
<file path=[Content_Types].xml><?xml version="1.0" encoding="utf-8"?>
<Types xmlns="http://schemas.openxmlformats.org/package/2006/content-types">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C:\Users\PC\Documents\PRESUPUESTO 2025\"/>
    </mc:Choice>
  </mc:AlternateContent>
  <bookViews>
    <workbookView xWindow="-120" yWindow="-120" windowWidth="20730" windowHeight="11760" activeTab="16"/>
  </bookViews>
  <sheets>
    <sheet name="A" sheetId="1" r:id="rId1"/>
    <sheet name="B" sheetId="2" state="hidden" r:id="rId2"/>
    <sheet name="EF" sheetId="3" state="hidden" r:id="rId3"/>
    <sheet name="BD" sheetId="4" state="hidden" r:id="rId4"/>
    <sheet name="FU" sheetId="5" state="hidden" r:id="rId5"/>
    <sheet name="Inconsistencias" sheetId="6" r:id="rId6"/>
    <sheet name="MIR-IG" sheetId="7" r:id="rId7"/>
    <sheet name="CRI-M" sheetId="8" r:id="rId8"/>
    <sheet name="COG-M" sheetId="9" r:id="rId9"/>
    <sheet name="CRI-RYP" sheetId="10" r:id="rId10"/>
    <sheet name="COG-RYP" sheetId="11" r:id="rId11"/>
    <sheet name="CA" sheetId="12" r:id="rId12"/>
    <sheet name="EA" sheetId="13" r:id="rId13"/>
    <sheet name="Plantilla" sheetId="14" r:id="rId14"/>
    <sheet name="CRI-DE" sheetId="15" r:id="rId15"/>
    <sheet name="COG-FF" sheetId="16" r:id="rId16"/>
    <sheet name="CTG-FF" sheetId="17" r:id="rId17"/>
    <sheet name="CF" sheetId="18" r:id="rId18"/>
  </sheets>
  <calcPr calcId="15251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145" i="18" l="1"/>
  <c r="C144" i="18" s="1"/>
  <c r="C143" i="18"/>
  <c r="C142" i="18"/>
  <c r="C141" i="18"/>
  <c r="C140" i="18"/>
  <c r="C138" i="18"/>
  <c r="C137" i="18"/>
  <c r="C136" i="18"/>
  <c r="C134" i="18"/>
  <c r="C133" i="18"/>
  <c r="D3319" i="4" s="1"/>
  <c r="C130" i="18"/>
  <c r="D3316" i="4" s="1"/>
  <c r="C129" i="18"/>
  <c r="D3315" i="4" s="1"/>
  <c r="C128" i="18"/>
  <c r="C126" i="18"/>
  <c r="C125" i="18"/>
  <c r="C124" i="18"/>
  <c r="C123" i="18"/>
  <c r="C121" i="18"/>
  <c r="C120" i="18"/>
  <c r="C118" i="18"/>
  <c r="C116" i="18"/>
  <c r="C115" i="18"/>
  <c r="D3301" i="4" s="1"/>
  <c r="C114" i="18"/>
  <c r="C113" i="18"/>
  <c r="D3299" i="4" s="1"/>
  <c r="C112" i="18"/>
  <c r="C111" i="18"/>
  <c r="C109" i="18"/>
  <c r="C108" i="18"/>
  <c r="C107" i="18"/>
  <c r="C105" i="18"/>
  <c r="C104" i="18"/>
  <c r="D3290" i="4" s="1"/>
  <c r="C103" i="18"/>
  <c r="C102" i="18"/>
  <c r="C101" i="18"/>
  <c r="D3287" i="4" s="1"/>
  <c r="C100" i="18"/>
  <c r="C98" i="18"/>
  <c r="D3284" i="4" s="1"/>
  <c r="C97" i="18"/>
  <c r="C96" i="18"/>
  <c r="C95" i="18"/>
  <c r="C94" i="18"/>
  <c r="C93" i="18"/>
  <c r="C91" i="18"/>
  <c r="C90" i="18"/>
  <c r="D3276" i="4" s="1"/>
  <c r="C87" i="18"/>
  <c r="C86" i="18" s="1"/>
  <c r="D3272" i="4" s="1"/>
  <c r="C85" i="18"/>
  <c r="C84" i="18"/>
  <c r="D3270" i="4" s="1"/>
  <c r="C83" i="18"/>
  <c r="C82" i="18"/>
  <c r="D3268" i="4" s="1"/>
  <c r="C81" i="18"/>
  <c r="C80" i="18"/>
  <c r="C79" i="18"/>
  <c r="C78" i="18"/>
  <c r="C77" i="18"/>
  <c r="C75" i="18"/>
  <c r="C74" i="18"/>
  <c r="D3260" i="4" s="1"/>
  <c r="C73" i="18"/>
  <c r="D3259" i="4" s="1"/>
  <c r="C72" i="18"/>
  <c r="C71" i="18"/>
  <c r="D3257" i="4" s="1"/>
  <c r="C70" i="18"/>
  <c r="C68" i="18"/>
  <c r="D3254" i="4" s="1"/>
  <c r="C67" i="18"/>
  <c r="C66" i="18"/>
  <c r="C65" i="18"/>
  <c r="C63" i="18"/>
  <c r="C62" i="18"/>
  <c r="C61" i="18"/>
  <c r="C60" i="18"/>
  <c r="D3246" i="4" s="1"/>
  <c r="C59" i="18"/>
  <c r="C57" i="18"/>
  <c r="C56" i="18"/>
  <c r="C55" i="18"/>
  <c r="C54" i="18"/>
  <c r="D3240" i="4" s="1"/>
  <c r="C53" i="18"/>
  <c r="C52" i="18"/>
  <c r="C51" i="18"/>
  <c r="C49" i="18"/>
  <c r="C48" i="18"/>
  <c r="C47" i="18"/>
  <c r="C46" i="18"/>
  <c r="D3232" i="4" s="1"/>
  <c r="C45" i="18"/>
  <c r="D3231" i="4" s="1"/>
  <c r="C44" i="18"/>
  <c r="C41" i="18"/>
  <c r="C40" i="18"/>
  <c r="C39" i="18"/>
  <c r="D3225" i="4" s="1"/>
  <c r="C38" i="18"/>
  <c r="C37" i="18"/>
  <c r="C35" i="18"/>
  <c r="C34" i="18"/>
  <c r="C33" i="18"/>
  <c r="C32" i="18"/>
  <c r="C30" i="18"/>
  <c r="D3216" i="4" s="1"/>
  <c r="C29" i="18"/>
  <c r="D3215" i="4" s="1"/>
  <c r="C28" i="18"/>
  <c r="C26" i="18"/>
  <c r="D3212" i="4" s="1"/>
  <c r="C25" i="18"/>
  <c r="C23" i="18"/>
  <c r="C22" i="18" s="1"/>
  <c r="D3208" i="4" s="1"/>
  <c r="C21" i="18"/>
  <c r="C20" i="18"/>
  <c r="C19" i="18"/>
  <c r="C18" i="18"/>
  <c r="C17" i="18"/>
  <c r="C16" i="18"/>
  <c r="D3202" i="4" s="1"/>
  <c r="C15" i="18"/>
  <c r="D3201" i="4" s="1"/>
  <c r="C14" i="18"/>
  <c r="D3200" i="4" s="1"/>
  <c r="C13" i="18"/>
  <c r="C11" i="18"/>
  <c r="D3197" i="4" s="1"/>
  <c r="C10" i="18"/>
  <c r="C9" i="18"/>
  <c r="D3195" i="4" s="1"/>
  <c r="C8" i="18"/>
  <c r="C6" i="18"/>
  <c r="C5" i="18"/>
  <c r="M426" i="16"/>
  <c r="M425" i="16"/>
  <c r="L424" i="16"/>
  <c r="K424" i="16"/>
  <c r="J424" i="16"/>
  <c r="I424" i="16"/>
  <c r="H424" i="16"/>
  <c r="G424" i="16"/>
  <c r="F424" i="16"/>
  <c r="E424" i="16"/>
  <c r="D424" i="16"/>
  <c r="C424" i="16"/>
  <c r="M421" i="16"/>
  <c r="M418" i="16"/>
  <c r="M415" i="16"/>
  <c r="M414" i="16"/>
  <c r="M413" i="16"/>
  <c r="M412" i="16"/>
  <c r="M411" i="16"/>
  <c r="M406" i="16"/>
  <c r="M405" i="16"/>
  <c r="M404" i="16"/>
  <c r="M403" i="16"/>
  <c r="M402" i="16"/>
  <c r="M392" i="16"/>
  <c r="M391" i="16"/>
  <c r="M390" i="16"/>
  <c r="M389" i="16"/>
  <c r="M388" i="16"/>
  <c r="L387" i="16"/>
  <c r="K387" i="16"/>
  <c r="J387" i="16"/>
  <c r="I387" i="16"/>
  <c r="H387" i="16"/>
  <c r="G387" i="16"/>
  <c r="F387" i="16"/>
  <c r="E387" i="16"/>
  <c r="D387" i="16"/>
  <c r="C387" i="16"/>
  <c r="M385" i="16"/>
  <c r="M384" i="16"/>
  <c r="M383" i="16"/>
  <c r="M382" i="16"/>
  <c r="M381" i="16"/>
  <c r="M370" i="16"/>
  <c r="M368" i="16"/>
  <c r="M367" i="16"/>
  <c r="M365" i="16"/>
  <c r="M364" i="16"/>
  <c r="M356" i="16"/>
  <c r="M355" i="16"/>
  <c r="M354" i="16"/>
  <c r="M338" i="16"/>
  <c r="M337" i="16"/>
  <c r="M334" i="16"/>
  <c r="M236" i="16"/>
  <c r="M235" i="16"/>
  <c r="M233" i="16"/>
  <c r="M232" i="16"/>
  <c r="M215" i="16"/>
  <c r="M206" i="16"/>
  <c r="M205" i="16"/>
  <c r="M204" i="16"/>
  <c r="M203" i="16"/>
  <c r="M200" i="16"/>
  <c r="M199" i="16"/>
  <c r="M197" i="16"/>
  <c r="M195" i="16"/>
  <c r="M194" i="16"/>
  <c r="M193" i="16"/>
  <c r="M192" i="16"/>
  <c r="M187" i="16"/>
  <c r="I181" i="16"/>
  <c r="I96" i="16"/>
  <c r="M63" i="16"/>
  <c r="M62" i="16"/>
  <c r="M61" i="16"/>
  <c r="M60" i="16"/>
  <c r="M59" i="16"/>
  <c r="M58" i="16"/>
  <c r="M57" i="16"/>
  <c r="M56" i="16"/>
  <c r="M55" i="16"/>
  <c r="L54" i="16"/>
  <c r="K54" i="16"/>
  <c r="J54" i="16"/>
  <c r="I54" i="16"/>
  <c r="H54" i="16"/>
  <c r="G54" i="16"/>
  <c r="F54" i="16"/>
  <c r="E54" i="16"/>
  <c r="D54" i="16"/>
  <c r="C54" i="16"/>
  <c r="M20" i="16"/>
  <c r="M19" i="16"/>
  <c r="M13" i="16"/>
  <c r="K11" i="16"/>
  <c r="M6" i="16"/>
  <c r="E152" i="15"/>
  <c r="D152" i="15"/>
  <c r="F152" i="15" s="1"/>
  <c r="D149" i="15"/>
  <c r="F148" i="15"/>
  <c r="F147" i="15"/>
  <c r="E144" i="15"/>
  <c r="F143" i="15"/>
  <c r="E141" i="15"/>
  <c r="F140" i="15"/>
  <c r="F137" i="15"/>
  <c r="D131" i="15"/>
  <c r="E125" i="15"/>
  <c r="D117" i="15"/>
  <c r="E104" i="15"/>
  <c r="E101" i="15"/>
  <c r="F100" i="15"/>
  <c r="E98" i="15"/>
  <c r="F97" i="15"/>
  <c r="F96" i="15"/>
  <c r="F95" i="15"/>
  <c r="E93" i="15"/>
  <c r="F92" i="15"/>
  <c r="E90" i="15"/>
  <c r="E87" i="15"/>
  <c r="E81" i="15"/>
  <c r="D79" i="15"/>
  <c r="D78" i="15" s="1"/>
  <c r="F78" i="15" s="1"/>
  <c r="E78" i="15"/>
  <c r="E74" i="15"/>
  <c r="E71" i="15"/>
  <c r="F70" i="15"/>
  <c r="E67" i="15"/>
  <c r="E66" i="15" s="1"/>
  <c r="E64" i="15"/>
  <c r="E58" i="15"/>
  <c r="E56" i="15"/>
  <c r="D55" i="15"/>
  <c r="F55" i="15" s="1"/>
  <c r="E41" i="15"/>
  <c r="F40" i="15"/>
  <c r="E35" i="15"/>
  <c r="E32" i="15"/>
  <c r="E30" i="15"/>
  <c r="E29" i="15"/>
  <c r="F28" i="15"/>
  <c r="F27" i="15"/>
  <c r="F26" i="15"/>
  <c r="F25" i="15"/>
  <c r="F24" i="15"/>
  <c r="E23" i="15"/>
  <c r="D23" i="15"/>
  <c r="E21" i="15"/>
  <c r="E19" i="15"/>
  <c r="E13" i="15"/>
  <c r="F12" i="15"/>
  <c r="F11" i="15"/>
  <c r="F10" i="15"/>
  <c r="F9" i="15"/>
  <c r="E5" i="15"/>
  <c r="E3" i="15"/>
  <c r="E2" i="15"/>
  <c r="N429" i="14"/>
  <c r="M429" i="14"/>
  <c r="L429" i="14"/>
  <c r="K429" i="14"/>
  <c r="J429" i="14"/>
  <c r="I429" i="14"/>
  <c r="G429" i="14"/>
  <c r="F429" i="14"/>
  <c r="H428" i="14"/>
  <c r="O428" i="14" s="1"/>
  <c r="H427" i="14"/>
  <c r="O427" i="14" s="1"/>
  <c r="O426" i="14"/>
  <c r="H426" i="14"/>
  <c r="H425" i="14"/>
  <c r="O425" i="14" s="1"/>
  <c r="H424" i="14"/>
  <c r="O424" i="14" s="1"/>
  <c r="H423" i="14"/>
  <c r="O423" i="14" s="1"/>
  <c r="H422" i="14"/>
  <c r="O422" i="14" s="1"/>
  <c r="H421" i="14"/>
  <c r="O421" i="14" s="1"/>
  <c r="H420" i="14"/>
  <c r="O420" i="14" s="1"/>
  <c r="H419" i="14"/>
  <c r="O419" i="14" s="1"/>
  <c r="O418" i="14"/>
  <c r="H418" i="14"/>
  <c r="H417" i="14"/>
  <c r="O417" i="14" s="1"/>
  <c r="H416" i="14"/>
  <c r="O416" i="14" s="1"/>
  <c r="H415" i="14"/>
  <c r="O415" i="14" s="1"/>
  <c r="H414" i="14"/>
  <c r="O414" i="14" s="1"/>
  <c r="H413" i="14"/>
  <c r="O413" i="14" s="1"/>
  <c r="H412" i="14"/>
  <c r="O412" i="14" s="1"/>
  <c r="H411" i="14"/>
  <c r="O411" i="14" s="1"/>
  <c r="O410" i="14"/>
  <c r="H410" i="14"/>
  <c r="H409" i="14"/>
  <c r="O409" i="14" s="1"/>
  <c r="H408" i="14"/>
  <c r="O408" i="14" s="1"/>
  <c r="H407" i="14"/>
  <c r="O407" i="14" s="1"/>
  <c r="H406" i="14"/>
  <c r="O406" i="14" s="1"/>
  <c r="H405" i="14"/>
  <c r="O405" i="14" s="1"/>
  <c r="H404" i="14"/>
  <c r="O404" i="14" s="1"/>
  <c r="H403" i="14"/>
  <c r="O403" i="14" s="1"/>
  <c r="O402" i="14"/>
  <c r="H402" i="14"/>
  <c r="H401" i="14"/>
  <c r="O401" i="14" s="1"/>
  <c r="H400" i="14"/>
  <c r="O400" i="14" s="1"/>
  <c r="H399" i="14"/>
  <c r="O399" i="14" s="1"/>
  <c r="H398" i="14"/>
  <c r="O398" i="14" s="1"/>
  <c r="H397" i="14"/>
  <c r="O397" i="14" s="1"/>
  <c r="H396" i="14"/>
  <c r="O396" i="14" s="1"/>
  <c r="H395" i="14"/>
  <c r="O395" i="14" s="1"/>
  <c r="O394" i="14"/>
  <c r="H394" i="14"/>
  <c r="H393" i="14"/>
  <c r="O393" i="14" s="1"/>
  <c r="H392" i="14"/>
  <c r="O392" i="14" s="1"/>
  <c r="H391" i="14"/>
  <c r="O391" i="14" s="1"/>
  <c r="H390" i="14"/>
  <c r="O390" i="14" s="1"/>
  <c r="H389" i="14"/>
  <c r="O389" i="14" s="1"/>
  <c r="H388" i="14"/>
  <c r="O388" i="14" s="1"/>
  <c r="H387" i="14"/>
  <c r="O387" i="14" s="1"/>
  <c r="O386" i="14"/>
  <c r="H386" i="14"/>
  <c r="H385" i="14"/>
  <c r="O385" i="14" s="1"/>
  <c r="H384" i="14"/>
  <c r="O384" i="14" s="1"/>
  <c r="H383" i="14"/>
  <c r="O383" i="14" s="1"/>
  <c r="H382" i="14"/>
  <c r="O382" i="14" s="1"/>
  <c r="H381" i="14"/>
  <c r="O381" i="14" s="1"/>
  <c r="H380" i="14"/>
  <c r="O380" i="14" s="1"/>
  <c r="H379" i="14"/>
  <c r="O379" i="14" s="1"/>
  <c r="O378" i="14"/>
  <c r="H378" i="14"/>
  <c r="H377" i="14"/>
  <c r="O377" i="14" s="1"/>
  <c r="H376" i="14"/>
  <c r="O376" i="14" s="1"/>
  <c r="H375" i="14"/>
  <c r="O375" i="14" s="1"/>
  <c r="H374" i="14"/>
  <c r="O374" i="14" s="1"/>
  <c r="H373" i="14"/>
  <c r="O373" i="14" s="1"/>
  <c r="H372" i="14"/>
  <c r="O372" i="14" s="1"/>
  <c r="H371" i="14"/>
  <c r="O371" i="14" s="1"/>
  <c r="O370" i="14"/>
  <c r="H370" i="14"/>
  <c r="H369" i="14"/>
  <c r="O369" i="14" s="1"/>
  <c r="H368" i="14"/>
  <c r="O368" i="14" s="1"/>
  <c r="H367" i="14"/>
  <c r="O367" i="14" s="1"/>
  <c r="H366" i="14"/>
  <c r="O366" i="14" s="1"/>
  <c r="H365" i="14"/>
  <c r="O365" i="14" s="1"/>
  <c r="H364" i="14"/>
  <c r="O364" i="14" s="1"/>
  <c r="H363" i="14"/>
  <c r="O363" i="14" s="1"/>
  <c r="O362" i="14"/>
  <c r="H362" i="14"/>
  <c r="H361" i="14"/>
  <c r="O361" i="14" s="1"/>
  <c r="H360" i="14"/>
  <c r="O360" i="14" s="1"/>
  <c r="H359" i="14"/>
  <c r="O359" i="14" s="1"/>
  <c r="H358" i="14"/>
  <c r="O358" i="14" s="1"/>
  <c r="H357" i="14"/>
  <c r="O357" i="14" s="1"/>
  <c r="H356" i="14"/>
  <c r="O356" i="14" s="1"/>
  <c r="H355" i="14"/>
  <c r="O355" i="14" s="1"/>
  <c r="O354" i="14"/>
  <c r="H354" i="14"/>
  <c r="H353" i="14"/>
  <c r="O353" i="14" s="1"/>
  <c r="H352" i="14"/>
  <c r="O352" i="14" s="1"/>
  <c r="H351" i="14"/>
  <c r="O351" i="14" s="1"/>
  <c r="H350" i="14"/>
  <c r="O350" i="14" s="1"/>
  <c r="H349" i="14"/>
  <c r="O349" i="14" s="1"/>
  <c r="H348" i="14"/>
  <c r="O348" i="14" s="1"/>
  <c r="H347" i="14"/>
  <c r="O347" i="14" s="1"/>
  <c r="O346" i="14"/>
  <c r="H346" i="14"/>
  <c r="H345" i="14"/>
  <c r="O345" i="14" s="1"/>
  <c r="H344" i="14"/>
  <c r="O344" i="14" s="1"/>
  <c r="H343" i="14"/>
  <c r="O343" i="14" s="1"/>
  <c r="H342" i="14"/>
  <c r="O342" i="14" s="1"/>
  <c r="H341" i="14"/>
  <c r="O341" i="14" s="1"/>
  <c r="H340" i="14"/>
  <c r="O340" i="14" s="1"/>
  <c r="H339" i="14"/>
  <c r="O339" i="14" s="1"/>
  <c r="O338" i="14"/>
  <c r="H338" i="14"/>
  <c r="H337" i="14"/>
  <c r="O337" i="14" s="1"/>
  <c r="H336" i="14"/>
  <c r="O336" i="14" s="1"/>
  <c r="H335" i="14"/>
  <c r="O335" i="14" s="1"/>
  <c r="H334" i="14"/>
  <c r="O334" i="14" s="1"/>
  <c r="H333" i="14"/>
  <c r="O333" i="14" s="1"/>
  <c r="H332" i="14"/>
  <c r="O332" i="14" s="1"/>
  <c r="H331" i="14"/>
  <c r="O331" i="14" s="1"/>
  <c r="O330" i="14"/>
  <c r="H330" i="14"/>
  <c r="H329" i="14"/>
  <c r="O329" i="14" s="1"/>
  <c r="H328" i="14"/>
  <c r="O328" i="14" s="1"/>
  <c r="H327" i="14"/>
  <c r="O327" i="14" s="1"/>
  <c r="H326" i="14"/>
  <c r="O326" i="14" s="1"/>
  <c r="H325" i="14"/>
  <c r="O325" i="14" s="1"/>
  <c r="H324" i="14"/>
  <c r="O324" i="14" s="1"/>
  <c r="H323" i="14"/>
  <c r="O323" i="14" s="1"/>
  <c r="O322" i="14"/>
  <c r="H322" i="14"/>
  <c r="H321" i="14"/>
  <c r="O321" i="14" s="1"/>
  <c r="H320" i="14"/>
  <c r="O320" i="14" s="1"/>
  <c r="H319" i="14"/>
  <c r="O319" i="14" s="1"/>
  <c r="H318" i="14"/>
  <c r="O318" i="14" s="1"/>
  <c r="H317" i="14"/>
  <c r="O317" i="14" s="1"/>
  <c r="H316" i="14"/>
  <c r="O316" i="14" s="1"/>
  <c r="H315" i="14"/>
  <c r="O315" i="14" s="1"/>
  <c r="O314" i="14"/>
  <c r="H314" i="14"/>
  <c r="H313" i="14"/>
  <c r="O313" i="14" s="1"/>
  <c r="H312" i="14"/>
  <c r="O312" i="14" s="1"/>
  <c r="H311" i="14"/>
  <c r="O311" i="14" s="1"/>
  <c r="H310" i="14"/>
  <c r="O310" i="14" s="1"/>
  <c r="H309" i="14"/>
  <c r="O309" i="14" s="1"/>
  <c r="H308" i="14"/>
  <c r="O308" i="14" s="1"/>
  <c r="H307" i="14"/>
  <c r="O307" i="14" s="1"/>
  <c r="O306" i="14"/>
  <c r="H306" i="14"/>
  <c r="H305" i="14"/>
  <c r="O305" i="14" s="1"/>
  <c r="H304" i="14"/>
  <c r="O304" i="14" s="1"/>
  <c r="H303" i="14"/>
  <c r="O303" i="14" s="1"/>
  <c r="H302" i="14"/>
  <c r="O302" i="14" s="1"/>
  <c r="H301" i="14"/>
  <c r="O301" i="14" s="1"/>
  <c r="H300" i="14"/>
  <c r="O300" i="14" s="1"/>
  <c r="H299" i="14"/>
  <c r="O299" i="14" s="1"/>
  <c r="O298" i="14"/>
  <c r="H298" i="14"/>
  <c r="H297" i="14"/>
  <c r="O297" i="14" s="1"/>
  <c r="H296" i="14"/>
  <c r="O296" i="14" s="1"/>
  <c r="H295" i="14"/>
  <c r="O295" i="14" s="1"/>
  <c r="H294" i="14"/>
  <c r="O294" i="14" s="1"/>
  <c r="H293" i="14"/>
  <c r="O293" i="14" s="1"/>
  <c r="H292" i="14"/>
  <c r="O292" i="14" s="1"/>
  <c r="H291" i="14"/>
  <c r="O291" i="14" s="1"/>
  <c r="O290" i="14"/>
  <c r="H290" i="14"/>
  <c r="H289" i="14"/>
  <c r="O289" i="14" s="1"/>
  <c r="H288" i="14"/>
  <c r="O288" i="14" s="1"/>
  <c r="H287" i="14"/>
  <c r="O287" i="14" s="1"/>
  <c r="H286" i="14"/>
  <c r="O286" i="14" s="1"/>
  <c r="H285" i="14"/>
  <c r="O285" i="14" s="1"/>
  <c r="H284" i="14"/>
  <c r="O284" i="14" s="1"/>
  <c r="H283" i="14"/>
  <c r="O283" i="14" s="1"/>
  <c r="O282" i="14"/>
  <c r="H282" i="14"/>
  <c r="H281" i="14"/>
  <c r="O281" i="14" s="1"/>
  <c r="H280" i="14"/>
  <c r="O280" i="14" s="1"/>
  <c r="H279" i="14"/>
  <c r="O279" i="14" s="1"/>
  <c r="H278" i="14"/>
  <c r="O278" i="14" s="1"/>
  <c r="H277" i="14"/>
  <c r="O277" i="14" s="1"/>
  <c r="H276" i="14"/>
  <c r="O276" i="14" s="1"/>
  <c r="H275" i="14"/>
  <c r="O275" i="14" s="1"/>
  <c r="O274" i="14"/>
  <c r="H274" i="14"/>
  <c r="H273" i="14"/>
  <c r="O273" i="14" s="1"/>
  <c r="H272" i="14"/>
  <c r="O272" i="14" s="1"/>
  <c r="H271" i="14"/>
  <c r="O271" i="14" s="1"/>
  <c r="H270" i="14"/>
  <c r="O270" i="14" s="1"/>
  <c r="H269" i="14"/>
  <c r="O269" i="14" s="1"/>
  <c r="H268" i="14"/>
  <c r="O268" i="14" s="1"/>
  <c r="H267" i="14"/>
  <c r="O267" i="14" s="1"/>
  <c r="O266" i="14"/>
  <c r="H266" i="14"/>
  <c r="H265" i="14"/>
  <c r="O265" i="14" s="1"/>
  <c r="H264" i="14"/>
  <c r="O264" i="14" s="1"/>
  <c r="H263" i="14"/>
  <c r="O263" i="14" s="1"/>
  <c r="H262" i="14"/>
  <c r="O262" i="14" s="1"/>
  <c r="H261" i="14"/>
  <c r="O261" i="14" s="1"/>
  <c r="O260" i="14"/>
  <c r="H260" i="14"/>
  <c r="H259" i="14"/>
  <c r="O259" i="14" s="1"/>
  <c r="H258" i="14"/>
  <c r="O258" i="14" s="1"/>
  <c r="H257" i="14"/>
  <c r="O257" i="14" s="1"/>
  <c r="O256" i="14"/>
  <c r="H256" i="14"/>
  <c r="H255" i="14"/>
  <c r="O255" i="14" s="1"/>
  <c r="H254" i="14"/>
  <c r="O254" i="14" s="1"/>
  <c r="H253" i="14"/>
  <c r="O253" i="14" s="1"/>
  <c r="H252" i="14"/>
  <c r="O252" i="14" s="1"/>
  <c r="H251" i="14"/>
  <c r="O251" i="14" s="1"/>
  <c r="H250" i="14"/>
  <c r="O250" i="14" s="1"/>
  <c r="H249" i="14"/>
  <c r="O249" i="14" s="1"/>
  <c r="H248" i="14"/>
  <c r="O248" i="14" s="1"/>
  <c r="H247" i="14"/>
  <c r="O247" i="14" s="1"/>
  <c r="H246" i="14"/>
  <c r="O246" i="14" s="1"/>
  <c r="H245" i="14"/>
  <c r="O245" i="14" s="1"/>
  <c r="H244" i="14"/>
  <c r="O244" i="14" s="1"/>
  <c r="H243" i="14"/>
  <c r="O243" i="14" s="1"/>
  <c r="O242" i="14"/>
  <c r="H242" i="14"/>
  <c r="H241" i="14"/>
  <c r="O241" i="14" s="1"/>
  <c r="O240" i="14"/>
  <c r="H240" i="14"/>
  <c r="H239" i="14"/>
  <c r="O239" i="14" s="1"/>
  <c r="H238" i="14"/>
  <c r="O238" i="14" s="1"/>
  <c r="H237" i="14"/>
  <c r="O237" i="14" s="1"/>
  <c r="H236" i="14"/>
  <c r="O236" i="14" s="1"/>
  <c r="H235" i="14"/>
  <c r="O235" i="14" s="1"/>
  <c r="H234" i="14"/>
  <c r="O234" i="14" s="1"/>
  <c r="H233" i="14"/>
  <c r="O233" i="14" s="1"/>
  <c r="H232" i="14"/>
  <c r="O232" i="14" s="1"/>
  <c r="H231" i="14"/>
  <c r="O231" i="14" s="1"/>
  <c r="H230" i="14"/>
  <c r="O230" i="14" s="1"/>
  <c r="H229" i="14"/>
  <c r="O229" i="14" s="1"/>
  <c r="H228" i="14"/>
  <c r="O228" i="14" s="1"/>
  <c r="H227" i="14"/>
  <c r="O227" i="14" s="1"/>
  <c r="O226" i="14"/>
  <c r="H226" i="14"/>
  <c r="H225" i="14"/>
  <c r="O225" i="14" s="1"/>
  <c r="O224" i="14"/>
  <c r="H224" i="14"/>
  <c r="H223" i="14"/>
  <c r="O223" i="14" s="1"/>
  <c r="H222" i="14"/>
  <c r="O222" i="14" s="1"/>
  <c r="H221" i="14"/>
  <c r="O221" i="14" s="1"/>
  <c r="H220" i="14"/>
  <c r="O220" i="14" s="1"/>
  <c r="H219" i="14"/>
  <c r="O219" i="14" s="1"/>
  <c r="H218" i="14"/>
  <c r="O218" i="14" s="1"/>
  <c r="H217" i="14"/>
  <c r="O217" i="14" s="1"/>
  <c r="H216" i="14"/>
  <c r="O216" i="14" s="1"/>
  <c r="H215" i="14"/>
  <c r="O215" i="14" s="1"/>
  <c r="H214" i="14"/>
  <c r="O214" i="14" s="1"/>
  <c r="H213" i="14"/>
  <c r="O213" i="14" s="1"/>
  <c r="H212" i="14"/>
  <c r="O212" i="14" s="1"/>
  <c r="H211" i="14"/>
  <c r="O211" i="14" s="1"/>
  <c r="H210" i="14"/>
  <c r="O210" i="14" s="1"/>
  <c r="H209" i="14"/>
  <c r="O209" i="14" s="1"/>
  <c r="H208" i="14"/>
  <c r="O208" i="14" s="1"/>
  <c r="H207" i="14"/>
  <c r="O207" i="14" s="1"/>
  <c r="H206" i="14"/>
  <c r="O206" i="14" s="1"/>
  <c r="H205" i="14"/>
  <c r="O205" i="14" s="1"/>
  <c r="H204" i="14"/>
  <c r="O204" i="14" s="1"/>
  <c r="H203" i="14"/>
  <c r="O203" i="14" s="1"/>
  <c r="H202" i="14"/>
  <c r="O202" i="14" s="1"/>
  <c r="H201" i="14"/>
  <c r="O201" i="14" s="1"/>
  <c r="O200" i="14"/>
  <c r="H200" i="14"/>
  <c r="H199" i="14"/>
  <c r="O199" i="14" s="1"/>
  <c r="H198" i="14"/>
  <c r="O198" i="14" s="1"/>
  <c r="H197" i="14"/>
  <c r="O197" i="14" s="1"/>
  <c r="H196" i="14"/>
  <c r="O196" i="14" s="1"/>
  <c r="H195" i="14"/>
  <c r="O195" i="14" s="1"/>
  <c r="H194" i="14"/>
  <c r="O194" i="14" s="1"/>
  <c r="H193" i="14"/>
  <c r="O193" i="14" s="1"/>
  <c r="O192" i="14"/>
  <c r="H192" i="14"/>
  <c r="H191" i="14"/>
  <c r="O191" i="14" s="1"/>
  <c r="H190" i="14"/>
  <c r="O190" i="14" s="1"/>
  <c r="H189" i="14"/>
  <c r="O189" i="14" s="1"/>
  <c r="H188" i="14"/>
  <c r="O188" i="14" s="1"/>
  <c r="H187" i="14"/>
  <c r="O187" i="14" s="1"/>
  <c r="H186" i="14"/>
  <c r="O186" i="14" s="1"/>
  <c r="H185" i="14"/>
  <c r="O185" i="14" s="1"/>
  <c r="H184" i="14"/>
  <c r="O184" i="14" s="1"/>
  <c r="H183" i="14"/>
  <c r="O183" i="14" s="1"/>
  <c r="H182" i="14"/>
  <c r="O182" i="14" s="1"/>
  <c r="H181" i="14"/>
  <c r="O181" i="14" s="1"/>
  <c r="H180" i="14"/>
  <c r="O180" i="14" s="1"/>
  <c r="H179" i="14"/>
  <c r="O179" i="14" s="1"/>
  <c r="O178" i="14"/>
  <c r="H178" i="14"/>
  <c r="H177" i="14"/>
  <c r="O177" i="14" s="1"/>
  <c r="O176" i="14"/>
  <c r="H176" i="14"/>
  <c r="H175" i="14"/>
  <c r="O175" i="14" s="1"/>
  <c r="H174" i="14"/>
  <c r="O174" i="14" s="1"/>
  <c r="H173" i="14"/>
  <c r="O173" i="14" s="1"/>
  <c r="H172" i="14"/>
  <c r="O172" i="14" s="1"/>
  <c r="H171" i="14"/>
  <c r="O171" i="14" s="1"/>
  <c r="O170" i="14"/>
  <c r="H170" i="14"/>
  <c r="H169" i="14"/>
  <c r="O169" i="14" s="1"/>
  <c r="H168" i="14"/>
  <c r="O168" i="14" s="1"/>
  <c r="H167" i="14"/>
  <c r="O167" i="14" s="1"/>
  <c r="H166" i="14"/>
  <c r="O166" i="14" s="1"/>
  <c r="H165" i="14"/>
  <c r="O165" i="14" s="1"/>
  <c r="H164" i="14"/>
  <c r="O164" i="14" s="1"/>
  <c r="H163" i="14"/>
  <c r="O163" i="14" s="1"/>
  <c r="H162" i="14"/>
  <c r="O162" i="14" s="1"/>
  <c r="H161" i="14"/>
  <c r="O161" i="14" s="1"/>
  <c r="H160" i="14"/>
  <c r="O160" i="14" s="1"/>
  <c r="H159" i="14"/>
  <c r="O159" i="14" s="1"/>
  <c r="H158" i="14"/>
  <c r="O158" i="14" s="1"/>
  <c r="H157" i="14"/>
  <c r="O157" i="14" s="1"/>
  <c r="H156" i="14"/>
  <c r="O156" i="14" s="1"/>
  <c r="H155" i="14"/>
  <c r="O155" i="14" s="1"/>
  <c r="H154" i="14"/>
  <c r="O154" i="14" s="1"/>
  <c r="H153" i="14"/>
  <c r="O153" i="14" s="1"/>
  <c r="O152" i="14"/>
  <c r="H152" i="14"/>
  <c r="H151" i="14"/>
  <c r="O151" i="14" s="1"/>
  <c r="H150" i="14"/>
  <c r="O150" i="14" s="1"/>
  <c r="H149" i="14"/>
  <c r="O149" i="14" s="1"/>
  <c r="H148" i="14"/>
  <c r="O148" i="14" s="1"/>
  <c r="H147" i="14"/>
  <c r="O147" i="14" s="1"/>
  <c r="H146" i="14"/>
  <c r="O146" i="14" s="1"/>
  <c r="H145" i="14"/>
  <c r="O145" i="14" s="1"/>
  <c r="O144" i="14"/>
  <c r="H144" i="14"/>
  <c r="H143" i="14"/>
  <c r="O143" i="14" s="1"/>
  <c r="H142" i="14"/>
  <c r="O142" i="14" s="1"/>
  <c r="H141" i="14"/>
  <c r="O141" i="14" s="1"/>
  <c r="H140" i="14"/>
  <c r="O140" i="14" s="1"/>
  <c r="H139" i="14"/>
  <c r="O139" i="14" s="1"/>
  <c r="H138" i="14"/>
  <c r="O138" i="14" s="1"/>
  <c r="H137" i="14"/>
  <c r="O137" i="14" s="1"/>
  <c r="H136" i="14"/>
  <c r="O136" i="14" s="1"/>
  <c r="H135" i="14"/>
  <c r="O135" i="14" s="1"/>
  <c r="H134" i="14"/>
  <c r="O134" i="14" s="1"/>
  <c r="H133" i="14"/>
  <c r="O133" i="14" s="1"/>
  <c r="H132" i="14"/>
  <c r="O132" i="14" s="1"/>
  <c r="H131" i="14"/>
  <c r="O131" i="14" s="1"/>
  <c r="O130" i="14"/>
  <c r="H130" i="14"/>
  <c r="H129" i="14"/>
  <c r="O129" i="14" s="1"/>
  <c r="O128" i="14"/>
  <c r="H128" i="14"/>
  <c r="H127" i="14"/>
  <c r="O127" i="14" s="1"/>
  <c r="H126" i="14"/>
  <c r="O126" i="14" s="1"/>
  <c r="H125" i="14"/>
  <c r="O125" i="14" s="1"/>
  <c r="H124" i="14"/>
  <c r="O124" i="14" s="1"/>
  <c r="H123" i="14"/>
  <c r="O123" i="14" s="1"/>
  <c r="O122" i="14"/>
  <c r="H122" i="14"/>
  <c r="H121" i="14"/>
  <c r="O121" i="14" s="1"/>
  <c r="H120" i="14"/>
  <c r="O120" i="14" s="1"/>
  <c r="H119" i="14"/>
  <c r="O119" i="14" s="1"/>
  <c r="H118" i="14"/>
  <c r="O118" i="14" s="1"/>
  <c r="H117" i="14"/>
  <c r="O117" i="14" s="1"/>
  <c r="H116" i="14"/>
  <c r="O116" i="14" s="1"/>
  <c r="H115" i="14"/>
  <c r="O115" i="14" s="1"/>
  <c r="H114" i="14"/>
  <c r="O114" i="14" s="1"/>
  <c r="H113" i="14"/>
  <c r="O113" i="14" s="1"/>
  <c r="H112" i="14"/>
  <c r="O112" i="14" s="1"/>
  <c r="H111" i="14"/>
  <c r="O111" i="14" s="1"/>
  <c r="H110" i="14"/>
  <c r="O110" i="14" s="1"/>
  <c r="H109" i="14"/>
  <c r="O109" i="14" s="1"/>
  <c r="H108" i="14"/>
  <c r="O108" i="14" s="1"/>
  <c r="H107" i="14"/>
  <c r="O107" i="14" s="1"/>
  <c r="H106" i="14"/>
  <c r="O106" i="14" s="1"/>
  <c r="H105" i="14"/>
  <c r="O105" i="14" s="1"/>
  <c r="O104" i="14"/>
  <c r="H104" i="14"/>
  <c r="H103" i="14"/>
  <c r="O103" i="14" s="1"/>
  <c r="H102" i="14"/>
  <c r="O102" i="14" s="1"/>
  <c r="H101" i="14"/>
  <c r="O101" i="14" s="1"/>
  <c r="H100" i="14"/>
  <c r="O100" i="14" s="1"/>
  <c r="O99" i="14"/>
  <c r="H99" i="14"/>
  <c r="H98" i="14"/>
  <c r="O98" i="14" s="1"/>
  <c r="H97" i="14"/>
  <c r="O97" i="14" s="1"/>
  <c r="O96" i="14"/>
  <c r="H96" i="14"/>
  <c r="H95" i="14"/>
  <c r="O95" i="14" s="1"/>
  <c r="O94" i="14"/>
  <c r="H94" i="14"/>
  <c r="H93" i="14"/>
  <c r="O93" i="14" s="1"/>
  <c r="H92" i="14"/>
  <c r="O92" i="14" s="1"/>
  <c r="H91" i="14"/>
  <c r="O91" i="14" s="1"/>
  <c r="H90" i="14"/>
  <c r="O90" i="14" s="1"/>
  <c r="H89" i="14"/>
  <c r="O89" i="14" s="1"/>
  <c r="H88" i="14"/>
  <c r="O88" i="14" s="1"/>
  <c r="H87" i="14"/>
  <c r="O87" i="14" s="1"/>
  <c r="H86" i="14"/>
  <c r="O86" i="14" s="1"/>
  <c r="H85" i="14"/>
  <c r="O85" i="14" s="1"/>
  <c r="H84" i="14"/>
  <c r="O84" i="14" s="1"/>
  <c r="H83" i="14"/>
  <c r="O83" i="14" s="1"/>
  <c r="H82" i="14"/>
  <c r="O82" i="14" s="1"/>
  <c r="H81" i="14"/>
  <c r="O81" i="14" s="1"/>
  <c r="H80" i="14"/>
  <c r="O80" i="14" s="1"/>
  <c r="H79" i="14"/>
  <c r="O79" i="14" s="1"/>
  <c r="H78" i="14"/>
  <c r="O78" i="14" s="1"/>
  <c r="H77" i="14"/>
  <c r="O77" i="14" s="1"/>
  <c r="H76" i="14"/>
  <c r="O76" i="14" s="1"/>
  <c r="H75" i="14"/>
  <c r="O75" i="14" s="1"/>
  <c r="O74" i="14"/>
  <c r="H74" i="14"/>
  <c r="H73" i="14"/>
  <c r="O73" i="14" s="1"/>
  <c r="H72" i="14"/>
  <c r="O72" i="14" s="1"/>
  <c r="O71" i="14"/>
  <c r="H71" i="14"/>
  <c r="H70" i="14"/>
  <c r="O70" i="14" s="1"/>
  <c r="H69" i="14"/>
  <c r="O69" i="14" s="1"/>
  <c r="H68" i="14"/>
  <c r="O68" i="14" s="1"/>
  <c r="H67" i="14"/>
  <c r="O67" i="14" s="1"/>
  <c r="H66" i="14"/>
  <c r="O66" i="14" s="1"/>
  <c r="H65" i="14"/>
  <c r="O65" i="14" s="1"/>
  <c r="O64" i="14"/>
  <c r="H64" i="14"/>
  <c r="H63" i="14"/>
  <c r="O63" i="14" s="1"/>
  <c r="H62" i="14"/>
  <c r="O62" i="14" s="1"/>
  <c r="H61" i="14"/>
  <c r="O61" i="14" s="1"/>
  <c r="O60" i="14"/>
  <c r="H60" i="14"/>
  <c r="H59" i="14"/>
  <c r="O59" i="14" s="1"/>
  <c r="O58" i="14"/>
  <c r="H58" i="14"/>
  <c r="H57" i="14"/>
  <c r="O57" i="14" s="1"/>
  <c r="H56" i="14"/>
  <c r="O56" i="14" s="1"/>
  <c r="H55" i="14"/>
  <c r="O55" i="14" s="1"/>
  <c r="H54" i="14"/>
  <c r="O54" i="14" s="1"/>
  <c r="H53" i="14"/>
  <c r="O53" i="14" s="1"/>
  <c r="H52" i="14"/>
  <c r="O52" i="14" s="1"/>
  <c r="O51" i="14"/>
  <c r="H51" i="14"/>
  <c r="H50" i="14"/>
  <c r="O50" i="14" s="1"/>
  <c r="H49" i="14"/>
  <c r="O49" i="14" s="1"/>
  <c r="H48" i="14"/>
  <c r="O48" i="14" s="1"/>
  <c r="H47" i="14"/>
  <c r="O47" i="14" s="1"/>
  <c r="H46" i="14"/>
  <c r="O46" i="14" s="1"/>
  <c r="H45" i="14"/>
  <c r="O45" i="14" s="1"/>
  <c r="H44" i="14"/>
  <c r="O44" i="14" s="1"/>
  <c r="H43" i="14"/>
  <c r="O43" i="14" s="1"/>
  <c r="O42" i="14"/>
  <c r="H42" i="14"/>
  <c r="H41" i="14"/>
  <c r="O41" i="14" s="1"/>
  <c r="H40" i="14"/>
  <c r="O40" i="14" s="1"/>
  <c r="H39" i="14"/>
  <c r="O39" i="14" s="1"/>
  <c r="H38" i="14"/>
  <c r="O38" i="14" s="1"/>
  <c r="H37" i="14"/>
  <c r="O37" i="14" s="1"/>
  <c r="H36" i="14"/>
  <c r="O36" i="14" s="1"/>
  <c r="H35" i="14"/>
  <c r="O35" i="14" s="1"/>
  <c r="H34" i="14"/>
  <c r="O34" i="14" s="1"/>
  <c r="H33" i="14"/>
  <c r="O33" i="14" s="1"/>
  <c r="H32" i="14"/>
  <c r="O32" i="14" s="1"/>
  <c r="H31" i="14"/>
  <c r="O31" i="14" s="1"/>
  <c r="H30" i="14"/>
  <c r="O30" i="14" s="1"/>
  <c r="H29" i="14"/>
  <c r="O29" i="14" s="1"/>
  <c r="H28" i="14"/>
  <c r="O28" i="14" s="1"/>
  <c r="H27" i="14"/>
  <c r="O27" i="14" s="1"/>
  <c r="H26" i="14"/>
  <c r="O26" i="14" s="1"/>
  <c r="H25" i="14"/>
  <c r="O25" i="14" s="1"/>
  <c r="H24" i="14"/>
  <c r="O24" i="14" s="1"/>
  <c r="H23" i="14"/>
  <c r="O23" i="14" s="1"/>
  <c r="H22" i="14"/>
  <c r="O22" i="14" s="1"/>
  <c r="H21" i="14"/>
  <c r="O21" i="14" s="1"/>
  <c r="H20" i="14"/>
  <c r="O20" i="14" s="1"/>
  <c r="O19" i="14"/>
  <c r="H19" i="14"/>
  <c r="H18" i="14"/>
  <c r="O18" i="14" s="1"/>
  <c r="H17" i="14"/>
  <c r="O17" i="14" s="1"/>
  <c r="H16" i="14"/>
  <c r="O16" i="14" s="1"/>
  <c r="H15" i="14"/>
  <c r="O15" i="14" s="1"/>
  <c r="H14" i="14"/>
  <c r="O14" i="14" s="1"/>
  <c r="H13" i="14"/>
  <c r="H12" i="14"/>
  <c r="O12" i="14" s="1"/>
  <c r="H11" i="14"/>
  <c r="O11" i="14" s="1"/>
  <c r="H10" i="14"/>
  <c r="O10" i="14" s="1"/>
  <c r="H9" i="14"/>
  <c r="O9" i="14" s="1"/>
  <c r="H8" i="14"/>
  <c r="O8" i="14" s="1"/>
  <c r="H7" i="14"/>
  <c r="O7" i="14" s="1"/>
  <c r="H6" i="14"/>
  <c r="O6" i="14" s="1"/>
  <c r="H5" i="14"/>
  <c r="O5" i="14" s="1"/>
  <c r="H4" i="14"/>
  <c r="O4" i="14" s="1"/>
  <c r="H3" i="14"/>
  <c r="B53" i="13"/>
  <c r="D76" i="12"/>
  <c r="D24" i="11"/>
  <c r="H23" i="11"/>
  <c r="G23" i="11"/>
  <c r="F23" i="11"/>
  <c r="D23" i="11"/>
  <c r="C23" i="11"/>
  <c r="B23" i="11"/>
  <c r="H12" i="11"/>
  <c r="H24" i="11" s="1"/>
  <c r="X121" i="5" s="1"/>
  <c r="G12" i="11"/>
  <c r="G24" i="11" s="1"/>
  <c r="F12" i="11"/>
  <c r="F24" i="11" s="1"/>
  <c r="D12" i="11"/>
  <c r="C12" i="11"/>
  <c r="C24" i="11" s="1"/>
  <c r="B12" i="11"/>
  <c r="H35" i="10"/>
  <c r="H27" i="10" s="1"/>
  <c r="G35" i="10"/>
  <c r="G27" i="10" s="1"/>
  <c r="F35" i="10"/>
  <c r="F27" i="10" s="1"/>
  <c r="D35" i="10"/>
  <c r="D27" i="10" s="1"/>
  <c r="C35" i="10"/>
  <c r="C27" i="10" s="1"/>
  <c r="B35" i="10"/>
  <c r="B27" i="10" s="1"/>
  <c r="E25" i="10"/>
  <c r="H24" i="10"/>
  <c r="G24" i="10"/>
  <c r="F24" i="10"/>
  <c r="D24" i="10"/>
  <c r="C24" i="10"/>
  <c r="B24" i="10"/>
  <c r="E16" i="10"/>
  <c r="H15" i="10"/>
  <c r="G15" i="10"/>
  <c r="F15" i="10"/>
  <c r="D15" i="10"/>
  <c r="C15" i="10"/>
  <c r="B15" i="10"/>
  <c r="H1" i="10"/>
  <c r="H1" i="11" s="1"/>
  <c r="G1" i="10"/>
  <c r="G1" i="11" s="1"/>
  <c r="F1" i="10"/>
  <c r="F1" i="11" s="1"/>
  <c r="E1" i="10"/>
  <c r="E1" i="11" s="1"/>
  <c r="D1" i="10"/>
  <c r="D1" i="11" s="1"/>
  <c r="C1" i="10"/>
  <c r="C1" i="11" s="1"/>
  <c r="B1" i="10"/>
  <c r="B1" i="11" s="1"/>
  <c r="P3028" i="9"/>
  <c r="L428" i="16" s="1"/>
  <c r="L427" i="16" s="1"/>
  <c r="P3027" i="9"/>
  <c r="K428" i="16" s="1"/>
  <c r="K427" i="16" s="1"/>
  <c r="P3026" i="9"/>
  <c r="J428" i="16" s="1"/>
  <c r="J427" i="16" s="1"/>
  <c r="P3025" i="9"/>
  <c r="I428" i="16" s="1"/>
  <c r="I427" i="16" s="1"/>
  <c r="P3024" i="9"/>
  <c r="H428" i="16" s="1"/>
  <c r="H427" i="16" s="1"/>
  <c r="P3023" i="9"/>
  <c r="G428" i="16" s="1"/>
  <c r="G427" i="16" s="1"/>
  <c r="P3022" i="9"/>
  <c r="F428" i="16" s="1"/>
  <c r="F427" i="16" s="1"/>
  <c r="P3021" i="9"/>
  <c r="P3020" i="9"/>
  <c r="P3019" i="9"/>
  <c r="C428" i="16" s="1"/>
  <c r="O3018" i="9"/>
  <c r="O2907" i="9" s="1"/>
  <c r="N3018" i="9"/>
  <c r="M3018" i="9"/>
  <c r="L3018" i="9"/>
  <c r="K3018" i="9"/>
  <c r="J3018" i="9"/>
  <c r="I3018" i="9"/>
  <c r="H3018" i="9"/>
  <c r="G3018" i="9"/>
  <c r="F3018" i="9"/>
  <c r="E3018" i="9"/>
  <c r="D3018" i="9"/>
  <c r="P3017" i="9"/>
  <c r="P3016" i="9"/>
  <c r="O3015" i="9"/>
  <c r="N3015" i="9"/>
  <c r="M3015" i="9"/>
  <c r="L3015" i="9"/>
  <c r="K3015" i="9"/>
  <c r="J3015" i="9"/>
  <c r="I3015" i="9"/>
  <c r="H3015" i="9"/>
  <c r="G3015" i="9"/>
  <c r="F3015" i="9"/>
  <c r="E3015" i="9"/>
  <c r="D3015" i="9"/>
  <c r="P3014" i="9"/>
  <c r="L423" i="16" s="1"/>
  <c r="L422" i="16" s="1"/>
  <c r="P3013" i="9"/>
  <c r="K423" i="16" s="1"/>
  <c r="K422" i="16" s="1"/>
  <c r="P3012" i="9"/>
  <c r="J423" i="16" s="1"/>
  <c r="J422" i="16" s="1"/>
  <c r="P3011" i="9"/>
  <c r="I423" i="16" s="1"/>
  <c r="I422" i="16" s="1"/>
  <c r="P3010" i="9"/>
  <c r="H423" i="16" s="1"/>
  <c r="H422" i="16" s="1"/>
  <c r="P3009" i="9"/>
  <c r="G423" i="16" s="1"/>
  <c r="G422" i="16" s="1"/>
  <c r="P3008" i="9"/>
  <c r="F423" i="16" s="1"/>
  <c r="F422" i="16" s="1"/>
  <c r="P3007" i="9"/>
  <c r="P3006" i="9"/>
  <c r="P3005" i="9"/>
  <c r="C423" i="16" s="1"/>
  <c r="O3004" i="9"/>
  <c r="N3004" i="9"/>
  <c r="M3004" i="9"/>
  <c r="L3004" i="9"/>
  <c r="K3004" i="9"/>
  <c r="J3004" i="9"/>
  <c r="I3004" i="9"/>
  <c r="H3004" i="9"/>
  <c r="G3004" i="9"/>
  <c r="F3004" i="9"/>
  <c r="E3004" i="9"/>
  <c r="D3004" i="9"/>
  <c r="P3003" i="9"/>
  <c r="P3002" i="9"/>
  <c r="L420" i="16" s="1"/>
  <c r="L419" i="16" s="1"/>
  <c r="P3001" i="9"/>
  <c r="K420" i="16" s="1"/>
  <c r="K419" i="16" s="1"/>
  <c r="P3000" i="9"/>
  <c r="J420" i="16" s="1"/>
  <c r="J419" i="16" s="1"/>
  <c r="P2999" i="9"/>
  <c r="I420" i="16" s="1"/>
  <c r="I419" i="16" s="1"/>
  <c r="P2998" i="9"/>
  <c r="H420" i="16" s="1"/>
  <c r="H419" i="16" s="1"/>
  <c r="P2997" i="9"/>
  <c r="G420" i="16" s="1"/>
  <c r="G419" i="16" s="1"/>
  <c r="P2996" i="9"/>
  <c r="F420" i="16" s="1"/>
  <c r="F419" i="16" s="1"/>
  <c r="P2995" i="9"/>
  <c r="P2994" i="9"/>
  <c r="P2993" i="9"/>
  <c r="C420" i="16" s="1"/>
  <c r="O2992" i="9"/>
  <c r="N2992" i="9"/>
  <c r="M2992" i="9"/>
  <c r="L2992" i="9"/>
  <c r="K2992" i="9"/>
  <c r="J2992" i="9"/>
  <c r="I2992" i="9"/>
  <c r="H2992" i="9"/>
  <c r="G2992" i="9"/>
  <c r="F2992" i="9"/>
  <c r="E2992" i="9"/>
  <c r="D2992" i="9"/>
  <c r="P2991" i="9"/>
  <c r="P2990" i="9"/>
  <c r="L417" i="16" s="1"/>
  <c r="L416" i="16" s="1"/>
  <c r="P2989" i="9"/>
  <c r="K417" i="16" s="1"/>
  <c r="K416" i="16" s="1"/>
  <c r="P2988" i="9"/>
  <c r="J417" i="16" s="1"/>
  <c r="J416" i="16" s="1"/>
  <c r="P2987" i="9"/>
  <c r="I417" i="16" s="1"/>
  <c r="I416" i="16" s="1"/>
  <c r="P2986" i="9"/>
  <c r="H417" i="16" s="1"/>
  <c r="H416" i="16" s="1"/>
  <c r="P2985" i="9"/>
  <c r="G417" i="16" s="1"/>
  <c r="G416" i="16" s="1"/>
  <c r="P2984" i="9"/>
  <c r="F417" i="16" s="1"/>
  <c r="F416" i="16" s="1"/>
  <c r="P2983" i="9"/>
  <c r="P2982" i="9"/>
  <c r="P2981" i="9"/>
  <c r="C417" i="16" s="1"/>
  <c r="O2980" i="9"/>
  <c r="N2980" i="9"/>
  <c r="M2980" i="9"/>
  <c r="L2980" i="9"/>
  <c r="K2980" i="9"/>
  <c r="J2980" i="9"/>
  <c r="I2980" i="9"/>
  <c r="H2980" i="9"/>
  <c r="G2980" i="9"/>
  <c r="F2980" i="9"/>
  <c r="E2980" i="9"/>
  <c r="D2980" i="9"/>
  <c r="P2979" i="9"/>
  <c r="P2978" i="9"/>
  <c r="P2977" i="9"/>
  <c r="P2976" i="9"/>
  <c r="P2975" i="9"/>
  <c r="P2974" i="9"/>
  <c r="L410" i="16" s="1"/>
  <c r="P2973" i="9"/>
  <c r="K410" i="16" s="1"/>
  <c r="P2972" i="9"/>
  <c r="J410" i="16" s="1"/>
  <c r="P2971" i="9"/>
  <c r="P2970" i="9"/>
  <c r="P2969" i="9"/>
  <c r="G410" i="16" s="1"/>
  <c r="P2968" i="9"/>
  <c r="F410" i="16" s="1"/>
  <c r="P2967" i="9"/>
  <c r="E410" i="16" s="1"/>
  <c r="P2966" i="9"/>
  <c r="D410" i="16" s="1"/>
  <c r="P2965" i="9"/>
  <c r="C410" i="16" s="1"/>
  <c r="P2964" i="9"/>
  <c r="L409" i="16" s="1"/>
  <c r="P2963" i="9"/>
  <c r="K409" i="16" s="1"/>
  <c r="P2962" i="9"/>
  <c r="J409" i="16" s="1"/>
  <c r="P2961" i="9"/>
  <c r="I409" i="16" s="1"/>
  <c r="P2960" i="9"/>
  <c r="H409" i="16" s="1"/>
  <c r="P2959" i="9"/>
  <c r="P2958" i="9"/>
  <c r="P2957" i="9"/>
  <c r="E409" i="16" s="1"/>
  <c r="P2956" i="9"/>
  <c r="D409" i="16" s="1"/>
  <c r="P2955" i="9"/>
  <c r="C409" i="16" s="1"/>
  <c r="P2954" i="9"/>
  <c r="L408" i="16" s="1"/>
  <c r="P2953" i="9"/>
  <c r="K408" i="16" s="1"/>
  <c r="P2952" i="9"/>
  <c r="J408" i="16" s="1"/>
  <c r="J407" i="16" s="1"/>
  <c r="P2951" i="9"/>
  <c r="I408" i="16" s="1"/>
  <c r="P2950" i="9"/>
  <c r="H408" i="16" s="1"/>
  <c r="P2949" i="9"/>
  <c r="G408" i="16" s="1"/>
  <c r="P2948" i="9"/>
  <c r="F408" i="16" s="1"/>
  <c r="P2947" i="9"/>
  <c r="P2946" i="9"/>
  <c r="P2945" i="9"/>
  <c r="C408" i="16" s="1"/>
  <c r="O2944" i="9"/>
  <c r="N2944" i="9"/>
  <c r="M2944" i="9"/>
  <c r="L2944" i="9"/>
  <c r="K2944" i="9"/>
  <c r="J2944" i="9"/>
  <c r="I2944" i="9"/>
  <c r="H2944" i="9"/>
  <c r="G2944" i="9"/>
  <c r="F2944" i="9"/>
  <c r="E2944" i="9"/>
  <c r="D2944" i="9"/>
  <c r="P2943" i="9"/>
  <c r="P2942" i="9"/>
  <c r="P2941" i="9"/>
  <c r="P2940" i="9"/>
  <c r="P2939" i="9"/>
  <c r="P2938" i="9"/>
  <c r="L401" i="16" s="1"/>
  <c r="P2937" i="9"/>
  <c r="K401" i="16" s="1"/>
  <c r="P2936" i="9"/>
  <c r="J401" i="16" s="1"/>
  <c r="P2935" i="9"/>
  <c r="P2934" i="9"/>
  <c r="P2933" i="9"/>
  <c r="G401" i="16" s="1"/>
  <c r="P2932" i="9"/>
  <c r="F401" i="16" s="1"/>
  <c r="P2931" i="9"/>
  <c r="E401" i="16" s="1"/>
  <c r="P2930" i="9"/>
  <c r="D401" i="16" s="1"/>
  <c r="P2929" i="9"/>
  <c r="C401" i="16" s="1"/>
  <c r="P2928" i="9"/>
  <c r="L400" i="16" s="1"/>
  <c r="P2927" i="9"/>
  <c r="K400" i="16" s="1"/>
  <c r="P2926" i="9"/>
  <c r="J400" i="16" s="1"/>
  <c r="P2925" i="9"/>
  <c r="I400" i="16" s="1"/>
  <c r="P2924" i="9"/>
  <c r="H400" i="16" s="1"/>
  <c r="P2923" i="9"/>
  <c r="P2922" i="9"/>
  <c r="P2921" i="9"/>
  <c r="E400" i="16" s="1"/>
  <c r="P2920" i="9"/>
  <c r="D400" i="16" s="1"/>
  <c r="P2919" i="9"/>
  <c r="C400" i="16" s="1"/>
  <c r="P2918" i="9"/>
  <c r="L399" i="16" s="1"/>
  <c r="P2917" i="9"/>
  <c r="K399" i="16" s="1"/>
  <c r="K398" i="16" s="1"/>
  <c r="P2916" i="9"/>
  <c r="J399" i="16" s="1"/>
  <c r="J398" i="16" s="1"/>
  <c r="P2915" i="9"/>
  <c r="I399" i="16" s="1"/>
  <c r="P2914" i="9"/>
  <c r="H399" i="16" s="1"/>
  <c r="P2913" i="9"/>
  <c r="G399" i="16" s="1"/>
  <c r="P2912" i="9"/>
  <c r="F399" i="16" s="1"/>
  <c r="P2911" i="9"/>
  <c r="P2910" i="9"/>
  <c r="P2909" i="9"/>
  <c r="C399" i="16" s="1"/>
  <c r="O2908" i="9"/>
  <c r="N2908" i="9"/>
  <c r="M2908" i="9"/>
  <c r="L2908" i="9"/>
  <c r="L2907" i="9" s="1"/>
  <c r="K2908" i="9"/>
  <c r="K2907" i="9" s="1"/>
  <c r="J2908" i="9"/>
  <c r="I2908" i="9"/>
  <c r="I2907" i="9" s="1"/>
  <c r="H2908" i="9"/>
  <c r="G2908" i="9"/>
  <c r="F2908" i="9"/>
  <c r="E2908" i="9"/>
  <c r="D2908" i="9"/>
  <c r="D2907" i="9" s="1"/>
  <c r="N2907" i="9"/>
  <c r="M2907" i="9"/>
  <c r="P2906" i="9"/>
  <c r="L396" i="16" s="1"/>
  <c r="P2905" i="9"/>
  <c r="K396" i="16" s="1"/>
  <c r="P2904" i="9"/>
  <c r="P2903" i="9"/>
  <c r="P2902" i="9"/>
  <c r="H396" i="16" s="1"/>
  <c r="P2901" i="9"/>
  <c r="G396" i="16" s="1"/>
  <c r="P2900" i="9"/>
  <c r="F396" i="16" s="1"/>
  <c r="P2899" i="9"/>
  <c r="E396" i="16" s="1"/>
  <c r="P2898" i="9"/>
  <c r="D396" i="16" s="1"/>
  <c r="P2897" i="9"/>
  <c r="C396" i="16" s="1"/>
  <c r="P2896" i="9"/>
  <c r="L395" i="16" s="1"/>
  <c r="P2895" i="9"/>
  <c r="K395" i="16" s="1"/>
  <c r="P2894" i="9"/>
  <c r="J395" i="16" s="1"/>
  <c r="P2893" i="9"/>
  <c r="I395" i="16" s="1"/>
  <c r="P2892" i="9"/>
  <c r="P2891" i="9"/>
  <c r="P2890" i="9"/>
  <c r="F395" i="16" s="1"/>
  <c r="P2889" i="9"/>
  <c r="E395" i="16" s="1"/>
  <c r="P2888" i="9"/>
  <c r="D395" i="16" s="1"/>
  <c r="P2887" i="9"/>
  <c r="C395" i="16" s="1"/>
  <c r="P2886" i="9"/>
  <c r="L394" i="16" s="1"/>
  <c r="P2885" i="9"/>
  <c r="K394" i="16" s="1"/>
  <c r="K393" i="16" s="1"/>
  <c r="P2884" i="9"/>
  <c r="J394" i="16" s="1"/>
  <c r="P2883" i="9"/>
  <c r="I394" i="16" s="1"/>
  <c r="P2882" i="9"/>
  <c r="H394" i="16" s="1"/>
  <c r="P2881" i="9"/>
  <c r="G394" i="16" s="1"/>
  <c r="P2880" i="9"/>
  <c r="P2879" i="9"/>
  <c r="P2878" i="9"/>
  <c r="D394" i="16" s="1"/>
  <c r="P2877" i="9"/>
  <c r="C394" i="16" s="1"/>
  <c r="O2876" i="9"/>
  <c r="N2876" i="9"/>
  <c r="M2876" i="9"/>
  <c r="L2876" i="9"/>
  <c r="K2876" i="9"/>
  <c r="J2876" i="9"/>
  <c r="I2876" i="9"/>
  <c r="H2876" i="9"/>
  <c r="G2876" i="9"/>
  <c r="F2876" i="9"/>
  <c r="E2876" i="9"/>
  <c r="D2876" i="9"/>
  <c r="P2875" i="9"/>
  <c r="P2874" i="9"/>
  <c r="P2873" i="9"/>
  <c r="P2872" i="9"/>
  <c r="P2871" i="9"/>
  <c r="O2870" i="9"/>
  <c r="N2870" i="9"/>
  <c r="M2870" i="9"/>
  <c r="M2853" i="9" s="1"/>
  <c r="L2870" i="9"/>
  <c r="K2870" i="9"/>
  <c r="J2870" i="9"/>
  <c r="I2870" i="9"/>
  <c r="H2870" i="9"/>
  <c r="G2870" i="9"/>
  <c r="F2870" i="9"/>
  <c r="E2870" i="9"/>
  <c r="D2870" i="9"/>
  <c r="P2869" i="9"/>
  <c r="L386" i="16" s="1"/>
  <c r="L380" i="16" s="1"/>
  <c r="P2868" i="9"/>
  <c r="K386" i="16" s="1"/>
  <c r="K380" i="16" s="1"/>
  <c r="P2867" i="9"/>
  <c r="P2866" i="9"/>
  <c r="I386" i="16" s="1"/>
  <c r="I380" i="16" s="1"/>
  <c r="P2865" i="9"/>
  <c r="H386" i="16" s="1"/>
  <c r="H380" i="16" s="1"/>
  <c r="P2864" i="9"/>
  <c r="G386" i="16" s="1"/>
  <c r="G380" i="16" s="1"/>
  <c r="P2863" i="9"/>
  <c r="F386" i="16" s="1"/>
  <c r="F380" i="16" s="1"/>
  <c r="P2862" i="9"/>
  <c r="E386" i="16" s="1"/>
  <c r="E380" i="16" s="1"/>
  <c r="P2861" i="9"/>
  <c r="D386" i="16" s="1"/>
  <c r="D380" i="16" s="1"/>
  <c r="P2860" i="9"/>
  <c r="C386" i="16" s="1"/>
  <c r="P2859" i="9"/>
  <c r="P2858" i="9"/>
  <c r="P2857" i="9"/>
  <c r="P2856" i="9"/>
  <c r="P2855" i="9"/>
  <c r="O2854" i="9"/>
  <c r="O2853" i="9" s="1"/>
  <c r="N2854" i="9"/>
  <c r="N2853" i="9" s="1"/>
  <c r="M2854" i="9"/>
  <c r="L2854" i="9"/>
  <c r="K2854" i="9"/>
  <c r="J2854" i="9"/>
  <c r="I2854" i="9"/>
  <c r="I2853" i="9" s="1"/>
  <c r="H2854" i="9"/>
  <c r="G2854" i="9"/>
  <c r="F2854" i="9"/>
  <c r="E2854" i="9"/>
  <c r="D2854" i="9"/>
  <c r="D2853" i="9" s="1"/>
  <c r="L2853" i="9"/>
  <c r="K2853" i="9"/>
  <c r="P2852" i="9"/>
  <c r="L378" i="16" s="1"/>
  <c r="P2851" i="9"/>
  <c r="K378" i="16" s="1"/>
  <c r="P2850" i="9"/>
  <c r="J378" i="16" s="1"/>
  <c r="P2849" i="9"/>
  <c r="I378" i="16" s="1"/>
  <c r="P2848" i="9"/>
  <c r="H378" i="16" s="1"/>
  <c r="P2847" i="9"/>
  <c r="G378" i="16" s="1"/>
  <c r="P2846" i="9"/>
  <c r="F378" i="16" s="1"/>
  <c r="P2845" i="9"/>
  <c r="E378" i="16" s="1"/>
  <c r="P2844" i="9"/>
  <c r="P2843" i="9"/>
  <c r="P2842" i="9"/>
  <c r="L377" i="16" s="1"/>
  <c r="P2841" i="9"/>
  <c r="K377" i="16" s="1"/>
  <c r="P2840" i="9"/>
  <c r="J377" i="16" s="1"/>
  <c r="P2839" i="9"/>
  <c r="I377" i="16" s="1"/>
  <c r="P2838" i="9"/>
  <c r="H377" i="16" s="1"/>
  <c r="P2837" i="9"/>
  <c r="G377" i="16" s="1"/>
  <c r="P2836" i="9"/>
  <c r="F377" i="16" s="1"/>
  <c r="P2835" i="9"/>
  <c r="E377" i="16" s="1"/>
  <c r="P2834" i="9"/>
  <c r="D377" i="16" s="1"/>
  <c r="P2833" i="9"/>
  <c r="C377" i="16" s="1"/>
  <c r="P2832" i="9"/>
  <c r="P2831" i="9"/>
  <c r="P2830" i="9"/>
  <c r="J376" i="16" s="1"/>
  <c r="P2829" i="9"/>
  <c r="I376" i="16" s="1"/>
  <c r="I375" i="16" s="1"/>
  <c r="P2828" i="9"/>
  <c r="H376" i="16" s="1"/>
  <c r="H375" i="16" s="1"/>
  <c r="P2827" i="9"/>
  <c r="G376" i="16" s="1"/>
  <c r="P2826" i="9"/>
  <c r="F376" i="16" s="1"/>
  <c r="P2825" i="9"/>
  <c r="E376" i="16" s="1"/>
  <c r="P2824" i="9"/>
  <c r="D376" i="16" s="1"/>
  <c r="P2823" i="9"/>
  <c r="C376" i="16" s="1"/>
  <c r="O2822" i="9"/>
  <c r="N2822" i="9"/>
  <c r="M2822" i="9"/>
  <c r="L2822" i="9"/>
  <c r="K2822" i="9"/>
  <c r="J2822" i="9"/>
  <c r="I2822" i="9"/>
  <c r="H2822" i="9"/>
  <c r="G2822" i="9"/>
  <c r="F2822" i="9"/>
  <c r="E2822" i="9"/>
  <c r="D2822" i="9"/>
  <c r="P2821" i="9"/>
  <c r="L374" i="16" s="1"/>
  <c r="P2820" i="9"/>
  <c r="K374" i="16" s="1"/>
  <c r="P2819" i="9"/>
  <c r="P2818" i="9"/>
  <c r="P2817" i="9"/>
  <c r="H374" i="16" s="1"/>
  <c r="P2816" i="9"/>
  <c r="G374" i="16" s="1"/>
  <c r="P2815" i="9"/>
  <c r="F374" i="16" s="1"/>
  <c r="P2814" i="9"/>
  <c r="E374" i="16" s="1"/>
  <c r="P2813" i="9"/>
  <c r="D374" i="16" s="1"/>
  <c r="P2812" i="9"/>
  <c r="C374" i="16" s="1"/>
  <c r="P2811" i="9"/>
  <c r="L373" i="16" s="1"/>
  <c r="L372" i="16" s="1"/>
  <c r="P2810" i="9"/>
  <c r="K373" i="16" s="1"/>
  <c r="P2809" i="9"/>
  <c r="J373" i="16" s="1"/>
  <c r="P2808" i="9"/>
  <c r="I373" i="16" s="1"/>
  <c r="P2807" i="9"/>
  <c r="P2806" i="9"/>
  <c r="P2805" i="9"/>
  <c r="F373" i="16" s="1"/>
  <c r="F372" i="16" s="1"/>
  <c r="P2804" i="9"/>
  <c r="E373" i="16" s="1"/>
  <c r="E372" i="16" s="1"/>
  <c r="P2803" i="9"/>
  <c r="D373" i="16" s="1"/>
  <c r="D372" i="16" s="1"/>
  <c r="P2802" i="9"/>
  <c r="C373" i="16" s="1"/>
  <c r="O2801" i="9"/>
  <c r="N2801" i="9"/>
  <c r="M2801" i="9"/>
  <c r="L2801" i="9"/>
  <c r="K2801" i="9"/>
  <c r="J2801" i="9"/>
  <c r="I2801" i="9"/>
  <c r="H2801" i="9"/>
  <c r="G2801" i="9"/>
  <c r="F2801" i="9"/>
  <c r="E2801" i="9"/>
  <c r="D2801" i="9"/>
  <c r="P2800" i="9"/>
  <c r="L371" i="16" s="1"/>
  <c r="P2799" i="9"/>
  <c r="K371" i="16" s="1"/>
  <c r="P2798" i="9"/>
  <c r="J371" i="16" s="1"/>
  <c r="P2797" i="9"/>
  <c r="I371" i="16" s="1"/>
  <c r="P2796" i="9"/>
  <c r="H371" i="16" s="1"/>
  <c r="P2795" i="9"/>
  <c r="G371" i="16" s="1"/>
  <c r="P2794" i="9"/>
  <c r="P2793" i="9"/>
  <c r="P2792" i="9"/>
  <c r="D371" i="16" s="1"/>
  <c r="P2791" i="9"/>
  <c r="C371" i="16" s="1"/>
  <c r="P2790" i="9"/>
  <c r="P2789" i="9"/>
  <c r="L369" i="16" s="1"/>
  <c r="P2788" i="9"/>
  <c r="K369" i="16" s="1"/>
  <c r="P2787" i="9"/>
  <c r="J369" i="16" s="1"/>
  <c r="P2786" i="9"/>
  <c r="I369" i="16" s="1"/>
  <c r="P2785" i="9"/>
  <c r="H369" i="16" s="1"/>
  <c r="P2784" i="9"/>
  <c r="G369" i="16" s="1"/>
  <c r="P2783" i="9"/>
  <c r="F369" i="16" s="1"/>
  <c r="P2782" i="9"/>
  <c r="P2781" i="9"/>
  <c r="P2780" i="9"/>
  <c r="C369" i="16" s="1"/>
  <c r="P2779" i="9"/>
  <c r="P2778" i="9"/>
  <c r="P2777" i="9"/>
  <c r="L366" i="16" s="1"/>
  <c r="P2776" i="9"/>
  <c r="K366" i="16" s="1"/>
  <c r="P2775" i="9"/>
  <c r="J366" i="16" s="1"/>
  <c r="P2774" i="9"/>
  <c r="I366" i="16" s="1"/>
  <c r="P2773" i="9"/>
  <c r="H366" i="16" s="1"/>
  <c r="P2772" i="9"/>
  <c r="G366" i="16" s="1"/>
  <c r="P2771" i="9"/>
  <c r="F366" i="16" s="1"/>
  <c r="P2770" i="9"/>
  <c r="P2769" i="9"/>
  <c r="P2768" i="9"/>
  <c r="C366" i="16" s="1"/>
  <c r="P2767" i="9"/>
  <c r="P2766" i="9"/>
  <c r="P2765" i="9"/>
  <c r="L363" i="16" s="1"/>
  <c r="L362" i="16" s="1"/>
  <c r="P2764" i="9"/>
  <c r="K363" i="16" s="1"/>
  <c r="K362" i="16" s="1"/>
  <c r="P2763" i="9"/>
  <c r="J363" i="16" s="1"/>
  <c r="P2762" i="9"/>
  <c r="I363" i="16" s="1"/>
  <c r="P2761" i="9"/>
  <c r="H363" i="16" s="1"/>
  <c r="P2760" i="9"/>
  <c r="G363" i="16" s="1"/>
  <c r="P2759" i="9"/>
  <c r="F363" i="16" s="1"/>
  <c r="P2758" i="9"/>
  <c r="P2757" i="9"/>
  <c r="P2756" i="9"/>
  <c r="C363" i="16" s="1"/>
  <c r="O2755" i="9"/>
  <c r="N2755" i="9"/>
  <c r="M2755" i="9"/>
  <c r="L2755" i="9"/>
  <c r="K2755" i="9"/>
  <c r="J2755" i="9"/>
  <c r="I2755" i="9"/>
  <c r="H2755" i="9"/>
  <c r="G2755" i="9"/>
  <c r="F2755" i="9"/>
  <c r="E2755" i="9"/>
  <c r="D2755" i="9"/>
  <c r="P2754" i="9"/>
  <c r="L361" i="16" s="1"/>
  <c r="P2753" i="9"/>
  <c r="K361" i="16" s="1"/>
  <c r="P2752" i="9"/>
  <c r="J361" i="16" s="1"/>
  <c r="P2751" i="9"/>
  <c r="I361" i="16" s="1"/>
  <c r="P2750" i="9"/>
  <c r="H361" i="16" s="1"/>
  <c r="P2749" i="9"/>
  <c r="G361" i="16" s="1"/>
  <c r="P2748" i="9"/>
  <c r="F361" i="16" s="1"/>
  <c r="P2747" i="9"/>
  <c r="E361" i="16" s="1"/>
  <c r="P2746" i="9"/>
  <c r="D361" i="16" s="1"/>
  <c r="P2745" i="9"/>
  <c r="P2744" i="9"/>
  <c r="L360" i="16" s="1"/>
  <c r="P2743" i="9"/>
  <c r="K360" i="16" s="1"/>
  <c r="P2742" i="9"/>
  <c r="J360" i="16" s="1"/>
  <c r="P2741" i="9"/>
  <c r="I360" i="16" s="1"/>
  <c r="P2740" i="9"/>
  <c r="H360" i="16" s="1"/>
  <c r="P2739" i="9"/>
  <c r="G360" i="16" s="1"/>
  <c r="P2738" i="9"/>
  <c r="F360" i="16" s="1"/>
  <c r="P2737" i="9"/>
  <c r="E360" i="16" s="1"/>
  <c r="P2736" i="9"/>
  <c r="D360" i="16" s="1"/>
  <c r="P2735" i="9"/>
  <c r="C360" i="16" s="1"/>
  <c r="P2734" i="9"/>
  <c r="L359" i="16" s="1"/>
  <c r="P2733" i="9"/>
  <c r="P2732" i="9"/>
  <c r="J359" i="16" s="1"/>
  <c r="P2731" i="9"/>
  <c r="I359" i="16" s="1"/>
  <c r="P2730" i="9"/>
  <c r="H359" i="16" s="1"/>
  <c r="P2729" i="9"/>
  <c r="G359" i="16" s="1"/>
  <c r="P2728" i="9"/>
  <c r="F359" i="16" s="1"/>
  <c r="P2727" i="9"/>
  <c r="E359" i="16" s="1"/>
  <c r="P2726" i="9"/>
  <c r="D359" i="16" s="1"/>
  <c r="P2725" i="9"/>
  <c r="C359" i="16" s="1"/>
  <c r="P2724" i="9"/>
  <c r="L358" i="16" s="1"/>
  <c r="P2723" i="9"/>
  <c r="K358" i="16" s="1"/>
  <c r="P2722" i="9"/>
  <c r="J358" i="16" s="1"/>
  <c r="P2721" i="9"/>
  <c r="P2720" i="9"/>
  <c r="H358" i="16" s="1"/>
  <c r="P2719" i="9"/>
  <c r="G358" i="16" s="1"/>
  <c r="P2718" i="9"/>
  <c r="F358" i="16" s="1"/>
  <c r="P2717" i="9"/>
  <c r="E358" i="16" s="1"/>
  <c r="P2716" i="9"/>
  <c r="D358" i="16" s="1"/>
  <c r="P2715" i="9"/>
  <c r="C358" i="16" s="1"/>
  <c r="P2714" i="9"/>
  <c r="L357" i="16" s="1"/>
  <c r="P2713" i="9"/>
  <c r="K357" i="16" s="1"/>
  <c r="P2712" i="9"/>
  <c r="J357" i="16" s="1"/>
  <c r="P2711" i="9"/>
  <c r="I357" i="16" s="1"/>
  <c r="P2710" i="9"/>
  <c r="H357" i="16" s="1"/>
  <c r="P2709" i="9"/>
  <c r="P2708" i="9"/>
  <c r="F357" i="16" s="1"/>
  <c r="P2707" i="9"/>
  <c r="E357" i="16" s="1"/>
  <c r="P2706" i="9"/>
  <c r="D357" i="16" s="1"/>
  <c r="P2705" i="9"/>
  <c r="C357" i="16" s="1"/>
  <c r="P2704" i="9"/>
  <c r="P2703" i="9"/>
  <c r="P2702" i="9"/>
  <c r="P2701" i="9"/>
  <c r="L353" i="16" s="1"/>
  <c r="P2700" i="9"/>
  <c r="K353" i="16" s="1"/>
  <c r="P2699" i="9"/>
  <c r="J353" i="16" s="1"/>
  <c r="P2698" i="9"/>
  <c r="I353" i="16" s="1"/>
  <c r="P2697" i="9"/>
  <c r="P2696" i="9"/>
  <c r="G353" i="16" s="1"/>
  <c r="P2695" i="9"/>
  <c r="F353" i="16" s="1"/>
  <c r="P2694" i="9"/>
  <c r="E353" i="16" s="1"/>
  <c r="P2693" i="9"/>
  <c r="D353" i="16" s="1"/>
  <c r="P2692" i="9"/>
  <c r="C353" i="16" s="1"/>
  <c r="O2691" i="9"/>
  <c r="N2691" i="9"/>
  <c r="M2691" i="9"/>
  <c r="L2691" i="9"/>
  <c r="K2691" i="9"/>
  <c r="J2691" i="9"/>
  <c r="I2691" i="9"/>
  <c r="H2691" i="9"/>
  <c r="G2691" i="9"/>
  <c r="F2691" i="9"/>
  <c r="E2691" i="9"/>
  <c r="D2691" i="9"/>
  <c r="P2690" i="9"/>
  <c r="L351" i="16" s="1"/>
  <c r="P2689" i="9"/>
  <c r="K351" i="16" s="1"/>
  <c r="P2688" i="9"/>
  <c r="J351" i="16" s="1"/>
  <c r="P2687" i="9"/>
  <c r="I351" i="16" s="1"/>
  <c r="P2686" i="9"/>
  <c r="H351" i="16" s="1"/>
  <c r="P2685" i="9"/>
  <c r="G351" i="16" s="1"/>
  <c r="P2684" i="9"/>
  <c r="P2683" i="9"/>
  <c r="E351" i="16" s="1"/>
  <c r="P2682" i="9"/>
  <c r="D351" i="16" s="1"/>
  <c r="P2681" i="9"/>
  <c r="C351" i="16" s="1"/>
  <c r="P2680" i="9"/>
  <c r="L350" i="16" s="1"/>
  <c r="P2679" i="9"/>
  <c r="K350" i="16" s="1"/>
  <c r="P2678" i="9"/>
  <c r="J350" i="16" s="1"/>
  <c r="P2677" i="9"/>
  <c r="I350" i="16" s="1"/>
  <c r="P2676" i="9"/>
  <c r="H350" i="16" s="1"/>
  <c r="P2675" i="9"/>
  <c r="G350" i="16" s="1"/>
  <c r="P2674" i="9"/>
  <c r="F350" i="16" s="1"/>
  <c r="P2673" i="9"/>
  <c r="E350" i="16" s="1"/>
  <c r="P2672" i="9"/>
  <c r="P2671" i="9"/>
  <c r="C350" i="16" s="1"/>
  <c r="P2670" i="9"/>
  <c r="L349" i="16" s="1"/>
  <c r="P2669" i="9"/>
  <c r="K349" i="16" s="1"/>
  <c r="P2668" i="9"/>
  <c r="J349" i="16" s="1"/>
  <c r="P2667" i="9"/>
  <c r="I349" i="16" s="1"/>
  <c r="P2666" i="9"/>
  <c r="H349" i="16" s="1"/>
  <c r="P2665" i="9"/>
  <c r="G349" i="16" s="1"/>
  <c r="P2664" i="9"/>
  <c r="F349" i="16" s="1"/>
  <c r="P2663" i="9"/>
  <c r="E349" i="16" s="1"/>
  <c r="P2662" i="9"/>
  <c r="D349" i="16" s="1"/>
  <c r="P2661" i="9"/>
  <c r="C349" i="16" s="1"/>
  <c r="P2660" i="9"/>
  <c r="P2659" i="9"/>
  <c r="K348" i="16" s="1"/>
  <c r="P2658" i="9"/>
  <c r="J348" i="16" s="1"/>
  <c r="P2657" i="9"/>
  <c r="I348" i="16" s="1"/>
  <c r="P2656" i="9"/>
  <c r="H348" i="16" s="1"/>
  <c r="P2655" i="9"/>
  <c r="G348" i="16" s="1"/>
  <c r="P2654" i="9"/>
  <c r="F348" i="16" s="1"/>
  <c r="P2653" i="9"/>
  <c r="E348" i="16" s="1"/>
  <c r="P2652" i="9"/>
  <c r="D348" i="16" s="1"/>
  <c r="P2651" i="9"/>
  <c r="C348" i="16" s="1"/>
  <c r="P2650" i="9"/>
  <c r="L347" i="16" s="1"/>
  <c r="P2649" i="9"/>
  <c r="K347" i="16" s="1"/>
  <c r="P2648" i="9"/>
  <c r="P2647" i="9"/>
  <c r="I347" i="16" s="1"/>
  <c r="P2646" i="9"/>
  <c r="H347" i="16" s="1"/>
  <c r="P2645" i="9"/>
  <c r="G347" i="16" s="1"/>
  <c r="P2644" i="9"/>
  <c r="F347" i="16" s="1"/>
  <c r="P2643" i="9"/>
  <c r="E347" i="16" s="1"/>
  <c r="P2642" i="9"/>
  <c r="D347" i="16" s="1"/>
  <c r="P2641" i="9"/>
  <c r="C347" i="16" s="1"/>
  <c r="P2640" i="9"/>
  <c r="L346" i="16" s="1"/>
  <c r="P2639" i="9"/>
  <c r="K346" i="16" s="1"/>
  <c r="P2638" i="9"/>
  <c r="J346" i="16" s="1"/>
  <c r="P2637" i="9"/>
  <c r="I346" i="16" s="1"/>
  <c r="P2636" i="9"/>
  <c r="P2635" i="9"/>
  <c r="G346" i="16" s="1"/>
  <c r="P2634" i="9"/>
  <c r="F346" i="16" s="1"/>
  <c r="P2633" i="9"/>
  <c r="E346" i="16" s="1"/>
  <c r="P2632" i="9"/>
  <c r="D346" i="16" s="1"/>
  <c r="P2631" i="9"/>
  <c r="C346" i="16" s="1"/>
  <c r="O2630" i="9"/>
  <c r="N2630" i="9"/>
  <c r="M2630" i="9"/>
  <c r="L2630" i="9"/>
  <c r="K2630" i="9"/>
  <c r="J2630" i="9"/>
  <c r="I2630" i="9"/>
  <c r="H2630" i="9"/>
  <c r="G2630" i="9"/>
  <c r="F2630" i="9"/>
  <c r="E2630" i="9"/>
  <c r="D2630" i="9"/>
  <c r="P2629" i="9"/>
  <c r="L344" i="16" s="1"/>
  <c r="P2628" i="9"/>
  <c r="K344" i="16" s="1"/>
  <c r="P2627" i="9"/>
  <c r="J344" i="16" s="1"/>
  <c r="P2626" i="9"/>
  <c r="I344" i="16" s="1"/>
  <c r="P2625" i="9"/>
  <c r="H344" i="16" s="1"/>
  <c r="P2624" i="9"/>
  <c r="G344" i="16" s="1"/>
  <c r="P2623" i="9"/>
  <c r="P2622" i="9"/>
  <c r="E344" i="16" s="1"/>
  <c r="P2621" i="9"/>
  <c r="D344" i="16" s="1"/>
  <c r="P2620" i="9"/>
  <c r="C344" i="16" s="1"/>
  <c r="P2619" i="9"/>
  <c r="L343" i="16" s="1"/>
  <c r="P2618" i="9"/>
  <c r="K343" i="16" s="1"/>
  <c r="P2617" i="9"/>
  <c r="J343" i="16" s="1"/>
  <c r="P2616" i="9"/>
  <c r="I343" i="16" s="1"/>
  <c r="P2615" i="9"/>
  <c r="H343" i="16" s="1"/>
  <c r="P2614" i="9"/>
  <c r="G343" i="16" s="1"/>
  <c r="P2613" i="9"/>
  <c r="F343" i="16" s="1"/>
  <c r="P2612" i="9"/>
  <c r="E343" i="16" s="1"/>
  <c r="P2611" i="9"/>
  <c r="P2610" i="9"/>
  <c r="C343" i="16" s="1"/>
  <c r="P2609" i="9"/>
  <c r="L342" i="16" s="1"/>
  <c r="P2608" i="9"/>
  <c r="K342" i="16" s="1"/>
  <c r="P2607" i="9"/>
  <c r="J342" i="16" s="1"/>
  <c r="P2606" i="9"/>
  <c r="I342" i="16" s="1"/>
  <c r="P2605" i="9"/>
  <c r="H342" i="16" s="1"/>
  <c r="P2604" i="9"/>
  <c r="G342" i="16" s="1"/>
  <c r="P2603" i="9"/>
  <c r="F342" i="16" s="1"/>
  <c r="P2602" i="9"/>
  <c r="E342" i="16" s="1"/>
  <c r="P2601" i="9"/>
  <c r="D342" i="16" s="1"/>
  <c r="P2600" i="9"/>
  <c r="C342" i="16" s="1"/>
  <c r="M342" i="16" s="1"/>
  <c r="P2599" i="9"/>
  <c r="P2598" i="9"/>
  <c r="K341" i="16" s="1"/>
  <c r="P2597" i="9"/>
  <c r="J341" i="16" s="1"/>
  <c r="P2596" i="9"/>
  <c r="I341" i="16" s="1"/>
  <c r="P2595" i="9"/>
  <c r="H341" i="16" s="1"/>
  <c r="P2594" i="9"/>
  <c r="G341" i="16" s="1"/>
  <c r="P2593" i="9"/>
  <c r="F341" i="16" s="1"/>
  <c r="P2592" i="9"/>
  <c r="E341" i="16" s="1"/>
  <c r="P2591" i="9"/>
  <c r="D341" i="16" s="1"/>
  <c r="P2590" i="9"/>
  <c r="C341" i="16" s="1"/>
  <c r="P2589" i="9"/>
  <c r="L340" i="16" s="1"/>
  <c r="P2588" i="9"/>
  <c r="K340" i="16" s="1"/>
  <c r="P2587" i="9"/>
  <c r="P2586" i="9"/>
  <c r="I340" i="16" s="1"/>
  <c r="P2585" i="9"/>
  <c r="H340" i="16" s="1"/>
  <c r="P2584" i="9"/>
  <c r="G340" i="16" s="1"/>
  <c r="P2583" i="9"/>
  <c r="F340" i="16" s="1"/>
  <c r="P2582" i="9"/>
  <c r="E340" i="16" s="1"/>
  <c r="P2581" i="9"/>
  <c r="D340" i="16" s="1"/>
  <c r="P2580" i="9"/>
  <c r="C340" i="16" s="1"/>
  <c r="P2579" i="9"/>
  <c r="L339" i="16" s="1"/>
  <c r="P2578" i="9"/>
  <c r="K339" i="16" s="1"/>
  <c r="P2577" i="9"/>
  <c r="J339" i="16" s="1"/>
  <c r="P2576" i="9"/>
  <c r="I339" i="16" s="1"/>
  <c r="P2575" i="9"/>
  <c r="P2574" i="9"/>
  <c r="G339" i="16" s="1"/>
  <c r="P2573" i="9"/>
  <c r="F339" i="16" s="1"/>
  <c r="P2572" i="9"/>
  <c r="E339" i="16" s="1"/>
  <c r="P2571" i="9"/>
  <c r="D339" i="16" s="1"/>
  <c r="P2570" i="9"/>
  <c r="C339" i="16" s="1"/>
  <c r="P2569" i="9"/>
  <c r="P2568" i="9"/>
  <c r="P2567" i="9"/>
  <c r="L336" i="16" s="1"/>
  <c r="P2566" i="9"/>
  <c r="K336" i="16" s="1"/>
  <c r="P2565" i="9"/>
  <c r="J336" i="16" s="1"/>
  <c r="P2564" i="9"/>
  <c r="I336" i="16" s="1"/>
  <c r="P2563" i="9"/>
  <c r="P2562" i="9"/>
  <c r="G336" i="16" s="1"/>
  <c r="P2561" i="9"/>
  <c r="F336" i="16" s="1"/>
  <c r="P2560" i="9"/>
  <c r="E336" i="16" s="1"/>
  <c r="P2559" i="9"/>
  <c r="D336" i="16" s="1"/>
  <c r="P2558" i="9"/>
  <c r="C336" i="16" s="1"/>
  <c r="O2557" i="9"/>
  <c r="N2557" i="9"/>
  <c r="M2557" i="9"/>
  <c r="L2557" i="9"/>
  <c r="K2557" i="9"/>
  <c r="J2557" i="9"/>
  <c r="I2557" i="9"/>
  <c r="H2557" i="9"/>
  <c r="G2557" i="9"/>
  <c r="F2557" i="9"/>
  <c r="E2557" i="9"/>
  <c r="D2557" i="9"/>
  <c r="P2556" i="9"/>
  <c r="P2555" i="9"/>
  <c r="L333" i="16" s="1"/>
  <c r="L332" i="16" s="1"/>
  <c r="P2554" i="9"/>
  <c r="K333" i="16" s="1"/>
  <c r="K332" i="16" s="1"/>
  <c r="P2553" i="9"/>
  <c r="J333" i="16" s="1"/>
  <c r="J332" i="16" s="1"/>
  <c r="P2552" i="9"/>
  <c r="I333" i="16" s="1"/>
  <c r="I332" i="16" s="1"/>
  <c r="P2551" i="9"/>
  <c r="H333" i="16" s="1"/>
  <c r="H332" i="16" s="1"/>
  <c r="P2550" i="9"/>
  <c r="P2549" i="9"/>
  <c r="F333" i="16" s="1"/>
  <c r="F332" i="16" s="1"/>
  <c r="P2548" i="9"/>
  <c r="E333" i="16" s="1"/>
  <c r="E332" i="16" s="1"/>
  <c r="P2547" i="9"/>
  <c r="D333" i="16" s="1"/>
  <c r="D332" i="16" s="1"/>
  <c r="P2546" i="9"/>
  <c r="C333" i="16" s="1"/>
  <c r="O2545" i="9"/>
  <c r="O2544" i="9" s="1"/>
  <c r="N2545" i="9"/>
  <c r="N2544" i="9" s="1"/>
  <c r="M2545" i="9"/>
  <c r="L2545" i="9"/>
  <c r="K2545" i="9"/>
  <c r="K2544" i="9" s="1"/>
  <c r="J2545" i="9"/>
  <c r="I2545" i="9"/>
  <c r="H2545" i="9"/>
  <c r="G2545" i="9"/>
  <c r="G2544" i="9" s="1"/>
  <c r="F2545" i="9"/>
  <c r="E2545" i="9"/>
  <c r="D2545" i="9"/>
  <c r="D2544" i="9" s="1"/>
  <c r="P2543" i="9"/>
  <c r="L330" i="16" s="1"/>
  <c r="P2542" i="9"/>
  <c r="K330" i="16" s="1"/>
  <c r="P2541" i="9"/>
  <c r="J330" i="16" s="1"/>
  <c r="P2540" i="9"/>
  <c r="I330" i="16" s="1"/>
  <c r="P2539" i="9"/>
  <c r="H330" i="16" s="1"/>
  <c r="P2538" i="9"/>
  <c r="P2537" i="9"/>
  <c r="P2536" i="9"/>
  <c r="E330" i="16" s="1"/>
  <c r="P2535" i="9"/>
  <c r="D330" i="16" s="1"/>
  <c r="P2534" i="9"/>
  <c r="C330" i="16" s="1"/>
  <c r="P2533" i="9"/>
  <c r="L329" i="16" s="1"/>
  <c r="L328" i="16" s="1"/>
  <c r="P2532" i="9"/>
  <c r="K329" i="16" s="1"/>
  <c r="K328" i="16" s="1"/>
  <c r="P2531" i="9"/>
  <c r="J329" i="16" s="1"/>
  <c r="P2530" i="9"/>
  <c r="I329" i="16" s="1"/>
  <c r="P2529" i="9"/>
  <c r="H329" i="16" s="1"/>
  <c r="H328" i="16" s="1"/>
  <c r="P2528" i="9"/>
  <c r="G329" i="16" s="1"/>
  <c r="P2527" i="9"/>
  <c r="F329" i="16" s="1"/>
  <c r="P2526" i="9"/>
  <c r="P2525" i="9"/>
  <c r="P2524" i="9"/>
  <c r="C329" i="16" s="1"/>
  <c r="O2523" i="9"/>
  <c r="N2523" i="9"/>
  <c r="M2523" i="9"/>
  <c r="L2523" i="9"/>
  <c r="K2523" i="9"/>
  <c r="J2523" i="9"/>
  <c r="I2523" i="9"/>
  <c r="H2523" i="9"/>
  <c r="G2523" i="9"/>
  <c r="F2523" i="9"/>
  <c r="E2523" i="9"/>
  <c r="D2523" i="9"/>
  <c r="P2522" i="9"/>
  <c r="L327" i="16" s="1"/>
  <c r="P2521" i="9"/>
  <c r="K327" i="16" s="1"/>
  <c r="P2520" i="9"/>
  <c r="J327" i="16" s="1"/>
  <c r="P2519" i="9"/>
  <c r="I327" i="16" s="1"/>
  <c r="P2518" i="9"/>
  <c r="H327" i="16" s="1"/>
  <c r="P2517" i="9"/>
  <c r="G327" i="16" s="1"/>
  <c r="P2516" i="9"/>
  <c r="F327" i="16" s="1"/>
  <c r="P2515" i="9"/>
  <c r="E327" i="16" s="1"/>
  <c r="P2514" i="9"/>
  <c r="D327" i="16" s="1"/>
  <c r="P2513" i="9"/>
  <c r="P2512" i="9"/>
  <c r="P2511" i="9"/>
  <c r="K326" i="16" s="1"/>
  <c r="P2510" i="9"/>
  <c r="J326" i="16" s="1"/>
  <c r="P2509" i="9"/>
  <c r="I326" i="16" s="1"/>
  <c r="P2508" i="9"/>
  <c r="H326" i="16" s="1"/>
  <c r="P2507" i="9"/>
  <c r="G326" i="16" s="1"/>
  <c r="P2506" i="9"/>
  <c r="F326" i="16" s="1"/>
  <c r="P2505" i="9"/>
  <c r="E326" i="16" s="1"/>
  <c r="P2504" i="9"/>
  <c r="D326" i="16" s="1"/>
  <c r="P2503" i="9"/>
  <c r="C326" i="16" s="1"/>
  <c r="P2502" i="9"/>
  <c r="L325" i="16" s="1"/>
  <c r="P2501" i="9"/>
  <c r="P2500" i="9"/>
  <c r="P2499" i="9"/>
  <c r="I325" i="16" s="1"/>
  <c r="P2498" i="9"/>
  <c r="H325" i="16" s="1"/>
  <c r="P2497" i="9"/>
  <c r="G325" i="16" s="1"/>
  <c r="P2496" i="9"/>
  <c r="F325" i="16" s="1"/>
  <c r="P2495" i="9"/>
  <c r="E325" i="16" s="1"/>
  <c r="P2494" i="9"/>
  <c r="D325" i="16" s="1"/>
  <c r="P2493" i="9"/>
  <c r="C325" i="16" s="1"/>
  <c r="P2492" i="9"/>
  <c r="L324" i="16" s="1"/>
  <c r="P2491" i="9"/>
  <c r="K324" i="16" s="1"/>
  <c r="P2490" i="9"/>
  <c r="J324" i="16" s="1"/>
  <c r="P2489" i="9"/>
  <c r="P2488" i="9"/>
  <c r="P2487" i="9"/>
  <c r="G324" i="16" s="1"/>
  <c r="P2486" i="9"/>
  <c r="F324" i="16" s="1"/>
  <c r="P2485" i="9"/>
  <c r="E324" i="16" s="1"/>
  <c r="P2484" i="9"/>
  <c r="D324" i="16" s="1"/>
  <c r="P2483" i="9"/>
  <c r="C324" i="16" s="1"/>
  <c r="P2482" i="9"/>
  <c r="L323" i="16" s="1"/>
  <c r="P2481" i="9"/>
  <c r="K323" i="16" s="1"/>
  <c r="P2480" i="9"/>
  <c r="J323" i="16" s="1"/>
  <c r="P2479" i="9"/>
  <c r="I323" i="16" s="1"/>
  <c r="P2478" i="9"/>
  <c r="H323" i="16" s="1"/>
  <c r="P2477" i="9"/>
  <c r="P2476" i="9"/>
  <c r="P2475" i="9"/>
  <c r="E323" i="16" s="1"/>
  <c r="P2474" i="9"/>
  <c r="D323" i="16" s="1"/>
  <c r="P2473" i="9"/>
  <c r="C323" i="16" s="1"/>
  <c r="P2472" i="9"/>
  <c r="L322" i="16" s="1"/>
  <c r="P2471" i="9"/>
  <c r="K322" i="16" s="1"/>
  <c r="P2470" i="9"/>
  <c r="J322" i="16" s="1"/>
  <c r="P2469" i="9"/>
  <c r="I322" i="16" s="1"/>
  <c r="P2468" i="9"/>
  <c r="H322" i="16" s="1"/>
  <c r="P2467" i="9"/>
  <c r="G322" i="16" s="1"/>
  <c r="P2466" i="9"/>
  <c r="F322" i="16" s="1"/>
  <c r="P2465" i="9"/>
  <c r="P2464" i="9"/>
  <c r="P2463" i="9"/>
  <c r="C322" i="16" s="1"/>
  <c r="P2462" i="9"/>
  <c r="L321" i="16" s="1"/>
  <c r="P2461" i="9"/>
  <c r="K321" i="16" s="1"/>
  <c r="P2460" i="9"/>
  <c r="J321" i="16" s="1"/>
  <c r="P2459" i="9"/>
  <c r="I321" i="16" s="1"/>
  <c r="P2458" i="9"/>
  <c r="H321" i="16" s="1"/>
  <c r="P2457" i="9"/>
  <c r="G321" i="16" s="1"/>
  <c r="P2456" i="9"/>
  <c r="F321" i="16" s="1"/>
  <c r="P2455" i="9"/>
  <c r="E321" i="16" s="1"/>
  <c r="P2454" i="9"/>
  <c r="D321" i="16" s="1"/>
  <c r="P2453" i="9"/>
  <c r="P2452" i="9"/>
  <c r="P2451" i="9"/>
  <c r="K320" i="16" s="1"/>
  <c r="P2450" i="9"/>
  <c r="J320" i="16" s="1"/>
  <c r="P2449" i="9"/>
  <c r="I320" i="16" s="1"/>
  <c r="P2448" i="9"/>
  <c r="H320" i="16" s="1"/>
  <c r="P2447" i="9"/>
  <c r="G320" i="16" s="1"/>
  <c r="P2446" i="9"/>
  <c r="F320" i="16" s="1"/>
  <c r="P2445" i="9"/>
  <c r="E320" i="16" s="1"/>
  <c r="P2444" i="9"/>
  <c r="D320" i="16" s="1"/>
  <c r="P2443" i="9"/>
  <c r="C320" i="16" s="1"/>
  <c r="O2442" i="9"/>
  <c r="N2442" i="9"/>
  <c r="M2442" i="9"/>
  <c r="L2442" i="9"/>
  <c r="K2442" i="9"/>
  <c r="J2442" i="9"/>
  <c r="I2442" i="9"/>
  <c r="H2442" i="9"/>
  <c r="G2442" i="9"/>
  <c r="F2442" i="9"/>
  <c r="E2442" i="9"/>
  <c r="D2442" i="9"/>
  <c r="P2441" i="9"/>
  <c r="L318" i="16" s="1"/>
  <c r="P2440" i="9"/>
  <c r="P2439" i="9"/>
  <c r="P2438" i="9"/>
  <c r="I318" i="16" s="1"/>
  <c r="P2437" i="9"/>
  <c r="H318" i="16" s="1"/>
  <c r="P2436" i="9"/>
  <c r="G318" i="16" s="1"/>
  <c r="P2435" i="9"/>
  <c r="F318" i="16" s="1"/>
  <c r="P2434" i="9"/>
  <c r="E318" i="16" s="1"/>
  <c r="P2433" i="9"/>
  <c r="D318" i="16" s="1"/>
  <c r="P2432" i="9"/>
  <c r="C318" i="16" s="1"/>
  <c r="P2431" i="9"/>
  <c r="L317" i="16" s="1"/>
  <c r="P2430" i="9"/>
  <c r="K317" i="16" s="1"/>
  <c r="P2429" i="9"/>
  <c r="J317" i="16" s="1"/>
  <c r="P2428" i="9"/>
  <c r="P2427" i="9"/>
  <c r="P2426" i="9"/>
  <c r="G317" i="16" s="1"/>
  <c r="P2425" i="9"/>
  <c r="F317" i="16" s="1"/>
  <c r="P2424" i="9"/>
  <c r="E317" i="16" s="1"/>
  <c r="P2423" i="9"/>
  <c r="D317" i="16" s="1"/>
  <c r="P2422" i="9"/>
  <c r="C317" i="16" s="1"/>
  <c r="P2421" i="9"/>
  <c r="L316" i="16" s="1"/>
  <c r="P2420" i="9"/>
  <c r="K316" i="16" s="1"/>
  <c r="P2419" i="9"/>
  <c r="J316" i="16" s="1"/>
  <c r="P2418" i="9"/>
  <c r="I316" i="16" s="1"/>
  <c r="P2417" i="9"/>
  <c r="H316" i="16" s="1"/>
  <c r="P2416" i="9"/>
  <c r="P2415" i="9"/>
  <c r="P2414" i="9"/>
  <c r="E316" i="16" s="1"/>
  <c r="P2413" i="9"/>
  <c r="D316" i="16" s="1"/>
  <c r="P2412" i="9"/>
  <c r="C316" i="16" s="1"/>
  <c r="P2411" i="9"/>
  <c r="L315" i="16" s="1"/>
  <c r="P2410" i="9"/>
  <c r="K315" i="16" s="1"/>
  <c r="P2409" i="9"/>
  <c r="J315" i="16" s="1"/>
  <c r="P2408" i="9"/>
  <c r="I315" i="16" s="1"/>
  <c r="P2407" i="9"/>
  <c r="H315" i="16" s="1"/>
  <c r="P2406" i="9"/>
  <c r="G315" i="16" s="1"/>
  <c r="P2405" i="9"/>
  <c r="F315" i="16" s="1"/>
  <c r="P2404" i="9"/>
  <c r="P2403" i="9"/>
  <c r="P2402" i="9"/>
  <c r="C315" i="16" s="1"/>
  <c r="P2401" i="9"/>
  <c r="L314" i="16" s="1"/>
  <c r="P2400" i="9"/>
  <c r="K314" i="16" s="1"/>
  <c r="P2399" i="9"/>
  <c r="J314" i="16" s="1"/>
  <c r="P2398" i="9"/>
  <c r="I314" i="16" s="1"/>
  <c r="P2397" i="9"/>
  <c r="H314" i="16" s="1"/>
  <c r="P2396" i="9"/>
  <c r="G314" i="16" s="1"/>
  <c r="P2395" i="9"/>
  <c r="F314" i="16" s="1"/>
  <c r="P2394" i="9"/>
  <c r="E314" i="16" s="1"/>
  <c r="P2393" i="9"/>
  <c r="D314" i="16" s="1"/>
  <c r="P2392" i="9"/>
  <c r="P2391" i="9"/>
  <c r="P2390" i="9"/>
  <c r="K313" i="16" s="1"/>
  <c r="P2389" i="9"/>
  <c r="J313" i="16" s="1"/>
  <c r="P2388" i="9"/>
  <c r="I313" i="16" s="1"/>
  <c r="P2387" i="9"/>
  <c r="H313" i="16" s="1"/>
  <c r="P2386" i="9"/>
  <c r="G313" i="16" s="1"/>
  <c r="P2385" i="9"/>
  <c r="F313" i="16" s="1"/>
  <c r="P2384" i="9"/>
  <c r="E313" i="16" s="1"/>
  <c r="P2383" i="9"/>
  <c r="D313" i="16" s="1"/>
  <c r="P2382" i="9"/>
  <c r="C313" i="16" s="1"/>
  <c r="P2381" i="9"/>
  <c r="L312" i="16" s="1"/>
  <c r="P2380" i="9"/>
  <c r="P2379" i="9"/>
  <c r="P2378" i="9"/>
  <c r="I312" i="16" s="1"/>
  <c r="P2377" i="9"/>
  <c r="H312" i="16" s="1"/>
  <c r="P2376" i="9"/>
  <c r="G312" i="16" s="1"/>
  <c r="P2375" i="9"/>
  <c r="F312" i="16" s="1"/>
  <c r="P2374" i="9"/>
  <c r="E312" i="16" s="1"/>
  <c r="P2373" i="9"/>
  <c r="D312" i="16" s="1"/>
  <c r="P2372" i="9"/>
  <c r="C312" i="16" s="1"/>
  <c r="P2371" i="9"/>
  <c r="L311" i="16" s="1"/>
  <c r="P2370" i="9"/>
  <c r="K311" i="16" s="1"/>
  <c r="P2369" i="9"/>
  <c r="J311" i="16" s="1"/>
  <c r="P2368" i="9"/>
  <c r="P2367" i="9"/>
  <c r="P2366" i="9"/>
  <c r="G311" i="16" s="1"/>
  <c r="P2365" i="9"/>
  <c r="F311" i="16" s="1"/>
  <c r="P2364" i="9"/>
  <c r="E311" i="16" s="1"/>
  <c r="P2363" i="9"/>
  <c r="D311" i="16" s="1"/>
  <c r="P2362" i="9"/>
  <c r="C311" i="16" s="1"/>
  <c r="O2361" i="9"/>
  <c r="O2360" i="9" s="1"/>
  <c r="N2361" i="9"/>
  <c r="M2361" i="9"/>
  <c r="L2361" i="9"/>
  <c r="L2360" i="9" s="1"/>
  <c r="K2361" i="9"/>
  <c r="K2360" i="9" s="1"/>
  <c r="J2361" i="9"/>
  <c r="J2360" i="9" s="1"/>
  <c r="I2361" i="9"/>
  <c r="H2361" i="9"/>
  <c r="H2360" i="9" s="1"/>
  <c r="G2361" i="9"/>
  <c r="G2360" i="9" s="1"/>
  <c r="F2361" i="9"/>
  <c r="E2361" i="9"/>
  <c r="D2361" i="9"/>
  <c r="D2360" i="9" s="1"/>
  <c r="P2359" i="9"/>
  <c r="L308" i="16" s="1"/>
  <c r="P2358" i="9"/>
  <c r="K308" i="16" s="1"/>
  <c r="P2357" i="9"/>
  <c r="J308" i="16" s="1"/>
  <c r="P2356" i="9"/>
  <c r="I308" i="16" s="1"/>
  <c r="P2355" i="9"/>
  <c r="P2354" i="9"/>
  <c r="P2353" i="9"/>
  <c r="F308" i="16" s="1"/>
  <c r="P2352" i="9"/>
  <c r="E308" i="16" s="1"/>
  <c r="P2351" i="9"/>
  <c r="D308" i="16" s="1"/>
  <c r="P2350" i="9"/>
  <c r="C308" i="16" s="1"/>
  <c r="P2349" i="9"/>
  <c r="L307" i="16" s="1"/>
  <c r="P2348" i="9"/>
  <c r="K307" i="16" s="1"/>
  <c r="P2347" i="9"/>
  <c r="J307" i="16" s="1"/>
  <c r="P2346" i="9"/>
  <c r="I307" i="16" s="1"/>
  <c r="P2345" i="9"/>
  <c r="H307" i="16" s="1"/>
  <c r="P2344" i="9"/>
  <c r="G307" i="16" s="1"/>
  <c r="P2343" i="9"/>
  <c r="P2342" i="9"/>
  <c r="P2341" i="9"/>
  <c r="D307" i="16" s="1"/>
  <c r="P2340" i="9"/>
  <c r="C307" i="16" s="1"/>
  <c r="P2339" i="9"/>
  <c r="L306" i="16" s="1"/>
  <c r="P2338" i="9"/>
  <c r="K306" i="16" s="1"/>
  <c r="P2337" i="9"/>
  <c r="J306" i="16" s="1"/>
  <c r="P2336" i="9"/>
  <c r="I306" i="16" s="1"/>
  <c r="P2335" i="9"/>
  <c r="H306" i="16" s="1"/>
  <c r="P2334" i="9"/>
  <c r="G306" i="16" s="1"/>
  <c r="P2333" i="9"/>
  <c r="F306" i="16" s="1"/>
  <c r="P2332" i="9"/>
  <c r="E306" i="16" s="1"/>
  <c r="P2331" i="9"/>
  <c r="P2330" i="9"/>
  <c r="P2329" i="9"/>
  <c r="L305" i="16" s="1"/>
  <c r="P2328" i="9"/>
  <c r="K305" i="16" s="1"/>
  <c r="P2327" i="9"/>
  <c r="J305" i="16" s="1"/>
  <c r="P2326" i="9"/>
  <c r="I305" i="16" s="1"/>
  <c r="P2325" i="9"/>
  <c r="H305" i="16" s="1"/>
  <c r="P2324" i="9"/>
  <c r="G305" i="16" s="1"/>
  <c r="P2323" i="9"/>
  <c r="F305" i="16" s="1"/>
  <c r="P2322" i="9"/>
  <c r="E305" i="16" s="1"/>
  <c r="P2321" i="9"/>
  <c r="D305" i="16" s="1"/>
  <c r="P2320" i="9"/>
  <c r="C305" i="16" s="1"/>
  <c r="P2319" i="9"/>
  <c r="P2318" i="9"/>
  <c r="P2317" i="9"/>
  <c r="J304" i="16" s="1"/>
  <c r="P2316" i="9"/>
  <c r="I304" i="16" s="1"/>
  <c r="P2315" i="9"/>
  <c r="H304" i="16" s="1"/>
  <c r="P2314" i="9"/>
  <c r="G304" i="16" s="1"/>
  <c r="P2313" i="9"/>
  <c r="F304" i="16" s="1"/>
  <c r="P2312" i="9"/>
  <c r="E304" i="16" s="1"/>
  <c r="P2311" i="9"/>
  <c r="D304" i="16" s="1"/>
  <c r="P2310" i="9"/>
  <c r="C304" i="16" s="1"/>
  <c r="P2309" i="9"/>
  <c r="L303" i="16" s="1"/>
  <c r="P2308" i="9"/>
  <c r="K303" i="16" s="1"/>
  <c r="P2307" i="9"/>
  <c r="P2306" i="9"/>
  <c r="I303" i="16" s="1"/>
  <c r="P2305" i="9"/>
  <c r="H303" i="16" s="1"/>
  <c r="P2304" i="9"/>
  <c r="G303" i="16" s="1"/>
  <c r="P2303" i="9"/>
  <c r="F303" i="16" s="1"/>
  <c r="P2302" i="9"/>
  <c r="E303" i="16" s="1"/>
  <c r="P2301" i="9"/>
  <c r="D303" i="16" s="1"/>
  <c r="P2300" i="9"/>
  <c r="C303" i="16" s="1"/>
  <c r="P2299" i="9"/>
  <c r="L302" i="16" s="1"/>
  <c r="P2298" i="9"/>
  <c r="K302" i="16" s="1"/>
  <c r="P2297" i="9"/>
  <c r="J302" i="16" s="1"/>
  <c r="P2296" i="9"/>
  <c r="I302" i="16" s="1"/>
  <c r="P2295" i="9"/>
  <c r="P2294" i="9"/>
  <c r="G302" i="16" s="1"/>
  <c r="P2293" i="9"/>
  <c r="F302" i="16" s="1"/>
  <c r="P2292" i="9"/>
  <c r="E302" i="16" s="1"/>
  <c r="P2291" i="9"/>
  <c r="D302" i="16" s="1"/>
  <c r="P2290" i="9"/>
  <c r="C302" i="16" s="1"/>
  <c r="P2289" i="9"/>
  <c r="L301" i="16" s="1"/>
  <c r="P2288" i="9"/>
  <c r="K301" i="16" s="1"/>
  <c r="P2287" i="9"/>
  <c r="J301" i="16" s="1"/>
  <c r="P2286" i="9"/>
  <c r="I301" i="16" s="1"/>
  <c r="P2285" i="9"/>
  <c r="H301" i="16" s="1"/>
  <c r="P2284" i="9"/>
  <c r="G301" i="16" s="1"/>
  <c r="P2283" i="9"/>
  <c r="P2282" i="9"/>
  <c r="E301" i="16" s="1"/>
  <c r="P2281" i="9"/>
  <c r="D301" i="16" s="1"/>
  <c r="P2280" i="9"/>
  <c r="C301" i="16" s="1"/>
  <c r="P2279" i="9"/>
  <c r="L300" i="16" s="1"/>
  <c r="P2278" i="9"/>
  <c r="K300" i="16" s="1"/>
  <c r="P2277" i="9"/>
  <c r="J300" i="16" s="1"/>
  <c r="P2276" i="9"/>
  <c r="I300" i="16" s="1"/>
  <c r="P2275" i="9"/>
  <c r="H300" i="16" s="1"/>
  <c r="P2274" i="9"/>
  <c r="G300" i="16" s="1"/>
  <c r="P2273" i="9"/>
  <c r="F300" i="16" s="1"/>
  <c r="P2272" i="9"/>
  <c r="P2271" i="9"/>
  <c r="P2270" i="9"/>
  <c r="C300" i="16" s="1"/>
  <c r="O2269" i="9"/>
  <c r="N2269" i="9"/>
  <c r="M2269" i="9"/>
  <c r="L2269" i="9"/>
  <c r="K2269" i="9"/>
  <c r="J2269" i="9"/>
  <c r="I2269" i="9"/>
  <c r="H2269" i="9"/>
  <c r="G2269" i="9"/>
  <c r="F2269" i="9"/>
  <c r="E2269" i="9"/>
  <c r="D2269" i="9"/>
  <c r="P2268" i="9"/>
  <c r="L298" i="16" s="1"/>
  <c r="P2267" i="9"/>
  <c r="K298" i="16" s="1"/>
  <c r="P2266" i="9"/>
  <c r="J298" i="16" s="1"/>
  <c r="P2265" i="9"/>
  <c r="I298" i="16" s="1"/>
  <c r="P2264" i="9"/>
  <c r="H298" i="16" s="1"/>
  <c r="P2263" i="9"/>
  <c r="G298" i="16" s="1"/>
  <c r="P2262" i="9"/>
  <c r="F298" i="16" s="1"/>
  <c r="P2261" i="9"/>
  <c r="E298" i="16" s="1"/>
  <c r="P2260" i="9"/>
  <c r="D298" i="16" s="1"/>
  <c r="P2259" i="9"/>
  <c r="C298" i="16" s="1"/>
  <c r="P2258" i="9"/>
  <c r="L297" i="16" s="1"/>
  <c r="P2257" i="9"/>
  <c r="K297" i="16" s="1"/>
  <c r="P2256" i="9"/>
  <c r="J297" i="16" s="1"/>
  <c r="P2255" i="9"/>
  <c r="I297" i="16" s="1"/>
  <c r="P2254" i="9"/>
  <c r="H297" i="16" s="1"/>
  <c r="P2253" i="9"/>
  <c r="G297" i="16" s="1"/>
  <c r="P2252" i="9"/>
  <c r="F297" i="16" s="1"/>
  <c r="P2251" i="9"/>
  <c r="E297" i="16" s="1"/>
  <c r="P2250" i="9"/>
  <c r="D297" i="16" s="1"/>
  <c r="P2249" i="9"/>
  <c r="C297" i="16" s="1"/>
  <c r="P2248" i="9"/>
  <c r="L296" i="16" s="1"/>
  <c r="P2247" i="9"/>
  <c r="K296" i="16" s="1"/>
  <c r="P2246" i="9"/>
  <c r="J296" i="16" s="1"/>
  <c r="P2245" i="9"/>
  <c r="I296" i="16" s="1"/>
  <c r="P2244" i="9"/>
  <c r="H296" i="16" s="1"/>
  <c r="P2243" i="9"/>
  <c r="G296" i="16" s="1"/>
  <c r="P2242" i="9"/>
  <c r="F296" i="16" s="1"/>
  <c r="P2241" i="9"/>
  <c r="E296" i="16" s="1"/>
  <c r="P2240" i="9"/>
  <c r="D296" i="16" s="1"/>
  <c r="P2239" i="9"/>
  <c r="C296" i="16" s="1"/>
  <c r="P2238" i="9"/>
  <c r="L295" i="16" s="1"/>
  <c r="P2237" i="9"/>
  <c r="K295" i="16" s="1"/>
  <c r="P2236" i="9"/>
  <c r="J295" i="16" s="1"/>
  <c r="P2235" i="9"/>
  <c r="I295" i="16" s="1"/>
  <c r="P2234" i="9"/>
  <c r="H295" i="16" s="1"/>
  <c r="P2233" i="9"/>
  <c r="G295" i="16" s="1"/>
  <c r="G294" i="16" s="1"/>
  <c r="P2232" i="9"/>
  <c r="F295" i="16" s="1"/>
  <c r="P2231" i="9"/>
  <c r="E295" i="16" s="1"/>
  <c r="P2230" i="9"/>
  <c r="D295" i="16" s="1"/>
  <c r="P2229" i="9"/>
  <c r="C295" i="16" s="1"/>
  <c r="O2228" i="9"/>
  <c r="N2228" i="9"/>
  <c r="M2228" i="9"/>
  <c r="L2228" i="9"/>
  <c r="K2228" i="9"/>
  <c r="J2228" i="9"/>
  <c r="I2228" i="9"/>
  <c r="H2228" i="9"/>
  <c r="G2228" i="9"/>
  <c r="F2228" i="9"/>
  <c r="E2228" i="9"/>
  <c r="D2228" i="9"/>
  <c r="P2227" i="9"/>
  <c r="L293" i="16" s="1"/>
  <c r="P2226" i="9"/>
  <c r="K293" i="16" s="1"/>
  <c r="P2225" i="9"/>
  <c r="J293" i="16" s="1"/>
  <c r="P2224" i="9"/>
  <c r="I293" i="16" s="1"/>
  <c r="P2223" i="9"/>
  <c r="H293" i="16" s="1"/>
  <c r="P2222" i="9"/>
  <c r="G293" i="16" s="1"/>
  <c r="P2221" i="9"/>
  <c r="F293" i="16" s="1"/>
  <c r="P2220" i="9"/>
  <c r="E293" i="16" s="1"/>
  <c r="P2219" i="9"/>
  <c r="D293" i="16" s="1"/>
  <c r="P2218" i="9"/>
  <c r="C293" i="16" s="1"/>
  <c r="P2217" i="9"/>
  <c r="L292" i="16" s="1"/>
  <c r="P2216" i="9"/>
  <c r="K292" i="16" s="1"/>
  <c r="P2215" i="9"/>
  <c r="J292" i="16" s="1"/>
  <c r="P2214" i="9"/>
  <c r="I292" i="16" s="1"/>
  <c r="P2213" i="9"/>
  <c r="H292" i="16" s="1"/>
  <c r="P2212" i="9"/>
  <c r="G292" i="16" s="1"/>
  <c r="P2211" i="9"/>
  <c r="F292" i="16" s="1"/>
  <c r="P2210" i="9"/>
  <c r="E292" i="16" s="1"/>
  <c r="P2209" i="9"/>
  <c r="D292" i="16" s="1"/>
  <c r="P2208" i="9"/>
  <c r="C292" i="16" s="1"/>
  <c r="P2207" i="9"/>
  <c r="L291" i="16" s="1"/>
  <c r="P2206" i="9"/>
  <c r="K291" i="16" s="1"/>
  <c r="P2205" i="9"/>
  <c r="J291" i="16" s="1"/>
  <c r="P2204" i="9"/>
  <c r="I291" i="16" s="1"/>
  <c r="P2203" i="9"/>
  <c r="H291" i="16" s="1"/>
  <c r="P2202" i="9"/>
  <c r="G291" i="16" s="1"/>
  <c r="P2201" i="9"/>
  <c r="F291" i="16" s="1"/>
  <c r="P2200" i="9"/>
  <c r="E291" i="16" s="1"/>
  <c r="P2199" i="9"/>
  <c r="D291" i="16" s="1"/>
  <c r="P2198" i="9"/>
  <c r="C291" i="16" s="1"/>
  <c r="P2197" i="9"/>
  <c r="L290" i="16" s="1"/>
  <c r="P2196" i="9"/>
  <c r="K290" i="16" s="1"/>
  <c r="P2195" i="9"/>
  <c r="J290" i="16" s="1"/>
  <c r="P2194" i="9"/>
  <c r="I290" i="16" s="1"/>
  <c r="P2193" i="9"/>
  <c r="H290" i="16" s="1"/>
  <c r="P2192" i="9"/>
  <c r="G290" i="16" s="1"/>
  <c r="P2191" i="9"/>
  <c r="F290" i="16" s="1"/>
  <c r="P2190" i="9"/>
  <c r="E290" i="16" s="1"/>
  <c r="P2189" i="9"/>
  <c r="D290" i="16" s="1"/>
  <c r="P2188" i="9"/>
  <c r="C290" i="16" s="1"/>
  <c r="P2187" i="9"/>
  <c r="L289" i="16" s="1"/>
  <c r="P2186" i="9"/>
  <c r="K289" i="16" s="1"/>
  <c r="P2185" i="9"/>
  <c r="J289" i="16" s="1"/>
  <c r="P2184" i="9"/>
  <c r="I289" i="16" s="1"/>
  <c r="P2183" i="9"/>
  <c r="H289" i="16" s="1"/>
  <c r="P2182" i="9"/>
  <c r="G289" i="16" s="1"/>
  <c r="P2181" i="9"/>
  <c r="F289" i="16" s="1"/>
  <c r="P2180" i="9"/>
  <c r="E289" i="16" s="1"/>
  <c r="P2179" i="9"/>
  <c r="D289" i="16" s="1"/>
  <c r="P2178" i="9"/>
  <c r="C289" i="16" s="1"/>
  <c r="P2177" i="9"/>
  <c r="L288" i="16" s="1"/>
  <c r="P2176" i="9"/>
  <c r="K288" i="16" s="1"/>
  <c r="P2175" i="9"/>
  <c r="J288" i="16" s="1"/>
  <c r="P2174" i="9"/>
  <c r="I288" i="16" s="1"/>
  <c r="P2173" i="9"/>
  <c r="H288" i="16" s="1"/>
  <c r="P2172" i="9"/>
  <c r="G288" i="16" s="1"/>
  <c r="P2171" i="9"/>
  <c r="F288" i="16" s="1"/>
  <c r="P2170" i="9"/>
  <c r="E288" i="16" s="1"/>
  <c r="P2169" i="9"/>
  <c r="D288" i="16" s="1"/>
  <c r="P2168" i="9"/>
  <c r="C288" i="16" s="1"/>
  <c r="P2167" i="9"/>
  <c r="L287" i="16" s="1"/>
  <c r="P2166" i="9"/>
  <c r="K287" i="16" s="1"/>
  <c r="P2165" i="9"/>
  <c r="J287" i="16" s="1"/>
  <c r="P2164" i="9"/>
  <c r="I287" i="16" s="1"/>
  <c r="P2163" i="9"/>
  <c r="H287" i="16" s="1"/>
  <c r="P2162" i="9"/>
  <c r="G287" i="16" s="1"/>
  <c r="P2161" i="9"/>
  <c r="F287" i="16" s="1"/>
  <c r="P2160" i="9"/>
  <c r="E287" i="16" s="1"/>
  <c r="P2159" i="9"/>
  <c r="D287" i="16" s="1"/>
  <c r="P2158" i="9"/>
  <c r="C287" i="16" s="1"/>
  <c r="P2157" i="9"/>
  <c r="L286" i="16" s="1"/>
  <c r="P2156" i="9"/>
  <c r="K286" i="16" s="1"/>
  <c r="P2155" i="9"/>
  <c r="J286" i="16" s="1"/>
  <c r="P2154" i="9"/>
  <c r="I286" i="16" s="1"/>
  <c r="P2153" i="9"/>
  <c r="H286" i="16" s="1"/>
  <c r="P2152" i="9"/>
  <c r="G286" i="16" s="1"/>
  <c r="P2151" i="9"/>
  <c r="F286" i="16" s="1"/>
  <c r="P2150" i="9"/>
  <c r="E286" i="16" s="1"/>
  <c r="P2149" i="9"/>
  <c r="D286" i="16" s="1"/>
  <c r="P2148" i="9"/>
  <c r="C286" i="16" s="1"/>
  <c r="P2147" i="9"/>
  <c r="L285" i="16" s="1"/>
  <c r="P2146" i="9"/>
  <c r="K285" i="16" s="1"/>
  <c r="P2145" i="9"/>
  <c r="J285" i="16" s="1"/>
  <c r="P2144" i="9"/>
  <c r="I285" i="16" s="1"/>
  <c r="P2143" i="9"/>
  <c r="H285" i="16" s="1"/>
  <c r="P2142" i="9"/>
  <c r="G285" i="16" s="1"/>
  <c r="P2141" i="9"/>
  <c r="F285" i="16" s="1"/>
  <c r="P2140" i="9"/>
  <c r="E285" i="16" s="1"/>
  <c r="P2139" i="9"/>
  <c r="D285" i="16" s="1"/>
  <c r="P2138" i="9"/>
  <c r="C285" i="16" s="1"/>
  <c r="O2137" i="9"/>
  <c r="N2137" i="9"/>
  <c r="M2137" i="9"/>
  <c r="L2137" i="9"/>
  <c r="K2137" i="9"/>
  <c r="J2137" i="9"/>
  <c r="I2137" i="9"/>
  <c r="H2137" i="9"/>
  <c r="G2137" i="9"/>
  <c r="F2137" i="9"/>
  <c r="E2137" i="9"/>
  <c r="D2137" i="9"/>
  <c r="P2136" i="9"/>
  <c r="L283" i="16" s="1"/>
  <c r="P2135" i="9"/>
  <c r="K283" i="16" s="1"/>
  <c r="P2134" i="9"/>
  <c r="J283" i="16" s="1"/>
  <c r="P2133" i="9"/>
  <c r="I283" i="16" s="1"/>
  <c r="P2132" i="9"/>
  <c r="H283" i="16" s="1"/>
  <c r="P2131" i="9"/>
  <c r="G283" i="16" s="1"/>
  <c r="P2130" i="9"/>
  <c r="F283" i="16" s="1"/>
  <c r="P2129" i="9"/>
  <c r="E283" i="16" s="1"/>
  <c r="P2128" i="9"/>
  <c r="D283" i="16" s="1"/>
  <c r="P2127" i="9"/>
  <c r="C283" i="16" s="1"/>
  <c r="P2126" i="9"/>
  <c r="L282" i="16" s="1"/>
  <c r="P2125" i="9"/>
  <c r="K282" i="16" s="1"/>
  <c r="P2124" i="9"/>
  <c r="J282" i="16" s="1"/>
  <c r="P2123" i="9"/>
  <c r="I282" i="16" s="1"/>
  <c r="P2122" i="9"/>
  <c r="H282" i="16" s="1"/>
  <c r="P2121" i="9"/>
  <c r="G282" i="16" s="1"/>
  <c r="P2120" i="9"/>
  <c r="F282" i="16" s="1"/>
  <c r="P2119" i="9"/>
  <c r="E282" i="16" s="1"/>
  <c r="P2118" i="9"/>
  <c r="D282" i="16" s="1"/>
  <c r="P2117" i="9"/>
  <c r="C282" i="16" s="1"/>
  <c r="P2116" i="9"/>
  <c r="L281" i="16" s="1"/>
  <c r="P2115" i="9"/>
  <c r="K281" i="16" s="1"/>
  <c r="P2114" i="9"/>
  <c r="J281" i="16" s="1"/>
  <c r="P2113" i="9"/>
  <c r="I281" i="16" s="1"/>
  <c r="P2112" i="9"/>
  <c r="H281" i="16" s="1"/>
  <c r="P2111" i="9"/>
  <c r="G281" i="16" s="1"/>
  <c r="P2110" i="9"/>
  <c r="F281" i="16" s="1"/>
  <c r="P2109" i="9"/>
  <c r="E281" i="16" s="1"/>
  <c r="P2108" i="9"/>
  <c r="D281" i="16" s="1"/>
  <c r="P2107" i="9"/>
  <c r="C281" i="16" s="1"/>
  <c r="P2106" i="9"/>
  <c r="L280" i="16" s="1"/>
  <c r="P2105" i="9"/>
  <c r="K280" i="16" s="1"/>
  <c r="P2104" i="9"/>
  <c r="J280" i="16" s="1"/>
  <c r="P2103" i="9"/>
  <c r="I280" i="16" s="1"/>
  <c r="P2102" i="9"/>
  <c r="H280" i="16" s="1"/>
  <c r="P2101" i="9"/>
  <c r="G280" i="16" s="1"/>
  <c r="P2100" i="9"/>
  <c r="F280" i="16" s="1"/>
  <c r="P2099" i="9"/>
  <c r="E280" i="16" s="1"/>
  <c r="P2098" i="9"/>
  <c r="D280" i="16" s="1"/>
  <c r="P2097" i="9"/>
  <c r="C280" i="16" s="1"/>
  <c r="P2096" i="9"/>
  <c r="L279" i="16" s="1"/>
  <c r="P2095" i="9"/>
  <c r="K279" i="16" s="1"/>
  <c r="P2094" i="9"/>
  <c r="J279" i="16" s="1"/>
  <c r="P2093" i="9"/>
  <c r="I279" i="16" s="1"/>
  <c r="P2092" i="9"/>
  <c r="H279" i="16" s="1"/>
  <c r="P2091" i="9"/>
  <c r="G279" i="16" s="1"/>
  <c r="P2090" i="9"/>
  <c r="F279" i="16" s="1"/>
  <c r="P2089" i="9"/>
  <c r="E279" i="16" s="1"/>
  <c r="P2088" i="9"/>
  <c r="D279" i="16" s="1"/>
  <c r="P2087" i="9"/>
  <c r="C279" i="16" s="1"/>
  <c r="P2086" i="9"/>
  <c r="L278" i="16" s="1"/>
  <c r="P2085" i="9"/>
  <c r="K278" i="16" s="1"/>
  <c r="P2084" i="9"/>
  <c r="J278" i="16" s="1"/>
  <c r="P2083" i="9"/>
  <c r="I278" i="16" s="1"/>
  <c r="P2082" i="9"/>
  <c r="H278" i="16" s="1"/>
  <c r="P2081" i="9"/>
  <c r="G278" i="16" s="1"/>
  <c r="P2080" i="9"/>
  <c r="F278" i="16" s="1"/>
  <c r="P2079" i="9"/>
  <c r="E278" i="16" s="1"/>
  <c r="P2078" i="9"/>
  <c r="D278" i="16" s="1"/>
  <c r="P2077" i="9"/>
  <c r="C278" i="16" s="1"/>
  <c r="P2076" i="9"/>
  <c r="L277" i="16" s="1"/>
  <c r="P2075" i="9"/>
  <c r="K277" i="16" s="1"/>
  <c r="P2074" i="9"/>
  <c r="J277" i="16" s="1"/>
  <c r="P2073" i="9"/>
  <c r="I277" i="16" s="1"/>
  <c r="P2072" i="9"/>
  <c r="H277" i="16" s="1"/>
  <c r="P2071" i="9"/>
  <c r="G277" i="16" s="1"/>
  <c r="P2070" i="9"/>
  <c r="F277" i="16" s="1"/>
  <c r="P2069" i="9"/>
  <c r="E277" i="16" s="1"/>
  <c r="P2068" i="9"/>
  <c r="D277" i="16" s="1"/>
  <c r="P2067" i="9"/>
  <c r="C277" i="16" s="1"/>
  <c r="P2066" i="9"/>
  <c r="L276" i="16" s="1"/>
  <c r="P2065" i="9"/>
  <c r="K276" i="16" s="1"/>
  <c r="K275" i="16" s="1"/>
  <c r="P2064" i="9"/>
  <c r="J276" i="16" s="1"/>
  <c r="P2063" i="9"/>
  <c r="I276" i="16" s="1"/>
  <c r="P2062" i="9"/>
  <c r="H276" i="16" s="1"/>
  <c r="P2061" i="9"/>
  <c r="G276" i="16" s="1"/>
  <c r="P2060" i="9"/>
  <c r="P2059" i="9"/>
  <c r="E276" i="16" s="1"/>
  <c r="P2058" i="9"/>
  <c r="D276" i="16" s="1"/>
  <c r="P2057" i="9"/>
  <c r="C276" i="16" s="1"/>
  <c r="O2056" i="9"/>
  <c r="N2056" i="9"/>
  <c r="M2056" i="9"/>
  <c r="L2056" i="9"/>
  <c r="K2056" i="9"/>
  <c r="J2056" i="9"/>
  <c r="I2056" i="9"/>
  <c r="H2056" i="9"/>
  <c r="G2056" i="9"/>
  <c r="F2056" i="9"/>
  <c r="E2056" i="9"/>
  <c r="D2056" i="9"/>
  <c r="P2055" i="9"/>
  <c r="L274" i="16" s="1"/>
  <c r="L273" i="16" s="1"/>
  <c r="P2054" i="9"/>
  <c r="K274" i="16" s="1"/>
  <c r="K273" i="16" s="1"/>
  <c r="P2053" i="9"/>
  <c r="J274" i="16" s="1"/>
  <c r="J273" i="16" s="1"/>
  <c r="P2052" i="9"/>
  <c r="I274" i="16" s="1"/>
  <c r="I273" i="16" s="1"/>
  <c r="P2051" i="9"/>
  <c r="H274" i="16" s="1"/>
  <c r="H273" i="16" s="1"/>
  <c r="P2050" i="9"/>
  <c r="G274" i="16" s="1"/>
  <c r="G273" i="16" s="1"/>
  <c r="P2049" i="9"/>
  <c r="F274" i="16" s="1"/>
  <c r="F273" i="16" s="1"/>
  <c r="P2048" i="9"/>
  <c r="P2047" i="9"/>
  <c r="D274" i="16" s="1"/>
  <c r="D273" i="16" s="1"/>
  <c r="P2046" i="9"/>
  <c r="C274" i="16" s="1"/>
  <c r="O2045" i="9"/>
  <c r="N2045" i="9"/>
  <c r="M2045" i="9"/>
  <c r="L2045" i="9"/>
  <c r="K2045" i="9"/>
  <c r="J2045" i="9"/>
  <c r="I2045" i="9"/>
  <c r="H2045" i="9"/>
  <c r="G2045" i="9"/>
  <c r="F2045" i="9"/>
  <c r="E2045" i="9"/>
  <c r="D2045" i="9"/>
  <c r="P2044" i="9"/>
  <c r="P2043" i="9"/>
  <c r="K272" i="16" s="1"/>
  <c r="P2042" i="9"/>
  <c r="J272" i="16" s="1"/>
  <c r="P2041" i="9"/>
  <c r="I272" i="16" s="1"/>
  <c r="P2040" i="9"/>
  <c r="H272" i="16" s="1"/>
  <c r="P2039" i="9"/>
  <c r="G272" i="16" s="1"/>
  <c r="P2038" i="9"/>
  <c r="F272" i="16" s="1"/>
  <c r="P2037" i="9"/>
  <c r="E272" i="16" s="1"/>
  <c r="P2036" i="9"/>
  <c r="P2035" i="9"/>
  <c r="C272" i="16" s="1"/>
  <c r="P2034" i="9"/>
  <c r="L271" i="16" s="1"/>
  <c r="P2033" i="9"/>
  <c r="K271" i="16" s="1"/>
  <c r="P2032" i="9"/>
  <c r="J271" i="16" s="1"/>
  <c r="P2031" i="9"/>
  <c r="I271" i="16" s="1"/>
  <c r="P2030" i="9"/>
  <c r="H271" i="16" s="1"/>
  <c r="P2029" i="9"/>
  <c r="G271" i="16" s="1"/>
  <c r="P2028" i="9"/>
  <c r="P2027" i="9"/>
  <c r="E271" i="16" s="1"/>
  <c r="P2026" i="9"/>
  <c r="D271" i="16" s="1"/>
  <c r="P2025" i="9"/>
  <c r="C271" i="16" s="1"/>
  <c r="P2024" i="9"/>
  <c r="L270" i="16" s="1"/>
  <c r="P2023" i="9"/>
  <c r="K270" i="16" s="1"/>
  <c r="P2022" i="9"/>
  <c r="J270" i="16" s="1"/>
  <c r="P2021" i="9"/>
  <c r="I270" i="16" s="1"/>
  <c r="P2020" i="9"/>
  <c r="P2019" i="9"/>
  <c r="G270" i="16" s="1"/>
  <c r="P2018" i="9"/>
  <c r="F270" i="16" s="1"/>
  <c r="P2017" i="9"/>
  <c r="E270" i="16" s="1"/>
  <c r="P2016" i="9"/>
  <c r="D270" i="16" s="1"/>
  <c r="P2015" i="9"/>
  <c r="C270" i="16" s="1"/>
  <c r="P2014" i="9"/>
  <c r="L269" i="16" s="1"/>
  <c r="P2013" i="9"/>
  <c r="K269" i="16" s="1"/>
  <c r="P2012" i="9"/>
  <c r="P2011" i="9"/>
  <c r="I269" i="16" s="1"/>
  <c r="P2010" i="9"/>
  <c r="H269" i="16" s="1"/>
  <c r="P2009" i="9"/>
  <c r="G269" i="16" s="1"/>
  <c r="P2008" i="9"/>
  <c r="F269" i="16" s="1"/>
  <c r="P2007" i="9"/>
  <c r="E269" i="16" s="1"/>
  <c r="P2006" i="9"/>
  <c r="D269" i="16" s="1"/>
  <c r="P2005" i="9"/>
  <c r="C269" i="16" s="1"/>
  <c r="P2004" i="9"/>
  <c r="P2003" i="9"/>
  <c r="K268" i="16" s="1"/>
  <c r="P2002" i="9"/>
  <c r="J268" i="16" s="1"/>
  <c r="P2001" i="9"/>
  <c r="I268" i="16" s="1"/>
  <c r="P2000" i="9"/>
  <c r="H268" i="16" s="1"/>
  <c r="P1999" i="9"/>
  <c r="G268" i="16" s="1"/>
  <c r="P1998" i="9"/>
  <c r="F268" i="16" s="1"/>
  <c r="P1997" i="9"/>
  <c r="E268" i="16" s="1"/>
  <c r="P1996" i="9"/>
  <c r="P1995" i="9"/>
  <c r="C268" i="16" s="1"/>
  <c r="P1994" i="9"/>
  <c r="L267" i="16" s="1"/>
  <c r="P1993" i="9"/>
  <c r="K267" i="16" s="1"/>
  <c r="P1992" i="9"/>
  <c r="J267" i="16" s="1"/>
  <c r="P1991" i="9"/>
  <c r="I267" i="16" s="1"/>
  <c r="P1990" i="9"/>
  <c r="H267" i="16" s="1"/>
  <c r="P1989" i="9"/>
  <c r="G267" i="16" s="1"/>
  <c r="P1988" i="9"/>
  <c r="P1987" i="9"/>
  <c r="E267" i="16" s="1"/>
  <c r="P1986" i="9"/>
  <c r="D267" i="16" s="1"/>
  <c r="P1985" i="9"/>
  <c r="C267" i="16" s="1"/>
  <c r="O1984" i="9"/>
  <c r="N1984" i="9"/>
  <c r="M1984" i="9"/>
  <c r="L1984" i="9"/>
  <c r="K1984" i="9"/>
  <c r="J1984" i="9"/>
  <c r="I1984" i="9"/>
  <c r="H1984" i="9"/>
  <c r="G1984" i="9"/>
  <c r="F1984" i="9"/>
  <c r="E1984" i="9"/>
  <c r="D1984" i="9"/>
  <c r="P1983" i="9"/>
  <c r="L265" i="16" s="1"/>
  <c r="P1982" i="9"/>
  <c r="K265" i="16" s="1"/>
  <c r="P1981" i="9"/>
  <c r="J265" i="16" s="1"/>
  <c r="P1980" i="9"/>
  <c r="I265" i="16" s="1"/>
  <c r="P1979" i="9"/>
  <c r="H265" i="16" s="1"/>
  <c r="P1978" i="9"/>
  <c r="G265" i="16" s="1"/>
  <c r="P1977" i="9"/>
  <c r="F265" i="16" s="1"/>
  <c r="P1976" i="9"/>
  <c r="E265" i="16" s="1"/>
  <c r="P1975" i="9"/>
  <c r="D265" i="16" s="1"/>
  <c r="P1974" i="9"/>
  <c r="C265" i="16" s="1"/>
  <c r="P1973" i="9"/>
  <c r="L264" i="16" s="1"/>
  <c r="P1972" i="9"/>
  <c r="K264" i="16" s="1"/>
  <c r="K263" i="16" s="1"/>
  <c r="P1971" i="9"/>
  <c r="J264" i="16" s="1"/>
  <c r="P1970" i="9"/>
  <c r="I264" i="16" s="1"/>
  <c r="P1969" i="9"/>
  <c r="H264" i="16" s="1"/>
  <c r="P1968" i="9"/>
  <c r="G264" i="16" s="1"/>
  <c r="P1967" i="9"/>
  <c r="F264" i="16" s="1"/>
  <c r="P1966" i="9"/>
  <c r="E264" i="16" s="1"/>
  <c r="P1965" i="9"/>
  <c r="D264" i="16" s="1"/>
  <c r="D263" i="16" s="1"/>
  <c r="P1964" i="9"/>
  <c r="C264" i="16" s="1"/>
  <c r="O1963" i="9"/>
  <c r="N1963" i="9"/>
  <c r="M1963" i="9"/>
  <c r="L1963" i="9"/>
  <c r="K1963" i="9"/>
  <c r="J1963" i="9"/>
  <c r="I1963" i="9"/>
  <c r="H1963" i="9"/>
  <c r="G1963" i="9"/>
  <c r="F1963" i="9"/>
  <c r="E1963" i="9"/>
  <c r="D1963" i="9"/>
  <c r="P1962" i="9"/>
  <c r="L262" i="16" s="1"/>
  <c r="P1961" i="9"/>
  <c r="K262" i="16" s="1"/>
  <c r="P1960" i="9"/>
  <c r="J262" i="16" s="1"/>
  <c r="P1959" i="9"/>
  <c r="I262" i="16" s="1"/>
  <c r="P1958" i="9"/>
  <c r="H262" i="16" s="1"/>
  <c r="P1957" i="9"/>
  <c r="G262" i="16" s="1"/>
  <c r="P1956" i="9"/>
  <c r="P1955" i="9"/>
  <c r="E262" i="16" s="1"/>
  <c r="P1954" i="9"/>
  <c r="D262" i="16" s="1"/>
  <c r="P1953" i="9"/>
  <c r="C262" i="16" s="1"/>
  <c r="P1952" i="9"/>
  <c r="L261" i="16" s="1"/>
  <c r="P1951" i="9"/>
  <c r="K261" i="16" s="1"/>
  <c r="P1950" i="9"/>
  <c r="J261" i="16" s="1"/>
  <c r="P1949" i="9"/>
  <c r="I261" i="16" s="1"/>
  <c r="P1948" i="9"/>
  <c r="P1947" i="9"/>
  <c r="G261" i="16" s="1"/>
  <c r="P1946" i="9"/>
  <c r="F261" i="16" s="1"/>
  <c r="P1945" i="9"/>
  <c r="E261" i="16" s="1"/>
  <c r="P1944" i="9"/>
  <c r="D261" i="16" s="1"/>
  <c r="P1943" i="9"/>
  <c r="C261" i="16" s="1"/>
  <c r="P1942" i="9"/>
  <c r="L260" i="16" s="1"/>
  <c r="P1941" i="9"/>
  <c r="K260" i="16" s="1"/>
  <c r="P1940" i="9"/>
  <c r="P1939" i="9"/>
  <c r="I260" i="16" s="1"/>
  <c r="P1938" i="9"/>
  <c r="H260" i="16" s="1"/>
  <c r="P1937" i="9"/>
  <c r="G260" i="16" s="1"/>
  <c r="P1936" i="9"/>
  <c r="F260" i="16" s="1"/>
  <c r="P1935" i="9"/>
  <c r="E260" i="16" s="1"/>
  <c r="P1934" i="9"/>
  <c r="D260" i="16" s="1"/>
  <c r="P1933" i="9"/>
  <c r="C260" i="16" s="1"/>
  <c r="P1932" i="9"/>
  <c r="P1931" i="9"/>
  <c r="K259" i="16" s="1"/>
  <c r="P1930" i="9"/>
  <c r="J259" i="16" s="1"/>
  <c r="P1929" i="9"/>
  <c r="I259" i="16" s="1"/>
  <c r="I258" i="16" s="1"/>
  <c r="P1928" i="9"/>
  <c r="H259" i="16" s="1"/>
  <c r="P1927" i="9"/>
  <c r="G259" i="16" s="1"/>
  <c r="P1926" i="9"/>
  <c r="F259" i="16" s="1"/>
  <c r="P1925" i="9"/>
  <c r="E259" i="16" s="1"/>
  <c r="P1924" i="9"/>
  <c r="P1923" i="9"/>
  <c r="C259" i="16" s="1"/>
  <c r="O1922" i="9"/>
  <c r="N1922" i="9"/>
  <c r="M1922" i="9"/>
  <c r="L1922" i="9"/>
  <c r="K1922" i="9"/>
  <c r="J1922" i="9"/>
  <c r="I1922" i="9"/>
  <c r="H1922" i="9"/>
  <c r="G1922" i="9"/>
  <c r="F1922" i="9"/>
  <c r="E1922" i="9"/>
  <c r="D1922" i="9"/>
  <c r="P1921" i="9"/>
  <c r="L257" i="16" s="1"/>
  <c r="P1920" i="9"/>
  <c r="K257" i="16" s="1"/>
  <c r="P1919" i="9"/>
  <c r="J257" i="16" s="1"/>
  <c r="P1918" i="9"/>
  <c r="I257" i="16" s="1"/>
  <c r="P1917" i="9"/>
  <c r="H257" i="16" s="1"/>
  <c r="P1916" i="9"/>
  <c r="G257" i="16" s="1"/>
  <c r="P1915" i="9"/>
  <c r="F257" i="16" s="1"/>
  <c r="P1914" i="9"/>
  <c r="E257" i="16" s="1"/>
  <c r="P1913" i="9"/>
  <c r="D257" i="16" s="1"/>
  <c r="P1912" i="9"/>
  <c r="C257" i="16" s="1"/>
  <c r="P1911" i="9"/>
  <c r="L256" i="16" s="1"/>
  <c r="P1910" i="9"/>
  <c r="K256" i="16" s="1"/>
  <c r="P1909" i="9"/>
  <c r="J256" i="16" s="1"/>
  <c r="P1908" i="9"/>
  <c r="I256" i="16" s="1"/>
  <c r="P1907" i="9"/>
  <c r="H256" i="16" s="1"/>
  <c r="P1906" i="9"/>
  <c r="G256" i="16" s="1"/>
  <c r="P1905" i="9"/>
  <c r="F256" i="16" s="1"/>
  <c r="P1904" i="9"/>
  <c r="E256" i="16" s="1"/>
  <c r="P1903" i="9"/>
  <c r="D256" i="16" s="1"/>
  <c r="P1902" i="9"/>
  <c r="C256" i="16" s="1"/>
  <c r="P1901" i="9"/>
  <c r="L255" i="16" s="1"/>
  <c r="P1900" i="9"/>
  <c r="K255" i="16" s="1"/>
  <c r="P1899" i="9"/>
  <c r="J255" i="16" s="1"/>
  <c r="P1898" i="9"/>
  <c r="I255" i="16" s="1"/>
  <c r="P1897" i="9"/>
  <c r="H255" i="16" s="1"/>
  <c r="P1896" i="9"/>
  <c r="G255" i="16" s="1"/>
  <c r="P1895" i="9"/>
  <c r="F255" i="16" s="1"/>
  <c r="P1894" i="9"/>
  <c r="E255" i="16" s="1"/>
  <c r="P1893" i="9"/>
  <c r="D255" i="16" s="1"/>
  <c r="P1892" i="9"/>
  <c r="C255" i="16" s="1"/>
  <c r="P1891" i="9"/>
  <c r="L254" i="16" s="1"/>
  <c r="P1890" i="9"/>
  <c r="K254" i="16" s="1"/>
  <c r="P1889" i="9"/>
  <c r="J254" i="16" s="1"/>
  <c r="P1888" i="9"/>
  <c r="I254" i="16" s="1"/>
  <c r="P1887" i="9"/>
  <c r="H254" i="16" s="1"/>
  <c r="P1886" i="9"/>
  <c r="G254" i="16" s="1"/>
  <c r="P1885" i="9"/>
  <c r="F254" i="16" s="1"/>
  <c r="P1884" i="9"/>
  <c r="E254" i="16" s="1"/>
  <c r="P1883" i="9"/>
  <c r="D254" i="16" s="1"/>
  <c r="P1882" i="9"/>
  <c r="C254" i="16" s="1"/>
  <c r="P1881" i="9"/>
  <c r="L253" i="16" s="1"/>
  <c r="P1880" i="9"/>
  <c r="K253" i="16" s="1"/>
  <c r="P1879" i="9"/>
  <c r="J253" i="16" s="1"/>
  <c r="P1878" i="9"/>
  <c r="I253" i="16" s="1"/>
  <c r="P1877" i="9"/>
  <c r="H253" i="16" s="1"/>
  <c r="P1876" i="9"/>
  <c r="G253" i="16" s="1"/>
  <c r="P1875" i="9"/>
  <c r="F253" i="16" s="1"/>
  <c r="P1874" i="9"/>
  <c r="E253" i="16" s="1"/>
  <c r="P1873" i="9"/>
  <c r="D253" i="16" s="1"/>
  <c r="P1872" i="9"/>
  <c r="C253" i="16" s="1"/>
  <c r="P1871" i="9"/>
  <c r="L252" i="16" s="1"/>
  <c r="P1870" i="9"/>
  <c r="K252" i="16" s="1"/>
  <c r="P1869" i="9"/>
  <c r="J252" i="16" s="1"/>
  <c r="P1868" i="9"/>
  <c r="I252" i="16" s="1"/>
  <c r="P1867" i="9"/>
  <c r="H252" i="16" s="1"/>
  <c r="P1866" i="9"/>
  <c r="G252" i="16" s="1"/>
  <c r="P1865" i="9"/>
  <c r="F252" i="16" s="1"/>
  <c r="P1864" i="9"/>
  <c r="P1863" i="9"/>
  <c r="D252" i="16" s="1"/>
  <c r="P1862" i="9"/>
  <c r="C252" i="16" s="1"/>
  <c r="O1861" i="9"/>
  <c r="N1861" i="9"/>
  <c r="N1860" i="9" s="1"/>
  <c r="M1861" i="9"/>
  <c r="L1861" i="9"/>
  <c r="K1861" i="9"/>
  <c r="J1861" i="9"/>
  <c r="J1860" i="9" s="1"/>
  <c r="I1861" i="9"/>
  <c r="I1860" i="9" s="1"/>
  <c r="H1861" i="9"/>
  <c r="G1861" i="9"/>
  <c r="G1860" i="9" s="1"/>
  <c r="F1861" i="9"/>
  <c r="E1861" i="9"/>
  <c r="D1861" i="9"/>
  <c r="P1859" i="9"/>
  <c r="L249" i="16" s="1"/>
  <c r="P1858" i="9"/>
  <c r="K249" i="16" s="1"/>
  <c r="P1857" i="9"/>
  <c r="J249" i="16" s="1"/>
  <c r="P1856" i="9"/>
  <c r="I249" i="16" s="1"/>
  <c r="P1855" i="9"/>
  <c r="H249" i="16" s="1"/>
  <c r="P1854" i="9"/>
  <c r="G249" i="16" s="1"/>
  <c r="P1853" i="9"/>
  <c r="F249" i="16" s="1"/>
  <c r="P1852" i="9"/>
  <c r="E249" i="16" s="1"/>
  <c r="P1851" i="9"/>
  <c r="D249" i="16" s="1"/>
  <c r="P1850" i="9"/>
  <c r="C249" i="16" s="1"/>
  <c r="P1849" i="9"/>
  <c r="L248" i="16" s="1"/>
  <c r="P1848" i="9"/>
  <c r="K248" i="16" s="1"/>
  <c r="P1847" i="9"/>
  <c r="J248" i="16" s="1"/>
  <c r="P1846" i="9"/>
  <c r="I248" i="16" s="1"/>
  <c r="P1845" i="9"/>
  <c r="H248" i="16" s="1"/>
  <c r="P1844" i="9"/>
  <c r="G248" i="16" s="1"/>
  <c r="P1843" i="9"/>
  <c r="F248" i="16" s="1"/>
  <c r="P1842" i="9"/>
  <c r="E248" i="16" s="1"/>
  <c r="P1841" i="9"/>
  <c r="D248" i="16" s="1"/>
  <c r="P1840" i="9"/>
  <c r="C248" i="16" s="1"/>
  <c r="P1839" i="9"/>
  <c r="L247" i="16" s="1"/>
  <c r="P1838" i="9"/>
  <c r="K247" i="16" s="1"/>
  <c r="P1837" i="9"/>
  <c r="J247" i="16" s="1"/>
  <c r="J246" i="16" s="1"/>
  <c r="P1836" i="9"/>
  <c r="I247" i="16" s="1"/>
  <c r="P1835" i="9"/>
  <c r="H247" i="16" s="1"/>
  <c r="P1834" i="9"/>
  <c r="G247" i="16" s="1"/>
  <c r="P1833" i="9"/>
  <c r="F247" i="16" s="1"/>
  <c r="P1832" i="9"/>
  <c r="P1831" i="9"/>
  <c r="D247" i="16" s="1"/>
  <c r="P1830" i="9"/>
  <c r="C247" i="16" s="1"/>
  <c r="O1829" i="9"/>
  <c r="N1829" i="9"/>
  <c r="M1829" i="9"/>
  <c r="L1829" i="9"/>
  <c r="K1829" i="9"/>
  <c r="J1829" i="9"/>
  <c r="I1829" i="9"/>
  <c r="H1829" i="9"/>
  <c r="G1829" i="9"/>
  <c r="F1829" i="9"/>
  <c r="E1829" i="9"/>
  <c r="D1829" i="9"/>
  <c r="P1828" i="9"/>
  <c r="P1827" i="9"/>
  <c r="K245" i="16" s="1"/>
  <c r="P1826" i="9"/>
  <c r="J245" i="16" s="1"/>
  <c r="P1825" i="9"/>
  <c r="I245" i="16" s="1"/>
  <c r="P1824" i="9"/>
  <c r="H245" i="16" s="1"/>
  <c r="P1823" i="9"/>
  <c r="G245" i="16" s="1"/>
  <c r="P1822" i="9"/>
  <c r="F245" i="16" s="1"/>
  <c r="P1821" i="9"/>
  <c r="E245" i="16" s="1"/>
  <c r="P1820" i="9"/>
  <c r="P1819" i="9"/>
  <c r="C245" i="16" s="1"/>
  <c r="P1818" i="9"/>
  <c r="L244" i="16" s="1"/>
  <c r="P1817" i="9"/>
  <c r="K244" i="16" s="1"/>
  <c r="P1816" i="9"/>
  <c r="J244" i="16" s="1"/>
  <c r="P1815" i="9"/>
  <c r="I244" i="16" s="1"/>
  <c r="P1814" i="9"/>
  <c r="H244" i="16" s="1"/>
  <c r="P1813" i="9"/>
  <c r="G244" i="16" s="1"/>
  <c r="P1812" i="9"/>
  <c r="P1811" i="9"/>
  <c r="E244" i="16" s="1"/>
  <c r="P1810" i="9"/>
  <c r="D244" i="16" s="1"/>
  <c r="P1809" i="9"/>
  <c r="C244" i="16" s="1"/>
  <c r="P1808" i="9"/>
  <c r="L243" i="16" s="1"/>
  <c r="P1807" i="9"/>
  <c r="K243" i="16" s="1"/>
  <c r="P1806" i="9"/>
  <c r="J243" i="16" s="1"/>
  <c r="P1805" i="9"/>
  <c r="I243" i="16" s="1"/>
  <c r="P1804" i="9"/>
  <c r="P1803" i="9"/>
  <c r="G243" i="16" s="1"/>
  <c r="P1802" i="9"/>
  <c r="F243" i="16" s="1"/>
  <c r="P1801" i="9"/>
  <c r="E243" i="16" s="1"/>
  <c r="P1800" i="9"/>
  <c r="D243" i="16" s="1"/>
  <c r="P1799" i="9"/>
  <c r="C243" i="16" s="1"/>
  <c r="P1798" i="9"/>
  <c r="L242" i="16" s="1"/>
  <c r="P1797" i="9"/>
  <c r="K242" i="16" s="1"/>
  <c r="P1796" i="9"/>
  <c r="P1795" i="9"/>
  <c r="I242" i="16" s="1"/>
  <c r="P1794" i="9"/>
  <c r="H242" i="16" s="1"/>
  <c r="P1793" i="9"/>
  <c r="G242" i="16" s="1"/>
  <c r="P1792" i="9"/>
  <c r="F242" i="16" s="1"/>
  <c r="P1791" i="9"/>
  <c r="E242" i="16" s="1"/>
  <c r="P1790" i="9"/>
  <c r="D242" i="16" s="1"/>
  <c r="P1789" i="9"/>
  <c r="C242" i="16" s="1"/>
  <c r="P1788" i="9"/>
  <c r="P1787" i="9"/>
  <c r="K241" i="16" s="1"/>
  <c r="P1786" i="9"/>
  <c r="J241" i="16" s="1"/>
  <c r="P1785" i="9"/>
  <c r="I241" i="16" s="1"/>
  <c r="P1784" i="9"/>
  <c r="H241" i="16" s="1"/>
  <c r="P1783" i="9"/>
  <c r="G241" i="16" s="1"/>
  <c r="P1782" i="9"/>
  <c r="F241" i="16" s="1"/>
  <c r="P1781" i="9"/>
  <c r="E241" i="16" s="1"/>
  <c r="P1780" i="9"/>
  <c r="P1779" i="9"/>
  <c r="C241" i="16" s="1"/>
  <c r="O1778" i="9"/>
  <c r="N1778" i="9"/>
  <c r="M1778" i="9"/>
  <c r="L1778" i="9"/>
  <c r="K1778" i="9"/>
  <c r="J1778" i="9"/>
  <c r="I1778" i="9"/>
  <c r="H1778" i="9"/>
  <c r="G1778" i="9"/>
  <c r="F1778" i="9"/>
  <c r="E1778" i="9"/>
  <c r="D1778" i="9"/>
  <c r="P1777" i="9"/>
  <c r="L239" i="16" s="1"/>
  <c r="L238" i="16" s="1"/>
  <c r="P1776" i="9"/>
  <c r="K239" i="16" s="1"/>
  <c r="K238" i="16" s="1"/>
  <c r="P1775" i="9"/>
  <c r="J239" i="16" s="1"/>
  <c r="J238" i="16" s="1"/>
  <c r="P1774" i="9"/>
  <c r="I239" i="16" s="1"/>
  <c r="I238" i="16" s="1"/>
  <c r="P1773" i="9"/>
  <c r="H239" i="16" s="1"/>
  <c r="H238" i="16" s="1"/>
  <c r="P1772" i="9"/>
  <c r="G239" i="16" s="1"/>
  <c r="G238" i="16" s="1"/>
  <c r="P1771" i="9"/>
  <c r="F239" i="16" s="1"/>
  <c r="F238" i="16" s="1"/>
  <c r="P1770" i="9"/>
  <c r="E239" i="16" s="1"/>
  <c r="E238" i="16" s="1"/>
  <c r="P1769" i="9"/>
  <c r="D239" i="16" s="1"/>
  <c r="D238" i="16" s="1"/>
  <c r="P1768" i="9"/>
  <c r="O1767" i="9"/>
  <c r="N1767" i="9"/>
  <c r="M1767" i="9"/>
  <c r="L1767" i="9"/>
  <c r="K1767" i="9"/>
  <c r="J1767" i="9"/>
  <c r="I1767" i="9"/>
  <c r="H1767" i="9"/>
  <c r="G1767" i="9"/>
  <c r="F1767" i="9"/>
  <c r="E1767" i="9"/>
  <c r="D1767" i="9"/>
  <c r="P1766" i="9"/>
  <c r="L237" i="16" s="1"/>
  <c r="P1765" i="9"/>
  <c r="K237" i="16" s="1"/>
  <c r="P1764" i="9"/>
  <c r="P1763" i="9"/>
  <c r="I237" i="16" s="1"/>
  <c r="P1762" i="9"/>
  <c r="H237" i="16" s="1"/>
  <c r="P1761" i="9"/>
  <c r="G237" i="16" s="1"/>
  <c r="P1760" i="9"/>
  <c r="F237" i="16" s="1"/>
  <c r="P1759" i="9"/>
  <c r="E237" i="16" s="1"/>
  <c r="P1758" i="9"/>
  <c r="D237" i="16" s="1"/>
  <c r="P1757" i="9"/>
  <c r="C237" i="16" s="1"/>
  <c r="P1756" i="9"/>
  <c r="D1915" i="4" s="1"/>
  <c r="P1755" i="9"/>
  <c r="P1754" i="9"/>
  <c r="L234" i="16" s="1"/>
  <c r="P1753" i="9"/>
  <c r="K234" i="16" s="1"/>
  <c r="P1752" i="9"/>
  <c r="J234" i="16" s="1"/>
  <c r="P1751" i="9"/>
  <c r="I234" i="16" s="1"/>
  <c r="P1750" i="9"/>
  <c r="H234" i="16" s="1"/>
  <c r="P1749" i="9"/>
  <c r="G234" i="16" s="1"/>
  <c r="P1748" i="9"/>
  <c r="P1747" i="9"/>
  <c r="E234" i="16" s="1"/>
  <c r="P1746" i="9"/>
  <c r="D234" i="16" s="1"/>
  <c r="P1745" i="9"/>
  <c r="C234" i="16" s="1"/>
  <c r="P1744" i="9"/>
  <c r="P1743" i="9"/>
  <c r="P1742" i="9"/>
  <c r="L231" i="16" s="1"/>
  <c r="P1741" i="9"/>
  <c r="K231" i="16" s="1"/>
  <c r="P1740" i="9"/>
  <c r="P1739" i="9"/>
  <c r="I231" i="16" s="1"/>
  <c r="P1738" i="9"/>
  <c r="H231" i="16" s="1"/>
  <c r="H230" i="16" s="1"/>
  <c r="P1737" i="9"/>
  <c r="G231" i="16" s="1"/>
  <c r="G230" i="16" s="1"/>
  <c r="P1736" i="9"/>
  <c r="F231" i="16" s="1"/>
  <c r="P1735" i="9"/>
  <c r="E231" i="16" s="1"/>
  <c r="E230" i="16" s="1"/>
  <c r="P1734" i="9"/>
  <c r="D231" i="16" s="1"/>
  <c r="P1733" i="9"/>
  <c r="C231" i="16" s="1"/>
  <c r="O1732" i="9"/>
  <c r="N1732" i="9"/>
  <c r="M1732" i="9"/>
  <c r="L1732" i="9"/>
  <c r="K1732" i="9"/>
  <c r="J1732" i="9"/>
  <c r="I1732" i="9"/>
  <c r="H1732" i="9"/>
  <c r="G1732" i="9"/>
  <c r="F1732" i="9"/>
  <c r="E1732" i="9"/>
  <c r="D1732" i="9"/>
  <c r="P1731" i="9"/>
  <c r="L229" i="16" s="1"/>
  <c r="P1730" i="9"/>
  <c r="K229" i="16" s="1"/>
  <c r="P1729" i="9"/>
  <c r="J229" i="16" s="1"/>
  <c r="P1728" i="9"/>
  <c r="I229" i="16" s="1"/>
  <c r="P1727" i="9"/>
  <c r="H229" i="16" s="1"/>
  <c r="P1726" i="9"/>
  <c r="G229" i="16" s="1"/>
  <c r="P1725" i="9"/>
  <c r="F229" i="16" s="1"/>
  <c r="P1724" i="9"/>
  <c r="E229" i="16" s="1"/>
  <c r="P1723" i="9"/>
  <c r="D229" i="16" s="1"/>
  <c r="P1722" i="9"/>
  <c r="C229" i="16" s="1"/>
  <c r="P1721" i="9"/>
  <c r="L228" i="16" s="1"/>
  <c r="P1720" i="9"/>
  <c r="K228" i="16" s="1"/>
  <c r="P1719" i="9"/>
  <c r="J228" i="16" s="1"/>
  <c r="P1718" i="9"/>
  <c r="I228" i="16" s="1"/>
  <c r="P1717" i="9"/>
  <c r="H228" i="16" s="1"/>
  <c r="P1716" i="9"/>
  <c r="G228" i="16" s="1"/>
  <c r="P1715" i="9"/>
  <c r="F228" i="16" s="1"/>
  <c r="P1714" i="9"/>
  <c r="E228" i="16" s="1"/>
  <c r="P1713" i="9"/>
  <c r="D228" i="16" s="1"/>
  <c r="P1712" i="9"/>
  <c r="C228" i="16" s="1"/>
  <c r="P1711" i="9"/>
  <c r="L227" i="16" s="1"/>
  <c r="P1710" i="9"/>
  <c r="K227" i="16" s="1"/>
  <c r="P1709" i="9"/>
  <c r="J227" i="16" s="1"/>
  <c r="P1708" i="9"/>
  <c r="I227" i="16" s="1"/>
  <c r="P1707" i="9"/>
  <c r="H227" i="16" s="1"/>
  <c r="P1706" i="9"/>
  <c r="G227" i="16" s="1"/>
  <c r="P1705" i="9"/>
  <c r="F227" i="16" s="1"/>
  <c r="P1704" i="9"/>
  <c r="P1703" i="9"/>
  <c r="D227" i="16" s="1"/>
  <c r="P1702" i="9"/>
  <c r="C227" i="16" s="1"/>
  <c r="O1701" i="9"/>
  <c r="N1701" i="9"/>
  <c r="M1701" i="9"/>
  <c r="L1701" i="9"/>
  <c r="K1701" i="9"/>
  <c r="J1701" i="9"/>
  <c r="I1701" i="9"/>
  <c r="H1701" i="9"/>
  <c r="G1701" i="9"/>
  <c r="F1701" i="9"/>
  <c r="E1701" i="9"/>
  <c r="D1701" i="9"/>
  <c r="P1700" i="9"/>
  <c r="L225" i="16" s="1"/>
  <c r="P1699" i="9"/>
  <c r="K225" i="16" s="1"/>
  <c r="P1698" i="9"/>
  <c r="J225" i="16" s="1"/>
  <c r="P1697" i="9"/>
  <c r="I225" i="16" s="1"/>
  <c r="P1696" i="9"/>
  <c r="H225" i="16" s="1"/>
  <c r="P1695" i="9"/>
  <c r="G225" i="16" s="1"/>
  <c r="P1694" i="9"/>
  <c r="F225" i="16" s="1"/>
  <c r="P1693" i="9"/>
  <c r="E225" i="16" s="1"/>
  <c r="P1692" i="9"/>
  <c r="D225" i="16" s="1"/>
  <c r="P1691" i="9"/>
  <c r="C225" i="16" s="1"/>
  <c r="P1690" i="9"/>
  <c r="L224" i="16" s="1"/>
  <c r="P1689" i="9"/>
  <c r="K224" i="16" s="1"/>
  <c r="P1688" i="9"/>
  <c r="J224" i="16" s="1"/>
  <c r="P1687" i="9"/>
  <c r="I224" i="16" s="1"/>
  <c r="P1686" i="9"/>
  <c r="H224" i="16" s="1"/>
  <c r="P1685" i="9"/>
  <c r="G224" i="16" s="1"/>
  <c r="P1684" i="9"/>
  <c r="F224" i="16" s="1"/>
  <c r="P1683" i="9"/>
  <c r="E224" i="16" s="1"/>
  <c r="P1682" i="9"/>
  <c r="D224" i="16" s="1"/>
  <c r="P1681" i="9"/>
  <c r="C224" i="16" s="1"/>
  <c r="P1680" i="9"/>
  <c r="L223" i="16" s="1"/>
  <c r="P1679" i="9"/>
  <c r="K223" i="16" s="1"/>
  <c r="P1678" i="9"/>
  <c r="J223" i="16" s="1"/>
  <c r="P1677" i="9"/>
  <c r="I223" i="16" s="1"/>
  <c r="P1676" i="9"/>
  <c r="H223" i="16" s="1"/>
  <c r="P1675" i="9"/>
  <c r="G223" i="16" s="1"/>
  <c r="P1674" i="9"/>
  <c r="F223" i="16" s="1"/>
  <c r="P1673" i="9"/>
  <c r="E223" i="16" s="1"/>
  <c r="P1672" i="9"/>
  <c r="D223" i="16" s="1"/>
  <c r="P1671" i="9"/>
  <c r="C223" i="16" s="1"/>
  <c r="P1670" i="9"/>
  <c r="L222" i="16" s="1"/>
  <c r="P1669" i="9"/>
  <c r="K222" i="16" s="1"/>
  <c r="P1668" i="9"/>
  <c r="J222" i="16" s="1"/>
  <c r="P1667" i="9"/>
  <c r="I222" i="16" s="1"/>
  <c r="P1666" i="9"/>
  <c r="H222" i="16" s="1"/>
  <c r="P1665" i="9"/>
  <c r="G222" i="16" s="1"/>
  <c r="P1664" i="9"/>
  <c r="F222" i="16" s="1"/>
  <c r="P1663" i="9"/>
  <c r="E222" i="16" s="1"/>
  <c r="P1662" i="9"/>
  <c r="D222" i="16" s="1"/>
  <c r="P1661" i="9"/>
  <c r="C222" i="16" s="1"/>
  <c r="P1660" i="9"/>
  <c r="L221" i="16" s="1"/>
  <c r="P1659" i="9"/>
  <c r="K221" i="16" s="1"/>
  <c r="P1658" i="9"/>
  <c r="J221" i="16" s="1"/>
  <c r="P1657" i="9"/>
  <c r="I221" i="16" s="1"/>
  <c r="P1656" i="9"/>
  <c r="H221" i="16" s="1"/>
  <c r="P1655" i="9"/>
  <c r="G221" i="16" s="1"/>
  <c r="P1654" i="9"/>
  <c r="F221" i="16" s="1"/>
  <c r="P1653" i="9"/>
  <c r="E221" i="16" s="1"/>
  <c r="P1652" i="9"/>
  <c r="D221" i="16" s="1"/>
  <c r="P1651" i="9"/>
  <c r="C221" i="16" s="1"/>
  <c r="P1650" i="9"/>
  <c r="L220" i="16" s="1"/>
  <c r="P1649" i="9"/>
  <c r="K220" i="16" s="1"/>
  <c r="P1648" i="9"/>
  <c r="J220" i="16" s="1"/>
  <c r="P1647" i="9"/>
  <c r="I220" i="16" s="1"/>
  <c r="P1646" i="9"/>
  <c r="H220" i="16" s="1"/>
  <c r="P1645" i="9"/>
  <c r="G220" i="16" s="1"/>
  <c r="P1644" i="9"/>
  <c r="F220" i="16" s="1"/>
  <c r="P1643" i="9"/>
  <c r="E220" i="16" s="1"/>
  <c r="P1642" i="9"/>
  <c r="D220" i="16" s="1"/>
  <c r="P1641" i="9"/>
  <c r="C220" i="16" s="1"/>
  <c r="P1640" i="9"/>
  <c r="L219" i="16" s="1"/>
  <c r="P1639" i="9"/>
  <c r="K219" i="16" s="1"/>
  <c r="P1638" i="9"/>
  <c r="J219" i="16" s="1"/>
  <c r="P1637" i="9"/>
  <c r="I219" i="16" s="1"/>
  <c r="P1636" i="9"/>
  <c r="H219" i="16" s="1"/>
  <c r="P1635" i="9"/>
  <c r="G219" i="16" s="1"/>
  <c r="P1634" i="9"/>
  <c r="F219" i="16" s="1"/>
  <c r="P1633" i="9"/>
  <c r="E219" i="16" s="1"/>
  <c r="P1632" i="9"/>
  <c r="D219" i="16" s="1"/>
  <c r="P1631" i="9"/>
  <c r="C219" i="16" s="1"/>
  <c r="P1630" i="9"/>
  <c r="L218" i="16" s="1"/>
  <c r="P1629" i="9"/>
  <c r="K218" i="16" s="1"/>
  <c r="P1628" i="9"/>
  <c r="J218" i="16" s="1"/>
  <c r="P1627" i="9"/>
  <c r="I218" i="16" s="1"/>
  <c r="P1626" i="9"/>
  <c r="H218" i="16" s="1"/>
  <c r="P1625" i="9"/>
  <c r="G218" i="16" s="1"/>
  <c r="P1624" i="9"/>
  <c r="F218" i="16" s="1"/>
  <c r="P1623" i="9"/>
  <c r="E218" i="16" s="1"/>
  <c r="P1622" i="9"/>
  <c r="D218" i="16" s="1"/>
  <c r="P1621" i="9"/>
  <c r="O1620" i="9"/>
  <c r="N1620" i="9"/>
  <c r="M1620" i="9"/>
  <c r="L1620" i="9"/>
  <c r="K1620" i="9"/>
  <c r="J1620" i="9"/>
  <c r="I1620" i="9"/>
  <c r="H1620" i="9"/>
  <c r="G1620" i="9"/>
  <c r="F1620" i="9"/>
  <c r="E1620" i="9"/>
  <c r="D1620" i="9"/>
  <c r="P1619" i="9"/>
  <c r="L216" i="16" s="1"/>
  <c r="P1618" i="9"/>
  <c r="K216" i="16" s="1"/>
  <c r="P1617" i="9"/>
  <c r="J216" i="16" s="1"/>
  <c r="P1616" i="9"/>
  <c r="I216" i="16" s="1"/>
  <c r="P1615" i="9"/>
  <c r="H216" i="16" s="1"/>
  <c r="P1614" i="9"/>
  <c r="G216" i="16" s="1"/>
  <c r="P1613" i="9"/>
  <c r="F216" i="16" s="1"/>
  <c r="P1612" i="9"/>
  <c r="E216" i="16" s="1"/>
  <c r="P1611" i="9"/>
  <c r="D216" i="16" s="1"/>
  <c r="P1610" i="9"/>
  <c r="C216" i="16" s="1"/>
  <c r="P1609" i="9"/>
  <c r="P1608" i="9"/>
  <c r="L214" i="16" s="1"/>
  <c r="P1607" i="9"/>
  <c r="K214" i="16" s="1"/>
  <c r="P1606" i="9"/>
  <c r="J214" i="16" s="1"/>
  <c r="P1605" i="9"/>
  <c r="I214" i="16" s="1"/>
  <c r="P1604" i="9"/>
  <c r="H214" i="16" s="1"/>
  <c r="P1603" i="9"/>
  <c r="G214" i="16" s="1"/>
  <c r="P1602" i="9"/>
  <c r="F214" i="16" s="1"/>
  <c r="P1601" i="9"/>
  <c r="E214" i="16" s="1"/>
  <c r="P1600" i="9"/>
  <c r="D214" i="16" s="1"/>
  <c r="P1599" i="9"/>
  <c r="C214" i="16" s="1"/>
  <c r="P1598" i="9"/>
  <c r="L213" i="16" s="1"/>
  <c r="P1597" i="9"/>
  <c r="K213" i="16" s="1"/>
  <c r="P1596" i="9"/>
  <c r="J213" i="16" s="1"/>
  <c r="P1595" i="9"/>
  <c r="I213" i="16" s="1"/>
  <c r="P1594" i="9"/>
  <c r="H213" i="16" s="1"/>
  <c r="P1593" i="9"/>
  <c r="G213" i="16" s="1"/>
  <c r="P1592" i="9"/>
  <c r="F213" i="16" s="1"/>
  <c r="P1591" i="9"/>
  <c r="E213" i="16" s="1"/>
  <c r="P1590" i="9"/>
  <c r="D213" i="16" s="1"/>
  <c r="P1589" i="9"/>
  <c r="C213" i="16" s="1"/>
  <c r="P1588" i="9"/>
  <c r="L212" i="16" s="1"/>
  <c r="P1587" i="9"/>
  <c r="K212" i="16" s="1"/>
  <c r="P1586" i="9"/>
  <c r="J212" i="16" s="1"/>
  <c r="P1585" i="9"/>
  <c r="I212" i="16" s="1"/>
  <c r="P1584" i="9"/>
  <c r="H212" i="16" s="1"/>
  <c r="P1583" i="9"/>
  <c r="G212" i="16" s="1"/>
  <c r="P1582" i="9"/>
  <c r="F212" i="16" s="1"/>
  <c r="P1581" i="9"/>
  <c r="E212" i="16" s="1"/>
  <c r="P1580" i="9"/>
  <c r="D212" i="16" s="1"/>
  <c r="P1579" i="9"/>
  <c r="C212" i="16" s="1"/>
  <c r="P1578" i="9"/>
  <c r="L211" i="16" s="1"/>
  <c r="P1577" i="9"/>
  <c r="K211" i="16" s="1"/>
  <c r="P1576" i="9"/>
  <c r="J211" i="16" s="1"/>
  <c r="P1575" i="9"/>
  <c r="I211" i="16" s="1"/>
  <c r="P1574" i="9"/>
  <c r="H211" i="16" s="1"/>
  <c r="P1573" i="9"/>
  <c r="G211" i="16" s="1"/>
  <c r="P1572" i="9"/>
  <c r="F211" i="16" s="1"/>
  <c r="P1571" i="9"/>
  <c r="E211" i="16" s="1"/>
  <c r="P1570" i="9"/>
  <c r="D211" i="16" s="1"/>
  <c r="P1569" i="9"/>
  <c r="C211" i="16" s="1"/>
  <c r="P1568" i="9"/>
  <c r="L210" i="16" s="1"/>
  <c r="P1567" i="9"/>
  <c r="K210" i="16" s="1"/>
  <c r="P1566" i="9"/>
  <c r="J210" i="16" s="1"/>
  <c r="P1565" i="9"/>
  <c r="I210" i="16" s="1"/>
  <c r="P1564" i="9"/>
  <c r="H210" i="16" s="1"/>
  <c r="P1563" i="9"/>
  <c r="G210" i="16" s="1"/>
  <c r="P1562" i="9"/>
  <c r="F210" i="16" s="1"/>
  <c r="P1561" i="9"/>
  <c r="E210" i="16" s="1"/>
  <c r="P1560" i="9"/>
  <c r="D210" i="16" s="1"/>
  <c r="P1559" i="9"/>
  <c r="C210" i="16" s="1"/>
  <c r="P1558" i="9"/>
  <c r="L209" i="16" s="1"/>
  <c r="P1557" i="9"/>
  <c r="K209" i="16" s="1"/>
  <c r="P1556" i="9"/>
  <c r="J209" i="16" s="1"/>
  <c r="P1555" i="9"/>
  <c r="I209" i="16" s="1"/>
  <c r="P1554" i="9"/>
  <c r="H209" i="16" s="1"/>
  <c r="P1553" i="9"/>
  <c r="G209" i="16" s="1"/>
  <c r="P1552" i="9"/>
  <c r="F209" i="16" s="1"/>
  <c r="P1551" i="9"/>
  <c r="E209" i="16" s="1"/>
  <c r="P1550" i="9"/>
  <c r="D209" i="16" s="1"/>
  <c r="P1549" i="9"/>
  <c r="C209" i="16" s="1"/>
  <c r="P1548" i="9"/>
  <c r="L208" i="16" s="1"/>
  <c r="P1547" i="9"/>
  <c r="K208" i="16" s="1"/>
  <c r="P1546" i="9"/>
  <c r="J208" i="16" s="1"/>
  <c r="P1545" i="9"/>
  <c r="I208" i="16" s="1"/>
  <c r="P1544" i="9"/>
  <c r="H208" i="16" s="1"/>
  <c r="P1543" i="9"/>
  <c r="G208" i="16" s="1"/>
  <c r="P1542" i="9"/>
  <c r="F208" i="16" s="1"/>
  <c r="P1541" i="9"/>
  <c r="E208" i="16" s="1"/>
  <c r="P1540" i="9"/>
  <c r="D208" i="16" s="1"/>
  <c r="P1539" i="9"/>
  <c r="C208" i="16" s="1"/>
  <c r="O1538" i="9"/>
  <c r="N1538" i="9"/>
  <c r="M1538" i="9"/>
  <c r="L1538" i="9"/>
  <c r="K1538" i="9"/>
  <c r="J1538" i="9"/>
  <c r="I1538" i="9"/>
  <c r="H1538" i="9"/>
  <c r="G1538" i="9"/>
  <c r="F1538" i="9"/>
  <c r="E1538" i="9"/>
  <c r="D1538" i="9"/>
  <c r="P1537" i="9"/>
  <c r="P1536" i="9"/>
  <c r="D1695" i="4" s="1"/>
  <c r="P1535" i="9"/>
  <c r="P1534" i="9"/>
  <c r="P1533" i="9"/>
  <c r="L202" i="16" s="1"/>
  <c r="L201" i="16" s="1"/>
  <c r="P1532" i="9"/>
  <c r="K202" i="16" s="1"/>
  <c r="K201" i="16" s="1"/>
  <c r="P1531" i="9"/>
  <c r="J202" i="16" s="1"/>
  <c r="J201" i="16" s="1"/>
  <c r="P1530" i="9"/>
  <c r="I202" i="16" s="1"/>
  <c r="I201" i="16" s="1"/>
  <c r="P1529" i="9"/>
  <c r="H202" i="16" s="1"/>
  <c r="H201" i="16" s="1"/>
  <c r="P1528" i="9"/>
  <c r="P1527" i="9"/>
  <c r="F202" i="16" s="1"/>
  <c r="F201" i="16" s="1"/>
  <c r="P1526" i="9"/>
  <c r="E202" i="16" s="1"/>
  <c r="E201" i="16" s="1"/>
  <c r="P1525" i="9"/>
  <c r="D202" i="16" s="1"/>
  <c r="D201" i="16" s="1"/>
  <c r="P1524" i="9"/>
  <c r="O1523" i="9"/>
  <c r="N1523" i="9"/>
  <c r="M1523" i="9"/>
  <c r="L1523" i="9"/>
  <c r="K1523" i="9"/>
  <c r="J1523" i="9"/>
  <c r="I1523" i="9"/>
  <c r="H1523" i="9"/>
  <c r="G1523" i="9"/>
  <c r="F1523" i="9"/>
  <c r="E1523" i="9"/>
  <c r="D1523" i="9"/>
  <c r="P1522" i="9"/>
  <c r="P1521" i="9"/>
  <c r="P1520" i="9"/>
  <c r="L198" i="16" s="1"/>
  <c r="P1519" i="9"/>
  <c r="K198" i="16" s="1"/>
  <c r="P1518" i="9"/>
  <c r="J198" i="16" s="1"/>
  <c r="P1517" i="9"/>
  <c r="I198" i="16" s="1"/>
  <c r="P1516" i="9"/>
  <c r="H198" i="16" s="1"/>
  <c r="P1515" i="9"/>
  <c r="G198" i="16" s="1"/>
  <c r="P1514" i="9"/>
  <c r="F198" i="16" s="1"/>
  <c r="P1513" i="9"/>
  <c r="E198" i="16" s="1"/>
  <c r="P1512" i="9"/>
  <c r="D198" i="16" s="1"/>
  <c r="P1511" i="9"/>
  <c r="C198" i="16" s="1"/>
  <c r="P1510" i="9"/>
  <c r="P1509" i="9"/>
  <c r="L196" i="16" s="1"/>
  <c r="P1508" i="9"/>
  <c r="K196" i="16" s="1"/>
  <c r="K191" i="16" s="1"/>
  <c r="P1507" i="9"/>
  <c r="J196" i="16" s="1"/>
  <c r="P1506" i="9"/>
  <c r="I196" i="16" s="1"/>
  <c r="P1505" i="9"/>
  <c r="H196" i="16" s="1"/>
  <c r="P1504" i="9"/>
  <c r="G196" i="16" s="1"/>
  <c r="G191" i="16" s="1"/>
  <c r="P1503" i="9"/>
  <c r="F196" i="16" s="1"/>
  <c r="P1502" i="9"/>
  <c r="E196" i="16" s="1"/>
  <c r="E191" i="16" s="1"/>
  <c r="P1501" i="9"/>
  <c r="D196" i="16" s="1"/>
  <c r="P1500" i="9"/>
  <c r="C196" i="16" s="1"/>
  <c r="P1499" i="9"/>
  <c r="P1498" i="9"/>
  <c r="P1497" i="9"/>
  <c r="P1496" i="9"/>
  <c r="O1495" i="9"/>
  <c r="N1495" i="9"/>
  <c r="N1494" i="9" s="1"/>
  <c r="M1495" i="9"/>
  <c r="M1494" i="9" s="1"/>
  <c r="L1495" i="9"/>
  <c r="L1494" i="9" s="1"/>
  <c r="K1495" i="9"/>
  <c r="J1495" i="9"/>
  <c r="I1495" i="9"/>
  <c r="H1495" i="9"/>
  <c r="G1495" i="9"/>
  <c r="F1495" i="9"/>
  <c r="E1495" i="9"/>
  <c r="D1495" i="9"/>
  <c r="P1493" i="9"/>
  <c r="L189" i="16" s="1"/>
  <c r="P1492" i="9"/>
  <c r="K189" i="16" s="1"/>
  <c r="P1491" i="9"/>
  <c r="J189" i="16" s="1"/>
  <c r="P1490" i="9"/>
  <c r="I189" i="16" s="1"/>
  <c r="P1489" i="9"/>
  <c r="H189" i="16" s="1"/>
  <c r="P1488" i="9"/>
  <c r="G189" i="16" s="1"/>
  <c r="P1487" i="9"/>
  <c r="F189" i="16" s="1"/>
  <c r="P1486" i="9"/>
  <c r="E189" i="16" s="1"/>
  <c r="P1485" i="9"/>
  <c r="D189" i="16" s="1"/>
  <c r="P1484" i="9"/>
  <c r="C189" i="16" s="1"/>
  <c r="P1483" i="9"/>
  <c r="L188" i="16" s="1"/>
  <c r="P1482" i="9"/>
  <c r="K188" i="16" s="1"/>
  <c r="P1481" i="9"/>
  <c r="J188" i="16" s="1"/>
  <c r="P1480" i="9"/>
  <c r="I188" i="16" s="1"/>
  <c r="P1479" i="9"/>
  <c r="H188" i="16" s="1"/>
  <c r="P1478" i="9"/>
  <c r="G188" i="16" s="1"/>
  <c r="P1477" i="9"/>
  <c r="F188" i="16" s="1"/>
  <c r="P1476" i="9"/>
  <c r="E188" i="16" s="1"/>
  <c r="P1475" i="9"/>
  <c r="D188" i="16" s="1"/>
  <c r="P1474" i="9"/>
  <c r="C188" i="16" s="1"/>
  <c r="P1473" i="9"/>
  <c r="P1472" i="9"/>
  <c r="L186" i="16" s="1"/>
  <c r="P1471" i="9"/>
  <c r="K186" i="16" s="1"/>
  <c r="P1470" i="9"/>
  <c r="J186" i="16" s="1"/>
  <c r="P1469" i="9"/>
  <c r="I186" i="16" s="1"/>
  <c r="P1468" i="9"/>
  <c r="H186" i="16" s="1"/>
  <c r="P1467" i="9"/>
  <c r="G186" i="16" s="1"/>
  <c r="P1466" i="9"/>
  <c r="F186" i="16" s="1"/>
  <c r="P1465" i="9"/>
  <c r="E186" i="16" s="1"/>
  <c r="P1464" i="9"/>
  <c r="D186" i="16" s="1"/>
  <c r="P1463" i="9"/>
  <c r="C186" i="16" s="1"/>
  <c r="P1462" i="9"/>
  <c r="L185" i="16" s="1"/>
  <c r="P1461" i="9"/>
  <c r="K185" i="16" s="1"/>
  <c r="P1460" i="9"/>
  <c r="J185" i="16" s="1"/>
  <c r="P1459" i="9"/>
  <c r="I185" i="16" s="1"/>
  <c r="P1458" i="9"/>
  <c r="H185" i="16" s="1"/>
  <c r="P1457" i="9"/>
  <c r="G185" i="16" s="1"/>
  <c r="P1456" i="9"/>
  <c r="F185" i="16" s="1"/>
  <c r="P1455" i="9"/>
  <c r="E185" i="16" s="1"/>
  <c r="P1454" i="9"/>
  <c r="D185" i="16" s="1"/>
  <c r="P1453" i="9"/>
  <c r="C185" i="16" s="1"/>
  <c r="P1452" i="9"/>
  <c r="L184" i="16" s="1"/>
  <c r="P1451" i="9"/>
  <c r="K184" i="16" s="1"/>
  <c r="P1450" i="9"/>
  <c r="J184" i="16" s="1"/>
  <c r="P1449" i="9"/>
  <c r="I184" i="16" s="1"/>
  <c r="P1448" i="9"/>
  <c r="H184" i="16" s="1"/>
  <c r="P1447" i="9"/>
  <c r="G184" i="16" s="1"/>
  <c r="P1446" i="9"/>
  <c r="F184" i="16" s="1"/>
  <c r="P1445" i="9"/>
  <c r="E184" i="16" s="1"/>
  <c r="P1444" i="9"/>
  <c r="D184" i="16" s="1"/>
  <c r="P1443" i="9"/>
  <c r="C184" i="16" s="1"/>
  <c r="P1442" i="9"/>
  <c r="L183" i="16" s="1"/>
  <c r="P1441" i="9"/>
  <c r="K183" i="16" s="1"/>
  <c r="P1440" i="9"/>
  <c r="J183" i="16" s="1"/>
  <c r="P1439" i="9"/>
  <c r="I183" i="16" s="1"/>
  <c r="P1438" i="9"/>
  <c r="H183" i="16" s="1"/>
  <c r="P1437" i="9"/>
  <c r="G183" i="16" s="1"/>
  <c r="P1436" i="9"/>
  <c r="F183" i="16" s="1"/>
  <c r="P1435" i="9"/>
  <c r="E183" i="16" s="1"/>
  <c r="P1434" i="9"/>
  <c r="D183" i="16" s="1"/>
  <c r="P1433" i="9"/>
  <c r="C183" i="16" s="1"/>
  <c r="P1432" i="9"/>
  <c r="L182" i="16" s="1"/>
  <c r="P1431" i="9"/>
  <c r="K182" i="16" s="1"/>
  <c r="P1430" i="9"/>
  <c r="J182" i="16" s="1"/>
  <c r="P1429" i="9"/>
  <c r="I182" i="16" s="1"/>
  <c r="P1428" i="9"/>
  <c r="H182" i="16" s="1"/>
  <c r="P1427" i="9"/>
  <c r="G182" i="16" s="1"/>
  <c r="P1426" i="9"/>
  <c r="F182" i="16" s="1"/>
  <c r="P1425" i="9"/>
  <c r="E182" i="16" s="1"/>
  <c r="P1424" i="9"/>
  <c r="D182" i="16" s="1"/>
  <c r="P1423" i="9"/>
  <c r="C182" i="16" s="1"/>
  <c r="P1422" i="9"/>
  <c r="L181" i="16" s="1"/>
  <c r="P1421" i="9"/>
  <c r="K181" i="16" s="1"/>
  <c r="P1420" i="9"/>
  <c r="J181" i="16" s="1"/>
  <c r="P1419" i="9"/>
  <c r="P1418" i="9"/>
  <c r="H181" i="16" s="1"/>
  <c r="P1417" i="9"/>
  <c r="G181" i="16" s="1"/>
  <c r="P1416" i="9"/>
  <c r="F181" i="16" s="1"/>
  <c r="P1415" i="9"/>
  <c r="E181" i="16" s="1"/>
  <c r="P1414" i="9"/>
  <c r="D181" i="16" s="1"/>
  <c r="P1413" i="9"/>
  <c r="C181" i="16" s="1"/>
  <c r="O1412" i="9"/>
  <c r="N1412" i="9"/>
  <c r="M1412" i="9"/>
  <c r="L1412" i="9"/>
  <c r="K1412" i="9"/>
  <c r="J1412" i="9"/>
  <c r="I1412" i="9"/>
  <c r="H1412" i="9"/>
  <c r="G1412" i="9"/>
  <c r="F1412" i="9"/>
  <c r="E1412" i="9"/>
  <c r="D1412" i="9"/>
  <c r="P1411" i="9"/>
  <c r="L179" i="16" s="1"/>
  <c r="P1410" i="9"/>
  <c r="K179" i="16" s="1"/>
  <c r="P1409" i="9"/>
  <c r="J179" i="16" s="1"/>
  <c r="P1408" i="9"/>
  <c r="I179" i="16" s="1"/>
  <c r="P1407" i="9"/>
  <c r="H179" i="16" s="1"/>
  <c r="P1406" i="9"/>
  <c r="G179" i="16" s="1"/>
  <c r="P1405" i="9"/>
  <c r="F179" i="16" s="1"/>
  <c r="P1404" i="9"/>
  <c r="P1403" i="9"/>
  <c r="D179" i="16" s="1"/>
  <c r="P1402" i="9"/>
  <c r="C179" i="16" s="1"/>
  <c r="P1401" i="9"/>
  <c r="L178" i="16" s="1"/>
  <c r="P1400" i="9"/>
  <c r="K178" i="16" s="1"/>
  <c r="P1399" i="9"/>
  <c r="J178" i="16" s="1"/>
  <c r="P1398" i="9"/>
  <c r="I178" i="16" s="1"/>
  <c r="P1397" i="9"/>
  <c r="H178" i="16" s="1"/>
  <c r="P1396" i="9"/>
  <c r="P1395" i="9"/>
  <c r="F178" i="16" s="1"/>
  <c r="P1394" i="9"/>
  <c r="E178" i="16" s="1"/>
  <c r="P1393" i="9"/>
  <c r="D178" i="16" s="1"/>
  <c r="P1392" i="9"/>
  <c r="C178" i="16" s="1"/>
  <c r="P1391" i="9"/>
  <c r="L177" i="16" s="1"/>
  <c r="P1390" i="9"/>
  <c r="K177" i="16" s="1"/>
  <c r="P1389" i="9"/>
  <c r="J177" i="16" s="1"/>
  <c r="P1388" i="9"/>
  <c r="P1387" i="9"/>
  <c r="H177" i="16" s="1"/>
  <c r="P1386" i="9"/>
  <c r="G177" i="16" s="1"/>
  <c r="P1385" i="9"/>
  <c r="F177" i="16" s="1"/>
  <c r="P1384" i="9"/>
  <c r="E177" i="16" s="1"/>
  <c r="P1383" i="9"/>
  <c r="D177" i="16" s="1"/>
  <c r="P1382" i="9"/>
  <c r="C177" i="16" s="1"/>
  <c r="P1381" i="9"/>
  <c r="L176" i="16" s="1"/>
  <c r="P1380" i="9"/>
  <c r="P1379" i="9"/>
  <c r="J176" i="16" s="1"/>
  <c r="P1378" i="9"/>
  <c r="I176" i="16" s="1"/>
  <c r="P1377" i="9"/>
  <c r="H176" i="16" s="1"/>
  <c r="P1376" i="9"/>
  <c r="G176" i="16" s="1"/>
  <c r="P1375" i="9"/>
  <c r="F176" i="16" s="1"/>
  <c r="P1374" i="9"/>
  <c r="E176" i="16" s="1"/>
  <c r="P1373" i="9"/>
  <c r="D176" i="16" s="1"/>
  <c r="P1372" i="9"/>
  <c r="P1371" i="9"/>
  <c r="L175" i="16" s="1"/>
  <c r="P1370" i="9"/>
  <c r="K175" i="16" s="1"/>
  <c r="P1369" i="9"/>
  <c r="J175" i="16" s="1"/>
  <c r="P1368" i="9"/>
  <c r="I175" i="16" s="1"/>
  <c r="P1367" i="9"/>
  <c r="H175" i="16" s="1"/>
  <c r="P1366" i="9"/>
  <c r="G175" i="16" s="1"/>
  <c r="P1365" i="9"/>
  <c r="F175" i="16" s="1"/>
  <c r="P1364" i="9"/>
  <c r="P1363" i="9"/>
  <c r="D175" i="16" s="1"/>
  <c r="P1362" i="9"/>
  <c r="C175" i="16" s="1"/>
  <c r="O1361" i="9"/>
  <c r="N1361" i="9"/>
  <c r="M1361" i="9"/>
  <c r="L1361" i="9"/>
  <c r="K1361" i="9"/>
  <c r="J1361" i="9"/>
  <c r="I1361" i="9"/>
  <c r="H1361" i="9"/>
  <c r="G1361" i="9"/>
  <c r="F1361" i="9"/>
  <c r="E1361" i="9"/>
  <c r="D1361" i="9"/>
  <c r="P1360" i="9"/>
  <c r="L173" i="16" s="1"/>
  <c r="P1359" i="9"/>
  <c r="K173" i="16" s="1"/>
  <c r="P1358" i="9"/>
  <c r="J173" i="16" s="1"/>
  <c r="P1357" i="9"/>
  <c r="I173" i="16" s="1"/>
  <c r="P1356" i="9"/>
  <c r="H173" i="16" s="1"/>
  <c r="P1355" i="9"/>
  <c r="G173" i="16" s="1"/>
  <c r="P1354" i="9"/>
  <c r="F173" i="16" s="1"/>
  <c r="P1353" i="9"/>
  <c r="E173" i="16" s="1"/>
  <c r="P1352" i="9"/>
  <c r="D173" i="16" s="1"/>
  <c r="P1351" i="9"/>
  <c r="C173" i="16" s="1"/>
  <c r="P1350" i="9"/>
  <c r="L172" i="16" s="1"/>
  <c r="P1349" i="9"/>
  <c r="K172" i="16" s="1"/>
  <c r="P1348" i="9"/>
  <c r="J172" i="16" s="1"/>
  <c r="P1347" i="9"/>
  <c r="I172" i="16" s="1"/>
  <c r="P1346" i="9"/>
  <c r="H172" i="16" s="1"/>
  <c r="P1345" i="9"/>
  <c r="G172" i="16" s="1"/>
  <c r="P1344" i="9"/>
  <c r="F172" i="16" s="1"/>
  <c r="P1343" i="9"/>
  <c r="E172" i="16" s="1"/>
  <c r="P1342" i="9"/>
  <c r="D172" i="16" s="1"/>
  <c r="P1341" i="9"/>
  <c r="C172" i="16" s="1"/>
  <c r="P1340" i="9"/>
  <c r="L171" i="16" s="1"/>
  <c r="P1339" i="9"/>
  <c r="K171" i="16" s="1"/>
  <c r="P1338" i="9"/>
  <c r="J171" i="16" s="1"/>
  <c r="P1337" i="9"/>
  <c r="I171" i="16" s="1"/>
  <c r="P1336" i="9"/>
  <c r="H171" i="16" s="1"/>
  <c r="P1335" i="9"/>
  <c r="G171" i="16" s="1"/>
  <c r="P1334" i="9"/>
  <c r="F171" i="16" s="1"/>
  <c r="P1333" i="9"/>
  <c r="E171" i="16" s="1"/>
  <c r="P1332" i="9"/>
  <c r="D171" i="16" s="1"/>
  <c r="P1331" i="9"/>
  <c r="C171" i="16" s="1"/>
  <c r="P1330" i="9"/>
  <c r="L170" i="16" s="1"/>
  <c r="P1329" i="9"/>
  <c r="K170" i="16" s="1"/>
  <c r="P1328" i="9"/>
  <c r="J170" i="16" s="1"/>
  <c r="P1327" i="9"/>
  <c r="I170" i="16" s="1"/>
  <c r="P1326" i="9"/>
  <c r="H170" i="16" s="1"/>
  <c r="P1325" i="9"/>
  <c r="G170" i="16" s="1"/>
  <c r="P1324" i="9"/>
  <c r="F170" i="16" s="1"/>
  <c r="P1323" i="9"/>
  <c r="E170" i="16" s="1"/>
  <c r="P1322" i="9"/>
  <c r="D170" i="16" s="1"/>
  <c r="P1321" i="9"/>
  <c r="C170" i="16" s="1"/>
  <c r="P1320" i="9"/>
  <c r="L169" i="16" s="1"/>
  <c r="P1319" i="9"/>
  <c r="K169" i="16" s="1"/>
  <c r="P1318" i="9"/>
  <c r="J169" i="16" s="1"/>
  <c r="P1317" i="9"/>
  <c r="I169" i="16" s="1"/>
  <c r="P1316" i="9"/>
  <c r="H169" i="16" s="1"/>
  <c r="P1315" i="9"/>
  <c r="G169" i="16" s="1"/>
  <c r="P1314" i="9"/>
  <c r="F169" i="16" s="1"/>
  <c r="P1313" i="9"/>
  <c r="E169" i="16" s="1"/>
  <c r="P1312" i="9"/>
  <c r="D169" i="16" s="1"/>
  <c r="P1311" i="9"/>
  <c r="C169" i="16" s="1"/>
  <c r="P1310" i="9"/>
  <c r="L168" i="16" s="1"/>
  <c r="P1309" i="9"/>
  <c r="K168" i="16" s="1"/>
  <c r="P1308" i="9"/>
  <c r="J168" i="16" s="1"/>
  <c r="P1307" i="9"/>
  <c r="I168" i="16" s="1"/>
  <c r="P1306" i="9"/>
  <c r="H168" i="16" s="1"/>
  <c r="P1305" i="9"/>
  <c r="G168" i="16" s="1"/>
  <c r="P1304" i="9"/>
  <c r="F168" i="16" s="1"/>
  <c r="P1303" i="9"/>
  <c r="E168" i="16" s="1"/>
  <c r="P1302" i="9"/>
  <c r="D168" i="16" s="1"/>
  <c r="P1301" i="9"/>
  <c r="C168" i="16" s="1"/>
  <c r="P1300" i="9"/>
  <c r="L167" i="16" s="1"/>
  <c r="P1299" i="9"/>
  <c r="K167" i="16" s="1"/>
  <c r="P1298" i="9"/>
  <c r="J167" i="16" s="1"/>
  <c r="P1297" i="9"/>
  <c r="I167" i="16" s="1"/>
  <c r="P1296" i="9"/>
  <c r="H167" i="16" s="1"/>
  <c r="P1295" i="9"/>
  <c r="G167" i="16" s="1"/>
  <c r="P1294" i="9"/>
  <c r="F167" i="16" s="1"/>
  <c r="P1293" i="9"/>
  <c r="E167" i="16" s="1"/>
  <c r="P1292" i="9"/>
  <c r="D167" i="16" s="1"/>
  <c r="P1291" i="9"/>
  <c r="C167" i="16" s="1"/>
  <c r="P1290" i="9"/>
  <c r="L166" i="16" s="1"/>
  <c r="P1289" i="9"/>
  <c r="K166" i="16" s="1"/>
  <c r="P1288" i="9"/>
  <c r="J166" i="16" s="1"/>
  <c r="P1287" i="9"/>
  <c r="I166" i="16" s="1"/>
  <c r="P1286" i="9"/>
  <c r="H166" i="16" s="1"/>
  <c r="P1285" i="9"/>
  <c r="G166" i="16" s="1"/>
  <c r="P1284" i="9"/>
  <c r="F166" i="16" s="1"/>
  <c r="P1283" i="9"/>
  <c r="E166" i="16" s="1"/>
  <c r="P1282" i="9"/>
  <c r="D166" i="16" s="1"/>
  <c r="P1281" i="9"/>
  <c r="C166" i="16" s="1"/>
  <c r="P1280" i="9"/>
  <c r="L165" i="16" s="1"/>
  <c r="P1279" i="9"/>
  <c r="K165" i="16" s="1"/>
  <c r="P1278" i="9"/>
  <c r="J165" i="16" s="1"/>
  <c r="P1277" i="9"/>
  <c r="I165" i="16" s="1"/>
  <c r="P1276" i="9"/>
  <c r="H165" i="16" s="1"/>
  <c r="P1275" i="9"/>
  <c r="G165" i="16" s="1"/>
  <c r="P1274" i="9"/>
  <c r="F165" i="16" s="1"/>
  <c r="P1273" i="9"/>
  <c r="E165" i="16" s="1"/>
  <c r="P1272" i="9"/>
  <c r="D165" i="16" s="1"/>
  <c r="P1271" i="9"/>
  <c r="C165" i="16" s="1"/>
  <c r="O1270" i="9"/>
  <c r="N1270" i="9"/>
  <c r="M1270" i="9"/>
  <c r="L1270" i="9"/>
  <c r="K1270" i="9"/>
  <c r="J1270" i="9"/>
  <c r="I1270" i="9"/>
  <c r="H1270" i="9"/>
  <c r="G1270" i="9"/>
  <c r="F1270" i="9"/>
  <c r="E1270" i="9"/>
  <c r="D1270" i="9"/>
  <c r="P1269" i="9"/>
  <c r="L163" i="16" s="1"/>
  <c r="P1268" i="9"/>
  <c r="K163" i="16" s="1"/>
  <c r="P1267" i="9"/>
  <c r="J163" i="16" s="1"/>
  <c r="P1266" i="9"/>
  <c r="I163" i="16" s="1"/>
  <c r="P1265" i="9"/>
  <c r="H163" i="16" s="1"/>
  <c r="P1264" i="9"/>
  <c r="G163" i="16" s="1"/>
  <c r="P1263" i="9"/>
  <c r="F163" i="16" s="1"/>
  <c r="P1262" i="9"/>
  <c r="E163" i="16" s="1"/>
  <c r="P1261" i="9"/>
  <c r="D163" i="16" s="1"/>
  <c r="P1260" i="9"/>
  <c r="C163" i="16" s="1"/>
  <c r="P1259" i="9"/>
  <c r="L162" i="16" s="1"/>
  <c r="P1258" i="9"/>
  <c r="K162" i="16" s="1"/>
  <c r="P1257" i="9"/>
  <c r="J162" i="16" s="1"/>
  <c r="P1256" i="9"/>
  <c r="I162" i="16" s="1"/>
  <c r="P1255" i="9"/>
  <c r="H162" i="16" s="1"/>
  <c r="P1254" i="9"/>
  <c r="G162" i="16" s="1"/>
  <c r="P1253" i="9"/>
  <c r="F162" i="16" s="1"/>
  <c r="P1252" i="9"/>
  <c r="E162" i="16" s="1"/>
  <c r="P1251" i="9"/>
  <c r="D162" i="16" s="1"/>
  <c r="P1250" i="9"/>
  <c r="C162" i="16" s="1"/>
  <c r="P1249" i="9"/>
  <c r="L161" i="16" s="1"/>
  <c r="P1248" i="9"/>
  <c r="K161" i="16" s="1"/>
  <c r="P1247" i="9"/>
  <c r="J161" i="16" s="1"/>
  <c r="P1246" i="9"/>
  <c r="I161" i="16" s="1"/>
  <c r="P1245" i="9"/>
  <c r="H161" i="16" s="1"/>
  <c r="P1244" i="9"/>
  <c r="G161" i="16" s="1"/>
  <c r="P1243" i="9"/>
  <c r="F161" i="16" s="1"/>
  <c r="P1242" i="9"/>
  <c r="E161" i="16" s="1"/>
  <c r="P1241" i="9"/>
  <c r="D161" i="16" s="1"/>
  <c r="P1240" i="9"/>
  <c r="C161" i="16" s="1"/>
  <c r="P1239" i="9"/>
  <c r="L160" i="16" s="1"/>
  <c r="P1238" i="9"/>
  <c r="K160" i="16" s="1"/>
  <c r="P1237" i="9"/>
  <c r="J160" i="16" s="1"/>
  <c r="P1236" i="9"/>
  <c r="I160" i="16" s="1"/>
  <c r="P1235" i="9"/>
  <c r="H160" i="16" s="1"/>
  <c r="P1234" i="9"/>
  <c r="G160" i="16" s="1"/>
  <c r="P1233" i="9"/>
  <c r="F160" i="16" s="1"/>
  <c r="P1232" i="9"/>
  <c r="E160" i="16" s="1"/>
  <c r="P1231" i="9"/>
  <c r="D160" i="16" s="1"/>
  <c r="P1230" i="9"/>
  <c r="C160" i="16" s="1"/>
  <c r="P1229" i="9"/>
  <c r="L159" i="16" s="1"/>
  <c r="P1228" i="9"/>
  <c r="K159" i="16" s="1"/>
  <c r="P1227" i="9"/>
  <c r="J159" i="16" s="1"/>
  <c r="P1226" i="9"/>
  <c r="I159" i="16" s="1"/>
  <c r="P1225" i="9"/>
  <c r="H159" i="16" s="1"/>
  <c r="P1224" i="9"/>
  <c r="G159" i="16" s="1"/>
  <c r="P1223" i="9"/>
  <c r="F159" i="16" s="1"/>
  <c r="P1222" i="9"/>
  <c r="E159" i="16" s="1"/>
  <c r="P1221" i="9"/>
  <c r="D159" i="16" s="1"/>
  <c r="P1220" i="9"/>
  <c r="C159" i="16" s="1"/>
  <c r="P1219" i="9"/>
  <c r="L158" i="16" s="1"/>
  <c r="P1218" i="9"/>
  <c r="K158" i="16" s="1"/>
  <c r="P1217" i="9"/>
  <c r="J158" i="16" s="1"/>
  <c r="P1216" i="9"/>
  <c r="I158" i="16" s="1"/>
  <c r="P1215" i="9"/>
  <c r="H158" i="16" s="1"/>
  <c r="P1214" i="9"/>
  <c r="G158" i="16" s="1"/>
  <c r="P1213" i="9"/>
  <c r="F158" i="16" s="1"/>
  <c r="P1212" i="9"/>
  <c r="E158" i="16" s="1"/>
  <c r="P1211" i="9"/>
  <c r="D158" i="16" s="1"/>
  <c r="P1210" i="9"/>
  <c r="C158" i="16" s="1"/>
  <c r="P1209" i="9"/>
  <c r="L157" i="16" s="1"/>
  <c r="P1208" i="9"/>
  <c r="K157" i="16" s="1"/>
  <c r="K156" i="16" s="1"/>
  <c r="P1207" i="9"/>
  <c r="J157" i="16" s="1"/>
  <c r="P1206" i="9"/>
  <c r="I157" i="16" s="1"/>
  <c r="P1205" i="9"/>
  <c r="H157" i="16" s="1"/>
  <c r="P1204" i="9"/>
  <c r="G157" i="16" s="1"/>
  <c r="P1203" i="9"/>
  <c r="F157" i="16" s="1"/>
  <c r="P1202" i="9"/>
  <c r="E157" i="16" s="1"/>
  <c r="P1201" i="9"/>
  <c r="D157" i="16" s="1"/>
  <c r="P1200" i="9"/>
  <c r="O1199" i="9"/>
  <c r="N1199" i="9"/>
  <c r="M1199" i="9"/>
  <c r="L1199" i="9"/>
  <c r="K1199" i="9"/>
  <c r="J1199" i="9"/>
  <c r="I1199" i="9"/>
  <c r="H1199" i="9"/>
  <c r="G1199" i="9"/>
  <c r="F1199" i="9"/>
  <c r="E1199" i="9"/>
  <c r="D1199" i="9"/>
  <c r="P1198" i="9"/>
  <c r="L155" i="16" s="1"/>
  <c r="P1197" i="9"/>
  <c r="K155" i="16" s="1"/>
  <c r="P1196" i="9"/>
  <c r="J155" i="16" s="1"/>
  <c r="P1195" i="9"/>
  <c r="I155" i="16" s="1"/>
  <c r="P1194" i="9"/>
  <c r="H155" i="16" s="1"/>
  <c r="P1193" i="9"/>
  <c r="G155" i="16" s="1"/>
  <c r="P1192" i="9"/>
  <c r="F155" i="16" s="1"/>
  <c r="P1191" i="9"/>
  <c r="E155" i="16" s="1"/>
  <c r="P1190" i="9"/>
  <c r="D155" i="16" s="1"/>
  <c r="P1189" i="9"/>
  <c r="C155" i="16" s="1"/>
  <c r="P1188" i="9"/>
  <c r="L154" i="16" s="1"/>
  <c r="P1187" i="9"/>
  <c r="K154" i="16" s="1"/>
  <c r="P1186" i="9"/>
  <c r="J154" i="16" s="1"/>
  <c r="P1185" i="9"/>
  <c r="I154" i="16" s="1"/>
  <c r="P1184" i="9"/>
  <c r="H154" i="16" s="1"/>
  <c r="P1183" i="9"/>
  <c r="G154" i="16" s="1"/>
  <c r="P1182" i="9"/>
  <c r="F154" i="16" s="1"/>
  <c r="P1181" i="9"/>
  <c r="E154" i="16" s="1"/>
  <c r="P1180" i="9"/>
  <c r="D154" i="16" s="1"/>
  <c r="P1179" i="9"/>
  <c r="C154" i="16" s="1"/>
  <c r="P1178" i="9"/>
  <c r="L153" i="16" s="1"/>
  <c r="P1177" i="9"/>
  <c r="K153" i="16" s="1"/>
  <c r="P1176" i="9"/>
  <c r="J153" i="16" s="1"/>
  <c r="P1175" i="9"/>
  <c r="I153" i="16" s="1"/>
  <c r="P1174" i="9"/>
  <c r="H153" i="16" s="1"/>
  <c r="P1173" i="9"/>
  <c r="G153" i="16" s="1"/>
  <c r="P1172" i="9"/>
  <c r="F153" i="16" s="1"/>
  <c r="P1171" i="9"/>
  <c r="E153" i="16" s="1"/>
  <c r="P1170" i="9"/>
  <c r="D153" i="16" s="1"/>
  <c r="P1169" i="9"/>
  <c r="C153" i="16" s="1"/>
  <c r="P1168" i="9"/>
  <c r="L152" i="16" s="1"/>
  <c r="P1167" i="9"/>
  <c r="K152" i="16" s="1"/>
  <c r="P1166" i="9"/>
  <c r="J152" i="16" s="1"/>
  <c r="P1165" i="9"/>
  <c r="I152" i="16" s="1"/>
  <c r="P1164" i="9"/>
  <c r="H152" i="16" s="1"/>
  <c r="P1163" i="9"/>
  <c r="G152" i="16" s="1"/>
  <c r="P1162" i="9"/>
  <c r="F152" i="16" s="1"/>
  <c r="P1161" i="9"/>
  <c r="E152" i="16" s="1"/>
  <c r="P1160" i="9"/>
  <c r="D152" i="16" s="1"/>
  <c r="P1159" i="9"/>
  <c r="C152" i="16" s="1"/>
  <c r="P1158" i="9"/>
  <c r="L151" i="16" s="1"/>
  <c r="P1157" i="9"/>
  <c r="K151" i="16" s="1"/>
  <c r="P1156" i="9"/>
  <c r="J151" i="16" s="1"/>
  <c r="P1155" i="9"/>
  <c r="I151" i="16" s="1"/>
  <c r="P1154" i="9"/>
  <c r="H151" i="16" s="1"/>
  <c r="P1153" i="9"/>
  <c r="G151" i="16" s="1"/>
  <c r="P1152" i="9"/>
  <c r="F151" i="16" s="1"/>
  <c r="P1151" i="9"/>
  <c r="E151" i="16" s="1"/>
  <c r="P1150" i="9"/>
  <c r="D151" i="16" s="1"/>
  <c r="P1149" i="9"/>
  <c r="C151" i="16" s="1"/>
  <c r="P1148" i="9"/>
  <c r="L150" i="16" s="1"/>
  <c r="P1147" i="9"/>
  <c r="K150" i="16" s="1"/>
  <c r="P1146" i="9"/>
  <c r="J150" i="16" s="1"/>
  <c r="P1145" i="9"/>
  <c r="I150" i="16" s="1"/>
  <c r="P1144" i="9"/>
  <c r="H150" i="16" s="1"/>
  <c r="P1143" i="9"/>
  <c r="G150" i="16" s="1"/>
  <c r="P1142" i="9"/>
  <c r="F150" i="16" s="1"/>
  <c r="P1141" i="9"/>
  <c r="E150" i="16" s="1"/>
  <c r="P1140" i="9"/>
  <c r="D150" i="16" s="1"/>
  <c r="P1139" i="9"/>
  <c r="C150" i="16" s="1"/>
  <c r="P1138" i="9"/>
  <c r="L149" i="16" s="1"/>
  <c r="P1137" i="9"/>
  <c r="K149" i="16" s="1"/>
  <c r="P1136" i="9"/>
  <c r="J149" i="16" s="1"/>
  <c r="P1135" i="9"/>
  <c r="I149" i="16" s="1"/>
  <c r="P1134" i="9"/>
  <c r="H149" i="16" s="1"/>
  <c r="P1133" i="9"/>
  <c r="G149" i="16" s="1"/>
  <c r="P1132" i="9"/>
  <c r="F149" i="16" s="1"/>
  <c r="P1131" i="9"/>
  <c r="E149" i="16" s="1"/>
  <c r="P1130" i="9"/>
  <c r="D149" i="16" s="1"/>
  <c r="P1129" i="9"/>
  <c r="C149" i="16" s="1"/>
  <c r="P1128" i="9"/>
  <c r="L148" i="16" s="1"/>
  <c r="P1127" i="9"/>
  <c r="K148" i="16" s="1"/>
  <c r="P1126" i="9"/>
  <c r="J148" i="16" s="1"/>
  <c r="P1125" i="9"/>
  <c r="I148" i="16" s="1"/>
  <c r="P1124" i="9"/>
  <c r="H148" i="16" s="1"/>
  <c r="P1123" i="9"/>
  <c r="G148" i="16" s="1"/>
  <c r="P1122" i="9"/>
  <c r="F148" i="16" s="1"/>
  <c r="P1121" i="9"/>
  <c r="E148" i="16" s="1"/>
  <c r="P1120" i="9"/>
  <c r="D148" i="16" s="1"/>
  <c r="P1119" i="9"/>
  <c r="C148" i="16" s="1"/>
  <c r="P1118" i="9"/>
  <c r="L147" i="16" s="1"/>
  <c r="P1117" i="9"/>
  <c r="K147" i="16" s="1"/>
  <c r="P1116" i="9"/>
  <c r="J147" i="16" s="1"/>
  <c r="P1115" i="9"/>
  <c r="I147" i="16" s="1"/>
  <c r="P1114" i="9"/>
  <c r="H147" i="16" s="1"/>
  <c r="P1113" i="9"/>
  <c r="G147" i="16" s="1"/>
  <c r="P1112" i="9"/>
  <c r="P1111" i="9"/>
  <c r="E147" i="16" s="1"/>
  <c r="P1110" i="9"/>
  <c r="D147" i="16" s="1"/>
  <c r="P1109" i="9"/>
  <c r="C147" i="16" s="1"/>
  <c r="O1108" i="9"/>
  <c r="N1108" i="9"/>
  <c r="M1108" i="9"/>
  <c r="L1108" i="9"/>
  <c r="K1108" i="9"/>
  <c r="J1108" i="9"/>
  <c r="I1108" i="9"/>
  <c r="H1108" i="9"/>
  <c r="G1108" i="9"/>
  <c r="F1108" i="9"/>
  <c r="E1108" i="9"/>
  <c r="D1108" i="9"/>
  <c r="P1107" i="9"/>
  <c r="L145" i="16" s="1"/>
  <c r="P1106" i="9"/>
  <c r="K145" i="16" s="1"/>
  <c r="P1105" i="9"/>
  <c r="J145" i="16" s="1"/>
  <c r="P1104" i="9"/>
  <c r="I145" i="16" s="1"/>
  <c r="P1103" i="9"/>
  <c r="H145" i="16" s="1"/>
  <c r="P1102" i="9"/>
  <c r="G145" i="16" s="1"/>
  <c r="P1101" i="9"/>
  <c r="F145" i="16" s="1"/>
  <c r="P1100" i="9"/>
  <c r="P1099" i="9"/>
  <c r="D145" i="16" s="1"/>
  <c r="P1098" i="9"/>
  <c r="C145" i="16" s="1"/>
  <c r="P1097" i="9"/>
  <c r="L144" i="16" s="1"/>
  <c r="P1096" i="9"/>
  <c r="K144" i="16" s="1"/>
  <c r="P1095" i="9"/>
  <c r="J144" i="16" s="1"/>
  <c r="P1094" i="9"/>
  <c r="I144" i="16" s="1"/>
  <c r="P1093" i="9"/>
  <c r="H144" i="16" s="1"/>
  <c r="P1092" i="9"/>
  <c r="P1091" i="9"/>
  <c r="F144" i="16" s="1"/>
  <c r="P1090" i="9"/>
  <c r="E144" i="16" s="1"/>
  <c r="P1089" i="9"/>
  <c r="D144" i="16" s="1"/>
  <c r="P1088" i="9"/>
  <c r="C144" i="16" s="1"/>
  <c r="P1087" i="9"/>
  <c r="L143" i="16" s="1"/>
  <c r="P1086" i="9"/>
  <c r="K143" i="16" s="1"/>
  <c r="P1085" i="9"/>
  <c r="J143" i="16" s="1"/>
  <c r="P1084" i="9"/>
  <c r="P1083" i="9"/>
  <c r="H143" i="16" s="1"/>
  <c r="P1082" i="9"/>
  <c r="G143" i="16" s="1"/>
  <c r="P1081" i="9"/>
  <c r="F143" i="16" s="1"/>
  <c r="P1080" i="9"/>
  <c r="E143" i="16" s="1"/>
  <c r="P1079" i="9"/>
  <c r="D143" i="16" s="1"/>
  <c r="P1078" i="9"/>
  <c r="C143" i="16" s="1"/>
  <c r="P1077" i="9"/>
  <c r="L142" i="16" s="1"/>
  <c r="P1076" i="9"/>
  <c r="P1075" i="9"/>
  <c r="J142" i="16" s="1"/>
  <c r="P1074" i="9"/>
  <c r="I142" i="16" s="1"/>
  <c r="P1073" i="9"/>
  <c r="H142" i="16" s="1"/>
  <c r="P1072" i="9"/>
  <c r="G142" i="16" s="1"/>
  <c r="P1071" i="9"/>
  <c r="F142" i="16" s="1"/>
  <c r="P1070" i="9"/>
  <c r="E142" i="16" s="1"/>
  <c r="P1069" i="9"/>
  <c r="D142" i="16" s="1"/>
  <c r="P1068" i="9"/>
  <c r="P1067" i="9"/>
  <c r="L141" i="16" s="1"/>
  <c r="P1066" i="9"/>
  <c r="K141" i="16" s="1"/>
  <c r="P1065" i="9"/>
  <c r="J141" i="16" s="1"/>
  <c r="P1064" i="9"/>
  <c r="I141" i="16" s="1"/>
  <c r="P1063" i="9"/>
  <c r="H141" i="16" s="1"/>
  <c r="P1062" i="9"/>
  <c r="G141" i="16" s="1"/>
  <c r="P1061" i="9"/>
  <c r="F141" i="16" s="1"/>
  <c r="P1060" i="9"/>
  <c r="P1059" i="9"/>
  <c r="D141" i="16" s="1"/>
  <c r="P1058" i="9"/>
  <c r="C141" i="16" s="1"/>
  <c r="P1057" i="9"/>
  <c r="L140" i="16" s="1"/>
  <c r="P1056" i="9"/>
  <c r="K140" i="16" s="1"/>
  <c r="P1055" i="9"/>
  <c r="J140" i="16" s="1"/>
  <c r="P1054" i="9"/>
  <c r="I140" i="16" s="1"/>
  <c r="P1053" i="9"/>
  <c r="H140" i="16" s="1"/>
  <c r="P1052" i="9"/>
  <c r="P1051" i="9"/>
  <c r="F140" i="16" s="1"/>
  <c r="P1050" i="9"/>
  <c r="E140" i="16" s="1"/>
  <c r="P1049" i="9"/>
  <c r="D140" i="16" s="1"/>
  <c r="P1048" i="9"/>
  <c r="C140" i="16" s="1"/>
  <c r="P1047" i="9"/>
  <c r="L139" i="16" s="1"/>
  <c r="P1046" i="9"/>
  <c r="K139" i="16" s="1"/>
  <c r="P1045" i="9"/>
  <c r="J139" i="16" s="1"/>
  <c r="P1044" i="9"/>
  <c r="P1043" i="9"/>
  <c r="H139" i="16" s="1"/>
  <c r="P1042" i="9"/>
  <c r="G139" i="16" s="1"/>
  <c r="P1041" i="9"/>
  <c r="F139" i="16" s="1"/>
  <c r="P1040" i="9"/>
  <c r="E139" i="16" s="1"/>
  <c r="P1039" i="9"/>
  <c r="D139" i="16" s="1"/>
  <c r="P1038" i="9"/>
  <c r="C139" i="16" s="1"/>
  <c r="P1037" i="9"/>
  <c r="L138" i="16" s="1"/>
  <c r="P1036" i="9"/>
  <c r="P1035" i="9"/>
  <c r="J138" i="16" s="1"/>
  <c r="P1034" i="9"/>
  <c r="I138" i="16" s="1"/>
  <c r="P1033" i="9"/>
  <c r="H138" i="16" s="1"/>
  <c r="P1032" i="9"/>
  <c r="G138" i="16" s="1"/>
  <c r="P1031" i="9"/>
  <c r="F138" i="16" s="1"/>
  <c r="P1030" i="9"/>
  <c r="E138" i="16" s="1"/>
  <c r="P1029" i="9"/>
  <c r="D138" i="16" s="1"/>
  <c r="P1028" i="9"/>
  <c r="P1027" i="9"/>
  <c r="L137" i="16" s="1"/>
  <c r="P1026" i="9"/>
  <c r="K137" i="16" s="1"/>
  <c r="P1025" i="9"/>
  <c r="J137" i="16" s="1"/>
  <c r="P1024" i="9"/>
  <c r="I137" i="16" s="1"/>
  <c r="P1023" i="9"/>
  <c r="H137" i="16" s="1"/>
  <c r="P1022" i="9"/>
  <c r="G137" i="16" s="1"/>
  <c r="P1021" i="9"/>
  <c r="F137" i="16" s="1"/>
  <c r="P1020" i="9"/>
  <c r="P1019" i="9"/>
  <c r="D137" i="16" s="1"/>
  <c r="P1018" i="9"/>
  <c r="C137" i="16" s="1"/>
  <c r="O1017" i="9"/>
  <c r="N1017" i="9"/>
  <c r="M1017" i="9"/>
  <c r="L1017" i="9"/>
  <c r="K1017" i="9"/>
  <c r="J1017" i="9"/>
  <c r="I1017" i="9"/>
  <c r="H1017" i="9"/>
  <c r="G1017" i="9"/>
  <c r="F1017" i="9"/>
  <c r="E1017" i="9"/>
  <c r="D1017" i="9"/>
  <c r="P1016" i="9"/>
  <c r="L135" i="16" s="1"/>
  <c r="P1015" i="9"/>
  <c r="K135" i="16" s="1"/>
  <c r="P1014" i="9"/>
  <c r="J135" i="16" s="1"/>
  <c r="P1013" i="9"/>
  <c r="I135" i="16" s="1"/>
  <c r="P1012" i="9"/>
  <c r="H135" i="16" s="1"/>
  <c r="P1011" i="9"/>
  <c r="G135" i="16" s="1"/>
  <c r="P1010" i="9"/>
  <c r="F135" i="16" s="1"/>
  <c r="P1009" i="9"/>
  <c r="E135" i="16" s="1"/>
  <c r="P1008" i="9"/>
  <c r="D135" i="16" s="1"/>
  <c r="P1007" i="9"/>
  <c r="C135" i="16" s="1"/>
  <c r="P1006" i="9"/>
  <c r="L134" i="16" s="1"/>
  <c r="P1005" i="9"/>
  <c r="K134" i="16" s="1"/>
  <c r="P1004" i="9"/>
  <c r="J134" i="16" s="1"/>
  <c r="P1003" i="9"/>
  <c r="I134" i="16" s="1"/>
  <c r="P1002" i="9"/>
  <c r="H134" i="16" s="1"/>
  <c r="P1001" i="9"/>
  <c r="G134" i="16" s="1"/>
  <c r="P1000" i="9"/>
  <c r="F134" i="16" s="1"/>
  <c r="P999" i="9"/>
  <c r="E134" i="16" s="1"/>
  <c r="P998" i="9"/>
  <c r="D134" i="16" s="1"/>
  <c r="P997" i="9"/>
  <c r="C134" i="16" s="1"/>
  <c r="P996" i="9"/>
  <c r="L133" i="16" s="1"/>
  <c r="P995" i="9"/>
  <c r="K133" i="16" s="1"/>
  <c r="P994" i="9"/>
  <c r="J133" i="16" s="1"/>
  <c r="P993" i="9"/>
  <c r="I133" i="16" s="1"/>
  <c r="P992" i="9"/>
  <c r="H133" i="16" s="1"/>
  <c r="P991" i="9"/>
  <c r="G133" i="16" s="1"/>
  <c r="P990" i="9"/>
  <c r="F133" i="16" s="1"/>
  <c r="P989" i="9"/>
  <c r="E133" i="16" s="1"/>
  <c r="P988" i="9"/>
  <c r="D133" i="16" s="1"/>
  <c r="P987" i="9"/>
  <c r="C133" i="16" s="1"/>
  <c r="P986" i="9"/>
  <c r="L132" i="16" s="1"/>
  <c r="P985" i="9"/>
  <c r="K132" i="16" s="1"/>
  <c r="P984" i="9"/>
  <c r="J132" i="16" s="1"/>
  <c r="P983" i="9"/>
  <c r="I132" i="16" s="1"/>
  <c r="P982" i="9"/>
  <c r="H132" i="16" s="1"/>
  <c r="P981" i="9"/>
  <c r="G132" i="16" s="1"/>
  <c r="P980" i="9"/>
  <c r="F132" i="16" s="1"/>
  <c r="P979" i="9"/>
  <c r="E132" i="16" s="1"/>
  <c r="P978" i="9"/>
  <c r="D132" i="16" s="1"/>
  <c r="P977" i="9"/>
  <c r="C132" i="16" s="1"/>
  <c r="P976" i="9"/>
  <c r="L131" i="16" s="1"/>
  <c r="P975" i="9"/>
  <c r="K131" i="16" s="1"/>
  <c r="P974" i="9"/>
  <c r="J131" i="16" s="1"/>
  <c r="P973" i="9"/>
  <c r="I131" i="16" s="1"/>
  <c r="P972" i="9"/>
  <c r="H131" i="16" s="1"/>
  <c r="P971" i="9"/>
  <c r="G131" i="16" s="1"/>
  <c r="P970" i="9"/>
  <c r="F131" i="16" s="1"/>
  <c r="P969" i="9"/>
  <c r="E131" i="16" s="1"/>
  <c r="P968" i="9"/>
  <c r="D131" i="16" s="1"/>
  <c r="P967" i="9"/>
  <c r="C131" i="16" s="1"/>
  <c r="P966" i="9"/>
  <c r="L130" i="16" s="1"/>
  <c r="P965" i="9"/>
  <c r="K130" i="16" s="1"/>
  <c r="P964" i="9"/>
  <c r="J130" i="16" s="1"/>
  <c r="P963" i="9"/>
  <c r="I130" i="16" s="1"/>
  <c r="P962" i="9"/>
  <c r="H130" i="16" s="1"/>
  <c r="P961" i="9"/>
  <c r="G130" i="16" s="1"/>
  <c r="P960" i="9"/>
  <c r="F130" i="16" s="1"/>
  <c r="P959" i="9"/>
  <c r="E130" i="16" s="1"/>
  <c r="P958" i="9"/>
  <c r="D130" i="16" s="1"/>
  <c r="P957" i="9"/>
  <c r="C130" i="16" s="1"/>
  <c r="P956" i="9"/>
  <c r="L129" i="16" s="1"/>
  <c r="P955" i="9"/>
  <c r="K129" i="16" s="1"/>
  <c r="P954" i="9"/>
  <c r="J129" i="16" s="1"/>
  <c r="P953" i="9"/>
  <c r="I129" i="16" s="1"/>
  <c r="P952" i="9"/>
  <c r="H129" i="16" s="1"/>
  <c r="P951" i="9"/>
  <c r="G129" i="16" s="1"/>
  <c r="P950" i="9"/>
  <c r="F129" i="16" s="1"/>
  <c r="P949" i="9"/>
  <c r="E129" i="16" s="1"/>
  <c r="P948" i="9"/>
  <c r="D129" i="16" s="1"/>
  <c r="P947" i="9"/>
  <c r="C129" i="16" s="1"/>
  <c r="P946" i="9"/>
  <c r="L128" i="16" s="1"/>
  <c r="P945" i="9"/>
  <c r="K128" i="16" s="1"/>
  <c r="P944" i="9"/>
  <c r="J128" i="16" s="1"/>
  <c r="P943" i="9"/>
  <c r="I128" i="16" s="1"/>
  <c r="P942" i="9"/>
  <c r="H128" i="16" s="1"/>
  <c r="P941" i="9"/>
  <c r="G128" i="16" s="1"/>
  <c r="P940" i="9"/>
  <c r="F128" i="16" s="1"/>
  <c r="P939" i="9"/>
  <c r="E128" i="16" s="1"/>
  <c r="P938" i="9"/>
  <c r="D128" i="16" s="1"/>
  <c r="P937" i="9"/>
  <c r="C128" i="16" s="1"/>
  <c r="P936" i="9"/>
  <c r="L127" i="16" s="1"/>
  <c r="P935" i="9"/>
  <c r="K127" i="16" s="1"/>
  <c r="P934" i="9"/>
  <c r="J127" i="16" s="1"/>
  <c r="P933" i="9"/>
  <c r="I127" i="16" s="1"/>
  <c r="P932" i="9"/>
  <c r="H127" i="16" s="1"/>
  <c r="P931" i="9"/>
  <c r="G127" i="16" s="1"/>
  <c r="P930" i="9"/>
  <c r="F127" i="16" s="1"/>
  <c r="P929" i="9"/>
  <c r="E127" i="16" s="1"/>
  <c r="P928" i="9"/>
  <c r="D127" i="16" s="1"/>
  <c r="P927" i="9"/>
  <c r="C127" i="16" s="1"/>
  <c r="O926" i="9"/>
  <c r="N926" i="9"/>
  <c r="M926" i="9"/>
  <c r="L926" i="9"/>
  <c r="K926" i="9"/>
  <c r="J926" i="9"/>
  <c r="I926" i="9"/>
  <c r="H926" i="9"/>
  <c r="G926" i="9"/>
  <c r="F926" i="9"/>
  <c r="E926" i="9"/>
  <c r="D926" i="9"/>
  <c r="P925" i="9"/>
  <c r="L125" i="16" s="1"/>
  <c r="P924" i="9"/>
  <c r="K125" i="16" s="1"/>
  <c r="P923" i="9"/>
  <c r="J125" i="16" s="1"/>
  <c r="P922" i="9"/>
  <c r="I125" i="16" s="1"/>
  <c r="P921" i="9"/>
  <c r="P920" i="9"/>
  <c r="G125" i="16" s="1"/>
  <c r="P919" i="9"/>
  <c r="F125" i="16" s="1"/>
  <c r="P918" i="9"/>
  <c r="E125" i="16" s="1"/>
  <c r="P917" i="9"/>
  <c r="D125" i="16" s="1"/>
  <c r="P916" i="9"/>
  <c r="C125" i="16" s="1"/>
  <c r="P915" i="9"/>
  <c r="L124" i="16" s="1"/>
  <c r="P914" i="9"/>
  <c r="K124" i="16" s="1"/>
  <c r="P913" i="9"/>
  <c r="P912" i="9"/>
  <c r="I124" i="16" s="1"/>
  <c r="P911" i="9"/>
  <c r="H124" i="16" s="1"/>
  <c r="P910" i="9"/>
  <c r="G124" i="16" s="1"/>
  <c r="P909" i="9"/>
  <c r="F124" i="16" s="1"/>
  <c r="P908" i="9"/>
  <c r="E124" i="16" s="1"/>
  <c r="P907" i="9"/>
  <c r="D124" i="16" s="1"/>
  <c r="P906" i="9"/>
  <c r="C124" i="16" s="1"/>
  <c r="P905" i="9"/>
  <c r="P904" i="9"/>
  <c r="K123" i="16" s="1"/>
  <c r="P903" i="9"/>
  <c r="J123" i="16" s="1"/>
  <c r="P902" i="9"/>
  <c r="I123" i="16" s="1"/>
  <c r="P901" i="9"/>
  <c r="H123" i="16" s="1"/>
  <c r="P900" i="9"/>
  <c r="G123" i="16" s="1"/>
  <c r="P899" i="9"/>
  <c r="F123" i="16" s="1"/>
  <c r="P898" i="9"/>
  <c r="E123" i="16" s="1"/>
  <c r="P897" i="9"/>
  <c r="P896" i="9"/>
  <c r="C123" i="16" s="1"/>
  <c r="P895" i="9"/>
  <c r="L122" i="16" s="1"/>
  <c r="P894" i="9"/>
  <c r="K122" i="16" s="1"/>
  <c r="P893" i="9"/>
  <c r="J122" i="16" s="1"/>
  <c r="P892" i="9"/>
  <c r="I122" i="16" s="1"/>
  <c r="P891" i="9"/>
  <c r="H122" i="16" s="1"/>
  <c r="P890" i="9"/>
  <c r="G122" i="16" s="1"/>
  <c r="P889" i="9"/>
  <c r="P888" i="9"/>
  <c r="E122" i="16" s="1"/>
  <c r="P887" i="9"/>
  <c r="D122" i="16" s="1"/>
  <c r="P886" i="9"/>
  <c r="C122" i="16" s="1"/>
  <c r="P885" i="9"/>
  <c r="L121" i="16" s="1"/>
  <c r="P884" i="9"/>
  <c r="K121" i="16" s="1"/>
  <c r="P883" i="9"/>
  <c r="J121" i="16" s="1"/>
  <c r="P882" i="9"/>
  <c r="I121" i="16" s="1"/>
  <c r="P881" i="9"/>
  <c r="P880" i="9"/>
  <c r="G121" i="16" s="1"/>
  <c r="P879" i="9"/>
  <c r="F121" i="16" s="1"/>
  <c r="P878" i="9"/>
  <c r="E121" i="16" s="1"/>
  <c r="P877" i="9"/>
  <c r="D121" i="16" s="1"/>
  <c r="P876" i="9"/>
  <c r="C121" i="16" s="1"/>
  <c r="P875" i="9"/>
  <c r="L120" i="16" s="1"/>
  <c r="P874" i="9"/>
  <c r="K120" i="16" s="1"/>
  <c r="P873" i="9"/>
  <c r="P872" i="9"/>
  <c r="I120" i="16" s="1"/>
  <c r="P871" i="9"/>
  <c r="H120" i="16" s="1"/>
  <c r="P870" i="9"/>
  <c r="G120" i="16" s="1"/>
  <c r="P869" i="9"/>
  <c r="F120" i="16" s="1"/>
  <c r="P868" i="9"/>
  <c r="E120" i="16" s="1"/>
  <c r="P867" i="9"/>
  <c r="D120" i="16" s="1"/>
  <c r="P866" i="9"/>
  <c r="C120" i="16" s="1"/>
  <c r="P865" i="9"/>
  <c r="P864" i="9"/>
  <c r="K119" i="16" s="1"/>
  <c r="P863" i="9"/>
  <c r="J119" i="16" s="1"/>
  <c r="P862" i="9"/>
  <c r="I119" i="16" s="1"/>
  <c r="P861" i="9"/>
  <c r="H119" i="16" s="1"/>
  <c r="P860" i="9"/>
  <c r="G119" i="16" s="1"/>
  <c r="P859" i="9"/>
  <c r="F119" i="16" s="1"/>
  <c r="P858" i="9"/>
  <c r="E119" i="16" s="1"/>
  <c r="P857" i="9"/>
  <c r="P856" i="9"/>
  <c r="C119" i="16" s="1"/>
  <c r="P855" i="9"/>
  <c r="L118" i="16" s="1"/>
  <c r="P854" i="9"/>
  <c r="K118" i="16" s="1"/>
  <c r="P853" i="9"/>
  <c r="J118" i="16" s="1"/>
  <c r="P852" i="9"/>
  <c r="I118" i="16" s="1"/>
  <c r="P851" i="9"/>
  <c r="H118" i="16" s="1"/>
  <c r="P850" i="9"/>
  <c r="G118" i="16" s="1"/>
  <c r="P849" i="9"/>
  <c r="P848" i="9"/>
  <c r="E118" i="16" s="1"/>
  <c r="P847" i="9"/>
  <c r="D118" i="16" s="1"/>
  <c r="P846" i="9"/>
  <c r="C118" i="16" s="1"/>
  <c r="P845" i="9"/>
  <c r="L117" i="16" s="1"/>
  <c r="P844" i="9"/>
  <c r="K117" i="16" s="1"/>
  <c r="P843" i="9"/>
  <c r="J117" i="16" s="1"/>
  <c r="P842" i="9"/>
  <c r="I117" i="16" s="1"/>
  <c r="P841" i="9"/>
  <c r="P840" i="9"/>
  <c r="G117" i="16" s="1"/>
  <c r="P839" i="9"/>
  <c r="F117" i="16" s="1"/>
  <c r="P838" i="9"/>
  <c r="E117" i="16" s="1"/>
  <c r="P837" i="9"/>
  <c r="D117" i="16" s="1"/>
  <c r="P836" i="9"/>
  <c r="O835" i="9"/>
  <c r="N835" i="9"/>
  <c r="M835" i="9"/>
  <c r="L835" i="9"/>
  <c r="K835" i="9"/>
  <c r="J835" i="9"/>
  <c r="I835" i="9"/>
  <c r="H835" i="9"/>
  <c r="G835" i="9"/>
  <c r="F835" i="9"/>
  <c r="E835" i="9"/>
  <c r="D835" i="9"/>
  <c r="P834" i="9"/>
  <c r="L115" i="16" s="1"/>
  <c r="P833" i="9"/>
  <c r="K115" i="16" s="1"/>
  <c r="P832" i="9"/>
  <c r="J115" i="16" s="1"/>
  <c r="P831" i="9"/>
  <c r="I115" i="16" s="1"/>
  <c r="P830" i="9"/>
  <c r="H115" i="16" s="1"/>
  <c r="P829" i="9"/>
  <c r="G115" i="16" s="1"/>
  <c r="P828" i="9"/>
  <c r="P827" i="9"/>
  <c r="E115" i="16" s="1"/>
  <c r="P826" i="9"/>
  <c r="D115" i="16" s="1"/>
  <c r="P825" i="9"/>
  <c r="C115" i="16" s="1"/>
  <c r="P824" i="9"/>
  <c r="L114" i="16" s="1"/>
  <c r="P823" i="9"/>
  <c r="K114" i="16" s="1"/>
  <c r="P822" i="9"/>
  <c r="J114" i="16" s="1"/>
  <c r="P821" i="9"/>
  <c r="I114" i="16" s="1"/>
  <c r="P820" i="9"/>
  <c r="P819" i="9"/>
  <c r="G114" i="16" s="1"/>
  <c r="P818" i="9"/>
  <c r="F114" i="16" s="1"/>
  <c r="P817" i="9"/>
  <c r="E114" i="16" s="1"/>
  <c r="P816" i="9"/>
  <c r="D114" i="16" s="1"/>
  <c r="P815" i="9"/>
  <c r="C114" i="16" s="1"/>
  <c r="P814" i="9"/>
  <c r="L113" i="16" s="1"/>
  <c r="P813" i="9"/>
  <c r="K113" i="16" s="1"/>
  <c r="P812" i="9"/>
  <c r="P811" i="9"/>
  <c r="I113" i="16" s="1"/>
  <c r="P810" i="9"/>
  <c r="H113" i="16" s="1"/>
  <c r="P809" i="9"/>
  <c r="G113" i="16" s="1"/>
  <c r="P808" i="9"/>
  <c r="F113" i="16" s="1"/>
  <c r="P807" i="9"/>
  <c r="E113" i="16" s="1"/>
  <c r="P806" i="9"/>
  <c r="D113" i="16" s="1"/>
  <c r="P805" i="9"/>
  <c r="C113" i="16" s="1"/>
  <c r="P804" i="9"/>
  <c r="P803" i="9"/>
  <c r="K112" i="16" s="1"/>
  <c r="P802" i="9"/>
  <c r="J112" i="16" s="1"/>
  <c r="P801" i="9"/>
  <c r="I112" i="16" s="1"/>
  <c r="P800" i="9"/>
  <c r="H112" i="16" s="1"/>
  <c r="P799" i="9"/>
  <c r="G112" i="16" s="1"/>
  <c r="P798" i="9"/>
  <c r="F112" i="16" s="1"/>
  <c r="P797" i="9"/>
  <c r="E112" i="16" s="1"/>
  <c r="P796" i="9"/>
  <c r="P795" i="9"/>
  <c r="C112" i="16" s="1"/>
  <c r="P794" i="9"/>
  <c r="L111" i="16" s="1"/>
  <c r="P793" i="9"/>
  <c r="K111" i="16" s="1"/>
  <c r="P792" i="9"/>
  <c r="J111" i="16" s="1"/>
  <c r="P791" i="9"/>
  <c r="I111" i="16" s="1"/>
  <c r="P790" i="9"/>
  <c r="H111" i="16" s="1"/>
  <c r="P789" i="9"/>
  <c r="G111" i="16" s="1"/>
  <c r="P788" i="9"/>
  <c r="P787" i="9"/>
  <c r="E111" i="16" s="1"/>
  <c r="P786" i="9"/>
  <c r="D111" i="16" s="1"/>
  <c r="P785" i="9"/>
  <c r="C111" i="16" s="1"/>
  <c r="P784" i="9"/>
  <c r="L110" i="16" s="1"/>
  <c r="P783" i="9"/>
  <c r="K110" i="16" s="1"/>
  <c r="P782" i="9"/>
  <c r="J110" i="16" s="1"/>
  <c r="P781" i="9"/>
  <c r="I110" i="16" s="1"/>
  <c r="P780" i="9"/>
  <c r="P779" i="9"/>
  <c r="G110" i="16" s="1"/>
  <c r="P778" i="9"/>
  <c r="F110" i="16" s="1"/>
  <c r="P777" i="9"/>
  <c r="E110" i="16" s="1"/>
  <c r="P776" i="9"/>
  <c r="D110" i="16" s="1"/>
  <c r="P775" i="9"/>
  <c r="C110" i="16" s="1"/>
  <c r="P774" i="9"/>
  <c r="L109" i="16" s="1"/>
  <c r="P773" i="9"/>
  <c r="K109" i="16" s="1"/>
  <c r="P772" i="9"/>
  <c r="P771" i="9"/>
  <c r="I109" i="16" s="1"/>
  <c r="P770" i="9"/>
  <c r="H109" i="16" s="1"/>
  <c r="P769" i="9"/>
  <c r="G109" i="16" s="1"/>
  <c r="P768" i="9"/>
  <c r="F109" i="16" s="1"/>
  <c r="P767" i="9"/>
  <c r="E109" i="16" s="1"/>
  <c r="P766" i="9"/>
  <c r="D109" i="16" s="1"/>
  <c r="P765" i="9"/>
  <c r="C109" i="16" s="1"/>
  <c r="P764" i="9"/>
  <c r="P763" i="9"/>
  <c r="K108" i="16" s="1"/>
  <c r="P762" i="9"/>
  <c r="J108" i="16" s="1"/>
  <c r="P761" i="9"/>
  <c r="I108" i="16" s="1"/>
  <c r="P760" i="9"/>
  <c r="H108" i="16" s="1"/>
  <c r="P759" i="9"/>
  <c r="G108" i="16" s="1"/>
  <c r="P758" i="9"/>
  <c r="F108" i="16" s="1"/>
  <c r="P757" i="9"/>
  <c r="E108" i="16" s="1"/>
  <c r="P756" i="9"/>
  <c r="P755" i="9"/>
  <c r="C108" i="16" s="1"/>
  <c r="P754" i="9"/>
  <c r="L107" i="16" s="1"/>
  <c r="P753" i="9"/>
  <c r="K107" i="16" s="1"/>
  <c r="P752" i="9"/>
  <c r="J107" i="16" s="1"/>
  <c r="P751" i="9"/>
  <c r="I107" i="16" s="1"/>
  <c r="P750" i="9"/>
  <c r="H107" i="16" s="1"/>
  <c r="P749" i="9"/>
  <c r="G107" i="16" s="1"/>
  <c r="P748" i="9"/>
  <c r="P747" i="9"/>
  <c r="E107" i="16" s="1"/>
  <c r="P746" i="9"/>
  <c r="D107" i="16" s="1"/>
  <c r="P745" i="9"/>
  <c r="C107" i="16" s="1"/>
  <c r="O744" i="9"/>
  <c r="N744" i="9"/>
  <c r="M744" i="9"/>
  <c r="L744" i="9"/>
  <c r="K744" i="9"/>
  <c r="J744" i="9"/>
  <c r="J743" i="9" s="1"/>
  <c r="I744" i="9"/>
  <c r="I743" i="9" s="1"/>
  <c r="H744" i="9"/>
  <c r="G744" i="9"/>
  <c r="F744" i="9"/>
  <c r="F743" i="9" s="1"/>
  <c r="E744" i="9"/>
  <c r="D744" i="9"/>
  <c r="P742" i="9"/>
  <c r="L104" i="16" s="1"/>
  <c r="P741" i="9"/>
  <c r="P740" i="9"/>
  <c r="J104" i="16" s="1"/>
  <c r="P739" i="9"/>
  <c r="I104" i="16" s="1"/>
  <c r="P738" i="9"/>
  <c r="H104" i="16" s="1"/>
  <c r="P737" i="9"/>
  <c r="G104" i="16" s="1"/>
  <c r="P736" i="9"/>
  <c r="F104" i="16" s="1"/>
  <c r="P735" i="9"/>
  <c r="E104" i="16" s="1"/>
  <c r="P734" i="9"/>
  <c r="D104" i="16" s="1"/>
  <c r="P733" i="9"/>
  <c r="P732" i="9"/>
  <c r="L103" i="16" s="1"/>
  <c r="P731" i="9"/>
  <c r="K103" i="16" s="1"/>
  <c r="P730" i="9"/>
  <c r="J103" i="16" s="1"/>
  <c r="P729" i="9"/>
  <c r="I103" i="16" s="1"/>
  <c r="P728" i="9"/>
  <c r="H103" i="16" s="1"/>
  <c r="P727" i="9"/>
  <c r="G103" i="16" s="1"/>
  <c r="P726" i="9"/>
  <c r="F103" i="16" s="1"/>
  <c r="P725" i="9"/>
  <c r="P724" i="9"/>
  <c r="D103" i="16" s="1"/>
  <c r="P723" i="9"/>
  <c r="C103" i="16" s="1"/>
  <c r="P722" i="9"/>
  <c r="L102" i="16" s="1"/>
  <c r="P721" i="9"/>
  <c r="K102" i="16" s="1"/>
  <c r="P720" i="9"/>
  <c r="J102" i="16" s="1"/>
  <c r="P719" i="9"/>
  <c r="I102" i="16" s="1"/>
  <c r="P718" i="9"/>
  <c r="H102" i="16" s="1"/>
  <c r="P717" i="9"/>
  <c r="P716" i="9"/>
  <c r="F102" i="16" s="1"/>
  <c r="P715" i="9"/>
  <c r="E102" i="16" s="1"/>
  <c r="P714" i="9"/>
  <c r="D102" i="16" s="1"/>
  <c r="P713" i="9"/>
  <c r="C102" i="16" s="1"/>
  <c r="P712" i="9"/>
  <c r="L101" i="16" s="1"/>
  <c r="P711" i="9"/>
  <c r="K101" i="16" s="1"/>
  <c r="P710" i="9"/>
  <c r="J101" i="16" s="1"/>
  <c r="P709" i="9"/>
  <c r="P708" i="9"/>
  <c r="H101" i="16" s="1"/>
  <c r="P707" i="9"/>
  <c r="G101" i="16" s="1"/>
  <c r="P706" i="9"/>
  <c r="F101" i="16" s="1"/>
  <c r="P705" i="9"/>
  <c r="E101" i="16" s="1"/>
  <c r="P704" i="9"/>
  <c r="D101" i="16" s="1"/>
  <c r="P703" i="9"/>
  <c r="C101" i="16" s="1"/>
  <c r="P702" i="9"/>
  <c r="L100" i="16" s="1"/>
  <c r="P701" i="9"/>
  <c r="P700" i="9"/>
  <c r="J100" i="16" s="1"/>
  <c r="P699" i="9"/>
  <c r="I100" i="16" s="1"/>
  <c r="P698" i="9"/>
  <c r="H100" i="16" s="1"/>
  <c r="P697" i="9"/>
  <c r="G100" i="16" s="1"/>
  <c r="P696" i="9"/>
  <c r="F100" i="16" s="1"/>
  <c r="P695" i="9"/>
  <c r="E100" i="16" s="1"/>
  <c r="P694" i="9"/>
  <c r="D100" i="16" s="1"/>
  <c r="P693" i="9"/>
  <c r="P692" i="9"/>
  <c r="L99" i="16" s="1"/>
  <c r="P691" i="9"/>
  <c r="K99" i="16" s="1"/>
  <c r="P690" i="9"/>
  <c r="J99" i="16" s="1"/>
  <c r="P689" i="9"/>
  <c r="I99" i="16" s="1"/>
  <c r="P688" i="9"/>
  <c r="H99" i="16" s="1"/>
  <c r="P687" i="9"/>
  <c r="G99" i="16" s="1"/>
  <c r="P686" i="9"/>
  <c r="F99" i="16" s="1"/>
  <c r="P685" i="9"/>
  <c r="P684" i="9"/>
  <c r="D99" i="16" s="1"/>
  <c r="P683" i="9"/>
  <c r="C99" i="16" s="1"/>
  <c r="P682" i="9"/>
  <c r="L98" i="16" s="1"/>
  <c r="P681" i="9"/>
  <c r="K98" i="16" s="1"/>
  <c r="P680" i="9"/>
  <c r="J98" i="16" s="1"/>
  <c r="P679" i="9"/>
  <c r="I98" i="16" s="1"/>
  <c r="P678" i="9"/>
  <c r="H98" i="16" s="1"/>
  <c r="P677" i="9"/>
  <c r="P676" i="9"/>
  <c r="F98" i="16" s="1"/>
  <c r="P675" i="9"/>
  <c r="E98" i="16" s="1"/>
  <c r="P674" i="9"/>
  <c r="D98" i="16" s="1"/>
  <c r="P673" i="9"/>
  <c r="C98" i="16" s="1"/>
  <c r="P672" i="9"/>
  <c r="L97" i="16" s="1"/>
  <c r="P671" i="9"/>
  <c r="K97" i="16" s="1"/>
  <c r="P670" i="9"/>
  <c r="J97" i="16" s="1"/>
  <c r="P669" i="9"/>
  <c r="P668" i="9"/>
  <c r="H97" i="16" s="1"/>
  <c r="P667" i="9"/>
  <c r="G97" i="16" s="1"/>
  <c r="P666" i="9"/>
  <c r="F97" i="16" s="1"/>
  <c r="P665" i="9"/>
  <c r="E97" i="16" s="1"/>
  <c r="P664" i="9"/>
  <c r="D97" i="16" s="1"/>
  <c r="P663" i="9"/>
  <c r="C97" i="16" s="1"/>
  <c r="P662" i="9"/>
  <c r="L96" i="16" s="1"/>
  <c r="P661" i="9"/>
  <c r="P660" i="9"/>
  <c r="J96" i="16" s="1"/>
  <c r="P659" i="9"/>
  <c r="P658" i="9"/>
  <c r="H96" i="16" s="1"/>
  <c r="P657" i="9"/>
  <c r="G96" i="16" s="1"/>
  <c r="P656" i="9"/>
  <c r="F96" i="16" s="1"/>
  <c r="P655" i="9"/>
  <c r="E96" i="16" s="1"/>
  <c r="P654" i="9"/>
  <c r="D96" i="16" s="1"/>
  <c r="P653" i="9"/>
  <c r="O652" i="9"/>
  <c r="N652" i="9"/>
  <c r="M652" i="9"/>
  <c r="L652" i="9"/>
  <c r="K652" i="9"/>
  <c r="J652" i="9"/>
  <c r="I652" i="9"/>
  <c r="H652" i="9"/>
  <c r="G652" i="9"/>
  <c r="F652" i="9"/>
  <c r="E652" i="9"/>
  <c r="D652" i="9"/>
  <c r="P651" i="9"/>
  <c r="L94" i="16" s="1"/>
  <c r="P650" i="9"/>
  <c r="K94" i="16" s="1"/>
  <c r="P649" i="9"/>
  <c r="P648" i="9"/>
  <c r="I94" i="16" s="1"/>
  <c r="P647" i="9"/>
  <c r="H94" i="16" s="1"/>
  <c r="P646" i="9"/>
  <c r="G94" i="16" s="1"/>
  <c r="P645" i="9"/>
  <c r="F94" i="16" s="1"/>
  <c r="P644" i="9"/>
  <c r="E94" i="16" s="1"/>
  <c r="P643" i="9"/>
  <c r="D94" i="16" s="1"/>
  <c r="P642" i="9"/>
  <c r="C94" i="16" s="1"/>
  <c r="P641" i="9"/>
  <c r="P640" i="9"/>
  <c r="K93" i="16" s="1"/>
  <c r="P639" i="9"/>
  <c r="J93" i="16" s="1"/>
  <c r="P638" i="9"/>
  <c r="I93" i="16" s="1"/>
  <c r="P637" i="9"/>
  <c r="H93" i="16" s="1"/>
  <c r="P636" i="9"/>
  <c r="G93" i="16" s="1"/>
  <c r="P635" i="9"/>
  <c r="F93" i="16" s="1"/>
  <c r="P634" i="9"/>
  <c r="E93" i="16" s="1"/>
  <c r="P633" i="9"/>
  <c r="P632" i="9"/>
  <c r="C93" i="16" s="1"/>
  <c r="P631" i="9"/>
  <c r="L92" i="16" s="1"/>
  <c r="P630" i="9"/>
  <c r="K92" i="16" s="1"/>
  <c r="P629" i="9"/>
  <c r="J92" i="16" s="1"/>
  <c r="P628" i="9"/>
  <c r="I92" i="16" s="1"/>
  <c r="P627" i="9"/>
  <c r="H92" i="16" s="1"/>
  <c r="P626" i="9"/>
  <c r="G92" i="16" s="1"/>
  <c r="P625" i="9"/>
  <c r="P624" i="9"/>
  <c r="E92" i="16" s="1"/>
  <c r="P623" i="9"/>
  <c r="D92" i="16" s="1"/>
  <c r="P622" i="9"/>
  <c r="C92" i="16" s="1"/>
  <c r="O621" i="9"/>
  <c r="N621" i="9"/>
  <c r="M621" i="9"/>
  <c r="L621" i="9"/>
  <c r="K621" i="9"/>
  <c r="J621" i="9"/>
  <c r="I621" i="9"/>
  <c r="H621" i="9"/>
  <c r="G621" i="9"/>
  <c r="F621" i="9"/>
  <c r="E621" i="9"/>
  <c r="D621" i="9"/>
  <c r="P620" i="9"/>
  <c r="P619" i="9"/>
  <c r="K90" i="16" s="1"/>
  <c r="P618" i="9"/>
  <c r="J90" i="16" s="1"/>
  <c r="P617" i="9"/>
  <c r="I90" i="16" s="1"/>
  <c r="P616" i="9"/>
  <c r="H90" i="16" s="1"/>
  <c r="P615" i="9"/>
  <c r="G90" i="16" s="1"/>
  <c r="P614" i="9"/>
  <c r="F90" i="16" s="1"/>
  <c r="P613" i="9"/>
  <c r="E90" i="16" s="1"/>
  <c r="P612" i="9"/>
  <c r="P611" i="9"/>
  <c r="C90" i="16" s="1"/>
  <c r="P610" i="9"/>
  <c r="L89" i="16" s="1"/>
  <c r="P609" i="9"/>
  <c r="K89" i="16" s="1"/>
  <c r="P608" i="9"/>
  <c r="J89" i="16" s="1"/>
  <c r="P607" i="9"/>
  <c r="I89" i="16" s="1"/>
  <c r="P606" i="9"/>
  <c r="H89" i="16" s="1"/>
  <c r="P605" i="9"/>
  <c r="G89" i="16" s="1"/>
  <c r="P604" i="9"/>
  <c r="P603" i="9"/>
  <c r="E89" i="16" s="1"/>
  <c r="P602" i="9"/>
  <c r="D89" i="16" s="1"/>
  <c r="P601" i="9"/>
  <c r="C89" i="16" s="1"/>
  <c r="P600" i="9"/>
  <c r="L88" i="16" s="1"/>
  <c r="P599" i="9"/>
  <c r="K88" i="16" s="1"/>
  <c r="P598" i="9"/>
  <c r="J88" i="16" s="1"/>
  <c r="P597" i="9"/>
  <c r="I88" i="16" s="1"/>
  <c r="P596" i="9"/>
  <c r="P595" i="9"/>
  <c r="G88" i="16" s="1"/>
  <c r="P594" i="9"/>
  <c r="F88" i="16" s="1"/>
  <c r="P593" i="9"/>
  <c r="E88" i="16" s="1"/>
  <c r="P592" i="9"/>
  <c r="D88" i="16" s="1"/>
  <c r="P591" i="9"/>
  <c r="C88" i="16" s="1"/>
  <c r="P590" i="9"/>
  <c r="L87" i="16" s="1"/>
  <c r="P589" i="9"/>
  <c r="K87" i="16" s="1"/>
  <c r="P588" i="9"/>
  <c r="P587" i="9"/>
  <c r="I87" i="16" s="1"/>
  <c r="P586" i="9"/>
  <c r="H87" i="16" s="1"/>
  <c r="P585" i="9"/>
  <c r="G87" i="16" s="1"/>
  <c r="P584" i="9"/>
  <c r="F87" i="16" s="1"/>
  <c r="P583" i="9"/>
  <c r="E87" i="16" s="1"/>
  <c r="P582" i="9"/>
  <c r="D87" i="16" s="1"/>
  <c r="P581" i="9"/>
  <c r="C87" i="16" s="1"/>
  <c r="P580" i="9"/>
  <c r="P579" i="9"/>
  <c r="K86" i="16" s="1"/>
  <c r="P578" i="9"/>
  <c r="J86" i="16" s="1"/>
  <c r="P577" i="9"/>
  <c r="I86" i="16" s="1"/>
  <c r="P576" i="9"/>
  <c r="H86" i="16" s="1"/>
  <c r="P575" i="9"/>
  <c r="G86" i="16" s="1"/>
  <c r="P574" i="9"/>
  <c r="F86" i="16" s="1"/>
  <c r="P573" i="9"/>
  <c r="E86" i="16" s="1"/>
  <c r="P572" i="9"/>
  <c r="P571" i="9"/>
  <c r="C86" i="16" s="1"/>
  <c r="O570" i="9"/>
  <c r="N570" i="9"/>
  <c r="M570" i="9"/>
  <c r="L570" i="9"/>
  <c r="K570" i="9"/>
  <c r="J570" i="9"/>
  <c r="I570" i="9"/>
  <c r="H570" i="9"/>
  <c r="G570" i="9"/>
  <c r="F570" i="9"/>
  <c r="E570" i="9"/>
  <c r="D570" i="9"/>
  <c r="P569" i="9"/>
  <c r="L84" i="16" s="1"/>
  <c r="P568" i="9"/>
  <c r="K84" i="16" s="1"/>
  <c r="P567" i="9"/>
  <c r="J84" i="16" s="1"/>
  <c r="P566" i="9"/>
  <c r="I84" i="16" s="1"/>
  <c r="P565" i="9"/>
  <c r="H84" i="16" s="1"/>
  <c r="P564" i="9"/>
  <c r="G84" i="16" s="1"/>
  <c r="P563" i="9"/>
  <c r="F84" i="16" s="1"/>
  <c r="P562" i="9"/>
  <c r="E84" i="16" s="1"/>
  <c r="P561" i="9"/>
  <c r="D84" i="16" s="1"/>
  <c r="P560" i="9"/>
  <c r="C84" i="16" s="1"/>
  <c r="P559" i="9"/>
  <c r="L83" i="16" s="1"/>
  <c r="L82" i="16" s="1"/>
  <c r="P558" i="9"/>
  <c r="K83" i="16" s="1"/>
  <c r="P557" i="9"/>
  <c r="J83" i="16" s="1"/>
  <c r="P556" i="9"/>
  <c r="I83" i="16" s="1"/>
  <c r="I82" i="16" s="1"/>
  <c r="P555" i="9"/>
  <c r="H83" i="16" s="1"/>
  <c r="P554" i="9"/>
  <c r="G83" i="16" s="1"/>
  <c r="P553" i="9"/>
  <c r="F83" i="16" s="1"/>
  <c r="P552" i="9"/>
  <c r="E83" i="16" s="1"/>
  <c r="E82" i="16" s="1"/>
  <c r="P551" i="9"/>
  <c r="D83" i="16" s="1"/>
  <c r="P550" i="9"/>
  <c r="C83" i="16" s="1"/>
  <c r="C82" i="16" s="1"/>
  <c r="O549" i="9"/>
  <c r="N549" i="9"/>
  <c r="M549" i="9"/>
  <c r="L549" i="9"/>
  <c r="K549" i="9"/>
  <c r="J549" i="9"/>
  <c r="I549" i="9"/>
  <c r="H549" i="9"/>
  <c r="G549" i="9"/>
  <c r="F549" i="9"/>
  <c r="E549" i="9"/>
  <c r="D549" i="9"/>
  <c r="P548" i="9"/>
  <c r="L81" i="16" s="1"/>
  <c r="P547" i="9"/>
  <c r="K81" i="16" s="1"/>
  <c r="P546" i="9"/>
  <c r="J81" i="16" s="1"/>
  <c r="P545" i="9"/>
  <c r="I81" i="16" s="1"/>
  <c r="P544" i="9"/>
  <c r="H81" i="16" s="1"/>
  <c r="P543" i="9"/>
  <c r="G81" i="16" s="1"/>
  <c r="P542" i="9"/>
  <c r="F81" i="16" s="1"/>
  <c r="P541" i="9"/>
  <c r="E81" i="16" s="1"/>
  <c r="P540" i="9"/>
  <c r="D81" i="16" s="1"/>
  <c r="P539" i="9"/>
  <c r="C81" i="16" s="1"/>
  <c r="P538" i="9"/>
  <c r="L80" i="16" s="1"/>
  <c r="P537" i="9"/>
  <c r="K80" i="16" s="1"/>
  <c r="P536" i="9"/>
  <c r="J80" i="16" s="1"/>
  <c r="P535" i="9"/>
  <c r="I80" i="16" s="1"/>
  <c r="P534" i="9"/>
  <c r="H80" i="16" s="1"/>
  <c r="P533" i="9"/>
  <c r="G80" i="16" s="1"/>
  <c r="P532" i="9"/>
  <c r="F80" i="16" s="1"/>
  <c r="P531" i="9"/>
  <c r="E80" i="16" s="1"/>
  <c r="P530" i="9"/>
  <c r="D80" i="16" s="1"/>
  <c r="P529" i="9"/>
  <c r="C80" i="16" s="1"/>
  <c r="P528" i="9"/>
  <c r="L79" i="16" s="1"/>
  <c r="P527" i="9"/>
  <c r="K79" i="16" s="1"/>
  <c r="P526" i="9"/>
  <c r="J79" i="16" s="1"/>
  <c r="P525" i="9"/>
  <c r="I79" i="16" s="1"/>
  <c r="P524" i="9"/>
  <c r="H79" i="16" s="1"/>
  <c r="P523" i="9"/>
  <c r="G79" i="16" s="1"/>
  <c r="P522" i="9"/>
  <c r="F79" i="16" s="1"/>
  <c r="P521" i="9"/>
  <c r="E79" i="16" s="1"/>
  <c r="P520" i="9"/>
  <c r="D79" i="16" s="1"/>
  <c r="P519" i="9"/>
  <c r="C79" i="16" s="1"/>
  <c r="P518" i="9"/>
  <c r="L78" i="16" s="1"/>
  <c r="P517" i="9"/>
  <c r="K78" i="16" s="1"/>
  <c r="P516" i="9"/>
  <c r="J78" i="16" s="1"/>
  <c r="P515" i="9"/>
  <c r="I78" i="16" s="1"/>
  <c r="P514" i="9"/>
  <c r="H78" i="16" s="1"/>
  <c r="P513" i="9"/>
  <c r="G78" i="16" s="1"/>
  <c r="P512" i="9"/>
  <c r="F78" i="16" s="1"/>
  <c r="P511" i="9"/>
  <c r="E78" i="16" s="1"/>
  <c r="P510" i="9"/>
  <c r="D78" i="16" s="1"/>
  <c r="P509" i="9"/>
  <c r="C78" i="16" s="1"/>
  <c r="P508" i="9"/>
  <c r="L77" i="16" s="1"/>
  <c r="P507" i="9"/>
  <c r="K77" i="16" s="1"/>
  <c r="P506" i="9"/>
  <c r="J77" i="16" s="1"/>
  <c r="P505" i="9"/>
  <c r="I77" i="16" s="1"/>
  <c r="P504" i="9"/>
  <c r="H77" i="16" s="1"/>
  <c r="P503" i="9"/>
  <c r="G77" i="16" s="1"/>
  <c r="P502" i="9"/>
  <c r="F77" i="16" s="1"/>
  <c r="P501" i="9"/>
  <c r="E77" i="16" s="1"/>
  <c r="P500" i="9"/>
  <c r="D77" i="16" s="1"/>
  <c r="P499" i="9"/>
  <c r="C77" i="16" s="1"/>
  <c r="P498" i="9"/>
  <c r="L76" i="16" s="1"/>
  <c r="P497" i="9"/>
  <c r="K76" i="16" s="1"/>
  <c r="P496" i="9"/>
  <c r="J76" i="16" s="1"/>
  <c r="P495" i="9"/>
  <c r="I76" i="16" s="1"/>
  <c r="P494" i="9"/>
  <c r="H76" i="16" s="1"/>
  <c r="P493" i="9"/>
  <c r="G76" i="16" s="1"/>
  <c r="P492" i="9"/>
  <c r="F76" i="16" s="1"/>
  <c r="P491" i="9"/>
  <c r="E76" i="16" s="1"/>
  <c r="P490" i="9"/>
  <c r="D76" i="16" s="1"/>
  <c r="P489" i="9"/>
  <c r="C76" i="16" s="1"/>
  <c r="P488" i="9"/>
  <c r="L75" i="16" s="1"/>
  <c r="P487" i="9"/>
  <c r="K75" i="16" s="1"/>
  <c r="P486" i="9"/>
  <c r="J75" i="16" s="1"/>
  <c r="P485" i="9"/>
  <c r="I75" i="16" s="1"/>
  <c r="P484" i="9"/>
  <c r="H75" i="16" s="1"/>
  <c r="P483" i="9"/>
  <c r="G75" i="16" s="1"/>
  <c r="P482" i="9"/>
  <c r="F75" i="16" s="1"/>
  <c r="P481" i="9"/>
  <c r="E75" i="16" s="1"/>
  <c r="P480" i="9"/>
  <c r="D639" i="4" s="1"/>
  <c r="P479" i="9"/>
  <c r="C75" i="16" s="1"/>
  <c r="O478" i="9"/>
  <c r="N478" i="9"/>
  <c r="M478" i="9"/>
  <c r="L478" i="9"/>
  <c r="K478" i="9"/>
  <c r="J478" i="9"/>
  <c r="I478" i="9"/>
  <c r="H478" i="9"/>
  <c r="G478" i="9"/>
  <c r="F478" i="9"/>
  <c r="E478" i="9"/>
  <c r="D478" i="9"/>
  <c r="P477" i="9"/>
  <c r="L73" i="16" s="1"/>
  <c r="P476" i="9"/>
  <c r="K73" i="16" s="1"/>
  <c r="P475" i="9"/>
  <c r="J73" i="16" s="1"/>
  <c r="P474" i="9"/>
  <c r="I73" i="16" s="1"/>
  <c r="P473" i="9"/>
  <c r="H73" i="16" s="1"/>
  <c r="P472" i="9"/>
  <c r="G73" i="16" s="1"/>
  <c r="P471" i="9"/>
  <c r="F73" i="16" s="1"/>
  <c r="P470" i="9"/>
  <c r="E73" i="16" s="1"/>
  <c r="P469" i="9"/>
  <c r="D73" i="16" s="1"/>
  <c r="P468" i="9"/>
  <c r="C73" i="16" s="1"/>
  <c r="P467" i="9"/>
  <c r="L72" i="16" s="1"/>
  <c r="P466" i="9"/>
  <c r="K72" i="16" s="1"/>
  <c r="P465" i="9"/>
  <c r="J72" i="16" s="1"/>
  <c r="P464" i="9"/>
  <c r="I72" i="16" s="1"/>
  <c r="P463" i="9"/>
  <c r="H72" i="16" s="1"/>
  <c r="P462" i="9"/>
  <c r="G72" i="16" s="1"/>
  <c r="P461" i="9"/>
  <c r="F72" i="16" s="1"/>
  <c r="P460" i="9"/>
  <c r="E72" i="16" s="1"/>
  <c r="P459" i="9"/>
  <c r="D72" i="16" s="1"/>
  <c r="P458" i="9"/>
  <c r="C72" i="16" s="1"/>
  <c r="P457" i="9"/>
  <c r="L71" i="16" s="1"/>
  <c r="P456" i="9"/>
  <c r="K71" i="16" s="1"/>
  <c r="P455" i="9"/>
  <c r="J71" i="16" s="1"/>
  <c r="P454" i="9"/>
  <c r="I71" i="16" s="1"/>
  <c r="P453" i="9"/>
  <c r="H71" i="16" s="1"/>
  <c r="P452" i="9"/>
  <c r="G71" i="16" s="1"/>
  <c r="P451" i="9"/>
  <c r="F71" i="16" s="1"/>
  <c r="P450" i="9"/>
  <c r="E71" i="16" s="1"/>
  <c r="P449" i="9"/>
  <c r="D71" i="16" s="1"/>
  <c r="P448" i="9"/>
  <c r="C71" i="16" s="1"/>
  <c r="P447" i="9"/>
  <c r="L70" i="16" s="1"/>
  <c r="P446" i="9"/>
  <c r="K70" i="16" s="1"/>
  <c r="P445" i="9"/>
  <c r="J70" i="16" s="1"/>
  <c r="P444" i="9"/>
  <c r="I70" i="16" s="1"/>
  <c r="P443" i="9"/>
  <c r="H70" i="16" s="1"/>
  <c r="P442" i="9"/>
  <c r="G70" i="16" s="1"/>
  <c r="P441" i="9"/>
  <c r="F70" i="16" s="1"/>
  <c r="P440" i="9"/>
  <c r="E70" i="16" s="1"/>
  <c r="P439" i="9"/>
  <c r="D70" i="16" s="1"/>
  <c r="P438" i="9"/>
  <c r="C70" i="16" s="1"/>
  <c r="P437" i="9"/>
  <c r="L69" i="16" s="1"/>
  <c r="P436" i="9"/>
  <c r="K69" i="16" s="1"/>
  <c r="P435" i="9"/>
  <c r="J69" i="16" s="1"/>
  <c r="P434" i="9"/>
  <c r="I69" i="16" s="1"/>
  <c r="P433" i="9"/>
  <c r="H69" i="16" s="1"/>
  <c r="P432" i="9"/>
  <c r="G69" i="16" s="1"/>
  <c r="P431" i="9"/>
  <c r="F69" i="16" s="1"/>
  <c r="P430" i="9"/>
  <c r="E69" i="16" s="1"/>
  <c r="P429" i="9"/>
  <c r="D69" i="16" s="1"/>
  <c r="P428" i="9"/>
  <c r="C69" i="16" s="1"/>
  <c r="P427" i="9"/>
  <c r="L68" i="16" s="1"/>
  <c r="P426" i="9"/>
  <c r="K68" i="16" s="1"/>
  <c r="P425" i="9"/>
  <c r="J68" i="16" s="1"/>
  <c r="P424" i="9"/>
  <c r="I68" i="16" s="1"/>
  <c r="P423" i="9"/>
  <c r="H68" i="16" s="1"/>
  <c r="P422" i="9"/>
  <c r="G68" i="16" s="1"/>
  <c r="P421" i="9"/>
  <c r="F68" i="16" s="1"/>
  <c r="P420" i="9"/>
  <c r="E68" i="16" s="1"/>
  <c r="P419" i="9"/>
  <c r="D68" i="16" s="1"/>
  <c r="P418" i="9"/>
  <c r="C68" i="16" s="1"/>
  <c r="P417" i="9"/>
  <c r="L67" i="16" s="1"/>
  <c r="P416" i="9"/>
  <c r="K67" i="16" s="1"/>
  <c r="P415" i="9"/>
  <c r="J67" i="16" s="1"/>
  <c r="P414" i="9"/>
  <c r="I67" i="16" s="1"/>
  <c r="P413" i="9"/>
  <c r="H67" i="16" s="1"/>
  <c r="P412" i="9"/>
  <c r="G67" i="16" s="1"/>
  <c r="P411" i="9"/>
  <c r="F67" i="16" s="1"/>
  <c r="P410" i="9"/>
  <c r="E67" i="16" s="1"/>
  <c r="P409" i="9"/>
  <c r="D67" i="16" s="1"/>
  <c r="P408" i="9"/>
  <c r="C67" i="16" s="1"/>
  <c r="P407" i="9"/>
  <c r="L66" i="16" s="1"/>
  <c r="P406" i="9"/>
  <c r="K66" i="16" s="1"/>
  <c r="P405" i="9"/>
  <c r="J66" i="16" s="1"/>
  <c r="P404" i="9"/>
  <c r="I66" i="16" s="1"/>
  <c r="P403" i="9"/>
  <c r="H66" i="16" s="1"/>
  <c r="P402" i="9"/>
  <c r="G66" i="16" s="1"/>
  <c r="P401" i="9"/>
  <c r="F66" i="16" s="1"/>
  <c r="P400" i="9"/>
  <c r="E66" i="16" s="1"/>
  <c r="P399" i="9"/>
  <c r="D66" i="16" s="1"/>
  <c r="P398" i="9"/>
  <c r="C66" i="16" s="1"/>
  <c r="P397" i="9"/>
  <c r="L65" i="16" s="1"/>
  <c r="P396" i="9"/>
  <c r="K65" i="16" s="1"/>
  <c r="P395" i="9"/>
  <c r="J65" i="16" s="1"/>
  <c r="P394" i="9"/>
  <c r="I65" i="16" s="1"/>
  <c r="P393" i="9"/>
  <c r="H65" i="16" s="1"/>
  <c r="P392" i="9"/>
  <c r="G65" i="16" s="1"/>
  <c r="P391" i="9"/>
  <c r="F65" i="16" s="1"/>
  <c r="P390" i="9"/>
  <c r="E65" i="16" s="1"/>
  <c r="P389" i="9"/>
  <c r="D65" i="16" s="1"/>
  <c r="P388" i="9"/>
  <c r="O387" i="9"/>
  <c r="N387" i="9"/>
  <c r="M387" i="9"/>
  <c r="L387" i="9"/>
  <c r="K387" i="9"/>
  <c r="J387" i="9"/>
  <c r="I387" i="9"/>
  <c r="H387" i="9"/>
  <c r="G387" i="9"/>
  <c r="F387" i="9"/>
  <c r="E387" i="9"/>
  <c r="D387" i="9"/>
  <c r="P386" i="9"/>
  <c r="P385" i="9"/>
  <c r="P384" i="9"/>
  <c r="P383" i="9"/>
  <c r="P382" i="9"/>
  <c r="D541" i="4" s="1"/>
  <c r="P381" i="9"/>
  <c r="P380" i="9"/>
  <c r="P379" i="9"/>
  <c r="P378" i="9"/>
  <c r="O377" i="9"/>
  <c r="N377" i="9"/>
  <c r="M377" i="9"/>
  <c r="L377" i="9"/>
  <c r="K377" i="9"/>
  <c r="J377" i="9"/>
  <c r="I377" i="9"/>
  <c r="H377" i="9"/>
  <c r="G377" i="9"/>
  <c r="F377" i="9"/>
  <c r="E377" i="9"/>
  <c r="D377" i="9"/>
  <c r="P376" i="9"/>
  <c r="L53" i="16" s="1"/>
  <c r="P375" i="9"/>
  <c r="K53" i="16" s="1"/>
  <c r="P374" i="9"/>
  <c r="J53" i="16" s="1"/>
  <c r="P373" i="9"/>
  <c r="I53" i="16" s="1"/>
  <c r="P372" i="9"/>
  <c r="H53" i="16" s="1"/>
  <c r="P371" i="9"/>
  <c r="G53" i="16" s="1"/>
  <c r="P370" i="9"/>
  <c r="F53" i="16" s="1"/>
  <c r="P369" i="9"/>
  <c r="P368" i="9"/>
  <c r="D53" i="16" s="1"/>
  <c r="P367" i="9"/>
  <c r="C53" i="16" s="1"/>
  <c r="P366" i="9"/>
  <c r="L52" i="16" s="1"/>
  <c r="P365" i="9"/>
  <c r="K52" i="16" s="1"/>
  <c r="P364" i="9"/>
  <c r="J52" i="16" s="1"/>
  <c r="P363" i="9"/>
  <c r="I52" i="16" s="1"/>
  <c r="P362" i="9"/>
  <c r="H52" i="16" s="1"/>
  <c r="P361" i="9"/>
  <c r="P360" i="9"/>
  <c r="F52" i="16" s="1"/>
  <c r="P359" i="9"/>
  <c r="E52" i="16" s="1"/>
  <c r="P358" i="9"/>
  <c r="D52" i="16" s="1"/>
  <c r="P357" i="9"/>
  <c r="C52" i="16" s="1"/>
  <c r="P356" i="9"/>
  <c r="L51" i="16" s="1"/>
  <c r="P355" i="9"/>
  <c r="K51" i="16" s="1"/>
  <c r="P354" i="9"/>
  <c r="J51" i="16" s="1"/>
  <c r="P353" i="9"/>
  <c r="P352" i="9"/>
  <c r="H51" i="16" s="1"/>
  <c r="H50" i="16" s="1"/>
  <c r="P351" i="9"/>
  <c r="G51" i="16" s="1"/>
  <c r="P350" i="9"/>
  <c r="F51" i="16" s="1"/>
  <c r="P349" i="9"/>
  <c r="E51" i="16" s="1"/>
  <c r="P348" i="9"/>
  <c r="P347" i="9"/>
  <c r="C51" i="16" s="1"/>
  <c r="O346" i="9"/>
  <c r="N346" i="9"/>
  <c r="M346" i="9"/>
  <c r="L346" i="9"/>
  <c r="K346" i="9"/>
  <c r="J346" i="9"/>
  <c r="I346" i="9"/>
  <c r="H346" i="9"/>
  <c r="G346" i="9"/>
  <c r="F346" i="9"/>
  <c r="E346" i="9"/>
  <c r="D346" i="9"/>
  <c r="P345" i="9"/>
  <c r="L49" i="16" s="1"/>
  <c r="P344" i="9"/>
  <c r="K49" i="16" s="1"/>
  <c r="P343" i="9"/>
  <c r="J49" i="16" s="1"/>
  <c r="P342" i="9"/>
  <c r="I49" i="16" s="1"/>
  <c r="P341" i="9"/>
  <c r="H49" i="16" s="1"/>
  <c r="P340" i="9"/>
  <c r="P339" i="9"/>
  <c r="F49" i="16" s="1"/>
  <c r="P338" i="9"/>
  <c r="E49" i="16" s="1"/>
  <c r="P337" i="9"/>
  <c r="D49" i="16" s="1"/>
  <c r="P336" i="9"/>
  <c r="C49" i="16" s="1"/>
  <c r="P335" i="9"/>
  <c r="L48" i="16" s="1"/>
  <c r="P334" i="9"/>
  <c r="K48" i="16" s="1"/>
  <c r="P333" i="9"/>
  <c r="J48" i="16" s="1"/>
  <c r="P332" i="9"/>
  <c r="P331" i="9"/>
  <c r="H48" i="16" s="1"/>
  <c r="P330" i="9"/>
  <c r="G48" i="16" s="1"/>
  <c r="P329" i="9"/>
  <c r="F48" i="16" s="1"/>
  <c r="P328" i="9"/>
  <c r="E48" i="16" s="1"/>
  <c r="P327" i="9"/>
  <c r="D48" i="16" s="1"/>
  <c r="P326" i="9"/>
  <c r="C48" i="16" s="1"/>
  <c r="P325" i="9"/>
  <c r="L47" i="16" s="1"/>
  <c r="P324" i="9"/>
  <c r="P323" i="9"/>
  <c r="J47" i="16" s="1"/>
  <c r="P322" i="9"/>
  <c r="I47" i="16" s="1"/>
  <c r="P321" i="9"/>
  <c r="H47" i="16" s="1"/>
  <c r="P320" i="9"/>
  <c r="G47" i="16" s="1"/>
  <c r="P319" i="9"/>
  <c r="F47" i="16" s="1"/>
  <c r="P318" i="9"/>
  <c r="E47" i="16" s="1"/>
  <c r="P317" i="9"/>
  <c r="D47" i="16" s="1"/>
  <c r="P316" i="9"/>
  <c r="P315" i="9"/>
  <c r="L46" i="16" s="1"/>
  <c r="P314" i="9"/>
  <c r="K46" i="16" s="1"/>
  <c r="P313" i="9"/>
  <c r="J46" i="16" s="1"/>
  <c r="P312" i="9"/>
  <c r="I46" i="16" s="1"/>
  <c r="P311" i="9"/>
  <c r="H46" i="16" s="1"/>
  <c r="P310" i="9"/>
  <c r="G46" i="16" s="1"/>
  <c r="P309" i="9"/>
  <c r="F46" i="16" s="1"/>
  <c r="P308" i="9"/>
  <c r="P307" i="9"/>
  <c r="D46" i="16" s="1"/>
  <c r="P306" i="9"/>
  <c r="C46" i="16" s="1"/>
  <c r="P305" i="9"/>
  <c r="L45" i="16" s="1"/>
  <c r="P304" i="9"/>
  <c r="K45" i="16" s="1"/>
  <c r="P303" i="9"/>
  <c r="J45" i="16" s="1"/>
  <c r="P302" i="9"/>
  <c r="I45" i="16" s="1"/>
  <c r="P301" i="9"/>
  <c r="H45" i="16" s="1"/>
  <c r="P300" i="9"/>
  <c r="P299" i="9"/>
  <c r="F45" i="16" s="1"/>
  <c r="P298" i="9"/>
  <c r="E45" i="16" s="1"/>
  <c r="P297" i="9"/>
  <c r="D45" i="16" s="1"/>
  <c r="P296" i="9"/>
  <c r="C45" i="16" s="1"/>
  <c r="P295" i="9"/>
  <c r="L44" i="16" s="1"/>
  <c r="P294" i="9"/>
  <c r="K44" i="16" s="1"/>
  <c r="P293" i="9"/>
  <c r="J44" i="16" s="1"/>
  <c r="P292" i="9"/>
  <c r="P291" i="9"/>
  <c r="H44" i="16" s="1"/>
  <c r="P290" i="9"/>
  <c r="G44" i="16" s="1"/>
  <c r="P289" i="9"/>
  <c r="F44" i="16" s="1"/>
  <c r="P288" i="9"/>
  <c r="E44" i="16" s="1"/>
  <c r="P287" i="9"/>
  <c r="D44" i="16" s="1"/>
  <c r="P286" i="9"/>
  <c r="C44" i="16" s="1"/>
  <c r="P285" i="9"/>
  <c r="L43" i="16" s="1"/>
  <c r="P284" i="9"/>
  <c r="P283" i="9"/>
  <c r="J43" i="16" s="1"/>
  <c r="P282" i="9"/>
  <c r="I43" i="16" s="1"/>
  <c r="P281" i="9"/>
  <c r="H43" i="16" s="1"/>
  <c r="P280" i="9"/>
  <c r="G43" i="16" s="1"/>
  <c r="P279" i="9"/>
  <c r="F43" i="16" s="1"/>
  <c r="P278" i="9"/>
  <c r="P277" i="9"/>
  <c r="P276" i="9"/>
  <c r="P275" i="9"/>
  <c r="L42" i="16" s="1"/>
  <c r="P274" i="9"/>
  <c r="K42" i="16" s="1"/>
  <c r="P273" i="9"/>
  <c r="J42" i="16" s="1"/>
  <c r="P272" i="9"/>
  <c r="I42" i="16" s="1"/>
  <c r="P271" i="9"/>
  <c r="H42" i="16" s="1"/>
  <c r="P270" i="9"/>
  <c r="G42" i="16" s="1"/>
  <c r="P269" i="9"/>
  <c r="F42" i="16" s="1"/>
  <c r="P268" i="9"/>
  <c r="P267" i="9"/>
  <c r="D42" i="16" s="1"/>
  <c r="P266" i="9"/>
  <c r="C42" i="16" s="1"/>
  <c r="O265" i="9"/>
  <c r="N265" i="9"/>
  <c r="M265" i="9"/>
  <c r="L265" i="9"/>
  <c r="L264" i="9" s="1"/>
  <c r="K265" i="9"/>
  <c r="J265" i="9"/>
  <c r="I265" i="9"/>
  <c r="H265" i="9"/>
  <c r="G265" i="9"/>
  <c r="F265" i="9"/>
  <c r="E265" i="9"/>
  <c r="D265" i="9"/>
  <c r="P263" i="9"/>
  <c r="L39" i="16" s="1"/>
  <c r="P262" i="9"/>
  <c r="K39" i="16" s="1"/>
  <c r="P261" i="9"/>
  <c r="P260" i="9"/>
  <c r="I39" i="16" s="1"/>
  <c r="P259" i="9"/>
  <c r="H39" i="16" s="1"/>
  <c r="P258" i="9"/>
  <c r="G39" i="16" s="1"/>
  <c r="P257" i="9"/>
  <c r="F39" i="16" s="1"/>
  <c r="P256" i="9"/>
  <c r="E39" i="16" s="1"/>
  <c r="P255" i="9"/>
  <c r="D39" i="16" s="1"/>
  <c r="P254" i="9"/>
  <c r="C39" i="16" s="1"/>
  <c r="P253" i="9"/>
  <c r="P252" i="9"/>
  <c r="K38" i="16" s="1"/>
  <c r="K37" i="16" s="1"/>
  <c r="P251" i="9"/>
  <c r="J38" i="16" s="1"/>
  <c r="P250" i="9"/>
  <c r="I38" i="16" s="1"/>
  <c r="P249" i="9"/>
  <c r="H38" i="16" s="1"/>
  <c r="P248" i="9"/>
  <c r="G38" i="16" s="1"/>
  <c r="P247" i="9"/>
  <c r="F38" i="16" s="1"/>
  <c r="F37" i="16" s="1"/>
  <c r="P246" i="9"/>
  <c r="E38" i="16" s="1"/>
  <c r="P245" i="9"/>
  <c r="P244" i="9"/>
  <c r="O243" i="9"/>
  <c r="N243" i="9"/>
  <c r="M243" i="9"/>
  <c r="L243" i="9"/>
  <c r="K243" i="9"/>
  <c r="J243" i="9"/>
  <c r="I243" i="9"/>
  <c r="H243" i="9"/>
  <c r="G243" i="9"/>
  <c r="F243" i="9"/>
  <c r="E243" i="9"/>
  <c r="D243" i="9"/>
  <c r="P242" i="9"/>
  <c r="L36" i="16" s="1"/>
  <c r="L35" i="16" s="1"/>
  <c r="P241" i="9"/>
  <c r="K36" i="16" s="1"/>
  <c r="K35" i="16" s="1"/>
  <c r="P240" i="9"/>
  <c r="P239" i="9"/>
  <c r="I36" i="16" s="1"/>
  <c r="I35" i="16" s="1"/>
  <c r="P238" i="9"/>
  <c r="H36" i="16" s="1"/>
  <c r="H35" i="16" s="1"/>
  <c r="P237" i="9"/>
  <c r="G36" i="16" s="1"/>
  <c r="G35" i="16" s="1"/>
  <c r="P236" i="9"/>
  <c r="F36" i="16" s="1"/>
  <c r="F35" i="16" s="1"/>
  <c r="P235" i="9"/>
  <c r="E36" i="16" s="1"/>
  <c r="E35" i="16" s="1"/>
  <c r="P234" i="9"/>
  <c r="D36" i="16" s="1"/>
  <c r="D35" i="16" s="1"/>
  <c r="P233" i="9"/>
  <c r="O232" i="9"/>
  <c r="N232" i="9"/>
  <c r="M232" i="9"/>
  <c r="L232" i="9"/>
  <c r="K232" i="9"/>
  <c r="J232" i="9"/>
  <c r="I232" i="9"/>
  <c r="H232" i="9"/>
  <c r="G232" i="9"/>
  <c r="F232" i="9"/>
  <c r="E232" i="9"/>
  <c r="D232" i="9"/>
  <c r="P231" i="9"/>
  <c r="L34" i="16" s="1"/>
  <c r="P230" i="9"/>
  <c r="K34" i="16" s="1"/>
  <c r="P229" i="9"/>
  <c r="J34" i="16" s="1"/>
  <c r="P228" i="9"/>
  <c r="P227" i="9"/>
  <c r="H34" i="16" s="1"/>
  <c r="P226" i="9"/>
  <c r="G34" i="16" s="1"/>
  <c r="P225" i="9"/>
  <c r="F34" i="16" s="1"/>
  <c r="P224" i="9"/>
  <c r="E34" i="16" s="1"/>
  <c r="P223" i="9"/>
  <c r="D34" i="16" s="1"/>
  <c r="P222" i="9"/>
  <c r="C34" i="16" s="1"/>
  <c r="P221" i="9"/>
  <c r="L33" i="16" s="1"/>
  <c r="P220" i="9"/>
  <c r="P219" i="9"/>
  <c r="J33" i="16" s="1"/>
  <c r="P218" i="9"/>
  <c r="I33" i="16" s="1"/>
  <c r="P217" i="9"/>
  <c r="H33" i="16" s="1"/>
  <c r="P216" i="9"/>
  <c r="G33" i="16" s="1"/>
  <c r="P215" i="9"/>
  <c r="F33" i="16" s="1"/>
  <c r="P214" i="9"/>
  <c r="E33" i="16" s="1"/>
  <c r="P213" i="9"/>
  <c r="D33" i="16" s="1"/>
  <c r="P212" i="9"/>
  <c r="P211" i="9"/>
  <c r="L32" i="16" s="1"/>
  <c r="P210" i="9"/>
  <c r="K32" i="16" s="1"/>
  <c r="P209" i="9"/>
  <c r="J32" i="16" s="1"/>
  <c r="P208" i="9"/>
  <c r="I32" i="16" s="1"/>
  <c r="P207" i="9"/>
  <c r="H32" i="16" s="1"/>
  <c r="P206" i="9"/>
  <c r="G32" i="16" s="1"/>
  <c r="P205" i="9"/>
  <c r="F32" i="16" s="1"/>
  <c r="P204" i="9"/>
  <c r="P203" i="9"/>
  <c r="D32" i="16" s="1"/>
  <c r="P202" i="9"/>
  <c r="C32" i="16" s="1"/>
  <c r="P201" i="9"/>
  <c r="L31" i="16" s="1"/>
  <c r="P200" i="9"/>
  <c r="K31" i="16" s="1"/>
  <c r="P199" i="9"/>
  <c r="J31" i="16" s="1"/>
  <c r="P198" i="9"/>
  <c r="I31" i="16" s="1"/>
  <c r="P197" i="9"/>
  <c r="H31" i="16" s="1"/>
  <c r="P196" i="9"/>
  <c r="P195" i="9"/>
  <c r="F31" i="16" s="1"/>
  <c r="P194" i="9"/>
  <c r="E31" i="16" s="1"/>
  <c r="P193" i="9"/>
  <c r="D31" i="16" s="1"/>
  <c r="P192" i="9"/>
  <c r="C31" i="16" s="1"/>
  <c r="P191" i="9"/>
  <c r="L30" i="16" s="1"/>
  <c r="P190" i="9"/>
  <c r="K30" i="16" s="1"/>
  <c r="P189" i="9"/>
  <c r="J30" i="16" s="1"/>
  <c r="P188" i="9"/>
  <c r="P187" i="9"/>
  <c r="H30" i="16" s="1"/>
  <c r="P186" i="9"/>
  <c r="G30" i="16" s="1"/>
  <c r="P185" i="9"/>
  <c r="F30" i="16" s="1"/>
  <c r="P184" i="9"/>
  <c r="E30" i="16" s="1"/>
  <c r="P183" i="9"/>
  <c r="D30" i="16" s="1"/>
  <c r="P182" i="9"/>
  <c r="C30" i="16" s="1"/>
  <c r="P181" i="9"/>
  <c r="L29" i="16" s="1"/>
  <c r="P180" i="9"/>
  <c r="P179" i="9"/>
  <c r="J29" i="16" s="1"/>
  <c r="P178" i="9"/>
  <c r="I29" i="16" s="1"/>
  <c r="P177" i="9"/>
  <c r="H29" i="16" s="1"/>
  <c r="P176" i="9"/>
  <c r="G29" i="16" s="1"/>
  <c r="P175" i="9"/>
  <c r="F29" i="16" s="1"/>
  <c r="P174" i="9"/>
  <c r="E29" i="16" s="1"/>
  <c r="P173" i="9"/>
  <c r="D29" i="16" s="1"/>
  <c r="D28" i="16" s="1"/>
  <c r="P172" i="9"/>
  <c r="O171" i="9"/>
  <c r="N171" i="9"/>
  <c r="M171" i="9"/>
  <c r="L171" i="9"/>
  <c r="K171" i="9"/>
  <c r="J171" i="9"/>
  <c r="I171" i="9"/>
  <c r="H171" i="9"/>
  <c r="G171" i="9"/>
  <c r="F171" i="9"/>
  <c r="E171" i="9"/>
  <c r="D171" i="9"/>
  <c r="P170" i="9"/>
  <c r="L27" i="16" s="1"/>
  <c r="P169" i="9"/>
  <c r="K27" i="16" s="1"/>
  <c r="P168" i="9"/>
  <c r="J27" i="16" s="1"/>
  <c r="P167" i="9"/>
  <c r="I27" i="16" s="1"/>
  <c r="P166" i="9"/>
  <c r="H27" i="16" s="1"/>
  <c r="P165" i="9"/>
  <c r="G27" i="16" s="1"/>
  <c r="P164" i="9"/>
  <c r="F27" i="16" s="1"/>
  <c r="P163" i="9"/>
  <c r="E27" i="16" s="1"/>
  <c r="P162" i="9"/>
  <c r="D27" i="16" s="1"/>
  <c r="P161" i="9"/>
  <c r="C27" i="16" s="1"/>
  <c r="P160" i="9"/>
  <c r="L26" i="16" s="1"/>
  <c r="P159" i="9"/>
  <c r="K26" i="16" s="1"/>
  <c r="P158" i="9"/>
  <c r="J26" i="16" s="1"/>
  <c r="P157" i="9"/>
  <c r="I26" i="16" s="1"/>
  <c r="P156" i="9"/>
  <c r="H26" i="16" s="1"/>
  <c r="P155" i="9"/>
  <c r="G26" i="16" s="1"/>
  <c r="P154" i="9"/>
  <c r="F26" i="16" s="1"/>
  <c r="P153" i="9"/>
  <c r="E26" i="16" s="1"/>
  <c r="P152" i="9"/>
  <c r="D26" i="16" s="1"/>
  <c r="P151" i="9"/>
  <c r="C26" i="16" s="1"/>
  <c r="P150" i="9"/>
  <c r="L25" i="16" s="1"/>
  <c r="P149" i="9"/>
  <c r="K25" i="16" s="1"/>
  <c r="P148" i="9"/>
  <c r="J25" i="16" s="1"/>
  <c r="P147" i="9"/>
  <c r="I25" i="16" s="1"/>
  <c r="P146" i="9"/>
  <c r="H25" i="16" s="1"/>
  <c r="P145" i="9"/>
  <c r="G25" i="16" s="1"/>
  <c r="P144" i="9"/>
  <c r="F25" i="16" s="1"/>
  <c r="P143" i="9"/>
  <c r="E25" i="16" s="1"/>
  <c r="P142" i="9"/>
  <c r="D25" i="16" s="1"/>
  <c r="P141" i="9"/>
  <c r="C25" i="16" s="1"/>
  <c r="P140" i="9"/>
  <c r="L24" i="16" s="1"/>
  <c r="P139" i="9"/>
  <c r="K24" i="16" s="1"/>
  <c r="P138" i="9"/>
  <c r="J24" i="16" s="1"/>
  <c r="P137" i="9"/>
  <c r="I24" i="16" s="1"/>
  <c r="P136" i="9"/>
  <c r="H24" i="16" s="1"/>
  <c r="H23" i="16" s="1"/>
  <c r="P135" i="9"/>
  <c r="G24" i="16" s="1"/>
  <c r="P134" i="9"/>
  <c r="F24" i="16" s="1"/>
  <c r="P133" i="9"/>
  <c r="E24" i="16" s="1"/>
  <c r="P132" i="9"/>
  <c r="P131" i="9"/>
  <c r="C24" i="16" s="1"/>
  <c r="O130" i="9"/>
  <c r="N130" i="9"/>
  <c r="M130" i="9"/>
  <c r="L130" i="9"/>
  <c r="K130" i="9"/>
  <c r="J130" i="9"/>
  <c r="I130" i="9"/>
  <c r="H130" i="9"/>
  <c r="G130" i="9"/>
  <c r="F130" i="9"/>
  <c r="E130" i="9"/>
  <c r="D130" i="9"/>
  <c r="P129" i="9"/>
  <c r="L22" i="16" s="1"/>
  <c r="P128" i="9"/>
  <c r="K22" i="16" s="1"/>
  <c r="P127" i="9"/>
  <c r="J22" i="16" s="1"/>
  <c r="P126" i="9"/>
  <c r="I22" i="16" s="1"/>
  <c r="P125" i="9"/>
  <c r="H22" i="16" s="1"/>
  <c r="P124" i="9"/>
  <c r="G22" i="16" s="1"/>
  <c r="P123" i="9"/>
  <c r="F22" i="16" s="1"/>
  <c r="P122" i="9"/>
  <c r="E22" i="16" s="1"/>
  <c r="P121" i="9"/>
  <c r="D22" i="16" s="1"/>
  <c r="P120" i="9"/>
  <c r="C22" i="16" s="1"/>
  <c r="P119" i="9"/>
  <c r="L21" i="16" s="1"/>
  <c r="P118" i="9"/>
  <c r="K21" i="16" s="1"/>
  <c r="P117" i="9"/>
  <c r="J21" i="16" s="1"/>
  <c r="P116" i="9"/>
  <c r="I21" i="16" s="1"/>
  <c r="P115" i="9"/>
  <c r="H21" i="16" s="1"/>
  <c r="P114" i="9"/>
  <c r="G21" i="16" s="1"/>
  <c r="P113" i="9"/>
  <c r="F21" i="16" s="1"/>
  <c r="P112" i="9"/>
  <c r="E21" i="16" s="1"/>
  <c r="P111" i="9"/>
  <c r="D21" i="16" s="1"/>
  <c r="P110" i="9"/>
  <c r="C21" i="16" s="1"/>
  <c r="P109" i="9"/>
  <c r="P108" i="9"/>
  <c r="P107" i="9"/>
  <c r="L18" i="16" s="1"/>
  <c r="P106" i="9"/>
  <c r="K18" i="16" s="1"/>
  <c r="P105" i="9"/>
  <c r="J18" i="16" s="1"/>
  <c r="P104" i="9"/>
  <c r="I18" i="16" s="1"/>
  <c r="P103" i="9"/>
  <c r="H18" i="16" s="1"/>
  <c r="P102" i="9"/>
  <c r="G18" i="16" s="1"/>
  <c r="P101" i="9"/>
  <c r="F18" i="16" s="1"/>
  <c r="P100" i="9"/>
  <c r="E18" i="16" s="1"/>
  <c r="P99" i="9"/>
  <c r="D18" i="16" s="1"/>
  <c r="P98" i="9"/>
  <c r="C18" i="16" s="1"/>
  <c r="P97" i="9"/>
  <c r="L17" i="16" s="1"/>
  <c r="P96" i="9"/>
  <c r="K17" i="16" s="1"/>
  <c r="P95" i="9"/>
  <c r="J17" i="16" s="1"/>
  <c r="P94" i="9"/>
  <c r="I17" i="16" s="1"/>
  <c r="P93" i="9"/>
  <c r="H17" i="16" s="1"/>
  <c r="P92" i="9"/>
  <c r="G17" i="16" s="1"/>
  <c r="P91" i="9"/>
  <c r="F17" i="16" s="1"/>
  <c r="P90" i="9"/>
  <c r="E17" i="16" s="1"/>
  <c r="P89" i="9"/>
  <c r="D17" i="16" s="1"/>
  <c r="P88" i="9"/>
  <c r="C17" i="16" s="1"/>
  <c r="P87" i="9"/>
  <c r="L16" i="16" s="1"/>
  <c r="P86" i="9"/>
  <c r="K16" i="16" s="1"/>
  <c r="P85" i="9"/>
  <c r="J16" i="16" s="1"/>
  <c r="P84" i="9"/>
  <c r="I16" i="16" s="1"/>
  <c r="P83" i="9"/>
  <c r="H16" i="16" s="1"/>
  <c r="P82" i="9"/>
  <c r="G16" i="16" s="1"/>
  <c r="P81" i="9"/>
  <c r="F16" i="16" s="1"/>
  <c r="P80" i="9"/>
  <c r="E16" i="16" s="1"/>
  <c r="P79" i="9"/>
  <c r="D16" i="16" s="1"/>
  <c r="P78" i="9"/>
  <c r="C16" i="16" s="1"/>
  <c r="P77" i="9"/>
  <c r="L15" i="16" s="1"/>
  <c r="P76" i="9"/>
  <c r="K15" i="16" s="1"/>
  <c r="P75" i="9"/>
  <c r="J15" i="16" s="1"/>
  <c r="P74" i="9"/>
  <c r="I15" i="16" s="1"/>
  <c r="P73" i="9"/>
  <c r="H15" i="16" s="1"/>
  <c r="P72" i="9"/>
  <c r="G15" i="16" s="1"/>
  <c r="P71" i="9"/>
  <c r="F15" i="16" s="1"/>
  <c r="P70" i="9"/>
  <c r="E15" i="16" s="1"/>
  <c r="P69" i="9"/>
  <c r="D15" i="16" s="1"/>
  <c r="P68" i="9"/>
  <c r="O67" i="9"/>
  <c r="N67" i="9"/>
  <c r="M67" i="9"/>
  <c r="L67" i="9"/>
  <c r="K67" i="9"/>
  <c r="J67" i="9"/>
  <c r="I67" i="9"/>
  <c r="H67" i="9"/>
  <c r="G67" i="9"/>
  <c r="F67" i="9"/>
  <c r="E67" i="9"/>
  <c r="D67" i="9"/>
  <c r="P66" i="9"/>
  <c r="P65" i="9"/>
  <c r="L12" i="16" s="1"/>
  <c r="P64" i="9"/>
  <c r="K12" i="16" s="1"/>
  <c r="P63" i="9"/>
  <c r="J12" i="16" s="1"/>
  <c r="P62" i="9"/>
  <c r="I12" i="16" s="1"/>
  <c r="P61" i="9"/>
  <c r="H12" i="16" s="1"/>
  <c r="P60" i="9"/>
  <c r="G12" i="16" s="1"/>
  <c r="P59" i="9"/>
  <c r="F12" i="16" s="1"/>
  <c r="P58" i="9"/>
  <c r="E12" i="16" s="1"/>
  <c r="P57" i="9"/>
  <c r="D12" i="16" s="1"/>
  <c r="P56" i="9"/>
  <c r="C12" i="16" s="1"/>
  <c r="P55" i="9"/>
  <c r="L11" i="16" s="1"/>
  <c r="P54" i="9"/>
  <c r="P53" i="9"/>
  <c r="J11" i="16" s="1"/>
  <c r="P52" i="9"/>
  <c r="I11" i="16" s="1"/>
  <c r="P51" i="9"/>
  <c r="H11" i="16" s="1"/>
  <c r="P50" i="9"/>
  <c r="G11" i="16" s="1"/>
  <c r="P49" i="9"/>
  <c r="F11" i="16" s="1"/>
  <c r="P48" i="9"/>
  <c r="E11" i="16" s="1"/>
  <c r="P47" i="9"/>
  <c r="D11" i="16" s="1"/>
  <c r="P46" i="9"/>
  <c r="C11" i="16" s="1"/>
  <c r="P45" i="9"/>
  <c r="L10" i="16" s="1"/>
  <c r="P44" i="9"/>
  <c r="K10" i="16" s="1"/>
  <c r="P43" i="9"/>
  <c r="J10" i="16" s="1"/>
  <c r="P42" i="9"/>
  <c r="I10" i="16" s="1"/>
  <c r="P41" i="9"/>
  <c r="H10" i="16" s="1"/>
  <c r="P40" i="9"/>
  <c r="G10" i="16" s="1"/>
  <c r="P39" i="9"/>
  <c r="F10" i="16" s="1"/>
  <c r="P38" i="9"/>
  <c r="E10" i="16" s="1"/>
  <c r="P37" i="9"/>
  <c r="D10" i="16" s="1"/>
  <c r="P36" i="9"/>
  <c r="O35" i="9"/>
  <c r="N35" i="9"/>
  <c r="M35" i="9"/>
  <c r="L35" i="9"/>
  <c r="K35" i="9"/>
  <c r="J35" i="9"/>
  <c r="I35" i="9"/>
  <c r="H35" i="9"/>
  <c r="G35" i="9"/>
  <c r="F35" i="9"/>
  <c r="E35" i="9"/>
  <c r="D35" i="9"/>
  <c r="P34" i="9"/>
  <c r="L8" i="16" s="1"/>
  <c r="P33" i="9"/>
  <c r="K8" i="16" s="1"/>
  <c r="P32" i="9"/>
  <c r="P31" i="9"/>
  <c r="I8" i="16" s="1"/>
  <c r="P30" i="9"/>
  <c r="H8" i="16" s="1"/>
  <c r="P29" i="9"/>
  <c r="G8" i="16" s="1"/>
  <c r="P28" i="9"/>
  <c r="F8" i="16" s="1"/>
  <c r="P27" i="9"/>
  <c r="E8" i="16" s="1"/>
  <c r="P26" i="9"/>
  <c r="D8" i="16" s="1"/>
  <c r="P25" i="9"/>
  <c r="C8" i="16" s="1"/>
  <c r="D24" i="9"/>
  <c r="E24" i="9" s="1"/>
  <c r="F24" i="9" s="1"/>
  <c r="G24" i="9" s="1"/>
  <c r="H24" i="9" s="1"/>
  <c r="I24" i="9" s="1"/>
  <c r="J24" i="9" s="1"/>
  <c r="K24" i="9" s="1"/>
  <c r="L24" i="9" s="1"/>
  <c r="M24" i="9" s="1"/>
  <c r="N24" i="9" s="1"/>
  <c r="O24" i="9" s="1"/>
  <c r="D23" i="9"/>
  <c r="E23" i="9" s="1"/>
  <c r="D22" i="9"/>
  <c r="E22" i="9" s="1"/>
  <c r="F22" i="9" s="1"/>
  <c r="G22" i="9" s="1"/>
  <c r="H22" i="9" s="1"/>
  <c r="I22" i="9" s="1"/>
  <c r="J22" i="9" s="1"/>
  <c r="K22" i="9" s="1"/>
  <c r="L22" i="9" s="1"/>
  <c r="M22" i="9" s="1"/>
  <c r="N22" i="9" s="1"/>
  <c r="O22" i="9" s="1"/>
  <c r="D21" i="9"/>
  <c r="D20" i="9"/>
  <c r="E20" i="9" s="1"/>
  <c r="F20" i="9" s="1"/>
  <c r="G20" i="9" s="1"/>
  <c r="H20" i="9" s="1"/>
  <c r="D19" i="9"/>
  <c r="E19" i="9" s="1"/>
  <c r="F19" i="9" s="1"/>
  <c r="G19" i="9" s="1"/>
  <c r="H19" i="9" s="1"/>
  <c r="I19" i="9" s="1"/>
  <c r="J19" i="9" s="1"/>
  <c r="K19" i="9" s="1"/>
  <c r="L19" i="9" s="1"/>
  <c r="M19" i="9" s="1"/>
  <c r="N19" i="9" s="1"/>
  <c r="O19" i="9" s="1"/>
  <c r="D17" i="9"/>
  <c r="D16" i="9"/>
  <c r="E16" i="9" s="1"/>
  <c r="D15" i="9"/>
  <c r="E15" i="9" s="1"/>
  <c r="P14" i="9"/>
  <c r="D13" i="9"/>
  <c r="E13" i="9" s="1"/>
  <c r="F13" i="9" s="1"/>
  <c r="G13" i="9" s="1"/>
  <c r="D12" i="9"/>
  <c r="E11" i="9"/>
  <c r="D11" i="9"/>
  <c r="D10" i="9"/>
  <c r="E10" i="9" s="1"/>
  <c r="F10" i="9" s="1"/>
  <c r="G10" i="9" s="1"/>
  <c r="H10" i="9" s="1"/>
  <c r="I10" i="9" s="1"/>
  <c r="J10" i="9" s="1"/>
  <c r="K10" i="9" s="1"/>
  <c r="L10" i="9" s="1"/>
  <c r="M10" i="9" s="1"/>
  <c r="N10" i="9" s="1"/>
  <c r="O10" i="9" s="1"/>
  <c r="D9" i="9"/>
  <c r="D8" i="9"/>
  <c r="E8" i="9" s="1"/>
  <c r="F8" i="9" s="1"/>
  <c r="G8" i="9" s="1"/>
  <c r="H8" i="9" s="1"/>
  <c r="I8" i="9" s="1"/>
  <c r="J8" i="9" s="1"/>
  <c r="K8" i="9" s="1"/>
  <c r="L8" i="9" s="1"/>
  <c r="M8" i="9" s="1"/>
  <c r="N8" i="9" s="1"/>
  <c r="O8" i="9" s="1"/>
  <c r="D7" i="9"/>
  <c r="E7" i="9" s="1"/>
  <c r="F7" i="9" s="1"/>
  <c r="G7" i="9" s="1"/>
  <c r="H7" i="9" s="1"/>
  <c r="I7" i="9" s="1"/>
  <c r="J7" i="9" s="1"/>
  <c r="K7" i="9" s="1"/>
  <c r="L7" i="9" s="1"/>
  <c r="M7" i="9" s="1"/>
  <c r="N7" i="9" s="1"/>
  <c r="O7" i="9" s="1"/>
  <c r="E6" i="9"/>
  <c r="D6" i="9"/>
  <c r="F5" i="9"/>
  <c r="G5" i="9" s="1"/>
  <c r="E5" i="9"/>
  <c r="D5" i="9"/>
  <c r="E4" i="9"/>
  <c r="D4" i="9"/>
  <c r="P156" i="8"/>
  <c r="E150" i="15" s="1"/>
  <c r="E149" i="15" s="1"/>
  <c r="E146" i="15" s="1"/>
  <c r="E34" i="10" s="1"/>
  <c r="O155" i="8"/>
  <c r="O152" i="8" s="1"/>
  <c r="N155" i="8"/>
  <c r="N152" i="8" s="1"/>
  <c r="M155" i="8"/>
  <c r="L155" i="8"/>
  <c r="L152" i="8" s="1"/>
  <c r="K155" i="8"/>
  <c r="K152" i="8" s="1"/>
  <c r="J155" i="8"/>
  <c r="J152" i="8" s="1"/>
  <c r="I155" i="8"/>
  <c r="I152" i="8" s="1"/>
  <c r="H155" i="8"/>
  <c r="G155" i="8"/>
  <c r="F155" i="8"/>
  <c r="F152" i="8" s="1"/>
  <c r="E155" i="8"/>
  <c r="D155" i="8"/>
  <c r="P154" i="8"/>
  <c r="P153" i="8"/>
  <c r="M152" i="8"/>
  <c r="H152" i="8"/>
  <c r="G152" i="8"/>
  <c r="E152" i="8"/>
  <c r="D152" i="8"/>
  <c r="P151" i="8"/>
  <c r="D145" i="15" s="1"/>
  <c r="O150" i="8"/>
  <c r="N150" i="8"/>
  <c r="M150" i="8"/>
  <c r="L150" i="8"/>
  <c r="K150" i="8"/>
  <c r="J150" i="8"/>
  <c r="I150" i="8"/>
  <c r="H150" i="8"/>
  <c r="P150" i="8" s="1"/>
  <c r="D142" i="4" s="1"/>
  <c r="G150" i="8"/>
  <c r="F150" i="8"/>
  <c r="E150" i="8"/>
  <c r="D150" i="8"/>
  <c r="P149" i="8"/>
  <c r="P148" i="8"/>
  <c r="D142" i="15" s="1"/>
  <c r="F142" i="15" s="1"/>
  <c r="O147" i="8"/>
  <c r="N147" i="8"/>
  <c r="M147" i="8"/>
  <c r="L147" i="8"/>
  <c r="K147" i="8"/>
  <c r="J147" i="8"/>
  <c r="I147" i="8"/>
  <c r="H147" i="8"/>
  <c r="G147" i="8"/>
  <c r="F147" i="8"/>
  <c r="E147" i="8"/>
  <c r="D147" i="8"/>
  <c r="P146" i="8"/>
  <c r="P145" i="8"/>
  <c r="P144" i="8"/>
  <c r="P143" i="8"/>
  <c r="D139" i="15" s="1"/>
  <c r="O142" i="8"/>
  <c r="N142" i="8"/>
  <c r="M142" i="8"/>
  <c r="L142" i="8"/>
  <c r="K142" i="8"/>
  <c r="J142" i="8"/>
  <c r="I142" i="8"/>
  <c r="H142" i="8"/>
  <c r="G142" i="8"/>
  <c r="F142" i="8"/>
  <c r="E142" i="8"/>
  <c r="D142" i="8"/>
  <c r="P141" i="8"/>
  <c r="P140" i="8"/>
  <c r="P139" i="8"/>
  <c r="P138" i="8"/>
  <c r="O137" i="8"/>
  <c r="N137" i="8"/>
  <c r="M137" i="8"/>
  <c r="L137" i="8"/>
  <c r="L136" i="8" s="1"/>
  <c r="K137" i="8"/>
  <c r="J137" i="8"/>
  <c r="I137" i="8"/>
  <c r="I136" i="8" s="1"/>
  <c r="H137" i="8"/>
  <c r="G137" i="8"/>
  <c r="F137" i="8"/>
  <c r="E137" i="8"/>
  <c r="D137" i="8"/>
  <c r="M136" i="8"/>
  <c r="E136" i="8"/>
  <c r="P135" i="8"/>
  <c r="E133" i="15" s="1"/>
  <c r="F133" i="15" s="1"/>
  <c r="P134" i="8"/>
  <c r="E132" i="15" s="1"/>
  <c r="O133" i="8"/>
  <c r="N133" i="8"/>
  <c r="M133" i="8"/>
  <c r="L133" i="8"/>
  <c r="K133" i="8"/>
  <c r="J133" i="8"/>
  <c r="I133" i="8"/>
  <c r="H133" i="8"/>
  <c r="G133" i="8"/>
  <c r="F133" i="8"/>
  <c r="E133" i="8"/>
  <c r="D133" i="8"/>
  <c r="P132" i="8"/>
  <c r="D130" i="15" s="1"/>
  <c r="F130" i="15" s="1"/>
  <c r="P131" i="8"/>
  <c r="D129" i="15" s="1"/>
  <c r="F129" i="15" s="1"/>
  <c r="P130" i="8"/>
  <c r="D128" i="15" s="1"/>
  <c r="F128" i="15" s="1"/>
  <c r="P129" i="8"/>
  <c r="D127" i="15" s="1"/>
  <c r="F127" i="15" s="1"/>
  <c r="P128" i="8"/>
  <c r="D126" i="15" s="1"/>
  <c r="O127" i="8"/>
  <c r="N127" i="8"/>
  <c r="M127" i="8"/>
  <c r="L127" i="8"/>
  <c r="K127" i="8"/>
  <c r="J127" i="8"/>
  <c r="I127" i="8"/>
  <c r="H127" i="8"/>
  <c r="G127" i="8"/>
  <c r="F127" i="8"/>
  <c r="E127" i="8"/>
  <c r="D127" i="8"/>
  <c r="P126" i="8"/>
  <c r="P125" i="8"/>
  <c r="E124" i="15" s="1"/>
  <c r="P124" i="8"/>
  <c r="D124" i="15" s="1"/>
  <c r="P123" i="8"/>
  <c r="E123" i="15" s="1"/>
  <c r="F123" i="15" s="1"/>
  <c r="P122" i="8"/>
  <c r="P121" i="8"/>
  <c r="E121" i="15" s="1"/>
  <c r="O120" i="8"/>
  <c r="N120" i="8"/>
  <c r="M120" i="8"/>
  <c r="L120" i="8"/>
  <c r="K120" i="8"/>
  <c r="J120" i="8"/>
  <c r="I120" i="8"/>
  <c r="H120" i="8"/>
  <c r="G120" i="8"/>
  <c r="F120" i="8"/>
  <c r="E120" i="8"/>
  <c r="D120" i="8"/>
  <c r="P119" i="8"/>
  <c r="E119" i="15" s="1"/>
  <c r="F119" i="15" s="1"/>
  <c r="P118" i="8"/>
  <c r="E118" i="15" s="1"/>
  <c r="O117" i="8"/>
  <c r="N117" i="8"/>
  <c r="M117" i="8"/>
  <c r="L117" i="8"/>
  <c r="K117" i="8"/>
  <c r="J117" i="8"/>
  <c r="I117" i="8"/>
  <c r="H117" i="8"/>
  <c r="G117" i="8"/>
  <c r="F117" i="8"/>
  <c r="E117" i="8"/>
  <c r="D117" i="8"/>
  <c r="P116" i="8"/>
  <c r="D116" i="15" s="1"/>
  <c r="F116" i="15" s="1"/>
  <c r="P115" i="8"/>
  <c r="D115" i="15" s="1"/>
  <c r="F115" i="15" s="1"/>
  <c r="P114" i="8"/>
  <c r="D114" i="15" s="1"/>
  <c r="F114" i="15" s="1"/>
  <c r="P113" i="8"/>
  <c r="P112" i="8"/>
  <c r="D112" i="15" s="1"/>
  <c r="F112" i="15" s="1"/>
  <c r="P111" i="8"/>
  <c r="D111" i="15" s="1"/>
  <c r="F111" i="15" s="1"/>
  <c r="P110" i="8"/>
  <c r="D110" i="15" s="1"/>
  <c r="F110" i="15" s="1"/>
  <c r="P109" i="8"/>
  <c r="D109" i="15" s="1"/>
  <c r="F109" i="15" s="1"/>
  <c r="P108" i="8"/>
  <c r="D108" i="15" s="1"/>
  <c r="F108" i="15" s="1"/>
  <c r="P107" i="8"/>
  <c r="D107" i="15" s="1"/>
  <c r="F107" i="15" s="1"/>
  <c r="P106" i="8"/>
  <c r="D106" i="15" s="1"/>
  <c r="F106" i="15" s="1"/>
  <c r="P105" i="8"/>
  <c r="O104" i="8"/>
  <c r="N104" i="8"/>
  <c r="M104" i="8"/>
  <c r="L104" i="8"/>
  <c r="K104" i="8"/>
  <c r="J104" i="8"/>
  <c r="I104" i="8"/>
  <c r="H104" i="8"/>
  <c r="G104" i="8"/>
  <c r="F104" i="8"/>
  <c r="F103" i="8" s="1"/>
  <c r="E104" i="8"/>
  <c r="D104" i="8"/>
  <c r="G103" i="8"/>
  <c r="P102" i="8"/>
  <c r="D102" i="15" s="1"/>
  <c r="O101" i="8"/>
  <c r="N101" i="8"/>
  <c r="M101" i="8"/>
  <c r="L101" i="8"/>
  <c r="K101" i="8"/>
  <c r="J101" i="8"/>
  <c r="I101" i="8"/>
  <c r="H101" i="8"/>
  <c r="G101" i="8"/>
  <c r="F101" i="8"/>
  <c r="E101" i="8"/>
  <c r="D101" i="8"/>
  <c r="P101" i="8" s="1"/>
  <c r="P100" i="8"/>
  <c r="P99" i="8"/>
  <c r="D99" i="15" s="1"/>
  <c r="O98" i="8"/>
  <c r="N98" i="8"/>
  <c r="M98" i="8"/>
  <c r="L98" i="8"/>
  <c r="K98" i="8"/>
  <c r="J98" i="8"/>
  <c r="I98" i="8"/>
  <c r="H98" i="8"/>
  <c r="G98" i="8"/>
  <c r="F98" i="8"/>
  <c r="E98" i="8"/>
  <c r="D98" i="8"/>
  <c r="P97" i="8"/>
  <c r="P96" i="8"/>
  <c r="P95" i="8"/>
  <c r="P94" i="8"/>
  <c r="D94" i="15" s="1"/>
  <c r="O93" i="8"/>
  <c r="N93" i="8"/>
  <c r="M93" i="8"/>
  <c r="L93" i="8"/>
  <c r="K93" i="8"/>
  <c r="J93" i="8"/>
  <c r="I93" i="8"/>
  <c r="H93" i="8"/>
  <c r="G93" i="8"/>
  <c r="F93" i="8"/>
  <c r="E93" i="8"/>
  <c r="D93" i="8"/>
  <c r="P92" i="8"/>
  <c r="P91" i="8"/>
  <c r="D91" i="15" s="1"/>
  <c r="O90" i="8"/>
  <c r="N90" i="8"/>
  <c r="N89" i="8" s="1"/>
  <c r="M90" i="8"/>
  <c r="L90" i="8"/>
  <c r="L89" i="8" s="1"/>
  <c r="K90" i="8"/>
  <c r="K89" i="8" s="1"/>
  <c r="J90" i="8"/>
  <c r="I90" i="8"/>
  <c r="I89" i="8" s="1"/>
  <c r="H90" i="8"/>
  <c r="G90" i="8"/>
  <c r="F90" i="8"/>
  <c r="E90" i="8"/>
  <c r="D90" i="8"/>
  <c r="H89" i="8"/>
  <c r="P88" i="8"/>
  <c r="D88" i="15" s="1"/>
  <c r="O87" i="8"/>
  <c r="N87" i="8"/>
  <c r="M87" i="8"/>
  <c r="L87" i="8"/>
  <c r="K87" i="8"/>
  <c r="J87" i="8"/>
  <c r="I87" i="8"/>
  <c r="H87" i="8"/>
  <c r="G87" i="8"/>
  <c r="F87" i="8"/>
  <c r="E87" i="8"/>
  <c r="D87" i="8"/>
  <c r="P86" i="8"/>
  <c r="D86" i="15" s="1"/>
  <c r="F86" i="15" s="1"/>
  <c r="P85" i="8"/>
  <c r="D85" i="15" s="1"/>
  <c r="F85" i="15" s="1"/>
  <c r="P84" i="8"/>
  <c r="D84" i="15" s="1"/>
  <c r="F84" i="15" s="1"/>
  <c r="P83" i="8"/>
  <c r="D83" i="15" s="1"/>
  <c r="F83" i="15" s="1"/>
  <c r="P82" i="8"/>
  <c r="D82" i="15" s="1"/>
  <c r="O81" i="8"/>
  <c r="N81" i="8"/>
  <c r="M81" i="8"/>
  <c r="L81" i="8"/>
  <c r="K81" i="8"/>
  <c r="J81" i="8"/>
  <c r="I81" i="8"/>
  <c r="H81" i="8"/>
  <c r="H73" i="8" s="1"/>
  <c r="G81" i="8"/>
  <c r="F81" i="8"/>
  <c r="E81" i="8"/>
  <c r="D81" i="8"/>
  <c r="P80" i="8"/>
  <c r="D80" i="15" s="1"/>
  <c r="F80" i="15" s="1"/>
  <c r="P79" i="8"/>
  <c r="O78" i="8"/>
  <c r="N78" i="8"/>
  <c r="M78" i="8"/>
  <c r="L78" i="8"/>
  <c r="K78" i="8"/>
  <c r="J78" i="8"/>
  <c r="I78" i="8"/>
  <c r="H78" i="8"/>
  <c r="G78" i="8"/>
  <c r="F78" i="8"/>
  <c r="E78" i="8"/>
  <c r="D78" i="8"/>
  <c r="P77" i="8"/>
  <c r="D77" i="15" s="1"/>
  <c r="F77" i="15" s="1"/>
  <c r="P76" i="8"/>
  <c r="D76" i="15" s="1"/>
  <c r="F76" i="15" s="1"/>
  <c r="P75" i="8"/>
  <c r="D75" i="15" s="1"/>
  <c r="O74" i="8"/>
  <c r="N74" i="8"/>
  <c r="M74" i="8"/>
  <c r="M73" i="8" s="1"/>
  <c r="L74" i="8"/>
  <c r="L73" i="8" s="1"/>
  <c r="K74" i="8"/>
  <c r="K73" i="8" s="1"/>
  <c r="J74" i="8"/>
  <c r="I74" i="8"/>
  <c r="H74" i="8"/>
  <c r="G74" i="8"/>
  <c r="F74" i="8"/>
  <c r="E74" i="8"/>
  <c r="D74" i="8"/>
  <c r="E73" i="8"/>
  <c r="P72" i="8"/>
  <c r="D72" i="15" s="1"/>
  <c r="O71" i="8"/>
  <c r="O66" i="8" s="1"/>
  <c r="N71" i="8"/>
  <c r="M71" i="8"/>
  <c r="L71" i="8"/>
  <c r="K71" i="8"/>
  <c r="J71" i="8"/>
  <c r="I71" i="8"/>
  <c r="H71" i="8"/>
  <c r="G71" i="8"/>
  <c r="F71" i="8"/>
  <c r="E71" i="8"/>
  <c r="D71" i="8"/>
  <c r="P70" i="8"/>
  <c r="P69" i="8"/>
  <c r="D69" i="15" s="1"/>
  <c r="F69" i="15" s="1"/>
  <c r="P68" i="8"/>
  <c r="D68" i="15" s="1"/>
  <c r="F68" i="15" s="1"/>
  <c r="O67" i="8"/>
  <c r="N67" i="8"/>
  <c r="M67" i="8"/>
  <c r="M66" i="8" s="1"/>
  <c r="L67" i="8"/>
  <c r="K67" i="8"/>
  <c r="J67" i="8"/>
  <c r="I67" i="8"/>
  <c r="I66" i="8" s="1"/>
  <c r="H67" i="8"/>
  <c r="H66" i="8" s="1"/>
  <c r="G67" i="8"/>
  <c r="G66" i="8" s="1"/>
  <c r="F67" i="8"/>
  <c r="E67" i="8"/>
  <c r="D67" i="8"/>
  <c r="D66" i="8" s="1"/>
  <c r="L66" i="8"/>
  <c r="P65" i="8"/>
  <c r="D65" i="15" s="1"/>
  <c r="O64" i="8"/>
  <c r="N64" i="8"/>
  <c r="M64" i="8"/>
  <c r="L64" i="8"/>
  <c r="K64" i="8"/>
  <c r="J64" i="8"/>
  <c r="I64" i="8"/>
  <c r="H64" i="8"/>
  <c r="G64" i="8"/>
  <c r="F64" i="8"/>
  <c r="E64" i="8"/>
  <c r="D64" i="8"/>
  <c r="P63" i="8"/>
  <c r="D63" i="15" s="1"/>
  <c r="F63" i="15" s="1"/>
  <c r="P62" i="8"/>
  <c r="D62" i="15" s="1"/>
  <c r="F62" i="15" s="1"/>
  <c r="P61" i="8"/>
  <c r="P60" i="8"/>
  <c r="D60" i="15" s="1"/>
  <c r="F60" i="15" s="1"/>
  <c r="P59" i="8"/>
  <c r="D59" i="15" s="1"/>
  <c r="O58" i="8"/>
  <c r="N58" i="8"/>
  <c r="M58" i="8"/>
  <c r="L58" i="8"/>
  <c r="K58" i="8"/>
  <c r="J58" i="8"/>
  <c r="I58" i="8"/>
  <c r="H58" i="8"/>
  <c r="G58" i="8"/>
  <c r="F58" i="8"/>
  <c r="E58" i="8"/>
  <c r="D58" i="8"/>
  <c r="P57" i="8"/>
  <c r="D57" i="15" s="1"/>
  <c r="O56" i="8"/>
  <c r="N56" i="8"/>
  <c r="M56" i="8"/>
  <c r="L56" i="8"/>
  <c r="K56" i="8"/>
  <c r="J56" i="8"/>
  <c r="I56" i="8"/>
  <c r="H56" i="8"/>
  <c r="G56" i="8"/>
  <c r="G34" i="8" s="1"/>
  <c r="F56" i="8"/>
  <c r="E56" i="8"/>
  <c r="D56" i="8"/>
  <c r="P55" i="8"/>
  <c r="P54" i="8"/>
  <c r="D54" i="15" s="1"/>
  <c r="F54" i="15" s="1"/>
  <c r="P53" i="8"/>
  <c r="D53" i="15" s="1"/>
  <c r="F53" i="15" s="1"/>
  <c r="P52" i="8"/>
  <c r="D52" i="15" s="1"/>
  <c r="F52" i="15" s="1"/>
  <c r="P51" i="8"/>
  <c r="D51" i="15" s="1"/>
  <c r="F51" i="15" s="1"/>
  <c r="P50" i="8"/>
  <c r="P49" i="8"/>
  <c r="D49" i="15" s="1"/>
  <c r="F49" i="15" s="1"/>
  <c r="P48" i="8"/>
  <c r="D48" i="15" s="1"/>
  <c r="F48" i="15" s="1"/>
  <c r="P47" i="8"/>
  <c r="D47" i="15" s="1"/>
  <c r="F47" i="15" s="1"/>
  <c r="P46" i="8"/>
  <c r="D46" i="15" s="1"/>
  <c r="F46" i="15" s="1"/>
  <c r="P45" i="8"/>
  <c r="D45" i="15" s="1"/>
  <c r="F45" i="15" s="1"/>
  <c r="P44" i="8"/>
  <c r="D44" i="15" s="1"/>
  <c r="F44" i="15" s="1"/>
  <c r="P43" i="8"/>
  <c r="D43" i="15" s="1"/>
  <c r="F43" i="15" s="1"/>
  <c r="P42" i="8"/>
  <c r="O41" i="8"/>
  <c r="N41" i="8"/>
  <c r="M41" i="8"/>
  <c r="L41" i="8"/>
  <c r="L34" i="8" s="1"/>
  <c r="K41" i="8"/>
  <c r="J41" i="8"/>
  <c r="I41" i="8"/>
  <c r="H41" i="8"/>
  <c r="G41" i="8"/>
  <c r="F41" i="8"/>
  <c r="E41" i="8"/>
  <c r="D41" i="8"/>
  <c r="P40" i="8"/>
  <c r="P39" i="8"/>
  <c r="D39" i="15" s="1"/>
  <c r="F39" i="15" s="1"/>
  <c r="P38" i="8"/>
  <c r="P37" i="8"/>
  <c r="D37" i="15" s="1"/>
  <c r="F37" i="15" s="1"/>
  <c r="P36" i="8"/>
  <c r="D36" i="15" s="1"/>
  <c r="O35" i="8"/>
  <c r="N35" i="8"/>
  <c r="M35" i="8"/>
  <c r="L35" i="8"/>
  <c r="K35" i="8"/>
  <c r="K34" i="8" s="1"/>
  <c r="J35" i="8"/>
  <c r="I35" i="8"/>
  <c r="H35" i="8"/>
  <c r="G35" i="8"/>
  <c r="F35" i="8"/>
  <c r="E35" i="8"/>
  <c r="D35" i="8"/>
  <c r="O34" i="8"/>
  <c r="H34" i="8"/>
  <c r="P33" i="8"/>
  <c r="D33" i="15" s="1"/>
  <c r="O32" i="8"/>
  <c r="N32" i="8"/>
  <c r="M32" i="8"/>
  <c r="M29" i="8" s="1"/>
  <c r="L32" i="8"/>
  <c r="K32" i="8"/>
  <c r="J32" i="8"/>
  <c r="I32" i="8"/>
  <c r="I29" i="8" s="1"/>
  <c r="H32" i="8"/>
  <c r="G32" i="8"/>
  <c r="F32" i="8"/>
  <c r="E32" i="8"/>
  <c r="D32" i="8"/>
  <c r="P31" i="8"/>
  <c r="D31" i="15" s="1"/>
  <c r="O30" i="8"/>
  <c r="N30" i="8"/>
  <c r="M30" i="8"/>
  <c r="L30" i="8"/>
  <c r="K30" i="8"/>
  <c r="K29" i="8" s="1"/>
  <c r="J30" i="8"/>
  <c r="J29" i="8" s="1"/>
  <c r="I30" i="8"/>
  <c r="H30" i="8"/>
  <c r="H29" i="8" s="1"/>
  <c r="G30" i="8"/>
  <c r="G29" i="8" s="1"/>
  <c r="F30" i="8"/>
  <c r="E30" i="8"/>
  <c r="D30" i="8"/>
  <c r="D29" i="8" s="1"/>
  <c r="L29" i="8"/>
  <c r="P28" i="8"/>
  <c r="P27" i="8"/>
  <c r="P26" i="8"/>
  <c r="P25" i="8"/>
  <c r="D25" i="4" s="1"/>
  <c r="P24" i="8"/>
  <c r="O23" i="8"/>
  <c r="N23" i="8"/>
  <c r="M23" i="8"/>
  <c r="L23" i="8"/>
  <c r="K23" i="8"/>
  <c r="J23" i="8"/>
  <c r="I23" i="8"/>
  <c r="H23" i="8"/>
  <c r="G23" i="8"/>
  <c r="F23" i="8"/>
  <c r="E23" i="8"/>
  <c r="D23" i="8"/>
  <c r="P22" i="8"/>
  <c r="D22" i="15" s="1"/>
  <c r="O21" i="8"/>
  <c r="N21" i="8"/>
  <c r="M21" i="8"/>
  <c r="L21" i="8"/>
  <c r="K21" i="8"/>
  <c r="J21" i="8"/>
  <c r="I21" i="8"/>
  <c r="H21" i="8"/>
  <c r="G21" i="8"/>
  <c r="F21" i="8"/>
  <c r="E21" i="8"/>
  <c r="D21" i="8"/>
  <c r="P20" i="8"/>
  <c r="D20" i="15" s="1"/>
  <c r="O19" i="8"/>
  <c r="N19" i="8"/>
  <c r="M19" i="8"/>
  <c r="L19" i="8"/>
  <c r="K19" i="8"/>
  <c r="J19" i="8"/>
  <c r="I19" i="8"/>
  <c r="H19" i="8"/>
  <c r="G19" i="8"/>
  <c r="F19" i="8"/>
  <c r="E19" i="8"/>
  <c r="D19" i="8"/>
  <c r="P18" i="8"/>
  <c r="D18" i="15" s="1"/>
  <c r="F18" i="15" s="1"/>
  <c r="P17" i="8"/>
  <c r="P16" i="8"/>
  <c r="D16" i="15" s="1"/>
  <c r="F16" i="15" s="1"/>
  <c r="P15" i="8"/>
  <c r="D15" i="15" s="1"/>
  <c r="F15" i="15" s="1"/>
  <c r="P14" i="8"/>
  <c r="D14" i="15" s="1"/>
  <c r="O13" i="8"/>
  <c r="N13" i="8"/>
  <c r="M13" i="8"/>
  <c r="L13" i="8"/>
  <c r="K13" i="8"/>
  <c r="J13" i="8"/>
  <c r="I13" i="8"/>
  <c r="H13" i="8"/>
  <c r="G13" i="8"/>
  <c r="F13" i="8"/>
  <c r="E13" i="8"/>
  <c r="D13" i="8"/>
  <c r="P12" i="8"/>
  <c r="P11" i="8"/>
  <c r="P10" i="8"/>
  <c r="P9" i="8"/>
  <c r="P8" i="8"/>
  <c r="D8" i="15" s="1"/>
  <c r="F8" i="15" s="1"/>
  <c r="P7" i="8"/>
  <c r="D7" i="15" s="1"/>
  <c r="F7" i="15" s="1"/>
  <c r="P6" i="8"/>
  <c r="D6" i="15" s="1"/>
  <c r="O5" i="8"/>
  <c r="O2" i="8" s="1"/>
  <c r="N5" i="8"/>
  <c r="M5" i="8"/>
  <c r="L5" i="8"/>
  <c r="K5" i="8"/>
  <c r="J5" i="8"/>
  <c r="I5" i="8"/>
  <c r="H5" i="8"/>
  <c r="G5" i="8"/>
  <c r="F5" i="8"/>
  <c r="E5" i="8"/>
  <c r="D5" i="8"/>
  <c r="P4" i="8"/>
  <c r="D4" i="15" s="1"/>
  <c r="O3" i="8"/>
  <c r="N3" i="8"/>
  <c r="N2" i="8" s="1"/>
  <c r="M3" i="8"/>
  <c r="M2" i="8" s="1"/>
  <c r="L3" i="8"/>
  <c r="K3" i="8"/>
  <c r="J3" i="8"/>
  <c r="I3" i="8"/>
  <c r="H3" i="8"/>
  <c r="G3" i="8"/>
  <c r="F3" i="8"/>
  <c r="E3" i="8"/>
  <c r="D3" i="8"/>
  <c r="AC202" i="7"/>
  <c r="AB202" i="7"/>
  <c r="AA202" i="7"/>
  <c r="Z202" i="7"/>
  <c r="Y202" i="7"/>
  <c r="E202" i="7" a="1"/>
  <c r="E202" i="7" s="1"/>
  <c r="D202" i="7" a="1"/>
  <c r="D202" i="7" s="1"/>
  <c r="C202" i="7"/>
  <c r="A202" i="7"/>
  <c r="AC201" i="7"/>
  <c r="AB201" i="7"/>
  <c r="AA201" i="7"/>
  <c r="Z201" i="7"/>
  <c r="Y201" i="7"/>
  <c r="E201" i="7" a="1"/>
  <c r="E201" i="7" s="1"/>
  <c r="D201" i="7" a="1"/>
  <c r="D201" i="7"/>
  <c r="C201" i="7"/>
  <c r="A201" i="7"/>
  <c r="AC200" i="7"/>
  <c r="AB200" i="7"/>
  <c r="AA200" i="7"/>
  <c r="Z200" i="7"/>
  <c r="Y200" i="7"/>
  <c r="E200" i="7" a="1"/>
  <c r="E200" i="7" s="1"/>
  <c r="D200" i="7" a="1"/>
  <c r="D200" i="7" s="1"/>
  <c r="C200" i="7"/>
  <c r="A200" i="7"/>
  <c r="AC199" i="7"/>
  <c r="AB199" i="7"/>
  <c r="AA199" i="7"/>
  <c r="Z199" i="7"/>
  <c r="Y199" i="7"/>
  <c r="E199" i="7" a="1"/>
  <c r="E199" i="7" s="1"/>
  <c r="D199" i="7" a="1"/>
  <c r="D199" i="7" s="1"/>
  <c r="C199" i="7"/>
  <c r="A199" i="7"/>
  <c r="AC198" i="7"/>
  <c r="AB198" i="7"/>
  <c r="AA198" i="7"/>
  <c r="Z198" i="7"/>
  <c r="Y198" i="7"/>
  <c r="E198" i="7" a="1"/>
  <c r="E198" i="7" s="1"/>
  <c r="D198" i="7" a="1"/>
  <c r="D198" i="7"/>
  <c r="C198" i="7"/>
  <c r="A198" i="7"/>
  <c r="AC197" i="7"/>
  <c r="AB197" i="7"/>
  <c r="AA197" i="7"/>
  <c r="Z197" i="7"/>
  <c r="Y197" i="7"/>
  <c r="E197" i="7" a="1"/>
  <c r="E197" i="7" s="1"/>
  <c r="D197" i="7" a="1"/>
  <c r="D197" i="7" s="1"/>
  <c r="C197" i="7"/>
  <c r="A197" i="7"/>
  <c r="AC196" i="7"/>
  <c r="AB196" i="7"/>
  <c r="AA196" i="7"/>
  <c r="Z196" i="7"/>
  <c r="Y196" i="7"/>
  <c r="E196" i="7" a="1"/>
  <c r="E196" i="7" s="1"/>
  <c r="D196" i="7" a="1"/>
  <c r="D196" i="7" s="1"/>
  <c r="C196" i="7"/>
  <c r="A196" i="7"/>
  <c r="AC195" i="7"/>
  <c r="AB195" i="7"/>
  <c r="AA195" i="7"/>
  <c r="Z195" i="7"/>
  <c r="Y195" i="7"/>
  <c r="E195" i="7" a="1"/>
  <c r="E195" i="7"/>
  <c r="D195" i="7" a="1"/>
  <c r="D195" i="7" s="1"/>
  <c r="C195" i="7"/>
  <c r="A195" i="7"/>
  <c r="AC194" i="7"/>
  <c r="AB194" i="7"/>
  <c r="AA194" i="7"/>
  <c r="Z194" i="7"/>
  <c r="Y194" i="7"/>
  <c r="E194" i="7" a="1"/>
  <c r="E194" i="7"/>
  <c r="D194" i="7" a="1"/>
  <c r="D194" i="7"/>
  <c r="C194" i="7"/>
  <c r="A194" i="7"/>
  <c r="AC193" i="7"/>
  <c r="AB193" i="7"/>
  <c r="AA193" i="7"/>
  <c r="Z193" i="7"/>
  <c r="Y193" i="7"/>
  <c r="E193" i="7" a="1"/>
  <c r="E193" i="7" s="1"/>
  <c r="D193" i="7" a="1"/>
  <c r="D193" i="7" s="1"/>
  <c r="C193" i="7"/>
  <c r="A193" i="7"/>
  <c r="AC192" i="7"/>
  <c r="AB192" i="7"/>
  <c r="AA192" i="7"/>
  <c r="Z192" i="7"/>
  <c r="Y192" i="7"/>
  <c r="E192" i="7" a="1"/>
  <c r="E192" i="7"/>
  <c r="D192" i="7" a="1"/>
  <c r="D192" i="7"/>
  <c r="C192" i="7"/>
  <c r="A192" i="7"/>
  <c r="AC191" i="7"/>
  <c r="AB191" i="7"/>
  <c r="AA191" i="7"/>
  <c r="Z191" i="7"/>
  <c r="Y191" i="7"/>
  <c r="E191" i="7" a="1"/>
  <c r="E191" i="7" s="1"/>
  <c r="D191" i="7" a="1"/>
  <c r="D191" i="7" s="1"/>
  <c r="C191" i="7"/>
  <c r="A191" i="7"/>
  <c r="AC190" i="7"/>
  <c r="AB190" i="7"/>
  <c r="AA190" i="7"/>
  <c r="Z190" i="7"/>
  <c r="Y190" i="7"/>
  <c r="E190" i="7" a="1"/>
  <c r="E190" i="7"/>
  <c r="D190" i="7" a="1"/>
  <c r="D190" i="7" s="1"/>
  <c r="C190" i="7"/>
  <c r="A190" i="7"/>
  <c r="AC189" i="7"/>
  <c r="AB189" i="7"/>
  <c r="AA189" i="7"/>
  <c r="Z189" i="7"/>
  <c r="Y189" i="7"/>
  <c r="E189" i="7" a="1"/>
  <c r="E189" i="7" s="1"/>
  <c r="D189" i="7" a="1"/>
  <c r="D189" i="7" s="1"/>
  <c r="C189" i="7"/>
  <c r="A189" i="7"/>
  <c r="AC188" i="7"/>
  <c r="AB188" i="7"/>
  <c r="AA188" i="7"/>
  <c r="Z188" i="7"/>
  <c r="Y188" i="7"/>
  <c r="E188" i="7" a="1"/>
  <c r="E188" i="7"/>
  <c r="D188" i="7" a="1"/>
  <c r="D188" i="7" s="1"/>
  <c r="C188" i="7"/>
  <c r="A188" i="7"/>
  <c r="AC187" i="7"/>
  <c r="AB187" i="7"/>
  <c r="AA187" i="7"/>
  <c r="Z187" i="7"/>
  <c r="Y187" i="7"/>
  <c r="E187" i="7" a="1"/>
  <c r="E187" i="7" s="1"/>
  <c r="D187" i="7" a="1"/>
  <c r="D187" i="7" s="1"/>
  <c r="C187" i="7"/>
  <c r="A187" i="7"/>
  <c r="AC186" i="7"/>
  <c r="AB186" i="7"/>
  <c r="AA186" i="7"/>
  <c r="Z186" i="7"/>
  <c r="Y186" i="7"/>
  <c r="E186" i="7" a="1"/>
  <c r="E186" i="7" s="1"/>
  <c r="D186" i="7" a="1"/>
  <c r="D186" i="7"/>
  <c r="C186" i="7"/>
  <c r="A186" i="7"/>
  <c r="AC185" i="7"/>
  <c r="AB185" i="7"/>
  <c r="AA185" i="7"/>
  <c r="Z185" i="7"/>
  <c r="Y185" i="7"/>
  <c r="E185" i="7" a="1"/>
  <c r="E185" i="7" s="1"/>
  <c r="D185" i="7" a="1"/>
  <c r="D185" i="7" s="1"/>
  <c r="C185" i="7"/>
  <c r="A185" i="7"/>
  <c r="AC184" i="7"/>
  <c r="AB184" i="7"/>
  <c r="AA184" i="7"/>
  <c r="Z184" i="7"/>
  <c r="Y184" i="7"/>
  <c r="E184" i="7" a="1"/>
  <c r="E184" i="7" s="1"/>
  <c r="D184" i="7" a="1"/>
  <c r="D184" i="7" s="1"/>
  <c r="C184" i="7"/>
  <c r="A184" i="7"/>
  <c r="AC183" i="7"/>
  <c r="AB183" i="7"/>
  <c r="AA183" i="7"/>
  <c r="Z183" i="7"/>
  <c r="Y183" i="7"/>
  <c r="E183" i="7" a="1"/>
  <c r="E183" i="7" s="1"/>
  <c r="D183" i="7" a="1"/>
  <c r="D183" i="7" s="1"/>
  <c r="C183" i="7"/>
  <c r="A183" i="7"/>
  <c r="AC182" i="7"/>
  <c r="AB182" i="7"/>
  <c r="AA182" i="7"/>
  <c r="Z182" i="7"/>
  <c r="Y182" i="7"/>
  <c r="E182" i="7" a="1"/>
  <c r="E182" i="7" s="1"/>
  <c r="D182" i="7" a="1"/>
  <c r="D182" i="7" s="1"/>
  <c r="C182" i="7"/>
  <c r="A182" i="7"/>
  <c r="AC181" i="7"/>
  <c r="AB181" i="7"/>
  <c r="AA181" i="7"/>
  <c r="Z181" i="7"/>
  <c r="Y181" i="7"/>
  <c r="E181" i="7" a="1"/>
  <c r="E181" i="7" s="1"/>
  <c r="D181" i="7" a="1"/>
  <c r="D181" i="7" s="1"/>
  <c r="C181" i="7"/>
  <c r="A181" i="7"/>
  <c r="AC180" i="7"/>
  <c r="AB180" i="7"/>
  <c r="AA180" i="7"/>
  <c r="Z180" i="7"/>
  <c r="Y180" i="7"/>
  <c r="E180" i="7" a="1"/>
  <c r="E180" i="7" s="1"/>
  <c r="D180" i="7" a="1"/>
  <c r="D180" i="7"/>
  <c r="C180" i="7"/>
  <c r="A180" i="7"/>
  <c r="AC179" i="7"/>
  <c r="AB179" i="7"/>
  <c r="AA179" i="7"/>
  <c r="Z179" i="7"/>
  <c r="Y179" i="7"/>
  <c r="E179" i="7" a="1"/>
  <c r="E179" i="7" s="1"/>
  <c r="D179" i="7" a="1"/>
  <c r="D179" i="7" s="1"/>
  <c r="C179" i="7"/>
  <c r="A179" i="7"/>
  <c r="AC178" i="7"/>
  <c r="AB178" i="7"/>
  <c r="AA178" i="7"/>
  <c r="Z178" i="7"/>
  <c r="Y178" i="7"/>
  <c r="E178" i="7" a="1"/>
  <c r="E178" i="7"/>
  <c r="D178" i="7" a="1"/>
  <c r="D178" i="7" s="1"/>
  <c r="C178" i="7"/>
  <c r="A178" i="7"/>
  <c r="AC177" i="7"/>
  <c r="AB177" i="7"/>
  <c r="AA177" i="7"/>
  <c r="Z177" i="7"/>
  <c r="Y177" i="7"/>
  <c r="E177" i="7" a="1"/>
  <c r="E177" i="7" s="1"/>
  <c r="D177" i="7" a="1"/>
  <c r="D177" i="7" s="1"/>
  <c r="C177" i="7"/>
  <c r="A177" i="7"/>
  <c r="AC176" i="7"/>
  <c r="AB176" i="7"/>
  <c r="AA176" i="7"/>
  <c r="Z176" i="7"/>
  <c r="Y176" i="7"/>
  <c r="E176" i="7" a="1"/>
  <c r="E176" i="7" s="1"/>
  <c r="D176" i="7" a="1"/>
  <c r="D176" i="7" s="1"/>
  <c r="C176" i="7"/>
  <c r="A176" i="7"/>
  <c r="AC175" i="7"/>
  <c r="AB175" i="7"/>
  <c r="AA175" i="7"/>
  <c r="Z175" i="7"/>
  <c r="Y175" i="7"/>
  <c r="E175" i="7" a="1"/>
  <c r="E175" i="7" s="1"/>
  <c r="D175" i="7" a="1"/>
  <c r="D175" i="7" s="1"/>
  <c r="C175" i="7"/>
  <c r="A175" i="7"/>
  <c r="AC174" i="7"/>
  <c r="AB174" i="7"/>
  <c r="AA174" i="7"/>
  <c r="Z174" i="7"/>
  <c r="Y174" i="7"/>
  <c r="E174" i="7" a="1"/>
  <c r="E174" i="7" s="1"/>
  <c r="D174" i="7" a="1"/>
  <c r="D174" i="7" s="1"/>
  <c r="C174" i="7"/>
  <c r="A174" i="7"/>
  <c r="AC173" i="7"/>
  <c r="AB173" i="7"/>
  <c r="AA173" i="7"/>
  <c r="Z173" i="7"/>
  <c r="Y173" i="7"/>
  <c r="E173" i="7" a="1"/>
  <c r="E173" i="7" s="1"/>
  <c r="D173" i="7" a="1"/>
  <c r="D173" i="7" s="1"/>
  <c r="C173" i="7"/>
  <c r="A173" i="7"/>
  <c r="AC172" i="7"/>
  <c r="AB172" i="7"/>
  <c r="AA172" i="7"/>
  <c r="Z172" i="7"/>
  <c r="Y172" i="7"/>
  <c r="E172" i="7" a="1"/>
  <c r="E172" i="7"/>
  <c r="D172" i="7" a="1"/>
  <c r="D172" i="7" s="1"/>
  <c r="C172" i="7"/>
  <c r="A172" i="7"/>
  <c r="AC171" i="7"/>
  <c r="AB171" i="7"/>
  <c r="AA171" i="7"/>
  <c r="Z171" i="7"/>
  <c r="Y171" i="7"/>
  <c r="E171" i="7" a="1"/>
  <c r="E171" i="7" s="1"/>
  <c r="D171" i="7" a="1"/>
  <c r="D171" i="7" s="1"/>
  <c r="C171" i="7"/>
  <c r="A171" i="7"/>
  <c r="AC170" i="7"/>
  <c r="AB170" i="7"/>
  <c r="AA170" i="7"/>
  <c r="Z170" i="7"/>
  <c r="Y170" i="7"/>
  <c r="E170" i="7" a="1"/>
  <c r="E170" i="7" s="1"/>
  <c r="D170" i="7" a="1"/>
  <c r="D170" i="7"/>
  <c r="C170" i="7"/>
  <c r="A170" i="7"/>
  <c r="AC169" i="7"/>
  <c r="AB169" i="7"/>
  <c r="AA169" i="7"/>
  <c r="Z169" i="7"/>
  <c r="Y169" i="7"/>
  <c r="E169" i="7" a="1"/>
  <c r="E169" i="7" s="1"/>
  <c r="D169" i="7" a="1"/>
  <c r="D169" i="7" s="1"/>
  <c r="C169" i="7"/>
  <c r="A169" i="7"/>
  <c r="AC168" i="7"/>
  <c r="AB168" i="7"/>
  <c r="AA168" i="7"/>
  <c r="Z168" i="7"/>
  <c r="Y168" i="7"/>
  <c r="E168" i="7" a="1"/>
  <c r="E168" i="7"/>
  <c r="D168" i="7" a="1"/>
  <c r="D168" i="7"/>
  <c r="C168" i="7"/>
  <c r="A168" i="7"/>
  <c r="AC167" i="7"/>
  <c r="AB167" i="7"/>
  <c r="AA167" i="7"/>
  <c r="Z167" i="7"/>
  <c r="Y167" i="7"/>
  <c r="E167" i="7" a="1"/>
  <c r="E167" i="7" s="1"/>
  <c r="D167" i="7" a="1"/>
  <c r="D167" i="7" s="1"/>
  <c r="C167" i="7"/>
  <c r="A167" i="7"/>
  <c r="AC166" i="7"/>
  <c r="AB166" i="7"/>
  <c r="AA166" i="7"/>
  <c r="Z166" i="7"/>
  <c r="Y166" i="7"/>
  <c r="E166" i="7" a="1"/>
  <c r="E166" i="7"/>
  <c r="D166" i="7" a="1"/>
  <c r="D166" i="7" s="1"/>
  <c r="C166" i="7"/>
  <c r="A166" i="7"/>
  <c r="AC165" i="7"/>
  <c r="AB165" i="7"/>
  <c r="AA165" i="7"/>
  <c r="Z165" i="7"/>
  <c r="Y165" i="7"/>
  <c r="E165" i="7" a="1"/>
  <c r="E165" i="7" s="1"/>
  <c r="D165" i="7" a="1"/>
  <c r="D165" i="7" s="1"/>
  <c r="C165" i="7"/>
  <c r="A165" i="7"/>
  <c r="AC164" i="7"/>
  <c r="AB164" i="7"/>
  <c r="AA164" i="7"/>
  <c r="Z164" i="7"/>
  <c r="Y164" i="7"/>
  <c r="E164" i="7" a="1"/>
  <c r="E164" i="7" s="1"/>
  <c r="D164" i="7" a="1"/>
  <c r="D164" i="7"/>
  <c r="C164" i="7"/>
  <c r="A164" i="7"/>
  <c r="AC163" i="7"/>
  <c r="AB163" i="7"/>
  <c r="AA163" i="7"/>
  <c r="Z163" i="7"/>
  <c r="Y163" i="7"/>
  <c r="E163" i="7" a="1"/>
  <c r="E163" i="7"/>
  <c r="D163" i="7" a="1"/>
  <c r="D163" i="7" s="1"/>
  <c r="C163" i="7"/>
  <c r="A163" i="7"/>
  <c r="AC162" i="7"/>
  <c r="AB162" i="7"/>
  <c r="AA162" i="7"/>
  <c r="Z162" i="7"/>
  <c r="Y162" i="7"/>
  <c r="E162" i="7" a="1"/>
  <c r="E162" i="7" s="1"/>
  <c r="D162" i="7" a="1"/>
  <c r="D162" i="7"/>
  <c r="C162" i="7"/>
  <c r="A162" i="7"/>
  <c r="AC161" i="7"/>
  <c r="AB161" i="7"/>
  <c r="AA161" i="7"/>
  <c r="Z161" i="7"/>
  <c r="Y161" i="7"/>
  <c r="E161" i="7" a="1"/>
  <c r="E161" i="7" s="1"/>
  <c r="D161" i="7" a="1"/>
  <c r="D161" i="7" s="1"/>
  <c r="C161" i="7"/>
  <c r="A161" i="7"/>
  <c r="AC160" i="7"/>
  <c r="AB160" i="7"/>
  <c r="AA160" i="7"/>
  <c r="Z160" i="7"/>
  <c r="Y160" i="7"/>
  <c r="E160" i="7" a="1"/>
  <c r="E160" i="7"/>
  <c r="D160" i="7" a="1"/>
  <c r="D160" i="7" s="1"/>
  <c r="C160" i="7"/>
  <c r="A160" i="7"/>
  <c r="AC159" i="7"/>
  <c r="AB159" i="7"/>
  <c r="AA159" i="7"/>
  <c r="Z159" i="7"/>
  <c r="Y159" i="7"/>
  <c r="E159" i="7" a="1"/>
  <c r="E159" i="7" s="1"/>
  <c r="D159" i="7" a="1"/>
  <c r="D159" i="7" s="1"/>
  <c r="C159" i="7"/>
  <c r="A159" i="7"/>
  <c r="AC158" i="7"/>
  <c r="AB158" i="7"/>
  <c r="AA158" i="7"/>
  <c r="Z158" i="7"/>
  <c r="Y158" i="7"/>
  <c r="E158" i="7" a="1"/>
  <c r="E158" i="7"/>
  <c r="D158" i="7" a="1"/>
  <c r="D158" i="7"/>
  <c r="C158" i="7"/>
  <c r="A158" i="7"/>
  <c r="AC157" i="7"/>
  <c r="AB157" i="7"/>
  <c r="AA157" i="7"/>
  <c r="Z157" i="7"/>
  <c r="Y157" i="7"/>
  <c r="E157" i="7" a="1"/>
  <c r="E157" i="7" s="1"/>
  <c r="D157" i="7" a="1"/>
  <c r="D157" i="7" s="1"/>
  <c r="C157" i="7"/>
  <c r="A157" i="7"/>
  <c r="AC156" i="7"/>
  <c r="AB156" i="7"/>
  <c r="AA156" i="7"/>
  <c r="Z156" i="7"/>
  <c r="Y156" i="7"/>
  <c r="E156" i="7" a="1"/>
  <c r="E156" i="7" s="1"/>
  <c r="D156" i="7" a="1"/>
  <c r="D156" i="7"/>
  <c r="C156" i="7"/>
  <c r="A156" i="7"/>
  <c r="AC155" i="7"/>
  <c r="AB155" i="7"/>
  <c r="AA155" i="7"/>
  <c r="Z155" i="7"/>
  <c r="Y155" i="7"/>
  <c r="E155" i="7" a="1"/>
  <c r="E155" i="7" s="1"/>
  <c r="D155" i="7" a="1"/>
  <c r="D155" i="7" s="1"/>
  <c r="C155" i="7"/>
  <c r="A155" i="7"/>
  <c r="AC154" i="7"/>
  <c r="AB154" i="7"/>
  <c r="AA154" i="7"/>
  <c r="Z154" i="7"/>
  <c r="Y154" i="7"/>
  <c r="E154" i="7" a="1"/>
  <c r="E154" i="7"/>
  <c r="D154" i="7" a="1"/>
  <c r="D154" i="7" s="1"/>
  <c r="C154" i="7"/>
  <c r="A154" i="7"/>
  <c r="AC153" i="7"/>
  <c r="AB153" i="7"/>
  <c r="AA153" i="7"/>
  <c r="Z153" i="7"/>
  <c r="Y153" i="7"/>
  <c r="E153" i="7" a="1"/>
  <c r="E153" i="7" s="1"/>
  <c r="D153" i="7" a="1"/>
  <c r="D153" i="7"/>
  <c r="C153" i="7"/>
  <c r="A153" i="7"/>
  <c r="AC152" i="7"/>
  <c r="AB152" i="7"/>
  <c r="AA152" i="7"/>
  <c r="Z152" i="7"/>
  <c r="Y152" i="7"/>
  <c r="E152" i="7" a="1"/>
  <c r="E152" i="7" s="1"/>
  <c r="D152" i="7" a="1"/>
  <c r="D152" i="7"/>
  <c r="C152" i="7"/>
  <c r="A152" i="7"/>
  <c r="AC151" i="7"/>
  <c r="AB151" i="7"/>
  <c r="AA151" i="7"/>
  <c r="Z151" i="7"/>
  <c r="Y151" i="7"/>
  <c r="E151" i="7" a="1"/>
  <c r="E151" i="7" s="1"/>
  <c r="D151" i="7" a="1"/>
  <c r="D151" i="7" s="1"/>
  <c r="C151" i="7"/>
  <c r="A151" i="7"/>
  <c r="AC150" i="7"/>
  <c r="AB150" i="7"/>
  <c r="AA150" i="7"/>
  <c r="Z150" i="7"/>
  <c r="Y150" i="7"/>
  <c r="E150" i="7" a="1"/>
  <c r="E150" i="7" s="1"/>
  <c r="D150" i="7" a="1"/>
  <c r="D150" i="7"/>
  <c r="C150" i="7"/>
  <c r="A150" i="7"/>
  <c r="AC149" i="7"/>
  <c r="AB149" i="7"/>
  <c r="AA149" i="7"/>
  <c r="Z149" i="7"/>
  <c r="Y149" i="7"/>
  <c r="E149" i="7" a="1"/>
  <c r="E149" i="7" s="1"/>
  <c r="D149" i="7" a="1"/>
  <c r="D149" i="7" s="1"/>
  <c r="C149" i="7"/>
  <c r="A149" i="7"/>
  <c r="AC148" i="7"/>
  <c r="AB148" i="7"/>
  <c r="AA148" i="7"/>
  <c r="Z148" i="7"/>
  <c r="Y148" i="7"/>
  <c r="E148" i="7" a="1"/>
  <c r="E148" i="7"/>
  <c r="D148" i="7" a="1"/>
  <c r="D148" i="7" s="1"/>
  <c r="C148" i="7"/>
  <c r="A148" i="7"/>
  <c r="AC147" i="7"/>
  <c r="AB147" i="7"/>
  <c r="AA147" i="7"/>
  <c r="Z147" i="7"/>
  <c r="Y147" i="7"/>
  <c r="E147" i="7" a="1"/>
  <c r="E147" i="7" s="1"/>
  <c r="D147" i="7" a="1"/>
  <c r="D147" i="7" s="1"/>
  <c r="C147" i="7"/>
  <c r="A147" i="7"/>
  <c r="AC146" i="7"/>
  <c r="AB146" i="7"/>
  <c r="AA146" i="7"/>
  <c r="Z146" i="7"/>
  <c r="Y146" i="7"/>
  <c r="E146" i="7" a="1"/>
  <c r="E146" i="7" s="1"/>
  <c r="D146" i="7" a="1"/>
  <c r="D146" i="7"/>
  <c r="C146" i="7"/>
  <c r="A146" i="7"/>
  <c r="AC145" i="7"/>
  <c r="AB145" i="7"/>
  <c r="AA145" i="7"/>
  <c r="Z145" i="7"/>
  <c r="Y145" i="7"/>
  <c r="E145" i="7" a="1"/>
  <c r="E145" i="7" s="1"/>
  <c r="D145" i="7" a="1"/>
  <c r="D145" i="7" s="1"/>
  <c r="C145" i="7"/>
  <c r="A145" i="7"/>
  <c r="AC144" i="7"/>
  <c r="AB144" i="7"/>
  <c r="AA144" i="7"/>
  <c r="Z144" i="7"/>
  <c r="Y144" i="7"/>
  <c r="E144" i="7" a="1"/>
  <c r="E144" i="7" s="1"/>
  <c r="D144" i="7" a="1"/>
  <c r="D144" i="7" s="1"/>
  <c r="C144" i="7"/>
  <c r="A144" i="7"/>
  <c r="AC143" i="7"/>
  <c r="AB143" i="7"/>
  <c r="AA143" i="7"/>
  <c r="Z143" i="7"/>
  <c r="Y143" i="7"/>
  <c r="E143" i="7" a="1"/>
  <c r="E143" i="7" s="1"/>
  <c r="D143" i="7" a="1"/>
  <c r="D143" i="7" s="1"/>
  <c r="C143" i="7"/>
  <c r="A143" i="7"/>
  <c r="AC142" i="7"/>
  <c r="AB142" i="7"/>
  <c r="AA142" i="7"/>
  <c r="Z142" i="7"/>
  <c r="Y142" i="7"/>
  <c r="E142" i="7" a="1"/>
  <c r="E142" i="7"/>
  <c r="D142" i="7" a="1"/>
  <c r="D142" i="7" s="1"/>
  <c r="C142" i="7"/>
  <c r="A142" i="7"/>
  <c r="AC141" i="7"/>
  <c r="AB141" i="7"/>
  <c r="AA141" i="7"/>
  <c r="Z141" i="7"/>
  <c r="Y141" i="7"/>
  <c r="E141" i="7" a="1"/>
  <c r="E141" i="7" s="1"/>
  <c r="D141" i="7" a="1"/>
  <c r="D141" i="7" s="1"/>
  <c r="C141" i="7"/>
  <c r="A141" i="7"/>
  <c r="AC140" i="7"/>
  <c r="AB140" i="7"/>
  <c r="AA140" i="7"/>
  <c r="Z140" i="7"/>
  <c r="Y140" i="7"/>
  <c r="E140" i="7" a="1"/>
  <c r="E140" i="7"/>
  <c r="D140" i="7" a="1"/>
  <c r="D140" i="7"/>
  <c r="C140" i="7"/>
  <c r="A140" i="7"/>
  <c r="AC139" i="7"/>
  <c r="AB139" i="7"/>
  <c r="AA139" i="7"/>
  <c r="Z139" i="7"/>
  <c r="Y139" i="7"/>
  <c r="E139" i="7" a="1"/>
  <c r="E139" i="7" s="1"/>
  <c r="D139" i="7" a="1"/>
  <c r="D139" i="7" s="1"/>
  <c r="C139" i="7"/>
  <c r="A139" i="7"/>
  <c r="AC138" i="7"/>
  <c r="AB138" i="7"/>
  <c r="AA138" i="7"/>
  <c r="Z138" i="7"/>
  <c r="Y138" i="7"/>
  <c r="E138" i="7" a="1"/>
  <c r="E138" i="7"/>
  <c r="D138" i="7" a="1"/>
  <c r="D138" i="7"/>
  <c r="C138" i="7"/>
  <c r="A138" i="7"/>
  <c r="AC137" i="7"/>
  <c r="AB137" i="7"/>
  <c r="AA137" i="7"/>
  <c r="Z137" i="7"/>
  <c r="Y137" i="7"/>
  <c r="E137" i="7" a="1"/>
  <c r="E137" i="7" s="1"/>
  <c r="D137" i="7" a="1"/>
  <c r="D137" i="7" s="1"/>
  <c r="C137" i="7"/>
  <c r="A137" i="7"/>
  <c r="AC136" i="7"/>
  <c r="AB136" i="7"/>
  <c r="AA136" i="7"/>
  <c r="Z136" i="7"/>
  <c r="Y136" i="7"/>
  <c r="E136" i="7" a="1"/>
  <c r="E136" i="7"/>
  <c r="D136" i="7" a="1"/>
  <c r="D136" i="7" s="1"/>
  <c r="C136" i="7"/>
  <c r="A136" i="7"/>
  <c r="AC135" i="7"/>
  <c r="AB135" i="7"/>
  <c r="AA135" i="7"/>
  <c r="Z135" i="7"/>
  <c r="Y135" i="7"/>
  <c r="E135" i="7" a="1"/>
  <c r="E135" i="7" s="1"/>
  <c r="D135" i="7" a="1"/>
  <c r="D135" i="7" s="1"/>
  <c r="C135" i="7"/>
  <c r="A135" i="7"/>
  <c r="AC134" i="7"/>
  <c r="AB134" i="7"/>
  <c r="AA134" i="7"/>
  <c r="Z134" i="7"/>
  <c r="Y134" i="7"/>
  <c r="E134" i="7" a="1"/>
  <c r="E134" i="7" s="1"/>
  <c r="D134" i="7" a="1"/>
  <c r="D134" i="7" s="1"/>
  <c r="C134" i="7"/>
  <c r="A134" i="7"/>
  <c r="AC133" i="7"/>
  <c r="AB133" i="7"/>
  <c r="AA133" i="7"/>
  <c r="Z133" i="7"/>
  <c r="Y133" i="7"/>
  <c r="E133" i="7" a="1"/>
  <c r="E133" i="7" s="1"/>
  <c r="D133" i="7" a="1"/>
  <c r="D133" i="7" s="1"/>
  <c r="C133" i="7"/>
  <c r="A133" i="7"/>
  <c r="AC132" i="7"/>
  <c r="AB132" i="7"/>
  <c r="AA132" i="7"/>
  <c r="Z132" i="7"/>
  <c r="Y132" i="7"/>
  <c r="E132" i="7" a="1"/>
  <c r="E132" i="7"/>
  <c r="D132" i="7" a="1"/>
  <c r="D132" i="7"/>
  <c r="C132" i="7"/>
  <c r="A132" i="7"/>
  <c r="AC131" i="7"/>
  <c r="AB131" i="7"/>
  <c r="AA131" i="7"/>
  <c r="Z131" i="7"/>
  <c r="Y131" i="7"/>
  <c r="E131" i="7" a="1"/>
  <c r="E131" i="7" s="1"/>
  <c r="D131" i="7" a="1"/>
  <c r="D131" i="7" s="1"/>
  <c r="C131" i="7"/>
  <c r="A131" i="7"/>
  <c r="AC130" i="7"/>
  <c r="AB130" i="7"/>
  <c r="AA130" i="7"/>
  <c r="Z130" i="7"/>
  <c r="Y130" i="7"/>
  <c r="E130" i="7" a="1"/>
  <c r="E130" i="7"/>
  <c r="D130" i="7" a="1"/>
  <c r="D130" i="7" s="1"/>
  <c r="C130" i="7"/>
  <c r="A130" i="7"/>
  <c r="AC129" i="7"/>
  <c r="AB129" i="7"/>
  <c r="AA129" i="7"/>
  <c r="Z129" i="7"/>
  <c r="Y129" i="7"/>
  <c r="E129" i="7" a="1"/>
  <c r="E129" i="7" s="1"/>
  <c r="D129" i="7" a="1"/>
  <c r="D129" i="7" s="1"/>
  <c r="C129" i="7"/>
  <c r="A129" i="7"/>
  <c r="AC128" i="7"/>
  <c r="AB128" i="7"/>
  <c r="AA128" i="7"/>
  <c r="Z128" i="7"/>
  <c r="Y128" i="7"/>
  <c r="E128" i="7" a="1"/>
  <c r="E128" i="7"/>
  <c r="D128" i="7" a="1"/>
  <c r="D128" i="7"/>
  <c r="C128" i="7"/>
  <c r="A128" i="7"/>
  <c r="AC127" i="7"/>
  <c r="AB127" i="7"/>
  <c r="AA127" i="7"/>
  <c r="Z127" i="7"/>
  <c r="Y127" i="7"/>
  <c r="E127" i="7" a="1"/>
  <c r="E127" i="7" s="1"/>
  <c r="D127" i="7" a="1"/>
  <c r="D127" i="7" s="1"/>
  <c r="C127" i="7"/>
  <c r="A127" i="7"/>
  <c r="AC126" i="7"/>
  <c r="AB126" i="7"/>
  <c r="AA126" i="7"/>
  <c r="Z126" i="7"/>
  <c r="Y126" i="7"/>
  <c r="E126" i="7" a="1"/>
  <c r="E126" i="7" s="1"/>
  <c r="D126" i="7" a="1"/>
  <c r="D126" i="7"/>
  <c r="C126" i="7"/>
  <c r="A126" i="7"/>
  <c r="AC125" i="7"/>
  <c r="AB125" i="7"/>
  <c r="AA125" i="7"/>
  <c r="Z125" i="7"/>
  <c r="Y125" i="7"/>
  <c r="E125" i="7" a="1"/>
  <c r="E125" i="7" s="1"/>
  <c r="D125" i="7" a="1"/>
  <c r="D125" i="7" s="1"/>
  <c r="C125" i="7"/>
  <c r="A125" i="7"/>
  <c r="AC124" i="7"/>
  <c r="AB124" i="7"/>
  <c r="AA124" i="7"/>
  <c r="Z124" i="7"/>
  <c r="Y124" i="7"/>
  <c r="E124" i="7" a="1"/>
  <c r="E124" i="7"/>
  <c r="D124" i="7" a="1"/>
  <c r="D124" i="7" s="1"/>
  <c r="C124" i="7"/>
  <c r="A124" i="7"/>
  <c r="AC123" i="7"/>
  <c r="AB123" i="7"/>
  <c r="AA123" i="7"/>
  <c r="Z123" i="7"/>
  <c r="Y123" i="7"/>
  <c r="E123" i="7" a="1"/>
  <c r="E123" i="7" s="1"/>
  <c r="D123" i="7" a="1"/>
  <c r="D123" i="7" s="1"/>
  <c r="C123" i="7"/>
  <c r="A123" i="7"/>
  <c r="AC122" i="7"/>
  <c r="AB122" i="7"/>
  <c r="AA122" i="7"/>
  <c r="Z122" i="7"/>
  <c r="Y122" i="7"/>
  <c r="E122" i="7" a="1"/>
  <c r="E122" i="7" s="1"/>
  <c r="D122" i="7" a="1"/>
  <c r="D122" i="7"/>
  <c r="C122" i="7"/>
  <c r="A122" i="7"/>
  <c r="AC121" i="7"/>
  <c r="AB121" i="7"/>
  <c r="AA121" i="7"/>
  <c r="Z121" i="7"/>
  <c r="Y121" i="7"/>
  <c r="E121" i="7" a="1"/>
  <c r="E121" i="7" s="1"/>
  <c r="D121" i="7" a="1"/>
  <c r="D121" i="7" s="1"/>
  <c r="C121" i="7"/>
  <c r="A121" i="7"/>
  <c r="AC120" i="7"/>
  <c r="AB120" i="7"/>
  <c r="AA120" i="7"/>
  <c r="Z120" i="7"/>
  <c r="Y120" i="7"/>
  <c r="E120" i="7" a="1"/>
  <c r="E120" i="7" s="1"/>
  <c r="D120" i="7" a="1"/>
  <c r="D120" i="7"/>
  <c r="C120" i="7"/>
  <c r="A120" i="7"/>
  <c r="AC119" i="7"/>
  <c r="AB119" i="7"/>
  <c r="AA119" i="7"/>
  <c r="Z119" i="7"/>
  <c r="Y119" i="7"/>
  <c r="E119" i="7" a="1"/>
  <c r="E119" i="7" s="1"/>
  <c r="D119" i="7" a="1"/>
  <c r="D119" i="7" s="1"/>
  <c r="C119" i="7"/>
  <c r="A119" i="7"/>
  <c r="AC118" i="7"/>
  <c r="AB118" i="7"/>
  <c r="AA118" i="7"/>
  <c r="Z118" i="7"/>
  <c r="Y118" i="7"/>
  <c r="E118" i="7" a="1"/>
  <c r="E118" i="7"/>
  <c r="D118" i="7" a="1"/>
  <c r="D118" i="7" s="1"/>
  <c r="C118" i="7"/>
  <c r="A118" i="7"/>
  <c r="AC117" i="7"/>
  <c r="AB117" i="7"/>
  <c r="AA117" i="7"/>
  <c r="Z117" i="7"/>
  <c r="Y117" i="7"/>
  <c r="E117" i="7" a="1"/>
  <c r="E117" i="7" s="1"/>
  <c r="D117" i="7" a="1"/>
  <c r="D117" i="7" s="1"/>
  <c r="C117" i="7"/>
  <c r="A117" i="7"/>
  <c r="AC116" i="7"/>
  <c r="AB116" i="7"/>
  <c r="AA116" i="7"/>
  <c r="Z116" i="7"/>
  <c r="Y116" i="7"/>
  <c r="E116" i="7" a="1"/>
  <c r="E116" i="7" s="1"/>
  <c r="D116" i="7" a="1"/>
  <c r="D116" i="7"/>
  <c r="C116" i="7"/>
  <c r="A116" i="7"/>
  <c r="AC115" i="7"/>
  <c r="AB115" i="7"/>
  <c r="AA115" i="7"/>
  <c r="Z115" i="7"/>
  <c r="Y115" i="7"/>
  <c r="E115" i="7" a="1"/>
  <c r="E115" i="7" s="1"/>
  <c r="D115" i="7" a="1"/>
  <c r="D115" i="7" s="1"/>
  <c r="C115" i="7"/>
  <c r="A115" i="7"/>
  <c r="AC114" i="7"/>
  <c r="AB114" i="7"/>
  <c r="AA114" i="7"/>
  <c r="Z114" i="7"/>
  <c r="Y114" i="7"/>
  <c r="E114" i="7" a="1"/>
  <c r="E114" i="7" s="1"/>
  <c r="D114" i="7" a="1"/>
  <c r="D114" i="7"/>
  <c r="C114" i="7"/>
  <c r="A114" i="7"/>
  <c r="AC113" i="7"/>
  <c r="AB113" i="7"/>
  <c r="AA113" i="7"/>
  <c r="Z113" i="7"/>
  <c r="Y113" i="7"/>
  <c r="E113" i="7" a="1"/>
  <c r="E113" i="7" s="1"/>
  <c r="D113" i="7" a="1"/>
  <c r="D113" i="7" s="1"/>
  <c r="C113" i="7"/>
  <c r="A113" i="7"/>
  <c r="AC112" i="7"/>
  <c r="AB112" i="7"/>
  <c r="AA112" i="7"/>
  <c r="Z112" i="7"/>
  <c r="Y112" i="7"/>
  <c r="E112" i="7" a="1"/>
  <c r="E112" i="7"/>
  <c r="D112" i="7" a="1"/>
  <c r="D112" i="7" s="1"/>
  <c r="C112" i="7"/>
  <c r="A112" i="7"/>
  <c r="AC111" i="7"/>
  <c r="AB111" i="7"/>
  <c r="AA111" i="7"/>
  <c r="Z111" i="7"/>
  <c r="Y111" i="7"/>
  <c r="E111" i="7" a="1"/>
  <c r="E111" i="7" s="1"/>
  <c r="D111" i="7" a="1"/>
  <c r="D111" i="7" s="1"/>
  <c r="C111" i="7"/>
  <c r="A111" i="7"/>
  <c r="AC110" i="7"/>
  <c r="AB110" i="7"/>
  <c r="AA110" i="7"/>
  <c r="Z110" i="7"/>
  <c r="Y110" i="7"/>
  <c r="E110" i="7" a="1"/>
  <c r="E110" i="7" s="1"/>
  <c r="D110" i="7" a="1"/>
  <c r="D110" i="7" s="1"/>
  <c r="C110" i="7"/>
  <c r="A110" i="7"/>
  <c r="AC109" i="7"/>
  <c r="AB109" i="7"/>
  <c r="AA109" i="7"/>
  <c r="Z109" i="7"/>
  <c r="Y109" i="7"/>
  <c r="E109" i="7" a="1"/>
  <c r="E109" i="7" s="1"/>
  <c r="D109" i="7" a="1"/>
  <c r="D109" i="7" s="1"/>
  <c r="C109" i="7"/>
  <c r="A109" i="7"/>
  <c r="AC108" i="7"/>
  <c r="AB108" i="7"/>
  <c r="AA108" i="7"/>
  <c r="Z108" i="7"/>
  <c r="Y108" i="7"/>
  <c r="E108" i="7" a="1"/>
  <c r="E108" i="7"/>
  <c r="D108" i="7" a="1"/>
  <c r="D108" i="7"/>
  <c r="C108" i="7"/>
  <c r="A108" i="7"/>
  <c r="AC107" i="7"/>
  <c r="AB107" i="7"/>
  <c r="AA107" i="7"/>
  <c r="Z107" i="7"/>
  <c r="Y107" i="7"/>
  <c r="E107" i="7" a="1"/>
  <c r="E107" i="7" s="1"/>
  <c r="D107" i="7" a="1"/>
  <c r="D107" i="7" s="1"/>
  <c r="C107" i="7"/>
  <c r="A107" i="7"/>
  <c r="AC106" i="7"/>
  <c r="AB106" i="7"/>
  <c r="AA106" i="7"/>
  <c r="Z106" i="7"/>
  <c r="Y106" i="7"/>
  <c r="E106" i="7" a="1"/>
  <c r="E106" i="7"/>
  <c r="D106" i="7" a="1"/>
  <c r="D106" i="7" s="1"/>
  <c r="C106" i="7"/>
  <c r="A106" i="7"/>
  <c r="AC105" i="7"/>
  <c r="AB105" i="7"/>
  <c r="AA105" i="7"/>
  <c r="Z105" i="7"/>
  <c r="Y105" i="7"/>
  <c r="E105" i="7" a="1"/>
  <c r="E105" i="7" s="1"/>
  <c r="D105" i="7" a="1"/>
  <c r="D105" i="7" s="1"/>
  <c r="C105" i="7"/>
  <c r="A105" i="7"/>
  <c r="AC104" i="7"/>
  <c r="AB104" i="7"/>
  <c r="AA104" i="7"/>
  <c r="Z104" i="7"/>
  <c r="Y104" i="7"/>
  <c r="E104" i="7" a="1"/>
  <c r="E104" i="7"/>
  <c r="D104" i="7" a="1"/>
  <c r="D104" i="7"/>
  <c r="C104" i="7"/>
  <c r="A104" i="7"/>
  <c r="AC103" i="7"/>
  <c r="AB103" i="7"/>
  <c r="AA103" i="7"/>
  <c r="Z103" i="7"/>
  <c r="Y103" i="7"/>
  <c r="E103" i="7" a="1"/>
  <c r="E103" i="7" s="1"/>
  <c r="D103" i="7" a="1"/>
  <c r="D103" i="7" s="1"/>
  <c r="C103" i="7"/>
  <c r="A103" i="7"/>
  <c r="AC102" i="7"/>
  <c r="AB102" i="7"/>
  <c r="AA102" i="7"/>
  <c r="Z102" i="7"/>
  <c r="Y102" i="7"/>
  <c r="E102" i="7" a="1"/>
  <c r="E102" i="7"/>
  <c r="D102" i="7" a="1"/>
  <c r="D102" i="7" s="1"/>
  <c r="C102" i="7"/>
  <c r="A102" i="7"/>
  <c r="AC101" i="7"/>
  <c r="AB101" i="7"/>
  <c r="AA101" i="7"/>
  <c r="Z101" i="7"/>
  <c r="Y101" i="7"/>
  <c r="E101" i="7" a="1"/>
  <c r="E101" i="7" s="1"/>
  <c r="D101" i="7" a="1"/>
  <c r="D101" i="7" s="1"/>
  <c r="C101" i="7"/>
  <c r="A101" i="7"/>
  <c r="AC100" i="7"/>
  <c r="AB100" i="7"/>
  <c r="AA100" i="7"/>
  <c r="Z100" i="7"/>
  <c r="Y100" i="7"/>
  <c r="E100" i="7" a="1"/>
  <c r="E100" i="7"/>
  <c r="D100" i="7" a="1"/>
  <c r="D100" i="7" s="1"/>
  <c r="C100" i="7"/>
  <c r="A100" i="7"/>
  <c r="AC99" i="7"/>
  <c r="AB99" i="7"/>
  <c r="AA99" i="7"/>
  <c r="Z99" i="7"/>
  <c r="Y99" i="7"/>
  <c r="E99" i="7" a="1"/>
  <c r="E99" i="7"/>
  <c r="D99" i="7" a="1"/>
  <c r="D99" i="7" s="1"/>
  <c r="C99" i="7"/>
  <c r="A99" i="7"/>
  <c r="AC98" i="7"/>
  <c r="AB98" i="7"/>
  <c r="AA98" i="7"/>
  <c r="Z98" i="7"/>
  <c r="Y98" i="7"/>
  <c r="E98" i="7" a="1"/>
  <c r="E98" i="7" s="1"/>
  <c r="D98" i="7" a="1"/>
  <c r="D98" i="7"/>
  <c r="C98" i="7"/>
  <c r="A98" i="7"/>
  <c r="AC97" i="7"/>
  <c r="AB97" i="7"/>
  <c r="AA97" i="7"/>
  <c r="Z97" i="7"/>
  <c r="Y97" i="7"/>
  <c r="E97" i="7" a="1"/>
  <c r="E97" i="7" s="1"/>
  <c r="D97" i="7" a="1"/>
  <c r="D97" i="7" s="1"/>
  <c r="C97" i="7"/>
  <c r="A97" i="7"/>
  <c r="AC96" i="7"/>
  <c r="AB96" i="7"/>
  <c r="AA96" i="7"/>
  <c r="Z96" i="7"/>
  <c r="Y96" i="7"/>
  <c r="E96" i="7" a="1"/>
  <c r="E96" i="7"/>
  <c r="D96" i="7" a="1"/>
  <c r="D96" i="7"/>
  <c r="C96" i="7"/>
  <c r="A96" i="7"/>
  <c r="AC95" i="7"/>
  <c r="AB95" i="7"/>
  <c r="AA95" i="7"/>
  <c r="Z95" i="7"/>
  <c r="Y95" i="7"/>
  <c r="E95" i="7" a="1"/>
  <c r="E95" i="7" s="1"/>
  <c r="D95" i="7" a="1"/>
  <c r="D95" i="7" s="1"/>
  <c r="C95" i="7"/>
  <c r="A95" i="7"/>
  <c r="AC94" i="7"/>
  <c r="AB94" i="7"/>
  <c r="AA94" i="7"/>
  <c r="Z94" i="7"/>
  <c r="Y94" i="7"/>
  <c r="E94" i="7" a="1"/>
  <c r="E94" i="7"/>
  <c r="D94" i="7" a="1"/>
  <c r="D94" i="7" s="1"/>
  <c r="C94" i="7"/>
  <c r="A94" i="7"/>
  <c r="AC93" i="7"/>
  <c r="AB93" i="7"/>
  <c r="AA93" i="7"/>
  <c r="Z93" i="7"/>
  <c r="Y93" i="7"/>
  <c r="E93" i="7" a="1"/>
  <c r="E93" i="7" s="1"/>
  <c r="D93" i="7" a="1"/>
  <c r="D93" i="7" s="1"/>
  <c r="C93" i="7"/>
  <c r="A93" i="7"/>
  <c r="AC92" i="7"/>
  <c r="AB92" i="7"/>
  <c r="AA92" i="7"/>
  <c r="Z92" i="7"/>
  <c r="Y92" i="7"/>
  <c r="E92" i="7" a="1"/>
  <c r="E92" i="7" s="1"/>
  <c r="D92" i="7" a="1"/>
  <c r="D92" i="7"/>
  <c r="C92" i="7"/>
  <c r="A92" i="7"/>
  <c r="AC91" i="7"/>
  <c r="AB91" i="7"/>
  <c r="AA91" i="7"/>
  <c r="Z91" i="7"/>
  <c r="Y91" i="7"/>
  <c r="E91" i="7" a="1"/>
  <c r="E91" i="7" s="1"/>
  <c r="D91" i="7" a="1"/>
  <c r="D91" i="7" s="1"/>
  <c r="C91" i="7"/>
  <c r="A91" i="7"/>
  <c r="AC90" i="7"/>
  <c r="AB90" i="7"/>
  <c r="AA90" i="7"/>
  <c r="Z90" i="7"/>
  <c r="Y90" i="7"/>
  <c r="E90" i="7" a="1"/>
  <c r="E90" i="7" s="1"/>
  <c r="D90" i="7" a="1"/>
  <c r="D90" i="7" s="1"/>
  <c r="C90" i="7"/>
  <c r="A90" i="7"/>
  <c r="AC89" i="7"/>
  <c r="AB89" i="7"/>
  <c r="AA89" i="7"/>
  <c r="Z89" i="7"/>
  <c r="Y89" i="7"/>
  <c r="E89" i="7" a="1"/>
  <c r="E89" i="7" s="1"/>
  <c r="D89" i="7" a="1"/>
  <c r="D89" i="7" s="1"/>
  <c r="C89" i="7"/>
  <c r="A89" i="7"/>
  <c r="AC88" i="7"/>
  <c r="AB88" i="7"/>
  <c r="AA88" i="7"/>
  <c r="Z88" i="7"/>
  <c r="Y88" i="7"/>
  <c r="E88" i="7" a="1"/>
  <c r="E88" i="7" s="1"/>
  <c r="D88" i="7" a="1"/>
  <c r="D88" i="7" s="1"/>
  <c r="C88" i="7"/>
  <c r="A88" i="7"/>
  <c r="AC87" i="7"/>
  <c r="AB87" i="7"/>
  <c r="AA87" i="7"/>
  <c r="Z87" i="7"/>
  <c r="Y87" i="7"/>
  <c r="E87" i="7" a="1"/>
  <c r="E87" i="7" s="1"/>
  <c r="D87" i="7" a="1"/>
  <c r="D87" i="7" s="1"/>
  <c r="C87" i="7"/>
  <c r="A87" i="7"/>
  <c r="AC86" i="7"/>
  <c r="AB86" i="7"/>
  <c r="AA86" i="7"/>
  <c r="Z86" i="7"/>
  <c r="Y86" i="7"/>
  <c r="E86" i="7" a="1"/>
  <c r="E86" i="7" s="1"/>
  <c r="D86" i="7" a="1"/>
  <c r="D86" i="7"/>
  <c r="C86" i="7"/>
  <c r="A86" i="7"/>
  <c r="AC85" i="7"/>
  <c r="AB85" i="7"/>
  <c r="AA85" i="7"/>
  <c r="Z85" i="7"/>
  <c r="Y85" i="7"/>
  <c r="E85" i="7" a="1"/>
  <c r="E85" i="7" s="1"/>
  <c r="D85" i="7" a="1"/>
  <c r="D85" i="7" s="1"/>
  <c r="C85" i="7"/>
  <c r="A85" i="7"/>
  <c r="AC84" i="7"/>
  <c r="AB84" i="7"/>
  <c r="AA84" i="7"/>
  <c r="Z84" i="7"/>
  <c r="Y84" i="7"/>
  <c r="E84" i="7" a="1"/>
  <c r="E84" i="7" s="1"/>
  <c r="D84" i="7" a="1"/>
  <c r="D84" i="7" s="1"/>
  <c r="C84" i="7"/>
  <c r="A84" i="7"/>
  <c r="AC83" i="7"/>
  <c r="AB83" i="7"/>
  <c r="AA83" i="7"/>
  <c r="Z83" i="7"/>
  <c r="Y83" i="7"/>
  <c r="E83" i="7" a="1"/>
  <c r="E83" i="7" s="1"/>
  <c r="D83" i="7" a="1"/>
  <c r="D83" i="7" s="1"/>
  <c r="C83" i="7"/>
  <c r="A83" i="7"/>
  <c r="AC82" i="7"/>
  <c r="AB82" i="7"/>
  <c r="AA82" i="7"/>
  <c r="Z82" i="7"/>
  <c r="Y82" i="7"/>
  <c r="E82" i="7" a="1"/>
  <c r="E82" i="7"/>
  <c r="D82" i="7" a="1"/>
  <c r="D82" i="7" s="1"/>
  <c r="C82" i="7"/>
  <c r="A82" i="7"/>
  <c r="AC81" i="7"/>
  <c r="AB81" i="7"/>
  <c r="AA81" i="7"/>
  <c r="Z81" i="7"/>
  <c r="Y81" i="7"/>
  <c r="E81" i="7" a="1"/>
  <c r="E81" i="7" s="1"/>
  <c r="D81" i="7" a="1"/>
  <c r="D81" i="7" s="1"/>
  <c r="C81" i="7"/>
  <c r="A81" i="7"/>
  <c r="AC80" i="7"/>
  <c r="AB80" i="7"/>
  <c r="AA80" i="7"/>
  <c r="Z80" i="7"/>
  <c r="Y80" i="7"/>
  <c r="E80" i="7" a="1"/>
  <c r="E80" i="7" s="1"/>
  <c r="D80" i="7" a="1"/>
  <c r="D80" i="7"/>
  <c r="C80" i="7"/>
  <c r="A80" i="7"/>
  <c r="AC79" i="7"/>
  <c r="AB79" i="7"/>
  <c r="AA79" i="7"/>
  <c r="Z79" i="7"/>
  <c r="Y79" i="7"/>
  <c r="E79" i="7" a="1"/>
  <c r="E79" i="7" s="1"/>
  <c r="D79" i="7" a="1"/>
  <c r="D79" i="7" s="1"/>
  <c r="C79" i="7"/>
  <c r="A79" i="7"/>
  <c r="AC78" i="7"/>
  <c r="AB78" i="7"/>
  <c r="AA78" i="7"/>
  <c r="Z78" i="7"/>
  <c r="Y78" i="7"/>
  <c r="E78" i="7" a="1"/>
  <c r="E78" i="7" s="1"/>
  <c r="D78" i="7" a="1"/>
  <c r="D78" i="7" s="1"/>
  <c r="C78" i="7"/>
  <c r="A78" i="7"/>
  <c r="AC77" i="7"/>
  <c r="AB77" i="7"/>
  <c r="AA77" i="7"/>
  <c r="Z77" i="7"/>
  <c r="Y77" i="7"/>
  <c r="E77" i="7" a="1"/>
  <c r="E77" i="7" s="1"/>
  <c r="D77" i="7" a="1"/>
  <c r="D77" i="7" s="1"/>
  <c r="C77" i="7"/>
  <c r="A77" i="7"/>
  <c r="AC76" i="7"/>
  <c r="AB76" i="7"/>
  <c r="AA76" i="7"/>
  <c r="Z76" i="7"/>
  <c r="Y76" i="7"/>
  <c r="E76" i="7" a="1"/>
  <c r="E76" i="7"/>
  <c r="D76" i="7" a="1"/>
  <c r="D76" i="7"/>
  <c r="C76" i="7"/>
  <c r="A76" i="7"/>
  <c r="AC75" i="7"/>
  <c r="AB75" i="7"/>
  <c r="AA75" i="7"/>
  <c r="Z75" i="7"/>
  <c r="Y75" i="7"/>
  <c r="E75" i="7" a="1"/>
  <c r="E75" i="7" s="1"/>
  <c r="D75" i="7" a="1"/>
  <c r="D75" i="7" s="1"/>
  <c r="C75" i="7"/>
  <c r="A75" i="7"/>
  <c r="AC74" i="7"/>
  <c r="AB74" i="7"/>
  <c r="AA74" i="7"/>
  <c r="Z74" i="7"/>
  <c r="Y74" i="7"/>
  <c r="E74" i="7" a="1"/>
  <c r="E74" i="7"/>
  <c r="D74" i="7" a="1"/>
  <c r="D74" i="7"/>
  <c r="C74" i="7"/>
  <c r="A74" i="7"/>
  <c r="AC73" i="7"/>
  <c r="AB73" i="7"/>
  <c r="AA73" i="7"/>
  <c r="Z73" i="7"/>
  <c r="Y73" i="7"/>
  <c r="E73" i="7" a="1"/>
  <c r="E73" i="7" s="1"/>
  <c r="D73" i="7" a="1"/>
  <c r="D73" i="7" s="1"/>
  <c r="C73" i="7"/>
  <c r="A73" i="7"/>
  <c r="AC72" i="7"/>
  <c r="AB72" i="7"/>
  <c r="AA72" i="7"/>
  <c r="Z72" i="7"/>
  <c r="Y72" i="7"/>
  <c r="E72" i="7" a="1"/>
  <c r="E72" i="7"/>
  <c r="D72" i="7" a="1"/>
  <c r="D72" i="7" s="1"/>
  <c r="C72" i="7"/>
  <c r="A72" i="7"/>
  <c r="AC71" i="7"/>
  <c r="AB71" i="7"/>
  <c r="AA71" i="7"/>
  <c r="Z71" i="7"/>
  <c r="Y71" i="7"/>
  <c r="E71" i="7" a="1"/>
  <c r="E71" i="7" s="1"/>
  <c r="D71" i="7" a="1"/>
  <c r="D71" i="7" s="1"/>
  <c r="C71" i="7"/>
  <c r="A71" i="7"/>
  <c r="AC70" i="7"/>
  <c r="AB70" i="7"/>
  <c r="AA70" i="7"/>
  <c r="Z70" i="7"/>
  <c r="Y70" i="7"/>
  <c r="E70" i="7" a="1"/>
  <c r="E70" i="7"/>
  <c r="D70" i="7" a="1"/>
  <c r="D70" i="7"/>
  <c r="C70" i="7"/>
  <c r="A70" i="7"/>
  <c r="AC69" i="7"/>
  <c r="AB69" i="7"/>
  <c r="AA69" i="7"/>
  <c r="Z69" i="7"/>
  <c r="Y69" i="7"/>
  <c r="E69" i="7" a="1"/>
  <c r="E69" i="7" s="1"/>
  <c r="D69" i="7" a="1"/>
  <c r="D69" i="7" s="1"/>
  <c r="C69" i="7"/>
  <c r="A69" i="7"/>
  <c r="AC68" i="7"/>
  <c r="AB68" i="7"/>
  <c r="AA68" i="7"/>
  <c r="Z68" i="7"/>
  <c r="Y68" i="7"/>
  <c r="E68" i="7" a="1"/>
  <c r="E68" i="7"/>
  <c r="D68" i="7" a="1"/>
  <c r="D68" i="7"/>
  <c r="C68" i="7"/>
  <c r="A68" i="7"/>
  <c r="AC67" i="7"/>
  <c r="AB67" i="7"/>
  <c r="AA67" i="7"/>
  <c r="Z67" i="7"/>
  <c r="Y67" i="7"/>
  <c r="E67" i="7" a="1"/>
  <c r="E67" i="7"/>
  <c r="D67" i="7" a="1"/>
  <c r="D67" i="7" s="1"/>
  <c r="C67" i="7"/>
  <c r="A67" i="7"/>
  <c r="AC66" i="7"/>
  <c r="AB66" i="7"/>
  <c r="AA66" i="7"/>
  <c r="Z66" i="7"/>
  <c r="Y66" i="7"/>
  <c r="E66" i="7" a="1"/>
  <c r="E66" i="7" s="1"/>
  <c r="D66" i="7" a="1"/>
  <c r="D66" i="7" s="1"/>
  <c r="C66" i="7"/>
  <c r="A66" i="7"/>
  <c r="AC65" i="7"/>
  <c r="AB65" i="7"/>
  <c r="AA65" i="7"/>
  <c r="Z65" i="7"/>
  <c r="Y65" i="7"/>
  <c r="E65" i="7" a="1"/>
  <c r="E65" i="7" s="1"/>
  <c r="D65" i="7" a="1"/>
  <c r="D65" i="7" s="1"/>
  <c r="C65" i="7"/>
  <c r="A65" i="7"/>
  <c r="AC64" i="7"/>
  <c r="AB64" i="7"/>
  <c r="AA64" i="7"/>
  <c r="Z64" i="7"/>
  <c r="Y64" i="7"/>
  <c r="E64" i="7" a="1"/>
  <c r="E64" i="7"/>
  <c r="D64" i="7" a="1"/>
  <c r="D64" i="7" s="1"/>
  <c r="C64" i="7"/>
  <c r="A64" i="7"/>
  <c r="AC63" i="7"/>
  <c r="AB63" i="7"/>
  <c r="AA63" i="7"/>
  <c r="Z63" i="7"/>
  <c r="Y63" i="7"/>
  <c r="E63" i="7" a="1"/>
  <c r="E63" i="7" s="1"/>
  <c r="D63" i="7" a="1"/>
  <c r="D63" i="7" s="1"/>
  <c r="C63" i="7"/>
  <c r="A63" i="7"/>
  <c r="AC62" i="7"/>
  <c r="AB62" i="7"/>
  <c r="AA62" i="7"/>
  <c r="Z62" i="7"/>
  <c r="Y62" i="7"/>
  <c r="E62" i="7" a="1"/>
  <c r="E62" i="7" s="1"/>
  <c r="D62" i="7" a="1"/>
  <c r="D62" i="7"/>
  <c r="C62" i="7"/>
  <c r="A62" i="7"/>
  <c r="AC61" i="7"/>
  <c r="AB61" i="7"/>
  <c r="AA61" i="7"/>
  <c r="Z61" i="7"/>
  <c r="Y61" i="7"/>
  <c r="E61" i="7" a="1"/>
  <c r="E61" i="7" s="1"/>
  <c r="D61" i="7" a="1"/>
  <c r="D61" i="7" s="1"/>
  <c r="C61" i="7"/>
  <c r="A61" i="7"/>
  <c r="AC60" i="7"/>
  <c r="AB60" i="7"/>
  <c r="AA60" i="7"/>
  <c r="Z60" i="7"/>
  <c r="Y60" i="7"/>
  <c r="E60" i="7" a="1"/>
  <c r="E60" i="7" s="1"/>
  <c r="D60" i="7" a="1"/>
  <c r="D60" i="7" s="1"/>
  <c r="C60" i="7"/>
  <c r="A60" i="7"/>
  <c r="AC59" i="7"/>
  <c r="AB59" i="7"/>
  <c r="AA59" i="7"/>
  <c r="Z59" i="7"/>
  <c r="Y59" i="7"/>
  <c r="E59" i="7" a="1"/>
  <c r="E59" i="7" s="1"/>
  <c r="D59" i="7" a="1"/>
  <c r="D59" i="7" s="1"/>
  <c r="C59" i="7"/>
  <c r="A59" i="7"/>
  <c r="AC58" i="7"/>
  <c r="AB58" i="7"/>
  <c r="AA58" i="7"/>
  <c r="Z58" i="7"/>
  <c r="Y58" i="7"/>
  <c r="E58" i="7" a="1"/>
  <c r="E58" i="7"/>
  <c r="D58" i="7" a="1"/>
  <c r="D58" i="7" s="1"/>
  <c r="C58" i="7"/>
  <c r="A58" i="7"/>
  <c r="AC57" i="7"/>
  <c r="AB57" i="7"/>
  <c r="AA57" i="7"/>
  <c r="Z57" i="7"/>
  <c r="Y57" i="7"/>
  <c r="E57" i="7" a="1"/>
  <c r="E57" i="7" s="1"/>
  <c r="D57" i="7" a="1"/>
  <c r="D57" i="7"/>
  <c r="C57" i="7"/>
  <c r="A57" i="7"/>
  <c r="AC56" i="7"/>
  <c r="AB56" i="7"/>
  <c r="AA56" i="7"/>
  <c r="Z56" i="7"/>
  <c r="Y56" i="7"/>
  <c r="E56" i="7" a="1"/>
  <c r="E56" i="7" s="1"/>
  <c r="D56" i="7" a="1"/>
  <c r="D56" i="7"/>
  <c r="C56" i="7"/>
  <c r="A56" i="7"/>
  <c r="AC55" i="7"/>
  <c r="AB55" i="7"/>
  <c r="AA55" i="7"/>
  <c r="Z55" i="7"/>
  <c r="Y55" i="7"/>
  <c r="E55" i="7" a="1"/>
  <c r="E55" i="7" s="1"/>
  <c r="D55" i="7" a="1"/>
  <c r="D55" i="7" s="1"/>
  <c r="C55" i="7"/>
  <c r="A55" i="7"/>
  <c r="AC54" i="7"/>
  <c r="AB54" i="7"/>
  <c r="AA54" i="7"/>
  <c r="Z54" i="7"/>
  <c r="Y54" i="7"/>
  <c r="E54" i="7" a="1"/>
  <c r="E54" i="7" s="1"/>
  <c r="D54" i="7" a="1"/>
  <c r="D54" i="7" s="1"/>
  <c r="C54" i="7"/>
  <c r="A54" i="7"/>
  <c r="AC53" i="7"/>
  <c r="AB53" i="7"/>
  <c r="AA53" i="7"/>
  <c r="Z53" i="7"/>
  <c r="Y53" i="7"/>
  <c r="E53" i="7" a="1"/>
  <c r="E53" i="7" s="1"/>
  <c r="D53" i="7" a="1"/>
  <c r="D53" i="7" s="1"/>
  <c r="C53" i="7"/>
  <c r="A53" i="7"/>
  <c r="AC52" i="7"/>
  <c r="AB52" i="7"/>
  <c r="AA52" i="7"/>
  <c r="Z52" i="7"/>
  <c r="Y52" i="7"/>
  <c r="E52" i="7" a="1"/>
  <c r="E52" i="7"/>
  <c r="D52" i="7" a="1"/>
  <c r="D52" i="7" s="1"/>
  <c r="C52" i="7"/>
  <c r="A52" i="7"/>
  <c r="AC51" i="7"/>
  <c r="AB51" i="7"/>
  <c r="AA51" i="7"/>
  <c r="Z51" i="7"/>
  <c r="Y51" i="7"/>
  <c r="E51" i="7" a="1"/>
  <c r="E51" i="7" s="1"/>
  <c r="D51" i="7" a="1"/>
  <c r="D51" i="7" s="1"/>
  <c r="C51" i="7"/>
  <c r="A51" i="7"/>
  <c r="AC50" i="7"/>
  <c r="AB50" i="7"/>
  <c r="AA50" i="7"/>
  <c r="Z50" i="7"/>
  <c r="Y50" i="7"/>
  <c r="E50" i="7" a="1"/>
  <c r="E50" i="7" s="1"/>
  <c r="D50" i="7" a="1"/>
  <c r="D50" i="7"/>
  <c r="C50" i="7"/>
  <c r="A50" i="7"/>
  <c r="AC49" i="7"/>
  <c r="AB49" i="7"/>
  <c r="AA49" i="7"/>
  <c r="Z49" i="7"/>
  <c r="Y49" i="7"/>
  <c r="E49" i="7" a="1"/>
  <c r="E49" i="7" s="1"/>
  <c r="D49" i="7" a="1"/>
  <c r="D49" i="7" s="1"/>
  <c r="C49" i="7"/>
  <c r="A49" i="7"/>
  <c r="AC48" i="7"/>
  <c r="AB48" i="7"/>
  <c r="AA48" i="7"/>
  <c r="Z48" i="7"/>
  <c r="Y48" i="7"/>
  <c r="E48" i="7" a="1"/>
  <c r="E48" i="7" s="1"/>
  <c r="D48" i="7" a="1"/>
  <c r="D48" i="7" s="1"/>
  <c r="C48" i="7"/>
  <c r="A48" i="7"/>
  <c r="AC47" i="7"/>
  <c r="AB47" i="7"/>
  <c r="AA47" i="7"/>
  <c r="Z47" i="7"/>
  <c r="Y47" i="7"/>
  <c r="E47" i="7" a="1"/>
  <c r="E47" i="7" s="1"/>
  <c r="D47" i="7" a="1"/>
  <c r="D47" i="7" s="1"/>
  <c r="C47" i="7"/>
  <c r="A47" i="7"/>
  <c r="AC46" i="7"/>
  <c r="AB46" i="7"/>
  <c r="AA46" i="7"/>
  <c r="Z46" i="7"/>
  <c r="Y46" i="7"/>
  <c r="E46" i="7" a="1"/>
  <c r="E46" i="7"/>
  <c r="D46" i="7" a="1"/>
  <c r="D46" i="7" s="1"/>
  <c r="C46" i="7"/>
  <c r="A46" i="7"/>
  <c r="AC45" i="7"/>
  <c r="AB45" i="7"/>
  <c r="AA45" i="7"/>
  <c r="Z45" i="7"/>
  <c r="Y45" i="7"/>
  <c r="E45" i="7" a="1"/>
  <c r="E45" i="7" s="1"/>
  <c r="D45" i="7" a="1"/>
  <c r="D45" i="7" s="1"/>
  <c r="C45" i="7"/>
  <c r="A45" i="7"/>
  <c r="AC44" i="7"/>
  <c r="AB44" i="7"/>
  <c r="AA44" i="7"/>
  <c r="Z44" i="7"/>
  <c r="Y44" i="7"/>
  <c r="E44" i="7" a="1"/>
  <c r="E44" i="7"/>
  <c r="D44" i="7" a="1"/>
  <c r="D44" i="7"/>
  <c r="C44" i="7"/>
  <c r="A44" i="7"/>
  <c r="AC43" i="7"/>
  <c r="AB43" i="7"/>
  <c r="AA43" i="7"/>
  <c r="Z43" i="7"/>
  <c r="Y43" i="7"/>
  <c r="E43" i="7" a="1"/>
  <c r="E43" i="7" s="1"/>
  <c r="D43" i="7" a="1"/>
  <c r="D43" i="7" s="1"/>
  <c r="C43" i="7"/>
  <c r="A43" i="7"/>
  <c r="AC42" i="7"/>
  <c r="AB42" i="7"/>
  <c r="AA42" i="7"/>
  <c r="Z42" i="7"/>
  <c r="Y42" i="7"/>
  <c r="E42" i="7" a="1"/>
  <c r="E42" i="7"/>
  <c r="D42" i="7" a="1"/>
  <c r="D42" i="7" s="1"/>
  <c r="C42" i="7"/>
  <c r="A42" i="7"/>
  <c r="AC41" i="7"/>
  <c r="AB41" i="7"/>
  <c r="AA41" i="7"/>
  <c r="Z41" i="7"/>
  <c r="Y41" i="7"/>
  <c r="E41" i="7" a="1"/>
  <c r="E41" i="7" s="1"/>
  <c r="D41" i="7" a="1"/>
  <c r="D41" i="7" s="1"/>
  <c r="C41" i="7"/>
  <c r="A41" i="7"/>
  <c r="AC40" i="7"/>
  <c r="AB40" i="7"/>
  <c r="AA40" i="7"/>
  <c r="Z40" i="7"/>
  <c r="Y40" i="7"/>
  <c r="E40" i="7" a="1"/>
  <c r="E40" i="7"/>
  <c r="D40" i="7" a="1"/>
  <c r="D40" i="7"/>
  <c r="C40" i="7"/>
  <c r="A40" i="7"/>
  <c r="AC39" i="7"/>
  <c r="AB39" i="7"/>
  <c r="AA39" i="7"/>
  <c r="Z39" i="7"/>
  <c r="Y39" i="7"/>
  <c r="E39" i="7" a="1"/>
  <c r="E39" i="7" s="1"/>
  <c r="D39" i="7" a="1"/>
  <c r="D39" i="7" s="1"/>
  <c r="C39" i="7"/>
  <c r="A39" i="7"/>
  <c r="AC38" i="7"/>
  <c r="AB38" i="7"/>
  <c r="AA38" i="7"/>
  <c r="Z38" i="7"/>
  <c r="Y38" i="7"/>
  <c r="E38" i="7" a="1"/>
  <c r="E38" i="7"/>
  <c r="D38" i="7" a="1"/>
  <c r="D38" i="7" s="1"/>
  <c r="C38" i="7"/>
  <c r="A38" i="7"/>
  <c r="AC37" i="7"/>
  <c r="AB37" i="7"/>
  <c r="AA37" i="7"/>
  <c r="Z37" i="7"/>
  <c r="Y37" i="7"/>
  <c r="E37" i="7" a="1"/>
  <c r="E37" i="7" s="1"/>
  <c r="D37" i="7" a="1"/>
  <c r="D37" i="7" s="1"/>
  <c r="C37" i="7"/>
  <c r="A37" i="7"/>
  <c r="AC36" i="7"/>
  <c r="AB36" i="7"/>
  <c r="AA36" i="7"/>
  <c r="Z36" i="7"/>
  <c r="Y36" i="7"/>
  <c r="E36" i="7" a="1"/>
  <c r="E36" i="7"/>
  <c r="D36" i="7" a="1"/>
  <c r="D36" i="7" s="1"/>
  <c r="C36" i="7"/>
  <c r="A36" i="7"/>
  <c r="AC35" i="7"/>
  <c r="AB35" i="7"/>
  <c r="AA35" i="7"/>
  <c r="Z35" i="7"/>
  <c r="Y35" i="7"/>
  <c r="E35" i="7" a="1"/>
  <c r="E35" i="7" s="1"/>
  <c r="D35" i="7" a="1"/>
  <c r="D35" i="7" s="1"/>
  <c r="C35" i="7"/>
  <c r="A35" i="7"/>
  <c r="AC34" i="7"/>
  <c r="AB34" i="7"/>
  <c r="AA34" i="7"/>
  <c r="Z34" i="7"/>
  <c r="Y34" i="7"/>
  <c r="E34" i="7" a="1"/>
  <c r="E34" i="7"/>
  <c r="D34" i="7" a="1"/>
  <c r="D34" i="7" s="1"/>
  <c r="C34" i="7"/>
  <c r="A34" i="7"/>
  <c r="AC33" i="7"/>
  <c r="AB33" i="7"/>
  <c r="AA33" i="7"/>
  <c r="Z33" i="7"/>
  <c r="Y33" i="7"/>
  <c r="E33" i="7" a="1"/>
  <c r="E33" i="7" s="1"/>
  <c r="D33" i="7" a="1"/>
  <c r="D33" i="7" s="1"/>
  <c r="C33" i="7"/>
  <c r="A33" i="7"/>
  <c r="AC32" i="7"/>
  <c r="AB32" i="7"/>
  <c r="AA32" i="7"/>
  <c r="Z32" i="7"/>
  <c r="Y32" i="7"/>
  <c r="E32" i="7" a="1"/>
  <c r="E32" i="7" s="1"/>
  <c r="D32" i="7" a="1"/>
  <c r="D32" i="7"/>
  <c r="C32" i="7"/>
  <c r="A32" i="7"/>
  <c r="AC31" i="7"/>
  <c r="AB31" i="7"/>
  <c r="AA31" i="7"/>
  <c r="Z31" i="7"/>
  <c r="Y31" i="7"/>
  <c r="E31" i="7" a="1"/>
  <c r="E31" i="7" s="1"/>
  <c r="D31" i="7" a="1"/>
  <c r="D31" i="7" s="1"/>
  <c r="C31" i="7"/>
  <c r="A31" i="7"/>
  <c r="AC30" i="7"/>
  <c r="AB30" i="7"/>
  <c r="AA30" i="7"/>
  <c r="Z30" i="7"/>
  <c r="Y30" i="7"/>
  <c r="E30" i="7" a="1"/>
  <c r="E30" i="7" s="1"/>
  <c r="D30" i="7" a="1"/>
  <c r="D30" i="7"/>
  <c r="C30" i="7"/>
  <c r="A30" i="7"/>
  <c r="AC29" i="7"/>
  <c r="AB29" i="7"/>
  <c r="AA29" i="7"/>
  <c r="Z29" i="7"/>
  <c r="Y29" i="7"/>
  <c r="E29" i="7" a="1"/>
  <c r="E29" i="7" s="1"/>
  <c r="D29" i="7" a="1"/>
  <c r="D29" i="7" s="1"/>
  <c r="C29" i="7"/>
  <c r="A29" i="7"/>
  <c r="AC28" i="7"/>
  <c r="AB28" i="7"/>
  <c r="AA28" i="7"/>
  <c r="Z28" i="7"/>
  <c r="Y28" i="7"/>
  <c r="E28" i="7" a="1"/>
  <c r="E28" i="7"/>
  <c r="D28" i="7" a="1"/>
  <c r="D28" i="7" s="1"/>
  <c r="C28" i="7"/>
  <c r="A28" i="7"/>
  <c r="AC27" i="7"/>
  <c r="AB27" i="7"/>
  <c r="AA27" i="7"/>
  <c r="Z27" i="7"/>
  <c r="Y27" i="7"/>
  <c r="E27" i="7" a="1"/>
  <c r="E27" i="7" s="1"/>
  <c r="D27" i="7" a="1"/>
  <c r="D27" i="7" s="1"/>
  <c r="C27" i="7"/>
  <c r="A27" i="7"/>
  <c r="AC26" i="7"/>
  <c r="AB26" i="7"/>
  <c r="AA26" i="7"/>
  <c r="Z26" i="7"/>
  <c r="Y26" i="7"/>
  <c r="E26" i="7" a="1"/>
  <c r="E26" i="7" s="1"/>
  <c r="D26" i="7" a="1"/>
  <c r="D26" i="7"/>
  <c r="C26" i="7"/>
  <c r="A26" i="7"/>
  <c r="AC25" i="7"/>
  <c r="AB25" i="7"/>
  <c r="AA25" i="7"/>
  <c r="Z25" i="7"/>
  <c r="Y25" i="7"/>
  <c r="E25" i="7" a="1"/>
  <c r="E25" i="7" s="1"/>
  <c r="D25" i="7" a="1"/>
  <c r="D25" i="7" s="1"/>
  <c r="C25" i="7"/>
  <c r="A25" i="7"/>
  <c r="AC24" i="7"/>
  <c r="AB24" i="7"/>
  <c r="AA24" i="7"/>
  <c r="Z24" i="7"/>
  <c r="Y24" i="7"/>
  <c r="E24" i="7" a="1"/>
  <c r="E24" i="7" s="1"/>
  <c r="D24" i="7" a="1"/>
  <c r="D24" i="7" s="1"/>
  <c r="C24" i="7"/>
  <c r="A24" i="7"/>
  <c r="AC23" i="7"/>
  <c r="AB23" i="7"/>
  <c r="AA23" i="7"/>
  <c r="Z23" i="7"/>
  <c r="Y23" i="7"/>
  <c r="E23" i="7" a="1"/>
  <c r="E23" i="7" s="1"/>
  <c r="D23" i="7" a="1"/>
  <c r="D23" i="7" s="1"/>
  <c r="C23" i="7"/>
  <c r="A23" i="7"/>
  <c r="AC22" i="7"/>
  <c r="AB22" i="7"/>
  <c r="AA22" i="7"/>
  <c r="Z22" i="7"/>
  <c r="Y22" i="7"/>
  <c r="E22" i="7" a="1"/>
  <c r="E22" i="7"/>
  <c r="D22" i="7" a="1"/>
  <c r="D22" i="7" s="1"/>
  <c r="C22" i="7"/>
  <c r="A22" i="7"/>
  <c r="AC21" i="7"/>
  <c r="AB21" i="7"/>
  <c r="AA21" i="7"/>
  <c r="Z21" i="7"/>
  <c r="Y21" i="7"/>
  <c r="E21" i="7" a="1"/>
  <c r="E21" i="7" s="1"/>
  <c r="D21" i="7" a="1"/>
  <c r="D21" i="7" s="1"/>
  <c r="C21" i="7"/>
  <c r="A21" i="7"/>
  <c r="AC20" i="7"/>
  <c r="AB20" i="7"/>
  <c r="AA20" i="7"/>
  <c r="Z20" i="7"/>
  <c r="Y20" i="7"/>
  <c r="E20" i="7" a="1"/>
  <c r="E20" i="7" s="1"/>
  <c r="D20" i="7" a="1"/>
  <c r="D20" i="7"/>
  <c r="C20" i="7"/>
  <c r="A20" i="7"/>
  <c r="AC19" i="7"/>
  <c r="AB19" i="7"/>
  <c r="AA19" i="7"/>
  <c r="Z19" i="7"/>
  <c r="Y19" i="7"/>
  <c r="E19" i="7" a="1"/>
  <c r="E19" i="7" s="1"/>
  <c r="D19" i="7" a="1"/>
  <c r="D19" i="7" s="1"/>
  <c r="C19" i="7"/>
  <c r="A19" i="7"/>
  <c r="AC18" i="7"/>
  <c r="AB18" i="7"/>
  <c r="AA18" i="7"/>
  <c r="Z18" i="7"/>
  <c r="Y18" i="7"/>
  <c r="E18" i="7" a="1"/>
  <c r="E18" i="7" s="1"/>
  <c r="D18" i="7" a="1"/>
  <c r="D18" i="7" s="1"/>
  <c r="C18" i="7"/>
  <c r="A18" i="7"/>
  <c r="AC17" i="7"/>
  <c r="AB17" i="7"/>
  <c r="AA17" i="7"/>
  <c r="Z17" i="7"/>
  <c r="Y17" i="7"/>
  <c r="E17" i="7" a="1"/>
  <c r="E17" i="7" s="1"/>
  <c r="D17" i="7" a="1"/>
  <c r="D17" i="7" s="1"/>
  <c r="C17" i="7"/>
  <c r="A17" i="7"/>
  <c r="AC16" i="7"/>
  <c r="AB16" i="7"/>
  <c r="AA16" i="7"/>
  <c r="Z16" i="7"/>
  <c r="Y16" i="7"/>
  <c r="E16" i="7" a="1"/>
  <c r="E16" i="7"/>
  <c r="D16" i="7" a="1"/>
  <c r="D16" i="7" s="1"/>
  <c r="C16" i="7"/>
  <c r="A16" i="7"/>
  <c r="AC15" i="7"/>
  <c r="AB15" i="7"/>
  <c r="AA15" i="7"/>
  <c r="Z15" i="7"/>
  <c r="Y15" i="7"/>
  <c r="E15" i="7" a="1"/>
  <c r="E15" i="7" s="1"/>
  <c r="D15" i="7" a="1"/>
  <c r="D15" i="7" s="1"/>
  <c r="C15" i="7"/>
  <c r="A15" i="7"/>
  <c r="AC14" i="7"/>
  <c r="AB14" i="7"/>
  <c r="AA14" i="7"/>
  <c r="Z14" i="7"/>
  <c r="Y14" i="7"/>
  <c r="E14" i="7" a="1"/>
  <c r="E14" i="7" s="1"/>
  <c r="D14" i="7" a="1"/>
  <c r="D14" i="7" s="1"/>
  <c r="C14" i="7"/>
  <c r="A14" i="7"/>
  <c r="AC13" i="7"/>
  <c r="AB13" i="7"/>
  <c r="AA13" i="7"/>
  <c r="Z13" i="7"/>
  <c r="Y13" i="7"/>
  <c r="E13" i="7" a="1"/>
  <c r="E13" i="7" s="1"/>
  <c r="D13" i="7" a="1"/>
  <c r="D13" i="7" s="1"/>
  <c r="C13" i="7"/>
  <c r="A13" i="7"/>
  <c r="AC12" i="7"/>
  <c r="AB12" i="7"/>
  <c r="AA12" i="7"/>
  <c r="Z12" i="7"/>
  <c r="Y12" i="7"/>
  <c r="E12" i="7" a="1"/>
  <c r="E12" i="7"/>
  <c r="D12" i="7" a="1"/>
  <c r="D12" i="7" s="1"/>
  <c r="C12" i="7"/>
  <c r="A12" i="7"/>
  <c r="AC11" i="7"/>
  <c r="AB11" i="7"/>
  <c r="AA11" i="7"/>
  <c r="Z11" i="7"/>
  <c r="Y11" i="7"/>
  <c r="E11" i="7" a="1"/>
  <c r="E11" i="7" s="1"/>
  <c r="D11" i="7" a="1"/>
  <c r="D11" i="7" s="1"/>
  <c r="C11" i="7"/>
  <c r="A11" i="7"/>
  <c r="AC10" i="7"/>
  <c r="AB10" i="7"/>
  <c r="AA10" i="7"/>
  <c r="Z10" i="7"/>
  <c r="Y10" i="7"/>
  <c r="E10" i="7" a="1"/>
  <c r="E10" i="7"/>
  <c r="D10" i="7" a="1"/>
  <c r="D10" i="7"/>
  <c r="C10" i="7"/>
  <c r="A10" i="7"/>
  <c r="AC9" i="7"/>
  <c r="AB9" i="7"/>
  <c r="AA9" i="7"/>
  <c r="Z9" i="7"/>
  <c r="Y9" i="7"/>
  <c r="E9" i="7" a="1"/>
  <c r="E9" i="7" s="1"/>
  <c r="D9" i="7" a="1"/>
  <c r="D9" i="7" s="1"/>
  <c r="C9" i="7"/>
  <c r="A9" i="7"/>
  <c r="AC8" i="7"/>
  <c r="AB8" i="7"/>
  <c r="AA8" i="7"/>
  <c r="Z8" i="7"/>
  <c r="Y8" i="7"/>
  <c r="E8" i="7" a="1"/>
  <c r="E8" i="7"/>
  <c r="D8" i="7" a="1"/>
  <c r="D8" i="7"/>
  <c r="C8" i="7"/>
  <c r="A8" i="7"/>
  <c r="AC7" i="7"/>
  <c r="AB7" i="7"/>
  <c r="AA7" i="7"/>
  <c r="Z7" i="7"/>
  <c r="Y7" i="7"/>
  <c r="E7" i="7" a="1"/>
  <c r="E7" i="7" s="1"/>
  <c r="D7" i="7" a="1"/>
  <c r="D7" i="7" s="1"/>
  <c r="C7" i="7"/>
  <c r="A7" i="7"/>
  <c r="AC6" i="7"/>
  <c r="AB6" i="7"/>
  <c r="AA6" i="7"/>
  <c r="Z6" i="7"/>
  <c r="Y6" i="7"/>
  <c r="E6" i="7" a="1"/>
  <c r="E6" i="7"/>
  <c r="D6" i="7" a="1"/>
  <c r="D6" i="7" s="1"/>
  <c r="C6" i="7"/>
  <c r="A6" i="7"/>
  <c r="AC5" i="7"/>
  <c r="AB5" i="7"/>
  <c r="AA5" i="7"/>
  <c r="Z5" i="7"/>
  <c r="Y5" i="7"/>
  <c r="E5" i="7" a="1"/>
  <c r="E5" i="7" s="1"/>
  <c r="D5" i="7" a="1"/>
  <c r="D5" i="7" s="1"/>
  <c r="C5" i="7"/>
  <c r="A5" i="7"/>
  <c r="AC4" i="7"/>
  <c r="AB4" i="7"/>
  <c r="AA4" i="7"/>
  <c r="Z4" i="7"/>
  <c r="Y4" i="7"/>
  <c r="E4" i="7" a="1"/>
  <c r="E4" i="7"/>
  <c r="D4" i="7" a="1"/>
  <c r="D4" i="7" s="1"/>
  <c r="C4" i="7"/>
  <c r="A4" i="7"/>
  <c r="AC3" i="7"/>
  <c r="AB3" i="7"/>
  <c r="AA3" i="7"/>
  <c r="Z3" i="7"/>
  <c r="Y3" i="7"/>
  <c r="E3" i="7" a="1"/>
  <c r="E3" i="7" s="1"/>
  <c r="D3" i="7" a="1"/>
  <c r="D3" i="7" s="1"/>
  <c r="C3" i="7"/>
  <c r="A3" i="7"/>
  <c r="X2" i="7"/>
  <c r="B57" i="6" s="1"/>
  <c r="W2" i="7"/>
  <c r="V2" i="7"/>
  <c r="B55" i="6" s="1"/>
  <c r="C68" i="5" s="1"/>
  <c r="B68" i="5" s="1"/>
  <c r="BO2" i="4" s="1"/>
  <c r="U2" i="7"/>
  <c r="B54" i="6" s="1"/>
  <c r="C67" i="5" s="1"/>
  <c r="B67" i="5" s="1"/>
  <c r="BN2" i="4" s="1"/>
  <c r="T2" i="7"/>
  <c r="B53" i="6" s="1"/>
  <c r="C66" i="5" s="1"/>
  <c r="B66" i="5" s="1"/>
  <c r="BM2" i="4" s="1"/>
  <c r="S2" i="7"/>
  <c r="R2" i="7"/>
  <c r="Q2" i="7"/>
  <c r="P2" i="7"/>
  <c r="B56" i="6"/>
  <c r="C69" i="5" s="1"/>
  <c r="B69" i="5" s="1"/>
  <c r="B52" i="6"/>
  <c r="C65" i="5" s="1"/>
  <c r="B65" i="5" s="1"/>
  <c r="B51" i="6"/>
  <c r="C64" i="5" s="1"/>
  <c r="B64" i="5" s="1"/>
  <c r="BK2" i="4" s="1"/>
  <c r="B50" i="6"/>
  <c r="C63" i="5" s="1"/>
  <c r="B63" i="5" s="1"/>
  <c r="BJ2" i="4" s="1"/>
  <c r="B43" i="6"/>
  <c r="C57" i="5" s="1"/>
  <c r="B57" i="5" s="1"/>
  <c r="BD2" i="4" s="1"/>
  <c r="C28" i="6"/>
  <c r="P13" i="6"/>
  <c r="B28" i="6" s="1"/>
  <c r="P12" i="6"/>
  <c r="C27" i="6" s="1"/>
  <c r="Z5" i="6"/>
  <c r="AH5" i="5" s="1"/>
  <c r="AK182" i="5"/>
  <c r="HB2" i="4" s="1"/>
  <c r="AH182" i="5"/>
  <c r="HA2" i="4" s="1"/>
  <c r="AE182" i="5"/>
  <c r="GZ2" i="4" s="1"/>
  <c r="AB182" i="5"/>
  <c r="AK181" i="5"/>
  <c r="AH181" i="5"/>
  <c r="AE181" i="5"/>
  <c r="GT2" i="4" s="1"/>
  <c r="AB181" i="5"/>
  <c r="Y181" i="5"/>
  <c r="GP2" i="4" s="1"/>
  <c r="V181" i="5"/>
  <c r="S181" i="5"/>
  <c r="P181" i="5"/>
  <c r="AK180" i="5"/>
  <c r="AH180" i="5"/>
  <c r="GU2" i="4" s="1"/>
  <c r="AE180" i="5"/>
  <c r="GS2" i="4" s="1"/>
  <c r="AB180" i="5"/>
  <c r="Y180" i="5"/>
  <c r="GO2" i="4" s="1"/>
  <c r="V180" i="5"/>
  <c r="S180" i="5"/>
  <c r="P180" i="5"/>
  <c r="W171" i="5"/>
  <c r="V171" i="5"/>
  <c r="E171" i="5"/>
  <c r="D171" i="5"/>
  <c r="W170" i="5"/>
  <c r="V170" i="5"/>
  <c r="E170" i="5"/>
  <c r="D170" i="5"/>
  <c r="W169" i="5"/>
  <c r="V169" i="5"/>
  <c r="E169" i="5"/>
  <c r="D169" i="5"/>
  <c r="W168" i="5"/>
  <c r="V168" i="5"/>
  <c r="E168" i="5"/>
  <c r="D168" i="5"/>
  <c r="W167" i="5"/>
  <c r="V167" i="5"/>
  <c r="E167" i="5"/>
  <c r="D167" i="5"/>
  <c r="W166" i="5"/>
  <c r="V166" i="5"/>
  <c r="E166" i="5"/>
  <c r="D166" i="5"/>
  <c r="W165" i="5"/>
  <c r="V165" i="5"/>
  <c r="E165" i="5"/>
  <c r="D165" i="5"/>
  <c r="W164" i="5"/>
  <c r="V164" i="5"/>
  <c r="E164" i="5"/>
  <c r="D164" i="5"/>
  <c r="W163" i="5"/>
  <c r="V163" i="5"/>
  <c r="E163" i="5"/>
  <c r="D163" i="5"/>
  <c r="E162" i="5"/>
  <c r="D162" i="5"/>
  <c r="X120" i="5"/>
  <c r="X119" i="5"/>
  <c r="U105" i="5"/>
  <c r="W96" i="5"/>
  <c r="C70" i="5"/>
  <c r="B70" i="5" s="1"/>
  <c r="BQ2" i="4" s="1"/>
  <c r="C44" i="5"/>
  <c r="B44" i="5" s="1"/>
  <c r="AQ2" i="4" s="1"/>
  <c r="C43" i="5"/>
  <c r="B43" i="5" s="1"/>
  <c r="AP2" i="4" s="1"/>
  <c r="C42" i="5"/>
  <c r="C41" i="5"/>
  <c r="B41" i="5" s="1"/>
  <c r="B37" i="5"/>
  <c r="U137" i="5" s="1"/>
  <c r="B36" i="5"/>
  <c r="AJ2" i="4" s="1"/>
  <c r="AJ20" i="5"/>
  <c r="L96" i="5" s="1"/>
  <c r="B20" i="5" a="1"/>
  <c r="B20" i="5" s="1"/>
  <c r="D3406" i="4"/>
  <c r="C3406" i="4"/>
  <c r="D3405" i="4"/>
  <c r="C3405" i="4"/>
  <c r="B3405" i="4"/>
  <c r="A3405" i="4"/>
  <c r="D3404" i="4"/>
  <c r="C3404" i="4"/>
  <c r="B3404" i="4"/>
  <c r="A3404" i="4"/>
  <c r="D3403" i="4"/>
  <c r="C3403" i="4"/>
  <c r="B3403" i="4"/>
  <c r="A3403" i="4"/>
  <c r="D3402" i="4"/>
  <c r="C3402" i="4"/>
  <c r="B3402" i="4"/>
  <c r="A3402" i="4"/>
  <c r="D3401" i="4"/>
  <c r="C3401" i="4"/>
  <c r="B3401" i="4"/>
  <c r="A3401" i="4"/>
  <c r="D3400" i="4"/>
  <c r="C3400" i="4"/>
  <c r="B3400" i="4"/>
  <c r="A3400" i="4"/>
  <c r="D3399" i="4"/>
  <c r="C3399" i="4"/>
  <c r="B3399" i="4"/>
  <c r="A3399" i="4"/>
  <c r="D3398" i="4"/>
  <c r="C3398" i="4"/>
  <c r="B3398" i="4"/>
  <c r="A3398" i="4"/>
  <c r="D3397" i="4"/>
  <c r="C3397" i="4"/>
  <c r="B3397" i="4"/>
  <c r="A3397" i="4"/>
  <c r="D3396" i="4"/>
  <c r="C3396" i="4"/>
  <c r="B3396" i="4"/>
  <c r="A3396" i="4"/>
  <c r="D3395" i="4"/>
  <c r="C3395" i="4"/>
  <c r="B3395" i="4"/>
  <c r="A3395" i="4"/>
  <c r="D3394" i="4"/>
  <c r="C3394" i="4"/>
  <c r="B3394" i="4"/>
  <c r="A3394" i="4"/>
  <c r="D3393" i="4"/>
  <c r="C3393" i="4"/>
  <c r="B3393" i="4"/>
  <c r="A3393" i="4"/>
  <c r="D3392" i="4"/>
  <c r="C3392" i="4"/>
  <c r="B3392" i="4"/>
  <c r="A3392" i="4"/>
  <c r="D3391" i="4"/>
  <c r="C3391" i="4"/>
  <c r="B3391" i="4"/>
  <c r="A3391" i="4"/>
  <c r="D3390" i="4"/>
  <c r="C3390" i="4"/>
  <c r="B3390" i="4"/>
  <c r="A3390" i="4"/>
  <c r="D3389" i="4"/>
  <c r="C3389" i="4"/>
  <c r="B3389" i="4"/>
  <c r="A3389" i="4"/>
  <c r="D3388" i="4"/>
  <c r="C3388" i="4"/>
  <c r="B3388" i="4"/>
  <c r="A3388" i="4"/>
  <c r="D3387" i="4"/>
  <c r="C3387" i="4"/>
  <c r="B3387" i="4"/>
  <c r="A3387" i="4"/>
  <c r="D3386" i="4"/>
  <c r="C3386" i="4"/>
  <c r="B3386" i="4"/>
  <c r="A3386" i="4"/>
  <c r="D3385" i="4"/>
  <c r="C3385" i="4"/>
  <c r="B3385" i="4"/>
  <c r="A3385" i="4"/>
  <c r="D3384" i="4"/>
  <c r="C3384" i="4"/>
  <c r="B3384" i="4"/>
  <c r="A3384" i="4"/>
  <c r="D3383" i="4"/>
  <c r="C3383" i="4"/>
  <c r="B3383" i="4"/>
  <c r="A3383" i="4"/>
  <c r="D3382" i="4"/>
  <c r="C3382" i="4"/>
  <c r="B3382" i="4"/>
  <c r="A3382" i="4"/>
  <c r="D3381" i="4"/>
  <c r="C3381" i="4"/>
  <c r="B3381" i="4"/>
  <c r="A3381" i="4"/>
  <c r="D3380" i="4"/>
  <c r="C3380" i="4"/>
  <c r="B3380" i="4"/>
  <c r="A3380" i="4"/>
  <c r="D3379" i="4"/>
  <c r="C3379" i="4"/>
  <c r="B3379" i="4"/>
  <c r="A3379" i="4"/>
  <c r="D3378" i="4"/>
  <c r="C3378" i="4"/>
  <c r="B3378" i="4"/>
  <c r="A3378" i="4"/>
  <c r="D3377" i="4"/>
  <c r="C3377" i="4"/>
  <c r="B3377" i="4"/>
  <c r="A3377" i="4"/>
  <c r="D3376" i="4"/>
  <c r="C3376" i="4"/>
  <c r="B3376" i="4"/>
  <c r="A3376" i="4"/>
  <c r="D3375" i="4"/>
  <c r="C3375" i="4"/>
  <c r="B3375" i="4"/>
  <c r="A3375" i="4"/>
  <c r="D3374" i="4"/>
  <c r="C3374" i="4"/>
  <c r="B3374" i="4"/>
  <c r="A3374" i="4"/>
  <c r="D3373" i="4"/>
  <c r="C3373" i="4"/>
  <c r="B3373" i="4"/>
  <c r="A3373" i="4"/>
  <c r="D3372" i="4"/>
  <c r="C3372" i="4"/>
  <c r="B3372" i="4"/>
  <c r="A3372" i="4"/>
  <c r="D3371" i="4"/>
  <c r="C3371" i="4"/>
  <c r="B3371" i="4"/>
  <c r="A3371" i="4"/>
  <c r="D3370" i="4"/>
  <c r="C3370" i="4"/>
  <c r="B3370" i="4"/>
  <c r="A3370" i="4"/>
  <c r="D3369" i="4"/>
  <c r="C3369" i="4"/>
  <c r="B3369" i="4"/>
  <c r="A3369" i="4"/>
  <c r="D3368" i="4"/>
  <c r="C3368" i="4"/>
  <c r="B3368" i="4"/>
  <c r="A3368" i="4"/>
  <c r="D3367" i="4"/>
  <c r="C3367" i="4"/>
  <c r="B3367" i="4"/>
  <c r="A3367" i="4"/>
  <c r="D3366" i="4"/>
  <c r="C3366" i="4"/>
  <c r="B3366" i="4"/>
  <c r="A3366" i="4"/>
  <c r="D3365" i="4"/>
  <c r="C3365" i="4"/>
  <c r="B3365" i="4"/>
  <c r="A3365" i="4"/>
  <c r="D3364" i="4"/>
  <c r="C3364" i="4"/>
  <c r="B3364" i="4"/>
  <c r="A3364" i="4"/>
  <c r="D3363" i="4"/>
  <c r="C3363" i="4"/>
  <c r="B3363" i="4"/>
  <c r="A3363" i="4"/>
  <c r="D3362" i="4"/>
  <c r="C3362" i="4"/>
  <c r="B3362" i="4"/>
  <c r="A3362" i="4"/>
  <c r="D3361" i="4"/>
  <c r="C3361" i="4"/>
  <c r="B3361" i="4"/>
  <c r="A3361" i="4"/>
  <c r="D3360" i="4"/>
  <c r="C3360" i="4"/>
  <c r="B3360" i="4"/>
  <c r="A3360" i="4"/>
  <c r="D3359" i="4"/>
  <c r="C3359" i="4"/>
  <c r="B3359" i="4"/>
  <c r="A3359" i="4"/>
  <c r="D3358" i="4"/>
  <c r="C3358" i="4"/>
  <c r="B3358" i="4"/>
  <c r="A3358" i="4"/>
  <c r="D3357" i="4"/>
  <c r="C3357" i="4"/>
  <c r="B3357" i="4"/>
  <c r="A3357" i="4"/>
  <c r="D3356" i="4"/>
  <c r="C3356" i="4"/>
  <c r="B3356" i="4"/>
  <c r="A3356" i="4"/>
  <c r="D3355" i="4"/>
  <c r="C3355" i="4"/>
  <c r="B3355" i="4"/>
  <c r="A3355" i="4"/>
  <c r="D3354" i="4"/>
  <c r="C3354" i="4"/>
  <c r="B3354" i="4"/>
  <c r="A3354" i="4"/>
  <c r="D3353" i="4"/>
  <c r="C3353" i="4"/>
  <c r="B3353" i="4"/>
  <c r="A3353" i="4"/>
  <c r="D3352" i="4"/>
  <c r="C3352" i="4"/>
  <c r="B3352" i="4"/>
  <c r="A3352" i="4"/>
  <c r="D3351" i="4"/>
  <c r="C3351" i="4"/>
  <c r="B3351" i="4"/>
  <c r="A3351" i="4"/>
  <c r="D3350" i="4"/>
  <c r="C3350" i="4"/>
  <c r="B3350" i="4"/>
  <c r="A3350" i="4"/>
  <c r="D3349" i="4"/>
  <c r="C3349" i="4"/>
  <c r="B3349" i="4"/>
  <c r="A3349" i="4"/>
  <c r="D3348" i="4"/>
  <c r="C3348" i="4"/>
  <c r="B3348" i="4"/>
  <c r="A3348" i="4"/>
  <c r="D3347" i="4"/>
  <c r="C3347" i="4"/>
  <c r="B3347" i="4"/>
  <c r="A3347" i="4"/>
  <c r="D3346" i="4"/>
  <c r="C3346" i="4"/>
  <c r="B3346" i="4"/>
  <c r="A3346" i="4"/>
  <c r="D3345" i="4"/>
  <c r="C3345" i="4"/>
  <c r="B3345" i="4"/>
  <c r="A3345" i="4"/>
  <c r="D3344" i="4"/>
  <c r="C3344" i="4"/>
  <c r="B3344" i="4"/>
  <c r="A3344" i="4"/>
  <c r="D3343" i="4"/>
  <c r="C3343" i="4"/>
  <c r="B3343" i="4"/>
  <c r="A3343" i="4"/>
  <c r="D3342" i="4"/>
  <c r="C3342" i="4"/>
  <c r="B3342" i="4"/>
  <c r="A3342" i="4"/>
  <c r="D3341" i="4"/>
  <c r="C3341" i="4"/>
  <c r="B3341" i="4"/>
  <c r="A3341" i="4"/>
  <c r="D3340" i="4"/>
  <c r="C3340" i="4"/>
  <c r="B3340" i="4"/>
  <c r="A3340" i="4"/>
  <c r="D3339" i="4"/>
  <c r="C3339" i="4"/>
  <c r="B3339" i="4"/>
  <c r="A3339" i="4"/>
  <c r="D3338" i="4"/>
  <c r="C3338" i="4"/>
  <c r="B3338" i="4"/>
  <c r="A3338" i="4"/>
  <c r="D3337" i="4"/>
  <c r="C3337" i="4"/>
  <c r="B3337" i="4"/>
  <c r="A3337" i="4"/>
  <c r="D3336" i="4"/>
  <c r="C3336" i="4"/>
  <c r="B3336" i="4"/>
  <c r="A3336" i="4"/>
  <c r="D3335" i="4"/>
  <c r="C3335" i="4"/>
  <c r="B3335" i="4"/>
  <c r="A3335" i="4"/>
  <c r="D3334" i="4"/>
  <c r="C3334" i="4"/>
  <c r="B3334" i="4"/>
  <c r="A3334" i="4"/>
  <c r="D3333" i="4"/>
  <c r="C3333" i="4"/>
  <c r="B3333" i="4"/>
  <c r="A3333" i="4"/>
  <c r="D3331" i="4"/>
  <c r="D3330" i="4"/>
  <c r="D3329" i="4"/>
  <c r="D3328" i="4"/>
  <c r="D3327" i="4"/>
  <c r="D3326" i="4"/>
  <c r="D3324" i="4"/>
  <c r="D3323" i="4"/>
  <c r="D3322" i="4"/>
  <c r="D3320" i="4"/>
  <c r="D3314" i="4"/>
  <c r="D3312" i="4"/>
  <c r="D3311" i="4"/>
  <c r="D3310" i="4"/>
  <c r="D3309" i="4"/>
  <c r="D3307" i="4"/>
  <c r="D3306" i="4"/>
  <c r="D3302" i="4"/>
  <c r="D3300" i="4"/>
  <c r="D3298" i="4"/>
  <c r="D3297" i="4"/>
  <c r="D3295" i="4"/>
  <c r="D3294" i="4"/>
  <c r="D3293" i="4"/>
  <c r="D3291" i="4"/>
  <c r="D3288" i="4"/>
  <c r="D3286" i="4"/>
  <c r="D3283" i="4"/>
  <c r="D3282" i="4"/>
  <c r="D3281" i="4"/>
  <c r="D3280" i="4"/>
  <c r="D3279" i="4"/>
  <c r="D3277" i="4"/>
  <c r="D3271" i="4"/>
  <c r="D3269" i="4"/>
  <c r="D3267" i="4"/>
  <c r="D3266" i="4"/>
  <c r="D3265" i="4"/>
  <c r="D3264" i="4"/>
  <c r="D3263" i="4"/>
  <c r="D3261" i="4"/>
  <c r="D3258" i="4"/>
  <c r="D3256" i="4"/>
  <c r="D3253" i="4"/>
  <c r="D3252" i="4"/>
  <c r="D3251" i="4"/>
  <c r="D3249" i="4"/>
  <c r="D3248" i="4"/>
  <c r="D3247" i="4"/>
  <c r="D3243" i="4"/>
  <c r="D3242" i="4"/>
  <c r="D3241" i="4"/>
  <c r="D3239" i="4"/>
  <c r="D3238" i="4"/>
  <c r="D3237" i="4"/>
  <c r="D3235" i="4"/>
  <c r="D3234" i="4"/>
  <c r="D3233" i="4"/>
  <c r="D3230" i="4"/>
  <c r="D3227" i="4"/>
  <c r="D3226" i="4"/>
  <c r="D3224" i="4"/>
  <c r="D3223" i="4"/>
  <c r="D3221" i="4"/>
  <c r="D3220" i="4"/>
  <c r="D3219" i="4"/>
  <c r="D3218" i="4"/>
  <c r="D3214" i="4"/>
  <c r="D3211" i="4"/>
  <c r="D3207" i="4"/>
  <c r="D3206" i="4"/>
  <c r="D3205" i="4"/>
  <c r="D3204" i="4"/>
  <c r="D3203" i="4"/>
  <c r="D3199" i="4"/>
  <c r="D3196" i="4"/>
  <c r="D3194" i="4"/>
  <c r="D3192" i="4"/>
  <c r="D3191" i="4"/>
  <c r="D3187" i="4"/>
  <c r="D3186" i="4"/>
  <c r="D3185" i="4"/>
  <c r="D3184" i="4"/>
  <c r="D3183" i="4"/>
  <c r="D3182" i="4"/>
  <c r="D3181" i="4"/>
  <c r="D3178" i="4"/>
  <c r="D3176" i="4"/>
  <c r="D3175" i="4"/>
  <c r="D3173" i="4"/>
  <c r="D3172" i="4"/>
  <c r="D3171" i="4"/>
  <c r="D3170" i="4"/>
  <c r="D3169" i="4"/>
  <c r="D3168" i="4"/>
  <c r="D3167" i="4"/>
  <c r="D3164" i="4"/>
  <c r="D3162" i="4"/>
  <c r="D3161" i="4"/>
  <c r="D3160" i="4"/>
  <c r="D3159" i="4"/>
  <c r="D3158" i="4"/>
  <c r="D3157" i="4"/>
  <c r="D3156" i="4"/>
  <c r="D3155" i="4"/>
  <c r="D3152" i="4"/>
  <c r="D3150" i="4"/>
  <c r="D3149" i="4"/>
  <c r="D3148" i="4"/>
  <c r="D3147" i="4"/>
  <c r="D3146" i="4"/>
  <c r="D3145" i="4"/>
  <c r="D3144" i="4"/>
  <c r="D3143" i="4"/>
  <c r="D3140" i="4"/>
  <c r="D3138" i="4"/>
  <c r="D3137" i="4"/>
  <c r="D3136" i="4"/>
  <c r="D3135" i="4"/>
  <c r="D3134" i="4"/>
  <c r="D3133" i="4"/>
  <c r="D3132" i="4"/>
  <c r="D3131" i="4"/>
  <c r="D3128" i="4"/>
  <c r="D3127" i="4"/>
  <c r="D3126" i="4"/>
  <c r="D3125" i="4"/>
  <c r="D3124" i="4"/>
  <c r="D3123" i="4"/>
  <c r="D3122" i="4"/>
  <c r="D3121" i="4"/>
  <c r="D3120" i="4"/>
  <c r="D3119" i="4"/>
  <c r="D3116" i="4"/>
  <c r="D3115" i="4"/>
  <c r="D3114" i="4"/>
  <c r="D3113" i="4"/>
  <c r="D3112" i="4"/>
  <c r="D3111" i="4"/>
  <c r="D3110" i="4"/>
  <c r="D3109" i="4"/>
  <c r="D3108" i="4"/>
  <c r="D3107" i="4"/>
  <c r="D3104" i="4"/>
  <c r="D3102" i="4"/>
  <c r="D3101" i="4"/>
  <c r="D3100" i="4"/>
  <c r="D3099" i="4"/>
  <c r="D3098" i="4"/>
  <c r="D3097" i="4"/>
  <c r="D3096" i="4"/>
  <c r="D3095" i="4"/>
  <c r="D3092" i="4"/>
  <c r="D3091" i="4"/>
  <c r="D3090" i="4"/>
  <c r="D3089" i="4"/>
  <c r="D3088" i="4"/>
  <c r="D3087" i="4"/>
  <c r="D3086" i="4"/>
  <c r="D3085" i="4"/>
  <c r="D3084" i="4"/>
  <c r="D3083" i="4"/>
  <c r="D3080" i="4"/>
  <c r="D3079" i="4"/>
  <c r="D3078" i="4"/>
  <c r="D3077" i="4"/>
  <c r="D3076" i="4"/>
  <c r="D3075" i="4"/>
  <c r="D3074" i="4"/>
  <c r="D3073" i="4"/>
  <c r="D3072" i="4"/>
  <c r="D3071" i="4"/>
  <c r="D3068" i="4"/>
  <c r="D3065" i="4"/>
  <c r="D3064" i="4"/>
  <c r="D3061" i="4"/>
  <c r="D3060" i="4"/>
  <c r="D3059" i="4"/>
  <c r="D3058" i="4"/>
  <c r="D3057" i="4"/>
  <c r="D3056" i="4"/>
  <c r="D3055" i="4"/>
  <c r="D3054" i="4"/>
  <c r="D3053" i="4"/>
  <c r="D3052" i="4"/>
  <c r="D3049" i="4"/>
  <c r="D3048" i="4"/>
  <c r="D3047" i="4"/>
  <c r="D3046" i="4"/>
  <c r="D3045" i="4"/>
  <c r="D3044" i="4"/>
  <c r="D3043" i="4"/>
  <c r="D3042" i="4"/>
  <c r="D3041" i="4"/>
  <c r="D3040" i="4"/>
  <c r="D3037" i="4"/>
  <c r="D3036" i="4"/>
  <c r="D3034" i="4"/>
  <c r="D3033" i="4"/>
  <c r="D3032" i="4"/>
  <c r="D3031" i="4"/>
  <c r="D3030" i="4"/>
  <c r="D3028" i="4"/>
  <c r="D3027" i="4"/>
  <c r="D3024" i="4"/>
  <c r="D3023" i="4"/>
  <c r="D3022" i="4"/>
  <c r="D3021" i="4"/>
  <c r="D3020" i="4"/>
  <c r="D3019" i="4"/>
  <c r="D3018" i="4"/>
  <c r="D3017" i="4"/>
  <c r="D3016" i="4"/>
  <c r="D3015" i="4"/>
  <c r="D3011" i="4"/>
  <c r="D3010" i="4"/>
  <c r="D3009" i="4"/>
  <c r="D3008" i="4"/>
  <c r="D3007" i="4"/>
  <c r="D3006" i="4"/>
  <c r="D3005" i="4"/>
  <c r="D3004" i="4"/>
  <c r="D3001" i="4"/>
  <c r="D3000" i="4"/>
  <c r="D2999" i="4"/>
  <c r="D2998" i="4"/>
  <c r="D2997" i="4"/>
  <c r="D2996" i="4"/>
  <c r="D2995" i="4"/>
  <c r="D2994" i="4"/>
  <c r="D2993" i="4"/>
  <c r="D2992" i="4"/>
  <c r="D2989" i="4"/>
  <c r="D2988" i="4"/>
  <c r="D2987" i="4"/>
  <c r="D2986" i="4"/>
  <c r="D2985" i="4"/>
  <c r="D2984" i="4"/>
  <c r="D2983" i="4"/>
  <c r="D2982" i="4"/>
  <c r="D2980" i="4"/>
  <c r="D2979" i="4"/>
  <c r="D2976" i="4"/>
  <c r="D2975" i="4"/>
  <c r="D2974" i="4"/>
  <c r="D2973" i="4"/>
  <c r="D2972" i="4"/>
  <c r="D2971" i="4"/>
  <c r="D2970" i="4"/>
  <c r="D2969" i="4"/>
  <c r="D2968" i="4"/>
  <c r="D2967" i="4"/>
  <c r="D2964" i="4"/>
  <c r="D2963" i="4"/>
  <c r="D2962" i="4"/>
  <c r="D2961" i="4"/>
  <c r="D2959" i="4"/>
  <c r="D2958" i="4"/>
  <c r="D2957" i="4"/>
  <c r="D2956" i="4"/>
  <c r="D2955" i="4"/>
  <c r="D2954" i="4"/>
  <c r="D2951" i="4"/>
  <c r="D2950" i="4"/>
  <c r="D2949" i="4"/>
  <c r="D2948" i="4"/>
  <c r="D2947" i="4"/>
  <c r="D2946" i="4"/>
  <c r="D2945" i="4"/>
  <c r="D2944" i="4"/>
  <c r="D2943" i="4"/>
  <c r="D2942" i="4"/>
  <c r="D2939" i="4"/>
  <c r="D2938" i="4"/>
  <c r="D2937" i="4"/>
  <c r="D2936" i="4"/>
  <c r="D2935" i="4"/>
  <c r="D2934" i="4"/>
  <c r="D2933" i="4"/>
  <c r="D2932" i="4"/>
  <c r="D2931" i="4"/>
  <c r="D2930" i="4"/>
  <c r="D2927" i="4"/>
  <c r="D2926" i="4"/>
  <c r="D2925" i="4"/>
  <c r="D2924" i="4"/>
  <c r="D2923" i="4"/>
  <c r="D2922" i="4"/>
  <c r="D2921" i="4"/>
  <c r="D2920" i="4"/>
  <c r="D2919" i="4"/>
  <c r="D2918" i="4"/>
  <c r="D2915" i="4"/>
  <c r="D2913" i="4"/>
  <c r="D2912" i="4"/>
  <c r="D2911" i="4"/>
  <c r="D2910" i="4"/>
  <c r="D2909" i="4"/>
  <c r="D2908" i="4"/>
  <c r="D2907" i="4"/>
  <c r="D2906" i="4"/>
  <c r="D2905" i="4"/>
  <c r="D2903" i="4"/>
  <c r="D2902" i="4"/>
  <c r="D2901" i="4"/>
  <c r="D2900" i="4"/>
  <c r="D2899" i="4"/>
  <c r="D2898" i="4"/>
  <c r="D2897" i="4"/>
  <c r="D2896" i="4"/>
  <c r="D2895" i="4"/>
  <c r="D2894" i="4"/>
  <c r="D2893" i="4"/>
  <c r="D2891" i="4"/>
  <c r="D2890" i="4"/>
  <c r="D2889" i="4"/>
  <c r="D2888" i="4"/>
  <c r="D2887" i="4"/>
  <c r="D2886" i="4"/>
  <c r="D2885" i="4"/>
  <c r="D2884" i="4"/>
  <c r="D2883" i="4"/>
  <c r="D2882" i="4"/>
  <c r="D2881" i="4"/>
  <c r="D2879" i="4"/>
  <c r="D2878" i="4"/>
  <c r="D2877" i="4"/>
  <c r="D2876" i="4"/>
  <c r="D2875" i="4"/>
  <c r="D2874" i="4"/>
  <c r="D2873" i="4"/>
  <c r="D2872" i="4"/>
  <c r="D2871" i="4"/>
  <c r="D2870" i="4"/>
  <c r="D2869" i="4"/>
  <c r="D2867" i="4"/>
  <c r="D2866" i="4"/>
  <c r="D2865" i="4"/>
  <c r="D2864" i="4"/>
  <c r="D2863" i="4"/>
  <c r="D2862" i="4"/>
  <c r="D2861" i="4"/>
  <c r="D2860" i="4"/>
  <c r="D2859" i="4"/>
  <c r="D2858" i="4"/>
  <c r="D2857" i="4"/>
  <c r="D2855" i="4"/>
  <c r="D2854" i="4"/>
  <c r="D2853" i="4"/>
  <c r="D2852" i="4"/>
  <c r="D2851" i="4"/>
  <c r="D2849" i="4"/>
  <c r="D2848" i="4"/>
  <c r="D2847" i="4"/>
  <c r="D2846" i="4"/>
  <c r="D2845" i="4"/>
  <c r="D2844" i="4"/>
  <c r="D2842" i="4"/>
  <c r="D2841" i="4"/>
  <c r="D2840" i="4"/>
  <c r="D2839" i="4"/>
  <c r="D2838" i="4"/>
  <c r="D2837" i="4"/>
  <c r="D2836" i="4"/>
  <c r="D2835" i="4"/>
  <c r="D2834" i="4"/>
  <c r="D2833" i="4"/>
  <c r="D2832" i="4"/>
  <c r="D2830" i="4"/>
  <c r="D2829" i="4"/>
  <c r="D2828" i="4"/>
  <c r="D2827" i="4"/>
  <c r="D2826" i="4"/>
  <c r="D2825" i="4"/>
  <c r="D2824" i="4"/>
  <c r="D2823" i="4"/>
  <c r="D2822" i="4"/>
  <c r="D2821" i="4"/>
  <c r="D2820" i="4"/>
  <c r="D2818" i="4"/>
  <c r="D2817" i="4"/>
  <c r="D2816" i="4"/>
  <c r="D2815" i="4"/>
  <c r="D2814" i="4"/>
  <c r="D2813" i="4"/>
  <c r="D2812" i="4"/>
  <c r="D2811" i="4"/>
  <c r="D2810" i="4"/>
  <c r="D2809" i="4"/>
  <c r="D2808" i="4"/>
  <c r="D2806" i="4"/>
  <c r="D2805" i="4"/>
  <c r="D2804" i="4"/>
  <c r="D2803" i="4"/>
  <c r="D2802" i="4"/>
  <c r="D2801" i="4"/>
  <c r="D2800" i="4"/>
  <c r="D2799" i="4"/>
  <c r="D2798" i="4"/>
  <c r="D2797" i="4"/>
  <c r="D2796" i="4"/>
  <c r="D2794" i="4"/>
  <c r="D2793" i="4"/>
  <c r="D2792" i="4"/>
  <c r="D2791" i="4"/>
  <c r="D2790" i="4"/>
  <c r="D2788" i="4"/>
  <c r="D2787" i="4"/>
  <c r="D2786" i="4"/>
  <c r="D2785" i="4"/>
  <c r="D2784" i="4"/>
  <c r="D2783" i="4"/>
  <c r="D2780" i="4"/>
  <c r="D2779" i="4"/>
  <c r="D2778" i="4"/>
  <c r="D2777" i="4"/>
  <c r="D2776" i="4"/>
  <c r="D2775" i="4"/>
  <c r="D2774" i="4"/>
  <c r="D2773" i="4"/>
  <c r="D2772" i="4"/>
  <c r="D2771" i="4"/>
  <c r="D2769" i="4"/>
  <c r="D2768" i="4"/>
  <c r="D2767" i="4"/>
  <c r="D2766" i="4"/>
  <c r="D2765" i="4"/>
  <c r="D2764" i="4"/>
  <c r="D2763" i="4"/>
  <c r="D2762" i="4"/>
  <c r="D2761" i="4"/>
  <c r="D2760" i="4"/>
  <c r="D2759" i="4"/>
  <c r="D2757" i="4"/>
  <c r="D2756" i="4"/>
  <c r="D2755" i="4"/>
  <c r="D2754" i="4"/>
  <c r="D2753" i="4"/>
  <c r="D2752" i="4"/>
  <c r="D2751" i="4"/>
  <c r="D2750" i="4"/>
  <c r="D2749" i="4"/>
  <c r="D2748" i="4"/>
  <c r="D2747" i="4"/>
  <c r="D2745" i="4"/>
  <c r="D2744" i="4"/>
  <c r="D2743" i="4"/>
  <c r="D2742" i="4"/>
  <c r="D2741" i="4"/>
  <c r="D2740" i="4"/>
  <c r="D2739" i="4"/>
  <c r="D2738" i="4"/>
  <c r="D2737" i="4"/>
  <c r="D2736" i="4"/>
  <c r="D2735" i="4"/>
  <c r="D2733" i="4"/>
  <c r="D2732" i="4"/>
  <c r="D2731" i="4"/>
  <c r="D2730" i="4"/>
  <c r="D2729" i="4"/>
  <c r="D2728" i="4"/>
  <c r="D2727" i="4"/>
  <c r="D2726" i="4"/>
  <c r="D2725" i="4"/>
  <c r="D2724" i="4"/>
  <c r="D2723" i="4"/>
  <c r="D2721" i="4"/>
  <c r="D2720" i="4"/>
  <c r="D2719" i="4"/>
  <c r="D2718" i="4"/>
  <c r="D2717" i="4"/>
  <c r="D2715" i="4"/>
  <c r="D2714" i="4"/>
  <c r="D2713" i="4"/>
  <c r="D2712" i="4"/>
  <c r="D2711" i="4"/>
  <c r="D2710" i="4"/>
  <c r="D2708" i="4"/>
  <c r="D2707" i="4"/>
  <c r="D2706" i="4"/>
  <c r="D2705" i="4"/>
  <c r="D2702" i="4"/>
  <c r="D2701" i="4"/>
  <c r="D2700" i="4"/>
  <c r="D2699" i="4"/>
  <c r="D2698" i="4"/>
  <c r="D2695" i="4"/>
  <c r="D2694" i="4"/>
  <c r="D2693" i="4"/>
  <c r="D2692" i="4"/>
  <c r="D2691" i="4"/>
  <c r="D2690" i="4"/>
  <c r="D2689" i="4"/>
  <c r="D2688" i="4"/>
  <c r="D2687" i="4"/>
  <c r="D2686" i="4"/>
  <c r="D2683" i="4"/>
  <c r="D2681" i="4"/>
  <c r="D2680" i="4"/>
  <c r="D2679" i="4"/>
  <c r="D2678" i="4"/>
  <c r="D2677" i="4"/>
  <c r="D2676" i="4"/>
  <c r="D2675" i="4"/>
  <c r="D2674" i="4"/>
  <c r="D2673" i="4"/>
  <c r="D2670" i="4"/>
  <c r="D2669" i="4"/>
  <c r="D2668" i="4"/>
  <c r="D2667" i="4"/>
  <c r="D2666" i="4"/>
  <c r="D2665" i="4"/>
  <c r="D2664" i="4"/>
  <c r="D2663" i="4"/>
  <c r="D2662" i="4"/>
  <c r="D2661" i="4"/>
  <c r="D2658" i="4"/>
  <c r="D2657" i="4"/>
  <c r="D2656" i="4"/>
  <c r="D2655" i="4"/>
  <c r="D2654" i="4"/>
  <c r="D2653" i="4"/>
  <c r="D2652" i="4"/>
  <c r="D2651" i="4"/>
  <c r="D2650" i="4"/>
  <c r="D2649" i="4"/>
  <c r="D2646" i="4"/>
  <c r="D2645" i="4"/>
  <c r="D2644" i="4"/>
  <c r="D2643" i="4"/>
  <c r="D2642" i="4"/>
  <c r="D2641" i="4"/>
  <c r="D2640" i="4"/>
  <c r="D2639" i="4"/>
  <c r="D2638" i="4"/>
  <c r="D2637" i="4"/>
  <c r="D2634" i="4"/>
  <c r="D2633" i="4"/>
  <c r="D2632" i="4"/>
  <c r="D2631" i="4"/>
  <c r="D2630" i="4"/>
  <c r="D2629" i="4"/>
  <c r="D2628" i="4"/>
  <c r="D2627" i="4"/>
  <c r="D2626" i="4"/>
  <c r="D2625" i="4"/>
  <c r="D2622" i="4"/>
  <c r="D2621" i="4"/>
  <c r="D2620" i="4"/>
  <c r="D2619" i="4"/>
  <c r="D2618" i="4"/>
  <c r="D2617" i="4"/>
  <c r="D2616" i="4"/>
  <c r="D2615" i="4"/>
  <c r="D2614" i="4"/>
  <c r="D2613" i="4"/>
  <c r="D2610" i="4"/>
  <c r="D2609" i="4"/>
  <c r="D2608" i="4"/>
  <c r="D2607" i="4"/>
  <c r="D2606" i="4"/>
  <c r="D2605" i="4"/>
  <c r="D2604" i="4"/>
  <c r="D2603" i="4"/>
  <c r="D2602" i="4"/>
  <c r="D2600" i="4"/>
  <c r="D2597" i="4"/>
  <c r="D2596" i="4"/>
  <c r="D2595" i="4"/>
  <c r="D2594" i="4"/>
  <c r="D2593" i="4"/>
  <c r="D2592" i="4"/>
  <c r="D2591" i="4"/>
  <c r="D2590" i="4"/>
  <c r="D2589" i="4"/>
  <c r="D2588" i="4"/>
  <c r="D2585" i="4"/>
  <c r="D2584" i="4"/>
  <c r="D2583" i="4"/>
  <c r="D2582" i="4"/>
  <c r="D2581" i="4"/>
  <c r="D2580" i="4"/>
  <c r="D2579" i="4"/>
  <c r="D2578" i="4"/>
  <c r="D2577" i="4"/>
  <c r="D2576" i="4"/>
  <c r="D2573" i="4"/>
  <c r="D2572" i="4"/>
  <c r="D2571" i="4"/>
  <c r="D2570" i="4"/>
  <c r="D2569" i="4"/>
  <c r="D2568" i="4"/>
  <c r="D2567" i="4"/>
  <c r="D2566" i="4"/>
  <c r="D2565" i="4"/>
  <c r="D2564" i="4"/>
  <c r="D2561" i="4"/>
  <c r="D2560" i="4"/>
  <c r="D2559" i="4"/>
  <c r="D2558" i="4"/>
  <c r="D2557" i="4"/>
  <c r="D2556" i="4"/>
  <c r="D2555" i="4"/>
  <c r="D2554" i="4"/>
  <c r="D2553" i="4"/>
  <c r="D2552" i="4"/>
  <c r="D2549" i="4"/>
  <c r="D2548" i="4"/>
  <c r="D2547" i="4"/>
  <c r="D2546" i="4"/>
  <c r="D2545" i="4"/>
  <c r="D2544" i="4"/>
  <c r="D2543" i="4"/>
  <c r="D2542" i="4"/>
  <c r="D2541" i="4"/>
  <c r="D2540" i="4"/>
  <c r="D2537" i="4"/>
  <c r="D2536" i="4"/>
  <c r="D2535" i="4"/>
  <c r="D2534" i="4"/>
  <c r="D2533" i="4"/>
  <c r="D2532" i="4"/>
  <c r="D2531" i="4"/>
  <c r="D2530" i="4"/>
  <c r="D2529" i="4"/>
  <c r="D2528" i="4"/>
  <c r="D2525" i="4"/>
  <c r="D2524" i="4"/>
  <c r="D2523" i="4"/>
  <c r="D2522" i="4"/>
  <c r="D2521" i="4"/>
  <c r="D2518" i="4"/>
  <c r="D2517" i="4"/>
  <c r="D2516" i="4"/>
  <c r="D2515" i="4"/>
  <c r="D2512" i="4"/>
  <c r="D2511" i="4"/>
  <c r="D2510" i="4"/>
  <c r="D2509" i="4"/>
  <c r="D2508" i="4"/>
  <c r="D2507" i="4"/>
  <c r="D2506" i="4"/>
  <c r="D2505" i="4"/>
  <c r="D2504" i="4"/>
  <c r="D2503" i="4"/>
  <c r="D2500" i="4"/>
  <c r="D2499" i="4"/>
  <c r="D2498" i="4"/>
  <c r="D2497" i="4"/>
  <c r="D2496" i="4"/>
  <c r="D2495" i="4"/>
  <c r="D2494" i="4"/>
  <c r="D2493" i="4"/>
  <c r="D2492" i="4"/>
  <c r="D2491" i="4"/>
  <c r="D2488" i="4"/>
  <c r="D2487" i="4"/>
  <c r="D2486" i="4"/>
  <c r="D2485" i="4"/>
  <c r="D2484" i="4"/>
  <c r="D2483" i="4"/>
  <c r="D2482" i="4"/>
  <c r="D2481" i="4"/>
  <c r="D2480" i="4"/>
  <c r="D2479" i="4"/>
  <c r="D2476" i="4"/>
  <c r="D2475" i="4"/>
  <c r="D2474" i="4"/>
  <c r="D2473" i="4"/>
  <c r="D2472" i="4"/>
  <c r="D2471" i="4"/>
  <c r="D2470" i="4"/>
  <c r="D2469" i="4"/>
  <c r="D2468" i="4"/>
  <c r="D2467" i="4"/>
  <c r="D2465" i="4"/>
  <c r="D2464" i="4"/>
  <c r="D2463" i="4"/>
  <c r="D2462" i="4"/>
  <c r="D2461" i="4"/>
  <c r="D2460" i="4"/>
  <c r="D2459" i="4"/>
  <c r="D2458" i="4"/>
  <c r="D2457" i="4"/>
  <c r="D2456" i="4"/>
  <c r="D2455" i="4"/>
  <c r="D2453" i="4"/>
  <c r="D2452" i="4"/>
  <c r="D2451" i="4"/>
  <c r="D2450" i="4"/>
  <c r="D2449" i="4"/>
  <c r="D2448" i="4"/>
  <c r="D2447" i="4"/>
  <c r="D2446" i="4"/>
  <c r="D2445" i="4"/>
  <c r="D2444" i="4"/>
  <c r="D2443" i="4"/>
  <c r="D2441" i="4"/>
  <c r="D2440" i="4"/>
  <c r="D2439" i="4"/>
  <c r="D2438" i="4"/>
  <c r="D2437" i="4"/>
  <c r="D2436" i="4"/>
  <c r="D2435" i="4"/>
  <c r="D2434" i="4"/>
  <c r="D2433" i="4"/>
  <c r="D2432" i="4"/>
  <c r="D2431" i="4"/>
  <c r="D2429" i="4"/>
  <c r="D2427" i="4"/>
  <c r="D2426" i="4"/>
  <c r="D2425" i="4"/>
  <c r="D2424" i="4"/>
  <c r="D2423" i="4"/>
  <c r="D2422" i="4"/>
  <c r="D2421" i="4"/>
  <c r="D2420" i="4"/>
  <c r="D2419" i="4"/>
  <c r="D2418" i="4"/>
  <c r="D2417" i="4"/>
  <c r="D2416" i="4"/>
  <c r="D2415" i="4"/>
  <c r="D2414" i="4"/>
  <c r="D2413" i="4"/>
  <c r="D2412" i="4"/>
  <c r="D2411" i="4"/>
  <c r="D2410" i="4"/>
  <c r="D2409" i="4"/>
  <c r="D2408" i="4"/>
  <c r="D2407" i="4"/>
  <c r="D2406" i="4"/>
  <c r="D2405" i="4"/>
  <c r="D2404" i="4"/>
  <c r="D2403" i="4"/>
  <c r="D2402" i="4"/>
  <c r="D2401" i="4"/>
  <c r="D2400" i="4"/>
  <c r="D2399" i="4"/>
  <c r="D2398" i="4"/>
  <c r="D2397" i="4"/>
  <c r="D2396" i="4"/>
  <c r="D2395" i="4"/>
  <c r="D2394" i="4"/>
  <c r="D2393" i="4"/>
  <c r="D2392" i="4"/>
  <c r="D2391" i="4"/>
  <c r="D2390" i="4"/>
  <c r="D2389" i="4"/>
  <c r="D2388" i="4"/>
  <c r="D2386" i="4"/>
  <c r="D2385" i="4"/>
  <c r="D2384" i="4"/>
  <c r="D2383" i="4"/>
  <c r="D2382" i="4"/>
  <c r="D2381" i="4"/>
  <c r="D2380" i="4"/>
  <c r="D2379" i="4"/>
  <c r="D2378" i="4"/>
  <c r="D2377" i="4"/>
  <c r="D2376" i="4"/>
  <c r="D2375" i="4"/>
  <c r="D2374" i="4"/>
  <c r="D2373" i="4"/>
  <c r="D2372" i="4"/>
  <c r="D2371" i="4"/>
  <c r="D2370" i="4"/>
  <c r="D2369" i="4"/>
  <c r="D2368" i="4"/>
  <c r="D2367" i="4"/>
  <c r="D2366" i="4"/>
  <c r="D2365" i="4"/>
  <c r="D2364" i="4"/>
  <c r="D2363" i="4"/>
  <c r="D2362" i="4"/>
  <c r="D2361" i="4"/>
  <c r="D2360" i="4"/>
  <c r="D2359" i="4"/>
  <c r="D2358" i="4"/>
  <c r="D2357" i="4"/>
  <c r="D2356" i="4"/>
  <c r="D2355" i="4"/>
  <c r="D2354" i="4"/>
  <c r="D2353" i="4"/>
  <c r="D2352" i="4"/>
  <c r="D2351" i="4"/>
  <c r="D2350" i="4"/>
  <c r="D2349" i="4"/>
  <c r="D2348" i="4"/>
  <c r="D2347" i="4"/>
  <c r="D2346" i="4"/>
  <c r="D2345" i="4"/>
  <c r="D2344" i="4"/>
  <c r="D2343" i="4"/>
  <c r="D2342" i="4"/>
  <c r="D2341" i="4"/>
  <c r="D2340" i="4"/>
  <c r="D2339" i="4"/>
  <c r="D2338" i="4"/>
  <c r="D2337" i="4"/>
  <c r="D2336" i="4"/>
  <c r="D2335" i="4"/>
  <c r="D2334" i="4"/>
  <c r="D2333" i="4"/>
  <c r="D2332" i="4"/>
  <c r="D2331" i="4"/>
  <c r="D2330" i="4"/>
  <c r="D2329" i="4"/>
  <c r="D2328" i="4"/>
  <c r="D2327" i="4"/>
  <c r="D2326" i="4"/>
  <c r="D2325" i="4"/>
  <c r="D2324" i="4"/>
  <c r="D2323" i="4"/>
  <c r="D2322" i="4"/>
  <c r="D2321" i="4"/>
  <c r="D2320" i="4"/>
  <c r="D2319" i="4"/>
  <c r="D2318" i="4"/>
  <c r="D2317" i="4"/>
  <c r="D2316" i="4"/>
  <c r="D2315" i="4"/>
  <c r="D2314" i="4"/>
  <c r="D2313" i="4"/>
  <c r="D2312" i="4"/>
  <c r="D2311" i="4"/>
  <c r="D2310" i="4"/>
  <c r="D2309" i="4"/>
  <c r="D2308" i="4"/>
  <c r="D2307" i="4"/>
  <c r="D2306" i="4"/>
  <c r="D2305" i="4"/>
  <c r="D2304" i="4"/>
  <c r="D2303" i="4"/>
  <c r="D2302" i="4"/>
  <c r="D2301" i="4"/>
  <c r="D2300" i="4"/>
  <c r="D2299" i="4"/>
  <c r="D2298" i="4"/>
  <c r="D2297" i="4"/>
  <c r="D2295" i="4"/>
  <c r="D2294" i="4"/>
  <c r="D2293" i="4"/>
  <c r="D2292" i="4"/>
  <c r="D2291" i="4"/>
  <c r="D2290" i="4"/>
  <c r="D2289" i="4"/>
  <c r="D2288" i="4"/>
  <c r="D2287" i="4"/>
  <c r="D2286" i="4"/>
  <c r="D2285" i="4"/>
  <c r="D2284" i="4"/>
  <c r="D2283" i="4"/>
  <c r="D2282" i="4"/>
  <c r="D2281" i="4"/>
  <c r="D2280" i="4"/>
  <c r="D2279" i="4"/>
  <c r="D2278" i="4"/>
  <c r="D2277" i="4"/>
  <c r="D2276" i="4"/>
  <c r="D2275" i="4"/>
  <c r="D2274" i="4"/>
  <c r="D2273" i="4"/>
  <c r="D2272" i="4"/>
  <c r="D2271" i="4"/>
  <c r="D2270" i="4"/>
  <c r="D2269" i="4"/>
  <c r="D2268" i="4"/>
  <c r="D2267" i="4"/>
  <c r="D2266" i="4"/>
  <c r="D2265" i="4"/>
  <c r="D2264" i="4"/>
  <c r="D2263" i="4"/>
  <c r="D2262" i="4"/>
  <c r="D2261" i="4"/>
  <c r="D2260" i="4"/>
  <c r="D2259" i="4"/>
  <c r="D2258" i="4"/>
  <c r="D2257" i="4"/>
  <c r="D2256" i="4"/>
  <c r="D2255" i="4"/>
  <c r="D2254" i="4"/>
  <c r="D2253" i="4"/>
  <c r="D2252" i="4"/>
  <c r="D2251" i="4"/>
  <c r="D2250" i="4"/>
  <c r="D2249" i="4"/>
  <c r="D2248" i="4"/>
  <c r="D2247" i="4"/>
  <c r="D2246" i="4"/>
  <c r="D2245" i="4"/>
  <c r="D2244" i="4"/>
  <c r="D2243" i="4"/>
  <c r="D2242" i="4"/>
  <c r="D2241" i="4"/>
  <c r="D2240" i="4"/>
  <c r="D2239" i="4"/>
  <c r="D2238" i="4"/>
  <c r="D2237" i="4"/>
  <c r="D2236" i="4"/>
  <c r="D2235" i="4"/>
  <c r="D2234" i="4"/>
  <c r="D2233" i="4"/>
  <c r="D2232" i="4"/>
  <c r="D2231" i="4"/>
  <c r="D2230" i="4"/>
  <c r="D2229" i="4"/>
  <c r="D2228" i="4"/>
  <c r="D2227" i="4"/>
  <c r="D2226" i="4"/>
  <c r="D2225" i="4"/>
  <c r="D2224" i="4"/>
  <c r="D2223" i="4"/>
  <c r="D2222" i="4"/>
  <c r="D2221" i="4"/>
  <c r="D2220" i="4"/>
  <c r="D2219" i="4"/>
  <c r="D2218" i="4"/>
  <c r="D2217" i="4"/>
  <c r="D2216" i="4"/>
  <c r="D2214" i="4"/>
  <c r="D2213" i="4"/>
  <c r="D2212" i="4"/>
  <c r="D2211" i="4"/>
  <c r="D2210" i="4"/>
  <c r="D2209" i="4"/>
  <c r="D2208" i="4"/>
  <c r="D2207" i="4"/>
  <c r="D2206" i="4"/>
  <c r="D2205" i="4"/>
  <c r="D2202" i="4"/>
  <c r="D2201" i="4"/>
  <c r="D2200" i="4"/>
  <c r="D2199" i="4"/>
  <c r="D2198" i="4"/>
  <c r="D2197" i="4"/>
  <c r="D2196" i="4"/>
  <c r="D2194" i="4"/>
  <c r="D2193" i="4"/>
  <c r="D2192" i="4"/>
  <c r="D2191" i="4"/>
  <c r="D2190" i="4"/>
  <c r="D2189" i="4"/>
  <c r="D2188" i="4"/>
  <c r="D2186" i="4"/>
  <c r="D2185" i="4"/>
  <c r="D2184" i="4"/>
  <c r="D2183" i="4"/>
  <c r="D2182" i="4"/>
  <c r="D2181" i="4"/>
  <c r="D2180" i="4"/>
  <c r="D2178" i="4"/>
  <c r="D2177" i="4"/>
  <c r="D2176" i="4"/>
  <c r="D2175" i="4"/>
  <c r="D2174" i="4"/>
  <c r="D2173" i="4"/>
  <c r="D2172" i="4"/>
  <c r="D2170" i="4"/>
  <c r="D2169" i="4"/>
  <c r="D2168" i="4"/>
  <c r="D2167" i="4"/>
  <c r="D2166" i="4"/>
  <c r="D2165" i="4"/>
  <c r="D2164" i="4"/>
  <c r="D2162" i="4"/>
  <c r="D2161" i="4"/>
  <c r="D2160" i="4"/>
  <c r="D2159" i="4"/>
  <c r="D2158" i="4"/>
  <c r="D2157" i="4"/>
  <c r="D2156" i="4"/>
  <c r="D2154" i="4"/>
  <c r="D2153" i="4"/>
  <c r="D2152" i="4"/>
  <c r="D2151" i="4"/>
  <c r="D2150" i="4"/>
  <c r="D2149" i="4"/>
  <c r="D2148" i="4"/>
  <c r="D2146" i="4"/>
  <c r="D2145" i="4"/>
  <c r="D2144" i="4"/>
  <c r="D2142" i="4"/>
  <c r="D2141" i="4"/>
  <c r="D2140" i="4"/>
  <c r="D2139" i="4"/>
  <c r="D2138" i="4"/>
  <c r="D2137" i="4"/>
  <c r="D2136" i="4"/>
  <c r="D2135" i="4"/>
  <c r="D2134" i="4"/>
  <c r="D2133" i="4"/>
  <c r="D2132" i="4"/>
  <c r="D2131" i="4"/>
  <c r="D2130" i="4"/>
  <c r="D2129" i="4"/>
  <c r="D2128" i="4"/>
  <c r="D2127" i="4"/>
  <c r="D2126" i="4"/>
  <c r="D2125" i="4"/>
  <c r="D2124" i="4"/>
  <c r="D2123" i="4"/>
  <c r="D2121" i="4"/>
  <c r="D2120" i="4"/>
  <c r="D2119" i="4"/>
  <c r="D2118" i="4"/>
  <c r="D2117" i="4"/>
  <c r="D2116" i="4"/>
  <c r="D2114" i="4"/>
  <c r="D2113" i="4"/>
  <c r="D2112" i="4"/>
  <c r="D2111" i="4"/>
  <c r="D2110" i="4"/>
  <c r="D2109" i="4"/>
  <c r="D2108" i="4"/>
  <c r="D2106" i="4"/>
  <c r="D2105" i="4"/>
  <c r="D2104" i="4"/>
  <c r="D2103" i="4"/>
  <c r="D2102" i="4"/>
  <c r="D2101" i="4"/>
  <c r="D2100" i="4"/>
  <c r="D2098" i="4"/>
  <c r="D2097" i="4"/>
  <c r="D2096" i="4"/>
  <c r="D2095" i="4"/>
  <c r="D2094" i="4"/>
  <c r="D2093" i="4"/>
  <c r="D2092" i="4"/>
  <c r="D2090" i="4"/>
  <c r="D2089" i="4"/>
  <c r="D2088" i="4"/>
  <c r="D2087" i="4"/>
  <c r="D2086" i="4"/>
  <c r="D2085" i="4"/>
  <c r="D2084" i="4"/>
  <c r="D2082" i="4"/>
  <c r="D2080" i="4"/>
  <c r="D2079" i="4"/>
  <c r="D2078" i="4"/>
  <c r="D2077" i="4"/>
  <c r="D2076" i="4"/>
  <c r="D2075" i="4"/>
  <c r="D2074" i="4"/>
  <c r="D2073" i="4"/>
  <c r="D2072" i="4"/>
  <c r="D2071" i="4"/>
  <c r="D2070" i="4"/>
  <c r="D2069" i="4"/>
  <c r="D2068" i="4"/>
  <c r="D2067" i="4"/>
  <c r="D2066" i="4"/>
  <c r="D2065" i="4"/>
  <c r="D2064" i="4"/>
  <c r="D2063" i="4"/>
  <c r="D2062" i="4"/>
  <c r="D2061" i="4"/>
  <c r="D2060" i="4"/>
  <c r="D2059" i="4"/>
  <c r="D2058" i="4"/>
  <c r="D2057" i="4"/>
  <c r="D2056" i="4"/>
  <c r="D2055" i="4"/>
  <c r="D2054" i="4"/>
  <c r="D2053" i="4"/>
  <c r="D2052" i="4"/>
  <c r="D2051" i="4"/>
  <c r="D2050" i="4"/>
  <c r="D2049" i="4"/>
  <c r="D2048" i="4"/>
  <c r="D2047" i="4"/>
  <c r="D2046" i="4"/>
  <c r="D2045" i="4"/>
  <c r="D2044" i="4"/>
  <c r="D2043" i="4"/>
  <c r="D2042" i="4"/>
  <c r="D2041" i="4"/>
  <c r="D2040" i="4"/>
  <c r="D2039" i="4"/>
  <c r="D2038" i="4"/>
  <c r="D2037" i="4"/>
  <c r="D2036" i="4"/>
  <c r="D2035" i="4"/>
  <c r="D2034" i="4"/>
  <c r="D2033" i="4"/>
  <c r="D2032" i="4"/>
  <c r="D2031" i="4"/>
  <c r="D2030" i="4"/>
  <c r="D2029" i="4"/>
  <c r="D2028" i="4"/>
  <c r="D2027" i="4"/>
  <c r="D2026" i="4"/>
  <c r="D2025" i="4"/>
  <c r="D2024" i="4"/>
  <c r="D2023" i="4"/>
  <c r="D2022" i="4"/>
  <c r="D2021" i="4"/>
  <c r="D2018" i="4"/>
  <c r="D2017" i="4"/>
  <c r="D2016" i="4"/>
  <c r="D2015" i="4"/>
  <c r="D2014" i="4"/>
  <c r="D2013" i="4"/>
  <c r="D2012" i="4"/>
  <c r="D2011" i="4"/>
  <c r="D2010" i="4"/>
  <c r="D2009" i="4"/>
  <c r="D2008" i="4"/>
  <c r="D2007" i="4"/>
  <c r="D2006" i="4"/>
  <c r="D2005" i="4"/>
  <c r="D2004" i="4"/>
  <c r="D2003" i="4"/>
  <c r="D2002" i="4"/>
  <c r="D2001" i="4"/>
  <c r="D2000" i="4"/>
  <c r="D1999" i="4"/>
  <c r="D1998" i="4"/>
  <c r="D1997" i="4"/>
  <c r="D1996" i="4"/>
  <c r="D1995" i="4"/>
  <c r="D1994" i="4"/>
  <c r="D1993" i="4"/>
  <c r="D1992" i="4"/>
  <c r="D1991" i="4"/>
  <c r="D1990" i="4"/>
  <c r="D1989" i="4"/>
  <c r="D1986" i="4"/>
  <c r="D1985" i="4"/>
  <c r="D1984" i="4"/>
  <c r="D1983" i="4"/>
  <c r="D1982" i="4"/>
  <c r="D1981" i="4"/>
  <c r="D1980" i="4"/>
  <c r="D1978" i="4"/>
  <c r="D1977" i="4"/>
  <c r="D1976" i="4"/>
  <c r="D1975" i="4"/>
  <c r="D1974" i="4"/>
  <c r="D1973" i="4"/>
  <c r="D1972" i="4"/>
  <c r="D1970" i="4"/>
  <c r="D1969" i="4"/>
  <c r="D1968" i="4"/>
  <c r="D1967" i="4"/>
  <c r="D1966" i="4"/>
  <c r="D1965" i="4"/>
  <c r="D1964" i="4"/>
  <c r="D1962" i="4"/>
  <c r="D1961" i="4"/>
  <c r="D1960" i="4"/>
  <c r="D1959" i="4"/>
  <c r="D1958" i="4"/>
  <c r="D1957" i="4"/>
  <c r="D1956" i="4"/>
  <c r="D1954" i="4"/>
  <c r="D1953" i="4"/>
  <c r="D1952" i="4"/>
  <c r="D1951" i="4"/>
  <c r="D1950" i="4"/>
  <c r="D1949" i="4"/>
  <c r="D1948" i="4"/>
  <c r="D1946" i="4"/>
  <c r="D1945" i="4"/>
  <c r="D1944" i="4"/>
  <c r="D1943" i="4"/>
  <c r="D1942" i="4"/>
  <c r="D1941" i="4"/>
  <c r="D1940" i="4"/>
  <c r="D1938" i="4"/>
  <c r="D1936" i="4"/>
  <c r="D1935" i="4"/>
  <c r="D1934" i="4"/>
  <c r="D1933" i="4"/>
  <c r="D1932" i="4"/>
  <c r="D1931" i="4"/>
  <c r="D1930" i="4"/>
  <c r="D1929" i="4"/>
  <c r="D1928" i="4"/>
  <c r="D1927" i="4"/>
  <c r="D1925" i="4"/>
  <c r="D1924" i="4"/>
  <c r="D1922" i="4"/>
  <c r="D1921" i="4"/>
  <c r="D1920" i="4"/>
  <c r="D1919" i="4"/>
  <c r="D1918" i="4"/>
  <c r="D1917" i="4"/>
  <c r="D1916" i="4"/>
  <c r="D1914" i="4"/>
  <c r="D1913" i="4"/>
  <c r="D1912" i="4"/>
  <c r="D1911" i="4"/>
  <c r="D1910" i="4"/>
  <c r="D1909" i="4"/>
  <c r="D1908" i="4"/>
  <c r="D1906" i="4"/>
  <c r="D1905" i="4"/>
  <c r="D1904" i="4"/>
  <c r="D1903" i="4"/>
  <c r="D1902" i="4"/>
  <c r="D1901" i="4"/>
  <c r="D1900" i="4"/>
  <c r="D1898" i="4"/>
  <c r="D1897" i="4"/>
  <c r="D1896" i="4"/>
  <c r="D1895" i="4"/>
  <c r="D1894" i="4"/>
  <c r="D1893" i="4"/>
  <c r="D1892" i="4"/>
  <c r="D1890" i="4"/>
  <c r="D1889" i="4"/>
  <c r="D1888" i="4"/>
  <c r="D1887" i="4"/>
  <c r="D1886" i="4"/>
  <c r="D1885" i="4"/>
  <c r="D1884" i="4"/>
  <c r="D1883" i="4"/>
  <c r="D1882" i="4"/>
  <c r="D1881" i="4"/>
  <c r="D1880" i="4"/>
  <c r="D1879" i="4"/>
  <c r="D1878" i="4"/>
  <c r="D1877" i="4"/>
  <c r="D1876" i="4"/>
  <c r="D1875" i="4"/>
  <c r="D1874" i="4"/>
  <c r="D1873" i="4"/>
  <c r="D1872" i="4"/>
  <c r="D1871" i="4"/>
  <c r="D1870" i="4"/>
  <c r="D1869" i="4"/>
  <c r="D1868" i="4"/>
  <c r="D1867" i="4"/>
  <c r="D1866" i="4"/>
  <c r="D1865" i="4"/>
  <c r="D1864" i="4"/>
  <c r="D1863" i="4"/>
  <c r="D1862" i="4"/>
  <c r="D1861" i="4"/>
  <c r="D1859" i="4"/>
  <c r="D1858" i="4"/>
  <c r="D1857" i="4"/>
  <c r="D1856" i="4"/>
  <c r="D1855" i="4"/>
  <c r="D1854" i="4"/>
  <c r="D1853" i="4"/>
  <c r="D1852" i="4"/>
  <c r="D1851" i="4"/>
  <c r="D1850" i="4"/>
  <c r="D1849" i="4"/>
  <c r="D1848" i="4"/>
  <c r="D1847" i="4"/>
  <c r="D1846" i="4"/>
  <c r="D1845" i="4"/>
  <c r="D1844" i="4"/>
  <c r="D1843" i="4"/>
  <c r="D1842" i="4"/>
  <c r="D1841" i="4"/>
  <c r="D1840" i="4"/>
  <c r="D1839" i="4"/>
  <c r="D1838" i="4"/>
  <c r="D1837" i="4"/>
  <c r="D1836" i="4"/>
  <c r="D1835" i="4"/>
  <c r="D1834" i="4"/>
  <c r="D1833" i="4"/>
  <c r="D1832" i="4"/>
  <c r="D1831" i="4"/>
  <c r="D1830" i="4"/>
  <c r="D1829" i="4"/>
  <c r="D1828" i="4"/>
  <c r="D1827" i="4"/>
  <c r="D1826" i="4"/>
  <c r="D1825" i="4"/>
  <c r="D1824" i="4"/>
  <c r="D1823" i="4"/>
  <c r="D1822" i="4"/>
  <c r="D1821" i="4"/>
  <c r="D1820" i="4"/>
  <c r="D1819" i="4"/>
  <c r="D1818" i="4"/>
  <c r="D1817" i="4"/>
  <c r="D1816" i="4"/>
  <c r="D1815" i="4"/>
  <c r="D1814" i="4"/>
  <c r="D1813" i="4"/>
  <c r="D1812" i="4"/>
  <c r="D1811" i="4"/>
  <c r="D1810" i="4"/>
  <c r="D1809" i="4"/>
  <c r="D1808" i="4"/>
  <c r="D1807" i="4"/>
  <c r="D1806" i="4"/>
  <c r="D1805" i="4"/>
  <c r="D1804" i="4"/>
  <c r="D1803" i="4"/>
  <c r="D1802" i="4"/>
  <c r="D1801" i="4"/>
  <c r="D1800" i="4"/>
  <c r="D1799" i="4"/>
  <c r="D1798" i="4"/>
  <c r="D1797" i="4"/>
  <c r="D1796" i="4"/>
  <c r="D1795" i="4"/>
  <c r="D1794" i="4"/>
  <c r="D1793" i="4"/>
  <c r="D1792" i="4"/>
  <c r="D1791" i="4"/>
  <c r="D1790" i="4"/>
  <c r="D1789" i="4"/>
  <c r="D1788" i="4"/>
  <c r="D1787" i="4"/>
  <c r="D1786" i="4"/>
  <c r="D1785" i="4"/>
  <c r="D1784" i="4"/>
  <c r="D1783" i="4"/>
  <c r="D1782" i="4"/>
  <c r="D1781" i="4"/>
  <c r="D1780" i="4"/>
  <c r="D1778" i="4"/>
  <c r="D1777" i="4"/>
  <c r="D1776" i="4"/>
  <c r="D1775" i="4"/>
  <c r="D1774" i="4"/>
  <c r="D1773" i="4"/>
  <c r="D1772" i="4"/>
  <c r="D1771" i="4"/>
  <c r="D1770" i="4"/>
  <c r="D1769" i="4"/>
  <c r="D1768" i="4"/>
  <c r="D1767" i="4"/>
  <c r="D1766" i="4"/>
  <c r="D1765" i="4"/>
  <c r="D1764" i="4"/>
  <c r="D1763" i="4"/>
  <c r="D1762" i="4"/>
  <c r="D1761" i="4"/>
  <c r="D1760" i="4"/>
  <c r="D1759" i="4"/>
  <c r="D1758" i="4"/>
  <c r="D1757" i="4"/>
  <c r="D1756" i="4"/>
  <c r="D1755" i="4"/>
  <c r="D1754" i="4"/>
  <c r="D1753" i="4"/>
  <c r="D1752" i="4"/>
  <c r="D1751" i="4"/>
  <c r="D1750" i="4"/>
  <c r="D1749" i="4"/>
  <c r="D1748" i="4"/>
  <c r="D1747" i="4"/>
  <c r="D1746" i="4"/>
  <c r="D1745" i="4"/>
  <c r="D1744" i="4"/>
  <c r="D1743" i="4"/>
  <c r="D1742" i="4"/>
  <c r="D1741" i="4"/>
  <c r="D1740" i="4"/>
  <c r="D1739" i="4"/>
  <c r="D1738" i="4"/>
  <c r="D1737" i="4"/>
  <c r="D1736" i="4"/>
  <c r="D1735" i="4"/>
  <c r="D1734" i="4"/>
  <c r="D1733" i="4"/>
  <c r="D1732" i="4"/>
  <c r="D1731" i="4"/>
  <c r="D1730" i="4"/>
  <c r="D1729" i="4"/>
  <c r="D1728" i="4"/>
  <c r="D1727" i="4"/>
  <c r="D1726" i="4"/>
  <c r="D1725" i="4"/>
  <c r="D1724" i="4"/>
  <c r="D1723" i="4"/>
  <c r="D1722" i="4"/>
  <c r="D1721" i="4"/>
  <c r="D1720" i="4"/>
  <c r="D1719" i="4"/>
  <c r="D1718" i="4"/>
  <c r="D1717" i="4"/>
  <c r="D1716" i="4"/>
  <c r="D1715" i="4"/>
  <c r="D1714" i="4"/>
  <c r="D1713" i="4"/>
  <c r="D1712" i="4"/>
  <c r="D1711" i="4"/>
  <c r="D1710" i="4"/>
  <c r="D1709" i="4"/>
  <c r="D1708" i="4"/>
  <c r="D1707" i="4"/>
  <c r="D1706" i="4"/>
  <c r="D1705" i="4"/>
  <c r="D1704" i="4"/>
  <c r="D1703" i="4"/>
  <c r="D1702" i="4"/>
  <c r="D1701" i="4"/>
  <c r="D1700" i="4"/>
  <c r="D1699" i="4"/>
  <c r="D1698" i="4"/>
  <c r="D1696" i="4"/>
  <c r="D1694" i="4"/>
  <c r="D1693" i="4"/>
  <c r="D1692" i="4"/>
  <c r="D1691" i="4"/>
  <c r="D1690" i="4"/>
  <c r="D1689" i="4"/>
  <c r="D1688" i="4"/>
  <c r="D1686" i="4"/>
  <c r="D1685" i="4"/>
  <c r="D1684" i="4"/>
  <c r="D1683" i="4"/>
  <c r="D1681" i="4"/>
  <c r="D1680" i="4"/>
  <c r="D1679" i="4"/>
  <c r="D1678" i="4"/>
  <c r="D1677" i="4"/>
  <c r="D1676" i="4"/>
  <c r="D1675" i="4"/>
  <c r="D1674" i="4"/>
  <c r="D1673" i="4"/>
  <c r="D1672" i="4"/>
  <c r="D1671" i="4"/>
  <c r="D1670" i="4"/>
  <c r="D1669" i="4"/>
  <c r="D1668" i="4"/>
  <c r="D1667" i="4"/>
  <c r="D1666" i="4"/>
  <c r="D1665" i="4"/>
  <c r="D1664" i="4"/>
  <c r="D1663" i="4"/>
  <c r="D1662" i="4"/>
  <c r="D1661" i="4"/>
  <c r="D1660" i="4"/>
  <c r="D1659" i="4"/>
  <c r="D1658" i="4"/>
  <c r="D1657" i="4"/>
  <c r="D1656" i="4"/>
  <c r="D1655" i="4"/>
  <c r="D1652" i="4"/>
  <c r="D1651" i="4"/>
  <c r="D1650" i="4"/>
  <c r="D1649" i="4"/>
  <c r="D1648" i="4"/>
  <c r="D1647" i="4"/>
  <c r="D1646" i="4"/>
  <c r="D1645" i="4"/>
  <c r="D1644" i="4"/>
  <c r="D1643" i="4"/>
  <c r="D1642" i="4"/>
  <c r="D1641" i="4"/>
  <c r="D1640" i="4"/>
  <c r="D1639" i="4"/>
  <c r="D1638" i="4"/>
  <c r="D1637" i="4"/>
  <c r="D1636" i="4"/>
  <c r="D1635" i="4"/>
  <c r="D1634" i="4"/>
  <c r="D1633" i="4"/>
  <c r="D1632" i="4"/>
  <c r="D1631" i="4"/>
  <c r="D1630" i="4"/>
  <c r="D1629" i="4"/>
  <c r="D1628" i="4"/>
  <c r="D1627" i="4"/>
  <c r="D1626" i="4"/>
  <c r="D1625" i="4"/>
  <c r="D1624" i="4"/>
  <c r="D1623" i="4"/>
  <c r="D1622" i="4"/>
  <c r="D1621" i="4"/>
  <c r="D1620" i="4"/>
  <c r="D1619" i="4"/>
  <c r="D1618" i="4"/>
  <c r="D1617" i="4"/>
  <c r="D1616" i="4"/>
  <c r="D1615" i="4"/>
  <c r="D1614" i="4"/>
  <c r="D1613" i="4"/>
  <c r="D1612" i="4"/>
  <c r="D1611" i="4"/>
  <c r="D1610" i="4"/>
  <c r="D1609" i="4"/>
  <c r="D1608" i="4"/>
  <c r="D1607" i="4"/>
  <c r="D1606" i="4"/>
  <c r="D1605" i="4"/>
  <c r="D1604" i="4"/>
  <c r="D1603" i="4"/>
  <c r="D1602" i="4"/>
  <c r="D1601" i="4"/>
  <c r="D1600" i="4"/>
  <c r="D1599" i="4"/>
  <c r="D1598" i="4"/>
  <c r="D1597" i="4"/>
  <c r="D1596" i="4"/>
  <c r="D1595" i="4"/>
  <c r="D1594" i="4"/>
  <c r="D1593" i="4"/>
  <c r="D1592" i="4"/>
  <c r="D1591" i="4"/>
  <c r="D1590" i="4"/>
  <c r="D1589" i="4"/>
  <c r="D1588" i="4"/>
  <c r="D1587" i="4"/>
  <c r="D1586" i="4"/>
  <c r="D1585" i="4"/>
  <c r="D1584" i="4"/>
  <c r="D1583" i="4"/>
  <c r="D1582" i="4"/>
  <c r="D1581" i="4"/>
  <c r="D1580" i="4"/>
  <c r="D1579" i="4"/>
  <c r="D1578" i="4"/>
  <c r="D1577" i="4"/>
  <c r="D1576" i="4"/>
  <c r="D1575" i="4"/>
  <c r="D1574" i="4"/>
  <c r="D1573" i="4"/>
  <c r="D1572" i="4"/>
  <c r="D1570" i="4"/>
  <c r="D1569" i="4"/>
  <c r="D1568" i="4"/>
  <c r="D1567" i="4"/>
  <c r="D1566" i="4"/>
  <c r="D1565" i="4"/>
  <c r="D1564" i="4"/>
  <c r="D1562" i="4"/>
  <c r="D1561" i="4"/>
  <c r="D1560" i="4"/>
  <c r="D1559" i="4"/>
  <c r="D1558" i="4"/>
  <c r="D1557" i="4"/>
  <c r="D1556" i="4"/>
  <c r="D1554" i="4"/>
  <c r="D1553" i="4"/>
  <c r="D1552" i="4"/>
  <c r="D1551" i="4"/>
  <c r="D1550" i="4"/>
  <c r="D1549" i="4"/>
  <c r="D1548" i="4"/>
  <c r="D1546" i="4"/>
  <c r="D1545" i="4"/>
  <c r="D1544" i="4"/>
  <c r="D1543" i="4"/>
  <c r="D1542" i="4"/>
  <c r="D1541" i="4"/>
  <c r="D1540" i="4"/>
  <c r="D1538" i="4"/>
  <c r="D1537" i="4"/>
  <c r="D1536" i="4"/>
  <c r="D1535" i="4"/>
  <c r="D1534" i="4"/>
  <c r="D1533" i="4"/>
  <c r="D1532" i="4"/>
  <c r="D1530" i="4"/>
  <c r="D1529" i="4"/>
  <c r="D1528" i="4"/>
  <c r="D1527" i="4"/>
  <c r="D1526" i="4"/>
  <c r="D1525" i="4"/>
  <c r="D1524" i="4"/>
  <c r="D1522" i="4"/>
  <c r="D1521" i="4"/>
  <c r="D1519" i="4"/>
  <c r="D1518" i="4"/>
  <c r="D1517" i="4"/>
  <c r="D1516" i="4"/>
  <c r="D1515" i="4"/>
  <c r="D1514" i="4"/>
  <c r="D1513" i="4"/>
  <c r="D1512" i="4"/>
  <c r="D1511" i="4"/>
  <c r="D1510" i="4"/>
  <c r="D1509" i="4"/>
  <c r="D1508" i="4"/>
  <c r="D1507" i="4"/>
  <c r="D1506" i="4"/>
  <c r="D1505" i="4"/>
  <c r="D1504" i="4"/>
  <c r="D1503" i="4"/>
  <c r="D1502" i="4"/>
  <c r="D1501" i="4"/>
  <c r="D1500" i="4"/>
  <c r="D1499" i="4"/>
  <c r="D1498" i="4"/>
  <c r="D1497" i="4"/>
  <c r="D1496" i="4"/>
  <c r="D1495" i="4"/>
  <c r="D1494" i="4"/>
  <c r="D1493" i="4"/>
  <c r="D1492" i="4"/>
  <c r="D1491" i="4"/>
  <c r="D1490" i="4"/>
  <c r="D1489" i="4"/>
  <c r="D1488" i="4"/>
  <c r="D1487" i="4"/>
  <c r="D1486" i="4"/>
  <c r="D1485" i="4"/>
  <c r="D1484" i="4"/>
  <c r="D1483" i="4"/>
  <c r="D1482" i="4"/>
  <c r="D1481" i="4"/>
  <c r="D1480" i="4"/>
  <c r="D1479" i="4"/>
  <c r="D1478" i="4"/>
  <c r="D1477" i="4"/>
  <c r="D1476" i="4"/>
  <c r="D1475" i="4"/>
  <c r="D1474" i="4"/>
  <c r="D1473" i="4"/>
  <c r="D1472" i="4"/>
  <c r="D1471" i="4"/>
  <c r="D1470" i="4"/>
  <c r="D1469" i="4"/>
  <c r="D1468" i="4"/>
  <c r="D1467" i="4"/>
  <c r="D1466" i="4"/>
  <c r="D1465" i="4"/>
  <c r="D1464" i="4"/>
  <c r="D1463" i="4"/>
  <c r="D1462" i="4"/>
  <c r="D1461" i="4"/>
  <c r="D1460" i="4"/>
  <c r="D1459" i="4"/>
  <c r="D1458" i="4"/>
  <c r="D1457" i="4"/>
  <c r="D1456" i="4"/>
  <c r="D1455" i="4"/>
  <c r="D1454" i="4"/>
  <c r="D1453" i="4"/>
  <c r="D1452" i="4"/>
  <c r="D1451" i="4"/>
  <c r="D1450" i="4"/>
  <c r="D1449" i="4"/>
  <c r="D1448" i="4"/>
  <c r="D1447" i="4"/>
  <c r="D1446" i="4"/>
  <c r="D1445" i="4"/>
  <c r="D1444" i="4"/>
  <c r="D1443" i="4"/>
  <c r="D1442" i="4"/>
  <c r="D1441" i="4"/>
  <c r="D1440" i="4"/>
  <c r="D1439" i="4"/>
  <c r="D1438" i="4"/>
  <c r="D1437" i="4"/>
  <c r="D1436" i="4"/>
  <c r="D1435" i="4"/>
  <c r="D1434" i="4"/>
  <c r="D1433" i="4"/>
  <c r="D1432" i="4"/>
  <c r="D1431" i="4"/>
  <c r="D1430" i="4"/>
  <c r="D1428" i="4"/>
  <c r="D1427" i="4"/>
  <c r="D1426" i="4"/>
  <c r="D1425" i="4"/>
  <c r="D1424" i="4"/>
  <c r="D1423" i="4"/>
  <c r="D1422" i="4"/>
  <c r="D1421" i="4"/>
  <c r="D1420" i="4"/>
  <c r="D1419" i="4"/>
  <c r="D1418" i="4"/>
  <c r="D1417" i="4"/>
  <c r="D1416" i="4"/>
  <c r="D1415" i="4"/>
  <c r="D1414" i="4"/>
  <c r="D1413" i="4"/>
  <c r="D1412" i="4"/>
  <c r="D1411" i="4"/>
  <c r="D1410" i="4"/>
  <c r="D1409" i="4"/>
  <c r="D1408" i="4"/>
  <c r="D1407" i="4"/>
  <c r="D1406" i="4"/>
  <c r="D1405" i="4"/>
  <c r="D1404" i="4"/>
  <c r="D1403" i="4"/>
  <c r="D1402" i="4"/>
  <c r="D1401" i="4"/>
  <c r="D1400" i="4"/>
  <c r="D1399" i="4"/>
  <c r="D1398" i="4"/>
  <c r="D1397" i="4"/>
  <c r="D1396" i="4"/>
  <c r="D1395" i="4"/>
  <c r="D1394" i="4"/>
  <c r="D1393" i="4"/>
  <c r="D1392" i="4"/>
  <c r="D1391" i="4"/>
  <c r="D1390" i="4"/>
  <c r="D1389" i="4"/>
  <c r="D1388" i="4"/>
  <c r="D1387" i="4"/>
  <c r="D1386" i="4"/>
  <c r="D1385" i="4"/>
  <c r="D1384" i="4"/>
  <c r="D1383" i="4"/>
  <c r="D1382" i="4"/>
  <c r="D1381" i="4"/>
  <c r="D1380" i="4"/>
  <c r="D1379" i="4"/>
  <c r="D1378" i="4"/>
  <c r="D1377" i="4"/>
  <c r="D1376" i="4"/>
  <c r="D1375" i="4"/>
  <c r="D1374" i="4"/>
  <c r="D1373" i="4"/>
  <c r="D1372" i="4"/>
  <c r="D1371" i="4"/>
  <c r="D1370" i="4"/>
  <c r="D1369" i="4"/>
  <c r="D1368" i="4"/>
  <c r="D1367" i="4"/>
  <c r="D1366" i="4"/>
  <c r="D1365" i="4"/>
  <c r="D1364" i="4"/>
  <c r="D1363" i="4"/>
  <c r="D1362" i="4"/>
  <c r="D1361" i="4"/>
  <c r="D1360" i="4"/>
  <c r="D1359" i="4"/>
  <c r="D1357" i="4"/>
  <c r="D1356" i="4"/>
  <c r="D1355" i="4"/>
  <c r="D1354" i="4"/>
  <c r="D1353" i="4"/>
  <c r="D1352" i="4"/>
  <c r="D1351" i="4"/>
  <c r="D1350" i="4"/>
  <c r="D1349" i="4"/>
  <c r="D1348" i="4"/>
  <c r="D1347" i="4"/>
  <c r="D1346" i="4"/>
  <c r="D1345" i="4"/>
  <c r="D1344" i="4"/>
  <c r="D1343" i="4"/>
  <c r="D1342" i="4"/>
  <c r="D1341" i="4"/>
  <c r="D1340" i="4"/>
  <c r="D1339" i="4"/>
  <c r="D1338" i="4"/>
  <c r="D1337" i="4"/>
  <c r="D1336" i="4"/>
  <c r="D1335" i="4"/>
  <c r="D1334" i="4"/>
  <c r="D1333" i="4"/>
  <c r="D1332" i="4"/>
  <c r="D1331" i="4"/>
  <c r="D1330" i="4"/>
  <c r="D1329" i="4"/>
  <c r="D1328" i="4"/>
  <c r="D1327" i="4"/>
  <c r="D1326" i="4"/>
  <c r="D1325" i="4"/>
  <c r="D1324" i="4"/>
  <c r="D1323" i="4"/>
  <c r="D1322" i="4"/>
  <c r="D1321" i="4"/>
  <c r="D1320" i="4"/>
  <c r="D1319" i="4"/>
  <c r="D1318" i="4"/>
  <c r="D1317" i="4"/>
  <c r="D1316" i="4"/>
  <c r="D1315" i="4"/>
  <c r="D1314" i="4"/>
  <c r="D1313" i="4"/>
  <c r="D1312" i="4"/>
  <c r="D1311" i="4"/>
  <c r="D1310" i="4"/>
  <c r="D1309" i="4"/>
  <c r="D1308" i="4"/>
  <c r="D1307" i="4"/>
  <c r="D1306" i="4"/>
  <c r="D1305" i="4"/>
  <c r="D1304" i="4"/>
  <c r="D1303" i="4"/>
  <c r="D1302" i="4"/>
  <c r="D1301" i="4"/>
  <c r="D1300" i="4"/>
  <c r="D1299" i="4"/>
  <c r="D1298" i="4"/>
  <c r="D1297" i="4"/>
  <c r="D1296" i="4"/>
  <c r="D1295" i="4"/>
  <c r="D1294" i="4"/>
  <c r="D1293" i="4"/>
  <c r="D1292" i="4"/>
  <c r="D1291" i="4"/>
  <c r="D1290" i="4"/>
  <c r="D1289" i="4"/>
  <c r="D1288" i="4"/>
  <c r="D1287" i="4"/>
  <c r="D1286" i="4"/>
  <c r="D1285" i="4"/>
  <c r="D1284" i="4"/>
  <c r="D1283" i="4"/>
  <c r="D1282" i="4"/>
  <c r="D1281" i="4"/>
  <c r="D1280" i="4"/>
  <c r="D1279" i="4"/>
  <c r="D1278" i="4"/>
  <c r="D1277" i="4"/>
  <c r="D1276" i="4"/>
  <c r="D1275" i="4"/>
  <c r="D1274" i="4"/>
  <c r="D1273" i="4"/>
  <c r="D1272" i="4"/>
  <c r="D1271" i="4"/>
  <c r="D1270" i="4"/>
  <c r="D1269" i="4"/>
  <c r="D1268" i="4"/>
  <c r="D1266" i="4"/>
  <c r="D1265" i="4"/>
  <c r="D1264" i="4"/>
  <c r="D1263" i="4"/>
  <c r="D1262" i="4"/>
  <c r="D1261" i="4"/>
  <c r="D1260" i="4"/>
  <c r="D1258" i="4"/>
  <c r="D1257" i="4"/>
  <c r="D1256" i="4"/>
  <c r="D1255" i="4"/>
  <c r="D1254" i="4"/>
  <c r="D1253" i="4"/>
  <c r="D1252" i="4"/>
  <c r="D1250" i="4"/>
  <c r="D1249" i="4"/>
  <c r="D1248" i="4"/>
  <c r="D1247" i="4"/>
  <c r="D1246" i="4"/>
  <c r="D1245" i="4"/>
  <c r="D1244" i="4"/>
  <c r="D1242" i="4"/>
  <c r="D1241" i="4"/>
  <c r="D1240" i="4"/>
  <c r="D1239" i="4"/>
  <c r="D1238" i="4"/>
  <c r="D1237" i="4"/>
  <c r="D1236" i="4"/>
  <c r="D1234" i="4"/>
  <c r="D1233" i="4"/>
  <c r="D1232" i="4"/>
  <c r="D1231" i="4"/>
  <c r="D1230" i="4"/>
  <c r="D1229" i="4"/>
  <c r="D1228" i="4"/>
  <c r="D1226" i="4"/>
  <c r="D1225" i="4"/>
  <c r="D1224" i="4"/>
  <c r="D1223" i="4"/>
  <c r="D1222" i="4"/>
  <c r="D1221" i="4"/>
  <c r="D1220" i="4"/>
  <c r="D1218" i="4"/>
  <c r="D1217" i="4"/>
  <c r="D1216" i="4"/>
  <c r="D1215" i="4"/>
  <c r="D1214" i="4"/>
  <c r="D1213" i="4"/>
  <c r="D1212" i="4"/>
  <c r="D1210" i="4"/>
  <c r="D1209" i="4"/>
  <c r="D1208" i="4"/>
  <c r="D1207" i="4"/>
  <c r="D1206" i="4"/>
  <c r="D1205" i="4"/>
  <c r="D1204" i="4"/>
  <c r="D1202" i="4"/>
  <c r="D1201" i="4"/>
  <c r="D1200" i="4"/>
  <c r="D1199" i="4"/>
  <c r="D1198" i="4"/>
  <c r="D1197" i="4"/>
  <c r="D1196" i="4"/>
  <c r="D1194" i="4"/>
  <c r="D1193" i="4"/>
  <c r="D1192" i="4"/>
  <c r="D1191" i="4"/>
  <c r="D1190" i="4"/>
  <c r="D1189" i="4"/>
  <c r="D1188" i="4"/>
  <c r="D1186" i="4"/>
  <c r="D1185" i="4"/>
  <c r="D1184" i="4"/>
  <c r="D1183" i="4"/>
  <c r="D1182" i="4"/>
  <c r="D1181" i="4"/>
  <c r="D1180" i="4"/>
  <c r="D1178" i="4"/>
  <c r="D1177" i="4"/>
  <c r="D1175" i="4"/>
  <c r="D1174" i="4"/>
  <c r="D1173" i="4"/>
  <c r="D1172" i="4"/>
  <c r="D1171" i="4"/>
  <c r="D1170" i="4"/>
  <c r="D1169" i="4"/>
  <c r="D1168" i="4"/>
  <c r="D1167" i="4"/>
  <c r="D1166" i="4"/>
  <c r="D1165" i="4"/>
  <c r="D1164" i="4"/>
  <c r="D1163" i="4"/>
  <c r="D1162" i="4"/>
  <c r="D1161" i="4"/>
  <c r="D1160" i="4"/>
  <c r="D1159" i="4"/>
  <c r="D1158" i="4"/>
  <c r="D1157" i="4"/>
  <c r="D1156" i="4"/>
  <c r="D1155" i="4"/>
  <c r="D1154" i="4"/>
  <c r="D1153" i="4"/>
  <c r="D1152" i="4"/>
  <c r="D1151" i="4"/>
  <c r="D1150" i="4"/>
  <c r="D1149" i="4"/>
  <c r="D1148" i="4"/>
  <c r="D1147" i="4"/>
  <c r="D1146" i="4"/>
  <c r="D1145" i="4"/>
  <c r="D1144" i="4"/>
  <c r="D1143" i="4"/>
  <c r="D1142" i="4"/>
  <c r="D1141" i="4"/>
  <c r="D1140" i="4"/>
  <c r="D1139" i="4"/>
  <c r="D1138" i="4"/>
  <c r="D1137" i="4"/>
  <c r="D1136" i="4"/>
  <c r="D1135" i="4"/>
  <c r="D1134" i="4"/>
  <c r="D1133" i="4"/>
  <c r="D1132" i="4"/>
  <c r="D1131" i="4"/>
  <c r="D1130" i="4"/>
  <c r="D1129" i="4"/>
  <c r="D1128" i="4"/>
  <c r="D1127" i="4"/>
  <c r="D1126" i="4"/>
  <c r="D1125" i="4"/>
  <c r="D1124" i="4"/>
  <c r="D1123" i="4"/>
  <c r="D1122" i="4"/>
  <c r="D1121" i="4"/>
  <c r="D1120" i="4"/>
  <c r="D1119" i="4"/>
  <c r="D1118" i="4"/>
  <c r="D1117" i="4"/>
  <c r="D1116" i="4"/>
  <c r="D1115" i="4"/>
  <c r="D1114" i="4"/>
  <c r="D1113" i="4"/>
  <c r="D1112" i="4"/>
  <c r="D1111" i="4"/>
  <c r="D1110" i="4"/>
  <c r="D1109" i="4"/>
  <c r="D1108" i="4"/>
  <c r="D1107" i="4"/>
  <c r="D1106" i="4"/>
  <c r="D1105" i="4"/>
  <c r="D1104" i="4"/>
  <c r="D1103" i="4"/>
  <c r="D1102" i="4"/>
  <c r="D1101" i="4"/>
  <c r="D1100" i="4"/>
  <c r="D1099" i="4"/>
  <c r="D1098" i="4"/>
  <c r="D1097" i="4"/>
  <c r="D1096" i="4"/>
  <c r="D1095" i="4"/>
  <c r="D1094" i="4"/>
  <c r="D1093" i="4"/>
  <c r="D1092" i="4"/>
  <c r="D1091" i="4"/>
  <c r="D1090" i="4"/>
  <c r="D1089" i="4"/>
  <c r="D1088" i="4"/>
  <c r="D1087" i="4"/>
  <c r="D1086" i="4"/>
  <c r="D1084" i="4"/>
  <c r="D1083" i="4"/>
  <c r="D1082" i="4"/>
  <c r="D1081" i="4"/>
  <c r="D1079" i="4"/>
  <c r="D1078" i="4"/>
  <c r="D1077" i="4"/>
  <c r="D1076" i="4"/>
  <c r="D1075" i="4"/>
  <c r="D1074" i="4"/>
  <c r="D1073" i="4"/>
  <c r="D1071" i="4"/>
  <c r="D1070" i="4"/>
  <c r="D1069" i="4"/>
  <c r="D1068" i="4"/>
  <c r="D1067" i="4"/>
  <c r="D1066" i="4"/>
  <c r="D1065" i="4"/>
  <c r="D1063" i="4"/>
  <c r="D1062" i="4"/>
  <c r="D1061" i="4"/>
  <c r="D1060" i="4"/>
  <c r="D1059" i="4"/>
  <c r="D1058" i="4"/>
  <c r="D1057" i="4"/>
  <c r="D1055" i="4"/>
  <c r="D1054" i="4"/>
  <c r="D1053" i="4"/>
  <c r="D1052" i="4"/>
  <c r="D1051" i="4"/>
  <c r="D1050" i="4"/>
  <c r="D1049" i="4"/>
  <c r="D1047" i="4"/>
  <c r="D1046" i="4"/>
  <c r="D1045" i="4"/>
  <c r="D1044" i="4"/>
  <c r="D1043" i="4"/>
  <c r="D1042" i="4"/>
  <c r="D1041" i="4"/>
  <c r="D1039" i="4"/>
  <c r="D1038" i="4"/>
  <c r="D1037" i="4"/>
  <c r="D1036" i="4"/>
  <c r="D1035" i="4"/>
  <c r="D1034" i="4"/>
  <c r="D1033" i="4"/>
  <c r="D1031" i="4"/>
  <c r="D1030" i="4"/>
  <c r="D1029" i="4"/>
  <c r="D1028" i="4"/>
  <c r="D1027" i="4"/>
  <c r="D1026" i="4"/>
  <c r="D1025" i="4"/>
  <c r="D1023" i="4"/>
  <c r="D1022" i="4"/>
  <c r="D1021" i="4"/>
  <c r="D1020" i="4"/>
  <c r="D1019" i="4"/>
  <c r="D1018" i="4"/>
  <c r="D1017" i="4"/>
  <c r="D1015" i="4"/>
  <c r="D1014" i="4"/>
  <c r="D1013" i="4"/>
  <c r="D1012" i="4"/>
  <c r="D1011" i="4"/>
  <c r="D1010" i="4"/>
  <c r="D1009" i="4"/>
  <c r="D1007" i="4"/>
  <c r="D1006" i="4"/>
  <c r="D1005" i="4"/>
  <c r="D1004" i="4"/>
  <c r="D1003" i="4"/>
  <c r="D1002" i="4"/>
  <c r="D1001" i="4"/>
  <c r="D999" i="4"/>
  <c r="D998" i="4"/>
  <c r="D997" i="4"/>
  <c r="D996" i="4"/>
  <c r="D995" i="4"/>
  <c r="D993" i="4"/>
  <c r="D992" i="4"/>
  <c r="D991" i="4"/>
  <c r="D990" i="4"/>
  <c r="D989" i="4"/>
  <c r="D988" i="4"/>
  <c r="D986" i="4"/>
  <c r="D985" i="4"/>
  <c r="D984" i="4"/>
  <c r="D983" i="4"/>
  <c r="D982" i="4"/>
  <c r="D981" i="4"/>
  <c r="D980" i="4"/>
  <c r="D978" i="4"/>
  <c r="D977" i="4"/>
  <c r="D976" i="4"/>
  <c r="D975" i="4"/>
  <c r="D974" i="4"/>
  <c r="D973" i="4"/>
  <c r="D972" i="4"/>
  <c r="D970" i="4"/>
  <c r="D969" i="4"/>
  <c r="D968" i="4"/>
  <c r="D967" i="4"/>
  <c r="D966" i="4"/>
  <c r="D965" i="4"/>
  <c r="D964" i="4"/>
  <c r="D962" i="4"/>
  <c r="D961" i="4"/>
  <c r="D960" i="4"/>
  <c r="D959" i="4"/>
  <c r="D958" i="4"/>
  <c r="D957" i="4"/>
  <c r="D956" i="4"/>
  <c r="D954" i="4"/>
  <c r="D953" i="4"/>
  <c r="D952" i="4"/>
  <c r="D951" i="4"/>
  <c r="D950" i="4"/>
  <c r="D949" i="4"/>
  <c r="D948" i="4"/>
  <c r="D946" i="4"/>
  <c r="D945" i="4"/>
  <c r="D944" i="4"/>
  <c r="D943" i="4"/>
  <c r="D942" i="4"/>
  <c r="D941" i="4"/>
  <c r="D940" i="4"/>
  <c r="D938" i="4"/>
  <c r="D937" i="4"/>
  <c r="D936" i="4"/>
  <c r="D935" i="4"/>
  <c r="D934" i="4"/>
  <c r="D933" i="4"/>
  <c r="D932" i="4"/>
  <c r="D930" i="4"/>
  <c r="D929" i="4"/>
  <c r="D928" i="4"/>
  <c r="D927" i="4"/>
  <c r="D926" i="4"/>
  <c r="D925" i="4"/>
  <c r="D924" i="4"/>
  <c r="D922" i="4"/>
  <c r="D921" i="4"/>
  <c r="D920" i="4"/>
  <c r="D919" i="4"/>
  <c r="D918" i="4"/>
  <c r="D917" i="4"/>
  <c r="D916" i="4"/>
  <c r="D914" i="4"/>
  <c r="D913" i="4"/>
  <c r="D912" i="4"/>
  <c r="D911" i="4"/>
  <c r="D910" i="4"/>
  <c r="D909" i="4"/>
  <c r="D908" i="4"/>
  <c r="D906" i="4"/>
  <c r="D905" i="4"/>
  <c r="D904" i="4"/>
  <c r="D901" i="4"/>
  <c r="D899" i="4"/>
  <c r="D898" i="4"/>
  <c r="D897" i="4"/>
  <c r="D896" i="4"/>
  <c r="D894" i="4"/>
  <c r="D893" i="4"/>
  <c r="D891" i="4"/>
  <c r="D890" i="4"/>
  <c r="D889" i="4"/>
  <c r="D888" i="4"/>
  <c r="D887" i="4"/>
  <c r="D886" i="4"/>
  <c r="D885" i="4"/>
  <c r="D882" i="4"/>
  <c r="D881" i="4"/>
  <c r="D880" i="4"/>
  <c r="D879" i="4"/>
  <c r="D878" i="4"/>
  <c r="D877" i="4"/>
  <c r="D875" i="4"/>
  <c r="D874" i="4"/>
  <c r="D873" i="4"/>
  <c r="D872" i="4"/>
  <c r="D870" i="4"/>
  <c r="D869" i="4"/>
  <c r="D867" i="4"/>
  <c r="D866" i="4"/>
  <c r="D865" i="4"/>
  <c r="D864" i="4"/>
  <c r="D863" i="4"/>
  <c r="D862" i="4"/>
  <c r="D861" i="4"/>
  <c r="D858" i="4"/>
  <c r="D857" i="4"/>
  <c r="D856" i="4"/>
  <c r="D855" i="4"/>
  <c r="D854" i="4"/>
  <c r="D853" i="4"/>
  <c r="D851" i="4"/>
  <c r="D850" i="4"/>
  <c r="D849" i="4"/>
  <c r="D848" i="4"/>
  <c r="D846" i="4"/>
  <c r="D845" i="4"/>
  <c r="D843" i="4"/>
  <c r="D842" i="4"/>
  <c r="D841" i="4"/>
  <c r="D840" i="4"/>
  <c r="D839" i="4"/>
  <c r="D838" i="4"/>
  <c r="D837" i="4"/>
  <c r="D834" i="4"/>
  <c r="D833" i="4"/>
  <c r="D832" i="4"/>
  <c r="D831" i="4"/>
  <c r="D830" i="4"/>
  <c r="D829" i="4"/>
  <c r="D827" i="4"/>
  <c r="D826" i="4"/>
  <c r="D825" i="4"/>
  <c r="D824" i="4"/>
  <c r="D822" i="4"/>
  <c r="D821" i="4"/>
  <c r="D819" i="4"/>
  <c r="D818" i="4"/>
  <c r="D817" i="4"/>
  <c r="D816" i="4"/>
  <c r="D814" i="4"/>
  <c r="D813" i="4"/>
  <c r="D809" i="4"/>
  <c r="D807" i="4"/>
  <c r="D806" i="4"/>
  <c r="D805" i="4"/>
  <c r="D804" i="4"/>
  <c r="D803" i="4"/>
  <c r="D802" i="4"/>
  <c r="D801" i="4"/>
  <c r="D799" i="4"/>
  <c r="D798" i="4"/>
  <c r="D797" i="4"/>
  <c r="D796" i="4"/>
  <c r="D795" i="4"/>
  <c r="D794" i="4"/>
  <c r="D793" i="4"/>
  <c r="D791" i="4"/>
  <c r="D790" i="4"/>
  <c r="D789" i="4"/>
  <c r="D788" i="4"/>
  <c r="D787" i="4"/>
  <c r="D785" i="4"/>
  <c r="D783" i="4"/>
  <c r="D782" i="4"/>
  <c r="D781" i="4"/>
  <c r="D778" i="4"/>
  <c r="D777" i="4"/>
  <c r="D776" i="4"/>
  <c r="D775" i="4"/>
  <c r="D774" i="4"/>
  <c r="D772" i="4"/>
  <c r="D770" i="4"/>
  <c r="D769" i="4"/>
  <c r="D768" i="4"/>
  <c r="D767" i="4"/>
  <c r="D766" i="4"/>
  <c r="D765" i="4"/>
  <c r="D764" i="4"/>
  <c r="D762" i="4"/>
  <c r="D760" i="4"/>
  <c r="D759" i="4"/>
  <c r="D758" i="4"/>
  <c r="D757" i="4"/>
  <c r="D756" i="4"/>
  <c r="D754" i="4"/>
  <c r="D753" i="4"/>
  <c r="D752" i="4"/>
  <c r="D751" i="4"/>
  <c r="D750" i="4"/>
  <c r="D748" i="4"/>
  <c r="D746" i="4"/>
  <c r="D745" i="4"/>
  <c r="D744" i="4"/>
  <c r="D743" i="4"/>
  <c r="D742" i="4"/>
  <c r="D741" i="4"/>
  <c r="D740" i="4"/>
  <c r="D738" i="4"/>
  <c r="D736" i="4"/>
  <c r="D735" i="4"/>
  <c r="D734" i="4"/>
  <c r="D733" i="4"/>
  <c r="D732" i="4"/>
  <c r="D730" i="4"/>
  <c r="D728" i="4"/>
  <c r="D727" i="4"/>
  <c r="D726" i="4"/>
  <c r="D725" i="4"/>
  <c r="D723" i="4"/>
  <c r="D722" i="4"/>
  <c r="D721" i="4"/>
  <c r="D720" i="4"/>
  <c r="D719" i="4"/>
  <c r="D718" i="4"/>
  <c r="D717" i="4"/>
  <c r="D716" i="4"/>
  <c r="D715" i="4"/>
  <c r="D714" i="4"/>
  <c r="D713" i="4"/>
  <c r="D711" i="4"/>
  <c r="D710" i="4"/>
  <c r="D709" i="4"/>
  <c r="D707" i="4"/>
  <c r="D706" i="4"/>
  <c r="D705" i="4"/>
  <c r="D704" i="4"/>
  <c r="D703" i="4"/>
  <c r="D702" i="4"/>
  <c r="D701" i="4"/>
  <c r="D700" i="4"/>
  <c r="D698" i="4"/>
  <c r="D697" i="4"/>
  <c r="D696" i="4"/>
  <c r="D695" i="4"/>
  <c r="D694" i="4"/>
  <c r="D693" i="4"/>
  <c r="D692" i="4"/>
  <c r="D691" i="4"/>
  <c r="D690" i="4"/>
  <c r="D689" i="4"/>
  <c r="D688" i="4"/>
  <c r="D686" i="4"/>
  <c r="D685" i="4"/>
  <c r="D684" i="4"/>
  <c r="D683" i="4"/>
  <c r="D682" i="4"/>
  <c r="D681" i="4"/>
  <c r="D680" i="4"/>
  <c r="D679" i="4"/>
  <c r="D678" i="4"/>
  <c r="D677" i="4"/>
  <c r="D676" i="4"/>
  <c r="D674" i="4"/>
  <c r="D673" i="4"/>
  <c r="D672" i="4"/>
  <c r="D671" i="4"/>
  <c r="D670" i="4"/>
  <c r="D669" i="4"/>
  <c r="D668" i="4"/>
  <c r="D667" i="4"/>
  <c r="D666" i="4"/>
  <c r="D665" i="4"/>
  <c r="D664" i="4"/>
  <c r="D662" i="4"/>
  <c r="D661" i="4"/>
  <c r="D660" i="4"/>
  <c r="D659" i="4"/>
  <c r="D658" i="4"/>
  <c r="D657" i="4"/>
  <c r="D656" i="4"/>
  <c r="D655" i="4"/>
  <c r="D654" i="4"/>
  <c r="D653" i="4"/>
  <c r="D652" i="4"/>
  <c r="D650" i="4"/>
  <c r="D649" i="4"/>
  <c r="D648" i="4"/>
  <c r="D647" i="4"/>
  <c r="D646" i="4"/>
  <c r="D645" i="4"/>
  <c r="D644" i="4"/>
  <c r="D643" i="4"/>
  <c r="D642" i="4"/>
  <c r="D640" i="4"/>
  <c r="D638" i="4"/>
  <c r="D636" i="4"/>
  <c r="D635" i="4"/>
  <c r="D634" i="4"/>
  <c r="D633" i="4"/>
  <c r="D632" i="4"/>
  <c r="D631" i="4"/>
  <c r="D630" i="4"/>
  <c r="D629" i="4"/>
  <c r="D628" i="4"/>
  <c r="D627" i="4"/>
  <c r="D625" i="4"/>
  <c r="D624" i="4"/>
  <c r="D623" i="4"/>
  <c r="D622" i="4"/>
  <c r="D621" i="4"/>
  <c r="D620" i="4"/>
  <c r="D619" i="4"/>
  <c r="D618" i="4"/>
  <c r="D617" i="4"/>
  <c r="D616" i="4"/>
  <c r="D615" i="4"/>
  <c r="D613" i="4"/>
  <c r="D612" i="4"/>
  <c r="D611" i="4"/>
  <c r="D610" i="4"/>
  <c r="D609" i="4"/>
  <c r="D608" i="4"/>
  <c r="D607" i="4"/>
  <c r="D606" i="4"/>
  <c r="D605" i="4"/>
  <c r="D604" i="4"/>
  <c r="D603" i="4"/>
  <c r="D601" i="4"/>
  <c r="D600" i="4"/>
  <c r="D599" i="4"/>
  <c r="D598" i="4"/>
  <c r="D597" i="4"/>
  <c r="D596" i="4"/>
  <c r="D595" i="4"/>
  <c r="D594" i="4"/>
  <c r="D593" i="4"/>
  <c r="D592" i="4"/>
  <c r="D591" i="4"/>
  <c r="D589" i="4"/>
  <c r="D588" i="4"/>
  <c r="D587" i="4"/>
  <c r="D586" i="4"/>
  <c r="D585" i="4"/>
  <c r="D584" i="4"/>
  <c r="D583" i="4"/>
  <c r="D582" i="4"/>
  <c r="D581" i="4"/>
  <c r="D580" i="4"/>
  <c r="D579" i="4"/>
  <c r="D577" i="4"/>
  <c r="D576" i="4"/>
  <c r="D575" i="4"/>
  <c r="D574" i="4"/>
  <c r="D573" i="4"/>
  <c r="D572" i="4"/>
  <c r="D571" i="4"/>
  <c r="D570" i="4"/>
  <c r="D569" i="4"/>
  <c r="D568" i="4"/>
  <c r="D567" i="4"/>
  <c r="D565" i="4"/>
  <c r="D564" i="4"/>
  <c r="D563" i="4"/>
  <c r="D562" i="4"/>
  <c r="D561" i="4"/>
  <c r="D560" i="4"/>
  <c r="D559" i="4"/>
  <c r="D558" i="4"/>
  <c r="D557" i="4"/>
  <c r="D556" i="4"/>
  <c r="D555" i="4"/>
  <c r="D553" i="4"/>
  <c r="D552" i="4"/>
  <c r="D551" i="4"/>
  <c r="D550" i="4"/>
  <c r="D549" i="4"/>
  <c r="D548" i="4"/>
  <c r="D547" i="4"/>
  <c r="D545" i="4"/>
  <c r="D544" i="4"/>
  <c r="D543" i="4"/>
  <c r="D542" i="4"/>
  <c r="D540" i="4"/>
  <c r="D539" i="4"/>
  <c r="D538" i="4"/>
  <c r="D537" i="4"/>
  <c r="D535" i="4"/>
  <c r="D534" i="4"/>
  <c r="D533" i="4"/>
  <c r="D532" i="4"/>
  <c r="D531" i="4"/>
  <c r="D530" i="4"/>
  <c r="D529" i="4"/>
  <c r="D527" i="4"/>
  <c r="D526" i="4"/>
  <c r="D525" i="4"/>
  <c r="D524" i="4"/>
  <c r="D523" i="4"/>
  <c r="D522" i="4"/>
  <c r="D521" i="4"/>
  <c r="D519" i="4"/>
  <c r="D518" i="4"/>
  <c r="D517" i="4"/>
  <c r="D515" i="4"/>
  <c r="D514" i="4"/>
  <c r="D513" i="4"/>
  <c r="D511" i="4"/>
  <c r="D510" i="4"/>
  <c r="D509" i="4"/>
  <c r="D508" i="4"/>
  <c r="D507" i="4"/>
  <c r="D506" i="4"/>
  <c r="D504" i="4"/>
  <c r="D503" i="4"/>
  <c r="D502" i="4"/>
  <c r="D501" i="4"/>
  <c r="D500" i="4"/>
  <c r="D498" i="4"/>
  <c r="D497" i="4"/>
  <c r="D496" i="4"/>
  <c r="D495" i="4"/>
  <c r="D494" i="4"/>
  <c r="D493" i="4"/>
  <c r="D492" i="4"/>
  <c r="D490" i="4"/>
  <c r="D489" i="4"/>
  <c r="D488" i="4"/>
  <c r="D487" i="4"/>
  <c r="D486" i="4"/>
  <c r="D485" i="4"/>
  <c r="D484" i="4"/>
  <c r="D482" i="4"/>
  <c r="D481" i="4"/>
  <c r="D480" i="4"/>
  <c r="D477" i="4"/>
  <c r="D476" i="4"/>
  <c r="D474" i="4"/>
  <c r="D473" i="4"/>
  <c r="D472" i="4"/>
  <c r="D471" i="4"/>
  <c r="D470" i="4"/>
  <c r="D469" i="4"/>
  <c r="D468" i="4"/>
  <c r="D466" i="4"/>
  <c r="D465" i="4"/>
  <c r="D464" i="4"/>
  <c r="D463" i="4"/>
  <c r="D462" i="4"/>
  <c r="D461" i="4"/>
  <c r="D460" i="4"/>
  <c r="D458" i="4"/>
  <c r="D457" i="4"/>
  <c r="D456" i="4"/>
  <c r="D454" i="4"/>
  <c r="D453" i="4"/>
  <c r="D452" i="4"/>
  <c r="D450" i="4"/>
  <c r="D449" i="4"/>
  <c r="D448" i="4"/>
  <c r="D447" i="4"/>
  <c r="D446" i="4"/>
  <c r="D445" i="4"/>
  <c r="D444" i="4"/>
  <c r="D442" i="4"/>
  <c r="D441" i="4"/>
  <c r="D440" i="4"/>
  <c r="D439" i="4"/>
  <c r="D438" i="4"/>
  <c r="D437" i="4"/>
  <c r="D436" i="4"/>
  <c r="D434" i="4"/>
  <c r="D433" i="4"/>
  <c r="D432" i="4"/>
  <c r="D430" i="4"/>
  <c r="D429" i="4"/>
  <c r="D428" i="4"/>
  <c r="D426" i="4"/>
  <c r="D425" i="4"/>
  <c r="D422" i="4"/>
  <c r="D421" i="4"/>
  <c r="D419" i="4"/>
  <c r="D418" i="4"/>
  <c r="D416" i="4"/>
  <c r="D415" i="4"/>
  <c r="D414" i="4"/>
  <c r="D413" i="4"/>
  <c r="D411" i="4"/>
  <c r="D410" i="4"/>
  <c r="D409" i="4"/>
  <c r="D408" i="4"/>
  <c r="D407" i="4"/>
  <c r="D406" i="4"/>
  <c r="D405" i="4"/>
  <c r="D403" i="4"/>
  <c r="D401" i="4"/>
  <c r="D400" i="4"/>
  <c r="D398" i="4"/>
  <c r="D397" i="4"/>
  <c r="D396" i="4"/>
  <c r="D395" i="4"/>
  <c r="D394" i="4"/>
  <c r="D390" i="4"/>
  <c r="D389" i="4"/>
  <c r="D388" i="4"/>
  <c r="D386" i="4"/>
  <c r="D385" i="4"/>
  <c r="D384" i="4"/>
  <c r="D383" i="4"/>
  <c r="D382" i="4"/>
  <c r="D381" i="4"/>
  <c r="D378" i="4"/>
  <c r="D377" i="4"/>
  <c r="D376" i="4"/>
  <c r="D375" i="4"/>
  <c r="D374" i="4"/>
  <c r="D373" i="4"/>
  <c r="D372" i="4"/>
  <c r="D370" i="4"/>
  <c r="D369" i="4"/>
  <c r="D367" i="4"/>
  <c r="D366" i="4"/>
  <c r="D365" i="4"/>
  <c r="D364" i="4"/>
  <c r="D362" i="4"/>
  <c r="D361" i="4"/>
  <c r="D360" i="4"/>
  <c r="D359" i="4"/>
  <c r="D358" i="4"/>
  <c r="D357" i="4"/>
  <c r="D354" i="4"/>
  <c r="D353" i="4"/>
  <c r="D352" i="4"/>
  <c r="D351" i="4"/>
  <c r="D350" i="4"/>
  <c r="D349" i="4"/>
  <c r="D348" i="4"/>
  <c r="D346" i="4"/>
  <c r="D345" i="4"/>
  <c r="D343" i="4"/>
  <c r="D342" i="4"/>
  <c r="D341" i="4"/>
  <c r="D340" i="4"/>
  <c r="D338" i="4"/>
  <c r="D337" i="4"/>
  <c r="D336" i="4"/>
  <c r="D335" i="4"/>
  <c r="D334" i="4"/>
  <c r="D333" i="4"/>
  <c r="D329" i="4"/>
  <c r="D328" i="4"/>
  <c r="D327" i="4"/>
  <c r="D326" i="4"/>
  <c r="D325" i="4"/>
  <c r="D324" i="4"/>
  <c r="D323" i="4"/>
  <c r="D322" i="4"/>
  <c r="D321" i="4"/>
  <c r="D320" i="4"/>
  <c r="D318" i="4"/>
  <c r="D317" i="4"/>
  <c r="D316" i="4"/>
  <c r="D315" i="4"/>
  <c r="D314" i="4"/>
  <c r="D313" i="4"/>
  <c r="D312" i="4"/>
  <c r="D311" i="4"/>
  <c r="D310" i="4"/>
  <c r="D309" i="4"/>
  <c r="D308" i="4"/>
  <c r="D306" i="4"/>
  <c r="D305" i="4"/>
  <c r="D304" i="4"/>
  <c r="D303" i="4"/>
  <c r="D302" i="4"/>
  <c r="D301" i="4"/>
  <c r="D300" i="4"/>
  <c r="D299" i="4"/>
  <c r="D298" i="4"/>
  <c r="D297" i="4"/>
  <c r="D296" i="4"/>
  <c r="D294" i="4"/>
  <c r="D292" i="4"/>
  <c r="D291" i="4"/>
  <c r="D290" i="4"/>
  <c r="D288" i="4"/>
  <c r="D287" i="4"/>
  <c r="D286" i="4"/>
  <c r="D285" i="4"/>
  <c r="D284" i="4"/>
  <c r="D283" i="4"/>
  <c r="D281" i="4"/>
  <c r="D280" i="4"/>
  <c r="D279" i="4"/>
  <c r="D278" i="4"/>
  <c r="D277" i="4"/>
  <c r="D276" i="4"/>
  <c r="D275" i="4"/>
  <c r="D274" i="4"/>
  <c r="D273" i="4"/>
  <c r="D272" i="4"/>
  <c r="D271" i="4"/>
  <c r="D269" i="4"/>
  <c r="D268" i="4"/>
  <c r="D267" i="4"/>
  <c r="D266" i="4"/>
  <c r="D265" i="4"/>
  <c r="D264" i="4"/>
  <c r="D263" i="4"/>
  <c r="D262" i="4"/>
  <c r="D261" i="4"/>
  <c r="D260" i="4"/>
  <c r="D259" i="4"/>
  <c r="D257" i="4"/>
  <c r="D256" i="4"/>
  <c r="D255" i="4"/>
  <c r="D254" i="4"/>
  <c r="D253" i="4"/>
  <c r="D252" i="4"/>
  <c r="D251" i="4"/>
  <c r="D250" i="4"/>
  <c r="D249" i="4"/>
  <c r="D248" i="4"/>
  <c r="D247" i="4"/>
  <c r="D245" i="4"/>
  <c r="D244" i="4"/>
  <c r="D243" i="4"/>
  <c r="D242" i="4"/>
  <c r="D241" i="4"/>
  <c r="D240" i="4"/>
  <c r="D239" i="4"/>
  <c r="D238" i="4"/>
  <c r="D237" i="4"/>
  <c r="D236" i="4"/>
  <c r="D235" i="4"/>
  <c r="D233" i="4"/>
  <c r="D232" i="4"/>
  <c r="D231" i="4"/>
  <c r="D230" i="4"/>
  <c r="D229" i="4"/>
  <c r="D228" i="4"/>
  <c r="D227" i="4"/>
  <c r="D225" i="4"/>
  <c r="D224" i="4"/>
  <c r="D223" i="4"/>
  <c r="D222" i="4"/>
  <c r="D220" i="4"/>
  <c r="D219" i="4"/>
  <c r="D218" i="4"/>
  <c r="D217" i="4"/>
  <c r="D216" i="4"/>
  <c r="D215" i="4"/>
  <c r="D214" i="4"/>
  <c r="D213" i="4"/>
  <c r="D212" i="4"/>
  <c r="D211" i="4"/>
  <c r="D210" i="4"/>
  <c r="D208" i="4"/>
  <c r="D207" i="4"/>
  <c r="D206" i="4"/>
  <c r="D205" i="4"/>
  <c r="D204" i="4"/>
  <c r="D203" i="4"/>
  <c r="D202" i="4"/>
  <c r="D201" i="4"/>
  <c r="D200" i="4"/>
  <c r="D199" i="4"/>
  <c r="D198" i="4"/>
  <c r="D196" i="4"/>
  <c r="D195" i="4"/>
  <c r="D193" i="4"/>
  <c r="D192" i="4"/>
  <c r="D190" i="4"/>
  <c r="D189" i="4"/>
  <c r="D188" i="4"/>
  <c r="D187" i="4"/>
  <c r="D186" i="4"/>
  <c r="D185" i="4"/>
  <c r="D184" i="4"/>
  <c r="D173" i="4"/>
  <c r="D158" i="4"/>
  <c r="D157" i="4"/>
  <c r="D156" i="4"/>
  <c r="D155" i="4"/>
  <c r="D154" i="4"/>
  <c r="D153" i="4"/>
  <c r="D152" i="4"/>
  <c r="D151" i="4"/>
  <c r="D150" i="4"/>
  <c r="D148" i="4"/>
  <c r="D146" i="4"/>
  <c r="D145" i="4"/>
  <c r="D143" i="4"/>
  <c r="D141" i="4"/>
  <c r="D140" i="4"/>
  <c r="D138" i="4"/>
  <c r="D137" i="4"/>
  <c r="D136" i="4"/>
  <c r="D135" i="4"/>
  <c r="D133" i="4"/>
  <c r="D132" i="4"/>
  <c r="D131" i="4"/>
  <c r="D130" i="4"/>
  <c r="D127" i="4"/>
  <c r="D126" i="4"/>
  <c r="D124" i="4"/>
  <c r="D123" i="4"/>
  <c r="D122" i="4"/>
  <c r="D121" i="4"/>
  <c r="D120" i="4"/>
  <c r="D118" i="4"/>
  <c r="D117" i="4"/>
  <c r="D116" i="4"/>
  <c r="D115" i="4"/>
  <c r="D113" i="4"/>
  <c r="D111" i="4"/>
  <c r="D110" i="4"/>
  <c r="D108" i="4"/>
  <c r="D107" i="4"/>
  <c r="D106" i="4"/>
  <c r="D104" i="4"/>
  <c r="D103" i="4"/>
  <c r="D102" i="4"/>
  <c r="D101" i="4"/>
  <c r="D100" i="4"/>
  <c r="D99" i="4"/>
  <c r="D98" i="4"/>
  <c r="D94" i="4"/>
  <c r="D93" i="4"/>
  <c r="D92" i="4"/>
  <c r="D91" i="4"/>
  <c r="D89" i="4"/>
  <c r="D88" i="4"/>
  <c r="D87" i="4"/>
  <c r="D86" i="4"/>
  <c r="D84" i="4"/>
  <c r="D83" i="4"/>
  <c r="D80" i="4"/>
  <c r="D79" i="4"/>
  <c r="D78" i="4"/>
  <c r="D77" i="4"/>
  <c r="D76" i="4"/>
  <c r="D74" i="4"/>
  <c r="D73" i="4"/>
  <c r="D71" i="4"/>
  <c r="D70" i="4"/>
  <c r="D69" i="4"/>
  <c r="D66" i="4"/>
  <c r="D65" i="4"/>
  <c r="D64" i="4"/>
  <c r="D61" i="4"/>
  <c r="D60" i="4"/>
  <c r="D58" i="4"/>
  <c r="D57" i="4"/>
  <c r="D55" i="4"/>
  <c r="D53" i="4"/>
  <c r="D52" i="4"/>
  <c r="D51" i="4"/>
  <c r="D50" i="4"/>
  <c r="D49" i="4"/>
  <c r="D47" i="4"/>
  <c r="D46" i="4"/>
  <c r="D44" i="4"/>
  <c r="D43" i="4"/>
  <c r="D42" i="4"/>
  <c r="D41" i="4"/>
  <c r="D38" i="4"/>
  <c r="D37" i="4"/>
  <c r="D35" i="4"/>
  <c r="D34" i="4"/>
  <c r="D31" i="4"/>
  <c r="D28" i="4"/>
  <c r="D27" i="4"/>
  <c r="D26" i="4"/>
  <c r="D24" i="4"/>
  <c r="D22" i="4"/>
  <c r="D20" i="4"/>
  <c r="D18" i="4"/>
  <c r="D17" i="4"/>
  <c r="D16" i="4"/>
  <c r="D14" i="4"/>
  <c r="D13" i="4"/>
  <c r="D12" i="4"/>
  <c r="D11" i="4"/>
  <c r="D10" i="4"/>
  <c r="D9" i="4"/>
  <c r="D8" i="4"/>
  <c r="D6" i="4"/>
  <c r="HM2" i="4"/>
  <c r="HL2" i="4"/>
  <c r="HK2" i="4"/>
  <c r="HJ2" i="4"/>
  <c r="HI2" i="4"/>
  <c r="HH2" i="4"/>
  <c r="HG2" i="4"/>
  <c r="HC2" i="4"/>
  <c r="GY2" i="4"/>
  <c r="GX2" i="4"/>
  <c r="GW2" i="4"/>
  <c r="GV2" i="4"/>
  <c r="GR2" i="4"/>
  <c r="GQ2" i="4"/>
  <c r="GN2" i="4"/>
  <c r="GM2" i="4"/>
  <c r="GL2" i="4"/>
  <c r="GK2" i="4"/>
  <c r="GJ2" i="4"/>
  <c r="GI2" i="4"/>
  <c r="GH2" i="4"/>
  <c r="GG2" i="4"/>
  <c r="GF2" i="4"/>
  <c r="GE2" i="4"/>
  <c r="GD2" i="4"/>
  <c r="GC2" i="4"/>
  <c r="GB2" i="4"/>
  <c r="GA2" i="4"/>
  <c r="FZ2" i="4"/>
  <c r="FY2" i="4"/>
  <c r="FX2" i="4"/>
  <c r="FW2" i="4"/>
  <c r="FV2" i="4"/>
  <c r="FS2" i="4"/>
  <c r="FQ2" i="4"/>
  <c r="FL2" i="4"/>
  <c r="FG2" i="4"/>
  <c r="FF2" i="4"/>
  <c r="FE2" i="4"/>
  <c r="FD2" i="4"/>
  <c r="FC2" i="4"/>
  <c r="FB2" i="4"/>
  <c r="FA2" i="4"/>
  <c r="EZ2" i="4"/>
  <c r="EY2" i="4"/>
  <c r="EX2" i="4"/>
  <c r="EW2" i="4"/>
  <c r="EV2" i="4"/>
  <c r="EU2" i="4"/>
  <c r="ET2" i="4"/>
  <c r="ES2" i="4"/>
  <c r="ER2" i="4"/>
  <c r="EQ2" i="4"/>
  <c r="EP2" i="4"/>
  <c r="EO2" i="4"/>
  <c r="EN2" i="4"/>
  <c r="EM2" i="4"/>
  <c r="EL2" i="4"/>
  <c r="EK2" i="4"/>
  <c r="EJ2" i="4"/>
  <c r="EI2" i="4"/>
  <c r="EE2" i="4"/>
  <c r="EC2" i="4"/>
  <c r="DY2" i="4"/>
  <c r="DX2" i="4"/>
  <c r="DW2" i="4"/>
  <c r="DV2" i="4"/>
  <c r="DU2" i="4"/>
  <c r="DS2" i="4"/>
  <c r="DQ2" i="4"/>
  <c r="DP2" i="4"/>
  <c r="DL2" i="4"/>
  <c r="DK2" i="4"/>
  <c r="DJ2" i="4"/>
  <c r="DI2" i="4"/>
  <c r="DH2" i="4"/>
  <c r="DG2" i="4"/>
  <c r="DF2" i="4"/>
  <c r="DE2" i="4"/>
  <c r="DD2" i="4"/>
  <c r="DC2" i="4"/>
  <c r="DB2" i="4"/>
  <c r="CR2" i="4"/>
  <c r="CQ2" i="4"/>
  <c r="CP2" i="4"/>
  <c r="CO2" i="4"/>
  <c r="CN2" i="4"/>
  <c r="CL2" i="4"/>
  <c r="CI2" i="4"/>
  <c r="CG2" i="4"/>
  <c r="CD2" i="4"/>
  <c r="CA2" i="4"/>
  <c r="BY2" i="4"/>
  <c r="BX2" i="4"/>
  <c r="BW2" i="4"/>
  <c r="BV2" i="4"/>
  <c r="BU2" i="4"/>
  <c r="BT2" i="4"/>
  <c r="BS2" i="4"/>
  <c r="BR2" i="4"/>
  <c r="BP2" i="4"/>
  <c r="BL2" i="4"/>
  <c r="AN2" i="4"/>
  <c r="AK2" i="4"/>
  <c r="AB2" i="4"/>
  <c r="AA2" i="4"/>
  <c r="Z2" i="4"/>
  <c r="Y2" i="4"/>
  <c r="X2" i="4"/>
  <c r="W2" i="4"/>
  <c r="V2" i="4"/>
  <c r="U2" i="4"/>
  <c r="T2" i="4"/>
  <c r="S2" i="4"/>
  <c r="R2" i="4"/>
  <c r="Q2" i="4"/>
  <c r="P2" i="4"/>
  <c r="O2" i="4"/>
  <c r="N2" i="4"/>
  <c r="M2" i="4"/>
  <c r="B2" i="4"/>
  <c r="A1001" i="3"/>
  <c r="A1000" i="3"/>
  <c r="A999" i="3"/>
  <c r="A998" i="3"/>
  <c r="A997" i="3"/>
  <c r="A996" i="3"/>
  <c r="A995" i="3"/>
  <c r="A994" i="3"/>
  <c r="A993" i="3"/>
  <c r="A992" i="3"/>
  <c r="A991" i="3"/>
  <c r="A990" i="3"/>
  <c r="A989" i="3"/>
  <c r="A988" i="3"/>
  <c r="A987" i="3"/>
  <c r="A986" i="3"/>
  <c r="A985" i="3"/>
  <c r="A984" i="3"/>
  <c r="A983" i="3"/>
  <c r="A982" i="3"/>
  <c r="A981" i="3"/>
  <c r="A980" i="3"/>
  <c r="A979" i="3"/>
  <c r="A978" i="3"/>
  <c r="A977" i="3"/>
  <c r="A976" i="3"/>
  <c r="A975" i="3"/>
  <c r="A974" i="3"/>
  <c r="A973" i="3"/>
  <c r="A972" i="3"/>
  <c r="A971" i="3"/>
  <c r="A970" i="3"/>
  <c r="A969" i="3"/>
  <c r="A968" i="3"/>
  <c r="A967" i="3"/>
  <c r="A966" i="3"/>
  <c r="A965" i="3"/>
  <c r="A964" i="3"/>
  <c r="A963" i="3"/>
  <c r="A962" i="3"/>
  <c r="A961" i="3"/>
  <c r="A960" i="3"/>
  <c r="A959" i="3"/>
  <c r="A958" i="3"/>
  <c r="A957" i="3"/>
  <c r="A956" i="3"/>
  <c r="A955" i="3"/>
  <c r="A954" i="3"/>
  <c r="A953" i="3"/>
  <c r="A952" i="3"/>
  <c r="A951" i="3"/>
  <c r="A950" i="3"/>
  <c r="A949" i="3"/>
  <c r="A948" i="3"/>
  <c r="A947" i="3"/>
  <c r="A946" i="3"/>
  <c r="A945" i="3"/>
  <c r="A944" i="3"/>
  <c r="A943" i="3"/>
  <c r="A942" i="3"/>
  <c r="A941" i="3"/>
  <c r="A940" i="3"/>
  <c r="A939" i="3"/>
  <c r="A938" i="3"/>
  <c r="A937" i="3"/>
  <c r="A936" i="3"/>
  <c r="A935" i="3"/>
  <c r="A934" i="3"/>
  <c r="A933" i="3"/>
  <c r="A932" i="3"/>
  <c r="A931" i="3"/>
  <c r="A930" i="3"/>
  <c r="A929" i="3"/>
  <c r="A928" i="3"/>
  <c r="A927" i="3"/>
  <c r="A926" i="3"/>
  <c r="A925" i="3"/>
  <c r="A924" i="3"/>
  <c r="A923" i="3"/>
  <c r="A922" i="3"/>
  <c r="A921" i="3"/>
  <c r="A920" i="3"/>
  <c r="A919" i="3"/>
  <c r="A918" i="3"/>
  <c r="A917" i="3"/>
  <c r="A916" i="3"/>
  <c r="A915" i="3"/>
  <c r="A914" i="3"/>
  <c r="A913" i="3"/>
  <c r="A912" i="3"/>
  <c r="A911" i="3"/>
  <c r="A910" i="3"/>
  <c r="A909" i="3"/>
  <c r="A908" i="3"/>
  <c r="A907" i="3"/>
  <c r="A906" i="3"/>
  <c r="A905" i="3"/>
  <c r="A904" i="3"/>
  <c r="A903" i="3"/>
  <c r="A902" i="3"/>
  <c r="A901" i="3"/>
  <c r="A900" i="3"/>
  <c r="A899" i="3"/>
  <c r="A898" i="3"/>
  <c r="A897" i="3"/>
  <c r="A896" i="3"/>
  <c r="A895" i="3"/>
  <c r="A894" i="3"/>
  <c r="A893" i="3"/>
  <c r="A892" i="3"/>
  <c r="A891" i="3"/>
  <c r="A890" i="3"/>
  <c r="A889" i="3"/>
  <c r="A888" i="3"/>
  <c r="A887" i="3"/>
  <c r="A886" i="3"/>
  <c r="A885" i="3"/>
  <c r="A884" i="3"/>
  <c r="A883" i="3"/>
  <c r="A882" i="3"/>
  <c r="A881" i="3"/>
  <c r="A880" i="3"/>
  <c r="A879" i="3"/>
  <c r="A878" i="3"/>
  <c r="A877" i="3"/>
  <c r="A876" i="3"/>
  <c r="A875" i="3"/>
  <c r="A874" i="3"/>
  <c r="A873" i="3"/>
  <c r="A872" i="3"/>
  <c r="A871" i="3"/>
  <c r="A870" i="3"/>
  <c r="A869" i="3"/>
  <c r="A868" i="3"/>
  <c r="A867" i="3"/>
  <c r="A866" i="3"/>
  <c r="A865" i="3"/>
  <c r="A864" i="3"/>
  <c r="A863" i="3"/>
  <c r="A862" i="3"/>
  <c r="A861" i="3"/>
  <c r="A860" i="3"/>
  <c r="A859" i="3"/>
  <c r="A858" i="3"/>
  <c r="A857" i="3"/>
  <c r="A856" i="3"/>
  <c r="A855" i="3"/>
  <c r="A854" i="3"/>
  <c r="A853" i="3"/>
  <c r="A852" i="3"/>
  <c r="A851" i="3"/>
  <c r="A850" i="3"/>
  <c r="A849" i="3"/>
  <c r="A848" i="3"/>
  <c r="A847" i="3"/>
  <c r="A846" i="3"/>
  <c r="A845" i="3"/>
  <c r="A844" i="3"/>
  <c r="A843" i="3"/>
  <c r="A842" i="3"/>
  <c r="A841" i="3"/>
  <c r="A840" i="3"/>
  <c r="A839" i="3"/>
  <c r="A838" i="3"/>
  <c r="A837" i="3"/>
  <c r="A836" i="3"/>
  <c r="A835" i="3"/>
  <c r="A834" i="3"/>
  <c r="A833" i="3"/>
  <c r="A832" i="3"/>
  <c r="A831" i="3"/>
  <c r="A830" i="3"/>
  <c r="A829" i="3"/>
  <c r="A828" i="3"/>
  <c r="A827" i="3"/>
  <c r="A826" i="3"/>
  <c r="A825" i="3"/>
  <c r="A824" i="3"/>
  <c r="A823" i="3"/>
  <c r="A822" i="3"/>
  <c r="A821" i="3"/>
  <c r="A820" i="3"/>
  <c r="A819" i="3"/>
  <c r="A818" i="3"/>
  <c r="A817" i="3"/>
  <c r="A816" i="3"/>
  <c r="A815" i="3"/>
  <c r="A814" i="3"/>
  <c r="A813" i="3"/>
  <c r="A812" i="3"/>
  <c r="A811" i="3"/>
  <c r="A810" i="3"/>
  <c r="A809" i="3"/>
  <c r="A808" i="3"/>
  <c r="A807" i="3"/>
  <c r="A806" i="3"/>
  <c r="A805" i="3"/>
  <c r="A804" i="3"/>
  <c r="A803" i="3"/>
  <c r="A802" i="3"/>
  <c r="A801" i="3"/>
  <c r="A800" i="3"/>
  <c r="A799" i="3"/>
  <c r="A798" i="3"/>
  <c r="A797" i="3"/>
  <c r="A796" i="3"/>
  <c r="A795" i="3"/>
  <c r="A794" i="3"/>
  <c r="A793" i="3"/>
  <c r="A792" i="3"/>
  <c r="A791" i="3"/>
  <c r="A790" i="3"/>
  <c r="A789" i="3"/>
  <c r="A788" i="3"/>
  <c r="A787" i="3"/>
  <c r="A786" i="3"/>
  <c r="A785" i="3"/>
  <c r="A784" i="3"/>
  <c r="A783" i="3"/>
  <c r="A782" i="3"/>
  <c r="A781" i="3"/>
  <c r="A780" i="3"/>
  <c r="A779" i="3"/>
  <c r="A778" i="3"/>
  <c r="A777" i="3"/>
  <c r="A776" i="3"/>
  <c r="A775" i="3"/>
  <c r="A774" i="3"/>
  <c r="A773" i="3"/>
  <c r="A772" i="3"/>
  <c r="A771" i="3"/>
  <c r="A770" i="3"/>
  <c r="A769" i="3"/>
  <c r="A768" i="3"/>
  <c r="A767" i="3"/>
  <c r="A766" i="3"/>
  <c r="A765" i="3"/>
  <c r="A764" i="3"/>
  <c r="A763" i="3"/>
  <c r="A762" i="3"/>
  <c r="A761" i="3"/>
  <c r="A760" i="3"/>
  <c r="A759" i="3"/>
  <c r="A758" i="3"/>
  <c r="A757" i="3"/>
  <c r="A756" i="3"/>
  <c r="A755" i="3"/>
  <c r="A754" i="3"/>
  <c r="A753" i="3"/>
  <c r="A752" i="3"/>
  <c r="A751" i="3"/>
  <c r="A750" i="3"/>
  <c r="A749" i="3"/>
  <c r="A748" i="3"/>
  <c r="A747" i="3"/>
  <c r="A746" i="3"/>
  <c r="A745" i="3"/>
  <c r="A744" i="3"/>
  <c r="A743" i="3"/>
  <c r="A742" i="3"/>
  <c r="A741" i="3"/>
  <c r="A740" i="3"/>
  <c r="A739" i="3"/>
  <c r="A738" i="3"/>
  <c r="A737" i="3"/>
  <c r="A736" i="3"/>
  <c r="A735" i="3"/>
  <c r="A734" i="3"/>
  <c r="A733" i="3"/>
  <c r="A732" i="3"/>
  <c r="A731" i="3"/>
  <c r="A730" i="3"/>
  <c r="A729" i="3"/>
  <c r="A728" i="3"/>
  <c r="A727" i="3"/>
  <c r="A726" i="3"/>
  <c r="A725" i="3"/>
  <c r="A724" i="3"/>
  <c r="A723" i="3"/>
  <c r="A722" i="3"/>
  <c r="A721" i="3"/>
  <c r="A720" i="3"/>
  <c r="A719" i="3"/>
  <c r="A718" i="3"/>
  <c r="A717" i="3"/>
  <c r="A716" i="3"/>
  <c r="A715" i="3"/>
  <c r="A714" i="3"/>
  <c r="A713" i="3"/>
  <c r="A712" i="3"/>
  <c r="A711" i="3"/>
  <c r="A710" i="3"/>
  <c r="A709" i="3"/>
  <c r="A708" i="3"/>
  <c r="A707" i="3"/>
  <c r="A706" i="3"/>
  <c r="A705" i="3"/>
  <c r="A704" i="3"/>
  <c r="A703" i="3"/>
  <c r="A702" i="3"/>
  <c r="A701" i="3"/>
  <c r="A700" i="3"/>
  <c r="A699" i="3"/>
  <c r="A698" i="3"/>
  <c r="A697" i="3"/>
  <c r="A696" i="3"/>
  <c r="A695" i="3"/>
  <c r="A694" i="3"/>
  <c r="A693" i="3"/>
  <c r="A692" i="3"/>
  <c r="A691" i="3"/>
  <c r="A690" i="3"/>
  <c r="A689" i="3"/>
  <c r="A688" i="3"/>
  <c r="A687" i="3"/>
  <c r="A686" i="3"/>
  <c r="A685" i="3"/>
  <c r="A684" i="3"/>
  <c r="A683" i="3"/>
  <c r="A682" i="3"/>
  <c r="A681" i="3"/>
  <c r="A680" i="3"/>
  <c r="A679" i="3"/>
  <c r="A678" i="3"/>
  <c r="A677" i="3"/>
  <c r="A676" i="3"/>
  <c r="A675" i="3"/>
  <c r="A674" i="3"/>
  <c r="A673" i="3"/>
  <c r="A672" i="3"/>
  <c r="A671" i="3"/>
  <c r="A670" i="3"/>
  <c r="A669" i="3"/>
  <c r="A668" i="3"/>
  <c r="A667" i="3"/>
  <c r="A666" i="3"/>
  <c r="A665" i="3"/>
  <c r="A664" i="3"/>
  <c r="A663" i="3"/>
  <c r="A662" i="3"/>
  <c r="A661" i="3"/>
  <c r="A660" i="3"/>
  <c r="A659" i="3"/>
  <c r="A658" i="3"/>
  <c r="A657" i="3"/>
  <c r="A656" i="3"/>
  <c r="A655" i="3"/>
  <c r="A654" i="3"/>
  <c r="A653" i="3"/>
  <c r="A652" i="3"/>
  <c r="A651" i="3"/>
  <c r="A650" i="3"/>
  <c r="A649" i="3"/>
  <c r="A648" i="3"/>
  <c r="A647" i="3"/>
  <c r="A646" i="3"/>
  <c r="A645" i="3"/>
  <c r="A644" i="3"/>
  <c r="A643" i="3"/>
  <c r="A642" i="3"/>
  <c r="A641" i="3"/>
  <c r="A640" i="3"/>
  <c r="A639" i="3"/>
  <c r="A638" i="3"/>
  <c r="A637" i="3"/>
  <c r="A636" i="3"/>
  <c r="A635" i="3"/>
  <c r="A634" i="3"/>
  <c r="A633" i="3"/>
  <c r="A632" i="3"/>
  <c r="A631" i="3"/>
  <c r="A630" i="3"/>
  <c r="A629" i="3"/>
  <c r="A628" i="3"/>
  <c r="A627" i="3"/>
  <c r="A626" i="3"/>
  <c r="A625" i="3"/>
  <c r="A624" i="3"/>
  <c r="A623" i="3"/>
  <c r="A622" i="3"/>
  <c r="A621" i="3"/>
  <c r="A620" i="3"/>
  <c r="A619" i="3"/>
  <c r="A618" i="3"/>
  <c r="A617" i="3"/>
  <c r="A616" i="3"/>
  <c r="A615" i="3"/>
  <c r="A614" i="3"/>
  <c r="A613" i="3"/>
  <c r="A612" i="3"/>
  <c r="A611" i="3"/>
  <c r="A610" i="3"/>
  <c r="A609" i="3"/>
  <c r="A608" i="3"/>
  <c r="A607" i="3"/>
  <c r="A606" i="3"/>
  <c r="A605" i="3"/>
  <c r="A604" i="3"/>
  <c r="A603" i="3"/>
  <c r="A602" i="3"/>
  <c r="A601" i="3"/>
  <c r="A600" i="3"/>
  <c r="A599" i="3"/>
  <c r="A598" i="3"/>
  <c r="A597" i="3"/>
  <c r="A596" i="3"/>
  <c r="A595" i="3"/>
  <c r="A594" i="3"/>
  <c r="A593" i="3"/>
  <c r="A592" i="3"/>
  <c r="A591" i="3"/>
  <c r="A590" i="3"/>
  <c r="A589" i="3"/>
  <c r="A588" i="3"/>
  <c r="A587" i="3"/>
  <c r="A586" i="3"/>
  <c r="A585" i="3"/>
  <c r="A584" i="3"/>
  <c r="A583" i="3"/>
  <c r="A582" i="3"/>
  <c r="A581" i="3"/>
  <c r="A580" i="3"/>
  <c r="A579" i="3"/>
  <c r="A578" i="3"/>
  <c r="A577" i="3"/>
  <c r="A576" i="3"/>
  <c r="A575" i="3"/>
  <c r="A574" i="3"/>
  <c r="A573" i="3"/>
  <c r="A572" i="3"/>
  <c r="A571" i="3"/>
  <c r="A570" i="3"/>
  <c r="A569" i="3"/>
  <c r="A568" i="3"/>
  <c r="A567" i="3"/>
  <c r="A566" i="3"/>
  <c r="A565" i="3"/>
  <c r="A564" i="3"/>
  <c r="A563" i="3"/>
  <c r="A562" i="3"/>
  <c r="A561" i="3"/>
  <c r="A560" i="3"/>
  <c r="A559" i="3"/>
  <c r="A558" i="3"/>
  <c r="A557" i="3"/>
  <c r="A556" i="3"/>
  <c r="A555" i="3"/>
  <c r="A554" i="3"/>
  <c r="A553" i="3"/>
  <c r="A552" i="3"/>
  <c r="A551" i="3"/>
  <c r="A550" i="3"/>
  <c r="A549" i="3"/>
  <c r="A548" i="3"/>
  <c r="A547" i="3"/>
  <c r="A546" i="3"/>
  <c r="A545" i="3"/>
  <c r="A544" i="3"/>
  <c r="A543" i="3"/>
  <c r="A542" i="3"/>
  <c r="A541" i="3"/>
  <c r="A540" i="3"/>
  <c r="A539" i="3"/>
  <c r="A538" i="3"/>
  <c r="A537" i="3"/>
  <c r="A536" i="3"/>
  <c r="A535" i="3"/>
  <c r="A534" i="3"/>
  <c r="A533" i="3"/>
  <c r="A532" i="3"/>
  <c r="A531" i="3"/>
  <c r="A530" i="3"/>
  <c r="A529" i="3"/>
  <c r="A528" i="3"/>
  <c r="A527" i="3"/>
  <c r="A526" i="3"/>
  <c r="A525" i="3"/>
  <c r="A524" i="3"/>
  <c r="A523" i="3"/>
  <c r="A522" i="3"/>
  <c r="A521" i="3"/>
  <c r="A520" i="3"/>
  <c r="A519" i="3"/>
  <c r="A518" i="3"/>
  <c r="A517" i="3"/>
  <c r="A516" i="3"/>
  <c r="A515" i="3"/>
  <c r="A514" i="3"/>
  <c r="A513" i="3"/>
  <c r="A512" i="3"/>
  <c r="A511" i="3"/>
  <c r="A510" i="3"/>
  <c r="A509" i="3"/>
  <c r="A508" i="3"/>
  <c r="A507" i="3"/>
  <c r="A506" i="3"/>
  <c r="A505" i="3"/>
  <c r="A504" i="3"/>
  <c r="A503" i="3"/>
  <c r="A502" i="3"/>
  <c r="A501" i="3"/>
  <c r="A500" i="3"/>
  <c r="A499" i="3"/>
  <c r="A498" i="3"/>
  <c r="A497" i="3"/>
  <c r="A496" i="3"/>
  <c r="A495" i="3"/>
  <c r="A494" i="3"/>
  <c r="A493" i="3"/>
  <c r="A492" i="3"/>
  <c r="A491" i="3"/>
  <c r="A490" i="3"/>
  <c r="A489" i="3"/>
  <c r="A488" i="3"/>
  <c r="A487" i="3"/>
  <c r="A486" i="3"/>
  <c r="A485" i="3"/>
  <c r="A484" i="3"/>
  <c r="A483" i="3"/>
  <c r="A482" i="3"/>
  <c r="A481" i="3"/>
  <c r="A480" i="3"/>
  <c r="A479" i="3"/>
  <c r="A478" i="3"/>
  <c r="A477" i="3"/>
  <c r="A476" i="3"/>
  <c r="A475" i="3"/>
  <c r="A474" i="3"/>
  <c r="A473" i="3"/>
  <c r="A472" i="3"/>
  <c r="A471" i="3"/>
  <c r="A470" i="3"/>
  <c r="A469" i="3"/>
  <c r="A468" i="3"/>
  <c r="A467" i="3"/>
  <c r="A466" i="3"/>
  <c r="A465" i="3"/>
  <c r="A464" i="3"/>
  <c r="A463" i="3"/>
  <c r="A462" i="3"/>
  <c r="A461" i="3"/>
  <c r="A460" i="3"/>
  <c r="A459" i="3"/>
  <c r="A458" i="3"/>
  <c r="A457" i="3"/>
  <c r="A456" i="3"/>
  <c r="A455" i="3"/>
  <c r="A454" i="3"/>
  <c r="A453" i="3"/>
  <c r="A452" i="3"/>
  <c r="A451" i="3"/>
  <c r="A450" i="3"/>
  <c r="A449" i="3"/>
  <c r="A448" i="3"/>
  <c r="A447" i="3"/>
  <c r="A446" i="3"/>
  <c r="A445" i="3"/>
  <c r="A444" i="3"/>
  <c r="A443" i="3"/>
  <c r="A442" i="3"/>
  <c r="A441" i="3"/>
  <c r="A440" i="3"/>
  <c r="A439" i="3"/>
  <c r="A438" i="3"/>
  <c r="A437" i="3"/>
  <c r="A436" i="3"/>
  <c r="A435" i="3"/>
  <c r="A434" i="3"/>
  <c r="A433" i="3"/>
  <c r="A432" i="3"/>
  <c r="A431" i="3"/>
  <c r="A430" i="3"/>
  <c r="A429" i="3"/>
  <c r="A428" i="3"/>
  <c r="A427" i="3"/>
  <c r="A426" i="3"/>
  <c r="A425" i="3"/>
  <c r="A424" i="3"/>
  <c r="A423" i="3"/>
  <c r="A422" i="3"/>
  <c r="A421" i="3"/>
  <c r="A420" i="3"/>
  <c r="A419" i="3"/>
  <c r="A418" i="3"/>
  <c r="A417" i="3"/>
  <c r="A416" i="3"/>
  <c r="A415" i="3"/>
  <c r="A414" i="3"/>
  <c r="A413" i="3"/>
  <c r="A412" i="3"/>
  <c r="A411" i="3"/>
  <c r="A410" i="3"/>
  <c r="A409" i="3"/>
  <c r="A408" i="3"/>
  <c r="A407" i="3"/>
  <c r="A406" i="3"/>
  <c r="A405" i="3"/>
  <c r="A404" i="3"/>
  <c r="A403" i="3"/>
  <c r="A402" i="3"/>
  <c r="A401" i="3"/>
  <c r="A400" i="3"/>
  <c r="A399" i="3"/>
  <c r="A398" i="3"/>
  <c r="A397" i="3"/>
  <c r="A396" i="3"/>
  <c r="A395" i="3"/>
  <c r="A394" i="3"/>
  <c r="A393" i="3"/>
  <c r="A392" i="3"/>
  <c r="A391" i="3"/>
  <c r="A390" i="3"/>
  <c r="A389" i="3"/>
  <c r="A388" i="3"/>
  <c r="A387" i="3"/>
  <c r="A386" i="3"/>
  <c r="A385" i="3"/>
  <c r="A384" i="3"/>
  <c r="A383" i="3"/>
  <c r="A382" i="3"/>
  <c r="A381" i="3"/>
  <c r="A380" i="3"/>
  <c r="A379" i="3"/>
  <c r="A378" i="3"/>
  <c r="A377" i="3"/>
  <c r="A376" i="3"/>
  <c r="A375" i="3"/>
  <c r="A374" i="3"/>
  <c r="A373" i="3"/>
  <c r="A372" i="3"/>
  <c r="A371" i="3"/>
  <c r="A370" i="3"/>
  <c r="A369" i="3"/>
  <c r="A368" i="3"/>
  <c r="A367" i="3"/>
  <c r="A366" i="3"/>
  <c r="A365" i="3"/>
  <c r="A364" i="3"/>
  <c r="A363" i="3"/>
  <c r="A362" i="3"/>
  <c r="A361" i="3"/>
  <c r="A360" i="3"/>
  <c r="A359" i="3"/>
  <c r="A358" i="3"/>
  <c r="A357" i="3"/>
  <c r="A356" i="3"/>
  <c r="A355" i="3"/>
  <c r="A354" i="3"/>
  <c r="A353" i="3"/>
  <c r="A352" i="3"/>
  <c r="A351" i="3"/>
  <c r="A350" i="3"/>
  <c r="A349" i="3"/>
  <c r="A348" i="3"/>
  <c r="A347" i="3"/>
  <c r="A346" i="3"/>
  <c r="A345" i="3"/>
  <c r="A344" i="3"/>
  <c r="A343" i="3"/>
  <c r="A342" i="3"/>
  <c r="A341" i="3"/>
  <c r="A340" i="3"/>
  <c r="A339" i="3"/>
  <c r="A338" i="3"/>
  <c r="A337" i="3"/>
  <c r="A336" i="3"/>
  <c r="A335" i="3"/>
  <c r="A334" i="3"/>
  <c r="A333" i="3"/>
  <c r="A332" i="3"/>
  <c r="A331" i="3"/>
  <c r="A330" i="3"/>
  <c r="A329" i="3"/>
  <c r="A328" i="3"/>
  <c r="A327" i="3"/>
  <c r="A326" i="3"/>
  <c r="A325" i="3"/>
  <c r="A324" i="3"/>
  <c r="A323" i="3"/>
  <c r="A322" i="3"/>
  <c r="A321" i="3"/>
  <c r="A320" i="3"/>
  <c r="A319" i="3"/>
  <c r="A318" i="3"/>
  <c r="A317" i="3"/>
  <c r="A316" i="3"/>
  <c r="A315" i="3"/>
  <c r="A314" i="3"/>
  <c r="A313" i="3"/>
  <c r="A312" i="3"/>
  <c r="A311" i="3"/>
  <c r="A310" i="3"/>
  <c r="A309" i="3"/>
  <c r="A308" i="3"/>
  <c r="A307" i="3"/>
  <c r="A306" i="3"/>
  <c r="A305" i="3"/>
  <c r="A304" i="3"/>
  <c r="A303" i="3"/>
  <c r="A302" i="3"/>
  <c r="A301" i="3"/>
  <c r="A300" i="3"/>
  <c r="A299" i="3"/>
  <c r="A298" i="3"/>
  <c r="A297" i="3"/>
  <c r="A296" i="3"/>
  <c r="A295" i="3"/>
  <c r="A294" i="3"/>
  <c r="A293" i="3"/>
  <c r="A292" i="3"/>
  <c r="A291" i="3"/>
  <c r="A290" i="3"/>
  <c r="A289" i="3"/>
  <c r="A288" i="3"/>
  <c r="A287" i="3"/>
  <c r="A286" i="3"/>
  <c r="A285" i="3"/>
  <c r="A284" i="3"/>
  <c r="A283" i="3"/>
  <c r="A282" i="3"/>
  <c r="A281" i="3"/>
  <c r="A280" i="3"/>
  <c r="A279" i="3"/>
  <c r="A278" i="3"/>
  <c r="A277" i="3"/>
  <c r="A276" i="3"/>
  <c r="A275" i="3"/>
  <c r="A274" i="3"/>
  <c r="A273" i="3"/>
  <c r="A272" i="3"/>
  <c r="A271" i="3"/>
  <c r="A270" i="3"/>
  <c r="A269" i="3"/>
  <c r="A268" i="3"/>
  <c r="A267" i="3"/>
  <c r="A266" i="3"/>
  <c r="A265" i="3"/>
  <c r="A264" i="3"/>
  <c r="A263" i="3"/>
  <c r="A262" i="3"/>
  <c r="A261" i="3"/>
  <c r="A260" i="3"/>
  <c r="A259" i="3"/>
  <c r="A258" i="3"/>
  <c r="A257" i="3"/>
  <c r="A256" i="3"/>
  <c r="A255" i="3"/>
  <c r="A254" i="3"/>
  <c r="A253" i="3"/>
  <c r="A252" i="3"/>
  <c r="A251" i="3"/>
  <c r="A250" i="3"/>
  <c r="A249" i="3"/>
  <c r="A248" i="3"/>
  <c r="A247" i="3"/>
  <c r="A246" i="3"/>
  <c r="A245" i="3"/>
  <c r="A244" i="3"/>
  <c r="A243" i="3"/>
  <c r="A242" i="3"/>
  <c r="A241" i="3"/>
  <c r="A240" i="3"/>
  <c r="A239" i="3"/>
  <c r="A238" i="3"/>
  <c r="A237" i="3"/>
  <c r="A236" i="3"/>
  <c r="A235" i="3"/>
  <c r="A234" i="3"/>
  <c r="A233" i="3"/>
  <c r="A232" i="3"/>
  <c r="A231" i="3"/>
  <c r="A230" i="3"/>
  <c r="A229" i="3"/>
  <c r="A228" i="3"/>
  <c r="A227" i="3"/>
  <c r="A226" i="3"/>
  <c r="A225" i="3"/>
  <c r="A224" i="3"/>
  <c r="A223" i="3"/>
  <c r="A222" i="3"/>
  <c r="A221" i="3"/>
  <c r="A220" i="3"/>
  <c r="A219" i="3"/>
  <c r="A218" i="3"/>
  <c r="A217" i="3"/>
  <c r="A216" i="3"/>
  <c r="A215" i="3"/>
  <c r="A214" i="3"/>
  <c r="A213" i="3"/>
  <c r="A212" i="3"/>
  <c r="A211" i="3"/>
  <c r="A210" i="3"/>
  <c r="A209" i="3"/>
  <c r="A208" i="3"/>
  <c r="A207" i="3"/>
  <c r="A206" i="3"/>
  <c r="A205" i="3"/>
  <c r="A204" i="3"/>
  <c r="A203" i="3"/>
  <c r="A202" i="3"/>
  <c r="A201" i="3"/>
  <c r="A200" i="3"/>
  <c r="A199" i="3"/>
  <c r="A198" i="3"/>
  <c r="A197" i="3"/>
  <c r="A196" i="3"/>
  <c r="A195" i="3"/>
  <c r="A194" i="3"/>
  <c r="A193" i="3"/>
  <c r="A192" i="3"/>
  <c r="A191" i="3"/>
  <c r="A190" i="3"/>
  <c r="A189" i="3"/>
  <c r="A188" i="3"/>
  <c r="A187" i="3"/>
  <c r="A186" i="3"/>
  <c r="A185" i="3"/>
  <c r="A184" i="3"/>
  <c r="A183" i="3"/>
  <c r="A182" i="3"/>
  <c r="A181" i="3"/>
  <c r="A180" i="3"/>
  <c r="A179" i="3"/>
  <c r="A178" i="3"/>
  <c r="A177" i="3"/>
  <c r="A176" i="3"/>
  <c r="A175" i="3"/>
  <c r="A174" i="3"/>
  <c r="A173" i="3"/>
  <c r="A172" i="3"/>
  <c r="A171" i="3"/>
  <c r="A170" i="3"/>
  <c r="A169" i="3"/>
  <c r="A168" i="3"/>
  <c r="A167" i="3"/>
  <c r="A166" i="3"/>
  <c r="A165" i="3"/>
  <c r="A164" i="3"/>
  <c r="A163" i="3"/>
  <c r="A162" i="3"/>
  <c r="A161" i="3"/>
  <c r="A160" i="3"/>
  <c r="A159" i="3"/>
  <c r="A158" i="3"/>
  <c r="A157" i="3"/>
  <c r="A156" i="3"/>
  <c r="A155" i="3"/>
  <c r="A154" i="3"/>
  <c r="A153" i="3"/>
  <c r="A152" i="3"/>
  <c r="A151" i="3"/>
  <c r="A150" i="3"/>
  <c r="A149" i="3"/>
  <c r="A148" i="3"/>
  <c r="A147" i="3"/>
  <c r="A146" i="3"/>
  <c r="A145" i="3"/>
  <c r="A144" i="3"/>
  <c r="A143" i="3"/>
  <c r="A142" i="3"/>
  <c r="A141" i="3"/>
  <c r="A140" i="3"/>
  <c r="A139" i="3"/>
  <c r="A138" i="3"/>
  <c r="A137" i="3"/>
  <c r="A136" i="3"/>
  <c r="A135" i="3"/>
  <c r="A134" i="3"/>
  <c r="A133" i="3"/>
  <c r="A132" i="3"/>
  <c r="A131" i="3"/>
  <c r="A130" i="3"/>
  <c r="A129" i="3"/>
  <c r="A128" i="3"/>
  <c r="A127" i="3"/>
  <c r="A126" i="3"/>
  <c r="A125" i="3"/>
  <c r="A124" i="3"/>
  <c r="A123" i="3"/>
  <c r="A122" i="3"/>
  <c r="A121" i="3"/>
  <c r="A120" i="3"/>
  <c r="A119" i="3"/>
  <c r="A118" i="3"/>
  <c r="A117" i="3"/>
  <c r="A116" i="3"/>
  <c r="A115" i="3"/>
  <c r="A114" i="3"/>
  <c r="A113" i="3"/>
  <c r="A112" i="3"/>
  <c r="A111" i="3"/>
  <c r="A110" i="3"/>
  <c r="A109" i="3"/>
  <c r="A108" i="3"/>
  <c r="A107" i="3"/>
  <c r="A106" i="3"/>
  <c r="A105" i="3"/>
  <c r="A104" i="3"/>
  <c r="A103" i="3"/>
  <c r="A102" i="3"/>
  <c r="A101" i="3"/>
  <c r="A100" i="3"/>
  <c r="A99" i="3"/>
  <c r="A98" i="3"/>
  <c r="A97" i="3"/>
  <c r="A96" i="3"/>
  <c r="A95" i="3"/>
  <c r="A94" i="3"/>
  <c r="A93" i="3"/>
  <c r="A92" i="3"/>
  <c r="A91" i="3"/>
  <c r="A90" i="3"/>
  <c r="A89" i="3"/>
  <c r="A88" i="3"/>
  <c r="A87" i="3"/>
  <c r="A86" i="3"/>
  <c r="A85" i="3"/>
  <c r="A84" i="3"/>
  <c r="A83" i="3"/>
  <c r="A82" i="3"/>
  <c r="A81" i="3"/>
  <c r="A80" i="3"/>
  <c r="A79" i="3"/>
  <c r="A78" i="3"/>
  <c r="A77" i="3"/>
  <c r="A76" i="3"/>
  <c r="A75" i="3"/>
  <c r="A74" i="3"/>
  <c r="A73" i="3"/>
  <c r="A72" i="3"/>
  <c r="A71" i="3"/>
  <c r="A70" i="3"/>
  <c r="A69" i="3"/>
  <c r="A68" i="3"/>
  <c r="A67" i="3"/>
  <c r="A66" i="3"/>
  <c r="A65" i="3"/>
  <c r="A64" i="3"/>
  <c r="A63" i="3"/>
  <c r="A62" i="3"/>
  <c r="A61" i="3"/>
  <c r="A60" i="3"/>
  <c r="A59" i="3"/>
  <c r="A58" i="3"/>
  <c r="A57" i="3"/>
  <c r="A56" i="3"/>
  <c r="A55" i="3"/>
  <c r="A54" i="3"/>
  <c r="A53" i="3"/>
  <c r="A52" i="3"/>
  <c r="A51" i="3"/>
  <c r="A50" i="3"/>
  <c r="A49" i="3"/>
  <c r="A48" i="3"/>
  <c r="A47" i="3"/>
  <c r="A46" i="3"/>
  <c r="A45" i="3"/>
  <c r="A44" i="3"/>
  <c r="A43" i="3"/>
  <c r="A42" i="3"/>
  <c r="A41" i="3"/>
  <c r="A40" i="3"/>
  <c r="A39" i="3"/>
  <c r="A38" i="3"/>
  <c r="A37" i="3"/>
  <c r="A36" i="3"/>
  <c r="A35" i="3"/>
  <c r="A34" i="3"/>
  <c r="A33" i="3"/>
  <c r="A32" i="3"/>
  <c r="A31" i="3"/>
  <c r="A30" i="3"/>
  <c r="A29" i="3"/>
  <c r="A28" i="3"/>
  <c r="A27" i="3"/>
  <c r="A26" i="3"/>
  <c r="A25" i="3"/>
  <c r="A24" i="3"/>
  <c r="A23" i="3"/>
  <c r="A22" i="3"/>
  <c r="A21" i="3"/>
  <c r="A20" i="3"/>
  <c r="A19" i="3"/>
  <c r="A18" i="3"/>
  <c r="A17" i="3"/>
  <c r="A16" i="3"/>
  <c r="A15" i="3"/>
  <c r="A14" i="3"/>
  <c r="A13" i="3"/>
  <c r="A12" i="3"/>
  <c r="A11" i="3"/>
  <c r="A10" i="3"/>
  <c r="A9" i="3"/>
  <c r="A8" i="3"/>
  <c r="A7" i="3"/>
  <c r="A6" i="3"/>
  <c r="A5" i="3"/>
  <c r="A4" i="3"/>
  <c r="A3" i="3"/>
  <c r="C2" i="3" a="1"/>
  <c r="C2" i="3" s="1"/>
  <c r="A2" i="3"/>
  <c r="C12" i="3" s="1" a="1"/>
  <c r="C12" i="3" s="1"/>
  <c r="E127" i="2"/>
  <c r="D127" i="2"/>
  <c r="J264" i="9" l="1"/>
  <c r="E2360" i="9"/>
  <c r="N2360" i="9"/>
  <c r="D293" i="4"/>
  <c r="D478" i="4"/>
  <c r="E1860" i="9"/>
  <c r="F180" i="16"/>
  <c r="C119" i="18"/>
  <c r="D3305" i="4" s="1"/>
  <c r="C139" i="18"/>
  <c r="D3325" i="4" s="1"/>
  <c r="D3209" i="4"/>
  <c r="C27" i="18"/>
  <c r="D3213" i="4" s="1"/>
  <c r="C132" i="18"/>
  <c r="D3318" i="4" s="1"/>
  <c r="C135" i="18"/>
  <c r="D3321" i="4" s="1"/>
  <c r="C31" i="18"/>
  <c r="D3217" i="4" s="1"/>
  <c r="C64" i="18"/>
  <c r="D3250" i="4" s="1"/>
  <c r="C4" i="18"/>
  <c r="D3190" i="4" s="1"/>
  <c r="C110" i="18"/>
  <c r="D3296" i="4" s="1"/>
  <c r="C127" i="18"/>
  <c r="D3313" i="4" s="1"/>
  <c r="D3273" i="4"/>
  <c r="D743" i="9"/>
  <c r="M743" i="9"/>
  <c r="D815" i="4"/>
  <c r="D641" i="4"/>
  <c r="M17" i="16"/>
  <c r="M2" i="3" a="1"/>
  <c r="M2" i="3" s="1"/>
  <c r="D2" i="3" a="1"/>
  <c r="D2" i="3" s="1"/>
  <c r="I2" i="3" a="1"/>
  <c r="I2" i="3" s="1"/>
  <c r="C36" i="16"/>
  <c r="P232" i="9"/>
  <c r="D391" i="4" s="1"/>
  <c r="E394" i="16"/>
  <c r="E393" i="16" s="1"/>
  <c r="D3038" i="4"/>
  <c r="G395" i="16"/>
  <c r="D3050" i="4"/>
  <c r="I396" i="16"/>
  <c r="D3062" i="4"/>
  <c r="D786" i="4"/>
  <c r="D883" i="4"/>
  <c r="F394" i="16"/>
  <c r="D3039" i="4"/>
  <c r="H395" i="16"/>
  <c r="D3051" i="4"/>
  <c r="J396" i="16"/>
  <c r="D3063" i="4"/>
  <c r="D392" i="4"/>
  <c r="D871" i="4"/>
  <c r="G352" i="16"/>
  <c r="D363" i="16"/>
  <c r="D362" i="16" s="1"/>
  <c r="D2916" i="4"/>
  <c r="D366" i="16"/>
  <c r="D2928" i="4"/>
  <c r="D369" i="16"/>
  <c r="D2940" i="4"/>
  <c r="E371" i="16"/>
  <c r="D2952" i="4"/>
  <c r="G373" i="16"/>
  <c r="D2965" i="4"/>
  <c r="I374" i="16"/>
  <c r="I372" i="16" s="1"/>
  <c r="D2977" i="4"/>
  <c r="K376" i="16"/>
  <c r="K375" i="16" s="1"/>
  <c r="D2990" i="4"/>
  <c r="C378" i="16"/>
  <c r="D3002" i="4"/>
  <c r="P2854" i="9"/>
  <c r="D3013" i="4" s="1"/>
  <c r="D3014" i="4"/>
  <c r="J386" i="16"/>
  <c r="J380" i="16" s="1"/>
  <c r="D3026" i="4"/>
  <c r="C58" i="18"/>
  <c r="D3244" i="4" s="1"/>
  <c r="D3245" i="4"/>
  <c r="C99" i="18"/>
  <c r="D3285" i="4" s="1"/>
  <c r="D3289" i="4"/>
  <c r="C117" i="18"/>
  <c r="D3303" i="4" s="1"/>
  <c r="D3304" i="4"/>
  <c r="C134" i="3" a="1"/>
  <c r="C134" i="3" s="1"/>
  <c r="D393" i="4"/>
  <c r="D479" i="4"/>
  <c r="D773" i="4"/>
  <c r="D3025" i="4"/>
  <c r="H2544" i="9"/>
  <c r="G333" i="16"/>
  <c r="G332" i="16" s="1"/>
  <c r="D2709" i="4"/>
  <c r="H336" i="16"/>
  <c r="D2722" i="4"/>
  <c r="H339" i="16"/>
  <c r="D2734" i="4"/>
  <c r="J340" i="16"/>
  <c r="D2746" i="4"/>
  <c r="L341" i="16"/>
  <c r="D2758" i="4"/>
  <c r="D343" i="16"/>
  <c r="D2770" i="4"/>
  <c r="F344" i="16"/>
  <c r="D2782" i="4"/>
  <c r="H346" i="16"/>
  <c r="H345" i="16" s="1"/>
  <c r="D2795" i="4"/>
  <c r="J347" i="16"/>
  <c r="D2807" i="4"/>
  <c r="L348" i="16"/>
  <c r="D2819" i="4"/>
  <c r="D350" i="16"/>
  <c r="D2831" i="4"/>
  <c r="F351" i="16"/>
  <c r="D2843" i="4"/>
  <c r="H353" i="16"/>
  <c r="D2856" i="4"/>
  <c r="G357" i="16"/>
  <c r="D2868" i="4"/>
  <c r="I358" i="16"/>
  <c r="D2880" i="4"/>
  <c r="K359" i="16"/>
  <c r="D2892" i="4"/>
  <c r="C361" i="16"/>
  <c r="D2904" i="4"/>
  <c r="E363" i="16"/>
  <c r="D2917" i="4"/>
  <c r="E366" i="16"/>
  <c r="D2929" i="4"/>
  <c r="E369" i="16"/>
  <c r="D2941" i="4"/>
  <c r="F371" i="16"/>
  <c r="D2953" i="4"/>
  <c r="H373" i="16"/>
  <c r="D2966" i="4"/>
  <c r="J374" i="16"/>
  <c r="D2978" i="4"/>
  <c r="L376" i="16"/>
  <c r="D2991" i="4"/>
  <c r="D378" i="16"/>
  <c r="D3003" i="4"/>
  <c r="D423" i="16"/>
  <c r="D422" i="16" s="1"/>
  <c r="P3004" i="9"/>
  <c r="D3163" i="4" s="1"/>
  <c r="D3165" i="4"/>
  <c r="D428" i="16"/>
  <c r="D427" i="16" s="1"/>
  <c r="D3179" i="4"/>
  <c r="F23" i="15"/>
  <c r="E4" i="10" s="1"/>
  <c r="D380" i="4"/>
  <c r="D859" i="4"/>
  <c r="H311" i="16"/>
  <c r="D2526" i="4"/>
  <c r="J312" i="16"/>
  <c r="D2538" i="4"/>
  <c r="L313" i="16"/>
  <c r="D2550" i="4"/>
  <c r="D315" i="16"/>
  <c r="D2562" i="4"/>
  <c r="F316" i="16"/>
  <c r="D2574" i="4"/>
  <c r="H317" i="16"/>
  <c r="D2586" i="4"/>
  <c r="J318" i="16"/>
  <c r="D2598" i="4"/>
  <c r="L320" i="16"/>
  <c r="D2611" i="4"/>
  <c r="D322" i="16"/>
  <c r="D2623" i="4"/>
  <c r="F323" i="16"/>
  <c r="D2635" i="4"/>
  <c r="H324" i="16"/>
  <c r="D2647" i="4"/>
  <c r="J325" i="16"/>
  <c r="D2659" i="4"/>
  <c r="L326" i="16"/>
  <c r="D2671" i="4"/>
  <c r="D329" i="16"/>
  <c r="D328" i="16" s="1"/>
  <c r="D2684" i="4"/>
  <c r="F330" i="16"/>
  <c r="D2696" i="4"/>
  <c r="I2544" i="9"/>
  <c r="D420" i="16"/>
  <c r="D419" i="16" s="1"/>
  <c r="P2992" i="9"/>
  <c r="D3151" i="4" s="1"/>
  <c r="D3153" i="4"/>
  <c r="E423" i="16"/>
  <c r="E422" i="16" s="1"/>
  <c r="D3166" i="4"/>
  <c r="E428" i="16"/>
  <c r="E427" i="16" s="1"/>
  <c r="D3180" i="4"/>
  <c r="O13" i="14"/>
  <c r="D18" i="9"/>
  <c r="E18" i="9" s="1"/>
  <c r="F18" i="9" s="1"/>
  <c r="G18" i="9" s="1"/>
  <c r="H18" i="9" s="1"/>
  <c r="I18" i="9" s="1"/>
  <c r="J18" i="9" s="1"/>
  <c r="K18" i="9" s="1"/>
  <c r="L18" i="9" s="1"/>
  <c r="M18" i="9" s="1"/>
  <c r="N18" i="9" s="1"/>
  <c r="O18" i="9" s="1"/>
  <c r="D761" i="4"/>
  <c r="D847" i="4"/>
  <c r="G2" i="8"/>
  <c r="P23" i="8"/>
  <c r="D23" i="4" s="1"/>
  <c r="K304" i="16"/>
  <c r="D2477" i="4"/>
  <c r="C306" i="16"/>
  <c r="D2489" i="4"/>
  <c r="E307" i="16"/>
  <c r="D2501" i="4"/>
  <c r="G308" i="16"/>
  <c r="D2513" i="4"/>
  <c r="I311" i="16"/>
  <c r="D2527" i="4"/>
  <c r="K312" i="16"/>
  <c r="D2539" i="4"/>
  <c r="C314" i="16"/>
  <c r="D2551" i="4"/>
  <c r="E315" i="16"/>
  <c r="D2563" i="4"/>
  <c r="G316" i="16"/>
  <c r="D2575" i="4"/>
  <c r="I317" i="16"/>
  <c r="D2587" i="4"/>
  <c r="K318" i="16"/>
  <c r="D2599" i="4"/>
  <c r="C321" i="16"/>
  <c r="D2612" i="4"/>
  <c r="E322" i="16"/>
  <c r="D2624" i="4"/>
  <c r="G323" i="16"/>
  <c r="D2636" i="4"/>
  <c r="I324" i="16"/>
  <c r="D2648" i="4"/>
  <c r="K325" i="16"/>
  <c r="D2660" i="4"/>
  <c r="C327" i="16"/>
  <c r="D2672" i="4"/>
  <c r="E329" i="16"/>
  <c r="D2685" i="4"/>
  <c r="G330" i="16"/>
  <c r="D2697" i="4"/>
  <c r="D417" i="16"/>
  <c r="D416" i="16" s="1"/>
  <c r="P2980" i="9"/>
  <c r="D3139" i="4" s="1"/>
  <c r="D3141" i="4"/>
  <c r="E420" i="16"/>
  <c r="E419" i="16" s="1"/>
  <c r="D3154" i="4"/>
  <c r="C5" i="3" a="1"/>
  <c r="C5" i="3" s="1"/>
  <c r="H5" i="3" s="1" a="1"/>
  <c r="H5" i="3" s="1"/>
  <c r="D368" i="4"/>
  <c r="D455" i="4"/>
  <c r="D749" i="4"/>
  <c r="AA1" i="7"/>
  <c r="J9" i="16"/>
  <c r="D300" i="16"/>
  <c r="D2430" i="4"/>
  <c r="F301" i="16"/>
  <c r="D2442" i="4"/>
  <c r="H302" i="16"/>
  <c r="D2454" i="4"/>
  <c r="J303" i="16"/>
  <c r="J299" i="16" s="1"/>
  <c r="D2466" i="4"/>
  <c r="L304" i="16"/>
  <c r="M304" i="16" s="1"/>
  <c r="D2478" i="4"/>
  <c r="D306" i="16"/>
  <c r="D2490" i="4"/>
  <c r="F307" i="16"/>
  <c r="D2502" i="4"/>
  <c r="H308" i="16"/>
  <c r="D2514" i="4"/>
  <c r="D408" i="16"/>
  <c r="P2944" i="9"/>
  <c r="D3103" i="4" s="1"/>
  <c r="D3105" i="4"/>
  <c r="F409" i="16"/>
  <c r="D3117" i="4"/>
  <c r="H410" i="16"/>
  <c r="D3129" i="4"/>
  <c r="E417" i="16"/>
  <c r="E416" i="16" s="1"/>
  <c r="D3142" i="4"/>
  <c r="D356" i="4"/>
  <c r="D835" i="4"/>
  <c r="C218" i="16"/>
  <c r="P1620" i="9"/>
  <c r="D1779" i="4" s="1"/>
  <c r="E2907" i="9"/>
  <c r="D399" i="16"/>
  <c r="P2908" i="9"/>
  <c r="D3067" i="4" s="1"/>
  <c r="D3069" i="4"/>
  <c r="F400" i="16"/>
  <c r="D3081" i="4"/>
  <c r="H401" i="16"/>
  <c r="D3093" i="4"/>
  <c r="E408" i="16"/>
  <c r="E407" i="16" s="1"/>
  <c r="D3106" i="4"/>
  <c r="G409" i="16"/>
  <c r="D3118" i="4"/>
  <c r="I410" i="16"/>
  <c r="D3130" i="4"/>
  <c r="D737" i="4"/>
  <c r="D823" i="4"/>
  <c r="F2907" i="9"/>
  <c r="E399" i="16"/>
  <c r="E398" i="16" s="1"/>
  <c r="D3070" i="4"/>
  <c r="G400" i="16"/>
  <c r="D3082" i="4"/>
  <c r="I401" i="16"/>
  <c r="D3094" i="4"/>
  <c r="D45" i="4"/>
  <c r="D344" i="4"/>
  <c r="D431" i="4"/>
  <c r="D554" i="4"/>
  <c r="D566" i="4"/>
  <c r="D578" i="4"/>
  <c r="D590" i="4"/>
  <c r="D602" i="4"/>
  <c r="D614" i="4"/>
  <c r="D626" i="4"/>
  <c r="D651" i="4"/>
  <c r="D663" i="4"/>
  <c r="D675" i="4"/>
  <c r="D687" i="4"/>
  <c r="D699" i="4"/>
  <c r="D712" i="4"/>
  <c r="D724" i="4"/>
  <c r="D2781" i="4"/>
  <c r="P71" i="8"/>
  <c r="D71" i="15"/>
  <c r="F71" i="15" s="1"/>
  <c r="F72" i="15"/>
  <c r="F1494" i="9"/>
  <c r="G2907" i="9"/>
  <c r="D332" i="4"/>
  <c r="D810" i="4"/>
  <c r="H264" i="9"/>
  <c r="D197" i="4"/>
  <c r="D209" i="4"/>
  <c r="D221" i="4"/>
  <c r="D234" i="4"/>
  <c r="D246" i="4"/>
  <c r="D258" i="4"/>
  <c r="D270" i="4"/>
  <c r="D282" i="4"/>
  <c r="D295" i="4"/>
  <c r="D307" i="4"/>
  <c r="D319" i="4"/>
  <c r="D417" i="4"/>
  <c r="D516" i="4"/>
  <c r="D895" i="4"/>
  <c r="H2" i="8"/>
  <c r="N73" i="8"/>
  <c r="I73" i="8"/>
  <c r="G9" i="16"/>
  <c r="I9" i="16"/>
  <c r="L14" i="16"/>
  <c r="G37" i="16"/>
  <c r="I91" i="16"/>
  <c r="G106" i="16"/>
  <c r="G126" i="16"/>
  <c r="P1732" i="9"/>
  <c r="D1891" i="4" s="1"/>
  <c r="J251" i="16"/>
  <c r="F328" i="16"/>
  <c r="J2544" i="9"/>
  <c r="I345" i="16"/>
  <c r="F362" i="16"/>
  <c r="H2907" i="9"/>
  <c r="M387" i="16"/>
  <c r="M424" i="16"/>
  <c r="C89" i="18"/>
  <c r="D3275" i="4" s="1"/>
  <c r="P21" i="8"/>
  <c r="O73" i="8"/>
  <c r="P6" i="9"/>
  <c r="H9" i="16"/>
  <c r="D164" i="16"/>
  <c r="J174" i="16"/>
  <c r="J226" i="16"/>
  <c r="J6" i="17" s="1"/>
  <c r="G263" i="16"/>
  <c r="L1860" i="9"/>
  <c r="K266" i="16"/>
  <c r="J294" i="16"/>
  <c r="G328" i="16"/>
  <c r="J372" i="16"/>
  <c r="F2853" i="9"/>
  <c r="J2907" i="9"/>
  <c r="K2" i="8"/>
  <c r="K157" i="8" s="1"/>
  <c r="K66" i="8"/>
  <c r="D74" i="15"/>
  <c r="M89" i="8"/>
  <c r="J136" i="8"/>
  <c r="N136" i="8"/>
  <c r="F6" i="9"/>
  <c r="G6" i="9" s="1"/>
  <c r="H6" i="9" s="1"/>
  <c r="I6" i="9" s="1"/>
  <c r="J6" i="9" s="1"/>
  <c r="K6" i="9" s="1"/>
  <c r="L6" i="9" s="1"/>
  <c r="M6" i="9" s="1"/>
  <c r="N6" i="9" s="1"/>
  <c r="O6" i="9" s="1"/>
  <c r="H28" i="16"/>
  <c r="I126" i="16"/>
  <c r="F191" i="16"/>
  <c r="G217" i="16"/>
  <c r="F284" i="16"/>
  <c r="I2360" i="9"/>
  <c r="G2853" i="9"/>
  <c r="B28" i="10"/>
  <c r="H28" i="10"/>
  <c r="X98" i="5" s="1"/>
  <c r="C12" i="18"/>
  <c r="D3198" i="4" s="1"/>
  <c r="P13" i="8"/>
  <c r="D15" i="4" s="1"/>
  <c r="P133" i="8"/>
  <c r="D125" i="4" s="1"/>
  <c r="E131" i="15"/>
  <c r="E21" i="10" s="1"/>
  <c r="P142" i="8"/>
  <c r="D134" i="4" s="1"/>
  <c r="M25" i="16"/>
  <c r="F95" i="16"/>
  <c r="D156" i="16"/>
  <c r="I240" i="16"/>
  <c r="M253" i="16"/>
  <c r="F2360" i="9"/>
  <c r="L2544" i="9"/>
  <c r="M2544" i="9"/>
  <c r="H2853" i="9"/>
  <c r="E2853" i="9"/>
  <c r="P2870" i="9"/>
  <c r="D3029" i="4" s="1"/>
  <c r="J393" i="16"/>
  <c r="C28" i="10"/>
  <c r="E29" i="10"/>
  <c r="C92" i="18"/>
  <c r="D3278" i="4" s="1"/>
  <c r="Z1" i="7"/>
  <c r="B46" i="6" s="1"/>
  <c r="C59" i="5" s="1"/>
  <c r="B59" i="5" s="1"/>
  <c r="BF2" i="4" s="1"/>
  <c r="F73" i="8"/>
  <c r="M12" i="16"/>
  <c r="D14" i="16"/>
  <c r="M71" i="16"/>
  <c r="I74" i="16"/>
  <c r="L743" i="9"/>
  <c r="K146" i="16"/>
  <c r="M228" i="16"/>
  <c r="O1860" i="9"/>
  <c r="I299" i="16"/>
  <c r="M303" i="16"/>
  <c r="D28" i="10"/>
  <c r="B11" i="6" s="1"/>
  <c r="C21" i="6" s="1"/>
  <c r="B24" i="11"/>
  <c r="F150" i="15"/>
  <c r="D34" i="8"/>
  <c r="G73" i="8"/>
  <c r="F89" i="8"/>
  <c r="L126" i="16"/>
  <c r="H207" i="16"/>
  <c r="J217" i="16"/>
  <c r="O1494" i="9"/>
  <c r="D1860" i="9"/>
  <c r="I284" i="16"/>
  <c r="M288" i="16"/>
  <c r="P2228" i="9"/>
  <c r="D2387" i="4" s="1"/>
  <c r="J2853" i="9"/>
  <c r="K407" i="16"/>
  <c r="F28" i="10"/>
  <c r="X96" i="5" s="1"/>
  <c r="CV2" i="4" s="1"/>
  <c r="C40" i="5"/>
  <c r="B40" i="5" s="1"/>
  <c r="AM2" i="4" s="1"/>
  <c r="O29" i="8"/>
  <c r="J34" i="8"/>
  <c r="E89" i="8"/>
  <c r="H103" i="8"/>
  <c r="P117" i="8"/>
  <c r="D109" i="4" s="1"/>
  <c r="F136" i="8"/>
  <c r="P155" i="8"/>
  <c r="D147" i="4" s="1"/>
  <c r="E12" i="9"/>
  <c r="F12" i="9" s="1"/>
  <c r="G12" i="9" s="1"/>
  <c r="H12" i="9" s="1"/>
  <c r="I12" i="9" s="1"/>
  <c r="J12" i="9" s="1"/>
  <c r="K12" i="9" s="1"/>
  <c r="L12" i="9" s="1"/>
  <c r="M12" i="9" s="1"/>
  <c r="N12" i="9" s="1"/>
  <c r="O12" i="9" s="1"/>
  <c r="L28" i="16"/>
  <c r="J50" i="16"/>
  <c r="N743" i="9"/>
  <c r="G116" i="16"/>
  <c r="M161" i="16"/>
  <c r="I164" i="16"/>
  <c r="J191" i="16"/>
  <c r="J1494" i="9"/>
  <c r="M1860" i="9"/>
  <c r="L263" i="16"/>
  <c r="H319" i="16"/>
  <c r="M2360" i="9"/>
  <c r="G28" i="10"/>
  <c r="X97" i="5" s="1"/>
  <c r="F132" i="15"/>
  <c r="C24" i="18"/>
  <c r="D3210" i="4" s="1"/>
  <c r="C36" i="18"/>
  <c r="D3222" i="4" s="1"/>
  <c r="G14" i="16"/>
  <c r="M22" i="16"/>
  <c r="L74" i="16"/>
  <c r="D1494" i="9"/>
  <c r="P1495" i="9"/>
  <c r="D1654" i="4" s="1"/>
  <c r="F1860" i="9"/>
  <c r="E310" i="16"/>
  <c r="M316" i="16"/>
  <c r="I319" i="16"/>
  <c r="E2544" i="9"/>
  <c r="P2876" i="9"/>
  <c r="D3035" i="4" s="1"/>
  <c r="P3015" i="9"/>
  <c r="D3174" i="4" s="1"/>
  <c r="B13" i="6"/>
  <c r="E73" i="15"/>
  <c r="M54" i="16"/>
  <c r="C7" i="18"/>
  <c r="D3193" i="4" s="1"/>
  <c r="C76" i="18"/>
  <c r="D3262" i="4" s="1"/>
  <c r="E2" i="8"/>
  <c r="P32" i="8"/>
  <c r="E66" i="8"/>
  <c r="P78" i="8"/>
  <c r="D72" i="4" s="1"/>
  <c r="J103" i="8"/>
  <c r="N103" i="8"/>
  <c r="D136" i="8"/>
  <c r="F41" i="16"/>
  <c r="G64" i="16"/>
  <c r="E1494" i="9"/>
  <c r="M301" i="16"/>
  <c r="M307" i="16"/>
  <c r="F310" i="16"/>
  <c r="E335" i="16"/>
  <c r="E34" i="15"/>
  <c r="F75" i="15"/>
  <c r="F2" i="8"/>
  <c r="E29" i="8"/>
  <c r="J89" i="8"/>
  <c r="P93" i="8"/>
  <c r="D85" i="4" s="1"/>
  <c r="D89" i="8"/>
  <c r="K103" i="8"/>
  <c r="O103" i="8"/>
  <c r="M18" i="16"/>
  <c r="I264" i="9"/>
  <c r="D126" i="16"/>
  <c r="J136" i="16"/>
  <c r="L164" i="16"/>
  <c r="M173" i="16"/>
  <c r="G1494" i="9"/>
  <c r="M292" i="16"/>
  <c r="H1860" i="9"/>
  <c r="F2544" i="9"/>
  <c r="F335" i="16"/>
  <c r="M369" i="16"/>
  <c r="D141" i="15"/>
  <c r="F141" i="15" s="1"/>
  <c r="P24" i="9"/>
  <c r="E17" i="9"/>
  <c r="F17" i="9" s="1"/>
  <c r="G17" i="9" s="1"/>
  <c r="H17" i="9" s="1"/>
  <c r="I17" i="9" s="1"/>
  <c r="J17" i="9" s="1"/>
  <c r="K17" i="9" s="1"/>
  <c r="L17" i="9" s="1"/>
  <c r="M17" i="9" s="1"/>
  <c r="N17" i="9" s="1"/>
  <c r="O17" i="9" s="1"/>
  <c r="M134" i="3" a="1"/>
  <c r="M134" i="3" s="1"/>
  <c r="I134" i="3" a="1"/>
  <c r="I134" i="3" s="1"/>
  <c r="E134" i="3" a="1"/>
  <c r="E134" i="3" s="1"/>
  <c r="L134" i="3" a="1"/>
  <c r="L134" i="3" s="1"/>
  <c r="H134" i="3" a="1"/>
  <c r="H134" i="3" s="1"/>
  <c r="D134" i="3" a="1"/>
  <c r="D134" i="3" s="1"/>
  <c r="J134" i="3" a="1"/>
  <c r="J134" i="3" s="1"/>
  <c r="N134" i="3" a="1"/>
  <c r="N134" i="3" s="1"/>
  <c r="G134" i="3" a="1"/>
  <c r="G134" i="3" s="1"/>
  <c r="F134" i="3" a="1"/>
  <c r="F134" i="3" s="1"/>
  <c r="K134" i="3" a="1"/>
  <c r="K134" i="3" s="1"/>
  <c r="M12" i="3" a="1"/>
  <c r="M12" i="3" s="1"/>
  <c r="I12" i="3" a="1"/>
  <c r="I12" i="3" s="1"/>
  <c r="E12" i="3" a="1"/>
  <c r="E12" i="3" s="1"/>
  <c r="K12" i="3" a="1"/>
  <c r="K12" i="3" s="1"/>
  <c r="F12" i="3" a="1"/>
  <c r="F12" i="3" s="1"/>
  <c r="J12" i="3" a="1"/>
  <c r="J12" i="3" s="1"/>
  <c r="D12" i="3" a="1"/>
  <c r="D12" i="3" s="1"/>
  <c r="N12" i="3" a="1"/>
  <c r="N12" i="3" s="1"/>
  <c r="H12" i="3" a="1"/>
  <c r="H12" i="3" s="1"/>
  <c r="G12" i="3" a="1"/>
  <c r="G12" i="3" s="1"/>
  <c r="L12" i="3" a="1"/>
  <c r="L12" i="3" s="1"/>
  <c r="L5" i="3" a="1"/>
  <c r="L5" i="3" s="1"/>
  <c r="D5" i="3" a="1"/>
  <c r="D5" i="3" s="1"/>
  <c r="K5" i="3" a="1"/>
  <c r="K5" i="3" s="1"/>
  <c r="F5" i="3" a="1"/>
  <c r="F5" i="3" s="1"/>
  <c r="J5" i="3" a="1"/>
  <c r="J5" i="3" s="1"/>
  <c r="E5" i="3" a="1"/>
  <c r="E5" i="3" s="1"/>
  <c r="M5" i="3" a="1"/>
  <c r="M5" i="3" s="1"/>
  <c r="G5" i="3" a="1"/>
  <c r="G5" i="3" s="1"/>
  <c r="N5" i="3" a="1"/>
  <c r="N5" i="3" s="1"/>
  <c r="I5" i="3" a="1"/>
  <c r="I5" i="3" s="1"/>
  <c r="P2" i="3"/>
  <c r="O2" i="3"/>
  <c r="C21" i="3" a="1"/>
  <c r="C21" i="3" s="1"/>
  <c r="H2" i="3" a="1"/>
  <c r="H2" i="3" s="1"/>
  <c r="C18" i="3" a="1"/>
  <c r="C18" i="3" s="1"/>
  <c r="C22" i="3" a="1"/>
  <c r="C22" i="3" s="1"/>
  <c r="N2" i="3" a="1"/>
  <c r="N2" i="3" s="1"/>
  <c r="J2" i="3" a="1"/>
  <c r="J2" i="3" s="1"/>
  <c r="F2" i="3" a="1"/>
  <c r="F2" i="3" s="1"/>
  <c r="C29" i="3" a="1"/>
  <c r="C29" i="3" s="1"/>
  <c r="C10" i="3" a="1"/>
  <c r="C10" i="3" s="1"/>
  <c r="C3" i="3" a="1"/>
  <c r="C3" i="3" s="1"/>
  <c r="C11" i="3" a="1"/>
  <c r="C11" i="3" s="1"/>
  <c r="C19" i="3" a="1"/>
  <c r="C19" i="3" s="1"/>
  <c r="C28" i="3" a="1"/>
  <c r="C28" i="3" s="1"/>
  <c r="C36" i="3" a="1"/>
  <c r="C36" i="3" s="1"/>
  <c r="C44" i="3" a="1"/>
  <c r="C44" i="3" s="1"/>
  <c r="C52" i="3" a="1"/>
  <c r="C52" i="3" s="1"/>
  <c r="C60" i="3" a="1"/>
  <c r="C60" i="3" s="1"/>
  <c r="C68" i="3" a="1"/>
  <c r="C68" i="3" s="1"/>
  <c r="C76" i="3" a="1"/>
  <c r="C76" i="3" s="1"/>
  <c r="C84" i="3" a="1"/>
  <c r="C84" i="3" s="1"/>
  <c r="C92" i="3" a="1"/>
  <c r="C92" i="3" s="1"/>
  <c r="C100" i="3" a="1"/>
  <c r="C100" i="3" s="1"/>
  <c r="C108" i="3" a="1"/>
  <c r="C108" i="3" s="1"/>
  <c r="C116" i="3" a="1"/>
  <c r="C116" i="3" s="1"/>
  <c r="C124" i="3" a="1"/>
  <c r="C124" i="3" s="1"/>
  <c r="C30" i="3" a="1"/>
  <c r="C30" i="3" s="1"/>
  <c r="C54" i="3" a="1"/>
  <c r="C54" i="3" s="1"/>
  <c r="C62" i="3" a="1"/>
  <c r="C62" i="3" s="1"/>
  <c r="C70" i="3" a="1"/>
  <c r="C70" i="3" s="1"/>
  <c r="C78" i="3" a="1"/>
  <c r="C78" i="3" s="1"/>
  <c r="C86" i="3" a="1"/>
  <c r="C86" i="3" s="1"/>
  <c r="C94" i="3" a="1"/>
  <c r="C94" i="3" s="1"/>
  <c r="C102" i="3" a="1"/>
  <c r="C102" i="3" s="1"/>
  <c r="C110" i="3" a="1"/>
  <c r="C110" i="3" s="1"/>
  <c r="C118" i="3" a="1"/>
  <c r="C118" i="3" s="1"/>
  <c r="C126" i="3" a="1"/>
  <c r="C126" i="3" s="1"/>
  <c r="C4" i="3" a="1"/>
  <c r="C4" i="3" s="1"/>
  <c r="C13" i="3" a="1"/>
  <c r="C13" i="3" s="1"/>
  <c r="C14" i="3" a="1"/>
  <c r="C14" i="3" s="1"/>
  <c r="C46" i="3" a="1"/>
  <c r="C46" i="3" s="1"/>
  <c r="C132" i="3" a="1"/>
  <c r="C132" i="3" s="1"/>
  <c r="C140" i="3" a="1"/>
  <c r="C140" i="3" s="1"/>
  <c r="C168" i="3" a="1"/>
  <c r="C168" i="3" s="1"/>
  <c r="C176" i="3" a="1"/>
  <c r="C176" i="3" s="1"/>
  <c r="C184" i="3" a="1"/>
  <c r="C184" i="3" s="1"/>
  <c r="C192" i="3" a="1"/>
  <c r="C192" i="3" s="1"/>
  <c r="C200" i="3" a="1"/>
  <c r="C200" i="3" s="1"/>
  <c r="C208" i="3" a="1"/>
  <c r="C208" i="3" s="1"/>
  <c r="C216" i="3" a="1"/>
  <c r="C216" i="3" s="1"/>
  <c r="C224" i="3" a="1"/>
  <c r="C224" i="3" s="1"/>
  <c r="C232" i="3" a="1"/>
  <c r="C232" i="3" s="1"/>
  <c r="C240" i="3" a="1"/>
  <c r="C240" i="3" s="1"/>
  <c r="C248" i="3" a="1"/>
  <c r="C248" i="3" s="1"/>
  <c r="C256" i="3" a="1"/>
  <c r="C256" i="3" s="1"/>
  <c r="C264" i="3" a="1"/>
  <c r="C264" i="3" s="1"/>
  <c r="C272" i="3" a="1"/>
  <c r="C272" i="3" s="1"/>
  <c r="C280" i="3" a="1"/>
  <c r="C280" i="3" s="1"/>
  <c r="E2" i="3" a="1"/>
  <c r="E2" i="3" s="1"/>
  <c r="K2" i="3" a="1"/>
  <c r="K2" i="3" s="1"/>
  <c r="C6" i="3" a="1"/>
  <c r="C6" i="3" s="1"/>
  <c r="C38" i="3" a="1"/>
  <c r="C38" i="3" s="1"/>
  <c r="C150" i="3" a="1"/>
  <c r="C150" i="3" s="1"/>
  <c r="G2" i="3" a="1"/>
  <c r="G2" i="3" s="1"/>
  <c r="L2" i="3" a="1"/>
  <c r="L2" i="3" s="1"/>
  <c r="C9" i="3" a="1"/>
  <c r="C9" i="3" s="1"/>
  <c r="C17" i="3" a="1"/>
  <c r="C17" i="3" s="1"/>
  <c r="C20" i="3" a="1"/>
  <c r="C20" i="3" s="1"/>
  <c r="C37" i="3" a="1"/>
  <c r="C37" i="3" s="1"/>
  <c r="C45" i="3" a="1"/>
  <c r="C45" i="3" s="1"/>
  <c r="C53" i="3" a="1"/>
  <c r="C53" i="3" s="1"/>
  <c r="C61" i="3" a="1"/>
  <c r="C61" i="3" s="1"/>
  <c r="C69" i="3" a="1"/>
  <c r="C69" i="3" s="1"/>
  <c r="C77" i="3" a="1"/>
  <c r="C77" i="3" s="1"/>
  <c r="C85" i="3" a="1"/>
  <c r="C85" i="3" s="1"/>
  <c r="C93" i="3" a="1"/>
  <c r="C93" i="3" s="1"/>
  <c r="C101" i="3" a="1"/>
  <c r="C101" i="3" s="1"/>
  <c r="C109" i="3" a="1"/>
  <c r="C109" i="3" s="1"/>
  <c r="C117" i="3" a="1"/>
  <c r="C117" i="3" s="1"/>
  <c r="C125" i="3" a="1"/>
  <c r="C125" i="3" s="1"/>
  <c r="C133" i="3" a="1"/>
  <c r="C133" i="3" s="1"/>
  <c r="C141" i="3" a="1"/>
  <c r="C141" i="3" s="1"/>
  <c r="C144" i="3" a="1"/>
  <c r="C144" i="3" s="1"/>
  <c r="C149" i="3" a="1"/>
  <c r="C149" i="3" s="1"/>
  <c r="C289" i="3" a="1"/>
  <c r="C289" i="3" s="1"/>
  <c r="C153" i="3" a="1"/>
  <c r="C153" i="3" s="1"/>
  <c r="C161" i="3" a="1"/>
  <c r="C161" i="3" s="1"/>
  <c r="C169" i="3" a="1"/>
  <c r="C169" i="3" s="1"/>
  <c r="C177" i="3" a="1"/>
  <c r="C177" i="3" s="1"/>
  <c r="C185" i="3" a="1"/>
  <c r="C185" i="3" s="1"/>
  <c r="C193" i="3" a="1"/>
  <c r="C193" i="3" s="1"/>
  <c r="C201" i="3" a="1"/>
  <c r="C201" i="3" s="1"/>
  <c r="C209" i="3" a="1"/>
  <c r="C209" i="3" s="1"/>
  <c r="C217" i="3" a="1"/>
  <c r="C217" i="3" s="1"/>
  <c r="C225" i="3" a="1"/>
  <c r="C225" i="3" s="1"/>
  <c r="C233" i="3" a="1"/>
  <c r="C233" i="3" s="1"/>
  <c r="C241" i="3" a="1"/>
  <c r="C241" i="3" s="1"/>
  <c r="C249" i="3" a="1"/>
  <c r="C249" i="3" s="1"/>
  <c r="C257" i="3" a="1"/>
  <c r="C257" i="3" s="1"/>
  <c r="C265" i="3" a="1"/>
  <c r="C265" i="3" s="1"/>
  <c r="C273" i="3" a="1"/>
  <c r="C273" i="3" s="1"/>
  <c r="C281" i="3" a="1"/>
  <c r="C281" i="3" s="1"/>
  <c r="C7" i="3" a="1"/>
  <c r="C7" i="3" s="1"/>
  <c r="C15" i="3" a="1"/>
  <c r="C15" i="3" s="1"/>
  <c r="C23" i="3" a="1"/>
  <c r="C23" i="3" s="1"/>
  <c r="C31" i="3" a="1"/>
  <c r="C31" i="3" s="1"/>
  <c r="C39" i="3" a="1"/>
  <c r="C39" i="3" s="1"/>
  <c r="C47" i="3" a="1"/>
  <c r="C47" i="3" s="1"/>
  <c r="C55" i="3" a="1"/>
  <c r="C55" i="3" s="1"/>
  <c r="C63" i="3" a="1"/>
  <c r="C63" i="3" s="1"/>
  <c r="C71" i="3" a="1"/>
  <c r="C71" i="3" s="1"/>
  <c r="C79" i="3" a="1"/>
  <c r="C79" i="3" s="1"/>
  <c r="C87" i="3" a="1"/>
  <c r="C87" i="3" s="1"/>
  <c r="C95" i="3" a="1"/>
  <c r="C95" i="3" s="1"/>
  <c r="C103" i="3" a="1"/>
  <c r="C103" i="3" s="1"/>
  <c r="C111" i="3" a="1"/>
  <c r="C111" i="3" s="1"/>
  <c r="C119" i="3" a="1"/>
  <c r="C119" i="3" s="1"/>
  <c r="C127" i="3" a="1"/>
  <c r="C127" i="3" s="1"/>
  <c r="C135" i="3" a="1"/>
  <c r="C135" i="3" s="1"/>
  <c r="C997" i="3" a="1"/>
  <c r="C997" i="3" s="1"/>
  <c r="C989" i="3" a="1"/>
  <c r="C989" i="3" s="1"/>
  <c r="C996" i="3" a="1"/>
  <c r="C996" i="3" s="1"/>
  <c r="C995" i="3" a="1"/>
  <c r="C995" i="3" s="1"/>
  <c r="C987" i="3" a="1"/>
  <c r="C987" i="3" s="1"/>
  <c r="C994" i="3" a="1"/>
  <c r="C994" i="3" s="1"/>
  <c r="C1001" i="3" a="1"/>
  <c r="C1001" i="3" s="1"/>
  <c r="C993" i="3" a="1"/>
  <c r="C993" i="3" s="1"/>
  <c r="C985" i="3" a="1"/>
  <c r="C985" i="3" s="1"/>
  <c r="C999" i="3" a="1"/>
  <c r="C999" i="3" s="1"/>
  <c r="C986" i="3" a="1"/>
  <c r="C986" i="3" s="1"/>
  <c r="C981" i="3" a="1"/>
  <c r="C981" i="3" s="1"/>
  <c r="C973" i="3" a="1"/>
  <c r="C973" i="3" s="1"/>
  <c r="C965" i="3" a="1"/>
  <c r="C965" i="3" s="1"/>
  <c r="C957" i="3" a="1"/>
  <c r="C957" i="3" s="1"/>
  <c r="C949" i="3" a="1"/>
  <c r="C949" i="3" s="1"/>
  <c r="C941" i="3" a="1"/>
  <c r="C941" i="3" s="1"/>
  <c r="C933" i="3" a="1"/>
  <c r="C933" i="3" s="1"/>
  <c r="C984" i="3" a="1"/>
  <c r="C984" i="3" s="1"/>
  <c r="C972" i="3" a="1"/>
  <c r="C972" i="3" s="1"/>
  <c r="C964" i="3" a="1"/>
  <c r="C964" i="3" s="1"/>
  <c r="C956" i="3" a="1"/>
  <c r="C956" i="3" s="1"/>
  <c r="C948" i="3" a="1"/>
  <c r="C948" i="3" s="1"/>
  <c r="C940" i="3" a="1"/>
  <c r="C940" i="3" s="1"/>
  <c r="C932" i="3" a="1"/>
  <c r="C932" i="3" s="1"/>
  <c r="C924" i="3" a="1"/>
  <c r="C924" i="3" s="1"/>
  <c r="C990" i="3" a="1"/>
  <c r="C990" i="3" s="1"/>
  <c r="C979" i="3" a="1"/>
  <c r="C979" i="3" s="1"/>
  <c r="C971" i="3" a="1"/>
  <c r="C971" i="3" s="1"/>
  <c r="C963" i="3" a="1"/>
  <c r="C963" i="3" s="1"/>
  <c r="C955" i="3" a="1"/>
  <c r="C955" i="3" s="1"/>
  <c r="C947" i="3" a="1"/>
  <c r="C947" i="3" s="1"/>
  <c r="C939" i="3" a="1"/>
  <c r="C939" i="3" s="1"/>
  <c r="C931" i="3" a="1"/>
  <c r="C931" i="3" s="1"/>
  <c r="C982" i="3" a="1"/>
  <c r="C982" i="3" s="1"/>
  <c r="C978" i="3" a="1"/>
  <c r="C978" i="3" s="1"/>
  <c r="C970" i="3" a="1"/>
  <c r="C970" i="3" s="1"/>
  <c r="C962" i="3" a="1"/>
  <c r="C962" i="3" s="1"/>
  <c r="C954" i="3" a="1"/>
  <c r="C954" i="3" s="1"/>
  <c r="C946" i="3" a="1"/>
  <c r="C946" i="3" s="1"/>
  <c r="C938" i="3" a="1"/>
  <c r="C938" i="3" s="1"/>
  <c r="C1000" i="3" a="1"/>
  <c r="C1000" i="3" s="1"/>
  <c r="C991" i="3" a="1"/>
  <c r="C991" i="3" s="1"/>
  <c r="C988" i="3" a="1"/>
  <c r="C988" i="3" s="1"/>
  <c r="C977" i="3" a="1"/>
  <c r="C977" i="3" s="1"/>
  <c r="C969" i="3" a="1"/>
  <c r="C969" i="3" s="1"/>
  <c r="C961" i="3" a="1"/>
  <c r="C961" i="3" s="1"/>
  <c r="C953" i="3" a="1"/>
  <c r="C953" i="3" s="1"/>
  <c r="C998" i="3" a="1"/>
  <c r="C998" i="3" s="1"/>
  <c r="C983" i="3" a="1"/>
  <c r="C983" i="3" s="1"/>
  <c r="C975" i="3" a="1"/>
  <c r="C975" i="3" s="1"/>
  <c r="C967" i="3" a="1"/>
  <c r="C967" i="3" s="1"/>
  <c r="C959" i="3" a="1"/>
  <c r="C959" i="3" s="1"/>
  <c r="C980" i="3" a="1"/>
  <c r="C980" i="3" s="1"/>
  <c r="C928" i="3" a="1"/>
  <c r="C928" i="3" s="1"/>
  <c r="C925" i="3" a="1"/>
  <c r="C925" i="3" s="1"/>
  <c r="C915" i="3" a="1"/>
  <c r="C915" i="3" s="1"/>
  <c r="C907" i="3" a="1"/>
  <c r="C907" i="3" s="1"/>
  <c r="C992" i="3" a="1"/>
  <c r="C992" i="3" s="1"/>
  <c r="C923" i="3" a="1"/>
  <c r="C923" i="3" s="1"/>
  <c r="C922" i="3" a="1"/>
  <c r="C922" i="3" s="1"/>
  <c r="C914" i="3" a="1"/>
  <c r="C914" i="3" s="1"/>
  <c r="C906" i="3" a="1"/>
  <c r="C906" i="3" s="1"/>
  <c r="C898" i="3" a="1"/>
  <c r="C898" i="3" s="1"/>
  <c r="C890" i="3" a="1"/>
  <c r="C890" i="3" s="1"/>
  <c r="C976" i="3" a="1"/>
  <c r="C976" i="3" s="1"/>
  <c r="C968" i="3" a="1"/>
  <c r="C968" i="3" s="1"/>
  <c r="C960" i="3" a="1"/>
  <c r="C960" i="3" s="1"/>
  <c r="C952" i="3" a="1"/>
  <c r="C952" i="3" s="1"/>
  <c r="C926" i="3" a="1"/>
  <c r="C926" i="3" s="1"/>
  <c r="C921" i="3" a="1"/>
  <c r="C921" i="3" s="1"/>
  <c r="C913" i="3" a="1"/>
  <c r="C913" i="3" s="1"/>
  <c r="C905" i="3" a="1"/>
  <c r="C905" i="3" s="1"/>
  <c r="C897" i="3" a="1"/>
  <c r="C897" i="3" s="1"/>
  <c r="C889" i="3" a="1"/>
  <c r="C889" i="3" s="1"/>
  <c r="C881" i="3" a="1"/>
  <c r="C881" i="3" s="1"/>
  <c r="C873" i="3" a="1"/>
  <c r="C873" i="3" s="1"/>
  <c r="C865" i="3" a="1"/>
  <c r="C865" i="3" s="1"/>
  <c r="C950" i="3" a="1"/>
  <c r="C950" i="3" s="1"/>
  <c r="C945" i="3" a="1"/>
  <c r="C945" i="3" s="1"/>
  <c r="C937" i="3" a="1"/>
  <c r="C937" i="3" s="1"/>
  <c r="C929" i="3" a="1"/>
  <c r="C929" i="3" s="1"/>
  <c r="C920" i="3" a="1"/>
  <c r="C920" i="3" s="1"/>
  <c r="C912" i="3" a="1"/>
  <c r="C912" i="3" s="1"/>
  <c r="C904" i="3" a="1"/>
  <c r="C904" i="3" s="1"/>
  <c r="C896" i="3" a="1"/>
  <c r="C896" i="3" s="1"/>
  <c r="C888" i="3" a="1"/>
  <c r="C888" i="3" s="1"/>
  <c r="C880" i="3" a="1"/>
  <c r="C880" i="3" s="1"/>
  <c r="C872" i="3" a="1"/>
  <c r="C872" i="3" s="1"/>
  <c r="C974" i="3" a="1"/>
  <c r="C974" i="3" s="1"/>
  <c r="C966" i="3" a="1"/>
  <c r="C966" i="3" s="1"/>
  <c r="C958" i="3" a="1"/>
  <c r="C958" i="3" s="1"/>
  <c r="C944" i="3" a="1"/>
  <c r="C944" i="3" s="1"/>
  <c r="C936" i="3" a="1"/>
  <c r="C936" i="3" s="1"/>
  <c r="C930" i="3" a="1"/>
  <c r="C930" i="3" s="1"/>
  <c r="C919" i="3" a="1"/>
  <c r="C919" i="3" s="1"/>
  <c r="C911" i="3" a="1"/>
  <c r="C911" i="3" s="1"/>
  <c r="C903" i="3" a="1"/>
  <c r="C903" i="3" s="1"/>
  <c r="C895" i="3" a="1"/>
  <c r="C895" i="3" s="1"/>
  <c r="C887" i="3" a="1"/>
  <c r="C887" i="3" s="1"/>
  <c r="C879" i="3" a="1"/>
  <c r="C879" i="3" s="1"/>
  <c r="C871" i="3" a="1"/>
  <c r="C871" i="3" s="1"/>
  <c r="C917" i="3" a="1"/>
  <c r="C917" i="3" s="1"/>
  <c r="C918" i="3" a="1"/>
  <c r="C918" i="3" s="1"/>
  <c r="C909" i="3" a="1"/>
  <c r="C909" i="3" s="1"/>
  <c r="C900" i="3" a="1"/>
  <c r="C900" i="3" s="1"/>
  <c r="C892" i="3" a="1"/>
  <c r="C892" i="3" s="1"/>
  <c r="C884" i="3" a="1"/>
  <c r="C884" i="3" s="1"/>
  <c r="C875" i="3" a="1"/>
  <c r="C875" i="3" s="1"/>
  <c r="C860" i="3" a="1"/>
  <c r="C860" i="3" s="1"/>
  <c r="C852" i="3" a="1"/>
  <c r="C852" i="3" s="1"/>
  <c r="C844" i="3" a="1"/>
  <c r="C844" i="3" s="1"/>
  <c r="C836" i="3" a="1"/>
  <c r="C836" i="3" s="1"/>
  <c r="C828" i="3" a="1"/>
  <c r="C828" i="3" s="1"/>
  <c r="C943" i="3" a="1"/>
  <c r="C943" i="3" s="1"/>
  <c r="C935" i="3" a="1"/>
  <c r="C935" i="3" s="1"/>
  <c r="C878" i="3" a="1"/>
  <c r="C878" i="3" s="1"/>
  <c r="C866" i="3" a="1"/>
  <c r="C866" i="3" s="1"/>
  <c r="C859" i="3" a="1"/>
  <c r="C859" i="3" s="1"/>
  <c r="C851" i="3" a="1"/>
  <c r="C851" i="3" s="1"/>
  <c r="C843" i="3" a="1"/>
  <c r="C843" i="3" s="1"/>
  <c r="C835" i="3" a="1"/>
  <c r="C835" i="3" s="1"/>
  <c r="C827" i="3" a="1"/>
  <c r="C827" i="3" s="1"/>
  <c r="C916" i="3" a="1"/>
  <c r="C916" i="3" s="1"/>
  <c r="C899" i="3" a="1"/>
  <c r="C899" i="3" s="1"/>
  <c r="C891" i="3" a="1"/>
  <c r="C891" i="3" s="1"/>
  <c r="C883" i="3" a="1"/>
  <c r="C883" i="3" s="1"/>
  <c r="C858" i="3" a="1"/>
  <c r="C858" i="3" s="1"/>
  <c r="C850" i="3" a="1"/>
  <c r="C850" i="3" s="1"/>
  <c r="C842" i="3" a="1"/>
  <c r="C842" i="3" s="1"/>
  <c r="C834" i="3" a="1"/>
  <c r="C834" i="3" s="1"/>
  <c r="C826" i="3" a="1"/>
  <c r="C826" i="3" s="1"/>
  <c r="C818" i="3" a="1"/>
  <c r="C818" i="3" s="1"/>
  <c r="C927" i="3" a="1"/>
  <c r="C927" i="3" s="1"/>
  <c r="C910" i="3" a="1"/>
  <c r="C910" i="3" s="1"/>
  <c r="C876" i="3" a="1"/>
  <c r="C876" i="3" s="1"/>
  <c r="C857" i="3" a="1"/>
  <c r="C857" i="3" s="1"/>
  <c r="C849" i="3" a="1"/>
  <c r="C849" i="3" s="1"/>
  <c r="C841" i="3" a="1"/>
  <c r="C841" i="3" s="1"/>
  <c r="C833" i="3" a="1"/>
  <c r="C833" i="3" s="1"/>
  <c r="C825" i="3" a="1"/>
  <c r="C825" i="3" s="1"/>
  <c r="C817" i="3" a="1"/>
  <c r="C817" i="3" s="1"/>
  <c r="C870" i="3" a="1"/>
  <c r="C870" i="3" s="1"/>
  <c r="C864" i="3" a="1"/>
  <c r="C864" i="3" s="1"/>
  <c r="C856" i="3" a="1"/>
  <c r="C856" i="3" s="1"/>
  <c r="C942" i="3" a="1"/>
  <c r="C942" i="3" s="1"/>
  <c r="C934" i="3" a="1"/>
  <c r="C934" i="3" s="1"/>
  <c r="C908" i="3" a="1"/>
  <c r="C908" i="3" s="1"/>
  <c r="C902" i="3" a="1"/>
  <c r="C902" i="3" s="1"/>
  <c r="C894" i="3" a="1"/>
  <c r="C894" i="3" s="1"/>
  <c r="C886" i="3" a="1"/>
  <c r="C886" i="3" s="1"/>
  <c r="C882" i="3" a="1"/>
  <c r="C882" i="3" s="1"/>
  <c r="C877" i="3" a="1"/>
  <c r="C877" i="3" s="1"/>
  <c r="C874" i="3" a="1"/>
  <c r="C874" i="3" s="1"/>
  <c r="C868" i="3" a="1"/>
  <c r="C868" i="3" s="1"/>
  <c r="C862" i="3" a="1"/>
  <c r="C862" i="3" s="1"/>
  <c r="C854" i="3" a="1"/>
  <c r="C854" i="3" s="1"/>
  <c r="C846" i="3" a="1"/>
  <c r="C846" i="3" s="1"/>
  <c r="C838" i="3" a="1"/>
  <c r="C838" i="3" s="1"/>
  <c r="C830" i="3" a="1"/>
  <c r="C830" i="3" s="1"/>
  <c r="C822" i="3" a="1"/>
  <c r="C822" i="3" s="1"/>
  <c r="C819" i="3" a="1"/>
  <c r="C819" i="3" s="1"/>
  <c r="C808" i="3" a="1"/>
  <c r="C808" i="3" s="1"/>
  <c r="C800" i="3" a="1"/>
  <c r="C800" i="3" s="1"/>
  <c r="C792" i="3" a="1"/>
  <c r="C792" i="3" s="1"/>
  <c r="C784" i="3" a="1"/>
  <c r="C784" i="3" s="1"/>
  <c r="C776" i="3" a="1"/>
  <c r="C776" i="3" s="1"/>
  <c r="C951" i="3" a="1"/>
  <c r="C951" i="3" s="1"/>
  <c r="C807" i="3" a="1"/>
  <c r="C807" i="3" s="1"/>
  <c r="C799" i="3" a="1"/>
  <c r="C799" i="3" s="1"/>
  <c r="C791" i="3" a="1"/>
  <c r="C791" i="3" s="1"/>
  <c r="C783" i="3" a="1"/>
  <c r="C783" i="3" s="1"/>
  <c r="C775" i="3" a="1"/>
  <c r="C775" i="3" s="1"/>
  <c r="C837" i="3" a="1"/>
  <c r="C837" i="3" s="1"/>
  <c r="C829" i="3" a="1"/>
  <c r="C829" i="3" s="1"/>
  <c r="C816" i="3" a="1"/>
  <c r="C816" i="3" s="1"/>
  <c r="C814" i="3" a="1"/>
  <c r="C814" i="3" s="1"/>
  <c r="C806" i="3" a="1"/>
  <c r="C806" i="3" s="1"/>
  <c r="C798" i="3" a="1"/>
  <c r="C798" i="3" s="1"/>
  <c r="C790" i="3" a="1"/>
  <c r="C790" i="3" s="1"/>
  <c r="C782" i="3" a="1"/>
  <c r="C782" i="3" s="1"/>
  <c r="C774" i="3" a="1"/>
  <c r="C774" i="3" s="1"/>
  <c r="C766" i="3" a="1"/>
  <c r="C766" i="3" s="1"/>
  <c r="C805" i="3" a="1"/>
  <c r="C805" i="3" s="1"/>
  <c r="C797" i="3" a="1"/>
  <c r="C797" i="3" s="1"/>
  <c r="C789" i="3" a="1"/>
  <c r="C789" i="3" s="1"/>
  <c r="C781" i="3" a="1"/>
  <c r="C781" i="3" s="1"/>
  <c r="C863" i="3" a="1"/>
  <c r="C863" i="3" s="1"/>
  <c r="C855" i="3" a="1"/>
  <c r="C855" i="3" s="1"/>
  <c r="C847" i="3" a="1"/>
  <c r="C847" i="3" s="1"/>
  <c r="C812" i="3" a="1"/>
  <c r="C812" i="3" s="1"/>
  <c r="C804" i="3" a="1"/>
  <c r="C804" i="3" s="1"/>
  <c r="C796" i="3" a="1"/>
  <c r="C796" i="3" s="1"/>
  <c r="C788" i="3" a="1"/>
  <c r="C788" i="3" s="1"/>
  <c r="C780" i="3" a="1"/>
  <c r="C780" i="3" s="1"/>
  <c r="C772" i="3" a="1"/>
  <c r="C772" i="3" s="1"/>
  <c r="C861" i="3" a="1"/>
  <c r="C861" i="3" s="1"/>
  <c r="C853" i="3" a="1"/>
  <c r="C853" i="3" s="1"/>
  <c r="C848" i="3" a="1"/>
  <c r="C848" i="3" s="1"/>
  <c r="C845" i="3" a="1"/>
  <c r="C845" i="3" s="1"/>
  <c r="C840" i="3" a="1"/>
  <c r="C840" i="3" s="1"/>
  <c r="C832" i="3" a="1"/>
  <c r="C832" i="3" s="1"/>
  <c r="C824" i="3" a="1"/>
  <c r="C824" i="3" s="1"/>
  <c r="C820" i="3" a="1"/>
  <c r="C820" i="3" s="1"/>
  <c r="C810" i="3" a="1"/>
  <c r="C810" i="3" s="1"/>
  <c r="C802" i="3" a="1"/>
  <c r="C802" i="3" s="1"/>
  <c r="C794" i="3" a="1"/>
  <c r="C794" i="3" s="1"/>
  <c r="C786" i="3" a="1"/>
  <c r="C786" i="3" s="1"/>
  <c r="C778" i="3" a="1"/>
  <c r="C778" i="3" s="1"/>
  <c r="C770" i="3" a="1"/>
  <c r="C770" i="3" s="1"/>
  <c r="C762" i="3" a="1"/>
  <c r="C762" i="3" s="1"/>
  <c r="C811" i="3" a="1"/>
  <c r="C811" i="3" s="1"/>
  <c r="C803" i="3" a="1"/>
  <c r="C803" i="3" s="1"/>
  <c r="C795" i="3" a="1"/>
  <c r="C795" i="3" s="1"/>
  <c r="C787" i="3" a="1"/>
  <c r="C787" i="3" s="1"/>
  <c r="C839" i="3" a="1"/>
  <c r="C839" i="3" s="1"/>
  <c r="C831" i="3" a="1"/>
  <c r="C831" i="3" s="1"/>
  <c r="C823" i="3" a="1"/>
  <c r="C823" i="3" s="1"/>
  <c r="C809" i="3" a="1"/>
  <c r="C809" i="3" s="1"/>
  <c r="C801" i="3" a="1"/>
  <c r="C801" i="3" s="1"/>
  <c r="C793" i="3" a="1"/>
  <c r="C793" i="3" s="1"/>
  <c r="C785" i="3" a="1"/>
  <c r="C785" i="3" s="1"/>
  <c r="C777" i="3" a="1"/>
  <c r="C777" i="3" s="1"/>
  <c r="C763" i="3" a="1"/>
  <c r="C763" i="3" s="1"/>
  <c r="C760" i="3" a="1"/>
  <c r="C760" i="3" s="1"/>
  <c r="C754" i="3" a="1"/>
  <c r="C754" i="3" s="1"/>
  <c r="C869" i="3" a="1"/>
  <c r="C869" i="3" s="1"/>
  <c r="C753" i="3" a="1"/>
  <c r="C753" i="3" s="1"/>
  <c r="C821" i="3" a="1"/>
  <c r="C821" i="3" s="1"/>
  <c r="C768" i="3" a="1"/>
  <c r="C768" i="3" s="1"/>
  <c r="C771" i="3" a="1"/>
  <c r="C771" i="3" s="1"/>
  <c r="C767" i="3" a="1"/>
  <c r="C767" i="3" s="1"/>
  <c r="C758" i="3" a="1"/>
  <c r="C758" i="3" s="1"/>
  <c r="C750" i="3" a="1"/>
  <c r="C750" i="3" s="1"/>
  <c r="C901" i="3" a="1"/>
  <c r="C901" i="3" s="1"/>
  <c r="C893" i="3" a="1"/>
  <c r="C893" i="3" s="1"/>
  <c r="C885" i="3" a="1"/>
  <c r="C885" i="3" s="1"/>
  <c r="C867" i="3" a="1"/>
  <c r="C867" i="3" s="1"/>
  <c r="C815" i="3" a="1"/>
  <c r="C815" i="3" s="1"/>
  <c r="C813" i="3" a="1"/>
  <c r="C813" i="3" s="1"/>
  <c r="C765" i="3" a="1"/>
  <c r="C765" i="3" s="1"/>
  <c r="C756" i="3" a="1"/>
  <c r="C756" i="3" s="1"/>
  <c r="C748" i="3" a="1"/>
  <c r="C748" i="3" s="1"/>
  <c r="C744" i="3" a="1"/>
  <c r="C744" i="3" s="1"/>
  <c r="C747" i="3" a="1"/>
  <c r="C747" i="3" s="1"/>
  <c r="C743" i="3" a="1"/>
  <c r="C743" i="3" s="1"/>
  <c r="C751" i="3" a="1"/>
  <c r="C751" i="3" s="1"/>
  <c r="C742" i="3" a="1"/>
  <c r="C742" i="3" s="1"/>
  <c r="C734" i="3" a="1"/>
  <c r="C734" i="3" s="1"/>
  <c r="C726" i="3" a="1"/>
  <c r="C726" i="3" s="1"/>
  <c r="C749" i="3" a="1"/>
  <c r="C749" i="3" s="1"/>
  <c r="C745" i="3" a="1"/>
  <c r="C745" i="3" s="1"/>
  <c r="C741" i="3" a="1"/>
  <c r="C741" i="3" s="1"/>
  <c r="C733" i="3" a="1"/>
  <c r="C733" i="3" s="1"/>
  <c r="C725" i="3" a="1"/>
  <c r="C725" i="3" s="1"/>
  <c r="C779" i="3" a="1"/>
  <c r="C779" i="3" s="1"/>
  <c r="C757" i="3" a="1"/>
  <c r="C757" i="3" s="1"/>
  <c r="C752" i="3" a="1"/>
  <c r="C752" i="3" s="1"/>
  <c r="C740" i="3" a="1"/>
  <c r="C740" i="3" s="1"/>
  <c r="C761" i="3" a="1"/>
  <c r="C761" i="3" s="1"/>
  <c r="C755" i="3" a="1"/>
  <c r="C755" i="3" s="1"/>
  <c r="C746" i="3" a="1"/>
  <c r="C746" i="3" s="1"/>
  <c r="C738" i="3" a="1"/>
  <c r="C738" i="3" s="1"/>
  <c r="C730" i="3" a="1"/>
  <c r="C730" i="3" s="1"/>
  <c r="C769" i="3" a="1"/>
  <c r="C769" i="3" s="1"/>
  <c r="C737" i="3" a="1"/>
  <c r="C737" i="3" s="1"/>
  <c r="C729" i="3" a="1"/>
  <c r="C729" i="3" s="1"/>
  <c r="C732" i="3" a="1"/>
  <c r="C732" i="3" s="1"/>
  <c r="C715" i="3" a="1"/>
  <c r="C715" i="3" s="1"/>
  <c r="C707" i="3" a="1"/>
  <c r="C707" i="3" s="1"/>
  <c r="C699" i="3" a="1"/>
  <c r="C699" i="3" s="1"/>
  <c r="C691" i="3" a="1"/>
  <c r="C691" i="3" s="1"/>
  <c r="C683" i="3" a="1"/>
  <c r="C683" i="3" s="1"/>
  <c r="C675" i="3" a="1"/>
  <c r="C675" i="3" s="1"/>
  <c r="C667" i="3" a="1"/>
  <c r="C667" i="3" s="1"/>
  <c r="C659" i="3" a="1"/>
  <c r="C659" i="3" s="1"/>
  <c r="C651" i="3" a="1"/>
  <c r="C651" i="3" s="1"/>
  <c r="C773" i="3" a="1"/>
  <c r="C773" i="3" s="1"/>
  <c r="C714" i="3" a="1"/>
  <c r="C714" i="3" s="1"/>
  <c r="C706" i="3" a="1"/>
  <c r="C706" i="3" s="1"/>
  <c r="C698" i="3" a="1"/>
  <c r="C698" i="3" s="1"/>
  <c r="C690" i="3" a="1"/>
  <c r="C690" i="3" s="1"/>
  <c r="C682" i="3" a="1"/>
  <c r="C682" i="3" s="1"/>
  <c r="C674" i="3" a="1"/>
  <c r="C674" i="3" s="1"/>
  <c r="C759" i="3" a="1"/>
  <c r="C759" i="3" s="1"/>
  <c r="C731" i="3" a="1"/>
  <c r="C731" i="3" s="1"/>
  <c r="C724" i="3" a="1"/>
  <c r="C724" i="3" s="1"/>
  <c r="C721" i="3" a="1"/>
  <c r="C721" i="3" s="1"/>
  <c r="C713" i="3" a="1"/>
  <c r="C713" i="3" s="1"/>
  <c r="C705" i="3" a="1"/>
  <c r="C705" i="3" s="1"/>
  <c r="C697" i="3" a="1"/>
  <c r="C697" i="3" s="1"/>
  <c r="C689" i="3" a="1"/>
  <c r="C689" i="3" s="1"/>
  <c r="C681" i="3" a="1"/>
  <c r="C681" i="3" s="1"/>
  <c r="C673" i="3" a="1"/>
  <c r="C673" i="3" s="1"/>
  <c r="C665" i="3" a="1"/>
  <c r="C665" i="3" s="1"/>
  <c r="C657" i="3" a="1"/>
  <c r="C657" i="3" s="1"/>
  <c r="C649" i="3" a="1"/>
  <c r="C649" i="3" s="1"/>
  <c r="C641" i="3" a="1"/>
  <c r="C641" i="3" s="1"/>
  <c r="C633" i="3" a="1"/>
  <c r="C633" i="3" s="1"/>
  <c r="C720" i="3" a="1"/>
  <c r="C720" i="3" s="1"/>
  <c r="C712" i="3" a="1"/>
  <c r="C712" i="3" s="1"/>
  <c r="C704" i="3" a="1"/>
  <c r="C704" i="3" s="1"/>
  <c r="C696" i="3" a="1"/>
  <c r="C696" i="3" s="1"/>
  <c r="C688" i="3" a="1"/>
  <c r="C688" i="3" s="1"/>
  <c r="C680" i="3" a="1"/>
  <c r="C680" i="3" s="1"/>
  <c r="C672" i="3" a="1"/>
  <c r="C672" i="3" s="1"/>
  <c r="C664" i="3" a="1"/>
  <c r="C664" i="3" s="1"/>
  <c r="C656" i="3" a="1"/>
  <c r="C656" i="3" s="1"/>
  <c r="C648" i="3" a="1"/>
  <c r="C648" i="3" s="1"/>
  <c r="C640" i="3" a="1"/>
  <c r="C640" i="3" s="1"/>
  <c r="C764" i="3" a="1"/>
  <c r="C764" i="3" s="1"/>
  <c r="C736" i="3" a="1"/>
  <c r="C736" i="3" s="1"/>
  <c r="C728" i="3" a="1"/>
  <c r="C728" i="3" s="1"/>
  <c r="C719" i="3" a="1"/>
  <c r="C719" i="3" s="1"/>
  <c r="C711" i="3" a="1"/>
  <c r="C711" i="3" s="1"/>
  <c r="C703" i="3" a="1"/>
  <c r="C703" i="3" s="1"/>
  <c r="C695" i="3" a="1"/>
  <c r="C695" i="3" s="1"/>
  <c r="C687" i="3" a="1"/>
  <c r="C687" i="3" s="1"/>
  <c r="C739" i="3" a="1"/>
  <c r="C739" i="3" s="1"/>
  <c r="C722" i="3" a="1"/>
  <c r="C722" i="3" s="1"/>
  <c r="C718" i="3" a="1"/>
  <c r="C718" i="3" s="1"/>
  <c r="C710" i="3" a="1"/>
  <c r="C710" i="3" s="1"/>
  <c r="C702" i="3" a="1"/>
  <c r="C702" i="3" s="1"/>
  <c r="C694" i="3" a="1"/>
  <c r="C694" i="3" s="1"/>
  <c r="C735" i="3" a="1"/>
  <c r="C735" i="3" s="1"/>
  <c r="C727" i="3" a="1"/>
  <c r="C727" i="3" s="1"/>
  <c r="C717" i="3" a="1"/>
  <c r="C717" i="3" s="1"/>
  <c r="C709" i="3" a="1"/>
  <c r="C709" i="3" s="1"/>
  <c r="C701" i="3" a="1"/>
  <c r="C701" i="3" s="1"/>
  <c r="C693" i="3" a="1"/>
  <c r="C693" i="3" s="1"/>
  <c r="C685" i="3" a="1"/>
  <c r="C685" i="3" s="1"/>
  <c r="C677" i="3" a="1"/>
  <c r="C677" i="3" s="1"/>
  <c r="C669" i="3" a="1"/>
  <c r="C669" i="3" s="1"/>
  <c r="C661" i="3" a="1"/>
  <c r="C661" i="3" s="1"/>
  <c r="C653" i="3" a="1"/>
  <c r="C653" i="3" s="1"/>
  <c r="C645" i="3" a="1"/>
  <c r="C645" i="3" s="1"/>
  <c r="C637" i="3" a="1"/>
  <c r="C637" i="3" s="1"/>
  <c r="C723" i="3" a="1"/>
  <c r="C723" i="3" s="1"/>
  <c r="C686" i="3" a="1"/>
  <c r="C686" i="3" s="1"/>
  <c r="C666" i="3" a="1"/>
  <c r="C666" i="3" s="1"/>
  <c r="C658" i="3" a="1"/>
  <c r="C658" i="3" s="1"/>
  <c r="C650" i="3" a="1"/>
  <c r="C650" i="3" s="1"/>
  <c r="C634" i="3" a="1"/>
  <c r="C634" i="3" s="1"/>
  <c r="C629" i="3" a="1"/>
  <c r="C629" i="3" s="1"/>
  <c r="C621" i="3" a="1"/>
  <c r="C621" i="3" s="1"/>
  <c r="C613" i="3" a="1"/>
  <c r="C613" i="3" s="1"/>
  <c r="C646" i="3" a="1"/>
  <c r="C646" i="3" s="1"/>
  <c r="C638" i="3" a="1"/>
  <c r="C638" i="3" s="1"/>
  <c r="C628" i="3" a="1"/>
  <c r="C628" i="3" s="1"/>
  <c r="C620" i="3" a="1"/>
  <c r="C620" i="3" s="1"/>
  <c r="C612" i="3" a="1"/>
  <c r="C612" i="3" s="1"/>
  <c r="C604" i="3" a="1"/>
  <c r="C604" i="3" s="1"/>
  <c r="C596" i="3" a="1"/>
  <c r="C596" i="3" s="1"/>
  <c r="C684" i="3" a="1"/>
  <c r="C684" i="3" s="1"/>
  <c r="C663" i="3" a="1"/>
  <c r="C663" i="3" s="1"/>
  <c r="C655" i="3" a="1"/>
  <c r="C655" i="3" s="1"/>
  <c r="C644" i="3" a="1"/>
  <c r="C644" i="3" s="1"/>
  <c r="C636" i="3" a="1"/>
  <c r="C636" i="3" s="1"/>
  <c r="C627" i="3" a="1"/>
  <c r="C627" i="3" s="1"/>
  <c r="C619" i="3" a="1"/>
  <c r="C619" i="3" s="1"/>
  <c r="C611" i="3" a="1"/>
  <c r="C611" i="3" s="1"/>
  <c r="C603" i="3" a="1"/>
  <c r="C603" i="3" s="1"/>
  <c r="C595" i="3" a="1"/>
  <c r="C595" i="3" s="1"/>
  <c r="C587" i="3" a="1"/>
  <c r="C587" i="3" s="1"/>
  <c r="C579" i="3" a="1"/>
  <c r="C579" i="3" s="1"/>
  <c r="C647" i="3" a="1"/>
  <c r="C647" i="3" s="1"/>
  <c r="C639" i="3" a="1"/>
  <c r="C639" i="3" s="1"/>
  <c r="C626" i="3" a="1"/>
  <c r="C626" i="3" s="1"/>
  <c r="C618" i="3" a="1"/>
  <c r="C618" i="3" s="1"/>
  <c r="C610" i="3" a="1"/>
  <c r="C610" i="3" s="1"/>
  <c r="C602" i="3" a="1"/>
  <c r="C602" i="3" s="1"/>
  <c r="C594" i="3" a="1"/>
  <c r="C594" i="3" s="1"/>
  <c r="C586" i="3" a="1"/>
  <c r="C586" i="3" s="1"/>
  <c r="C678" i="3" a="1"/>
  <c r="C678" i="3" s="1"/>
  <c r="C670" i="3" a="1"/>
  <c r="C670" i="3" s="1"/>
  <c r="C662" i="3" a="1"/>
  <c r="C662" i="3" s="1"/>
  <c r="C654" i="3" a="1"/>
  <c r="C654" i="3" s="1"/>
  <c r="C625" i="3" a="1"/>
  <c r="C625" i="3" s="1"/>
  <c r="C617" i="3" a="1"/>
  <c r="C617" i="3" s="1"/>
  <c r="C609" i="3" a="1"/>
  <c r="C609" i="3" s="1"/>
  <c r="C679" i="3" a="1"/>
  <c r="C679" i="3" s="1"/>
  <c r="C676" i="3" a="1"/>
  <c r="C676" i="3" s="1"/>
  <c r="C671" i="3" a="1"/>
  <c r="C671" i="3" s="1"/>
  <c r="C668" i="3" a="1"/>
  <c r="C668" i="3" s="1"/>
  <c r="C660" i="3" a="1"/>
  <c r="C660" i="3" s="1"/>
  <c r="C652" i="3" a="1"/>
  <c r="C652" i="3" s="1"/>
  <c r="C631" i="3" a="1"/>
  <c r="C631" i="3" s="1"/>
  <c r="C623" i="3" a="1"/>
  <c r="C623" i="3" s="1"/>
  <c r="C615" i="3" a="1"/>
  <c r="C615" i="3" s="1"/>
  <c r="C607" i="3" a="1"/>
  <c r="C607" i="3" s="1"/>
  <c r="C599" i="3" a="1"/>
  <c r="C599" i="3" s="1"/>
  <c r="C591" i="3" a="1"/>
  <c r="C591" i="3" s="1"/>
  <c r="C583" i="3" a="1"/>
  <c r="C583" i="3" s="1"/>
  <c r="C716" i="3" a="1"/>
  <c r="C716" i="3" s="1"/>
  <c r="C708" i="3" a="1"/>
  <c r="C708" i="3" s="1"/>
  <c r="C700" i="3" a="1"/>
  <c r="C700" i="3" s="1"/>
  <c r="C692" i="3" a="1"/>
  <c r="C692" i="3" s="1"/>
  <c r="C643" i="3" a="1"/>
  <c r="C643" i="3" s="1"/>
  <c r="C635" i="3" a="1"/>
  <c r="C635" i="3" s="1"/>
  <c r="C630" i="3" a="1"/>
  <c r="C630" i="3" s="1"/>
  <c r="C622" i="3" a="1"/>
  <c r="C622" i="3" s="1"/>
  <c r="C614" i="3" a="1"/>
  <c r="C614" i="3" s="1"/>
  <c r="C606" i="3" a="1"/>
  <c r="C606" i="3" s="1"/>
  <c r="C598" i="3" a="1"/>
  <c r="C598" i="3" s="1"/>
  <c r="C590" i="3" a="1"/>
  <c r="C590" i="3" s="1"/>
  <c r="C582" i="3" a="1"/>
  <c r="C582" i="3" s="1"/>
  <c r="C580" i="3" a="1"/>
  <c r="C580" i="3" s="1"/>
  <c r="C577" i="3" a="1"/>
  <c r="C577" i="3" s="1"/>
  <c r="C569" i="3" a="1"/>
  <c r="C569" i="3" s="1"/>
  <c r="C561" i="3" a="1"/>
  <c r="C561" i="3" s="1"/>
  <c r="C553" i="3" a="1"/>
  <c r="C553" i="3" s="1"/>
  <c r="C545" i="3" a="1"/>
  <c r="C545" i="3" s="1"/>
  <c r="C537" i="3" a="1"/>
  <c r="C537" i="3" s="1"/>
  <c r="C529" i="3" a="1"/>
  <c r="C529" i="3" s="1"/>
  <c r="C521" i="3" a="1"/>
  <c r="C521" i="3" s="1"/>
  <c r="C513" i="3" a="1"/>
  <c r="C513" i="3" s="1"/>
  <c r="C505" i="3" a="1"/>
  <c r="C505" i="3" s="1"/>
  <c r="C605" i="3" a="1"/>
  <c r="C605" i="3" s="1"/>
  <c r="C597" i="3" a="1"/>
  <c r="C597" i="3" s="1"/>
  <c r="C593" i="3" a="1"/>
  <c r="C593" i="3" s="1"/>
  <c r="C585" i="3" a="1"/>
  <c r="C585" i="3" s="1"/>
  <c r="C576" i="3" a="1"/>
  <c r="C576" i="3" s="1"/>
  <c r="C568" i="3" a="1"/>
  <c r="C568" i="3" s="1"/>
  <c r="C560" i="3" a="1"/>
  <c r="C560" i="3" s="1"/>
  <c r="C552" i="3" a="1"/>
  <c r="C552" i="3" s="1"/>
  <c r="C544" i="3" a="1"/>
  <c r="C544" i="3" s="1"/>
  <c r="C536" i="3" a="1"/>
  <c r="C536" i="3" s="1"/>
  <c r="C528" i="3" a="1"/>
  <c r="C528" i="3" s="1"/>
  <c r="C520" i="3" a="1"/>
  <c r="C520" i="3" s="1"/>
  <c r="C632" i="3" a="1"/>
  <c r="C632" i="3" s="1"/>
  <c r="C624" i="3" a="1"/>
  <c r="C624" i="3" s="1"/>
  <c r="C616" i="3" a="1"/>
  <c r="C616" i="3" s="1"/>
  <c r="C608" i="3" a="1"/>
  <c r="C608" i="3" s="1"/>
  <c r="C600" i="3" a="1"/>
  <c r="C600" i="3" s="1"/>
  <c r="C575" i="3" a="1"/>
  <c r="C575" i="3" s="1"/>
  <c r="C567" i="3" a="1"/>
  <c r="C567" i="3" s="1"/>
  <c r="C559" i="3" a="1"/>
  <c r="C559" i="3" s="1"/>
  <c r="C551" i="3" a="1"/>
  <c r="C551" i="3" s="1"/>
  <c r="C543" i="3" a="1"/>
  <c r="C543" i="3" s="1"/>
  <c r="C535" i="3" a="1"/>
  <c r="C535" i="3" s="1"/>
  <c r="C527" i="3" a="1"/>
  <c r="C527" i="3" s="1"/>
  <c r="C519" i="3" a="1"/>
  <c r="C519" i="3" s="1"/>
  <c r="C511" i="3" a="1"/>
  <c r="C511" i="3" s="1"/>
  <c r="C503" i="3" a="1"/>
  <c r="C503" i="3" s="1"/>
  <c r="C592" i="3" a="1"/>
  <c r="C592" i="3" s="1"/>
  <c r="C584" i="3" a="1"/>
  <c r="C584" i="3" s="1"/>
  <c r="C574" i="3" a="1"/>
  <c r="C574" i="3" s="1"/>
  <c r="C566" i="3" a="1"/>
  <c r="C566" i="3" s="1"/>
  <c r="C558" i="3" a="1"/>
  <c r="C558" i="3" s="1"/>
  <c r="C550" i="3" a="1"/>
  <c r="C550" i="3" s="1"/>
  <c r="C542" i="3" a="1"/>
  <c r="C542" i="3" s="1"/>
  <c r="C534" i="3" a="1"/>
  <c r="C534" i="3" s="1"/>
  <c r="C526" i="3" a="1"/>
  <c r="C526" i="3" s="1"/>
  <c r="C518" i="3" a="1"/>
  <c r="C518" i="3" s="1"/>
  <c r="C510" i="3" a="1"/>
  <c r="C510" i="3" s="1"/>
  <c r="C502" i="3" a="1"/>
  <c r="C502" i="3" s="1"/>
  <c r="C642" i="3" a="1"/>
  <c r="C642" i="3" s="1"/>
  <c r="C601" i="3" a="1"/>
  <c r="C601" i="3" s="1"/>
  <c r="C573" i="3" a="1"/>
  <c r="C573" i="3" s="1"/>
  <c r="C565" i="3" a="1"/>
  <c r="C565" i="3" s="1"/>
  <c r="C557" i="3" a="1"/>
  <c r="C557" i="3" s="1"/>
  <c r="C549" i="3" a="1"/>
  <c r="C549" i="3" s="1"/>
  <c r="C541" i="3" a="1"/>
  <c r="C541" i="3" s="1"/>
  <c r="C533" i="3" a="1"/>
  <c r="C533" i="3" s="1"/>
  <c r="C525" i="3" a="1"/>
  <c r="C525" i="3" s="1"/>
  <c r="C517" i="3" a="1"/>
  <c r="C517" i="3" s="1"/>
  <c r="C509" i="3" a="1"/>
  <c r="C509" i="3" s="1"/>
  <c r="C501" i="3" a="1"/>
  <c r="C501" i="3" s="1"/>
  <c r="C589" i="3" a="1"/>
  <c r="C589" i="3" s="1"/>
  <c r="C581" i="3" a="1"/>
  <c r="C581" i="3" s="1"/>
  <c r="C572" i="3" a="1"/>
  <c r="C572" i="3" s="1"/>
  <c r="C564" i="3" a="1"/>
  <c r="C564" i="3" s="1"/>
  <c r="C556" i="3" a="1"/>
  <c r="C556" i="3" s="1"/>
  <c r="C548" i="3" a="1"/>
  <c r="C548" i="3" s="1"/>
  <c r="C540" i="3" a="1"/>
  <c r="C540" i="3" s="1"/>
  <c r="C532" i="3" a="1"/>
  <c r="C532" i="3" s="1"/>
  <c r="C524" i="3" a="1"/>
  <c r="C524" i="3" s="1"/>
  <c r="C588" i="3" a="1"/>
  <c r="C588" i="3" s="1"/>
  <c r="C578" i="3" a="1"/>
  <c r="C578" i="3" s="1"/>
  <c r="C570" i="3" a="1"/>
  <c r="C570" i="3" s="1"/>
  <c r="C562" i="3" a="1"/>
  <c r="C562" i="3" s="1"/>
  <c r="C554" i="3" a="1"/>
  <c r="C554" i="3" s="1"/>
  <c r="C546" i="3" a="1"/>
  <c r="C546" i="3" s="1"/>
  <c r="C538" i="3" a="1"/>
  <c r="C538" i="3" s="1"/>
  <c r="C530" i="3" a="1"/>
  <c r="C530" i="3" s="1"/>
  <c r="C522" i="3" a="1"/>
  <c r="C522" i="3" s="1"/>
  <c r="C508" i="3" a="1"/>
  <c r="C508" i="3" s="1"/>
  <c r="C491" i="3" a="1"/>
  <c r="C491" i="3" s="1"/>
  <c r="C483" i="3" a="1"/>
  <c r="C483" i="3" s="1"/>
  <c r="C475" i="3" a="1"/>
  <c r="C475" i="3" s="1"/>
  <c r="C467" i="3" a="1"/>
  <c r="C467" i="3" s="1"/>
  <c r="C459" i="3" a="1"/>
  <c r="C459" i="3" s="1"/>
  <c r="C451" i="3" a="1"/>
  <c r="C451" i="3" s="1"/>
  <c r="C443" i="3" a="1"/>
  <c r="C443" i="3" s="1"/>
  <c r="C515" i="3" a="1"/>
  <c r="C515" i="3" s="1"/>
  <c r="C507" i="3" a="1"/>
  <c r="C507" i="3" s="1"/>
  <c r="C490" i="3" a="1"/>
  <c r="C490" i="3" s="1"/>
  <c r="C482" i="3" a="1"/>
  <c r="C482" i="3" s="1"/>
  <c r="C474" i="3" a="1"/>
  <c r="C474" i="3" s="1"/>
  <c r="C466" i="3" a="1"/>
  <c r="C466" i="3" s="1"/>
  <c r="C458" i="3" a="1"/>
  <c r="C458" i="3" s="1"/>
  <c r="C450" i="3" a="1"/>
  <c r="C450" i="3" s="1"/>
  <c r="C442" i="3" a="1"/>
  <c r="C442" i="3" s="1"/>
  <c r="C434" i="3" a="1"/>
  <c r="C434" i="3" s="1"/>
  <c r="C499" i="3" a="1"/>
  <c r="C499" i="3" s="1"/>
  <c r="C497" i="3" a="1"/>
  <c r="C497" i="3" s="1"/>
  <c r="C489" i="3" a="1"/>
  <c r="C489" i="3" s="1"/>
  <c r="C481" i="3" a="1"/>
  <c r="C481" i="3" s="1"/>
  <c r="C473" i="3" a="1"/>
  <c r="C473" i="3" s="1"/>
  <c r="C465" i="3" a="1"/>
  <c r="C465" i="3" s="1"/>
  <c r="C457" i="3" a="1"/>
  <c r="C457" i="3" s="1"/>
  <c r="C449" i="3" a="1"/>
  <c r="C449" i="3" s="1"/>
  <c r="C441" i="3" a="1"/>
  <c r="C441" i="3" s="1"/>
  <c r="C433" i="3" a="1"/>
  <c r="C433" i="3" s="1"/>
  <c r="C425" i="3" a="1"/>
  <c r="C425" i="3" s="1"/>
  <c r="C506" i="3" a="1"/>
  <c r="C506" i="3" s="1"/>
  <c r="C500" i="3" a="1"/>
  <c r="C500" i="3" s="1"/>
  <c r="C498" i="3" a="1"/>
  <c r="C498" i="3" s="1"/>
  <c r="C496" i="3" a="1"/>
  <c r="C496" i="3" s="1"/>
  <c r="C488" i="3" a="1"/>
  <c r="C488" i="3" s="1"/>
  <c r="C480" i="3" a="1"/>
  <c r="C480" i="3" s="1"/>
  <c r="C472" i="3" a="1"/>
  <c r="C472" i="3" s="1"/>
  <c r="C464" i="3" a="1"/>
  <c r="C464" i="3" s="1"/>
  <c r="C456" i="3" a="1"/>
  <c r="C456" i="3" s="1"/>
  <c r="C448" i="3" a="1"/>
  <c r="C448" i="3" s="1"/>
  <c r="C440" i="3" a="1"/>
  <c r="C440" i="3" s="1"/>
  <c r="C432" i="3" a="1"/>
  <c r="C432" i="3" s="1"/>
  <c r="C424" i="3" a="1"/>
  <c r="C424" i="3" s="1"/>
  <c r="C516" i="3" a="1"/>
  <c r="C516" i="3" s="1"/>
  <c r="C495" i="3" a="1"/>
  <c r="C495" i="3" s="1"/>
  <c r="C487" i="3" a="1"/>
  <c r="C487" i="3" s="1"/>
  <c r="C479" i="3" a="1"/>
  <c r="C479" i="3" s="1"/>
  <c r="C471" i="3" a="1"/>
  <c r="C471" i="3" s="1"/>
  <c r="C463" i="3" a="1"/>
  <c r="C463" i="3" s="1"/>
  <c r="C455" i="3" a="1"/>
  <c r="C455" i="3" s="1"/>
  <c r="C447" i="3" a="1"/>
  <c r="C447" i="3" s="1"/>
  <c r="C439" i="3" a="1"/>
  <c r="C439" i="3" s="1"/>
  <c r="C512" i="3" a="1"/>
  <c r="C512" i="3" s="1"/>
  <c r="C504" i="3" a="1"/>
  <c r="C504" i="3" s="1"/>
  <c r="C494" i="3" a="1"/>
  <c r="C494" i="3" s="1"/>
  <c r="C486" i="3" a="1"/>
  <c r="C486" i="3" s="1"/>
  <c r="C478" i="3" a="1"/>
  <c r="C478" i="3" s="1"/>
  <c r="C470" i="3" a="1"/>
  <c r="C470" i="3" s="1"/>
  <c r="C462" i="3" a="1"/>
  <c r="C462" i="3" s="1"/>
  <c r="C454" i="3" a="1"/>
  <c r="C454" i="3" s="1"/>
  <c r="C446" i="3" a="1"/>
  <c r="C446" i="3" s="1"/>
  <c r="C493" i="3" a="1"/>
  <c r="C493" i="3" s="1"/>
  <c r="C485" i="3" a="1"/>
  <c r="C485" i="3" s="1"/>
  <c r="C477" i="3" a="1"/>
  <c r="C477" i="3" s="1"/>
  <c r="C469" i="3" a="1"/>
  <c r="C469" i="3" s="1"/>
  <c r="C461" i="3" a="1"/>
  <c r="C461" i="3" s="1"/>
  <c r="C453" i="3" a="1"/>
  <c r="C453" i="3" s="1"/>
  <c r="C445" i="3" a="1"/>
  <c r="C445" i="3" s="1"/>
  <c r="C438" i="3" a="1"/>
  <c r="C438" i="3" s="1"/>
  <c r="C423" i="3" a="1"/>
  <c r="C423" i="3" s="1"/>
  <c r="C419" i="3" a="1"/>
  <c r="C419" i="3" s="1"/>
  <c r="C411" i="3" a="1"/>
  <c r="C411" i="3" s="1"/>
  <c r="C403" i="3" a="1"/>
  <c r="C403" i="3" s="1"/>
  <c r="C395" i="3" a="1"/>
  <c r="C395" i="3" s="1"/>
  <c r="C387" i="3" a="1"/>
  <c r="C387" i="3" s="1"/>
  <c r="C379" i="3" a="1"/>
  <c r="C379" i="3" s="1"/>
  <c r="C371" i="3" a="1"/>
  <c r="C371" i="3" s="1"/>
  <c r="C363" i="3" a="1"/>
  <c r="C363" i="3" s="1"/>
  <c r="C355" i="3" a="1"/>
  <c r="C355" i="3" s="1"/>
  <c r="C347" i="3" a="1"/>
  <c r="C347" i="3" s="1"/>
  <c r="C339" i="3" a="1"/>
  <c r="C339" i="3" s="1"/>
  <c r="C331" i="3" a="1"/>
  <c r="C331" i="3" s="1"/>
  <c r="C323" i="3" a="1"/>
  <c r="C323" i="3" s="1"/>
  <c r="C315" i="3" a="1"/>
  <c r="C315" i="3" s="1"/>
  <c r="C307" i="3" a="1"/>
  <c r="C307" i="3" s="1"/>
  <c r="C299" i="3" a="1"/>
  <c r="C299" i="3" s="1"/>
  <c r="C437" i="3" a="1"/>
  <c r="C437" i="3" s="1"/>
  <c r="C430" i="3" a="1"/>
  <c r="C430" i="3" s="1"/>
  <c r="C422" i="3" a="1"/>
  <c r="C422" i="3" s="1"/>
  <c r="C418" i="3" a="1"/>
  <c r="C418" i="3" s="1"/>
  <c r="C410" i="3" a="1"/>
  <c r="C410" i="3" s="1"/>
  <c r="C402" i="3" a="1"/>
  <c r="C402" i="3" s="1"/>
  <c r="C394" i="3" a="1"/>
  <c r="C394" i="3" s="1"/>
  <c r="C386" i="3" a="1"/>
  <c r="C386" i="3" s="1"/>
  <c r="C378" i="3" a="1"/>
  <c r="C378" i="3" s="1"/>
  <c r="C370" i="3" a="1"/>
  <c r="C370" i="3" s="1"/>
  <c r="C362" i="3" a="1"/>
  <c r="C362" i="3" s="1"/>
  <c r="C354" i="3" a="1"/>
  <c r="C354" i="3" s="1"/>
  <c r="C346" i="3" a="1"/>
  <c r="C346" i="3" s="1"/>
  <c r="C338" i="3" a="1"/>
  <c r="C338" i="3" s="1"/>
  <c r="C330" i="3" a="1"/>
  <c r="C330" i="3" s="1"/>
  <c r="C322" i="3" a="1"/>
  <c r="C322" i="3" s="1"/>
  <c r="C314" i="3" a="1"/>
  <c r="C314" i="3" s="1"/>
  <c r="C306" i="3" a="1"/>
  <c r="C306" i="3" s="1"/>
  <c r="C298" i="3" a="1"/>
  <c r="C298" i="3" s="1"/>
  <c r="C290" i="3" a="1"/>
  <c r="C290" i="3" s="1"/>
  <c r="C514" i="3" a="1"/>
  <c r="C514" i="3" s="1"/>
  <c r="C492" i="3" a="1"/>
  <c r="C492" i="3" s="1"/>
  <c r="C484" i="3" a="1"/>
  <c r="C484" i="3" s="1"/>
  <c r="C476" i="3" a="1"/>
  <c r="C476" i="3" s="1"/>
  <c r="C468" i="3" a="1"/>
  <c r="C468" i="3" s="1"/>
  <c r="C460" i="3" a="1"/>
  <c r="C460" i="3" s="1"/>
  <c r="C452" i="3" a="1"/>
  <c r="C452" i="3" s="1"/>
  <c r="C444" i="3" a="1"/>
  <c r="C444" i="3" s="1"/>
  <c r="C436" i="3" a="1"/>
  <c r="C436" i="3" s="1"/>
  <c r="C431" i="3" a="1"/>
  <c r="C431" i="3" s="1"/>
  <c r="C429" i="3" a="1"/>
  <c r="C429" i="3" s="1"/>
  <c r="C417" i="3" a="1"/>
  <c r="C417" i="3" s="1"/>
  <c r="C409" i="3" a="1"/>
  <c r="C409" i="3" s="1"/>
  <c r="C401" i="3" a="1"/>
  <c r="C401" i="3" s="1"/>
  <c r="C393" i="3" a="1"/>
  <c r="C393" i="3" s="1"/>
  <c r="C385" i="3" a="1"/>
  <c r="C385" i="3" s="1"/>
  <c r="C377" i="3" a="1"/>
  <c r="C377" i="3" s="1"/>
  <c r="C369" i="3" a="1"/>
  <c r="C369" i="3" s="1"/>
  <c r="C361" i="3" a="1"/>
  <c r="C361" i="3" s="1"/>
  <c r="C353" i="3" a="1"/>
  <c r="C353" i="3" s="1"/>
  <c r="C345" i="3" a="1"/>
  <c r="C345" i="3" s="1"/>
  <c r="C337" i="3" a="1"/>
  <c r="C337" i="3" s="1"/>
  <c r="C329" i="3" a="1"/>
  <c r="C329" i="3" s="1"/>
  <c r="C321" i="3" a="1"/>
  <c r="C321" i="3" s="1"/>
  <c r="C313" i="3" a="1"/>
  <c r="C313" i="3" s="1"/>
  <c r="C305" i="3" a="1"/>
  <c r="C305" i="3" s="1"/>
  <c r="C428" i="3" a="1"/>
  <c r="C428" i="3" s="1"/>
  <c r="C416" i="3" a="1"/>
  <c r="C416" i="3" s="1"/>
  <c r="C408" i="3" a="1"/>
  <c r="C408" i="3" s="1"/>
  <c r="C400" i="3" a="1"/>
  <c r="C400" i="3" s="1"/>
  <c r="C392" i="3" a="1"/>
  <c r="C392" i="3" s="1"/>
  <c r="C384" i="3" a="1"/>
  <c r="C384" i="3" s="1"/>
  <c r="C376" i="3" a="1"/>
  <c r="C376" i="3" s="1"/>
  <c r="C368" i="3" a="1"/>
  <c r="C368" i="3" s="1"/>
  <c r="C360" i="3" a="1"/>
  <c r="C360" i="3" s="1"/>
  <c r="C352" i="3" a="1"/>
  <c r="C352" i="3" s="1"/>
  <c r="C344" i="3" a="1"/>
  <c r="C344" i="3" s="1"/>
  <c r="C336" i="3" a="1"/>
  <c r="C336" i="3" s="1"/>
  <c r="C328" i="3" a="1"/>
  <c r="C328" i="3" s="1"/>
  <c r="C320" i="3" a="1"/>
  <c r="C320" i="3" s="1"/>
  <c r="C312" i="3" a="1"/>
  <c r="C312" i="3" s="1"/>
  <c r="C304" i="3" a="1"/>
  <c r="C304" i="3" s="1"/>
  <c r="C296" i="3" a="1"/>
  <c r="C296" i="3" s="1"/>
  <c r="C288" i="3" a="1"/>
  <c r="C288" i="3" s="1"/>
  <c r="C435" i="3" a="1"/>
  <c r="C435" i="3" s="1"/>
  <c r="C427" i="3" a="1"/>
  <c r="C427" i="3" s="1"/>
  <c r="C415" i="3" a="1"/>
  <c r="C415" i="3" s="1"/>
  <c r="C407" i="3" a="1"/>
  <c r="C407" i="3" s="1"/>
  <c r="C399" i="3" a="1"/>
  <c r="C399" i="3" s="1"/>
  <c r="C391" i="3" a="1"/>
  <c r="C391" i="3" s="1"/>
  <c r="C383" i="3" a="1"/>
  <c r="C383" i="3" s="1"/>
  <c r="C375" i="3" a="1"/>
  <c r="C375" i="3" s="1"/>
  <c r="C367" i="3" a="1"/>
  <c r="C367" i="3" s="1"/>
  <c r="C359" i="3" a="1"/>
  <c r="C359" i="3" s="1"/>
  <c r="C351" i="3" a="1"/>
  <c r="C351" i="3" s="1"/>
  <c r="C343" i="3" a="1"/>
  <c r="C343" i="3" s="1"/>
  <c r="C335" i="3" a="1"/>
  <c r="C335" i="3" s="1"/>
  <c r="C327" i="3" a="1"/>
  <c r="C327" i="3" s="1"/>
  <c r="C319" i="3" a="1"/>
  <c r="C319" i="3" s="1"/>
  <c r="C311" i="3" a="1"/>
  <c r="C311" i="3" s="1"/>
  <c r="C303" i="3" a="1"/>
  <c r="C303" i="3" s="1"/>
  <c r="C295" i="3" a="1"/>
  <c r="C295" i="3" s="1"/>
  <c r="C414" i="3" a="1"/>
  <c r="C414" i="3" s="1"/>
  <c r="C406" i="3" a="1"/>
  <c r="C406" i="3" s="1"/>
  <c r="C398" i="3" a="1"/>
  <c r="C398" i="3" s="1"/>
  <c r="C390" i="3" a="1"/>
  <c r="C390" i="3" s="1"/>
  <c r="C382" i="3" a="1"/>
  <c r="C382" i="3" s="1"/>
  <c r="C374" i="3" a="1"/>
  <c r="C374" i="3" s="1"/>
  <c r="C366" i="3" a="1"/>
  <c r="C366" i="3" s="1"/>
  <c r="C358" i="3" a="1"/>
  <c r="C358" i="3" s="1"/>
  <c r="C350" i="3" a="1"/>
  <c r="C350" i="3" s="1"/>
  <c r="C342" i="3" a="1"/>
  <c r="C342" i="3" s="1"/>
  <c r="C334" i="3" a="1"/>
  <c r="C334" i="3" s="1"/>
  <c r="C326" i="3" a="1"/>
  <c r="C326" i="3" s="1"/>
  <c r="C318" i="3" a="1"/>
  <c r="C318" i="3" s="1"/>
  <c r="C310" i="3" a="1"/>
  <c r="C310" i="3" s="1"/>
  <c r="C571" i="3" a="1"/>
  <c r="C571" i="3" s="1"/>
  <c r="C563" i="3" a="1"/>
  <c r="C563" i="3" s="1"/>
  <c r="C555" i="3" a="1"/>
  <c r="C555" i="3" s="1"/>
  <c r="C547" i="3" a="1"/>
  <c r="C547" i="3" s="1"/>
  <c r="C539" i="3" a="1"/>
  <c r="C539" i="3" s="1"/>
  <c r="C531" i="3" a="1"/>
  <c r="C531" i="3" s="1"/>
  <c r="C523" i="3" a="1"/>
  <c r="C523" i="3" s="1"/>
  <c r="C426" i="3" a="1"/>
  <c r="C426" i="3" s="1"/>
  <c r="C421" i="3" a="1"/>
  <c r="C421" i="3" s="1"/>
  <c r="C413" i="3" a="1"/>
  <c r="C413" i="3" s="1"/>
  <c r="C405" i="3" a="1"/>
  <c r="C405" i="3" s="1"/>
  <c r="C397" i="3" a="1"/>
  <c r="C397" i="3" s="1"/>
  <c r="C389" i="3" a="1"/>
  <c r="C389" i="3" s="1"/>
  <c r="C381" i="3" a="1"/>
  <c r="C381" i="3" s="1"/>
  <c r="C373" i="3" a="1"/>
  <c r="C373" i="3" s="1"/>
  <c r="C365" i="3" a="1"/>
  <c r="C365" i="3" s="1"/>
  <c r="C357" i="3" a="1"/>
  <c r="C357" i="3" s="1"/>
  <c r="C349" i="3" a="1"/>
  <c r="C349" i="3" s="1"/>
  <c r="C341" i="3" a="1"/>
  <c r="C341" i="3" s="1"/>
  <c r="C333" i="3" a="1"/>
  <c r="C333" i="3" s="1"/>
  <c r="C325" i="3" a="1"/>
  <c r="C325" i="3" s="1"/>
  <c r="C317" i="3" a="1"/>
  <c r="C317" i="3" s="1"/>
  <c r="C309" i="3" a="1"/>
  <c r="C309" i="3" s="1"/>
  <c r="C301" i="3" a="1"/>
  <c r="C301" i="3" s="1"/>
  <c r="C293" i="3" a="1"/>
  <c r="C293" i="3" s="1"/>
  <c r="C279" i="3" a="1"/>
  <c r="C279" i="3" s="1"/>
  <c r="C271" i="3" a="1"/>
  <c r="C271" i="3" s="1"/>
  <c r="C263" i="3" a="1"/>
  <c r="C263" i="3" s="1"/>
  <c r="C255" i="3" a="1"/>
  <c r="C255" i="3" s="1"/>
  <c r="C247" i="3" a="1"/>
  <c r="C247" i="3" s="1"/>
  <c r="C239" i="3" a="1"/>
  <c r="C239" i="3" s="1"/>
  <c r="C231" i="3" a="1"/>
  <c r="C231" i="3" s="1"/>
  <c r="C223" i="3" a="1"/>
  <c r="C223" i="3" s="1"/>
  <c r="C215" i="3" a="1"/>
  <c r="C215" i="3" s="1"/>
  <c r="C207" i="3" a="1"/>
  <c r="C207" i="3" s="1"/>
  <c r="C199" i="3" a="1"/>
  <c r="C199" i="3" s="1"/>
  <c r="C191" i="3" a="1"/>
  <c r="C191" i="3" s="1"/>
  <c r="C183" i="3" a="1"/>
  <c r="C183" i="3" s="1"/>
  <c r="C175" i="3" a="1"/>
  <c r="C175" i="3" s="1"/>
  <c r="C167" i="3" a="1"/>
  <c r="C167" i="3" s="1"/>
  <c r="C159" i="3" a="1"/>
  <c r="C159" i="3" s="1"/>
  <c r="C151" i="3" a="1"/>
  <c r="C151" i="3" s="1"/>
  <c r="C287" i="3" a="1"/>
  <c r="C287" i="3" s="1"/>
  <c r="C278" i="3" a="1"/>
  <c r="C278" i="3" s="1"/>
  <c r="C270" i="3" a="1"/>
  <c r="C270" i="3" s="1"/>
  <c r="C262" i="3" a="1"/>
  <c r="C262" i="3" s="1"/>
  <c r="C254" i="3" a="1"/>
  <c r="C254" i="3" s="1"/>
  <c r="C246" i="3" a="1"/>
  <c r="C246" i="3" s="1"/>
  <c r="C238" i="3" a="1"/>
  <c r="C238" i="3" s="1"/>
  <c r="C230" i="3" a="1"/>
  <c r="C230" i="3" s="1"/>
  <c r="C222" i="3" a="1"/>
  <c r="C222" i="3" s="1"/>
  <c r="C214" i="3" a="1"/>
  <c r="C214" i="3" s="1"/>
  <c r="C206" i="3" a="1"/>
  <c r="C206" i="3" s="1"/>
  <c r="C198" i="3" a="1"/>
  <c r="C198" i="3" s="1"/>
  <c r="C190" i="3" a="1"/>
  <c r="C190" i="3" s="1"/>
  <c r="C182" i="3" a="1"/>
  <c r="C182" i="3" s="1"/>
  <c r="C174" i="3" a="1"/>
  <c r="C174" i="3" s="1"/>
  <c r="C166" i="3" a="1"/>
  <c r="C166" i="3" s="1"/>
  <c r="C158" i="3" a="1"/>
  <c r="C158" i="3" s="1"/>
  <c r="C302" i="3" a="1"/>
  <c r="C302" i="3" s="1"/>
  <c r="C294" i="3" a="1"/>
  <c r="C294" i="3" s="1"/>
  <c r="C277" i="3" a="1"/>
  <c r="C277" i="3" s="1"/>
  <c r="C269" i="3" a="1"/>
  <c r="C269" i="3" s="1"/>
  <c r="C261" i="3" a="1"/>
  <c r="C261" i="3" s="1"/>
  <c r="C253" i="3" a="1"/>
  <c r="C253" i="3" s="1"/>
  <c r="C245" i="3" a="1"/>
  <c r="C245" i="3" s="1"/>
  <c r="C237" i="3" a="1"/>
  <c r="C237" i="3" s="1"/>
  <c r="C229" i="3" a="1"/>
  <c r="C229" i="3" s="1"/>
  <c r="C221" i="3" a="1"/>
  <c r="C221" i="3" s="1"/>
  <c r="C213" i="3" a="1"/>
  <c r="C213" i="3" s="1"/>
  <c r="C205" i="3" a="1"/>
  <c r="C205" i="3" s="1"/>
  <c r="C197" i="3" a="1"/>
  <c r="C197" i="3" s="1"/>
  <c r="C189" i="3" a="1"/>
  <c r="C189" i="3" s="1"/>
  <c r="C181" i="3" a="1"/>
  <c r="C181" i="3" s="1"/>
  <c r="C173" i="3" a="1"/>
  <c r="C173" i="3" s="1"/>
  <c r="C420" i="3" a="1"/>
  <c r="C420" i="3" s="1"/>
  <c r="C412" i="3" a="1"/>
  <c r="C412" i="3" s="1"/>
  <c r="C404" i="3" a="1"/>
  <c r="C404" i="3" s="1"/>
  <c r="C396" i="3" a="1"/>
  <c r="C396" i="3" s="1"/>
  <c r="C388" i="3" a="1"/>
  <c r="C388" i="3" s="1"/>
  <c r="C380" i="3" a="1"/>
  <c r="C380" i="3" s="1"/>
  <c r="C372" i="3" a="1"/>
  <c r="C372" i="3" s="1"/>
  <c r="C364" i="3" a="1"/>
  <c r="C364" i="3" s="1"/>
  <c r="C356" i="3" a="1"/>
  <c r="C356" i="3" s="1"/>
  <c r="C348" i="3" a="1"/>
  <c r="C348" i="3" s="1"/>
  <c r="C340" i="3" a="1"/>
  <c r="C340" i="3" s="1"/>
  <c r="C332" i="3" a="1"/>
  <c r="C332" i="3" s="1"/>
  <c r="C324" i="3" a="1"/>
  <c r="C324" i="3" s="1"/>
  <c r="C316" i="3" a="1"/>
  <c r="C316" i="3" s="1"/>
  <c r="C308" i="3" a="1"/>
  <c r="C308" i="3" s="1"/>
  <c r="C292" i="3" a="1"/>
  <c r="C292" i="3" s="1"/>
  <c r="C285" i="3" a="1"/>
  <c r="C285" i="3" s="1"/>
  <c r="C284" i="3" a="1"/>
  <c r="C284" i="3" s="1"/>
  <c r="C276" i="3" a="1"/>
  <c r="C276" i="3" s="1"/>
  <c r="C268" i="3" a="1"/>
  <c r="C268" i="3" s="1"/>
  <c r="C260" i="3" a="1"/>
  <c r="C260" i="3" s="1"/>
  <c r="C252" i="3" a="1"/>
  <c r="C252" i="3" s="1"/>
  <c r="C244" i="3" a="1"/>
  <c r="C244" i="3" s="1"/>
  <c r="C236" i="3" a="1"/>
  <c r="C236" i="3" s="1"/>
  <c r="C228" i="3" a="1"/>
  <c r="C228" i="3" s="1"/>
  <c r="C220" i="3" a="1"/>
  <c r="C220" i="3" s="1"/>
  <c r="C212" i="3" a="1"/>
  <c r="C212" i="3" s="1"/>
  <c r="C204" i="3" a="1"/>
  <c r="C204" i="3" s="1"/>
  <c r="C196" i="3" a="1"/>
  <c r="C196" i="3" s="1"/>
  <c r="C188" i="3" a="1"/>
  <c r="C188" i="3" s="1"/>
  <c r="C180" i="3" a="1"/>
  <c r="C180" i="3" s="1"/>
  <c r="C172" i="3" a="1"/>
  <c r="C172" i="3" s="1"/>
  <c r="C164" i="3" a="1"/>
  <c r="C164" i="3" s="1"/>
  <c r="C156" i="3" a="1"/>
  <c r="C156" i="3" s="1"/>
  <c r="C148" i="3" a="1"/>
  <c r="C148" i="3" s="1"/>
  <c r="C300" i="3" a="1"/>
  <c r="C300" i="3" s="1"/>
  <c r="C283" i="3" a="1"/>
  <c r="C283" i="3" s="1"/>
  <c r="C275" i="3" a="1"/>
  <c r="C275" i="3" s="1"/>
  <c r="C267" i="3" a="1"/>
  <c r="C267" i="3" s="1"/>
  <c r="C259" i="3" a="1"/>
  <c r="C259" i="3" s="1"/>
  <c r="C251" i="3" a="1"/>
  <c r="C251" i="3" s="1"/>
  <c r="C243" i="3" a="1"/>
  <c r="C243" i="3" s="1"/>
  <c r="C235" i="3" a="1"/>
  <c r="C235" i="3" s="1"/>
  <c r="C227" i="3" a="1"/>
  <c r="C227" i="3" s="1"/>
  <c r="C219" i="3" a="1"/>
  <c r="C219" i="3" s="1"/>
  <c r="C211" i="3" a="1"/>
  <c r="C211" i="3" s="1"/>
  <c r="C203" i="3" a="1"/>
  <c r="C203" i="3" s="1"/>
  <c r="C195" i="3" a="1"/>
  <c r="C195" i="3" s="1"/>
  <c r="C187" i="3" a="1"/>
  <c r="C187" i="3" s="1"/>
  <c r="C179" i="3" a="1"/>
  <c r="C179" i="3" s="1"/>
  <c r="C171" i="3" a="1"/>
  <c r="C171" i="3" s="1"/>
  <c r="C163" i="3" a="1"/>
  <c r="C163" i="3" s="1"/>
  <c r="C155" i="3" a="1"/>
  <c r="C155" i="3" s="1"/>
  <c r="C147" i="3" a="1"/>
  <c r="C147" i="3" s="1"/>
  <c r="C291" i="3" a="1"/>
  <c r="C291" i="3" s="1"/>
  <c r="C282" i="3" a="1"/>
  <c r="C282" i="3" s="1"/>
  <c r="C274" i="3" a="1"/>
  <c r="C274" i="3" s="1"/>
  <c r="C266" i="3" a="1"/>
  <c r="C266" i="3" s="1"/>
  <c r="C258" i="3" a="1"/>
  <c r="C258" i="3" s="1"/>
  <c r="C250" i="3" a="1"/>
  <c r="C250" i="3" s="1"/>
  <c r="C242" i="3" a="1"/>
  <c r="C242" i="3" s="1"/>
  <c r="C234" i="3" a="1"/>
  <c r="C234" i="3" s="1"/>
  <c r="C226" i="3" a="1"/>
  <c r="C226" i="3" s="1"/>
  <c r="C218" i="3" a="1"/>
  <c r="C218" i="3" s="1"/>
  <c r="C210" i="3" a="1"/>
  <c r="C210" i="3" s="1"/>
  <c r="C202" i="3" a="1"/>
  <c r="C202" i="3" s="1"/>
  <c r="C194" i="3" a="1"/>
  <c r="C194" i="3" s="1"/>
  <c r="C186" i="3" a="1"/>
  <c r="C186" i="3" s="1"/>
  <c r="C178" i="3" a="1"/>
  <c r="C178" i="3" s="1"/>
  <c r="C170" i="3" a="1"/>
  <c r="C170" i="3" s="1"/>
  <c r="C162" i="3" a="1"/>
  <c r="C162" i="3" s="1"/>
  <c r="C154" i="3" a="1"/>
  <c r="C154" i="3" s="1"/>
  <c r="C8" i="3" a="1"/>
  <c r="C8" i="3" s="1"/>
  <c r="C16" i="3" a="1"/>
  <c r="C16" i="3" s="1"/>
  <c r="C24" i="3" a="1"/>
  <c r="C24" i="3" s="1"/>
  <c r="C32" i="3" a="1"/>
  <c r="C32" i="3" s="1"/>
  <c r="C40" i="3" a="1"/>
  <c r="C40" i="3" s="1"/>
  <c r="C48" i="3" a="1"/>
  <c r="C48" i="3" s="1"/>
  <c r="C56" i="3" a="1"/>
  <c r="C56" i="3" s="1"/>
  <c r="C64" i="3" a="1"/>
  <c r="C64" i="3" s="1"/>
  <c r="C72" i="3" a="1"/>
  <c r="C72" i="3" s="1"/>
  <c r="C80" i="3" a="1"/>
  <c r="C80" i="3" s="1"/>
  <c r="C88" i="3" a="1"/>
  <c r="C88" i="3" s="1"/>
  <c r="C96" i="3" a="1"/>
  <c r="C96" i="3" s="1"/>
  <c r="C104" i="3" a="1"/>
  <c r="C104" i="3" s="1"/>
  <c r="C112" i="3" a="1"/>
  <c r="C112" i="3" s="1"/>
  <c r="C120" i="3" a="1"/>
  <c r="C120" i="3" s="1"/>
  <c r="C128" i="3" a="1"/>
  <c r="C128" i="3" s="1"/>
  <c r="C136" i="3" a="1"/>
  <c r="C136" i="3" s="1"/>
  <c r="C143" i="3" a="1"/>
  <c r="C143" i="3" s="1"/>
  <c r="C152" i="3" a="1"/>
  <c r="C152" i="3" s="1"/>
  <c r="C160" i="3" a="1"/>
  <c r="C160" i="3" s="1"/>
  <c r="C25" i="3" a="1"/>
  <c r="C25" i="3" s="1"/>
  <c r="C33" i="3" a="1"/>
  <c r="C33" i="3" s="1"/>
  <c r="C41" i="3" a="1"/>
  <c r="C41" i="3" s="1"/>
  <c r="C49" i="3" a="1"/>
  <c r="C49" i="3" s="1"/>
  <c r="C57" i="3" a="1"/>
  <c r="C57" i="3" s="1"/>
  <c r="C65" i="3" a="1"/>
  <c r="C65" i="3" s="1"/>
  <c r="C73" i="3" a="1"/>
  <c r="C73" i="3" s="1"/>
  <c r="C81" i="3" a="1"/>
  <c r="C81" i="3" s="1"/>
  <c r="C89" i="3" a="1"/>
  <c r="C89" i="3" s="1"/>
  <c r="C97" i="3" a="1"/>
  <c r="C97" i="3" s="1"/>
  <c r="C105" i="3" a="1"/>
  <c r="C105" i="3" s="1"/>
  <c r="C113" i="3" a="1"/>
  <c r="C113" i="3" s="1"/>
  <c r="C121" i="3" a="1"/>
  <c r="C121" i="3" s="1"/>
  <c r="C129" i="3" a="1"/>
  <c r="C129" i="3" s="1"/>
  <c r="C137" i="3" a="1"/>
  <c r="C137" i="3" s="1"/>
  <c r="C157" i="3" a="1"/>
  <c r="C157" i="3" s="1"/>
  <c r="C165" i="3" a="1"/>
  <c r="C165" i="3" s="1"/>
  <c r="C286" i="3" a="1"/>
  <c r="C286" i="3" s="1"/>
  <c r="C26" i="3" a="1"/>
  <c r="C26" i="3" s="1"/>
  <c r="C34" i="3" a="1"/>
  <c r="C34" i="3" s="1"/>
  <c r="C42" i="3" a="1"/>
  <c r="C42" i="3" s="1"/>
  <c r="C50" i="3" a="1"/>
  <c r="C50" i="3" s="1"/>
  <c r="C58" i="3" a="1"/>
  <c r="C58" i="3" s="1"/>
  <c r="C66" i="3" a="1"/>
  <c r="C66" i="3" s="1"/>
  <c r="C74" i="3" a="1"/>
  <c r="C74" i="3" s="1"/>
  <c r="C82" i="3" a="1"/>
  <c r="C82" i="3" s="1"/>
  <c r="C90" i="3" a="1"/>
  <c r="C90" i="3" s="1"/>
  <c r="C98" i="3" a="1"/>
  <c r="C98" i="3" s="1"/>
  <c r="C106" i="3" a="1"/>
  <c r="C106" i="3" s="1"/>
  <c r="C114" i="3" a="1"/>
  <c r="C114" i="3" s="1"/>
  <c r="C122" i="3" a="1"/>
  <c r="C122" i="3" s="1"/>
  <c r="C130" i="3" a="1"/>
  <c r="C130" i="3" s="1"/>
  <c r="C138" i="3" a="1"/>
  <c r="C138" i="3" s="1"/>
  <c r="C145" i="3" a="1"/>
  <c r="C145" i="3" s="1"/>
  <c r="C27" i="3" a="1"/>
  <c r="C27" i="3" s="1"/>
  <c r="C35" i="3" a="1"/>
  <c r="C35" i="3" s="1"/>
  <c r="C43" i="3" a="1"/>
  <c r="C43" i="3" s="1"/>
  <c r="C51" i="3" a="1"/>
  <c r="C51" i="3" s="1"/>
  <c r="C59" i="3" a="1"/>
  <c r="C59" i="3" s="1"/>
  <c r="C67" i="3" a="1"/>
  <c r="C67" i="3" s="1"/>
  <c r="C75" i="3" a="1"/>
  <c r="C75" i="3" s="1"/>
  <c r="C83" i="3" a="1"/>
  <c r="C83" i="3" s="1"/>
  <c r="C91" i="3" a="1"/>
  <c r="C91" i="3" s="1"/>
  <c r="C99" i="3" a="1"/>
  <c r="C99" i="3" s="1"/>
  <c r="C107" i="3" a="1"/>
  <c r="C107" i="3" s="1"/>
  <c r="C115" i="3" a="1"/>
  <c r="C115" i="3" s="1"/>
  <c r="C123" i="3" a="1"/>
  <c r="C123" i="3" s="1"/>
  <c r="C131" i="3" a="1"/>
  <c r="C131" i="3" s="1"/>
  <c r="C139" i="3" a="1"/>
  <c r="C139" i="3" s="1"/>
  <c r="C142" i="3" a="1"/>
  <c r="C142" i="3" s="1"/>
  <c r="C146" i="3" a="1"/>
  <c r="C146" i="3" s="1"/>
  <c r="C297" i="3" a="1"/>
  <c r="C297" i="3" s="1"/>
  <c r="F16" i="9"/>
  <c r="G16" i="9" s="1"/>
  <c r="H16" i="9" s="1"/>
  <c r="I16" i="9" s="1"/>
  <c r="J16" i="9" s="1"/>
  <c r="K16" i="9" s="1"/>
  <c r="L16" i="9" s="1"/>
  <c r="M16" i="9" s="1"/>
  <c r="N16" i="9" s="1"/>
  <c r="O16" i="9" s="1"/>
  <c r="G202" i="16"/>
  <c r="G201" i="16" s="1"/>
  <c r="G190" i="16" s="1"/>
  <c r="D1687" i="4"/>
  <c r="D241" i="16"/>
  <c r="D1939" i="4"/>
  <c r="L241" i="16"/>
  <c r="L240" i="16" s="1"/>
  <c r="D1947" i="4"/>
  <c r="J242" i="16"/>
  <c r="M242" i="16" s="1"/>
  <c r="D1955" i="4"/>
  <c r="H243" i="16"/>
  <c r="H240" i="16" s="1"/>
  <c r="D1963" i="4"/>
  <c r="F244" i="16"/>
  <c r="M244" i="16" s="1"/>
  <c r="D1971" i="4"/>
  <c r="D245" i="16"/>
  <c r="M245" i="16" s="1"/>
  <c r="D1979" i="4"/>
  <c r="L245" i="16"/>
  <c r="D1987" i="4"/>
  <c r="D259" i="16"/>
  <c r="D258" i="16" s="1"/>
  <c r="P1922" i="9"/>
  <c r="D2081" i="4" s="1"/>
  <c r="D2083" i="4"/>
  <c r="L259" i="16"/>
  <c r="L258" i="16" s="1"/>
  <c r="D2091" i="4"/>
  <c r="J260" i="16"/>
  <c r="D2099" i="4"/>
  <c r="H261" i="16"/>
  <c r="H258" i="16" s="1"/>
  <c r="D2107" i="4"/>
  <c r="F262" i="16"/>
  <c r="M262" i="16" s="1"/>
  <c r="D2115" i="4"/>
  <c r="E137" i="16"/>
  <c r="P1017" i="9"/>
  <c r="D1176" i="4" s="1"/>
  <c r="D1179" i="4"/>
  <c r="C138" i="16"/>
  <c r="D1187" i="4"/>
  <c r="K138" i="16"/>
  <c r="D1195" i="4"/>
  <c r="I139" i="16"/>
  <c r="I136" i="16" s="1"/>
  <c r="D1203" i="4"/>
  <c r="G140" i="16"/>
  <c r="M140" i="16" s="1"/>
  <c r="D1211" i="4"/>
  <c r="E141" i="16"/>
  <c r="M141" i="16" s="1"/>
  <c r="D1219" i="4"/>
  <c r="C142" i="16"/>
  <c r="D1227" i="4"/>
  <c r="K142" i="16"/>
  <c r="D1235" i="4"/>
  <c r="I143" i="16"/>
  <c r="D1243" i="4"/>
  <c r="G144" i="16"/>
  <c r="D1251" i="4"/>
  <c r="E145" i="16"/>
  <c r="M145" i="16" s="1"/>
  <c r="D1259" i="4"/>
  <c r="F267" i="16"/>
  <c r="P1984" i="9"/>
  <c r="D2143" i="4" s="1"/>
  <c r="D2147" i="4"/>
  <c r="D268" i="16"/>
  <c r="D266" i="16" s="1"/>
  <c r="D2155" i="4"/>
  <c r="L268" i="16"/>
  <c r="D2163" i="4"/>
  <c r="J269" i="16"/>
  <c r="D2171" i="4"/>
  <c r="H270" i="16"/>
  <c r="D2179" i="4"/>
  <c r="F271" i="16"/>
  <c r="M271" i="16" s="1"/>
  <c r="D2187" i="4"/>
  <c r="D272" i="16"/>
  <c r="D2195" i="4"/>
  <c r="L272" i="16"/>
  <c r="M272" i="16" s="1"/>
  <c r="D2203" i="4"/>
  <c r="D138" i="15"/>
  <c r="L7" i="16"/>
  <c r="D183" i="4"/>
  <c r="J8" i="16"/>
  <c r="D191" i="4"/>
  <c r="C29" i="16"/>
  <c r="P171" i="9"/>
  <c r="D330" i="4" s="1"/>
  <c r="D331" i="4"/>
  <c r="K29" i="16"/>
  <c r="D339" i="4"/>
  <c r="I30" i="16"/>
  <c r="D347" i="4"/>
  <c r="G31" i="16"/>
  <c r="G28" i="16" s="1"/>
  <c r="D355" i="4"/>
  <c r="E32" i="16"/>
  <c r="D363" i="4"/>
  <c r="C33" i="16"/>
  <c r="D371" i="4"/>
  <c r="K33" i="16"/>
  <c r="D379" i="4"/>
  <c r="I34" i="16"/>
  <c r="D387" i="4"/>
  <c r="J36" i="16"/>
  <c r="J35" i="16" s="1"/>
  <c r="D399" i="4"/>
  <c r="D38" i="16"/>
  <c r="D37" i="16" s="1"/>
  <c r="D404" i="4"/>
  <c r="L38" i="16"/>
  <c r="L37" i="16" s="1"/>
  <c r="D412" i="4"/>
  <c r="J39" i="16"/>
  <c r="D420" i="4"/>
  <c r="F88" i="15"/>
  <c r="D87" i="15"/>
  <c r="F87" i="15" s="1"/>
  <c r="AB120" i="5"/>
  <c r="ED2" i="4"/>
  <c r="AB121" i="5"/>
  <c r="I20" i="9"/>
  <c r="J20" i="9" s="1"/>
  <c r="K20" i="9" s="1"/>
  <c r="L20" i="9" s="1"/>
  <c r="M20" i="9" s="1"/>
  <c r="N20" i="9" s="1"/>
  <c r="O20" i="9" s="1"/>
  <c r="D38" i="15"/>
  <c r="F38" i="15" s="1"/>
  <c r="D36" i="4"/>
  <c r="D61" i="15"/>
  <c r="F61" i="15" s="1"/>
  <c r="D59" i="4"/>
  <c r="H5" i="9"/>
  <c r="I5" i="9" s="1"/>
  <c r="J5" i="9" s="1"/>
  <c r="K5" i="9" s="1"/>
  <c r="L5" i="9" s="1"/>
  <c r="M5" i="9" s="1"/>
  <c r="N5" i="9" s="1"/>
  <c r="O5" i="9" s="1"/>
  <c r="W119" i="5"/>
  <c r="W97" i="5"/>
  <c r="D42" i="15"/>
  <c r="D40" i="4"/>
  <c r="D50" i="15"/>
  <c r="F50" i="15" s="1"/>
  <c r="D48" i="4"/>
  <c r="F91" i="15"/>
  <c r="D90" i="15"/>
  <c r="H136" i="8"/>
  <c r="P137" i="8"/>
  <c r="D129" i="4" s="1"/>
  <c r="E743" i="9"/>
  <c r="F57" i="15"/>
  <c r="D56" i="15"/>
  <c r="F56" i="15" s="1"/>
  <c r="E42" i="16"/>
  <c r="D427" i="4"/>
  <c r="C43" i="16"/>
  <c r="D435" i="4"/>
  <c r="K43" i="16"/>
  <c r="K41" i="16" s="1"/>
  <c r="D443" i="4"/>
  <c r="I44" i="16"/>
  <c r="M44" i="16" s="1"/>
  <c r="D451" i="4"/>
  <c r="G45" i="16"/>
  <c r="M45" i="16" s="1"/>
  <c r="D459" i="4"/>
  <c r="E46" i="16"/>
  <c r="M46" i="16" s="1"/>
  <c r="D467" i="4"/>
  <c r="C47" i="16"/>
  <c r="D475" i="4"/>
  <c r="K47" i="16"/>
  <c r="D483" i="4"/>
  <c r="I48" i="16"/>
  <c r="I41" i="16" s="1"/>
  <c r="I40" i="16" s="1"/>
  <c r="D491" i="4"/>
  <c r="G49" i="16"/>
  <c r="D499" i="4"/>
  <c r="I51" i="16"/>
  <c r="I50" i="16" s="1"/>
  <c r="D512" i="4"/>
  <c r="G52" i="16"/>
  <c r="G50" i="16" s="1"/>
  <c r="D520" i="4"/>
  <c r="E53" i="16"/>
  <c r="E50" i="16" s="1"/>
  <c r="D528" i="4"/>
  <c r="D75" i="16"/>
  <c r="D74" i="16" s="1"/>
  <c r="P478" i="9"/>
  <c r="D637" i="4" s="1"/>
  <c r="AB1" i="7"/>
  <c r="B48" i="6" s="1"/>
  <c r="C61" i="5" s="1"/>
  <c r="B61" i="5" s="1"/>
  <c r="BH2" i="4" s="1"/>
  <c r="Y1" i="7"/>
  <c r="P35" i="8"/>
  <c r="D33" i="4" s="1"/>
  <c r="F74" i="15"/>
  <c r="P89" i="8"/>
  <c r="C96" i="16"/>
  <c r="D812" i="4"/>
  <c r="P652" i="9"/>
  <c r="D811" i="4" s="1"/>
  <c r="K96" i="16"/>
  <c r="D820" i="4"/>
  <c r="I97" i="16"/>
  <c r="D828" i="4"/>
  <c r="G98" i="16"/>
  <c r="G95" i="16" s="1"/>
  <c r="D836" i="4"/>
  <c r="E99" i="16"/>
  <c r="D844" i="4"/>
  <c r="C100" i="16"/>
  <c r="D852" i="4"/>
  <c r="K100" i="16"/>
  <c r="D860" i="4"/>
  <c r="I101" i="16"/>
  <c r="D868" i="4"/>
  <c r="G102" i="16"/>
  <c r="D876" i="4"/>
  <c r="E103" i="16"/>
  <c r="M103" i="16" s="1"/>
  <c r="D884" i="4"/>
  <c r="C104" i="16"/>
  <c r="D892" i="4"/>
  <c r="K104" i="16"/>
  <c r="D900" i="4"/>
  <c r="E175" i="16"/>
  <c r="D1523" i="4"/>
  <c r="P1361" i="9"/>
  <c r="D1520" i="4" s="1"/>
  <c r="C176" i="16"/>
  <c r="D1531" i="4"/>
  <c r="K176" i="16"/>
  <c r="K174" i="16" s="1"/>
  <c r="D1539" i="4"/>
  <c r="I177" i="16"/>
  <c r="D1547" i="4"/>
  <c r="G178" i="16"/>
  <c r="D1555" i="4"/>
  <c r="E179" i="16"/>
  <c r="D1563" i="4"/>
  <c r="E227" i="16"/>
  <c r="E226" i="16" s="1"/>
  <c r="E6" i="17" s="1"/>
  <c r="P1701" i="9"/>
  <c r="D1860" i="4" s="1"/>
  <c r="J231" i="16"/>
  <c r="M231" i="16" s="1"/>
  <c r="D1899" i="4"/>
  <c r="F234" i="16"/>
  <c r="F230" i="16" s="1"/>
  <c r="D1907" i="4"/>
  <c r="J237" i="16"/>
  <c r="M237" i="16" s="1"/>
  <c r="D1923" i="4"/>
  <c r="D17" i="15"/>
  <c r="F17" i="15" s="1"/>
  <c r="D19" i="4"/>
  <c r="P81" i="8"/>
  <c r="D75" i="4" s="1"/>
  <c r="D73" i="8"/>
  <c r="D105" i="15"/>
  <c r="D97" i="4"/>
  <c r="D113" i="15"/>
  <c r="F113" i="15" s="1"/>
  <c r="D105" i="4"/>
  <c r="E122" i="15"/>
  <c r="F122" i="15" s="1"/>
  <c r="D114" i="4"/>
  <c r="H13" i="9"/>
  <c r="I13" i="9" s="1"/>
  <c r="J13" i="9" s="1"/>
  <c r="K13" i="9" s="1"/>
  <c r="L13" i="9" s="1"/>
  <c r="M13" i="9" s="1"/>
  <c r="N13" i="9" s="1"/>
  <c r="O13" i="9" s="1"/>
  <c r="D264" i="9"/>
  <c r="D86" i="16"/>
  <c r="D731" i="4"/>
  <c r="L86" i="16"/>
  <c r="L85" i="16" s="1"/>
  <c r="D739" i="4"/>
  <c r="J87" i="16"/>
  <c r="D747" i="4"/>
  <c r="H88" i="16"/>
  <c r="D755" i="4"/>
  <c r="F89" i="16"/>
  <c r="F85" i="16" s="1"/>
  <c r="D763" i="4"/>
  <c r="D90" i="16"/>
  <c r="D771" i="4"/>
  <c r="L90" i="16"/>
  <c r="D779" i="4"/>
  <c r="F92" i="16"/>
  <c r="F91" i="16" s="1"/>
  <c r="D784" i="4"/>
  <c r="D93" i="16"/>
  <c r="D792" i="4"/>
  <c r="L93" i="16"/>
  <c r="L91" i="16" s="1"/>
  <c r="D800" i="4"/>
  <c r="J94" i="16"/>
  <c r="M94" i="16" s="1"/>
  <c r="D808" i="4"/>
  <c r="P5" i="8"/>
  <c r="D7" i="4" s="1"/>
  <c r="D101" i="15"/>
  <c r="F101" i="15" s="1"/>
  <c r="F102" i="15"/>
  <c r="F4" i="9"/>
  <c r="P9" i="9"/>
  <c r="E9" i="9"/>
  <c r="F9" i="9" s="1"/>
  <c r="G9" i="9" s="1"/>
  <c r="H9" i="9" s="1"/>
  <c r="I9" i="9" s="1"/>
  <c r="J9" i="9" s="1"/>
  <c r="K9" i="9" s="1"/>
  <c r="L9" i="9" s="1"/>
  <c r="M9" i="9" s="1"/>
  <c r="N9" i="9" s="1"/>
  <c r="O9" i="9" s="1"/>
  <c r="P58" i="8"/>
  <c r="D56" i="4" s="1"/>
  <c r="F107" i="16"/>
  <c r="M107" i="16" s="1"/>
  <c r="D907" i="4"/>
  <c r="P744" i="9"/>
  <c r="D108" i="16"/>
  <c r="M108" i="16" s="1"/>
  <c r="D915" i="4"/>
  <c r="L108" i="16"/>
  <c r="D923" i="4"/>
  <c r="J109" i="16"/>
  <c r="J106" i="16" s="1"/>
  <c r="D931" i="4"/>
  <c r="H110" i="16"/>
  <c r="M110" i="16" s="1"/>
  <c r="D939" i="4"/>
  <c r="F111" i="16"/>
  <c r="D947" i="4"/>
  <c r="D112" i="16"/>
  <c r="M112" i="16" s="1"/>
  <c r="D955" i="4"/>
  <c r="L112" i="16"/>
  <c r="L106" i="16" s="1"/>
  <c r="D963" i="4"/>
  <c r="J113" i="16"/>
  <c r="D971" i="4"/>
  <c r="H114" i="16"/>
  <c r="D979" i="4"/>
  <c r="F115" i="16"/>
  <c r="M115" i="16" s="1"/>
  <c r="D987" i="4"/>
  <c r="H117" i="16"/>
  <c r="D1000" i="4"/>
  <c r="F118" i="16"/>
  <c r="M118" i="16" s="1"/>
  <c r="D1008" i="4"/>
  <c r="D119" i="16"/>
  <c r="D116" i="16" s="1"/>
  <c r="D1016" i="4"/>
  <c r="L119" i="16"/>
  <c r="D1024" i="4"/>
  <c r="J120" i="16"/>
  <c r="M120" i="16" s="1"/>
  <c r="D1032" i="4"/>
  <c r="H121" i="16"/>
  <c r="M121" i="16" s="1"/>
  <c r="D1040" i="4"/>
  <c r="F122" i="16"/>
  <c r="M122" i="16" s="1"/>
  <c r="D1048" i="4"/>
  <c r="D123" i="16"/>
  <c r="D1056" i="4"/>
  <c r="L123" i="16"/>
  <c r="L116" i="16" s="1"/>
  <c r="D1064" i="4"/>
  <c r="J124" i="16"/>
  <c r="M124" i="16" s="1"/>
  <c r="D1072" i="4"/>
  <c r="H125" i="16"/>
  <c r="D1080" i="4"/>
  <c r="F147" i="16"/>
  <c r="F146" i="16" s="1"/>
  <c r="P1108" i="9"/>
  <c r="D1267" i="4" s="1"/>
  <c r="B49" i="6"/>
  <c r="C62" i="5" s="1"/>
  <c r="B62" i="5" s="1"/>
  <c r="BI2" i="4" s="1"/>
  <c r="B10" i="6"/>
  <c r="F65" i="15"/>
  <c r="D64" i="15"/>
  <c r="F64" i="15" s="1"/>
  <c r="P67" i="8"/>
  <c r="D63" i="4" s="1"/>
  <c r="J73" i="8"/>
  <c r="G89" i="8"/>
  <c r="O89" i="8"/>
  <c r="F121" i="15"/>
  <c r="D136" i="15"/>
  <c r="D144" i="15"/>
  <c r="F144" i="15" s="1"/>
  <c r="F145" i="15"/>
  <c r="D3" i="9"/>
  <c r="D2" i="9" s="1"/>
  <c r="F15" i="9"/>
  <c r="G15" i="9" s="1"/>
  <c r="H15" i="9" s="1"/>
  <c r="I15" i="9" s="1"/>
  <c r="J15" i="9" s="1"/>
  <c r="K15" i="9" s="1"/>
  <c r="L15" i="9" s="1"/>
  <c r="M15" i="9" s="1"/>
  <c r="N15" i="9" s="1"/>
  <c r="O15" i="9" s="1"/>
  <c r="P19" i="9"/>
  <c r="P22" i="9"/>
  <c r="F23" i="9"/>
  <c r="G23" i="9" s="1"/>
  <c r="H23" i="9" s="1"/>
  <c r="I23" i="9" s="1"/>
  <c r="J23" i="9" s="1"/>
  <c r="K23" i="9" s="1"/>
  <c r="L23" i="9" s="1"/>
  <c r="M23" i="9" s="1"/>
  <c r="N23" i="9" s="1"/>
  <c r="O23" i="9" s="1"/>
  <c r="P35" i="9"/>
  <c r="D194" i="4" s="1"/>
  <c r="C10" i="16"/>
  <c r="K9" i="16"/>
  <c r="C38" i="16"/>
  <c r="P243" i="9"/>
  <c r="D402" i="4" s="1"/>
  <c r="K264" i="9"/>
  <c r="E43" i="16"/>
  <c r="D43" i="16"/>
  <c r="C65" i="16"/>
  <c r="P387" i="9"/>
  <c r="D546" i="4" s="1"/>
  <c r="K64" i="16"/>
  <c r="M69" i="16"/>
  <c r="M73" i="16"/>
  <c r="E91" i="16"/>
  <c r="J95" i="16"/>
  <c r="M113" i="16"/>
  <c r="D136" i="16"/>
  <c r="G156" i="16"/>
  <c r="M159" i="16"/>
  <c r="M163" i="16"/>
  <c r="M166" i="16"/>
  <c r="M196" i="16"/>
  <c r="C191" i="16"/>
  <c r="C239" i="16"/>
  <c r="P1767" i="9"/>
  <c r="D1926" i="4" s="1"/>
  <c r="C45" i="5"/>
  <c r="B45" i="5" s="1"/>
  <c r="AR2" i="4" s="1"/>
  <c r="B27" i="6"/>
  <c r="D3" i="15"/>
  <c r="F4" i="15"/>
  <c r="P19" i="8"/>
  <c r="D21" i="4" s="1"/>
  <c r="P30" i="8"/>
  <c r="D30" i="4" s="1"/>
  <c r="E34" i="8"/>
  <c r="E157" i="8" s="1"/>
  <c r="M34" i="8"/>
  <c r="M157" i="8" s="1"/>
  <c r="F66" i="8"/>
  <c r="N66" i="8"/>
  <c r="I103" i="8"/>
  <c r="F118" i="15"/>
  <c r="E117" i="15"/>
  <c r="E19" i="10" s="1"/>
  <c r="K136" i="8"/>
  <c r="P152" i="8"/>
  <c r="D144" i="4" s="1"/>
  <c r="E9" i="16"/>
  <c r="M11" i="16"/>
  <c r="J14" i="16"/>
  <c r="C35" i="16"/>
  <c r="M36" i="16"/>
  <c r="M35" i="16" s="1"/>
  <c r="E37" i="16"/>
  <c r="E264" i="9"/>
  <c r="M264" i="9"/>
  <c r="D51" i="16"/>
  <c r="D50" i="16" s="1"/>
  <c r="P346" i="9"/>
  <c r="D505" i="4" s="1"/>
  <c r="L50" i="16"/>
  <c r="M84" i="16"/>
  <c r="E85" i="16"/>
  <c r="M87" i="16"/>
  <c r="K85" i="16"/>
  <c r="G743" i="9"/>
  <c r="O743" i="9"/>
  <c r="C117" i="16"/>
  <c r="P835" i="9"/>
  <c r="D994" i="4" s="1"/>
  <c r="K116" i="16"/>
  <c r="M125" i="16"/>
  <c r="K1494" i="9"/>
  <c r="E252" i="16"/>
  <c r="E251" i="16" s="1"/>
  <c r="P1861" i="9"/>
  <c r="M257" i="16"/>
  <c r="I2" i="8"/>
  <c r="D2" i="8"/>
  <c r="L2" i="8"/>
  <c r="L157" i="8" s="1"/>
  <c r="F22" i="15"/>
  <c r="D21" i="15"/>
  <c r="F21" i="15" s="1"/>
  <c r="D32" i="15"/>
  <c r="F32" i="15" s="1"/>
  <c r="F33" i="15"/>
  <c r="F34" i="8"/>
  <c r="N34" i="8"/>
  <c r="P18" i="9"/>
  <c r="E21" i="9"/>
  <c r="F21" i="9" s="1"/>
  <c r="G21" i="9" s="1"/>
  <c r="H21" i="9" s="1"/>
  <c r="I21" i="9" s="1"/>
  <c r="J21" i="9" s="1"/>
  <c r="K21" i="9" s="1"/>
  <c r="L21" i="9" s="1"/>
  <c r="M21" i="9" s="1"/>
  <c r="N21" i="9" s="1"/>
  <c r="O21" i="9" s="1"/>
  <c r="F9" i="16"/>
  <c r="C15" i="16"/>
  <c r="P67" i="9"/>
  <c r="D226" i="4" s="1"/>
  <c r="K14" i="16"/>
  <c r="I23" i="16"/>
  <c r="M27" i="16"/>
  <c r="F264" i="9"/>
  <c r="N264" i="9"/>
  <c r="P377" i="9"/>
  <c r="D536" i="4" s="1"/>
  <c r="H74" i="16"/>
  <c r="F82" i="16"/>
  <c r="H743" i="9"/>
  <c r="M139" i="16"/>
  <c r="H164" i="16"/>
  <c r="I174" i="16"/>
  <c r="M178" i="16"/>
  <c r="P1412" i="9"/>
  <c r="D1571" i="4" s="1"/>
  <c r="J180" i="16"/>
  <c r="M189" i="16"/>
  <c r="C202" i="16"/>
  <c r="P1523" i="9"/>
  <c r="D1682" i="4" s="1"/>
  <c r="K1860" i="9"/>
  <c r="E300" i="16"/>
  <c r="E299" i="16" s="1"/>
  <c r="P2269" i="9"/>
  <c r="D2428" i="4" s="1"/>
  <c r="W150" i="5"/>
  <c r="W148" i="5"/>
  <c r="L119" i="5"/>
  <c r="L148" i="5"/>
  <c r="J2" i="8"/>
  <c r="F14" i="15"/>
  <c r="F29" i="8"/>
  <c r="F157" i="8" s="1"/>
  <c r="N29" i="8"/>
  <c r="N157" i="8" s="1"/>
  <c r="P64" i="8"/>
  <c r="P87" i="8"/>
  <c r="P98" i="8"/>
  <c r="D90" i="4" s="1"/>
  <c r="P7" i="9"/>
  <c r="P10" i="9"/>
  <c r="F11" i="9"/>
  <c r="G11" i="9" s="1"/>
  <c r="H11" i="9" s="1"/>
  <c r="I11" i="9" s="1"/>
  <c r="J11" i="9" s="1"/>
  <c r="K11" i="9" s="1"/>
  <c r="L11" i="9" s="1"/>
  <c r="M11" i="9" s="1"/>
  <c r="N11" i="9" s="1"/>
  <c r="O11" i="9" s="1"/>
  <c r="G264" i="9"/>
  <c r="O264" i="9"/>
  <c r="M67" i="16"/>
  <c r="M78" i="16"/>
  <c r="C106" i="16"/>
  <c r="C157" i="16"/>
  <c r="P1199" i="9"/>
  <c r="D1358" i="4" s="1"/>
  <c r="M168" i="16"/>
  <c r="M172" i="16"/>
  <c r="C180" i="16"/>
  <c r="M181" i="16"/>
  <c r="H1494" i="9"/>
  <c r="D19" i="15"/>
  <c r="F19" i="15" s="1"/>
  <c r="F20" i="15"/>
  <c r="P56" i="8"/>
  <c r="D54" i="4" s="1"/>
  <c r="P90" i="8"/>
  <c r="D82" i="4" s="1"/>
  <c r="D103" i="8"/>
  <c r="P103" i="8" s="1"/>
  <c r="D95" i="4" s="1"/>
  <c r="L103" i="8"/>
  <c r="P120" i="8"/>
  <c r="D112" i="4" s="1"/>
  <c r="P147" i="8"/>
  <c r="D139" i="4" s="1"/>
  <c r="H64" i="16"/>
  <c r="H85" i="16"/>
  <c r="H126" i="16"/>
  <c r="J146" i="16"/>
  <c r="L156" i="16"/>
  <c r="I1494" i="9"/>
  <c r="F276" i="16"/>
  <c r="F275" i="16" s="1"/>
  <c r="P2056" i="9"/>
  <c r="D2215" i="4" s="1"/>
  <c r="B42" i="5"/>
  <c r="AO2" i="4" s="1"/>
  <c r="P3" i="8"/>
  <c r="D5" i="4" s="1"/>
  <c r="I34" i="8"/>
  <c r="P41" i="8"/>
  <c r="D39" i="4" s="1"/>
  <c r="J66" i="8"/>
  <c r="P74" i="8"/>
  <c r="D68" i="4" s="1"/>
  <c r="D81" i="15"/>
  <c r="F81" i="15" s="1"/>
  <c r="F82" i="15"/>
  <c r="P104" i="8"/>
  <c r="D96" i="4" s="1"/>
  <c r="E103" i="8"/>
  <c r="M103" i="8"/>
  <c r="P127" i="8"/>
  <c r="D119" i="4" s="1"/>
  <c r="G136" i="8"/>
  <c r="O136" i="8"/>
  <c r="O157" i="8" s="1"/>
  <c r="P8" i="9"/>
  <c r="D24" i="16"/>
  <c r="D23" i="16" s="1"/>
  <c r="P130" i="9"/>
  <c r="D289" i="4" s="1"/>
  <c r="L23" i="16"/>
  <c r="J23" i="16"/>
  <c r="I37" i="16"/>
  <c r="D41" i="16"/>
  <c r="I64" i="16"/>
  <c r="M79" i="16"/>
  <c r="K743" i="9"/>
  <c r="M130" i="16"/>
  <c r="M134" i="16"/>
  <c r="C146" i="16"/>
  <c r="M147" i="16"/>
  <c r="M151" i="16"/>
  <c r="M155" i="16"/>
  <c r="M169" i="16"/>
  <c r="D207" i="16"/>
  <c r="L207" i="16"/>
  <c r="F217" i="16"/>
  <c r="E247" i="16"/>
  <c r="E246" i="16" s="1"/>
  <c r="P1829" i="9"/>
  <c r="D1988" i="4" s="1"/>
  <c r="M248" i="16"/>
  <c r="E274" i="16"/>
  <c r="E273" i="16" s="1"/>
  <c r="P2045" i="9"/>
  <c r="D2204" i="4" s="1"/>
  <c r="P2853" i="9"/>
  <c r="D3012" i="4" s="1"/>
  <c r="I226" i="16"/>
  <c r="I6" i="17" s="1"/>
  <c r="I246" i="16"/>
  <c r="I251" i="16"/>
  <c r="M255" i="16"/>
  <c r="C263" i="16"/>
  <c r="M264" i="16"/>
  <c r="J266" i="16"/>
  <c r="J275" i="16"/>
  <c r="E284" i="16"/>
  <c r="M286" i="16"/>
  <c r="M290" i="16"/>
  <c r="F294" i="16"/>
  <c r="M312" i="16"/>
  <c r="C328" i="16"/>
  <c r="M329" i="16"/>
  <c r="M363" i="16"/>
  <c r="C362" i="16"/>
  <c r="C380" i="16"/>
  <c r="M386" i="16"/>
  <c r="M380" i="16" s="1"/>
  <c r="K379" i="16"/>
  <c r="K7" i="17"/>
  <c r="J397" i="16"/>
  <c r="J5" i="17"/>
  <c r="D120" i="15"/>
  <c r="F124" i="15"/>
  <c r="M16" i="16"/>
  <c r="M39" i="16"/>
  <c r="M77" i="16"/>
  <c r="C230" i="16"/>
  <c r="K180" i="16"/>
  <c r="M185" i="16"/>
  <c r="D191" i="16"/>
  <c r="L191" i="16"/>
  <c r="E207" i="16"/>
  <c r="M209" i="16"/>
  <c r="M213" i="16"/>
  <c r="M220" i="16"/>
  <c r="M224" i="16"/>
  <c r="M267" i="16"/>
  <c r="C266" i="16"/>
  <c r="M276" i="16"/>
  <c r="C275" i="16"/>
  <c r="M280" i="16"/>
  <c r="M297" i="16"/>
  <c r="M323" i="16"/>
  <c r="M327" i="16"/>
  <c r="M349" i="16"/>
  <c r="H352" i="16"/>
  <c r="M357" i="16"/>
  <c r="M361" i="16"/>
  <c r="P2801" i="9"/>
  <c r="D2960" i="4" s="1"/>
  <c r="D7" i="17"/>
  <c r="L379" i="16"/>
  <c r="L7" i="17"/>
  <c r="M394" i="16"/>
  <c r="C393" i="16"/>
  <c r="C398" i="16"/>
  <c r="M399" i="16"/>
  <c r="K397" i="16"/>
  <c r="K5" i="17"/>
  <c r="M408" i="16"/>
  <c r="C407" i="16"/>
  <c r="M417" i="16"/>
  <c r="M416" i="16" s="1"/>
  <c r="C416" i="16"/>
  <c r="M420" i="16"/>
  <c r="M419" i="16" s="1"/>
  <c r="C419" i="16"/>
  <c r="C422" i="16"/>
  <c r="M423" i="16"/>
  <c r="M422" i="16" s="1"/>
  <c r="H429" i="14"/>
  <c r="F59" i="15"/>
  <c r="E136" i="15"/>
  <c r="E135" i="15" s="1"/>
  <c r="E14" i="16"/>
  <c r="M21" i="16"/>
  <c r="E28" i="16"/>
  <c r="M30" i="16"/>
  <c r="M34" i="16"/>
  <c r="M48" i="16"/>
  <c r="M68" i="16"/>
  <c r="M72" i="16"/>
  <c r="J74" i="16"/>
  <c r="G82" i="16"/>
  <c r="G91" i="16"/>
  <c r="D95" i="16"/>
  <c r="L95" i="16"/>
  <c r="I116" i="16"/>
  <c r="P926" i="9"/>
  <c r="D1085" i="4" s="1"/>
  <c r="J126" i="16"/>
  <c r="C136" i="16"/>
  <c r="M137" i="16"/>
  <c r="D146" i="16"/>
  <c r="L146" i="16"/>
  <c r="E156" i="16"/>
  <c r="M158" i="16"/>
  <c r="M162" i="16"/>
  <c r="P1270" i="9"/>
  <c r="D1429" i="4" s="1"/>
  <c r="J164" i="16"/>
  <c r="M175" i="16"/>
  <c r="M179" i="16"/>
  <c r="D180" i="16"/>
  <c r="L180" i="16"/>
  <c r="F207" i="16"/>
  <c r="H217" i="16"/>
  <c r="C226" i="16"/>
  <c r="C6" i="17" s="1"/>
  <c r="K226" i="16"/>
  <c r="K6" i="17" s="1"/>
  <c r="P1778" i="9"/>
  <c r="D1937" i="4" s="1"/>
  <c r="J240" i="16"/>
  <c r="C246" i="16"/>
  <c r="M247" i="16"/>
  <c r="K246" i="16"/>
  <c r="C251" i="16"/>
  <c r="K251" i="16"/>
  <c r="M256" i="16"/>
  <c r="J258" i="16"/>
  <c r="E263" i="16"/>
  <c r="M265" i="16"/>
  <c r="C273" i="16"/>
  <c r="D275" i="16"/>
  <c r="L275" i="16"/>
  <c r="G284" i="16"/>
  <c r="M287" i="16"/>
  <c r="M291" i="16"/>
  <c r="H294" i="16"/>
  <c r="M300" i="16"/>
  <c r="C299" i="16"/>
  <c r="K299" i="16"/>
  <c r="M308" i="16"/>
  <c r="G310" i="16"/>
  <c r="M313" i="16"/>
  <c r="M317" i="16"/>
  <c r="P2442" i="9"/>
  <c r="D2601" i="4" s="1"/>
  <c r="J319" i="16"/>
  <c r="E328" i="16"/>
  <c r="M330" i="16"/>
  <c r="G335" i="16"/>
  <c r="M339" i="16"/>
  <c r="M343" i="16"/>
  <c r="P2630" i="9"/>
  <c r="D2789" i="4" s="1"/>
  <c r="J345" i="16"/>
  <c r="I352" i="16"/>
  <c r="M373" i="16"/>
  <c r="C372" i="16"/>
  <c r="K372" i="16"/>
  <c r="P2822" i="9"/>
  <c r="D2981" i="4" s="1"/>
  <c r="J375" i="16"/>
  <c r="E7" i="17"/>
  <c r="E379" i="16"/>
  <c r="D393" i="16"/>
  <c r="D379" i="16" s="1"/>
  <c r="L393" i="16"/>
  <c r="D398" i="16"/>
  <c r="L398" i="16"/>
  <c r="D407" i="16"/>
  <c r="L407" i="16"/>
  <c r="O3" i="14"/>
  <c r="O429" i="14" s="1"/>
  <c r="P14" i="6" s="1"/>
  <c r="D146" i="15"/>
  <c r="F149" i="15"/>
  <c r="W108" i="5" s="1"/>
  <c r="F126" i="15"/>
  <c r="D125" i="15"/>
  <c r="F125" i="15" s="1"/>
  <c r="E11" i="10" s="1"/>
  <c r="E139" i="15"/>
  <c r="E138" i="15" s="1"/>
  <c r="F14" i="16"/>
  <c r="K23" i="16"/>
  <c r="F28" i="16"/>
  <c r="H41" i="16"/>
  <c r="C50" i="16"/>
  <c r="K50" i="16"/>
  <c r="J64" i="16"/>
  <c r="C74" i="16"/>
  <c r="K74" i="16"/>
  <c r="H82" i="16"/>
  <c r="G85" i="16"/>
  <c r="M88" i="16"/>
  <c r="H91" i="16"/>
  <c r="M97" i="16"/>
  <c r="M101" i="16"/>
  <c r="I106" i="16"/>
  <c r="M114" i="16"/>
  <c r="M127" i="16"/>
  <c r="C126" i="16"/>
  <c r="K126" i="16"/>
  <c r="M131" i="16"/>
  <c r="M135" i="16"/>
  <c r="L136" i="16"/>
  <c r="E146" i="16"/>
  <c r="M148" i="16"/>
  <c r="M152" i="16"/>
  <c r="F156" i="16"/>
  <c r="C164" i="16"/>
  <c r="M165" i="16"/>
  <c r="K164" i="16"/>
  <c r="D174" i="16"/>
  <c r="L174" i="16"/>
  <c r="E180" i="16"/>
  <c r="M182" i="16"/>
  <c r="M186" i="16"/>
  <c r="M198" i="16"/>
  <c r="G207" i="16"/>
  <c r="M210" i="16"/>
  <c r="M214" i="16"/>
  <c r="I217" i="16"/>
  <c r="M221" i="16"/>
  <c r="M225" i="16"/>
  <c r="D226" i="16"/>
  <c r="D6" i="17" s="1"/>
  <c r="L226" i="16"/>
  <c r="L6" i="17" s="1"/>
  <c r="I230" i="16"/>
  <c r="C240" i="16"/>
  <c r="M241" i="16"/>
  <c r="K240" i="16"/>
  <c r="D246" i="16"/>
  <c r="L246" i="16"/>
  <c r="D251" i="16"/>
  <c r="L251" i="16"/>
  <c r="C258" i="16"/>
  <c r="M259" i="16"/>
  <c r="K258" i="16"/>
  <c r="F263" i="16"/>
  <c r="E266" i="16"/>
  <c r="M268" i="16"/>
  <c r="E275" i="16"/>
  <c r="M277" i="16"/>
  <c r="M281" i="16"/>
  <c r="H284" i="16"/>
  <c r="I294" i="16"/>
  <c r="M298" i="16"/>
  <c r="D299" i="16"/>
  <c r="H310" i="16"/>
  <c r="H309" i="16" s="1"/>
  <c r="C319" i="16"/>
  <c r="M320" i="16"/>
  <c r="K319" i="16"/>
  <c r="M324" i="16"/>
  <c r="H335" i="16"/>
  <c r="C345" i="16"/>
  <c r="M346" i="16"/>
  <c r="K345" i="16"/>
  <c r="M350" i="16"/>
  <c r="P2691" i="9"/>
  <c r="D2850" i="4" s="1"/>
  <c r="J352" i="16"/>
  <c r="M358" i="16"/>
  <c r="M371" i="16"/>
  <c r="C375" i="16"/>
  <c r="M376" i="16"/>
  <c r="F7" i="17"/>
  <c r="M395" i="16"/>
  <c r="E397" i="16"/>
  <c r="E5" i="17"/>
  <c r="M400" i="16"/>
  <c r="M409" i="16"/>
  <c r="M305" i="16"/>
  <c r="I310" i="16"/>
  <c r="M314" i="16"/>
  <c r="M318" i="16"/>
  <c r="D319" i="16"/>
  <c r="L319" i="16"/>
  <c r="I335" i="16"/>
  <c r="M340" i="16"/>
  <c r="M344" i="16"/>
  <c r="D345" i="16"/>
  <c r="D331" i="16" s="1"/>
  <c r="L345" i="16"/>
  <c r="M353" i="16"/>
  <c r="C352" i="16"/>
  <c r="K352" i="16"/>
  <c r="G362" i="16"/>
  <c r="M366" i="16"/>
  <c r="M374" i="16"/>
  <c r="D375" i="16"/>
  <c r="L375" i="16"/>
  <c r="G7" i="17"/>
  <c r="F393" i="16"/>
  <c r="F379" i="16" s="1"/>
  <c r="F398" i="16"/>
  <c r="F407" i="16"/>
  <c r="E89" i="15"/>
  <c r="I95" i="16"/>
  <c r="I180" i="16"/>
  <c r="F6" i="15"/>
  <c r="D5" i="15"/>
  <c r="F5" i="15" s="1"/>
  <c r="D93" i="15"/>
  <c r="F93" i="15" s="1"/>
  <c r="F94" i="15"/>
  <c r="M8" i="16"/>
  <c r="D9" i="16"/>
  <c r="L9" i="16"/>
  <c r="H14" i="16"/>
  <c r="E23" i="16"/>
  <c r="H37" i="16"/>
  <c r="P265" i="9"/>
  <c r="J41" i="16"/>
  <c r="D64" i="16"/>
  <c r="L64" i="16"/>
  <c r="E74" i="16"/>
  <c r="M76" i="16"/>
  <c r="M80" i="16"/>
  <c r="P549" i="9"/>
  <c r="D708" i="4" s="1"/>
  <c r="J82" i="16"/>
  <c r="I85" i="16"/>
  <c r="P621" i="9"/>
  <c r="D780" i="4" s="1"/>
  <c r="M102" i="16"/>
  <c r="K106" i="16"/>
  <c r="M111" i="16"/>
  <c r="E126" i="16"/>
  <c r="M128" i="16"/>
  <c r="M132" i="16"/>
  <c r="F136" i="16"/>
  <c r="G146" i="16"/>
  <c r="M149" i="16"/>
  <c r="M153" i="16"/>
  <c r="H156" i="16"/>
  <c r="E164" i="16"/>
  <c r="M170" i="16"/>
  <c r="F174" i="16"/>
  <c r="G180" i="16"/>
  <c r="M183" i="16"/>
  <c r="H191" i="16"/>
  <c r="I207" i="16"/>
  <c r="M211" i="16"/>
  <c r="C217" i="16"/>
  <c r="M218" i="16"/>
  <c r="K217" i="16"/>
  <c r="M222" i="16"/>
  <c r="F226" i="16"/>
  <c r="F6" i="17" s="1"/>
  <c r="K230" i="16"/>
  <c r="E240" i="16"/>
  <c r="F246" i="16"/>
  <c r="F251" i="16"/>
  <c r="E258" i="16"/>
  <c r="M260" i="16"/>
  <c r="H263" i="16"/>
  <c r="G266" i="16"/>
  <c r="M269" i="16"/>
  <c r="G275" i="16"/>
  <c r="M278" i="16"/>
  <c r="M282" i="16"/>
  <c r="P2137" i="9"/>
  <c r="D2296" i="4" s="1"/>
  <c r="J284" i="16"/>
  <c r="C294" i="16"/>
  <c r="M295" i="16"/>
  <c r="K294" i="16"/>
  <c r="F299" i="16"/>
  <c r="P2361" i="9"/>
  <c r="J310" i="16"/>
  <c r="J309" i="16" s="1"/>
  <c r="E319" i="16"/>
  <c r="M321" i="16"/>
  <c r="M325" i="16"/>
  <c r="P2545" i="9"/>
  <c r="P2557" i="9"/>
  <c r="D2716" i="4" s="1"/>
  <c r="J335" i="16"/>
  <c r="E345" i="16"/>
  <c r="M347" i="16"/>
  <c r="M351" i="16"/>
  <c r="D352" i="16"/>
  <c r="L352" i="16"/>
  <c r="M359" i="16"/>
  <c r="H362" i="16"/>
  <c r="E375" i="16"/>
  <c r="M377" i="16"/>
  <c r="H7" i="17"/>
  <c r="G393" i="16"/>
  <c r="G379" i="16" s="1"/>
  <c r="M396" i="16"/>
  <c r="G398" i="16"/>
  <c r="M401" i="16"/>
  <c r="G407" i="16"/>
  <c r="M410" i="16"/>
  <c r="D67" i="15"/>
  <c r="F79" i="15"/>
  <c r="F31" i="15"/>
  <c r="D30" i="15"/>
  <c r="D98" i="15"/>
  <c r="F98" i="15" s="1"/>
  <c r="F99" i="15"/>
  <c r="I14" i="16"/>
  <c r="F23" i="16"/>
  <c r="I28" i="16"/>
  <c r="M32" i="16"/>
  <c r="F50" i="16"/>
  <c r="E64" i="16"/>
  <c r="M66" i="16"/>
  <c r="M70" i="16"/>
  <c r="F74" i="16"/>
  <c r="M83" i="16"/>
  <c r="M82" i="16" s="1"/>
  <c r="K82" i="16"/>
  <c r="P570" i="9"/>
  <c r="D729" i="4" s="1"/>
  <c r="J85" i="16"/>
  <c r="C91" i="16"/>
  <c r="M92" i="16"/>
  <c r="K91" i="16"/>
  <c r="H95" i="16"/>
  <c r="E116" i="16"/>
  <c r="F126" i="16"/>
  <c r="M143" i="16"/>
  <c r="H146" i="16"/>
  <c r="I156" i="16"/>
  <c r="M160" i="16"/>
  <c r="F164" i="16"/>
  <c r="G174" i="16"/>
  <c r="M177" i="16"/>
  <c r="H180" i="16"/>
  <c r="M188" i="16"/>
  <c r="I191" i="16"/>
  <c r="P1538" i="9"/>
  <c r="D1697" i="4" s="1"/>
  <c r="J207" i="16"/>
  <c r="M216" i="16"/>
  <c r="D217" i="16"/>
  <c r="L217" i="16"/>
  <c r="G226" i="16"/>
  <c r="G6" i="17" s="1"/>
  <c r="M229" i="16"/>
  <c r="D230" i="16"/>
  <c r="L230" i="16"/>
  <c r="F240" i="16"/>
  <c r="G246" i="16"/>
  <c r="M249" i="16"/>
  <c r="G251" i="16"/>
  <c r="M254" i="16"/>
  <c r="I263" i="16"/>
  <c r="H266" i="16"/>
  <c r="H275" i="16"/>
  <c r="M285" i="16"/>
  <c r="C284" i="16"/>
  <c r="K284" i="16"/>
  <c r="M289" i="16"/>
  <c r="M293" i="16"/>
  <c r="D294" i="16"/>
  <c r="L294" i="16"/>
  <c r="G299" i="16"/>
  <c r="M302" i="16"/>
  <c r="M306" i="16"/>
  <c r="C310" i="16"/>
  <c r="M311" i="16"/>
  <c r="K310" i="16"/>
  <c r="M315" i="16"/>
  <c r="F319" i="16"/>
  <c r="I328" i="16"/>
  <c r="M333" i="16"/>
  <c r="M332" i="16" s="1"/>
  <c r="C332" i="16"/>
  <c r="C335" i="16"/>
  <c r="M336" i="16"/>
  <c r="K335" i="16"/>
  <c r="K331" i="16" s="1"/>
  <c r="M341" i="16"/>
  <c r="F345" i="16"/>
  <c r="E352" i="16"/>
  <c r="I362" i="16"/>
  <c r="G372" i="16"/>
  <c r="F375" i="16"/>
  <c r="I7" i="17"/>
  <c r="H393" i="16"/>
  <c r="H379" i="16" s="1"/>
  <c r="H398" i="16"/>
  <c r="H407" i="16"/>
  <c r="P3018" i="9"/>
  <c r="F131" i="15"/>
  <c r="F36" i="15"/>
  <c r="G23" i="16"/>
  <c r="M26" i="16"/>
  <c r="J28" i="16"/>
  <c r="J37" i="16"/>
  <c r="L41" i="16"/>
  <c r="F64" i="16"/>
  <c r="G74" i="16"/>
  <c r="M81" i="16"/>
  <c r="D82" i="16"/>
  <c r="C85" i="16"/>
  <c r="M90" i="16"/>
  <c r="M99" i="16"/>
  <c r="E106" i="16"/>
  <c r="M129" i="16"/>
  <c r="M133" i="16"/>
  <c r="H136" i="16"/>
  <c r="I146" i="16"/>
  <c r="M150" i="16"/>
  <c r="M154" i="16"/>
  <c r="J156" i="16"/>
  <c r="G164" i="16"/>
  <c r="M167" i="16"/>
  <c r="M171" i="16"/>
  <c r="H174" i="16"/>
  <c r="M184" i="16"/>
  <c r="M208" i="16"/>
  <c r="C207" i="16"/>
  <c r="K207" i="16"/>
  <c r="K190" i="16" s="1"/>
  <c r="M212" i="16"/>
  <c r="E217" i="16"/>
  <c r="M219" i="16"/>
  <c r="M223" i="16"/>
  <c r="H226" i="16"/>
  <c r="H6" i="17" s="1"/>
  <c r="G240" i="16"/>
  <c r="M243" i="16"/>
  <c r="H246" i="16"/>
  <c r="H251" i="16"/>
  <c r="G258" i="16"/>
  <c r="P1963" i="9"/>
  <c r="D2122" i="4" s="1"/>
  <c r="J263" i="16"/>
  <c r="I266" i="16"/>
  <c r="M270" i="16"/>
  <c r="I275" i="16"/>
  <c r="M279" i="16"/>
  <c r="M283" i="16"/>
  <c r="D284" i="16"/>
  <c r="L284" i="16"/>
  <c r="E294" i="16"/>
  <c r="M296" i="16"/>
  <c r="H299" i="16"/>
  <c r="D310" i="16"/>
  <c r="L310" i="16"/>
  <c r="G319" i="16"/>
  <c r="M322" i="16"/>
  <c r="M326" i="16"/>
  <c r="P2523" i="9"/>
  <c r="D2682" i="4" s="1"/>
  <c r="J328" i="16"/>
  <c r="L331" i="16"/>
  <c r="D335" i="16"/>
  <c r="L335" i="16"/>
  <c r="G345" i="16"/>
  <c r="M348" i="16"/>
  <c r="F352" i="16"/>
  <c r="F331" i="16" s="1"/>
  <c r="M360" i="16"/>
  <c r="P2755" i="9"/>
  <c r="D2914" i="4" s="1"/>
  <c r="J362" i="16"/>
  <c r="H372" i="16"/>
  <c r="G375" i="16"/>
  <c r="M378" i="16"/>
  <c r="J7" i="17"/>
  <c r="J379" i="16"/>
  <c r="I393" i="16"/>
  <c r="I379" i="16" s="1"/>
  <c r="I398" i="16"/>
  <c r="I407" i="16"/>
  <c r="M428" i="16"/>
  <c r="M427" i="16" s="1"/>
  <c r="C427" i="16"/>
  <c r="C23" i="16"/>
  <c r="C43" i="18"/>
  <c r="C122" i="18"/>
  <c r="D3308" i="4" s="1"/>
  <c r="C50" i="18"/>
  <c r="D3236" i="4" s="1"/>
  <c r="C69" i="18"/>
  <c r="D3255" i="4" s="1"/>
  <c r="C106" i="18"/>
  <c r="D3292" i="4" s="1"/>
  <c r="C131" i="18" l="1"/>
  <c r="D3317" i="4" s="1"/>
  <c r="C3" i="18"/>
  <c r="D3029" i="9"/>
  <c r="E5" i="16"/>
  <c r="D165" i="4"/>
  <c r="G250" i="16"/>
  <c r="E309" i="16"/>
  <c r="M98" i="16"/>
  <c r="M52" i="16"/>
  <c r="M31" i="16"/>
  <c r="X9" i="5" a="1"/>
  <c r="X9" i="5" s="1"/>
  <c r="G2" i="4" s="1"/>
  <c r="J250" i="16"/>
  <c r="D309" i="16"/>
  <c r="I157" i="8"/>
  <c r="M123" i="16"/>
  <c r="M43" i="16"/>
  <c r="G136" i="16"/>
  <c r="G105" i="16" s="1"/>
  <c r="B30" i="5"/>
  <c r="AD2" i="4" s="1"/>
  <c r="F106" i="16"/>
  <c r="C23" i="6"/>
  <c r="B23" i="6"/>
  <c r="B32" i="5"/>
  <c r="AF2" i="4" s="1"/>
  <c r="M217" i="16"/>
  <c r="L299" i="16"/>
  <c r="D106" i="16"/>
  <c r="P2907" i="9"/>
  <c r="D3066" i="4" s="1"/>
  <c r="F116" i="16"/>
  <c r="F117" i="15"/>
  <c r="W89" i="5" s="1"/>
  <c r="M93" i="16"/>
  <c r="K136" i="16"/>
  <c r="E362" i="16"/>
  <c r="G331" i="16"/>
  <c r="M207" i="16"/>
  <c r="J91" i="16"/>
  <c r="J40" i="16" s="1"/>
  <c r="F40" i="16"/>
  <c r="P73" i="8"/>
  <c r="D67" i="4" s="1"/>
  <c r="L266" i="16"/>
  <c r="P12" i="9"/>
  <c r="E190" i="16"/>
  <c r="B21" i="6"/>
  <c r="P5" i="9"/>
  <c r="AB97" i="5"/>
  <c r="CW2" i="4"/>
  <c r="M345" i="16"/>
  <c r="E331" i="16"/>
  <c r="G309" i="16"/>
  <c r="M142" i="16"/>
  <c r="AB98" i="5"/>
  <c r="CX2" i="4"/>
  <c r="F309" i="16"/>
  <c r="M234" i="16"/>
  <c r="J331" i="16"/>
  <c r="E20" i="11" s="1"/>
  <c r="H331" i="16"/>
  <c r="I331" i="16"/>
  <c r="E95" i="16"/>
  <c r="D13" i="15"/>
  <c r="F13" i="15" s="1"/>
  <c r="G157" i="8"/>
  <c r="M104" i="16"/>
  <c r="P136" i="8"/>
  <c r="D128" i="4" s="1"/>
  <c r="I105" i="16"/>
  <c r="F190" i="16"/>
  <c r="C309" i="16"/>
  <c r="E8" i="11" s="1"/>
  <c r="M393" i="16"/>
  <c r="J14" i="17" s="1"/>
  <c r="J157" i="8"/>
  <c r="M119" i="16"/>
  <c r="G41" i="16"/>
  <c r="G40" i="16" s="1"/>
  <c r="F266" i="16"/>
  <c r="P20" i="9"/>
  <c r="P16" i="9"/>
  <c r="D7" i="16" s="1"/>
  <c r="P17" i="9"/>
  <c r="J4" i="17"/>
  <c r="L105" i="16"/>
  <c r="M91" i="16"/>
  <c r="F5" i="17"/>
  <c r="F397" i="16"/>
  <c r="I5" i="16"/>
  <c r="D169" i="4"/>
  <c r="C37" i="16"/>
  <c r="M38" i="16"/>
  <c r="M37" i="16" s="1"/>
  <c r="I5" i="17"/>
  <c r="I397" i="16"/>
  <c r="D424" i="4"/>
  <c r="P264" i="9"/>
  <c r="D423" i="4" s="1"/>
  <c r="C42" i="18"/>
  <c r="D3228" i="4" s="1"/>
  <c r="D3229" i="4"/>
  <c r="M86" i="16"/>
  <c r="M24" i="16"/>
  <c r="M23" i="16" s="1"/>
  <c r="M180" i="16"/>
  <c r="C9" i="16"/>
  <c r="M10" i="16"/>
  <c r="M9" i="16" s="1"/>
  <c r="E41" i="16"/>
  <c r="E40" i="16" s="1"/>
  <c r="C88" i="18"/>
  <c r="D3274" i="4" s="1"/>
  <c r="M261" i="16"/>
  <c r="I190" i="16"/>
  <c r="D105" i="16"/>
  <c r="C41" i="16"/>
  <c r="H190" i="16"/>
  <c r="M89" i="16"/>
  <c r="J116" i="16"/>
  <c r="J105" i="16" s="1"/>
  <c r="M335" i="16"/>
  <c r="K309" i="16"/>
  <c r="F258" i="16"/>
  <c r="I309" i="16"/>
  <c r="M319" i="16"/>
  <c r="M258" i="16"/>
  <c r="M240" i="16"/>
  <c r="M51" i="16"/>
  <c r="D397" i="16"/>
  <c r="D5" i="17"/>
  <c r="H106" i="16"/>
  <c r="C397" i="16"/>
  <c r="C5" i="17"/>
  <c r="L190" i="16"/>
  <c r="M144" i="16"/>
  <c r="P29" i="8"/>
  <c r="D29" i="4" s="1"/>
  <c r="P21" i="9"/>
  <c r="J7" i="16"/>
  <c r="D181" i="4"/>
  <c r="F136" i="15"/>
  <c r="D135" i="15"/>
  <c r="F3" i="9"/>
  <c r="F2" i="9" s="1"/>
  <c r="F3029" i="9" s="1"/>
  <c r="G4" i="9"/>
  <c r="P13" i="9"/>
  <c r="J230" i="16"/>
  <c r="J190" i="16" s="1"/>
  <c r="E17" i="11" s="1"/>
  <c r="C95" i="16"/>
  <c r="M96" i="16"/>
  <c r="M47" i="16"/>
  <c r="F42" i="15"/>
  <c r="D41" i="15"/>
  <c r="F41" i="15" s="1"/>
  <c r="L142" i="3" a="1"/>
  <c r="L142" i="3" s="1"/>
  <c r="G142" i="3" a="1"/>
  <c r="G142" i="3" s="1"/>
  <c r="K142" i="3" a="1"/>
  <c r="K142" i="3" s="1"/>
  <c r="F142" i="3" a="1"/>
  <c r="F142" i="3" s="1"/>
  <c r="J142" i="3" a="1"/>
  <c r="J142" i="3" s="1"/>
  <c r="E142" i="3" a="1"/>
  <c r="E142" i="3" s="1"/>
  <c r="M142" i="3" a="1"/>
  <c r="M142" i="3" s="1"/>
  <c r="D142" i="3" a="1"/>
  <c r="D142" i="3" s="1"/>
  <c r="I142" i="3" a="1"/>
  <c r="I142" i="3" s="1"/>
  <c r="N142" i="3" a="1"/>
  <c r="N142" i="3" s="1"/>
  <c r="H142" i="3" a="1"/>
  <c r="H142" i="3" s="1"/>
  <c r="K83" i="3" a="1"/>
  <c r="K83" i="3" s="1"/>
  <c r="G83" i="3" a="1"/>
  <c r="G83" i="3" s="1"/>
  <c r="N83" i="3" a="1"/>
  <c r="N83" i="3" s="1"/>
  <c r="J83" i="3" a="1"/>
  <c r="J83" i="3" s="1"/>
  <c r="F83" i="3" a="1"/>
  <c r="F83" i="3" s="1"/>
  <c r="M83" i="3" a="1"/>
  <c r="M83" i="3" s="1"/>
  <c r="I83" i="3" a="1"/>
  <c r="I83" i="3" s="1"/>
  <c r="E83" i="3" a="1"/>
  <c r="E83" i="3" s="1"/>
  <c r="L83" i="3" a="1"/>
  <c r="L83" i="3" s="1"/>
  <c r="D83" i="3" a="1"/>
  <c r="D83" i="3" s="1"/>
  <c r="H83" i="3" a="1"/>
  <c r="H83" i="3" s="1"/>
  <c r="N145" i="3" a="1"/>
  <c r="N145" i="3" s="1"/>
  <c r="J145" i="3" a="1"/>
  <c r="J145" i="3" s="1"/>
  <c r="F145" i="3" a="1"/>
  <c r="F145" i="3" s="1"/>
  <c r="L145" i="3" a="1"/>
  <c r="L145" i="3" s="1"/>
  <c r="H145" i="3" a="1"/>
  <c r="H145" i="3" s="1"/>
  <c r="D145" i="3" a="1"/>
  <c r="D145" i="3" s="1"/>
  <c r="I145" i="3" a="1"/>
  <c r="I145" i="3" s="1"/>
  <c r="M145" i="3" a="1"/>
  <c r="M145" i="3" s="1"/>
  <c r="G145" i="3" a="1"/>
  <c r="G145" i="3" s="1"/>
  <c r="E145" i="3" a="1"/>
  <c r="E145" i="3" s="1"/>
  <c r="K145" i="3" a="1"/>
  <c r="K145" i="3" s="1"/>
  <c r="K82" i="3" a="1"/>
  <c r="K82" i="3" s="1"/>
  <c r="G82" i="3" a="1"/>
  <c r="G82" i="3" s="1"/>
  <c r="N82" i="3" a="1"/>
  <c r="N82" i="3" s="1"/>
  <c r="J82" i="3" a="1"/>
  <c r="J82" i="3" s="1"/>
  <c r="F82" i="3" a="1"/>
  <c r="F82" i="3" s="1"/>
  <c r="M82" i="3" a="1"/>
  <c r="M82" i="3" s="1"/>
  <c r="D82" i="3" a="1"/>
  <c r="D82" i="3" s="1"/>
  <c r="L82" i="3" a="1"/>
  <c r="L82" i="3" s="1"/>
  <c r="I82" i="3" a="1"/>
  <c r="I82" i="3" s="1"/>
  <c r="E82" i="3" a="1"/>
  <c r="E82" i="3" s="1"/>
  <c r="H82" i="3" a="1"/>
  <c r="H82" i="3" s="1"/>
  <c r="L286" i="3" a="1"/>
  <c r="L286" i="3" s="1"/>
  <c r="H286" i="3" a="1"/>
  <c r="H286" i="3" s="1"/>
  <c r="D286" i="3" a="1"/>
  <c r="D286" i="3" s="1"/>
  <c r="K286" i="3" a="1"/>
  <c r="K286" i="3" s="1"/>
  <c r="F286" i="3" a="1"/>
  <c r="F286" i="3" s="1"/>
  <c r="J286" i="3" a="1"/>
  <c r="J286" i="3" s="1"/>
  <c r="N286" i="3" a="1"/>
  <c r="N286" i="3" s="1"/>
  <c r="E286" i="3" a="1"/>
  <c r="E286" i="3" s="1"/>
  <c r="I286" i="3" a="1"/>
  <c r="I286" i="3" s="1"/>
  <c r="M286" i="3" a="1"/>
  <c r="M286" i="3" s="1"/>
  <c r="G286" i="3" a="1"/>
  <c r="G286" i="3" s="1"/>
  <c r="L97" i="3" a="1"/>
  <c r="L97" i="3" s="1"/>
  <c r="H97" i="3" a="1"/>
  <c r="H97" i="3" s="1"/>
  <c r="D97" i="3" a="1"/>
  <c r="D97" i="3" s="1"/>
  <c r="K97" i="3" a="1"/>
  <c r="K97" i="3" s="1"/>
  <c r="G97" i="3" a="1"/>
  <c r="G97" i="3" s="1"/>
  <c r="N97" i="3" a="1"/>
  <c r="N97" i="3" s="1"/>
  <c r="J97" i="3" a="1"/>
  <c r="J97" i="3" s="1"/>
  <c r="F97" i="3" a="1"/>
  <c r="F97" i="3" s="1"/>
  <c r="E97" i="3" a="1"/>
  <c r="E97" i="3" s="1"/>
  <c r="I97" i="3" a="1"/>
  <c r="I97" i="3" s="1"/>
  <c r="M97" i="3" a="1"/>
  <c r="M97" i="3" s="1"/>
  <c r="L33" i="3" a="1"/>
  <c r="L33" i="3" s="1"/>
  <c r="H33" i="3" a="1"/>
  <c r="H33" i="3" s="1"/>
  <c r="D33" i="3" a="1"/>
  <c r="D33" i="3" s="1"/>
  <c r="K33" i="3" a="1"/>
  <c r="K33" i="3" s="1"/>
  <c r="G33" i="3" a="1"/>
  <c r="G33" i="3" s="1"/>
  <c r="N33" i="3" a="1"/>
  <c r="N33" i="3" s="1"/>
  <c r="J33" i="3" a="1"/>
  <c r="J33" i="3" s="1"/>
  <c r="F33" i="3" a="1"/>
  <c r="F33" i="3" s="1"/>
  <c r="I33" i="3" a="1"/>
  <c r="I33" i="3" s="1"/>
  <c r="E33" i="3" a="1"/>
  <c r="E33" i="3" s="1"/>
  <c r="M33" i="3" a="1"/>
  <c r="M33" i="3" s="1"/>
  <c r="L112" i="3" a="1"/>
  <c r="L112" i="3" s="1"/>
  <c r="H112" i="3" a="1"/>
  <c r="H112" i="3" s="1"/>
  <c r="D112" i="3" a="1"/>
  <c r="D112" i="3" s="1"/>
  <c r="K112" i="3" a="1"/>
  <c r="K112" i="3" s="1"/>
  <c r="G112" i="3" a="1"/>
  <c r="G112" i="3" s="1"/>
  <c r="F112" i="3" a="1"/>
  <c r="F112" i="3" s="1"/>
  <c r="N112" i="3" a="1"/>
  <c r="N112" i="3" s="1"/>
  <c r="E112" i="3" a="1"/>
  <c r="E112" i="3" s="1"/>
  <c r="J112" i="3" a="1"/>
  <c r="J112" i="3" s="1"/>
  <c r="I112" i="3" a="1"/>
  <c r="I112" i="3" s="1"/>
  <c r="M112" i="3" a="1"/>
  <c r="M112" i="3" s="1"/>
  <c r="L48" i="3" a="1"/>
  <c r="L48" i="3" s="1"/>
  <c r="H48" i="3" a="1"/>
  <c r="H48" i="3" s="1"/>
  <c r="D48" i="3" a="1"/>
  <c r="D48" i="3" s="1"/>
  <c r="K48" i="3" a="1"/>
  <c r="K48" i="3" s="1"/>
  <c r="G48" i="3" a="1"/>
  <c r="G48" i="3" s="1"/>
  <c r="F48" i="3" a="1"/>
  <c r="F48" i="3" s="1"/>
  <c r="N48" i="3" a="1"/>
  <c r="N48" i="3" s="1"/>
  <c r="E48" i="3" a="1"/>
  <c r="E48" i="3" s="1"/>
  <c r="M48" i="3" a="1"/>
  <c r="M48" i="3" s="1"/>
  <c r="I48" i="3" a="1"/>
  <c r="I48" i="3" s="1"/>
  <c r="J48" i="3" a="1"/>
  <c r="J48" i="3" s="1"/>
  <c r="M170" i="3" a="1"/>
  <c r="M170" i="3" s="1"/>
  <c r="I170" i="3" a="1"/>
  <c r="I170" i="3" s="1"/>
  <c r="E170" i="3" a="1"/>
  <c r="E170" i="3" s="1"/>
  <c r="L170" i="3" a="1"/>
  <c r="L170" i="3" s="1"/>
  <c r="H170" i="3" a="1"/>
  <c r="H170" i="3" s="1"/>
  <c r="D170" i="3" a="1"/>
  <c r="D170" i="3" s="1"/>
  <c r="K170" i="3" a="1"/>
  <c r="K170" i="3" s="1"/>
  <c r="G170" i="3" a="1"/>
  <c r="G170" i="3" s="1"/>
  <c r="N170" i="3" a="1"/>
  <c r="N170" i="3" s="1"/>
  <c r="J170" i="3" a="1"/>
  <c r="J170" i="3" s="1"/>
  <c r="F170" i="3" a="1"/>
  <c r="F170" i="3" s="1"/>
  <c r="M234" i="3" a="1"/>
  <c r="M234" i="3" s="1"/>
  <c r="I234" i="3" a="1"/>
  <c r="I234" i="3" s="1"/>
  <c r="E234" i="3" a="1"/>
  <c r="E234" i="3" s="1"/>
  <c r="L234" i="3" a="1"/>
  <c r="L234" i="3" s="1"/>
  <c r="H234" i="3" a="1"/>
  <c r="H234" i="3" s="1"/>
  <c r="D234" i="3" a="1"/>
  <c r="D234" i="3" s="1"/>
  <c r="K234" i="3" a="1"/>
  <c r="K234" i="3" s="1"/>
  <c r="G234" i="3" a="1"/>
  <c r="G234" i="3" s="1"/>
  <c r="N234" i="3" a="1"/>
  <c r="N234" i="3" s="1"/>
  <c r="J234" i="3" a="1"/>
  <c r="J234" i="3" s="1"/>
  <c r="F234" i="3" a="1"/>
  <c r="F234" i="3" s="1"/>
  <c r="M147" i="3" a="1"/>
  <c r="M147" i="3" s="1"/>
  <c r="I147" i="3" a="1"/>
  <c r="I147" i="3" s="1"/>
  <c r="E147" i="3" a="1"/>
  <c r="E147" i="3" s="1"/>
  <c r="K147" i="3" a="1"/>
  <c r="K147" i="3" s="1"/>
  <c r="G147" i="3" a="1"/>
  <c r="G147" i="3" s="1"/>
  <c r="H147" i="3" a="1"/>
  <c r="H147" i="3" s="1"/>
  <c r="L147" i="3" a="1"/>
  <c r="L147" i="3" s="1"/>
  <c r="F147" i="3" a="1"/>
  <c r="F147" i="3" s="1"/>
  <c r="D147" i="3" a="1"/>
  <c r="D147" i="3" s="1"/>
  <c r="N147" i="3" a="1"/>
  <c r="N147" i="3" s="1"/>
  <c r="J147" i="3" a="1"/>
  <c r="J147" i="3" s="1"/>
  <c r="M211" i="3" a="1"/>
  <c r="M211" i="3" s="1"/>
  <c r="I211" i="3" a="1"/>
  <c r="I211" i="3" s="1"/>
  <c r="E211" i="3" a="1"/>
  <c r="E211" i="3" s="1"/>
  <c r="L211" i="3" a="1"/>
  <c r="L211" i="3" s="1"/>
  <c r="H211" i="3" a="1"/>
  <c r="H211" i="3" s="1"/>
  <c r="D211" i="3" a="1"/>
  <c r="D211" i="3" s="1"/>
  <c r="K211" i="3" a="1"/>
  <c r="K211" i="3" s="1"/>
  <c r="G211" i="3" a="1"/>
  <c r="G211" i="3" s="1"/>
  <c r="J211" i="3" a="1"/>
  <c r="J211" i="3" s="1"/>
  <c r="F211" i="3" a="1"/>
  <c r="F211" i="3" s="1"/>
  <c r="N211" i="3" a="1"/>
  <c r="N211" i="3" s="1"/>
  <c r="M275" i="3" a="1"/>
  <c r="M275" i="3" s="1"/>
  <c r="I275" i="3" a="1"/>
  <c r="I275" i="3" s="1"/>
  <c r="E275" i="3" a="1"/>
  <c r="E275" i="3" s="1"/>
  <c r="L275" i="3" a="1"/>
  <c r="L275" i="3" s="1"/>
  <c r="H275" i="3" a="1"/>
  <c r="H275" i="3" s="1"/>
  <c r="D275" i="3" a="1"/>
  <c r="D275" i="3" s="1"/>
  <c r="K275" i="3" a="1"/>
  <c r="K275" i="3" s="1"/>
  <c r="G275" i="3" a="1"/>
  <c r="G275" i="3" s="1"/>
  <c r="J275" i="3" a="1"/>
  <c r="J275" i="3" s="1"/>
  <c r="F275" i="3" a="1"/>
  <c r="F275" i="3" s="1"/>
  <c r="N275" i="3" a="1"/>
  <c r="N275" i="3" s="1"/>
  <c r="L188" i="3" a="1"/>
  <c r="L188" i="3" s="1"/>
  <c r="H188" i="3" a="1"/>
  <c r="H188" i="3" s="1"/>
  <c r="D188" i="3" a="1"/>
  <c r="D188" i="3" s="1"/>
  <c r="K188" i="3" a="1"/>
  <c r="K188" i="3" s="1"/>
  <c r="G188" i="3" a="1"/>
  <c r="G188" i="3" s="1"/>
  <c r="N188" i="3" a="1"/>
  <c r="N188" i="3" s="1"/>
  <c r="J188" i="3" a="1"/>
  <c r="J188" i="3" s="1"/>
  <c r="F188" i="3" a="1"/>
  <c r="F188" i="3" s="1"/>
  <c r="I188" i="3" a="1"/>
  <c r="I188" i="3" s="1"/>
  <c r="E188" i="3" a="1"/>
  <c r="E188" i="3" s="1"/>
  <c r="M188" i="3" a="1"/>
  <c r="M188" i="3" s="1"/>
  <c r="L252" i="3" a="1"/>
  <c r="L252" i="3" s="1"/>
  <c r="H252" i="3" a="1"/>
  <c r="H252" i="3" s="1"/>
  <c r="D252" i="3" a="1"/>
  <c r="D252" i="3" s="1"/>
  <c r="K252" i="3" a="1"/>
  <c r="K252" i="3" s="1"/>
  <c r="G252" i="3" a="1"/>
  <c r="G252" i="3" s="1"/>
  <c r="N252" i="3" a="1"/>
  <c r="N252" i="3" s="1"/>
  <c r="J252" i="3" a="1"/>
  <c r="J252" i="3" s="1"/>
  <c r="F252" i="3" a="1"/>
  <c r="F252" i="3" s="1"/>
  <c r="I252" i="3" a="1"/>
  <c r="I252" i="3" s="1"/>
  <c r="E252" i="3" a="1"/>
  <c r="E252" i="3" s="1"/>
  <c r="M252" i="3" a="1"/>
  <c r="M252" i="3" s="1"/>
  <c r="N316" i="3" a="1"/>
  <c r="N316" i="3" s="1"/>
  <c r="J316" i="3" a="1"/>
  <c r="J316" i="3" s="1"/>
  <c r="F316" i="3" a="1"/>
  <c r="F316" i="3" s="1"/>
  <c r="M316" i="3" a="1"/>
  <c r="M316" i="3" s="1"/>
  <c r="I316" i="3" a="1"/>
  <c r="I316" i="3" s="1"/>
  <c r="E316" i="3" a="1"/>
  <c r="E316" i="3" s="1"/>
  <c r="L316" i="3" a="1"/>
  <c r="L316" i="3" s="1"/>
  <c r="H316" i="3" a="1"/>
  <c r="H316" i="3" s="1"/>
  <c r="D316" i="3" a="1"/>
  <c r="D316" i="3" s="1"/>
  <c r="K316" i="3" a="1"/>
  <c r="K316" i="3" s="1"/>
  <c r="G316" i="3" a="1"/>
  <c r="G316" i="3" s="1"/>
  <c r="N380" i="3" a="1"/>
  <c r="N380" i="3" s="1"/>
  <c r="J380" i="3" a="1"/>
  <c r="J380" i="3" s="1"/>
  <c r="F380" i="3" a="1"/>
  <c r="F380" i="3" s="1"/>
  <c r="M380" i="3" a="1"/>
  <c r="M380" i="3" s="1"/>
  <c r="I380" i="3" a="1"/>
  <c r="I380" i="3" s="1"/>
  <c r="E380" i="3" a="1"/>
  <c r="E380" i="3" s="1"/>
  <c r="L380" i="3" a="1"/>
  <c r="L380" i="3" s="1"/>
  <c r="H380" i="3" a="1"/>
  <c r="H380" i="3" s="1"/>
  <c r="D380" i="3" a="1"/>
  <c r="D380" i="3" s="1"/>
  <c r="K380" i="3" a="1"/>
  <c r="K380" i="3" s="1"/>
  <c r="G380" i="3" a="1"/>
  <c r="G380" i="3" s="1"/>
  <c r="L189" i="3" a="1"/>
  <c r="L189" i="3" s="1"/>
  <c r="H189" i="3" a="1"/>
  <c r="H189" i="3" s="1"/>
  <c r="D189" i="3" a="1"/>
  <c r="D189" i="3" s="1"/>
  <c r="K189" i="3" a="1"/>
  <c r="K189" i="3" s="1"/>
  <c r="G189" i="3" a="1"/>
  <c r="G189" i="3" s="1"/>
  <c r="N189" i="3" a="1"/>
  <c r="N189" i="3" s="1"/>
  <c r="J189" i="3" a="1"/>
  <c r="J189" i="3" s="1"/>
  <c r="F189" i="3" a="1"/>
  <c r="F189" i="3" s="1"/>
  <c r="E189" i="3" a="1"/>
  <c r="E189" i="3" s="1"/>
  <c r="M189" i="3" a="1"/>
  <c r="M189" i="3" s="1"/>
  <c r="I189" i="3" a="1"/>
  <c r="I189" i="3" s="1"/>
  <c r="L253" i="3" a="1"/>
  <c r="L253" i="3" s="1"/>
  <c r="H253" i="3" a="1"/>
  <c r="H253" i="3" s="1"/>
  <c r="D253" i="3" a="1"/>
  <c r="D253" i="3" s="1"/>
  <c r="K253" i="3" a="1"/>
  <c r="K253" i="3" s="1"/>
  <c r="G253" i="3" a="1"/>
  <c r="G253" i="3" s="1"/>
  <c r="N253" i="3" a="1"/>
  <c r="N253" i="3" s="1"/>
  <c r="J253" i="3" a="1"/>
  <c r="J253" i="3" s="1"/>
  <c r="F253" i="3" a="1"/>
  <c r="F253" i="3" s="1"/>
  <c r="E253" i="3" a="1"/>
  <c r="E253" i="3" s="1"/>
  <c r="M253" i="3" a="1"/>
  <c r="M253" i="3" s="1"/>
  <c r="I253" i="3" a="1"/>
  <c r="I253" i="3" s="1"/>
  <c r="K174" i="3" a="1"/>
  <c r="K174" i="3" s="1"/>
  <c r="G174" i="3" a="1"/>
  <c r="G174" i="3" s="1"/>
  <c r="N174" i="3" a="1"/>
  <c r="N174" i="3" s="1"/>
  <c r="J174" i="3" a="1"/>
  <c r="J174" i="3" s="1"/>
  <c r="F174" i="3" a="1"/>
  <c r="F174" i="3" s="1"/>
  <c r="M174" i="3" a="1"/>
  <c r="M174" i="3" s="1"/>
  <c r="I174" i="3" a="1"/>
  <c r="I174" i="3" s="1"/>
  <c r="E174" i="3" a="1"/>
  <c r="E174" i="3" s="1"/>
  <c r="D174" i="3" a="1"/>
  <c r="D174" i="3" s="1"/>
  <c r="L174" i="3" a="1"/>
  <c r="L174" i="3" s="1"/>
  <c r="H174" i="3" a="1"/>
  <c r="H174" i="3" s="1"/>
  <c r="K238" i="3" a="1"/>
  <c r="K238" i="3" s="1"/>
  <c r="G238" i="3" a="1"/>
  <c r="G238" i="3" s="1"/>
  <c r="N238" i="3" a="1"/>
  <c r="N238" i="3" s="1"/>
  <c r="J238" i="3" a="1"/>
  <c r="J238" i="3" s="1"/>
  <c r="F238" i="3" a="1"/>
  <c r="F238" i="3" s="1"/>
  <c r="M238" i="3" a="1"/>
  <c r="M238" i="3" s="1"/>
  <c r="I238" i="3" a="1"/>
  <c r="I238" i="3" s="1"/>
  <c r="E238" i="3" a="1"/>
  <c r="E238" i="3" s="1"/>
  <c r="D238" i="3" a="1"/>
  <c r="D238" i="3" s="1"/>
  <c r="L238" i="3" a="1"/>
  <c r="L238" i="3" s="1"/>
  <c r="H238" i="3" a="1"/>
  <c r="H238" i="3" s="1"/>
  <c r="K159" i="3" a="1"/>
  <c r="K159" i="3" s="1"/>
  <c r="G159" i="3" a="1"/>
  <c r="G159" i="3" s="1"/>
  <c r="M159" i="3" a="1"/>
  <c r="M159" i="3" s="1"/>
  <c r="I159" i="3" a="1"/>
  <c r="I159" i="3" s="1"/>
  <c r="E159" i="3" a="1"/>
  <c r="E159" i="3" s="1"/>
  <c r="N159" i="3" a="1"/>
  <c r="N159" i="3" s="1"/>
  <c r="L159" i="3" a="1"/>
  <c r="L159" i="3" s="1"/>
  <c r="J159" i="3" a="1"/>
  <c r="J159" i="3" s="1"/>
  <c r="H159" i="3" a="1"/>
  <c r="H159" i="3" s="1"/>
  <c r="F159" i="3" a="1"/>
  <c r="F159" i="3" s="1"/>
  <c r="D159" i="3" a="1"/>
  <c r="D159" i="3" s="1"/>
  <c r="K223" i="3" a="1"/>
  <c r="K223" i="3" s="1"/>
  <c r="G223" i="3" a="1"/>
  <c r="G223" i="3" s="1"/>
  <c r="N223" i="3" a="1"/>
  <c r="N223" i="3" s="1"/>
  <c r="J223" i="3" a="1"/>
  <c r="J223" i="3" s="1"/>
  <c r="F223" i="3" a="1"/>
  <c r="F223" i="3" s="1"/>
  <c r="M223" i="3" a="1"/>
  <c r="M223" i="3" s="1"/>
  <c r="I223" i="3" a="1"/>
  <c r="I223" i="3" s="1"/>
  <c r="E223" i="3" a="1"/>
  <c r="E223" i="3" s="1"/>
  <c r="L223" i="3" a="1"/>
  <c r="L223" i="3" s="1"/>
  <c r="H223" i="3" a="1"/>
  <c r="H223" i="3" s="1"/>
  <c r="D223" i="3" a="1"/>
  <c r="D223" i="3" s="1"/>
  <c r="L293" i="3" a="1"/>
  <c r="L293" i="3" s="1"/>
  <c r="H293" i="3" a="1"/>
  <c r="H293" i="3" s="1"/>
  <c r="D293" i="3" a="1"/>
  <c r="D293" i="3" s="1"/>
  <c r="K293" i="3" a="1"/>
  <c r="K293" i="3" s="1"/>
  <c r="G293" i="3" a="1"/>
  <c r="G293" i="3" s="1"/>
  <c r="N293" i="3" a="1"/>
  <c r="N293" i="3" s="1"/>
  <c r="F293" i="3" a="1"/>
  <c r="F293" i="3" s="1"/>
  <c r="M293" i="3" a="1"/>
  <c r="M293" i="3" s="1"/>
  <c r="E293" i="3" a="1"/>
  <c r="E293" i="3" s="1"/>
  <c r="J293" i="3" a="1"/>
  <c r="J293" i="3" s="1"/>
  <c r="I293" i="3" a="1"/>
  <c r="I293" i="3" s="1"/>
  <c r="N357" i="3" a="1"/>
  <c r="N357" i="3" s="1"/>
  <c r="J357" i="3" a="1"/>
  <c r="J357" i="3" s="1"/>
  <c r="F357" i="3" a="1"/>
  <c r="F357" i="3" s="1"/>
  <c r="M357" i="3" a="1"/>
  <c r="M357" i="3" s="1"/>
  <c r="I357" i="3" a="1"/>
  <c r="I357" i="3" s="1"/>
  <c r="E357" i="3" a="1"/>
  <c r="E357" i="3" s="1"/>
  <c r="L357" i="3" a="1"/>
  <c r="L357" i="3" s="1"/>
  <c r="H357" i="3" a="1"/>
  <c r="H357" i="3" s="1"/>
  <c r="D357" i="3" a="1"/>
  <c r="D357" i="3" s="1"/>
  <c r="K357" i="3" a="1"/>
  <c r="K357" i="3" s="1"/>
  <c r="G357" i="3" a="1"/>
  <c r="G357" i="3" s="1"/>
  <c r="M421" i="3" a="1"/>
  <c r="M421" i="3" s="1"/>
  <c r="J421" i="3" a="1"/>
  <c r="J421" i="3" s="1"/>
  <c r="F421" i="3" a="1"/>
  <c r="F421" i="3" s="1"/>
  <c r="N421" i="3" a="1"/>
  <c r="N421" i="3" s="1"/>
  <c r="I421" i="3" a="1"/>
  <c r="I421" i="3" s="1"/>
  <c r="E421" i="3" a="1"/>
  <c r="E421" i="3" s="1"/>
  <c r="L421" i="3" a="1"/>
  <c r="L421" i="3" s="1"/>
  <c r="H421" i="3" a="1"/>
  <c r="H421" i="3" s="1"/>
  <c r="D421" i="3" a="1"/>
  <c r="D421" i="3" s="1"/>
  <c r="K421" i="3" a="1"/>
  <c r="K421" i="3" s="1"/>
  <c r="G421" i="3" a="1"/>
  <c r="G421" i="3" s="1"/>
  <c r="N571" i="3" a="1"/>
  <c r="N571" i="3" s="1"/>
  <c r="J571" i="3" a="1"/>
  <c r="J571" i="3" s="1"/>
  <c r="F571" i="3" a="1"/>
  <c r="F571" i="3" s="1"/>
  <c r="M571" i="3" a="1"/>
  <c r="M571" i="3" s="1"/>
  <c r="I571" i="3" a="1"/>
  <c r="I571" i="3" s="1"/>
  <c r="E571" i="3" a="1"/>
  <c r="E571" i="3" s="1"/>
  <c r="L571" i="3" a="1"/>
  <c r="L571" i="3" s="1"/>
  <c r="H571" i="3" a="1"/>
  <c r="H571" i="3" s="1"/>
  <c r="D571" i="3" a="1"/>
  <c r="D571" i="3" s="1"/>
  <c r="K571" i="3" a="1"/>
  <c r="K571" i="3" s="1"/>
  <c r="G571" i="3" a="1"/>
  <c r="G571" i="3" s="1"/>
  <c r="M366" i="3" a="1"/>
  <c r="M366" i="3" s="1"/>
  <c r="I366" i="3" a="1"/>
  <c r="I366" i="3" s="1"/>
  <c r="E366" i="3" a="1"/>
  <c r="E366" i="3" s="1"/>
  <c r="L366" i="3" a="1"/>
  <c r="L366" i="3" s="1"/>
  <c r="H366" i="3" a="1"/>
  <c r="H366" i="3" s="1"/>
  <c r="D366" i="3" a="1"/>
  <c r="D366" i="3" s="1"/>
  <c r="K366" i="3" a="1"/>
  <c r="K366" i="3" s="1"/>
  <c r="G366" i="3" a="1"/>
  <c r="G366" i="3" s="1"/>
  <c r="J366" i="3" a="1"/>
  <c r="J366" i="3" s="1"/>
  <c r="F366" i="3" a="1"/>
  <c r="F366" i="3" s="1"/>
  <c r="N366" i="3" a="1"/>
  <c r="N366" i="3" s="1"/>
  <c r="M303" i="3" a="1"/>
  <c r="M303" i="3" s="1"/>
  <c r="I303" i="3" a="1"/>
  <c r="I303" i="3" s="1"/>
  <c r="E303" i="3" a="1"/>
  <c r="E303" i="3" s="1"/>
  <c r="L303" i="3" a="1"/>
  <c r="L303" i="3" s="1"/>
  <c r="H303" i="3" a="1"/>
  <c r="H303" i="3" s="1"/>
  <c r="D303" i="3" a="1"/>
  <c r="D303" i="3" s="1"/>
  <c r="K303" i="3" a="1"/>
  <c r="K303" i="3" s="1"/>
  <c r="G303" i="3" a="1"/>
  <c r="G303" i="3" s="1"/>
  <c r="N303" i="3" a="1"/>
  <c r="N303" i="3" s="1"/>
  <c r="J303" i="3" a="1"/>
  <c r="J303" i="3" s="1"/>
  <c r="F303" i="3" a="1"/>
  <c r="F303" i="3" s="1"/>
  <c r="M367" i="3" a="1"/>
  <c r="M367" i="3" s="1"/>
  <c r="I367" i="3" a="1"/>
  <c r="I367" i="3" s="1"/>
  <c r="E367" i="3" a="1"/>
  <c r="E367" i="3" s="1"/>
  <c r="L367" i="3" a="1"/>
  <c r="L367" i="3" s="1"/>
  <c r="H367" i="3" a="1"/>
  <c r="H367" i="3" s="1"/>
  <c r="D367" i="3" a="1"/>
  <c r="D367" i="3" s="1"/>
  <c r="K367" i="3" a="1"/>
  <c r="K367" i="3" s="1"/>
  <c r="G367" i="3" a="1"/>
  <c r="G367" i="3" s="1"/>
  <c r="N367" i="3" a="1"/>
  <c r="N367" i="3" s="1"/>
  <c r="J367" i="3" a="1"/>
  <c r="J367" i="3" s="1"/>
  <c r="F367" i="3" a="1"/>
  <c r="F367" i="3" s="1"/>
  <c r="N435" i="3" a="1"/>
  <c r="N435" i="3" s="1"/>
  <c r="J435" i="3" a="1"/>
  <c r="J435" i="3" s="1"/>
  <c r="F435" i="3" a="1"/>
  <c r="F435" i="3" s="1"/>
  <c r="M435" i="3" a="1"/>
  <c r="M435" i="3" s="1"/>
  <c r="I435" i="3" a="1"/>
  <c r="I435" i="3" s="1"/>
  <c r="E435" i="3" a="1"/>
  <c r="E435" i="3" s="1"/>
  <c r="G435" i="3" a="1"/>
  <c r="G435" i="3" s="1"/>
  <c r="L435" i="3" a="1"/>
  <c r="L435" i="3" s="1"/>
  <c r="D435" i="3" a="1"/>
  <c r="D435" i="3" s="1"/>
  <c r="K435" i="3" a="1"/>
  <c r="K435" i="3" s="1"/>
  <c r="H435" i="3" a="1"/>
  <c r="H435" i="3" s="1"/>
  <c r="L344" i="3" a="1"/>
  <c r="L344" i="3" s="1"/>
  <c r="H344" i="3" a="1"/>
  <c r="H344" i="3" s="1"/>
  <c r="D344" i="3" a="1"/>
  <c r="D344" i="3" s="1"/>
  <c r="K344" i="3" a="1"/>
  <c r="K344" i="3" s="1"/>
  <c r="G344" i="3" a="1"/>
  <c r="G344" i="3" s="1"/>
  <c r="N344" i="3" a="1"/>
  <c r="N344" i="3" s="1"/>
  <c r="J344" i="3" a="1"/>
  <c r="J344" i="3" s="1"/>
  <c r="F344" i="3" a="1"/>
  <c r="F344" i="3" s="1"/>
  <c r="M344" i="3" a="1"/>
  <c r="M344" i="3" s="1"/>
  <c r="I344" i="3" a="1"/>
  <c r="I344" i="3" s="1"/>
  <c r="E344" i="3" a="1"/>
  <c r="E344" i="3" s="1"/>
  <c r="L408" i="3" a="1"/>
  <c r="L408" i="3" s="1"/>
  <c r="H408" i="3" a="1"/>
  <c r="H408" i="3" s="1"/>
  <c r="D408" i="3" a="1"/>
  <c r="D408" i="3" s="1"/>
  <c r="K408" i="3" a="1"/>
  <c r="K408" i="3" s="1"/>
  <c r="G408" i="3" a="1"/>
  <c r="G408" i="3" s="1"/>
  <c r="N408" i="3" a="1"/>
  <c r="N408" i="3" s="1"/>
  <c r="J408" i="3" a="1"/>
  <c r="J408" i="3" s="1"/>
  <c r="F408" i="3" a="1"/>
  <c r="F408" i="3" s="1"/>
  <c r="M408" i="3" a="1"/>
  <c r="M408" i="3" s="1"/>
  <c r="I408" i="3" a="1"/>
  <c r="I408" i="3" s="1"/>
  <c r="E408" i="3" a="1"/>
  <c r="E408" i="3" s="1"/>
  <c r="L345" i="3" a="1"/>
  <c r="L345" i="3" s="1"/>
  <c r="H345" i="3" a="1"/>
  <c r="H345" i="3" s="1"/>
  <c r="D345" i="3" a="1"/>
  <c r="D345" i="3" s="1"/>
  <c r="K345" i="3" a="1"/>
  <c r="K345" i="3" s="1"/>
  <c r="G345" i="3" a="1"/>
  <c r="G345" i="3" s="1"/>
  <c r="N345" i="3" a="1"/>
  <c r="N345" i="3" s="1"/>
  <c r="J345" i="3" a="1"/>
  <c r="J345" i="3" s="1"/>
  <c r="F345" i="3" a="1"/>
  <c r="F345" i="3" s="1"/>
  <c r="M345" i="3" a="1"/>
  <c r="M345" i="3" s="1"/>
  <c r="I345" i="3" a="1"/>
  <c r="I345" i="3" s="1"/>
  <c r="E345" i="3" a="1"/>
  <c r="E345" i="3" s="1"/>
  <c r="L409" i="3" a="1"/>
  <c r="L409" i="3" s="1"/>
  <c r="H409" i="3" a="1"/>
  <c r="H409" i="3" s="1"/>
  <c r="D409" i="3" a="1"/>
  <c r="D409" i="3" s="1"/>
  <c r="K409" i="3" a="1"/>
  <c r="K409" i="3" s="1"/>
  <c r="G409" i="3" a="1"/>
  <c r="G409" i="3" s="1"/>
  <c r="N409" i="3" a="1"/>
  <c r="N409" i="3" s="1"/>
  <c r="J409" i="3" a="1"/>
  <c r="J409" i="3" s="1"/>
  <c r="F409" i="3" a="1"/>
  <c r="F409" i="3" s="1"/>
  <c r="M409" i="3" a="1"/>
  <c r="M409" i="3" s="1"/>
  <c r="I409" i="3" a="1"/>
  <c r="I409" i="3" s="1"/>
  <c r="E409" i="3" a="1"/>
  <c r="E409" i="3" s="1"/>
  <c r="N468" i="3" a="1"/>
  <c r="N468" i="3" s="1"/>
  <c r="J468" i="3" a="1"/>
  <c r="J468" i="3" s="1"/>
  <c r="F468" i="3" a="1"/>
  <c r="F468" i="3" s="1"/>
  <c r="M468" i="3" a="1"/>
  <c r="M468" i="3" s="1"/>
  <c r="I468" i="3" a="1"/>
  <c r="I468" i="3" s="1"/>
  <c r="E468" i="3" a="1"/>
  <c r="E468" i="3" s="1"/>
  <c r="L468" i="3" a="1"/>
  <c r="L468" i="3" s="1"/>
  <c r="H468" i="3" a="1"/>
  <c r="H468" i="3" s="1"/>
  <c r="D468" i="3" a="1"/>
  <c r="D468" i="3" s="1"/>
  <c r="G468" i="3" a="1"/>
  <c r="G468" i="3" s="1"/>
  <c r="K468" i="3" a="1"/>
  <c r="K468" i="3" s="1"/>
  <c r="K314" i="3" a="1"/>
  <c r="K314" i="3" s="1"/>
  <c r="G314" i="3" a="1"/>
  <c r="G314" i="3" s="1"/>
  <c r="N314" i="3" a="1"/>
  <c r="N314" i="3" s="1"/>
  <c r="J314" i="3" a="1"/>
  <c r="J314" i="3" s="1"/>
  <c r="F314" i="3" a="1"/>
  <c r="F314" i="3" s="1"/>
  <c r="M314" i="3" a="1"/>
  <c r="M314" i="3" s="1"/>
  <c r="I314" i="3" a="1"/>
  <c r="I314" i="3" s="1"/>
  <c r="E314" i="3" a="1"/>
  <c r="E314" i="3" s="1"/>
  <c r="L314" i="3" a="1"/>
  <c r="L314" i="3" s="1"/>
  <c r="H314" i="3" a="1"/>
  <c r="H314" i="3" s="1"/>
  <c r="D314" i="3" a="1"/>
  <c r="D314" i="3" s="1"/>
  <c r="K378" i="3" a="1"/>
  <c r="K378" i="3" s="1"/>
  <c r="G378" i="3" a="1"/>
  <c r="G378" i="3" s="1"/>
  <c r="N378" i="3" a="1"/>
  <c r="N378" i="3" s="1"/>
  <c r="J378" i="3" a="1"/>
  <c r="J378" i="3" s="1"/>
  <c r="F378" i="3" a="1"/>
  <c r="F378" i="3" s="1"/>
  <c r="M378" i="3" a="1"/>
  <c r="M378" i="3" s="1"/>
  <c r="I378" i="3" a="1"/>
  <c r="I378" i="3" s="1"/>
  <c r="E378" i="3" a="1"/>
  <c r="E378" i="3" s="1"/>
  <c r="L378" i="3" a="1"/>
  <c r="L378" i="3" s="1"/>
  <c r="H378" i="3" a="1"/>
  <c r="H378" i="3" s="1"/>
  <c r="D378" i="3" a="1"/>
  <c r="D378" i="3" s="1"/>
  <c r="M437" i="3" a="1"/>
  <c r="M437" i="3" s="1"/>
  <c r="I437" i="3" a="1"/>
  <c r="I437" i="3" s="1"/>
  <c r="E437" i="3" a="1"/>
  <c r="E437" i="3" s="1"/>
  <c r="L437" i="3" a="1"/>
  <c r="L437" i="3" s="1"/>
  <c r="H437" i="3" a="1"/>
  <c r="H437" i="3" s="1"/>
  <c r="D437" i="3" a="1"/>
  <c r="D437" i="3" s="1"/>
  <c r="K437" i="3" a="1"/>
  <c r="K437" i="3" s="1"/>
  <c r="J437" i="3" a="1"/>
  <c r="J437" i="3" s="1"/>
  <c r="G437" i="3" a="1"/>
  <c r="G437" i="3" s="1"/>
  <c r="N437" i="3" a="1"/>
  <c r="N437" i="3" s="1"/>
  <c r="F437" i="3" a="1"/>
  <c r="F437" i="3" s="1"/>
  <c r="K355" i="3" a="1"/>
  <c r="K355" i="3" s="1"/>
  <c r="G355" i="3" a="1"/>
  <c r="G355" i="3" s="1"/>
  <c r="N355" i="3" a="1"/>
  <c r="N355" i="3" s="1"/>
  <c r="J355" i="3" a="1"/>
  <c r="J355" i="3" s="1"/>
  <c r="F355" i="3" a="1"/>
  <c r="F355" i="3" s="1"/>
  <c r="M355" i="3" a="1"/>
  <c r="M355" i="3" s="1"/>
  <c r="I355" i="3" a="1"/>
  <c r="I355" i="3" s="1"/>
  <c r="E355" i="3" a="1"/>
  <c r="E355" i="3" s="1"/>
  <c r="L355" i="3" a="1"/>
  <c r="L355" i="3" s="1"/>
  <c r="H355" i="3" a="1"/>
  <c r="H355" i="3" s="1"/>
  <c r="D355" i="3" a="1"/>
  <c r="D355" i="3" s="1"/>
  <c r="K419" i="3" a="1"/>
  <c r="K419" i="3" s="1"/>
  <c r="G419" i="3" a="1"/>
  <c r="G419" i="3" s="1"/>
  <c r="N419" i="3" a="1"/>
  <c r="N419" i="3" s="1"/>
  <c r="J419" i="3" a="1"/>
  <c r="J419" i="3" s="1"/>
  <c r="F419" i="3" a="1"/>
  <c r="F419" i="3" s="1"/>
  <c r="M419" i="3" a="1"/>
  <c r="M419" i="3" s="1"/>
  <c r="I419" i="3" a="1"/>
  <c r="I419" i="3" s="1"/>
  <c r="E419" i="3" a="1"/>
  <c r="E419" i="3" s="1"/>
  <c r="L419" i="3" a="1"/>
  <c r="L419" i="3" s="1"/>
  <c r="H419" i="3" a="1"/>
  <c r="H419" i="3" s="1"/>
  <c r="D419" i="3" a="1"/>
  <c r="D419" i="3" s="1"/>
  <c r="N485" i="3" a="1"/>
  <c r="N485" i="3" s="1"/>
  <c r="J485" i="3" a="1"/>
  <c r="J485" i="3" s="1"/>
  <c r="F485" i="3" a="1"/>
  <c r="F485" i="3" s="1"/>
  <c r="M485" i="3" a="1"/>
  <c r="M485" i="3" s="1"/>
  <c r="I485" i="3" a="1"/>
  <c r="I485" i="3" s="1"/>
  <c r="E485" i="3" a="1"/>
  <c r="E485" i="3" s="1"/>
  <c r="L485" i="3" a="1"/>
  <c r="L485" i="3" s="1"/>
  <c r="H485" i="3" a="1"/>
  <c r="H485" i="3" s="1"/>
  <c r="D485" i="3" a="1"/>
  <c r="D485" i="3" s="1"/>
  <c r="K485" i="3" a="1"/>
  <c r="K485" i="3" s="1"/>
  <c r="G485" i="3" a="1"/>
  <c r="G485" i="3" s="1"/>
  <c r="M494" i="3" a="1"/>
  <c r="M494" i="3" s="1"/>
  <c r="I494" i="3" a="1"/>
  <c r="I494" i="3" s="1"/>
  <c r="E494" i="3" a="1"/>
  <c r="E494" i="3" s="1"/>
  <c r="L494" i="3" a="1"/>
  <c r="L494" i="3" s="1"/>
  <c r="H494" i="3" a="1"/>
  <c r="H494" i="3" s="1"/>
  <c r="D494" i="3" a="1"/>
  <c r="D494" i="3" s="1"/>
  <c r="K494" i="3" a="1"/>
  <c r="K494" i="3" s="1"/>
  <c r="G494" i="3" a="1"/>
  <c r="G494" i="3" s="1"/>
  <c r="N494" i="3" a="1"/>
  <c r="N494" i="3" s="1"/>
  <c r="J494" i="3" a="1"/>
  <c r="J494" i="3" s="1"/>
  <c r="F494" i="3" a="1"/>
  <c r="F494" i="3" s="1"/>
  <c r="M479" i="3" a="1"/>
  <c r="M479" i="3" s="1"/>
  <c r="I479" i="3" a="1"/>
  <c r="I479" i="3" s="1"/>
  <c r="E479" i="3" a="1"/>
  <c r="E479" i="3" s="1"/>
  <c r="L479" i="3" a="1"/>
  <c r="L479" i="3" s="1"/>
  <c r="H479" i="3" a="1"/>
  <c r="H479" i="3" s="1"/>
  <c r="D479" i="3" a="1"/>
  <c r="D479" i="3" s="1"/>
  <c r="K479" i="3" a="1"/>
  <c r="K479" i="3" s="1"/>
  <c r="G479" i="3" a="1"/>
  <c r="G479" i="3" s="1"/>
  <c r="N479" i="3" a="1"/>
  <c r="N479" i="3" s="1"/>
  <c r="J479" i="3" a="1"/>
  <c r="J479" i="3" s="1"/>
  <c r="F479" i="3" a="1"/>
  <c r="F479" i="3" s="1"/>
  <c r="L456" i="3" a="1"/>
  <c r="L456" i="3" s="1"/>
  <c r="H456" i="3" a="1"/>
  <c r="H456" i="3" s="1"/>
  <c r="D456" i="3" a="1"/>
  <c r="D456" i="3" s="1"/>
  <c r="K456" i="3" a="1"/>
  <c r="K456" i="3" s="1"/>
  <c r="G456" i="3" a="1"/>
  <c r="G456" i="3" s="1"/>
  <c r="N456" i="3" a="1"/>
  <c r="N456" i="3" s="1"/>
  <c r="J456" i="3" a="1"/>
  <c r="J456" i="3" s="1"/>
  <c r="F456" i="3" a="1"/>
  <c r="F456" i="3" s="1"/>
  <c r="M456" i="3" a="1"/>
  <c r="M456" i="3" s="1"/>
  <c r="I456" i="3" a="1"/>
  <c r="I456" i="3" s="1"/>
  <c r="E456" i="3" a="1"/>
  <c r="E456" i="3" s="1"/>
  <c r="M506" i="3" a="1"/>
  <c r="M506" i="3" s="1"/>
  <c r="I506" i="3" a="1"/>
  <c r="I506" i="3" s="1"/>
  <c r="E506" i="3" a="1"/>
  <c r="E506" i="3" s="1"/>
  <c r="N506" i="3" a="1"/>
  <c r="N506" i="3" s="1"/>
  <c r="F506" i="3" a="1"/>
  <c r="F506" i="3" s="1"/>
  <c r="L506" i="3" a="1"/>
  <c r="L506" i="3" s="1"/>
  <c r="D506" i="3" a="1"/>
  <c r="D506" i="3" s="1"/>
  <c r="K506" i="3" a="1"/>
  <c r="K506" i="3" s="1"/>
  <c r="J506" i="3" a="1"/>
  <c r="J506" i="3" s="1"/>
  <c r="H506" i="3" a="1"/>
  <c r="H506" i="3" s="1"/>
  <c r="G506" i="3" a="1"/>
  <c r="G506" i="3" s="1"/>
  <c r="L481" i="3" a="1"/>
  <c r="L481" i="3" s="1"/>
  <c r="H481" i="3" a="1"/>
  <c r="H481" i="3" s="1"/>
  <c r="D481" i="3" a="1"/>
  <c r="D481" i="3" s="1"/>
  <c r="K481" i="3" a="1"/>
  <c r="K481" i="3" s="1"/>
  <c r="G481" i="3" a="1"/>
  <c r="G481" i="3" s="1"/>
  <c r="N481" i="3" a="1"/>
  <c r="N481" i="3" s="1"/>
  <c r="J481" i="3" a="1"/>
  <c r="J481" i="3" s="1"/>
  <c r="F481" i="3" a="1"/>
  <c r="F481" i="3" s="1"/>
  <c r="M481" i="3" a="1"/>
  <c r="M481" i="3" s="1"/>
  <c r="I481" i="3" a="1"/>
  <c r="I481" i="3" s="1"/>
  <c r="E481" i="3" a="1"/>
  <c r="E481" i="3" s="1"/>
  <c r="K466" i="3" a="1"/>
  <c r="K466" i="3" s="1"/>
  <c r="G466" i="3" a="1"/>
  <c r="G466" i="3" s="1"/>
  <c r="N466" i="3" a="1"/>
  <c r="N466" i="3" s="1"/>
  <c r="J466" i="3" a="1"/>
  <c r="J466" i="3" s="1"/>
  <c r="F466" i="3" a="1"/>
  <c r="F466" i="3" s="1"/>
  <c r="M466" i="3" a="1"/>
  <c r="M466" i="3" s="1"/>
  <c r="I466" i="3" a="1"/>
  <c r="I466" i="3" s="1"/>
  <c r="E466" i="3" a="1"/>
  <c r="E466" i="3" s="1"/>
  <c r="L466" i="3" a="1"/>
  <c r="L466" i="3" s="1"/>
  <c r="H466" i="3" a="1"/>
  <c r="H466" i="3" s="1"/>
  <c r="D466" i="3" a="1"/>
  <c r="D466" i="3" s="1"/>
  <c r="K459" i="3" a="1"/>
  <c r="K459" i="3" s="1"/>
  <c r="G459" i="3" a="1"/>
  <c r="G459" i="3" s="1"/>
  <c r="N459" i="3" a="1"/>
  <c r="N459" i="3" s="1"/>
  <c r="J459" i="3" a="1"/>
  <c r="J459" i="3" s="1"/>
  <c r="F459" i="3" a="1"/>
  <c r="F459" i="3" s="1"/>
  <c r="M459" i="3" a="1"/>
  <c r="M459" i="3" s="1"/>
  <c r="I459" i="3" a="1"/>
  <c r="I459" i="3" s="1"/>
  <c r="E459" i="3" a="1"/>
  <c r="E459" i="3" s="1"/>
  <c r="H459" i="3" a="1"/>
  <c r="H459" i="3" s="1"/>
  <c r="D459" i="3" a="1"/>
  <c r="D459" i="3" s="1"/>
  <c r="L459" i="3" a="1"/>
  <c r="L459" i="3" s="1"/>
  <c r="N538" i="3" a="1"/>
  <c r="N538" i="3" s="1"/>
  <c r="J538" i="3" a="1"/>
  <c r="J538" i="3" s="1"/>
  <c r="F538" i="3" a="1"/>
  <c r="F538" i="3" s="1"/>
  <c r="M538" i="3" a="1"/>
  <c r="M538" i="3" s="1"/>
  <c r="I538" i="3" a="1"/>
  <c r="I538" i="3" s="1"/>
  <c r="E538" i="3" a="1"/>
  <c r="E538" i="3" s="1"/>
  <c r="L538" i="3" a="1"/>
  <c r="L538" i="3" s="1"/>
  <c r="H538" i="3" a="1"/>
  <c r="H538" i="3" s="1"/>
  <c r="D538" i="3" a="1"/>
  <c r="D538" i="3" s="1"/>
  <c r="K538" i="3" a="1"/>
  <c r="K538" i="3" s="1"/>
  <c r="G538" i="3" a="1"/>
  <c r="G538" i="3" s="1"/>
  <c r="M532" i="3" a="1"/>
  <c r="M532" i="3" s="1"/>
  <c r="I532" i="3" a="1"/>
  <c r="I532" i="3" s="1"/>
  <c r="E532" i="3" a="1"/>
  <c r="E532" i="3" s="1"/>
  <c r="L532" i="3" a="1"/>
  <c r="L532" i="3" s="1"/>
  <c r="H532" i="3" a="1"/>
  <c r="H532" i="3" s="1"/>
  <c r="D532" i="3" a="1"/>
  <c r="D532" i="3" s="1"/>
  <c r="K532" i="3" a="1"/>
  <c r="K532" i="3" s="1"/>
  <c r="G532" i="3" a="1"/>
  <c r="G532" i="3" s="1"/>
  <c r="N532" i="3" a="1"/>
  <c r="N532" i="3" s="1"/>
  <c r="J532" i="3" a="1"/>
  <c r="J532" i="3" s="1"/>
  <c r="F532" i="3" a="1"/>
  <c r="F532" i="3" s="1"/>
  <c r="M501" i="3" a="1"/>
  <c r="M501" i="3" s="1"/>
  <c r="I501" i="3" a="1"/>
  <c r="I501" i="3" s="1"/>
  <c r="E501" i="3" a="1"/>
  <c r="E501" i="3" s="1"/>
  <c r="L501" i="3" a="1"/>
  <c r="L501" i="3" s="1"/>
  <c r="H501" i="3" a="1"/>
  <c r="H501" i="3" s="1"/>
  <c r="D501" i="3" a="1"/>
  <c r="D501" i="3" s="1"/>
  <c r="K501" i="3" a="1"/>
  <c r="K501" i="3" s="1"/>
  <c r="G501" i="3" a="1"/>
  <c r="G501" i="3" s="1"/>
  <c r="J501" i="3" a="1"/>
  <c r="J501" i="3" s="1"/>
  <c r="N501" i="3" a="1"/>
  <c r="N501" i="3" s="1"/>
  <c r="F501" i="3" a="1"/>
  <c r="F501" i="3" s="1"/>
  <c r="M565" i="3" a="1"/>
  <c r="M565" i="3" s="1"/>
  <c r="I565" i="3" a="1"/>
  <c r="I565" i="3" s="1"/>
  <c r="E565" i="3" a="1"/>
  <c r="E565" i="3" s="1"/>
  <c r="L565" i="3" a="1"/>
  <c r="L565" i="3" s="1"/>
  <c r="H565" i="3" a="1"/>
  <c r="H565" i="3" s="1"/>
  <c r="D565" i="3" a="1"/>
  <c r="D565" i="3" s="1"/>
  <c r="K565" i="3" a="1"/>
  <c r="K565" i="3" s="1"/>
  <c r="G565" i="3" a="1"/>
  <c r="G565" i="3" s="1"/>
  <c r="N565" i="3" a="1"/>
  <c r="N565" i="3" s="1"/>
  <c r="J565" i="3" a="1"/>
  <c r="J565" i="3" s="1"/>
  <c r="F565" i="3" a="1"/>
  <c r="F565" i="3" s="1"/>
  <c r="L534" i="3" a="1"/>
  <c r="L534" i="3" s="1"/>
  <c r="H534" i="3" a="1"/>
  <c r="H534" i="3" s="1"/>
  <c r="D534" i="3" a="1"/>
  <c r="D534" i="3" s="1"/>
  <c r="K534" i="3" a="1"/>
  <c r="K534" i="3" s="1"/>
  <c r="G534" i="3" a="1"/>
  <c r="G534" i="3" s="1"/>
  <c r="N534" i="3" a="1"/>
  <c r="N534" i="3" s="1"/>
  <c r="J534" i="3" a="1"/>
  <c r="J534" i="3" s="1"/>
  <c r="F534" i="3" a="1"/>
  <c r="F534" i="3" s="1"/>
  <c r="M534" i="3" a="1"/>
  <c r="M534" i="3" s="1"/>
  <c r="I534" i="3" a="1"/>
  <c r="I534" i="3" s="1"/>
  <c r="E534" i="3" a="1"/>
  <c r="E534" i="3" s="1"/>
  <c r="L503" i="3" a="1"/>
  <c r="L503" i="3" s="1"/>
  <c r="H503" i="3" a="1"/>
  <c r="H503" i="3" s="1"/>
  <c r="D503" i="3" a="1"/>
  <c r="D503" i="3" s="1"/>
  <c r="K503" i="3" a="1"/>
  <c r="K503" i="3" s="1"/>
  <c r="G503" i="3" a="1"/>
  <c r="G503" i="3" s="1"/>
  <c r="N503" i="3" a="1"/>
  <c r="N503" i="3" s="1"/>
  <c r="J503" i="3" a="1"/>
  <c r="J503" i="3" s="1"/>
  <c r="F503" i="3" a="1"/>
  <c r="F503" i="3" s="1"/>
  <c r="I503" i="3" a="1"/>
  <c r="I503" i="3" s="1"/>
  <c r="M503" i="3" a="1"/>
  <c r="M503" i="3" s="1"/>
  <c r="E503" i="3" a="1"/>
  <c r="E503" i="3" s="1"/>
  <c r="L567" i="3" a="1"/>
  <c r="L567" i="3" s="1"/>
  <c r="H567" i="3" a="1"/>
  <c r="H567" i="3" s="1"/>
  <c r="D567" i="3" a="1"/>
  <c r="D567" i="3" s="1"/>
  <c r="K567" i="3" a="1"/>
  <c r="K567" i="3" s="1"/>
  <c r="G567" i="3" a="1"/>
  <c r="G567" i="3" s="1"/>
  <c r="N567" i="3" a="1"/>
  <c r="N567" i="3" s="1"/>
  <c r="J567" i="3" a="1"/>
  <c r="J567" i="3" s="1"/>
  <c r="F567" i="3" a="1"/>
  <c r="F567" i="3" s="1"/>
  <c r="I567" i="3" a="1"/>
  <c r="I567" i="3" s="1"/>
  <c r="E567" i="3" a="1"/>
  <c r="E567" i="3" s="1"/>
  <c r="M567" i="3" a="1"/>
  <c r="M567" i="3" s="1"/>
  <c r="K528" i="3" a="1"/>
  <c r="K528" i="3" s="1"/>
  <c r="G528" i="3" a="1"/>
  <c r="G528" i="3" s="1"/>
  <c r="N528" i="3" a="1"/>
  <c r="N528" i="3" s="1"/>
  <c r="J528" i="3" a="1"/>
  <c r="J528" i="3" s="1"/>
  <c r="F528" i="3" a="1"/>
  <c r="F528" i="3" s="1"/>
  <c r="M528" i="3" a="1"/>
  <c r="M528" i="3" s="1"/>
  <c r="I528" i="3" a="1"/>
  <c r="I528" i="3" s="1"/>
  <c r="E528" i="3" a="1"/>
  <c r="E528" i="3" s="1"/>
  <c r="H528" i="3" a="1"/>
  <c r="H528" i="3" s="1"/>
  <c r="D528" i="3" a="1"/>
  <c r="D528" i="3" s="1"/>
  <c r="L528" i="3" a="1"/>
  <c r="L528" i="3" s="1"/>
  <c r="L593" i="3" a="1"/>
  <c r="L593" i="3" s="1"/>
  <c r="H593" i="3" a="1"/>
  <c r="H593" i="3" s="1"/>
  <c r="D593" i="3" a="1"/>
  <c r="D593" i="3" s="1"/>
  <c r="N593" i="3" a="1"/>
  <c r="N593" i="3" s="1"/>
  <c r="J593" i="3" a="1"/>
  <c r="J593" i="3" s="1"/>
  <c r="F593" i="3" a="1"/>
  <c r="F593" i="3" s="1"/>
  <c r="K593" i="3" a="1"/>
  <c r="K593" i="3" s="1"/>
  <c r="I593" i="3" a="1"/>
  <c r="I593" i="3" s="1"/>
  <c r="G593" i="3" a="1"/>
  <c r="G593" i="3" s="1"/>
  <c r="M593" i="3" a="1"/>
  <c r="M593" i="3" s="1"/>
  <c r="E593" i="3" a="1"/>
  <c r="E593" i="3" s="1"/>
  <c r="K545" i="3" a="1"/>
  <c r="K545" i="3" s="1"/>
  <c r="G545" i="3" a="1"/>
  <c r="G545" i="3" s="1"/>
  <c r="N545" i="3" a="1"/>
  <c r="N545" i="3" s="1"/>
  <c r="J545" i="3" a="1"/>
  <c r="J545" i="3" s="1"/>
  <c r="F545" i="3" a="1"/>
  <c r="F545" i="3" s="1"/>
  <c r="M545" i="3" a="1"/>
  <c r="M545" i="3" s="1"/>
  <c r="I545" i="3" a="1"/>
  <c r="I545" i="3" s="1"/>
  <c r="E545" i="3" a="1"/>
  <c r="E545" i="3" s="1"/>
  <c r="D545" i="3" a="1"/>
  <c r="D545" i="3" s="1"/>
  <c r="L545" i="3" a="1"/>
  <c r="L545" i="3" s="1"/>
  <c r="H545" i="3" a="1"/>
  <c r="H545" i="3" s="1"/>
  <c r="N598" i="3" a="1"/>
  <c r="N598" i="3" s="1"/>
  <c r="J598" i="3" a="1"/>
  <c r="J598" i="3" s="1"/>
  <c r="F598" i="3" a="1"/>
  <c r="F598" i="3" s="1"/>
  <c r="M598" i="3" a="1"/>
  <c r="M598" i="3" s="1"/>
  <c r="I598" i="3" a="1"/>
  <c r="I598" i="3" s="1"/>
  <c r="E598" i="3" a="1"/>
  <c r="E598" i="3" s="1"/>
  <c r="K598" i="3" a="1"/>
  <c r="K598" i="3" s="1"/>
  <c r="G598" i="3" a="1"/>
  <c r="G598" i="3" s="1"/>
  <c r="H598" i="3" a="1"/>
  <c r="H598" i="3" s="1"/>
  <c r="D598" i="3" a="1"/>
  <c r="D598" i="3" s="1"/>
  <c r="L598" i="3" a="1"/>
  <c r="L598" i="3" s="1"/>
  <c r="N700" i="3" a="1"/>
  <c r="N700" i="3" s="1"/>
  <c r="J700" i="3" a="1"/>
  <c r="J700" i="3" s="1"/>
  <c r="F700" i="3" a="1"/>
  <c r="F700" i="3" s="1"/>
  <c r="M700" i="3" a="1"/>
  <c r="M700" i="3" s="1"/>
  <c r="I700" i="3" a="1"/>
  <c r="I700" i="3" s="1"/>
  <c r="E700" i="3" a="1"/>
  <c r="E700" i="3" s="1"/>
  <c r="L700" i="3" a="1"/>
  <c r="L700" i="3" s="1"/>
  <c r="H700" i="3" a="1"/>
  <c r="H700" i="3" s="1"/>
  <c r="D700" i="3" a="1"/>
  <c r="D700" i="3" s="1"/>
  <c r="G700" i="3" a="1"/>
  <c r="G700" i="3" s="1"/>
  <c r="K700" i="3" a="1"/>
  <c r="K700" i="3" s="1"/>
  <c r="N623" i="3" a="1"/>
  <c r="N623" i="3" s="1"/>
  <c r="J623" i="3" a="1"/>
  <c r="J623" i="3" s="1"/>
  <c r="F623" i="3" a="1"/>
  <c r="F623" i="3" s="1"/>
  <c r="M623" i="3" a="1"/>
  <c r="M623" i="3" s="1"/>
  <c r="I623" i="3" a="1"/>
  <c r="I623" i="3" s="1"/>
  <c r="E623" i="3" a="1"/>
  <c r="E623" i="3" s="1"/>
  <c r="L623" i="3" a="1"/>
  <c r="L623" i="3" s="1"/>
  <c r="H623" i="3" a="1"/>
  <c r="H623" i="3" s="1"/>
  <c r="D623" i="3" a="1"/>
  <c r="D623" i="3" s="1"/>
  <c r="K623" i="3" a="1"/>
  <c r="K623" i="3" s="1"/>
  <c r="G623" i="3" a="1"/>
  <c r="G623" i="3" s="1"/>
  <c r="M609" i="3" a="1"/>
  <c r="M609" i="3" s="1"/>
  <c r="I609" i="3" a="1"/>
  <c r="I609" i="3" s="1"/>
  <c r="E609" i="3" a="1"/>
  <c r="E609" i="3" s="1"/>
  <c r="L609" i="3" a="1"/>
  <c r="L609" i="3" s="1"/>
  <c r="H609" i="3" a="1"/>
  <c r="H609" i="3" s="1"/>
  <c r="D609" i="3" a="1"/>
  <c r="D609" i="3" s="1"/>
  <c r="K609" i="3" a="1"/>
  <c r="K609" i="3" s="1"/>
  <c r="G609" i="3" a="1"/>
  <c r="G609" i="3" s="1"/>
  <c r="N609" i="3" a="1"/>
  <c r="N609" i="3" s="1"/>
  <c r="J609" i="3" a="1"/>
  <c r="J609" i="3" s="1"/>
  <c r="F609" i="3" a="1"/>
  <c r="F609" i="3" s="1"/>
  <c r="L594" i="3" a="1"/>
  <c r="L594" i="3" s="1"/>
  <c r="H594" i="3" a="1"/>
  <c r="H594" i="3" s="1"/>
  <c r="K594" i="3" a="1"/>
  <c r="K594" i="3" s="1"/>
  <c r="G594" i="3" a="1"/>
  <c r="G594" i="3" s="1"/>
  <c r="M594" i="3" a="1"/>
  <c r="M594" i="3" s="1"/>
  <c r="I594" i="3" a="1"/>
  <c r="I594" i="3" s="1"/>
  <c r="E594" i="3" a="1"/>
  <c r="E594" i="3" s="1"/>
  <c r="N594" i="3" a="1"/>
  <c r="N594" i="3" s="1"/>
  <c r="D594" i="3" a="1"/>
  <c r="D594" i="3" s="1"/>
  <c r="J594" i="3" a="1"/>
  <c r="J594" i="3" s="1"/>
  <c r="F594" i="3" a="1"/>
  <c r="F594" i="3" s="1"/>
  <c r="K587" i="3" a="1"/>
  <c r="K587" i="3" s="1"/>
  <c r="G587" i="3" a="1"/>
  <c r="G587" i="3" s="1"/>
  <c r="M587" i="3" a="1"/>
  <c r="M587" i="3" s="1"/>
  <c r="I587" i="3" a="1"/>
  <c r="I587" i="3" s="1"/>
  <c r="E587" i="3" a="1"/>
  <c r="E587" i="3" s="1"/>
  <c r="J587" i="3" a="1"/>
  <c r="J587" i="3" s="1"/>
  <c r="H587" i="3" a="1"/>
  <c r="H587" i="3" s="1"/>
  <c r="N587" i="3" a="1"/>
  <c r="N587" i="3" s="1"/>
  <c r="F587" i="3" a="1"/>
  <c r="F587" i="3" s="1"/>
  <c r="L587" i="3" a="1"/>
  <c r="L587" i="3" s="1"/>
  <c r="D587" i="3" a="1"/>
  <c r="D587" i="3" s="1"/>
  <c r="M655" i="3" a="1"/>
  <c r="M655" i="3" s="1"/>
  <c r="I655" i="3" a="1"/>
  <c r="I655" i="3" s="1"/>
  <c r="E655" i="3" a="1"/>
  <c r="E655" i="3" s="1"/>
  <c r="L655" i="3" a="1"/>
  <c r="L655" i="3" s="1"/>
  <c r="H655" i="3" a="1"/>
  <c r="H655" i="3" s="1"/>
  <c r="D655" i="3" a="1"/>
  <c r="D655" i="3" s="1"/>
  <c r="N655" i="3" a="1"/>
  <c r="N655" i="3" s="1"/>
  <c r="J655" i="3" a="1"/>
  <c r="J655" i="3" s="1"/>
  <c r="F655" i="3" a="1"/>
  <c r="F655" i="3" s="1"/>
  <c r="K655" i="3" a="1"/>
  <c r="K655" i="3" s="1"/>
  <c r="G655" i="3" a="1"/>
  <c r="G655" i="3" s="1"/>
  <c r="L638" i="3" a="1"/>
  <c r="L638" i="3" s="1"/>
  <c r="H638" i="3" a="1"/>
  <c r="H638" i="3" s="1"/>
  <c r="D638" i="3" a="1"/>
  <c r="D638" i="3" s="1"/>
  <c r="J638" i="3" a="1"/>
  <c r="J638" i="3" s="1"/>
  <c r="I638" i="3" a="1"/>
  <c r="I638" i="3" s="1"/>
  <c r="N638" i="3" a="1"/>
  <c r="N638" i="3" s="1"/>
  <c r="G638" i="3" a="1"/>
  <c r="G638" i="3" s="1"/>
  <c r="K638" i="3" a="1"/>
  <c r="K638" i="3" s="1"/>
  <c r="E638" i="3" a="1"/>
  <c r="E638" i="3" s="1"/>
  <c r="M638" i="3" a="1"/>
  <c r="M638" i="3" s="1"/>
  <c r="F638" i="3" a="1"/>
  <c r="F638" i="3" s="1"/>
  <c r="N666" i="3" a="1"/>
  <c r="N666" i="3" s="1"/>
  <c r="J666" i="3" a="1"/>
  <c r="J666" i="3" s="1"/>
  <c r="F666" i="3" a="1"/>
  <c r="F666" i="3" s="1"/>
  <c r="K666" i="3" a="1"/>
  <c r="K666" i="3" s="1"/>
  <c r="I666" i="3" a="1"/>
  <c r="I666" i="3" s="1"/>
  <c r="H666" i="3" a="1"/>
  <c r="H666" i="3" s="1"/>
  <c r="G666" i="3" a="1"/>
  <c r="G666" i="3" s="1"/>
  <c r="M666" i="3" a="1"/>
  <c r="M666" i="3" s="1"/>
  <c r="E666" i="3" a="1"/>
  <c r="E666" i="3" s="1"/>
  <c r="L666" i="3" a="1"/>
  <c r="L666" i="3" s="1"/>
  <c r="D666" i="3" a="1"/>
  <c r="D666" i="3" s="1"/>
  <c r="N677" i="3" a="1"/>
  <c r="N677" i="3" s="1"/>
  <c r="J677" i="3" a="1"/>
  <c r="J677" i="3" s="1"/>
  <c r="F677" i="3" a="1"/>
  <c r="F677" i="3" s="1"/>
  <c r="M677" i="3" a="1"/>
  <c r="M677" i="3" s="1"/>
  <c r="I677" i="3" a="1"/>
  <c r="I677" i="3" s="1"/>
  <c r="E677" i="3" a="1"/>
  <c r="E677" i="3" s="1"/>
  <c r="K677" i="3" a="1"/>
  <c r="K677" i="3" s="1"/>
  <c r="G677" i="3" a="1"/>
  <c r="G677" i="3" s="1"/>
  <c r="L677" i="3" a="1"/>
  <c r="L677" i="3" s="1"/>
  <c r="H677" i="3" a="1"/>
  <c r="H677" i="3" s="1"/>
  <c r="D677" i="3" a="1"/>
  <c r="D677" i="3" s="1"/>
  <c r="M694" i="3" a="1"/>
  <c r="M694" i="3" s="1"/>
  <c r="I694" i="3" a="1"/>
  <c r="I694" i="3" s="1"/>
  <c r="E694" i="3" a="1"/>
  <c r="E694" i="3" s="1"/>
  <c r="L694" i="3" a="1"/>
  <c r="L694" i="3" s="1"/>
  <c r="H694" i="3" a="1"/>
  <c r="H694" i="3" s="1"/>
  <c r="D694" i="3" a="1"/>
  <c r="D694" i="3" s="1"/>
  <c r="K694" i="3" a="1"/>
  <c r="K694" i="3" s="1"/>
  <c r="G694" i="3" a="1"/>
  <c r="G694" i="3" s="1"/>
  <c r="N694" i="3" a="1"/>
  <c r="N694" i="3" s="1"/>
  <c r="J694" i="3" a="1"/>
  <c r="J694" i="3" s="1"/>
  <c r="F694" i="3" a="1"/>
  <c r="F694" i="3" s="1"/>
  <c r="M703" i="3" a="1"/>
  <c r="M703" i="3" s="1"/>
  <c r="I703" i="3" a="1"/>
  <c r="I703" i="3" s="1"/>
  <c r="E703" i="3" a="1"/>
  <c r="E703" i="3" s="1"/>
  <c r="L703" i="3" a="1"/>
  <c r="L703" i="3" s="1"/>
  <c r="H703" i="3" a="1"/>
  <c r="H703" i="3" s="1"/>
  <c r="D703" i="3" a="1"/>
  <c r="D703" i="3" s="1"/>
  <c r="K703" i="3" a="1"/>
  <c r="K703" i="3" s="1"/>
  <c r="G703" i="3" a="1"/>
  <c r="G703" i="3" s="1"/>
  <c r="N703" i="3" a="1"/>
  <c r="N703" i="3" s="1"/>
  <c r="J703" i="3" a="1"/>
  <c r="J703" i="3" s="1"/>
  <c r="F703" i="3" a="1"/>
  <c r="F703" i="3" s="1"/>
  <c r="K656" i="3" a="1"/>
  <c r="K656" i="3" s="1"/>
  <c r="G656" i="3" a="1"/>
  <c r="G656" i="3" s="1"/>
  <c r="M656" i="3" a="1"/>
  <c r="M656" i="3" s="1"/>
  <c r="E656" i="3" a="1"/>
  <c r="E656" i="3" s="1"/>
  <c r="L656" i="3" a="1"/>
  <c r="L656" i="3" s="1"/>
  <c r="D656" i="3" a="1"/>
  <c r="D656" i="3" s="1"/>
  <c r="J656" i="3" a="1"/>
  <c r="J656" i="3" s="1"/>
  <c r="I656" i="3" a="1"/>
  <c r="I656" i="3" s="1"/>
  <c r="N656" i="3" a="1"/>
  <c r="N656" i="3" s="1"/>
  <c r="F656" i="3" a="1"/>
  <c r="F656" i="3" s="1"/>
  <c r="H656" i="3" a="1"/>
  <c r="H656" i="3" s="1"/>
  <c r="N720" i="3" a="1"/>
  <c r="N720" i="3" s="1"/>
  <c r="J720" i="3" a="1"/>
  <c r="J720" i="3" s="1"/>
  <c r="F720" i="3" a="1"/>
  <c r="F720" i="3" s="1"/>
  <c r="I720" i="3" a="1"/>
  <c r="I720" i="3" s="1"/>
  <c r="D720" i="3" a="1"/>
  <c r="D720" i="3" s="1"/>
  <c r="M720" i="3" a="1"/>
  <c r="M720" i="3" s="1"/>
  <c r="H720" i="3" a="1"/>
  <c r="H720" i="3" s="1"/>
  <c r="L720" i="3" a="1"/>
  <c r="L720" i="3" s="1"/>
  <c r="G720" i="3" a="1"/>
  <c r="G720" i="3" s="1"/>
  <c r="K720" i="3" a="1"/>
  <c r="K720" i="3" s="1"/>
  <c r="E720" i="3" a="1"/>
  <c r="E720" i="3" s="1"/>
  <c r="L689" i="3" a="1"/>
  <c r="L689" i="3" s="1"/>
  <c r="H689" i="3" a="1"/>
  <c r="H689" i="3" s="1"/>
  <c r="D689" i="3" a="1"/>
  <c r="D689" i="3" s="1"/>
  <c r="K689" i="3" a="1"/>
  <c r="K689" i="3" s="1"/>
  <c r="G689" i="3" a="1"/>
  <c r="G689" i="3" s="1"/>
  <c r="N689" i="3" a="1"/>
  <c r="N689" i="3" s="1"/>
  <c r="J689" i="3" a="1"/>
  <c r="J689" i="3" s="1"/>
  <c r="F689" i="3" a="1"/>
  <c r="F689" i="3" s="1"/>
  <c r="M689" i="3" a="1"/>
  <c r="M689" i="3" s="1"/>
  <c r="I689" i="3" a="1"/>
  <c r="I689" i="3" s="1"/>
  <c r="E689" i="3" a="1"/>
  <c r="E689" i="3" s="1"/>
  <c r="K674" i="3" a="1"/>
  <c r="K674" i="3" s="1"/>
  <c r="G674" i="3" a="1"/>
  <c r="G674" i="3" s="1"/>
  <c r="N674" i="3" a="1"/>
  <c r="N674" i="3" s="1"/>
  <c r="J674" i="3" a="1"/>
  <c r="J674" i="3" s="1"/>
  <c r="F674" i="3" a="1"/>
  <c r="F674" i="3" s="1"/>
  <c r="D674" i="3" a="1"/>
  <c r="D674" i="3" s="1"/>
  <c r="M674" i="3" a="1"/>
  <c r="M674" i="3" s="1"/>
  <c r="L674" i="3" a="1"/>
  <c r="L674" i="3" s="1"/>
  <c r="I674" i="3" a="1"/>
  <c r="I674" i="3" s="1"/>
  <c r="E674" i="3" a="1"/>
  <c r="E674" i="3" s="1"/>
  <c r="H674" i="3" a="1"/>
  <c r="H674" i="3" s="1"/>
  <c r="K659" i="3" a="1"/>
  <c r="K659" i="3" s="1"/>
  <c r="G659" i="3" a="1"/>
  <c r="G659" i="3" s="1"/>
  <c r="N659" i="3" a="1"/>
  <c r="N659" i="3" s="1"/>
  <c r="J659" i="3" a="1"/>
  <c r="J659" i="3" s="1"/>
  <c r="F659" i="3" a="1"/>
  <c r="F659" i="3" s="1"/>
  <c r="L659" i="3" a="1"/>
  <c r="L659" i="3" s="1"/>
  <c r="H659" i="3" a="1"/>
  <c r="H659" i="3" s="1"/>
  <c r="D659" i="3" a="1"/>
  <c r="D659" i="3" s="1"/>
  <c r="I659" i="3" a="1"/>
  <c r="I659" i="3" s="1"/>
  <c r="M659" i="3" a="1"/>
  <c r="M659" i="3" s="1"/>
  <c r="E659" i="3" a="1"/>
  <c r="E659" i="3" s="1"/>
  <c r="L732" i="3" a="1"/>
  <c r="L732" i="3" s="1"/>
  <c r="H732" i="3" a="1"/>
  <c r="H732" i="3" s="1"/>
  <c r="D732" i="3" a="1"/>
  <c r="D732" i="3" s="1"/>
  <c r="N732" i="3" a="1"/>
  <c r="N732" i="3" s="1"/>
  <c r="J732" i="3" a="1"/>
  <c r="J732" i="3" s="1"/>
  <c r="F732" i="3" a="1"/>
  <c r="F732" i="3" s="1"/>
  <c r="K732" i="3" a="1"/>
  <c r="K732" i="3" s="1"/>
  <c r="I732" i="3" a="1"/>
  <c r="I732" i="3" s="1"/>
  <c r="G732" i="3" a="1"/>
  <c r="G732" i="3" s="1"/>
  <c r="M732" i="3" a="1"/>
  <c r="M732" i="3" s="1"/>
  <c r="E732" i="3" a="1"/>
  <c r="E732" i="3" s="1"/>
  <c r="I761" i="3" a="1"/>
  <c r="I761" i="3" s="1"/>
  <c r="N761" i="3" a="1"/>
  <c r="N761" i="3" s="1"/>
  <c r="D761" i="3" a="1"/>
  <c r="D761" i="3" s="1"/>
  <c r="M761" i="3" a="1"/>
  <c r="M761" i="3" s="1"/>
  <c r="H761" i="3" a="1"/>
  <c r="H761" i="3" s="1"/>
  <c r="L761" i="3" a="1"/>
  <c r="L761" i="3" s="1"/>
  <c r="G761" i="3" a="1"/>
  <c r="G761" i="3" s="1"/>
  <c r="J761" i="3" a="1"/>
  <c r="J761" i="3" s="1"/>
  <c r="F761" i="3" a="1"/>
  <c r="F761" i="3" s="1"/>
  <c r="K761" i="3" a="1"/>
  <c r="K761" i="3" s="1"/>
  <c r="E761" i="3" a="1"/>
  <c r="E761" i="3" s="1"/>
  <c r="N745" i="3" a="1"/>
  <c r="N745" i="3" s="1"/>
  <c r="I745" i="3" a="1"/>
  <c r="I745" i="3" s="1"/>
  <c r="M745" i="3" a="1"/>
  <c r="M745" i="3" s="1"/>
  <c r="D745" i="3" a="1"/>
  <c r="D745" i="3" s="1"/>
  <c r="H745" i="3" a="1"/>
  <c r="H745" i="3" s="1"/>
  <c r="L745" i="3" a="1"/>
  <c r="L745" i="3" s="1"/>
  <c r="G745" i="3" a="1"/>
  <c r="G745" i="3" s="1"/>
  <c r="F745" i="3" a="1"/>
  <c r="F745" i="3" s="1"/>
  <c r="J745" i="3" a="1"/>
  <c r="J745" i="3" s="1"/>
  <c r="E745" i="3" a="1"/>
  <c r="E745" i="3" s="1"/>
  <c r="K745" i="3" a="1"/>
  <c r="K745" i="3" s="1"/>
  <c r="N744" i="3" a="1"/>
  <c r="N744" i="3" s="1"/>
  <c r="J744" i="3" a="1"/>
  <c r="J744" i="3" s="1"/>
  <c r="F744" i="3" a="1"/>
  <c r="F744" i="3" s="1"/>
  <c r="L744" i="3" a="1"/>
  <c r="L744" i="3" s="1"/>
  <c r="G744" i="3" a="1"/>
  <c r="G744" i="3" s="1"/>
  <c r="K744" i="3" a="1"/>
  <c r="K744" i="3" s="1"/>
  <c r="E744" i="3" a="1"/>
  <c r="E744" i="3" s="1"/>
  <c r="M744" i="3" a="1"/>
  <c r="M744" i="3" s="1"/>
  <c r="D744" i="3" a="1"/>
  <c r="D744" i="3" s="1"/>
  <c r="H744" i="3" a="1"/>
  <c r="H744" i="3" s="1"/>
  <c r="I744" i="3" a="1"/>
  <c r="I744" i="3" s="1"/>
  <c r="M893" i="3" a="1"/>
  <c r="M893" i="3" s="1"/>
  <c r="I893" i="3" a="1"/>
  <c r="I893" i="3" s="1"/>
  <c r="E893" i="3" a="1"/>
  <c r="E893" i="3" s="1"/>
  <c r="L893" i="3" a="1"/>
  <c r="L893" i="3" s="1"/>
  <c r="H893" i="3" a="1"/>
  <c r="H893" i="3" s="1"/>
  <c r="D893" i="3" a="1"/>
  <c r="D893" i="3" s="1"/>
  <c r="J893" i="3" a="1"/>
  <c r="J893" i="3" s="1"/>
  <c r="G893" i="3" a="1"/>
  <c r="G893" i="3" s="1"/>
  <c r="N893" i="3" a="1"/>
  <c r="N893" i="3" s="1"/>
  <c r="F893" i="3" a="1"/>
  <c r="F893" i="3" s="1"/>
  <c r="K893" i="3" a="1"/>
  <c r="K893" i="3" s="1"/>
  <c r="K753" i="3" a="1"/>
  <c r="K753" i="3" s="1"/>
  <c r="G753" i="3" a="1"/>
  <c r="G753" i="3" s="1"/>
  <c r="I753" i="3" a="1"/>
  <c r="I753" i="3" s="1"/>
  <c r="N753" i="3" a="1"/>
  <c r="N753" i="3" s="1"/>
  <c r="H753" i="3" a="1"/>
  <c r="H753" i="3" s="1"/>
  <c r="M753" i="3" a="1"/>
  <c r="M753" i="3" s="1"/>
  <c r="F753" i="3" a="1"/>
  <c r="F753" i="3" s="1"/>
  <c r="J753" i="3" a="1"/>
  <c r="J753" i="3" s="1"/>
  <c r="D753" i="3" a="1"/>
  <c r="D753" i="3" s="1"/>
  <c r="L753" i="3" a="1"/>
  <c r="L753" i="3" s="1"/>
  <c r="E753" i="3" a="1"/>
  <c r="E753" i="3" s="1"/>
  <c r="N801" i="3" a="1"/>
  <c r="N801" i="3" s="1"/>
  <c r="J801" i="3" a="1"/>
  <c r="J801" i="3" s="1"/>
  <c r="F801" i="3" a="1"/>
  <c r="F801" i="3" s="1"/>
  <c r="M801" i="3" a="1"/>
  <c r="M801" i="3" s="1"/>
  <c r="I801" i="3" a="1"/>
  <c r="I801" i="3" s="1"/>
  <c r="E801" i="3" a="1"/>
  <c r="E801" i="3" s="1"/>
  <c r="G801" i="3" a="1"/>
  <c r="G801" i="3" s="1"/>
  <c r="D801" i="3" a="1"/>
  <c r="D801" i="3" s="1"/>
  <c r="K801" i="3" a="1"/>
  <c r="K801" i="3" s="1"/>
  <c r="H801" i="3" a="1"/>
  <c r="H801" i="3" s="1"/>
  <c r="L801" i="3" a="1"/>
  <c r="L801" i="3" s="1"/>
  <c r="M811" i="3" a="1"/>
  <c r="M811" i="3" s="1"/>
  <c r="I811" i="3" a="1"/>
  <c r="I811" i="3" s="1"/>
  <c r="E811" i="3" a="1"/>
  <c r="E811" i="3" s="1"/>
  <c r="L811" i="3" a="1"/>
  <c r="L811" i="3" s="1"/>
  <c r="H811" i="3" a="1"/>
  <c r="H811" i="3" s="1"/>
  <c r="D811" i="3" a="1"/>
  <c r="D811" i="3" s="1"/>
  <c r="N811" i="3" a="1"/>
  <c r="N811" i="3" s="1"/>
  <c r="K811" i="3" a="1"/>
  <c r="K811" i="3" s="1"/>
  <c r="G811" i="3" a="1"/>
  <c r="G811" i="3" s="1"/>
  <c r="F811" i="3" a="1"/>
  <c r="F811" i="3" s="1"/>
  <c r="J811" i="3" a="1"/>
  <c r="J811" i="3" s="1"/>
  <c r="N820" i="3" a="1"/>
  <c r="N820" i="3" s="1"/>
  <c r="J820" i="3" a="1"/>
  <c r="J820" i="3" s="1"/>
  <c r="F820" i="3" a="1"/>
  <c r="F820" i="3" s="1"/>
  <c r="L820" i="3" a="1"/>
  <c r="L820" i="3" s="1"/>
  <c r="G820" i="3" a="1"/>
  <c r="G820" i="3" s="1"/>
  <c r="K820" i="3" a="1"/>
  <c r="K820" i="3" s="1"/>
  <c r="E820" i="3" a="1"/>
  <c r="E820" i="3" s="1"/>
  <c r="I820" i="3" a="1"/>
  <c r="I820" i="3" s="1"/>
  <c r="D820" i="3" a="1"/>
  <c r="D820" i="3" s="1"/>
  <c r="M820" i="3" a="1"/>
  <c r="M820" i="3" s="1"/>
  <c r="H820" i="3" a="1"/>
  <c r="H820" i="3" s="1"/>
  <c r="M772" i="3" a="1"/>
  <c r="M772" i="3" s="1"/>
  <c r="I772" i="3" a="1"/>
  <c r="I772" i="3" s="1"/>
  <c r="E772" i="3" a="1"/>
  <c r="E772" i="3" s="1"/>
  <c r="L772" i="3" a="1"/>
  <c r="L772" i="3" s="1"/>
  <c r="H772" i="3" a="1"/>
  <c r="H772" i="3" s="1"/>
  <c r="D772" i="3" a="1"/>
  <c r="D772" i="3" s="1"/>
  <c r="K772" i="3" a="1"/>
  <c r="K772" i="3" s="1"/>
  <c r="G772" i="3" a="1"/>
  <c r="G772" i="3" s="1"/>
  <c r="N772" i="3" a="1"/>
  <c r="N772" i="3" s="1"/>
  <c r="J772" i="3" a="1"/>
  <c r="J772" i="3" s="1"/>
  <c r="F772" i="3" a="1"/>
  <c r="F772" i="3" s="1"/>
  <c r="M863" i="3" a="1"/>
  <c r="M863" i="3" s="1"/>
  <c r="I863" i="3" a="1"/>
  <c r="I863" i="3" s="1"/>
  <c r="E863" i="3" a="1"/>
  <c r="E863" i="3" s="1"/>
  <c r="L863" i="3" a="1"/>
  <c r="L863" i="3" s="1"/>
  <c r="H863" i="3" a="1"/>
  <c r="H863" i="3" s="1"/>
  <c r="D863" i="3" a="1"/>
  <c r="D863" i="3" s="1"/>
  <c r="K863" i="3" a="1"/>
  <c r="K863" i="3" s="1"/>
  <c r="J863" i="3" a="1"/>
  <c r="J863" i="3" s="1"/>
  <c r="G863" i="3" a="1"/>
  <c r="G863" i="3" s="1"/>
  <c r="F863" i="3" a="1"/>
  <c r="F863" i="3" s="1"/>
  <c r="N863" i="3" a="1"/>
  <c r="N863" i="3" s="1"/>
  <c r="L790" i="3" a="1"/>
  <c r="L790" i="3" s="1"/>
  <c r="H790" i="3" a="1"/>
  <c r="H790" i="3" s="1"/>
  <c r="D790" i="3" a="1"/>
  <c r="D790" i="3" s="1"/>
  <c r="K790" i="3" a="1"/>
  <c r="K790" i="3" s="1"/>
  <c r="G790" i="3" a="1"/>
  <c r="G790" i="3" s="1"/>
  <c r="N790" i="3" a="1"/>
  <c r="N790" i="3" s="1"/>
  <c r="J790" i="3" a="1"/>
  <c r="J790" i="3" s="1"/>
  <c r="F790" i="3" a="1"/>
  <c r="F790" i="3" s="1"/>
  <c r="M790" i="3" a="1"/>
  <c r="M790" i="3" s="1"/>
  <c r="I790" i="3" a="1"/>
  <c r="I790" i="3" s="1"/>
  <c r="E790" i="3" a="1"/>
  <c r="E790" i="3" s="1"/>
  <c r="K783" i="3" a="1"/>
  <c r="K783" i="3" s="1"/>
  <c r="G783" i="3" a="1"/>
  <c r="G783" i="3" s="1"/>
  <c r="N783" i="3" a="1"/>
  <c r="N783" i="3" s="1"/>
  <c r="J783" i="3" a="1"/>
  <c r="J783" i="3" s="1"/>
  <c r="F783" i="3" a="1"/>
  <c r="F783" i="3" s="1"/>
  <c r="H783" i="3" a="1"/>
  <c r="H783" i="3" s="1"/>
  <c r="E783" i="3" a="1"/>
  <c r="E783" i="3" s="1"/>
  <c r="D783" i="3" a="1"/>
  <c r="D783" i="3" s="1"/>
  <c r="M783" i="3" a="1"/>
  <c r="M783" i="3" s="1"/>
  <c r="L783" i="3" a="1"/>
  <c r="L783" i="3" s="1"/>
  <c r="I783" i="3" a="1"/>
  <c r="I783" i="3" s="1"/>
  <c r="K800" i="3" a="1"/>
  <c r="K800" i="3" s="1"/>
  <c r="G800" i="3" a="1"/>
  <c r="G800" i="3" s="1"/>
  <c r="N800" i="3" a="1"/>
  <c r="N800" i="3" s="1"/>
  <c r="J800" i="3" a="1"/>
  <c r="J800" i="3" s="1"/>
  <c r="F800" i="3" a="1"/>
  <c r="F800" i="3" s="1"/>
  <c r="M800" i="3" a="1"/>
  <c r="M800" i="3" s="1"/>
  <c r="I800" i="3" a="1"/>
  <c r="I800" i="3" s="1"/>
  <c r="E800" i="3" a="1"/>
  <c r="E800" i="3" s="1"/>
  <c r="L800" i="3" a="1"/>
  <c r="L800" i="3" s="1"/>
  <c r="H800" i="3" a="1"/>
  <c r="H800" i="3" s="1"/>
  <c r="D800" i="3" a="1"/>
  <c r="D800" i="3" s="1"/>
  <c r="N862" i="3" a="1"/>
  <c r="N862" i="3" s="1"/>
  <c r="J862" i="3" a="1"/>
  <c r="J862" i="3" s="1"/>
  <c r="F862" i="3" a="1"/>
  <c r="F862" i="3" s="1"/>
  <c r="M862" i="3" a="1"/>
  <c r="M862" i="3" s="1"/>
  <c r="I862" i="3" a="1"/>
  <c r="I862" i="3" s="1"/>
  <c r="E862" i="3" a="1"/>
  <c r="E862" i="3" s="1"/>
  <c r="L862" i="3" a="1"/>
  <c r="L862" i="3" s="1"/>
  <c r="H862" i="3" a="1"/>
  <c r="H862" i="3" s="1"/>
  <c r="D862" i="3" a="1"/>
  <c r="D862" i="3" s="1"/>
  <c r="K862" i="3" a="1"/>
  <c r="K862" i="3" s="1"/>
  <c r="G862" i="3" a="1"/>
  <c r="G862" i="3" s="1"/>
  <c r="N908" i="3" a="1"/>
  <c r="N908" i="3" s="1"/>
  <c r="J908" i="3" a="1"/>
  <c r="J908" i="3" s="1"/>
  <c r="F908" i="3" a="1"/>
  <c r="F908" i="3" s="1"/>
  <c r="M908" i="3" a="1"/>
  <c r="M908" i="3" s="1"/>
  <c r="I908" i="3" a="1"/>
  <c r="I908" i="3" s="1"/>
  <c r="E908" i="3" a="1"/>
  <c r="E908" i="3" s="1"/>
  <c r="K908" i="3" a="1"/>
  <c r="K908" i="3" s="1"/>
  <c r="H908" i="3" a="1"/>
  <c r="H908" i="3" s="1"/>
  <c r="G908" i="3" a="1"/>
  <c r="G908" i="3" s="1"/>
  <c r="D908" i="3" a="1"/>
  <c r="D908" i="3" s="1"/>
  <c r="L908" i="3" a="1"/>
  <c r="L908" i="3" s="1"/>
  <c r="L833" i="3" a="1"/>
  <c r="L833" i="3" s="1"/>
  <c r="H833" i="3" a="1"/>
  <c r="H833" i="3" s="1"/>
  <c r="D833" i="3" a="1"/>
  <c r="D833" i="3" s="1"/>
  <c r="K833" i="3" a="1"/>
  <c r="K833" i="3" s="1"/>
  <c r="G833" i="3" a="1"/>
  <c r="G833" i="3" s="1"/>
  <c r="I833" i="3" a="1"/>
  <c r="I833" i="3" s="1"/>
  <c r="N833" i="3" a="1"/>
  <c r="N833" i="3" s="1"/>
  <c r="F833" i="3" a="1"/>
  <c r="F833" i="3" s="1"/>
  <c r="J833" i="3" a="1"/>
  <c r="J833" i="3" s="1"/>
  <c r="E833" i="3" a="1"/>
  <c r="E833" i="3" s="1"/>
  <c r="M833" i="3" a="1"/>
  <c r="M833" i="3" s="1"/>
  <c r="L826" i="3" a="1"/>
  <c r="L826" i="3" s="1"/>
  <c r="H826" i="3" a="1"/>
  <c r="H826" i="3" s="1"/>
  <c r="D826" i="3" a="1"/>
  <c r="D826" i="3" s="1"/>
  <c r="K826" i="3" a="1"/>
  <c r="K826" i="3" s="1"/>
  <c r="G826" i="3" a="1"/>
  <c r="G826" i="3" s="1"/>
  <c r="I826" i="3" a="1"/>
  <c r="I826" i="3" s="1"/>
  <c r="N826" i="3" a="1"/>
  <c r="N826" i="3" s="1"/>
  <c r="F826" i="3" a="1"/>
  <c r="F826" i="3" s="1"/>
  <c r="M826" i="3" a="1"/>
  <c r="M826" i="3" s="1"/>
  <c r="E826" i="3" a="1"/>
  <c r="E826" i="3" s="1"/>
  <c r="J826" i="3" a="1"/>
  <c r="J826" i="3" s="1"/>
  <c r="N916" i="3" a="1"/>
  <c r="N916" i="3" s="1"/>
  <c r="J916" i="3" a="1"/>
  <c r="J916" i="3" s="1"/>
  <c r="F916" i="3" a="1"/>
  <c r="F916" i="3" s="1"/>
  <c r="M916" i="3" a="1"/>
  <c r="M916" i="3" s="1"/>
  <c r="I916" i="3" a="1"/>
  <c r="I916" i="3" s="1"/>
  <c r="E916" i="3" a="1"/>
  <c r="E916" i="3" s="1"/>
  <c r="G916" i="3" a="1"/>
  <c r="G916" i="3" s="1"/>
  <c r="D916" i="3" a="1"/>
  <c r="D916" i="3" s="1"/>
  <c r="K916" i="3" a="1"/>
  <c r="K916" i="3" s="1"/>
  <c r="L916" i="3" a="1"/>
  <c r="L916" i="3" s="1"/>
  <c r="H916" i="3" a="1"/>
  <c r="H916" i="3" s="1"/>
  <c r="N935" i="3" a="1"/>
  <c r="N935" i="3" s="1"/>
  <c r="J935" i="3" a="1"/>
  <c r="J935" i="3" s="1"/>
  <c r="F935" i="3" a="1"/>
  <c r="F935" i="3" s="1"/>
  <c r="M935" i="3" a="1"/>
  <c r="M935" i="3" s="1"/>
  <c r="I935" i="3" a="1"/>
  <c r="I935" i="3" s="1"/>
  <c r="E935" i="3" a="1"/>
  <c r="E935" i="3" s="1"/>
  <c r="G935" i="3" a="1"/>
  <c r="G935" i="3" s="1"/>
  <c r="L935" i="3" a="1"/>
  <c r="L935" i="3" s="1"/>
  <c r="D935" i="3" a="1"/>
  <c r="D935" i="3" s="1"/>
  <c r="H935" i="3" a="1"/>
  <c r="H935" i="3" s="1"/>
  <c r="K935" i="3" a="1"/>
  <c r="K935" i="3" s="1"/>
  <c r="N884" i="3" a="1"/>
  <c r="N884" i="3" s="1"/>
  <c r="J884" i="3" a="1"/>
  <c r="J884" i="3" s="1"/>
  <c r="F884" i="3" a="1"/>
  <c r="F884" i="3" s="1"/>
  <c r="M884" i="3" a="1"/>
  <c r="M884" i="3" s="1"/>
  <c r="I884" i="3" a="1"/>
  <c r="I884" i="3" s="1"/>
  <c r="E884" i="3" a="1"/>
  <c r="E884" i="3" s="1"/>
  <c r="K884" i="3" a="1"/>
  <c r="K884" i="3" s="1"/>
  <c r="H884" i="3" a="1"/>
  <c r="H884" i="3" s="1"/>
  <c r="G884" i="3" a="1"/>
  <c r="G884" i="3" s="1"/>
  <c r="L884" i="3" a="1"/>
  <c r="L884" i="3" s="1"/>
  <c r="D884" i="3" a="1"/>
  <c r="D884" i="3" s="1"/>
  <c r="L887" i="3" a="1"/>
  <c r="L887" i="3" s="1"/>
  <c r="H887" i="3" a="1"/>
  <c r="H887" i="3" s="1"/>
  <c r="D887" i="3" a="1"/>
  <c r="D887" i="3" s="1"/>
  <c r="K887" i="3" a="1"/>
  <c r="K887" i="3" s="1"/>
  <c r="G887" i="3" a="1"/>
  <c r="G887" i="3" s="1"/>
  <c r="I887" i="3" a="1"/>
  <c r="I887" i="3" s="1"/>
  <c r="N887" i="3" a="1"/>
  <c r="N887" i="3" s="1"/>
  <c r="F887" i="3" a="1"/>
  <c r="F887" i="3" s="1"/>
  <c r="M887" i="3" a="1"/>
  <c r="M887" i="3" s="1"/>
  <c r="J887" i="3" a="1"/>
  <c r="J887" i="3" s="1"/>
  <c r="E887" i="3" a="1"/>
  <c r="E887" i="3" s="1"/>
  <c r="N958" i="3" a="1"/>
  <c r="N958" i="3" s="1"/>
  <c r="J958" i="3" a="1"/>
  <c r="J958" i="3" s="1"/>
  <c r="F958" i="3" a="1"/>
  <c r="F958" i="3" s="1"/>
  <c r="M958" i="3" a="1"/>
  <c r="M958" i="3" s="1"/>
  <c r="I958" i="3" a="1"/>
  <c r="I958" i="3" s="1"/>
  <c r="E958" i="3" a="1"/>
  <c r="E958" i="3" s="1"/>
  <c r="K958" i="3" a="1"/>
  <c r="K958" i="3" s="1"/>
  <c r="H958" i="3" a="1"/>
  <c r="H958" i="3" s="1"/>
  <c r="G958" i="3" a="1"/>
  <c r="G958" i="3" s="1"/>
  <c r="D958" i="3" a="1"/>
  <c r="D958" i="3" s="1"/>
  <c r="L958" i="3" a="1"/>
  <c r="L958" i="3" s="1"/>
  <c r="L912" i="3" a="1"/>
  <c r="L912" i="3" s="1"/>
  <c r="H912" i="3" a="1"/>
  <c r="H912" i="3" s="1"/>
  <c r="D912" i="3" a="1"/>
  <c r="D912" i="3" s="1"/>
  <c r="K912" i="3" a="1"/>
  <c r="K912" i="3" s="1"/>
  <c r="G912" i="3" a="1"/>
  <c r="G912" i="3" s="1"/>
  <c r="N912" i="3" a="1"/>
  <c r="N912" i="3" s="1"/>
  <c r="M912" i="3" a="1"/>
  <c r="M912" i="3" s="1"/>
  <c r="J912" i="3" a="1"/>
  <c r="J912" i="3" s="1"/>
  <c r="I912" i="3" a="1"/>
  <c r="I912" i="3" s="1"/>
  <c r="E912" i="3" a="1"/>
  <c r="E912" i="3" s="1"/>
  <c r="F912" i="3" a="1"/>
  <c r="F912" i="3" s="1"/>
  <c r="K881" i="3" a="1"/>
  <c r="K881" i="3" s="1"/>
  <c r="G881" i="3" a="1"/>
  <c r="G881" i="3" s="1"/>
  <c r="N881" i="3" a="1"/>
  <c r="N881" i="3" s="1"/>
  <c r="J881" i="3" a="1"/>
  <c r="J881" i="3" s="1"/>
  <c r="F881" i="3" a="1"/>
  <c r="F881" i="3" s="1"/>
  <c r="L881" i="3" a="1"/>
  <c r="L881" i="3" s="1"/>
  <c r="E881" i="3" a="1"/>
  <c r="E881" i="3" s="1"/>
  <c r="D881" i="3" a="1"/>
  <c r="D881" i="3" s="1"/>
  <c r="I881" i="3" a="1"/>
  <c r="I881" i="3" s="1"/>
  <c r="M881" i="3" a="1"/>
  <c r="M881" i="3" s="1"/>
  <c r="H881" i="3" a="1"/>
  <c r="H881" i="3" s="1"/>
  <c r="M960" i="3" a="1"/>
  <c r="M960" i="3" s="1"/>
  <c r="I960" i="3" a="1"/>
  <c r="I960" i="3" s="1"/>
  <c r="E960" i="3" a="1"/>
  <c r="E960" i="3" s="1"/>
  <c r="L960" i="3" a="1"/>
  <c r="L960" i="3" s="1"/>
  <c r="H960" i="3" a="1"/>
  <c r="H960" i="3" s="1"/>
  <c r="D960" i="3" a="1"/>
  <c r="D960" i="3" s="1"/>
  <c r="G960" i="3" a="1"/>
  <c r="G960" i="3" s="1"/>
  <c r="F960" i="3" a="1"/>
  <c r="F960" i="3" s="1"/>
  <c r="K960" i="3" a="1"/>
  <c r="K960" i="3" s="1"/>
  <c r="N960" i="3" a="1"/>
  <c r="N960" i="3" s="1"/>
  <c r="J960" i="3" a="1"/>
  <c r="J960" i="3" s="1"/>
  <c r="M923" i="3" a="1"/>
  <c r="M923" i="3" s="1"/>
  <c r="D923" i="3" a="1"/>
  <c r="D923" i="3" s="1"/>
  <c r="H923" i="3" a="1"/>
  <c r="H923" i="3" s="1"/>
  <c r="L923" i="3" a="1"/>
  <c r="L923" i="3" s="1"/>
  <c r="G923" i="3" a="1"/>
  <c r="G923" i="3" s="1"/>
  <c r="K923" i="3" a="1"/>
  <c r="K923" i="3" s="1"/>
  <c r="F923" i="3" a="1"/>
  <c r="F923" i="3" s="1"/>
  <c r="N923" i="3" a="1"/>
  <c r="N923" i="3" s="1"/>
  <c r="E923" i="3" a="1"/>
  <c r="E923" i="3" s="1"/>
  <c r="J923" i="3" a="1"/>
  <c r="J923" i="3" s="1"/>
  <c r="I923" i="3" a="1"/>
  <c r="I923" i="3" s="1"/>
  <c r="N967" i="3" a="1"/>
  <c r="N967" i="3" s="1"/>
  <c r="J967" i="3" a="1"/>
  <c r="J967" i="3" s="1"/>
  <c r="F967" i="3" a="1"/>
  <c r="F967" i="3" s="1"/>
  <c r="M967" i="3" a="1"/>
  <c r="M967" i="3" s="1"/>
  <c r="I967" i="3" a="1"/>
  <c r="I967" i="3" s="1"/>
  <c r="E967" i="3" a="1"/>
  <c r="E967" i="3" s="1"/>
  <c r="L967" i="3" a="1"/>
  <c r="L967" i="3" s="1"/>
  <c r="H967" i="3" a="1"/>
  <c r="H967" i="3" s="1"/>
  <c r="D967" i="3" a="1"/>
  <c r="D967" i="3" s="1"/>
  <c r="K967" i="3" a="1"/>
  <c r="K967" i="3" s="1"/>
  <c r="G967" i="3" a="1"/>
  <c r="G967" i="3" s="1"/>
  <c r="N988" i="3" a="1"/>
  <c r="N988" i="3" s="1"/>
  <c r="J988" i="3" a="1"/>
  <c r="J988" i="3" s="1"/>
  <c r="F988" i="3" a="1"/>
  <c r="F988" i="3" s="1"/>
  <c r="G988" i="3" a="1"/>
  <c r="G988" i="3" s="1"/>
  <c r="M988" i="3" a="1"/>
  <c r="M988" i="3" s="1"/>
  <c r="E988" i="3" a="1"/>
  <c r="E988" i="3" s="1"/>
  <c r="L988" i="3" a="1"/>
  <c r="L988" i="3" s="1"/>
  <c r="D988" i="3" a="1"/>
  <c r="D988" i="3" s="1"/>
  <c r="K988" i="3" a="1"/>
  <c r="K988" i="3" s="1"/>
  <c r="I988" i="3" a="1"/>
  <c r="I988" i="3" s="1"/>
  <c r="H988" i="3" a="1"/>
  <c r="H988" i="3" s="1"/>
  <c r="L978" i="3" a="1"/>
  <c r="L978" i="3" s="1"/>
  <c r="H978" i="3" a="1"/>
  <c r="H978" i="3" s="1"/>
  <c r="D978" i="3" a="1"/>
  <c r="D978" i="3" s="1"/>
  <c r="K978" i="3" a="1"/>
  <c r="K978" i="3" s="1"/>
  <c r="G978" i="3" a="1"/>
  <c r="G978" i="3" s="1"/>
  <c r="E978" i="3" a="1"/>
  <c r="E978" i="3" s="1"/>
  <c r="N978" i="3" a="1"/>
  <c r="N978" i="3" s="1"/>
  <c r="M978" i="3" a="1"/>
  <c r="M978" i="3" s="1"/>
  <c r="I978" i="3" a="1"/>
  <c r="I978" i="3" s="1"/>
  <c r="J978" i="3" a="1"/>
  <c r="J978" i="3" s="1"/>
  <c r="F978" i="3" a="1"/>
  <c r="F978" i="3" s="1"/>
  <c r="N979" i="3" a="1"/>
  <c r="N979" i="3" s="1"/>
  <c r="J979" i="3" a="1"/>
  <c r="J979" i="3" s="1"/>
  <c r="F979" i="3" a="1"/>
  <c r="F979" i="3" s="1"/>
  <c r="M979" i="3" a="1"/>
  <c r="M979" i="3" s="1"/>
  <c r="D979" i="3" a="1"/>
  <c r="D979" i="3" s="1"/>
  <c r="H979" i="3" a="1"/>
  <c r="H979" i="3" s="1"/>
  <c r="L979" i="3" a="1"/>
  <c r="L979" i="3" s="1"/>
  <c r="G979" i="3" a="1"/>
  <c r="G979" i="3" s="1"/>
  <c r="K979" i="3" a="1"/>
  <c r="K979" i="3" s="1"/>
  <c r="E979" i="3" a="1"/>
  <c r="E979" i="3" s="1"/>
  <c r="I979" i="3" a="1"/>
  <c r="I979" i="3" s="1"/>
  <c r="K972" i="3" a="1"/>
  <c r="K972" i="3" s="1"/>
  <c r="G972" i="3" a="1"/>
  <c r="G972" i="3" s="1"/>
  <c r="N972" i="3" a="1"/>
  <c r="N972" i="3" s="1"/>
  <c r="J972" i="3" a="1"/>
  <c r="J972" i="3" s="1"/>
  <c r="F972" i="3" a="1"/>
  <c r="F972" i="3" s="1"/>
  <c r="M972" i="3" a="1"/>
  <c r="M972" i="3" s="1"/>
  <c r="L972" i="3" a="1"/>
  <c r="L972" i="3" s="1"/>
  <c r="I972" i="3" a="1"/>
  <c r="I972" i="3" s="1"/>
  <c r="H972" i="3" a="1"/>
  <c r="H972" i="3" s="1"/>
  <c r="D972" i="3" a="1"/>
  <c r="D972" i="3" s="1"/>
  <c r="E972" i="3" a="1"/>
  <c r="E972" i="3" s="1"/>
  <c r="M981" i="3" a="1"/>
  <c r="M981" i="3" s="1"/>
  <c r="I981" i="3" a="1"/>
  <c r="I981" i="3" s="1"/>
  <c r="E981" i="3" a="1"/>
  <c r="E981" i="3" s="1"/>
  <c r="L981" i="3" a="1"/>
  <c r="L981" i="3" s="1"/>
  <c r="G981" i="3" a="1"/>
  <c r="G981" i="3" s="1"/>
  <c r="K981" i="3" a="1"/>
  <c r="K981" i="3" s="1"/>
  <c r="F981" i="3" a="1"/>
  <c r="F981" i="3" s="1"/>
  <c r="J981" i="3" a="1"/>
  <c r="J981" i="3" s="1"/>
  <c r="D981" i="3" a="1"/>
  <c r="D981" i="3" s="1"/>
  <c r="N981" i="3" a="1"/>
  <c r="N981" i="3" s="1"/>
  <c r="H981" i="3" a="1"/>
  <c r="H981" i="3" s="1"/>
  <c r="L995" i="3" a="1"/>
  <c r="L995" i="3" s="1"/>
  <c r="H995" i="3" a="1"/>
  <c r="H995" i="3" s="1"/>
  <c r="D995" i="3" a="1"/>
  <c r="D995" i="3" s="1"/>
  <c r="K995" i="3" a="1"/>
  <c r="K995" i="3" s="1"/>
  <c r="G995" i="3" a="1"/>
  <c r="G995" i="3" s="1"/>
  <c r="N995" i="3" a="1"/>
  <c r="N995" i="3" s="1"/>
  <c r="J995" i="3" a="1"/>
  <c r="J995" i="3" s="1"/>
  <c r="F995" i="3" a="1"/>
  <c r="F995" i="3" s="1"/>
  <c r="M995" i="3" a="1"/>
  <c r="M995" i="3" s="1"/>
  <c r="I995" i="3" a="1"/>
  <c r="I995" i="3" s="1"/>
  <c r="E995" i="3" a="1"/>
  <c r="E995" i="3" s="1"/>
  <c r="M103" i="3" a="1"/>
  <c r="M103" i="3" s="1"/>
  <c r="I103" i="3" a="1"/>
  <c r="I103" i="3" s="1"/>
  <c r="E103" i="3" a="1"/>
  <c r="E103" i="3" s="1"/>
  <c r="L103" i="3" a="1"/>
  <c r="L103" i="3" s="1"/>
  <c r="H103" i="3" a="1"/>
  <c r="H103" i="3" s="1"/>
  <c r="D103" i="3" a="1"/>
  <c r="D103" i="3" s="1"/>
  <c r="K103" i="3" a="1"/>
  <c r="K103" i="3" s="1"/>
  <c r="G103" i="3" a="1"/>
  <c r="G103" i="3" s="1"/>
  <c r="F103" i="3" a="1"/>
  <c r="F103" i="3" s="1"/>
  <c r="J103" i="3" a="1"/>
  <c r="J103" i="3" s="1"/>
  <c r="N103" i="3" a="1"/>
  <c r="N103" i="3" s="1"/>
  <c r="M39" i="3" a="1"/>
  <c r="M39" i="3" s="1"/>
  <c r="I39" i="3" a="1"/>
  <c r="I39" i="3" s="1"/>
  <c r="E39" i="3" a="1"/>
  <c r="E39" i="3" s="1"/>
  <c r="L39" i="3" a="1"/>
  <c r="L39" i="3" s="1"/>
  <c r="H39" i="3" a="1"/>
  <c r="H39" i="3" s="1"/>
  <c r="D39" i="3" a="1"/>
  <c r="D39" i="3" s="1"/>
  <c r="K39" i="3" a="1"/>
  <c r="K39" i="3" s="1"/>
  <c r="G39" i="3" a="1"/>
  <c r="G39" i="3" s="1"/>
  <c r="J39" i="3" a="1"/>
  <c r="J39" i="3" s="1"/>
  <c r="N39" i="3" a="1"/>
  <c r="N39" i="3" s="1"/>
  <c r="F39" i="3" a="1"/>
  <c r="F39" i="3" s="1"/>
  <c r="N257" i="3" a="1"/>
  <c r="N257" i="3" s="1"/>
  <c r="J257" i="3" a="1"/>
  <c r="J257" i="3" s="1"/>
  <c r="F257" i="3" a="1"/>
  <c r="F257" i="3" s="1"/>
  <c r="M257" i="3" a="1"/>
  <c r="M257" i="3" s="1"/>
  <c r="I257" i="3" a="1"/>
  <c r="I257" i="3" s="1"/>
  <c r="E257" i="3" a="1"/>
  <c r="E257" i="3" s="1"/>
  <c r="L257" i="3" a="1"/>
  <c r="L257" i="3" s="1"/>
  <c r="H257" i="3" a="1"/>
  <c r="H257" i="3" s="1"/>
  <c r="D257" i="3" a="1"/>
  <c r="D257" i="3" s="1"/>
  <c r="K257" i="3" a="1"/>
  <c r="K257" i="3" s="1"/>
  <c r="G257" i="3" a="1"/>
  <c r="G257" i="3" s="1"/>
  <c r="N193" i="3" a="1"/>
  <c r="N193" i="3" s="1"/>
  <c r="J193" i="3" a="1"/>
  <c r="J193" i="3" s="1"/>
  <c r="F193" i="3" a="1"/>
  <c r="F193" i="3" s="1"/>
  <c r="M193" i="3" a="1"/>
  <c r="M193" i="3" s="1"/>
  <c r="I193" i="3" a="1"/>
  <c r="I193" i="3" s="1"/>
  <c r="E193" i="3" a="1"/>
  <c r="E193" i="3" s="1"/>
  <c r="L193" i="3" a="1"/>
  <c r="L193" i="3" s="1"/>
  <c r="H193" i="3" a="1"/>
  <c r="H193" i="3" s="1"/>
  <c r="D193" i="3" a="1"/>
  <c r="D193" i="3" s="1"/>
  <c r="K193" i="3" a="1"/>
  <c r="K193" i="3" s="1"/>
  <c r="G193" i="3" a="1"/>
  <c r="G193" i="3" s="1"/>
  <c r="K144" i="3" a="1"/>
  <c r="K144" i="3" s="1"/>
  <c r="F144" i="3" a="1"/>
  <c r="F144" i="3" s="1"/>
  <c r="J144" i="3" a="1"/>
  <c r="J144" i="3" s="1"/>
  <c r="N144" i="3" a="1"/>
  <c r="N144" i="3" s="1"/>
  <c r="E144" i="3" a="1"/>
  <c r="E144" i="3" s="1"/>
  <c r="I144" i="3" a="1"/>
  <c r="I144" i="3" s="1"/>
  <c r="D144" i="3" a="1"/>
  <c r="D144" i="3" s="1"/>
  <c r="L144" i="3" a="1"/>
  <c r="L144" i="3" s="1"/>
  <c r="M144" i="3" a="1"/>
  <c r="M144" i="3" s="1"/>
  <c r="H144" i="3" a="1"/>
  <c r="H144" i="3" s="1"/>
  <c r="G144" i="3" a="1"/>
  <c r="G144" i="3" s="1"/>
  <c r="N85" i="3" a="1"/>
  <c r="N85" i="3" s="1"/>
  <c r="J85" i="3" a="1"/>
  <c r="J85" i="3" s="1"/>
  <c r="F85" i="3" a="1"/>
  <c r="F85" i="3" s="1"/>
  <c r="M85" i="3" a="1"/>
  <c r="M85" i="3" s="1"/>
  <c r="I85" i="3" a="1"/>
  <c r="I85" i="3" s="1"/>
  <c r="E85" i="3" a="1"/>
  <c r="E85" i="3" s="1"/>
  <c r="L85" i="3" a="1"/>
  <c r="L85" i="3" s="1"/>
  <c r="H85" i="3" a="1"/>
  <c r="H85" i="3" s="1"/>
  <c r="D85" i="3" a="1"/>
  <c r="D85" i="3" s="1"/>
  <c r="K85" i="3" a="1"/>
  <c r="K85" i="3" s="1"/>
  <c r="G85" i="3" a="1"/>
  <c r="G85" i="3" s="1"/>
  <c r="N17" i="3" a="1"/>
  <c r="N17" i="3" s="1"/>
  <c r="J17" i="3" a="1"/>
  <c r="J17" i="3" s="1"/>
  <c r="F17" i="3" a="1"/>
  <c r="F17" i="3" s="1"/>
  <c r="M17" i="3" a="1"/>
  <c r="M17" i="3" s="1"/>
  <c r="H17" i="3" a="1"/>
  <c r="H17" i="3" s="1"/>
  <c r="K17" i="3" a="1"/>
  <c r="K17" i="3" s="1"/>
  <c r="G17" i="3" a="1"/>
  <c r="G17" i="3" s="1"/>
  <c r="L17" i="3" a="1"/>
  <c r="L17" i="3" s="1"/>
  <c r="E17" i="3" a="1"/>
  <c r="E17" i="3" s="1"/>
  <c r="I17" i="3" a="1"/>
  <c r="I17" i="3" s="1"/>
  <c r="D17" i="3" a="1"/>
  <c r="D17" i="3" s="1"/>
  <c r="N224" i="3" a="1"/>
  <c r="N224" i="3" s="1"/>
  <c r="J224" i="3" a="1"/>
  <c r="J224" i="3" s="1"/>
  <c r="F224" i="3" a="1"/>
  <c r="F224" i="3" s="1"/>
  <c r="M224" i="3" a="1"/>
  <c r="M224" i="3" s="1"/>
  <c r="I224" i="3" a="1"/>
  <c r="I224" i="3" s="1"/>
  <c r="E224" i="3" a="1"/>
  <c r="E224" i="3" s="1"/>
  <c r="L224" i="3" a="1"/>
  <c r="L224" i="3" s="1"/>
  <c r="H224" i="3" a="1"/>
  <c r="H224" i="3" s="1"/>
  <c r="D224" i="3" a="1"/>
  <c r="D224" i="3" s="1"/>
  <c r="K224" i="3" a="1"/>
  <c r="K224" i="3" s="1"/>
  <c r="G224" i="3" a="1"/>
  <c r="G224" i="3" s="1"/>
  <c r="N140" i="3" a="1"/>
  <c r="N140" i="3" s="1"/>
  <c r="J140" i="3" a="1"/>
  <c r="J140" i="3" s="1"/>
  <c r="F140" i="3" a="1"/>
  <c r="F140" i="3" s="1"/>
  <c r="M140" i="3" a="1"/>
  <c r="M140" i="3" s="1"/>
  <c r="I140" i="3" a="1"/>
  <c r="I140" i="3" s="1"/>
  <c r="E140" i="3" a="1"/>
  <c r="E140" i="3" s="1"/>
  <c r="G140" i="3" a="1"/>
  <c r="G140" i="3" s="1"/>
  <c r="D140" i="3" a="1"/>
  <c r="D140" i="3" s="1"/>
  <c r="L140" i="3" a="1"/>
  <c r="L140" i="3" s="1"/>
  <c r="K140" i="3" a="1"/>
  <c r="K140" i="3" s="1"/>
  <c r="H140" i="3" a="1"/>
  <c r="H140" i="3" s="1"/>
  <c r="M110" i="3" a="1"/>
  <c r="M110" i="3" s="1"/>
  <c r="I110" i="3" a="1"/>
  <c r="I110" i="3" s="1"/>
  <c r="E110" i="3" a="1"/>
  <c r="E110" i="3" s="1"/>
  <c r="L110" i="3" a="1"/>
  <c r="L110" i="3" s="1"/>
  <c r="H110" i="3" a="1"/>
  <c r="H110" i="3" s="1"/>
  <c r="D110" i="3" a="1"/>
  <c r="D110" i="3" s="1"/>
  <c r="G110" i="3" a="1"/>
  <c r="G110" i="3" s="1"/>
  <c r="K110" i="3" a="1"/>
  <c r="K110" i="3" s="1"/>
  <c r="N110" i="3" a="1"/>
  <c r="N110" i="3" s="1"/>
  <c r="F110" i="3" a="1"/>
  <c r="F110" i="3" s="1"/>
  <c r="J110" i="3" a="1"/>
  <c r="J110" i="3" s="1"/>
  <c r="M30" i="3" a="1"/>
  <c r="M30" i="3" s="1"/>
  <c r="I30" i="3" a="1"/>
  <c r="I30" i="3" s="1"/>
  <c r="E30" i="3" a="1"/>
  <c r="E30" i="3" s="1"/>
  <c r="L30" i="3" a="1"/>
  <c r="L30" i="3" s="1"/>
  <c r="H30" i="3" a="1"/>
  <c r="H30" i="3" s="1"/>
  <c r="D30" i="3" a="1"/>
  <c r="D30" i="3" s="1"/>
  <c r="K30" i="3" a="1"/>
  <c r="K30" i="3" s="1"/>
  <c r="N30" i="3" a="1"/>
  <c r="N30" i="3" s="1"/>
  <c r="F30" i="3" a="1"/>
  <c r="F30" i="3" s="1"/>
  <c r="G30" i="3" a="1"/>
  <c r="G30" i="3" s="1"/>
  <c r="J30" i="3" a="1"/>
  <c r="J30" i="3" s="1"/>
  <c r="N68" i="3" a="1"/>
  <c r="N68" i="3" s="1"/>
  <c r="J68" i="3" a="1"/>
  <c r="J68" i="3" s="1"/>
  <c r="F68" i="3" a="1"/>
  <c r="F68" i="3" s="1"/>
  <c r="M68" i="3" a="1"/>
  <c r="M68" i="3" s="1"/>
  <c r="I68" i="3" a="1"/>
  <c r="I68" i="3" s="1"/>
  <c r="E68" i="3" a="1"/>
  <c r="E68" i="3" s="1"/>
  <c r="K68" i="3" a="1"/>
  <c r="K68" i="3" s="1"/>
  <c r="H68" i="3" a="1"/>
  <c r="H68" i="3" s="1"/>
  <c r="D68" i="3" a="1"/>
  <c r="D68" i="3" s="1"/>
  <c r="G68" i="3" a="1"/>
  <c r="G68" i="3" s="1"/>
  <c r="L68" i="3" a="1"/>
  <c r="L68" i="3" s="1"/>
  <c r="M3" i="3" a="1"/>
  <c r="M3" i="3" s="1"/>
  <c r="I3" i="3" a="1"/>
  <c r="I3" i="3" s="1"/>
  <c r="E3" i="3" a="1"/>
  <c r="E3" i="3" s="1"/>
  <c r="L3" i="3" a="1"/>
  <c r="L3" i="3" s="1"/>
  <c r="G3" i="3" a="1"/>
  <c r="G3" i="3" s="1"/>
  <c r="K3" i="3" a="1"/>
  <c r="K3" i="3" s="1"/>
  <c r="F3" i="3" a="1"/>
  <c r="F3" i="3" s="1"/>
  <c r="N3" i="3" a="1"/>
  <c r="N3" i="3" s="1"/>
  <c r="H3" i="3" a="1"/>
  <c r="H3" i="3" s="1"/>
  <c r="J3" i="3" a="1"/>
  <c r="J3" i="3" s="1"/>
  <c r="D3" i="3" a="1"/>
  <c r="D3" i="3" s="1"/>
  <c r="B6" i="5" a="1"/>
  <c r="B6" i="5" s="1"/>
  <c r="A2" i="4" s="1"/>
  <c r="I11" i="5" a="1"/>
  <c r="I11" i="5" s="1"/>
  <c r="I2" i="4" s="1"/>
  <c r="E19" i="11"/>
  <c r="M375" i="16"/>
  <c r="L40" i="16"/>
  <c r="M164" i="16"/>
  <c r="M146" i="16"/>
  <c r="M49" i="16"/>
  <c r="H116" i="16"/>
  <c r="H157" i="8"/>
  <c r="M176" i="16"/>
  <c r="M42" i="16"/>
  <c r="M294" i="16"/>
  <c r="M126" i="16"/>
  <c r="M246" i="16"/>
  <c r="M398" i="16"/>
  <c r="L309" i="16"/>
  <c r="H250" i="16"/>
  <c r="H4" i="17" s="1"/>
  <c r="D91" i="16"/>
  <c r="M53" i="16"/>
  <c r="D35" i="15"/>
  <c r="M310" i="16"/>
  <c r="F67" i="15"/>
  <c r="D66" i="15"/>
  <c r="F66" i="15" s="1"/>
  <c r="E7" i="10" s="1"/>
  <c r="K105" i="16"/>
  <c r="H40" i="16"/>
  <c r="DM2" i="4"/>
  <c r="W112" i="5"/>
  <c r="M372" i="16"/>
  <c r="E134" i="15"/>
  <c r="E22" i="10" s="1"/>
  <c r="C7" i="17"/>
  <c r="M7" i="17" s="1"/>
  <c r="C379" i="16"/>
  <c r="E10" i="11" s="1"/>
  <c r="C156" i="16"/>
  <c r="M157" i="16"/>
  <c r="M156" i="16" s="1"/>
  <c r="P11" i="9"/>
  <c r="F7" i="16"/>
  <c r="D177" i="4"/>
  <c r="C238" i="16"/>
  <c r="M239" i="16"/>
  <c r="M238" i="16" s="1"/>
  <c r="G7" i="16"/>
  <c r="D178" i="4"/>
  <c r="E120" i="15"/>
  <c r="P743" i="9"/>
  <c r="D902" i="4" s="1"/>
  <c r="D903" i="4"/>
  <c r="W120" i="5"/>
  <c r="W98" i="5"/>
  <c r="W121" i="5" s="1"/>
  <c r="U120" i="5"/>
  <c r="EA2" i="4" s="1"/>
  <c r="EG2" i="4"/>
  <c r="M33" i="16"/>
  <c r="K28" i="16"/>
  <c r="D240" i="16"/>
  <c r="D190" i="16" s="1"/>
  <c r="K139" i="3" a="1"/>
  <c r="K139" i="3" s="1"/>
  <c r="G139" i="3" a="1"/>
  <c r="G139" i="3" s="1"/>
  <c r="N139" i="3" a="1"/>
  <c r="N139" i="3" s="1"/>
  <c r="J139" i="3" a="1"/>
  <c r="J139" i="3" s="1"/>
  <c r="F139" i="3" a="1"/>
  <c r="F139" i="3" s="1"/>
  <c r="M139" i="3" a="1"/>
  <c r="M139" i="3" s="1"/>
  <c r="I139" i="3" a="1"/>
  <c r="I139" i="3" s="1"/>
  <c r="E139" i="3" a="1"/>
  <c r="E139" i="3" s="1"/>
  <c r="L139" i="3" a="1"/>
  <c r="L139" i="3" s="1"/>
  <c r="H139" i="3" a="1"/>
  <c r="H139" i="3" s="1"/>
  <c r="D139" i="3" a="1"/>
  <c r="D139" i="3" s="1"/>
  <c r="K75" i="3" a="1"/>
  <c r="K75" i="3" s="1"/>
  <c r="G75" i="3" a="1"/>
  <c r="G75" i="3" s="1"/>
  <c r="N75" i="3" a="1"/>
  <c r="N75" i="3" s="1"/>
  <c r="J75" i="3" a="1"/>
  <c r="J75" i="3" s="1"/>
  <c r="F75" i="3" a="1"/>
  <c r="F75" i="3" s="1"/>
  <c r="M75" i="3" a="1"/>
  <c r="M75" i="3" s="1"/>
  <c r="I75" i="3" a="1"/>
  <c r="I75" i="3" s="1"/>
  <c r="E75" i="3" a="1"/>
  <c r="E75" i="3" s="1"/>
  <c r="D75" i="3" a="1"/>
  <c r="D75" i="3" s="1"/>
  <c r="L75" i="3" a="1"/>
  <c r="L75" i="3" s="1"/>
  <c r="H75" i="3" a="1"/>
  <c r="H75" i="3" s="1"/>
  <c r="K138" i="3" a="1"/>
  <c r="K138" i="3" s="1"/>
  <c r="G138" i="3" a="1"/>
  <c r="G138" i="3" s="1"/>
  <c r="N138" i="3" a="1"/>
  <c r="N138" i="3" s="1"/>
  <c r="J138" i="3" a="1"/>
  <c r="J138" i="3" s="1"/>
  <c r="F138" i="3" a="1"/>
  <c r="F138" i="3" s="1"/>
  <c r="L138" i="3" a="1"/>
  <c r="L138" i="3" s="1"/>
  <c r="I138" i="3" a="1"/>
  <c r="I138" i="3" s="1"/>
  <c r="H138" i="3" a="1"/>
  <c r="H138" i="3" s="1"/>
  <c r="D138" i="3" a="1"/>
  <c r="D138" i="3" s="1"/>
  <c r="E138" i="3" a="1"/>
  <c r="E138" i="3" s="1"/>
  <c r="M138" i="3" a="1"/>
  <c r="M138" i="3" s="1"/>
  <c r="K74" i="3" a="1"/>
  <c r="K74" i="3" s="1"/>
  <c r="G74" i="3" a="1"/>
  <c r="G74" i="3" s="1"/>
  <c r="N74" i="3" a="1"/>
  <c r="N74" i="3" s="1"/>
  <c r="J74" i="3" a="1"/>
  <c r="J74" i="3" s="1"/>
  <c r="F74" i="3" a="1"/>
  <c r="F74" i="3" s="1"/>
  <c r="M74" i="3" a="1"/>
  <c r="M74" i="3" s="1"/>
  <c r="D74" i="3" a="1"/>
  <c r="D74" i="3" s="1"/>
  <c r="L74" i="3" a="1"/>
  <c r="L74" i="3" s="1"/>
  <c r="H74" i="3" a="1"/>
  <c r="H74" i="3" s="1"/>
  <c r="I74" i="3" a="1"/>
  <c r="I74" i="3" s="1"/>
  <c r="E74" i="3" a="1"/>
  <c r="E74" i="3" s="1"/>
  <c r="L165" i="3" a="1"/>
  <c r="L165" i="3" s="1"/>
  <c r="H165" i="3" a="1"/>
  <c r="H165" i="3" s="1"/>
  <c r="D165" i="3" a="1"/>
  <c r="D165" i="3" s="1"/>
  <c r="N165" i="3" a="1"/>
  <c r="N165" i="3" s="1"/>
  <c r="J165" i="3" a="1"/>
  <c r="J165" i="3" s="1"/>
  <c r="F165" i="3" a="1"/>
  <c r="F165" i="3" s="1"/>
  <c r="E165" i="3" a="1"/>
  <c r="E165" i="3" s="1"/>
  <c r="M165" i="3" a="1"/>
  <c r="M165" i="3" s="1"/>
  <c r="K165" i="3" a="1"/>
  <c r="K165" i="3" s="1"/>
  <c r="I165" i="3" a="1"/>
  <c r="I165" i="3" s="1"/>
  <c r="G165" i="3" a="1"/>
  <c r="G165" i="3" s="1"/>
  <c r="L89" i="3" a="1"/>
  <c r="L89" i="3" s="1"/>
  <c r="H89" i="3" a="1"/>
  <c r="H89" i="3" s="1"/>
  <c r="D89" i="3" a="1"/>
  <c r="D89" i="3" s="1"/>
  <c r="K89" i="3" a="1"/>
  <c r="K89" i="3" s="1"/>
  <c r="G89" i="3" a="1"/>
  <c r="G89" i="3" s="1"/>
  <c r="N89" i="3" a="1"/>
  <c r="N89" i="3" s="1"/>
  <c r="J89" i="3" a="1"/>
  <c r="J89" i="3" s="1"/>
  <c r="F89" i="3" a="1"/>
  <c r="F89" i="3" s="1"/>
  <c r="I89" i="3" a="1"/>
  <c r="I89" i="3" s="1"/>
  <c r="E89" i="3" a="1"/>
  <c r="E89" i="3" s="1"/>
  <c r="M89" i="3" a="1"/>
  <c r="M89" i="3" s="1"/>
  <c r="K25" i="3" a="1"/>
  <c r="K25" i="3" s="1"/>
  <c r="G25" i="3" a="1"/>
  <c r="G25" i="3" s="1"/>
  <c r="N25" i="3" a="1"/>
  <c r="N25" i="3" s="1"/>
  <c r="J25" i="3" a="1"/>
  <c r="J25" i="3" s="1"/>
  <c r="F25" i="3" a="1"/>
  <c r="F25" i="3" s="1"/>
  <c r="I25" i="3" a="1"/>
  <c r="I25" i="3" s="1"/>
  <c r="M25" i="3" a="1"/>
  <c r="M25" i="3" s="1"/>
  <c r="H25" i="3" a="1"/>
  <c r="H25" i="3" s="1"/>
  <c r="L25" i="3" a="1"/>
  <c r="L25" i="3" s="1"/>
  <c r="E25" i="3" a="1"/>
  <c r="E25" i="3" s="1"/>
  <c r="D25" i="3" a="1"/>
  <c r="D25" i="3" s="1"/>
  <c r="L104" i="3" a="1"/>
  <c r="L104" i="3" s="1"/>
  <c r="H104" i="3" a="1"/>
  <c r="H104" i="3" s="1"/>
  <c r="D104" i="3" a="1"/>
  <c r="D104" i="3" s="1"/>
  <c r="K104" i="3" a="1"/>
  <c r="K104" i="3" s="1"/>
  <c r="G104" i="3" a="1"/>
  <c r="G104" i="3" s="1"/>
  <c r="F104" i="3" a="1"/>
  <c r="F104" i="3" s="1"/>
  <c r="N104" i="3" a="1"/>
  <c r="N104" i="3" s="1"/>
  <c r="E104" i="3" a="1"/>
  <c r="E104" i="3" s="1"/>
  <c r="M104" i="3" a="1"/>
  <c r="M104" i="3" s="1"/>
  <c r="J104" i="3" a="1"/>
  <c r="J104" i="3" s="1"/>
  <c r="I104" i="3" a="1"/>
  <c r="I104" i="3" s="1"/>
  <c r="L40" i="3" a="1"/>
  <c r="L40" i="3" s="1"/>
  <c r="H40" i="3" a="1"/>
  <c r="H40" i="3" s="1"/>
  <c r="D40" i="3" a="1"/>
  <c r="D40" i="3" s="1"/>
  <c r="K40" i="3" a="1"/>
  <c r="K40" i="3" s="1"/>
  <c r="G40" i="3" a="1"/>
  <c r="G40" i="3" s="1"/>
  <c r="F40" i="3" a="1"/>
  <c r="F40" i="3" s="1"/>
  <c r="M40" i="3" a="1"/>
  <c r="M40" i="3" s="1"/>
  <c r="N40" i="3" a="1"/>
  <c r="N40" i="3" s="1"/>
  <c r="E40" i="3" a="1"/>
  <c r="E40" i="3" s="1"/>
  <c r="I40" i="3" a="1"/>
  <c r="I40" i="3" s="1"/>
  <c r="J40" i="3" a="1"/>
  <c r="J40" i="3" s="1"/>
  <c r="M178" i="3" a="1"/>
  <c r="M178" i="3" s="1"/>
  <c r="I178" i="3" a="1"/>
  <c r="I178" i="3" s="1"/>
  <c r="E178" i="3" a="1"/>
  <c r="E178" i="3" s="1"/>
  <c r="L178" i="3" a="1"/>
  <c r="L178" i="3" s="1"/>
  <c r="H178" i="3" a="1"/>
  <c r="H178" i="3" s="1"/>
  <c r="D178" i="3" a="1"/>
  <c r="D178" i="3" s="1"/>
  <c r="K178" i="3" a="1"/>
  <c r="K178" i="3" s="1"/>
  <c r="G178" i="3" a="1"/>
  <c r="G178" i="3" s="1"/>
  <c r="N178" i="3" a="1"/>
  <c r="N178" i="3" s="1"/>
  <c r="J178" i="3" a="1"/>
  <c r="J178" i="3" s="1"/>
  <c r="F178" i="3" a="1"/>
  <c r="F178" i="3" s="1"/>
  <c r="M242" i="3" a="1"/>
  <c r="M242" i="3" s="1"/>
  <c r="I242" i="3" a="1"/>
  <c r="I242" i="3" s="1"/>
  <c r="E242" i="3" a="1"/>
  <c r="E242" i="3" s="1"/>
  <c r="L242" i="3" a="1"/>
  <c r="L242" i="3" s="1"/>
  <c r="H242" i="3" a="1"/>
  <c r="H242" i="3" s="1"/>
  <c r="D242" i="3" a="1"/>
  <c r="D242" i="3" s="1"/>
  <c r="K242" i="3" a="1"/>
  <c r="K242" i="3" s="1"/>
  <c r="G242" i="3" a="1"/>
  <c r="G242" i="3" s="1"/>
  <c r="N242" i="3" a="1"/>
  <c r="N242" i="3" s="1"/>
  <c r="J242" i="3" a="1"/>
  <c r="J242" i="3" s="1"/>
  <c r="F242" i="3" a="1"/>
  <c r="F242" i="3" s="1"/>
  <c r="M155" i="3" a="1"/>
  <c r="M155" i="3" s="1"/>
  <c r="I155" i="3" a="1"/>
  <c r="I155" i="3" s="1"/>
  <c r="E155" i="3" a="1"/>
  <c r="E155" i="3" s="1"/>
  <c r="K155" i="3" a="1"/>
  <c r="K155" i="3" s="1"/>
  <c r="G155" i="3" a="1"/>
  <c r="G155" i="3" s="1"/>
  <c r="H155" i="3" a="1"/>
  <c r="H155" i="3" s="1"/>
  <c r="F155" i="3" a="1"/>
  <c r="F155" i="3" s="1"/>
  <c r="N155" i="3" a="1"/>
  <c r="N155" i="3" s="1"/>
  <c r="D155" i="3" a="1"/>
  <c r="D155" i="3" s="1"/>
  <c r="L155" i="3" a="1"/>
  <c r="L155" i="3" s="1"/>
  <c r="J155" i="3" a="1"/>
  <c r="J155" i="3" s="1"/>
  <c r="M219" i="3" a="1"/>
  <c r="M219" i="3" s="1"/>
  <c r="I219" i="3" a="1"/>
  <c r="I219" i="3" s="1"/>
  <c r="E219" i="3" a="1"/>
  <c r="E219" i="3" s="1"/>
  <c r="L219" i="3" a="1"/>
  <c r="L219" i="3" s="1"/>
  <c r="H219" i="3" a="1"/>
  <c r="H219" i="3" s="1"/>
  <c r="D219" i="3" a="1"/>
  <c r="D219" i="3" s="1"/>
  <c r="K219" i="3" a="1"/>
  <c r="K219" i="3" s="1"/>
  <c r="G219" i="3" a="1"/>
  <c r="G219" i="3" s="1"/>
  <c r="J219" i="3" a="1"/>
  <c r="J219" i="3" s="1"/>
  <c r="F219" i="3" a="1"/>
  <c r="F219" i="3" s="1"/>
  <c r="N219" i="3" a="1"/>
  <c r="N219" i="3" s="1"/>
  <c r="M283" i="3" a="1"/>
  <c r="M283" i="3" s="1"/>
  <c r="I283" i="3" a="1"/>
  <c r="I283" i="3" s="1"/>
  <c r="E283" i="3" a="1"/>
  <c r="E283" i="3" s="1"/>
  <c r="L283" i="3" a="1"/>
  <c r="L283" i="3" s="1"/>
  <c r="H283" i="3" a="1"/>
  <c r="H283" i="3" s="1"/>
  <c r="D283" i="3" a="1"/>
  <c r="D283" i="3" s="1"/>
  <c r="K283" i="3" a="1"/>
  <c r="K283" i="3" s="1"/>
  <c r="G283" i="3" a="1"/>
  <c r="G283" i="3" s="1"/>
  <c r="J283" i="3" a="1"/>
  <c r="J283" i="3" s="1"/>
  <c r="F283" i="3" a="1"/>
  <c r="F283" i="3" s="1"/>
  <c r="N283" i="3" a="1"/>
  <c r="N283" i="3" s="1"/>
  <c r="L196" i="3" a="1"/>
  <c r="L196" i="3" s="1"/>
  <c r="H196" i="3" a="1"/>
  <c r="H196" i="3" s="1"/>
  <c r="D196" i="3" a="1"/>
  <c r="D196" i="3" s="1"/>
  <c r="K196" i="3" a="1"/>
  <c r="K196" i="3" s="1"/>
  <c r="G196" i="3" a="1"/>
  <c r="G196" i="3" s="1"/>
  <c r="N196" i="3" a="1"/>
  <c r="N196" i="3" s="1"/>
  <c r="J196" i="3" a="1"/>
  <c r="J196" i="3" s="1"/>
  <c r="F196" i="3" a="1"/>
  <c r="F196" i="3" s="1"/>
  <c r="I196" i="3" a="1"/>
  <c r="I196" i="3" s="1"/>
  <c r="E196" i="3" a="1"/>
  <c r="E196" i="3" s="1"/>
  <c r="M196" i="3" a="1"/>
  <c r="M196" i="3" s="1"/>
  <c r="L260" i="3" a="1"/>
  <c r="L260" i="3" s="1"/>
  <c r="H260" i="3" a="1"/>
  <c r="H260" i="3" s="1"/>
  <c r="D260" i="3" a="1"/>
  <c r="D260" i="3" s="1"/>
  <c r="K260" i="3" a="1"/>
  <c r="K260" i="3" s="1"/>
  <c r="G260" i="3" a="1"/>
  <c r="G260" i="3" s="1"/>
  <c r="N260" i="3" a="1"/>
  <c r="N260" i="3" s="1"/>
  <c r="J260" i="3" a="1"/>
  <c r="J260" i="3" s="1"/>
  <c r="F260" i="3" a="1"/>
  <c r="F260" i="3" s="1"/>
  <c r="I260" i="3" a="1"/>
  <c r="I260" i="3" s="1"/>
  <c r="E260" i="3" a="1"/>
  <c r="E260" i="3" s="1"/>
  <c r="M260" i="3" a="1"/>
  <c r="M260" i="3" s="1"/>
  <c r="N324" i="3" a="1"/>
  <c r="N324" i="3" s="1"/>
  <c r="J324" i="3" a="1"/>
  <c r="J324" i="3" s="1"/>
  <c r="F324" i="3" a="1"/>
  <c r="F324" i="3" s="1"/>
  <c r="M324" i="3" a="1"/>
  <c r="M324" i="3" s="1"/>
  <c r="I324" i="3" a="1"/>
  <c r="I324" i="3" s="1"/>
  <c r="E324" i="3" a="1"/>
  <c r="E324" i="3" s="1"/>
  <c r="L324" i="3" a="1"/>
  <c r="L324" i="3" s="1"/>
  <c r="H324" i="3" a="1"/>
  <c r="H324" i="3" s="1"/>
  <c r="D324" i="3" a="1"/>
  <c r="D324" i="3" s="1"/>
  <c r="K324" i="3" a="1"/>
  <c r="K324" i="3" s="1"/>
  <c r="G324" i="3" a="1"/>
  <c r="G324" i="3" s="1"/>
  <c r="N388" i="3" a="1"/>
  <c r="N388" i="3" s="1"/>
  <c r="J388" i="3" a="1"/>
  <c r="J388" i="3" s="1"/>
  <c r="F388" i="3" a="1"/>
  <c r="F388" i="3" s="1"/>
  <c r="M388" i="3" a="1"/>
  <c r="M388" i="3" s="1"/>
  <c r="I388" i="3" a="1"/>
  <c r="I388" i="3" s="1"/>
  <c r="E388" i="3" a="1"/>
  <c r="E388" i="3" s="1"/>
  <c r="L388" i="3" a="1"/>
  <c r="L388" i="3" s="1"/>
  <c r="H388" i="3" a="1"/>
  <c r="H388" i="3" s="1"/>
  <c r="D388" i="3" a="1"/>
  <c r="D388" i="3" s="1"/>
  <c r="K388" i="3" a="1"/>
  <c r="K388" i="3" s="1"/>
  <c r="G388" i="3" a="1"/>
  <c r="G388" i="3" s="1"/>
  <c r="L197" i="3" a="1"/>
  <c r="L197" i="3" s="1"/>
  <c r="H197" i="3" a="1"/>
  <c r="H197" i="3" s="1"/>
  <c r="D197" i="3" a="1"/>
  <c r="D197" i="3" s="1"/>
  <c r="K197" i="3" a="1"/>
  <c r="K197" i="3" s="1"/>
  <c r="G197" i="3" a="1"/>
  <c r="G197" i="3" s="1"/>
  <c r="N197" i="3" a="1"/>
  <c r="N197" i="3" s="1"/>
  <c r="J197" i="3" a="1"/>
  <c r="J197" i="3" s="1"/>
  <c r="F197" i="3" a="1"/>
  <c r="F197" i="3" s="1"/>
  <c r="E197" i="3" a="1"/>
  <c r="E197" i="3" s="1"/>
  <c r="M197" i="3" a="1"/>
  <c r="M197" i="3" s="1"/>
  <c r="I197" i="3" a="1"/>
  <c r="I197" i="3" s="1"/>
  <c r="L261" i="3" a="1"/>
  <c r="L261" i="3" s="1"/>
  <c r="H261" i="3" a="1"/>
  <c r="H261" i="3" s="1"/>
  <c r="D261" i="3" a="1"/>
  <c r="D261" i="3" s="1"/>
  <c r="K261" i="3" a="1"/>
  <c r="K261" i="3" s="1"/>
  <c r="G261" i="3" a="1"/>
  <c r="G261" i="3" s="1"/>
  <c r="N261" i="3" a="1"/>
  <c r="N261" i="3" s="1"/>
  <c r="J261" i="3" a="1"/>
  <c r="J261" i="3" s="1"/>
  <c r="F261" i="3" a="1"/>
  <c r="F261" i="3" s="1"/>
  <c r="E261" i="3" a="1"/>
  <c r="E261" i="3" s="1"/>
  <c r="M261" i="3" a="1"/>
  <c r="M261" i="3" s="1"/>
  <c r="I261" i="3" a="1"/>
  <c r="I261" i="3" s="1"/>
  <c r="K182" i="3" a="1"/>
  <c r="K182" i="3" s="1"/>
  <c r="G182" i="3" a="1"/>
  <c r="G182" i="3" s="1"/>
  <c r="N182" i="3" a="1"/>
  <c r="N182" i="3" s="1"/>
  <c r="J182" i="3" a="1"/>
  <c r="J182" i="3" s="1"/>
  <c r="F182" i="3" a="1"/>
  <c r="F182" i="3" s="1"/>
  <c r="M182" i="3" a="1"/>
  <c r="M182" i="3" s="1"/>
  <c r="I182" i="3" a="1"/>
  <c r="I182" i="3" s="1"/>
  <c r="E182" i="3" a="1"/>
  <c r="E182" i="3" s="1"/>
  <c r="D182" i="3" a="1"/>
  <c r="D182" i="3" s="1"/>
  <c r="L182" i="3" a="1"/>
  <c r="L182" i="3" s="1"/>
  <c r="H182" i="3" a="1"/>
  <c r="H182" i="3" s="1"/>
  <c r="K246" i="3" a="1"/>
  <c r="K246" i="3" s="1"/>
  <c r="G246" i="3" a="1"/>
  <c r="G246" i="3" s="1"/>
  <c r="N246" i="3" a="1"/>
  <c r="N246" i="3" s="1"/>
  <c r="J246" i="3" a="1"/>
  <c r="J246" i="3" s="1"/>
  <c r="F246" i="3" a="1"/>
  <c r="F246" i="3" s="1"/>
  <c r="M246" i="3" a="1"/>
  <c r="M246" i="3" s="1"/>
  <c r="I246" i="3" a="1"/>
  <c r="I246" i="3" s="1"/>
  <c r="E246" i="3" a="1"/>
  <c r="E246" i="3" s="1"/>
  <c r="D246" i="3" a="1"/>
  <c r="D246" i="3" s="1"/>
  <c r="L246" i="3" a="1"/>
  <c r="L246" i="3" s="1"/>
  <c r="H246" i="3" a="1"/>
  <c r="H246" i="3" s="1"/>
  <c r="K167" i="3" a="1"/>
  <c r="K167" i="3" s="1"/>
  <c r="G167" i="3" a="1"/>
  <c r="G167" i="3" s="1"/>
  <c r="N167" i="3" a="1"/>
  <c r="N167" i="3" s="1"/>
  <c r="J167" i="3" a="1"/>
  <c r="J167" i="3" s="1"/>
  <c r="F167" i="3" a="1"/>
  <c r="F167" i="3" s="1"/>
  <c r="M167" i="3" a="1"/>
  <c r="M167" i="3" s="1"/>
  <c r="I167" i="3" a="1"/>
  <c r="I167" i="3" s="1"/>
  <c r="E167" i="3" a="1"/>
  <c r="E167" i="3" s="1"/>
  <c r="L167" i="3" a="1"/>
  <c r="L167" i="3" s="1"/>
  <c r="H167" i="3" a="1"/>
  <c r="H167" i="3" s="1"/>
  <c r="D167" i="3" a="1"/>
  <c r="D167" i="3" s="1"/>
  <c r="K231" i="3" a="1"/>
  <c r="K231" i="3" s="1"/>
  <c r="G231" i="3" a="1"/>
  <c r="G231" i="3" s="1"/>
  <c r="N231" i="3" a="1"/>
  <c r="N231" i="3" s="1"/>
  <c r="J231" i="3" a="1"/>
  <c r="J231" i="3" s="1"/>
  <c r="F231" i="3" a="1"/>
  <c r="F231" i="3" s="1"/>
  <c r="M231" i="3" a="1"/>
  <c r="M231" i="3" s="1"/>
  <c r="I231" i="3" a="1"/>
  <c r="I231" i="3" s="1"/>
  <c r="E231" i="3" a="1"/>
  <c r="E231" i="3" s="1"/>
  <c r="L231" i="3" a="1"/>
  <c r="L231" i="3" s="1"/>
  <c r="H231" i="3" a="1"/>
  <c r="H231" i="3" s="1"/>
  <c r="D231" i="3" a="1"/>
  <c r="D231" i="3" s="1"/>
  <c r="N301" i="3" a="1"/>
  <c r="N301" i="3" s="1"/>
  <c r="J301" i="3" a="1"/>
  <c r="J301" i="3" s="1"/>
  <c r="F301" i="3" a="1"/>
  <c r="F301" i="3" s="1"/>
  <c r="M301" i="3" a="1"/>
  <c r="M301" i="3" s="1"/>
  <c r="I301" i="3" a="1"/>
  <c r="I301" i="3" s="1"/>
  <c r="E301" i="3" a="1"/>
  <c r="E301" i="3" s="1"/>
  <c r="L301" i="3" a="1"/>
  <c r="L301" i="3" s="1"/>
  <c r="H301" i="3" a="1"/>
  <c r="H301" i="3" s="1"/>
  <c r="D301" i="3" a="1"/>
  <c r="D301" i="3" s="1"/>
  <c r="K301" i="3" a="1"/>
  <c r="K301" i="3" s="1"/>
  <c r="G301" i="3" a="1"/>
  <c r="G301" i="3" s="1"/>
  <c r="N365" i="3" a="1"/>
  <c r="N365" i="3" s="1"/>
  <c r="J365" i="3" a="1"/>
  <c r="J365" i="3" s="1"/>
  <c r="F365" i="3" a="1"/>
  <c r="F365" i="3" s="1"/>
  <c r="M365" i="3" a="1"/>
  <c r="M365" i="3" s="1"/>
  <c r="I365" i="3" a="1"/>
  <c r="I365" i="3" s="1"/>
  <c r="E365" i="3" a="1"/>
  <c r="E365" i="3" s="1"/>
  <c r="L365" i="3" a="1"/>
  <c r="L365" i="3" s="1"/>
  <c r="H365" i="3" a="1"/>
  <c r="H365" i="3" s="1"/>
  <c r="D365" i="3" a="1"/>
  <c r="D365" i="3" s="1"/>
  <c r="K365" i="3" a="1"/>
  <c r="K365" i="3" s="1"/>
  <c r="G365" i="3" a="1"/>
  <c r="G365" i="3" s="1"/>
  <c r="N426" i="3" a="1"/>
  <c r="N426" i="3" s="1"/>
  <c r="J426" i="3" a="1"/>
  <c r="J426" i="3" s="1"/>
  <c r="F426" i="3" a="1"/>
  <c r="F426" i="3" s="1"/>
  <c r="L426" i="3" a="1"/>
  <c r="L426" i="3" s="1"/>
  <c r="G426" i="3" a="1"/>
  <c r="G426" i="3" s="1"/>
  <c r="K426" i="3" a="1"/>
  <c r="K426" i="3" s="1"/>
  <c r="E426" i="3" a="1"/>
  <c r="E426" i="3" s="1"/>
  <c r="I426" i="3" a="1"/>
  <c r="I426" i="3" s="1"/>
  <c r="D426" i="3" a="1"/>
  <c r="D426" i="3" s="1"/>
  <c r="M426" i="3" a="1"/>
  <c r="M426" i="3" s="1"/>
  <c r="H426" i="3" a="1"/>
  <c r="H426" i="3" s="1"/>
  <c r="M310" i="3" a="1"/>
  <c r="M310" i="3" s="1"/>
  <c r="I310" i="3" a="1"/>
  <c r="I310" i="3" s="1"/>
  <c r="E310" i="3" a="1"/>
  <c r="E310" i="3" s="1"/>
  <c r="L310" i="3" a="1"/>
  <c r="L310" i="3" s="1"/>
  <c r="H310" i="3" a="1"/>
  <c r="H310" i="3" s="1"/>
  <c r="D310" i="3" a="1"/>
  <c r="D310" i="3" s="1"/>
  <c r="K310" i="3" a="1"/>
  <c r="K310" i="3" s="1"/>
  <c r="G310" i="3" a="1"/>
  <c r="G310" i="3" s="1"/>
  <c r="J310" i="3" a="1"/>
  <c r="J310" i="3" s="1"/>
  <c r="F310" i="3" a="1"/>
  <c r="F310" i="3" s="1"/>
  <c r="N310" i="3" a="1"/>
  <c r="N310" i="3" s="1"/>
  <c r="M374" i="3" a="1"/>
  <c r="M374" i="3" s="1"/>
  <c r="I374" i="3" a="1"/>
  <c r="I374" i="3" s="1"/>
  <c r="E374" i="3" a="1"/>
  <c r="E374" i="3" s="1"/>
  <c r="L374" i="3" a="1"/>
  <c r="L374" i="3" s="1"/>
  <c r="H374" i="3" a="1"/>
  <c r="H374" i="3" s="1"/>
  <c r="D374" i="3" a="1"/>
  <c r="D374" i="3" s="1"/>
  <c r="K374" i="3" a="1"/>
  <c r="K374" i="3" s="1"/>
  <c r="G374" i="3" a="1"/>
  <c r="G374" i="3" s="1"/>
  <c r="J374" i="3" a="1"/>
  <c r="J374" i="3" s="1"/>
  <c r="F374" i="3" a="1"/>
  <c r="F374" i="3" s="1"/>
  <c r="N374" i="3" a="1"/>
  <c r="N374" i="3" s="1"/>
  <c r="M311" i="3" a="1"/>
  <c r="M311" i="3" s="1"/>
  <c r="I311" i="3" a="1"/>
  <c r="I311" i="3" s="1"/>
  <c r="E311" i="3" a="1"/>
  <c r="E311" i="3" s="1"/>
  <c r="L311" i="3" a="1"/>
  <c r="L311" i="3" s="1"/>
  <c r="H311" i="3" a="1"/>
  <c r="H311" i="3" s="1"/>
  <c r="D311" i="3" a="1"/>
  <c r="D311" i="3" s="1"/>
  <c r="K311" i="3" a="1"/>
  <c r="K311" i="3" s="1"/>
  <c r="G311" i="3" a="1"/>
  <c r="G311" i="3" s="1"/>
  <c r="N311" i="3" a="1"/>
  <c r="N311" i="3" s="1"/>
  <c r="J311" i="3" a="1"/>
  <c r="J311" i="3" s="1"/>
  <c r="F311" i="3" a="1"/>
  <c r="F311" i="3" s="1"/>
  <c r="M375" i="3" a="1"/>
  <c r="M375" i="3" s="1"/>
  <c r="I375" i="3" a="1"/>
  <c r="I375" i="3" s="1"/>
  <c r="E375" i="3" a="1"/>
  <c r="E375" i="3" s="1"/>
  <c r="L375" i="3" a="1"/>
  <c r="L375" i="3" s="1"/>
  <c r="H375" i="3" a="1"/>
  <c r="H375" i="3" s="1"/>
  <c r="D375" i="3" a="1"/>
  <c r="D375" i="3" s="1"/>
  <c r="K375" i="3" a="1"/>
  <c r="K375" i="3" s="1"/>
  <c r="G375" i="3" a="1"/>
  <c r="G375" i="3" s="1"/>
  <c r="N375" i="3" a="1"/>
  <c r="N375" i="3" s="1"/>
  <c r="J375" i="3" a="1"/>
  <c r="J375" i="3" s="1"/>
  <c r="F375" i="3" a="1"/>
  <c r="F375" i="3" s="1"/>
  <c r="L288" i="3" a="1"/>
  <c r="L288" i="3" s="1"/>
  <c r="H288" i="3" a="1"/>
  <c r="H288" i="3" s="1"/>
  <c r="D288" i="3" a="1"/>
  <c r="D288" i="3" s="1"/>
  <c r="K288" i="3" a="1"/>
  <c r="K288" i="3" s="1"/>
  <c r="G288" i="3" a="1"/>
  <c r="G288" i="3" s="1"/>
  <c r="E288" i="3" a="1"/>
  <c r="E288" i="3" s="1"/>
  <c r="J288" i="3" a="1"/>
  <c r="J288" i="3" s="1"/>
  <c r="I288" i="3" a="1"/>
  <c r="I288" i="3" s="1"/>
  <c r="N288" i="3" a="1"/>
  <c r="N288" i="3" s="1"/>
  <c r="M288" i="3" a="1"/>
  <c r="M288" i="3" s="1"/>
  <c r="F288" i="3" a="1"/>
  <c r="F288" i="3" s="1"/>
  <c r="L352" i="3" a="1"/>
  <c r="L352" i="3" s="1"/>
  <c r="H352" i="3" a="1"/>
  <c r="H352" i="3" s="1"/>
  <c r="D352" i="3" a="1"/>
  <c r="D352" i="3" s="1"/>
  <c r="K352" i="3" a="1"/>
  <c r="K352" i="3" s="1"/>
  <c r="G352" i="3" a="1"/>
  <c r="G352" i="3" s="1"/>
  <c r="N352" i="3" a="1"/>
  <c r="N352" i="3" s="1"/>
  <c r="J352" i="3" a="1"/>
  <c r="J352" i="3" s="1"/>
  <c r="F352" i="3" a="1"/>
  <c r="F352" i="3" s="1"/>
  <c r="M352" i="3" a="1"/>
  <c r="M352" i="3" s="1"/>
  <c r="I352" i="3" a="1"/>
  <c r="I352" i="3" s="1"/>
  <c r="E352" i="3" a="1"/>
  <c r="E352" i="3" s="1"/>
  <c r="L416" i="3" a="1"/>
  <c r="L416" i="3" s="1"/>
  <c r="H416" i="3" a="1"/>
  <c r="H416" i="3" s="1"/>
  <c r="D416" i="3" a="1"/>
  <c r="D416" i="3" s="1"/>
  <c r="K416" i="3" a="1"/>
  <c r="K416" i="3" s="1"/>
  <c r="G416" i="3" a="1"/>
  <c r="G416" i="3" s="1"/>
  <c r="N416" i="3" a="1"/>
  <c r="N416" i="3" s="1"/>
  <c r="J416" i="3" a="1"/>
  <c r="J416" i="3" s="1"/>
  <c r="F416" i="3" a="1"/>
  <c r="F416" i="3" s="1"/>
  <c r="M416" i="3" a="1"/>
  <c r="M416" i="3" s="1"/>
  <c r="I416" i="3" a="1"/>
  <c r="I416" i="3" s="1"/>
  <c r="E416" i="3" a="1"/>
  <c r="E416" i="3" s="1"/>
  <c r="L353" i="3" a="1"/>
  <c r="L353" i="3" s="1"/>
  <c r="H353" i="3" a="1"/>
  <c r="H353" i="3" s="1"/>
  <c r="D353" i="3" a="1"/>
  <c r="D353" i="3" s="1"/>
  <c r="K353" i="3" a="1"/>
  <c r="K353" i="3" s="1"/>
  <c r="G353" i="3" a="1"/>
  <c r="G353" i="3" s="1"/>
  <c r="N353" i="3" a="1"/>
  <c r="N353" i="3" s="1"/>
  <c r="J353" i="3" a="1"/>
  <c r="J353" i="3" s="1"/>
  <c r="F353" i="3" a="1"/>
  <c r="F353" i="3" s="1"/>
  <c r="M353" i="3" a="1"/>
  <c r="M353" i="3" s="1"/>
  <c r="I353" i="3" a="1"/>
  <c r="I353" i="3" s="1"/>
  <c r="E353" i="3" a="1"/>
  <c r="E353" i="3" s="1"/>
  <c r="L417" i="3" a="1"/>
  <c r="L417" i="3" s="1"/>
  <c r="H417" i="3" a="1"/>
  <c r="H417" i="3" s="1"/>
  <c r="D417" i="3" a="1"/>
  <c r="D417" i="3" s="1"/>
  <c r="K417" i="3" a="1"/>
  <c r="K417" i="3" s="1"/>
  <c r="G417" i="3" a="1"/>
  <c r="G417" i="3" s="1"/>
  <c r="N417" i="3" a="1"/>
  <c r="N417" i="3" s="1"/>
  <c r="J417" i="3" a="1"/>
  <c r="J417" i="3" s="1"/>
  <c r="F417" i="3" a="1"/>
  <c r="F417" i="3" s="1"/>
  <c r="M417" i="3" a="1"/>
  <c r="M417" i="3" s="1"/>
  <c r="I417" i="3" a="1"/>
  <c r="I417" i="3" s="1"/>
  <c r="E417" i="3" a="1"/>
  <c r="E417" i="3" s="1"/>
  <c r="N476" i="3" a="1"/>
  <c r="N476" i="3" s="1"/>
  <c r="J476" i="3" a="1"/>
  <c r="J476" i="3" s="1"/>
  <c r="F476" i="3" a="1"/>
  <c r="F476" i="3" s="1"/>
  <c r="M476" i="3" a="1"/>
  <c r="M476" i="3" s="1"/>
  <c r="I476" i="3" a="1"/>
  <c r="I476" i="3" s="1"/>
  <c r="E476" i="3" a="1"/>
  <c r="E476" i="3" s="1"/>
  <c r="L476" i="3" a="1"/>
  <c r="L476" i="3" s="1"/>
  <c r="H476" i="3" a="1"/>
  <c r="H476" i="3" s="1"/>
  <c r="D476" i="3" a="1"/>
  <c r="D476" i="3" s="1"/>
  <c r="G476" i="3" a="1"/>
  <c r="G476" i="3" s="1"/>
  <c r="K476" i="3" a="1"/>
  <c r="K476" i="3" s="1"/>
  <c r="K322" i="3" a="1"/>
  <c r="K322" i="3" s="1"/>
  <c r="G322" i="3" a="1"/>
  <c r="G322" i="3" s="1"/>
  <c r="N322" i="3" a="1"/>
  <c r="N322" i="3" s="1"/>
  <c r="J322" i="3" a="1"/>
  <c r="J322" i="3" s="1"/>
  <c r="F322" i="3" a="1"/>
  <c r="F322" i="3" s="1"/>
  <c r="M322" i="3" a="1"/>
  <c r="M322" i="3" s="1"/>
  <c r="I322" i="3" a="1"/>
  <c r="I322" i="3" s="1"/>
  <c r="E322" i="3" a="1"/>
  <c r="E322" i="3" s="1"/>
  <c r="L322" i="3" a="1"/>
  <c r="L322" i="3" s="1"/>
  <c r="H322" i="3" a="1"/>
  <c r="H322" i="3" s="1"/>
  <c r="D322" i="3" a="1"/>
  <c r="D322" i="3" s="1"/>
  <c r="K386" i="3" a="1"/>
  <c r="K386" i="3" s="1"/>
  <c r="G386" i="3" a="1"/>
  <c r="G386" i="3" s="1"/>
  <c r="N386" i="3" a="1"/>
  <c r="N386" i="3" s="1"/>
  <c r="J386" i="3" a="1"/>
  <c r="J386" i="3" s="1"/>
  <c r="F386" i="3" a="1"/>
  <c r="F386" i="3" s="1"/>
  <c r="M386" i="3" a="1"/>
  <c r="M386" i="3" s="1"/>
  <c r="I386" i="3" a="1"/>
  <c r="I386" i="3" s="1"/>
  <c r="E386" i="3" a="1"/>
  <c r="E386" i="3" s="1"/>
  <c r="L386" i="3" a="1"/>
  <c r="L386" i="3" s="1"/>
  <c r="H386" i="3" a="1"/>
  <c r="H386" i="3" s="1"/>
  <c r="D386" i="3" a="1"/>
  <c r="D386" i="3" s="1"/>
  <c r="K299" i="3" a="1"/>
  <c r="K299" i="3" s="1"/>
  <c r="G299" i="3" a="1"/>
  <c r="G299" i="3" s="1"/>
  <c r="N299" i="3" a="1"/>
  <c r="N299" i="3" s="1"/>
  <c r="J299" i="3" a="1"/>
  <c r="J299" i="3" s="1"/>
  <c r="F299" i="3" a="1"/>
  <c r="F299" i="3" s="1"/>
  <c r="M299" i="3" a="1"/>
  <c r="M299" i="3" s="1"/>
  <c r="I299" i="3" a="1"/>
  <c r="I299" i="3" s="1"/>
  <c r="E299" i="3" a="1"/>
  <c r="E299" i="3" s="1"/>
  <c r="L299" i="3" a="1"/>
  <c r="L299" i="3" s="1"/>
  <c r="H299" i="3" a="1"/>
  <c r="H299" i="3" s="1"/>
  <c r="D299" i="3" a="1"/>
  <c r="D299" i="3" s="1"/>
  <c r="K363" i="3" a="1"/>
  <c r="K363" i="3" s="1"/>
  <c r="G363" i="3" a="1"/>
  <c r="G363" i="3" s="1"/>
  <c r="N363" i="3" a="1"/>
  <c r="N363" i="3" s="1"/>
  <c r="J363" i="3" a="1"/>
  <c r="J363" i="3" s="1"/>
  <c r="F363" i="3" a="1"/>
  <c r="F363" i="3" s="1"/>
  <c r="M363" i="3" a="1"/>
  <c r="M363" i="3" s="1"/>
  <c r="I363" i="3" a="1"/>
  <c r="I363" i="3" s="1"/>
  <c r="E363" i="3" a="1"/>
  <c r="E363" i="3" s="1"/>
  <c r="L363" i="3" a="1"/>
  <c r="L363" i="3" s="1"/>
  <c r="H363" i="3" a="1"/>
  <c r="H363" i="3" s="1"/>
  <c r="D363" i="3" a="1"/>
  <c r="D363" i="3" s="1"/>
  <c r="L423" i="3" a="1"/>
  <c r="L423" i="3" s="1"/>
  <c r="H423" i="3" a="1"/>
  <c r="H423" i="3" s="1"/>
  <c r="D423" i="3" a="1"/>
  <c r="D423" i="3" s="1"/>
  <c r="N423" i="3" a="1"/>
  <c r="N423" i="3" s="1"/>
  <c r="I423" i="3" a="1"/>
  <c r="I423" i="3" s="1"/>
  <c r="M423" i="3" a="1"/>
  <c r="M423" i="3" s="1"/>
  <c r="G423" i="3" a="1"/>
  <c r="G423" i="3" s="1"/>
  <c r="K423" i="3" a="1"/>
  <c r="K423" i="3" s="1"/>
  <c r="F423" i="3" a="1"/>
  <c r="F423" i="3" s="1"/>
  <c r="J423" i="3" a="1"/>
  <c r="J423" i="3" s="1"/>
  <c r="E423" i="3" a="1"/>
  <c r="E423" i="3" s="1"/>
  <c r="N493" i="3" a="1"/>
  <c r="N493" i="3" s="1"/>
  <c r="J493" i="3" a="1"/>
  <c r="J493" i="3" s="1"/>
  <c r="F493" i="3" a="1"/>
  <c r="F493" i="3" s="1"/>
  <c r="M493" i="3" a="1"/>
  <c r="M493" i="3" s="1"/>
  <c r="I493" i="3" a="1"/>
  <c r="I493" i="3" s="1"/>
  <c r="E493" i="3" a="1"/>
  <c r="E493" i="3" s="1"/>
  <c r="L493" i="3" a="1"/>
  <c r="L493" i="3" s="1"/>
  <c r="H493" i="3" a="1"/>
  <c r="H493" i="3" s="1"/>
  <c r="D493" i="3" a="1"/>
  <c r="D493" i="3" s="1"/>
  <c r="K493" i="3" a="1"/>
  <c r="K493" i="3" s="1"/>
  <c r="G493" i="3" a="1"/>
  <c r="G493" i="3" s="1"/>
  <c r="N504" i="3" a="1"/>
  <c r="N504" i="3" s="1"/>
  <c r="J504" i="3" a="1"/>
  <c r="J504" i="3" s="1"/>
  <c r="F504" i="3" a="1"/>
  <c r="F504" i="3" s="1"/>
  <c r="H504" i="3" a="1"/>
  <c r="H504" i="3" s="1"/>
  <c r="G504" i="3" a="1"/>
  <c r="G504" i="3" s="1"/>
  <c r="M504" i="3" a="1"/>
  <c r="M504" i="3" s="1"/>
  <c r="E504" i="3" a="1"/>
  <c r="E504" i="3" s="1"/>
  <c r="L504" i="3" a="1"/>
  <c r="L504" i="3" s="1"/>
  <c r="D504" i="3" a="1"/>
  <c r="D504" i="3" s="1"/>
  <c r="K504" i="3" a="1"/>
  <c r="K504" i="3" s="1"/>
  <c r="I504" i="3" a="1"/>
  <c r="I504" i="3" s="1"/>
  <c r="M487" i="3" a="1"/>
  <c r="M487" i="3" s="1"/>
  <c r="I487" i="3" a="1"/>
  <c r="I487" i="3" s="1"/>
  <c r="E487" i="3" a="1"/>
  <c r="E487" i="3" s="1"/>
  <c r="L487" i="3" a="1"/>
  <c r="L487" i="3" s="1"/>
  <c r="H487" i="3" a="1"/>
  <c r="H487" i="3" s="1"/>
  <c r="D487" i="3" a="1"/>
  <c r="D487" i="3" s="1"/>
  <c r="K487" i="3" a="1"/>
  <c r="K487" i="3" s="1"/>
  <c r="G487" i="3" a="1"/>
  <c r="G487" i="3" s="1"/>
  <c r="N487" i="3" a="1"/>
  <c r="N487" i="3" s="1"/>
  <c r="J487" i="3" a="1"/>
  <c r="J487" i="3" s="1"/>
  <c r="F487" i="3" a="1"/>
  <c r="F487" i="3" s="1"/>
  <c r="L464" i="3" a="1"/>
  <c r="L464" i="3" s="1"/>
  <c r="H464" i="3" a="1"/>
  <c r="H464" i="3" s="1"/>
  <c r="D464" i="3" a="1"/>
  <c r="D464" i="3" s="1"/>
  <c r="K464" i="3" a="1"/>
  <c r="K464" i="3" s="1"/>
  <c r="G464" i="3" a="1"/>
  <c r="G464" i="3" s="1"/>
  <c r="N464" i="3" a="1"/>
  <c r="N464" i="3" s="1"/>
  <c r="J464" i="3" a="1"/>
  <c r="J464" i="3" s="1"/>
  <c r="F464" i="3" a="1"/>
  <c r="F464" i="3" s="1"/>
  <c r="M464" i="3" a="1"/>
  <c r="M464" i="3" s="1"/>
  <c r="I464" i="3" a="1"/>
  <c r="I464" i="3" s="1"/>
  <c r="E464" i="3" a="1"/>
  <c r="E464" i="3" s="1"/>
  <c r="K425" i="3" a="1"/>
  <c r="K425" i="3" s="1"/>
  <c r="G425" i="3" a="1"/>
  <c r="G425" i="3" s="1"/>
  <c r="M425" i="3" a="1"/>
  <c r="M425" i="3" s="1"/>
  <c r="H425" i="3" a="1"/>
  <c r="H425" i="3" s="1"/>
  <c r="L425" i="3" a="1"/>
  <c r="L425" i="3" s="1"/>
  <c r="F425" i="3" a="1"/>
  <c r="F425" i="3" s="1"/>
  <c r="J425" i="3" a="1"/>
  <c r="J425" i="3" s="1"/>
  <c r="E425" i="3" a="1"/>
  <c r="E425" i="3" s="1"/>
  <c r="N425" i="3" a="1"/>
  <c r="N425" i="3" s="1"/>
  <c r="I425" i="3" a="1"/>
  <c r="I425" i="3" s="1"/>
  <c r="D425" i="3" a="1"/>
  <c r="D425" i="3" s="1"/>
  <c r="L489" i="3" a="1"/>
  <c r="L489" i="3" s="1"/>
  <c r="H489" i="3" a="1"/>
  <c r="H489" i="3" s="1"/>
  <c r="D489" i="3" a="1"/>
  <c r="D489" i="3" s="1"/>
  <c r="K489" i="3" a="1"/>
  <c r="K489" i="3" s="1"/>
  <c r="G489" i="3" a="1"/>
  <c r="G489" i="3" s="1"/>
  <c r="N489" i="3" a="1"/>
  <c r="N489" i="3" s="1"/>
  <c r="J489" i="3" a="1"/>
  <c r="J489" i="3" s="1"/>
  <c r="F489" i="3" a="1"/>
  <c r="F489" i="3" s="1"/>
  <c r="M489" i="3" a="1"/>
  <c r="M489" i="3" s="1"/>
  <c r="I489" i="3" a="1"/>
  <c r="I489" i="3" s="1"/>
  <c r="E489" i="3" a="1"/>
  <c r="E489" i="3" s="1"/>
  <c r="K474" i="3" a="1"/>
  <c r="K474" i="3" s="1"/>
  <c r="G474" i="3" a="1"/>
  <c r="G474" i="3" s="1"/>
  <c r="N474" i="3" a="1"/>
  <c r="N474" i="3" s="1"/>
  <c r="J474" i="3" a="1"/>
  <c r="J474" i="3" s="1"/>
  <c r="F474" i="3" a="1"/>
  <c r="F474" i="3" s="1"/>
  <c r="M474" i="3" a="1"/>
  <c r="M474" i="3" s="1"/>
  <c r="I474" i="3" a="1"/>
  <c r="I474" i="3" s="1"/>
  <c r="E474" i="3" a="1"/>
  <c r="E474" i="3" s="1"/>
  <c r="L474" i="3" a="1"/>
  <c r="L474" i="3" s="1"/>
  <c r="H474" i="3" a="1"/>
  <c r="H474" i="3" s="1"/>
  <c r="D474" i="3" a="1"/>
  <c r="D474" i="3" s="1"/>
  <c r="K467" i="3" a="1"/>
  <c r="K467" i="3" s="1"/>
  <c r="G467" i="3" a="1"/>
  <c r="G467" i="3" s="1"/>
  <c r="N467" i="3" a="1"/>
  <c r="N467" i="3" s="1"/>
  <c r="J467" i="3" a="1"/>
  <c r="J467" i="3" s="1"/>
  <c r="F467" i="3" a="1"/>
  <c r="F467" i="3" s="1"/>
  <c r="M467" i="3" a="1"/>
  <c r="M467" i="3" s="1"/>
  <c r="I467" i="3" a="1"/>
  <c r="I467" i="3" s="1"/>
  <c r="E467" i="3" a="1"/>
  <c r="E467" i="3" s="1"/>
  <c r="H467" i="3" a="1"/>
  <c r="H467" i="3" s="1"/>
  <c r="D467" i="3" a="1"/>
  <c r="D467" i="3" s="1"/>
  <c r="L467" i="3" a="1"/>
  <c r="L467" i="3" s="1"/>
  <c r="N546" i="3" a="1"/>
  <c r="N546" i="3" s="1"/>
  <c r="J546" i="3" a="1"/>
  <c r="J546" i="3" s="1"/>
  <c r="F546" i="3" a="1"/>
  <c r="F546" i="3" s="1"/>
  <c r="M546" i="3" a="1"/>
  <c r="M546" i="3" s="1"/>
  <c r="I546" i="3" a="1"/>
  <c r="I546" i="3" s="1"/>
  <c r="E546" i="3" a="1"/>
  <c r="E546" i="3" s="1"/>
  <c r="L546" i="3" a="1"/>
  <c r="L546" i="3" s="1"/>
  <c r="H546" i="3" a="1"/>
  <c r="H546" i="3" s="1"/>
  <c r="D546" i="3" a="1"/>
  <c r="D546" i="3" s="1"/>
  <c r="K546" i="3" a="1"/>
  <c r="K546" i="3" s="1"/>
  <c r="G546" i="3" a="1"/>
  <c r="G546" i="3" s="1"/>
  <c r="M540" i="3" a="1"/>
  <c r="M540" i="3" s="1"/>
  <c r="I540" i="3" a="1"/>
  <c r="I540" i="3" s="1"/>
  <c r="E540" i="3" a="1"/>
  <c r="E540" i="3" s="1"/>
  <c r="L540" i="3" a="1"/>
  <c r="L540" i="3" s="1"/>
  <c r="H540" i="3" a="1"/>
  <c r="H540" i="3" s="1"/>
  <c r="D540" i="3" a="1"/>
  <c r="D540" i="3" s="1"/>
  <c r="K540" i="3" a="1"/>
  <c r="K540" i="3" s="1"/>
  <c r="G540" i="3" a="1"/>
  <c r="G540" i="3" s="1"/>
  <c r="N540" i="3" a="1"/>
  <c r="N540" i="3" s="1"/>
  <c r="J540" i="3" a="1"/>
  <c r="J540" i="3" s="1"/>
  <c r="F540" i="3" a="1"/>
  <c r="F540" i="3" s="1"/>
  <c r="M509" i="3" a="1"/>
  <c r="M509" i="3" s="1"/>
  <c r="I509" i="3" a="1"/>
  <c r="I509" i="3" s="1"/>
  <c r="E509" i="3" a="1"/>
  <c r="E509" i="3" s="1"/>
  <c r="L509" i="3" a="1"/>
  <c r="L509" i="3" s="1"/>
  <c r="H509" i="3" a="1"/>
  <c r="H509" i="3" s="1"/>
  <c r="D509" i="3" a="1"/>
  <c r="D509" i="3" s="1"/>
  <c r="K509" i="3" a="1"/>
  <c r="K509" i="3" s="1"/>
  <c r="G509" i="3" a="1"/>
  <c r="G509" i="3" s="1"/>
  <c r="J509" i="3" a="1"/>
  <c r="J509" i="3" s="1"/>
  <c r="N509" i="3" a="1"/>
  <c r="N509" i="3" s="1"/>
  <c r="F509" i="3" a="1"/>
  <c r="F509" i="3" s="1"/>
  <c r="M573" i="3" a="1"/>
  <c r="M573" i="3" s="1"/>
  <c r="I573" i="3" a="1"/>
  <c r="I573" i="3" s="1"/>
  <c r="E573" i="3" a="1"/>
  <c r="E573" i="3" s="1"/>
  <c r="L573" i="3" a="1"/>
  <c r="L573" i="3" s="1"/>
  <c r="H573" i="3" a="1"/>
  <c r="H573" i="3" s="1"/>
  <c r="D573" i="3" a="1"/>
  <c r="D573" i="3" s="1"/>
  <c r="K573" i="3" a="1"/>
  <c r="K573" i="3" s="1"/>
  <c r="G573" i="3" a="1"/>
  <c r="G573" i="3" s="1"/>
  <c r="N573" i="3" a="1"/>
  <c r="N573" i="3" s="1"/>
  <c r="J573" i="3" a="1"/>
  <c r="J573" i="3" s="1"/>
  <c r="F573" i="3" a="1"/>
  <c r="F573" i="3" s="1"/>
  <c r="L542" i="3" a="1"/>
  <c r="L542" i="3" s="1"/>
  <c r="H542" i="3" a="1"/>
  <c r="H542" i="3" s="1"/>
  <c r="D542" i="3" a="1"/>
  <c r="D542" i="3" s="1"/>
  <c r="K542" i="3" a="1"/>
  <c r="K542" i="3" s="1"/>
  <c r="G542" i="3" a="1"/>
  <c r="G542" i="3" s="1"/>
  <c r="N542" i="3" a="1"/>
  <c r="N542" i="3" s="1"/>
  <c r="J542" i="3" a="1"/>
  <c r="J542" i="3" s="1"/>
  <c r="F542" i="3" a="1"/>
  <c r="F542" i="3" s="1"/>
  <c r="M542" i="3" a="1"/>
  <c r="M542" i="3" s="1"/>
  <c r="I542" i="3" a="1"/>
  <c r="I542" i="3" s="1"/>
  <c r="E542" i="3" a="1"/>
  <c r="E542" i="3" s="1"/>
  <c r="L511" i="3" a="1"/>
  <c r="L511" i="3" s="1"/>
  <c r="H511" i="3" a="1"/>
  <c r="H511" i="3" s="1"/>
  <c r="D511" i="3" a="1"/>
  <c r="D511" i="3" s="1"/>
  <c r="K511" i="3" a="1"/>
  <c r="K511" i="3" s="1"/>
  <c r="G511" i="3" a="1"/>
  <c r="G511" i="3" s="1"/>
  <c r="N511" i="3" a="1"/>
  <c r="N511" i="3" s="1"/>
  <c r="J511" i="3" a="1"/>
  <c r="J511" i="3" s="1"/>
  <c r="F511" i="3" a="1"/>
  <c r="F511" i="3" s="1"/>
  <c r="I511" i="3" a="1"/>
  <c r="I511" i="3" s="1"/>
  <c r="M511" i="3" a="1"/>
  <c r="M511" i="3" s="1"/>
  <c r="E511" i="3" a="1"/>
  <c r="E511" i="3" s="1"/>
  <c r="L575" i="3" a="1"/>
  <c r="L575" i="3" s="1"/>
  <c r="H575" i="3" a="1"/>
  <c r="H575" i="3" s="1"/>
  <c r="D575" i="3" a="1"/>
  <c r="D575" i="3" s="1"/>
  <c r="K575" i="3" a="1"/>
  <c r="K575" i="3" s="1"/>
  <c r="G575" i="3" a="1"/>
  <c r="G575" i="3" s="1"/>
  <c r="N575" i="3" a="1"/>
  <c r="N575" i="3" s="1"/>
  <c r="J575" i="3" a="1"/>
  <c r="J575" i="3" s="1"/>
  <c r="F575" i="3" a="1"/>
  <c r="F575" i="3" s="1"/>
  <c r="I575" i="3" a="1"/>
  <c r="I575" i="3" s="1"/>
  <c r="E575" i="3" a="1"/>
  <c r="E575" i="3" s="1"/>
  <c r="M575" i="3" a="1"/>
  <c r="M575" i="3" s="1"/>
  <c r="K536" i="3" a="1"/>
  <c r="K536" i="3" s="1"/>
  <c r="G536" i="3" a="1"/>
  <c r="G536" i="3" s="1"/>
  <c r="N536" i="3" a="1"/>
  <c r="N536" i="3" s="1"/>
  <c r="J536" i="3" a="1"/>
  <c r="J536" i="3" s="1"/>
  <c r="F536" i="3" a="1"/>
  <c r="F536" i="3" s="1"/>
  <c r="M536" i="3" a="1"/>
  <c r="M536" i="3" s="1"/>
  <c r="I536" i="3" a="1"/>
  <c r="I536" i="3" s="1"/>
  <c r="E536" i="3" a="1"/>
  <c r="E536" i="3" s="1"/>
  <c r="H536" i="3" a="1"/>
  <c r="H536" i="3" s="1"/>
  <c r="D536" i="3" a="1"/>
  <c r="D536" i="3" s="1"/>
  <c r="L536" i="3" a="1"/>
  <c r="L536" i="3" s="1"/>
  <c r="N597" i="3" a="1"/>
  <c r="N597" i="3" s="1"/>
  <c r="J597" i="3" a="1"/>
  <c r="J597" i="3" s="1"/>
  <c r="F597" i="3" a="1"/>
  <c r="F597" i="3" s="1"/>
  <c r="L597" i="3" a="1"/>
  <c r="L597" i="3" s="1"/>
  <c r="H597" i="3" a="1"/>
  <c r="H597" i="3" s="1"/>
  <c r="D597" i="3" a="1"/>
  <c r="D597" i="3" s="1"/>
  <c r="M597" i="3" a="1"/>
  <c r="M597" i="3" s="1"/>
  <c r="K597" i="3" a="1"/>
  <c r="K597" i="3" s="1"/>
  <c r="I597" i="3" a="1"/>
  <c r="I597" i="3" s="1"/>
  <c r="G597" i="3" a="1"/>
  <c r="G597" i="3" s="1"/>
  <c r="E597" i="3" a="1"/>
  <c r="E597" i="3" s="1"/>
  <c r="K553" i="3" a="1"/>
  <c r="K553" i="3" s="1"/>
  <c r="G553" i="3" a="1"/>
  <c r="G553" i="3" s="1"/>
  <c r="N553" i="3" a="1"/>
  <c r="N553" i="3" s="1"/>
  <c r="J553" i="3" a="1"/>
  <c r="J553" i="3" s="1"/>
  <c r="F553" i="3" a="1"/>
  <c r="F553" i="3" s="1"/>
  <c r="M553" i="3" a="1"/>
  <c r="M553" i="3" s="1"/>
  <c r="I553" i="3" a="1"/>
  <c r="I553" i="3" s="1"/>
  <c r="E553" i="3" a="1"/>
  <c r="E553" i="3" s="1"/>
  <c r="D553" i="3" a="1"/>
  <c r="D553" i="3" s="1"/>
  <c r="L553" i="3" a="1"/>
  <c r="L553" i="3" s="1"/>
  <c r="H553" i="3" a="1"/>
  <c r="H553" i="3" s="1"/>
  <c r="N606" i="3" a="1"/>
  <c r="N606" i="3" s="1"/>
  <c r="J606" i="3" a="1"/>
  <c r="J606" i="3" s="1"/>
  <c r="F606" i="3" a="1"/>
  <c r="F606" i="3" s="1"/>
  <c r="M606" i="3" a="1"/>
  <c r="M606" i="3" s="1"/>
  <c r="I606" i="3" a="1"/>
  <c r="I606" i="3" s="1"/>
  <c r="E606" i="3" a="1"/>
  <c r="E606" i="3" s="1"/>
  <c r="K606" i="3" a="1"/>
  <c r="K606" i="3" s="1"/>
  <c r="G606" i="3" a="1"/>
  <c r="G606" i="3" s="1"/>
  <c r="H606" i="3" a="1"/>
  <c r="H606" i="3" s="1"/>
  <c r="D606" i="3" a="1"/>
  <c r="D606" i="3" s="1"/>
  <c r="L606" i="3" a="1"/>
  <c r="L606" i="3" s="1"/>
  <c r="N708" i="3" a="1"/>
  <c r="N708" i="3" s="1"/>
  <c r="J708" i="3" a="1"/>
  <c r="J708" i="3" s="1"/>
  <c r="F708" i="3" a="1"/>
  <c r="F708" i="3" s="1"/>
  <c r="M708" i="3" a="1"/>
  <c r="M708" i="3" s="1"/>
  <c r="I708" i="3" a="1"/>
  <c r="I708" i="3" s="1"/>
  <c r="E708" i="3" a="1"/>
  <c r="E708" i="3" s="1"/>
  <c r="L708" i="3" a="1"/>
  <c r="L708" i="3" s="1"/>
  <c r="H708" i="3" a="1"/>
  <c r="H708" i="3" s="1"/>
  <c r="D708" i="3" a="1"/>
  <c r="D708" i="3" s="1"/>
  <c r="G708" i="3" a="1"/>
  <c r="G708" i="3" s="1"/>
  <c r="K708" i="3" a="1"/>
  <c r="K708" i="3" s="1"/>
  <c r="N631" i="3" a="1"/>
  <c r="N631" i="3" s="1"/>
  <c r="J631" i="3" a="1"/>
  <c r="J631" i="3" s="1"/>
  <c r="F631" i="3" a="1"/>
  <c r="F631" i="3" s="1"/>
  <c r="M631" i="3" a="1"/>
  <c r="M631" i="3" s="1"/>
  <c r="I631" i="3" a="1"/>
  <c r="I631" i="3" s="1"/>
  <c r="E631" i="3" a="1"/>
  <c r="E631" i="3" s="1"/>
  <c r="L631" i="3" a="1"/>
  <c r="L631" i="3" s="1"/>
  <c r="H631" i="3" a="1"/>
  <c r="H631" i="3" s="1"/>
  <c r="D631" i="3" a="1"/>
  <c r="D631" i="3" s="1"/>
  <c r="K631" i="3" a="1"/>
  <c r="K631" i="3" s="1"/>
  <c r="G631" i="3" a="1"/>
  <c r="G631" i="3" s="1"/>
  <c r="M617" i="3" a="1"/>
  <c r="M617" i="3" s="1"/>
  <c r="I617" i="3" a="1"/>
  <c r="I617" i="3" s="1"/>
  <c r="E617" i="3" a="1"/>
  <c r="E617" i="3" s="1"/>
  <c r="L617" i="3" a="1"/>
  <c r="L617" i="3" s="1"/>
  <c r="H617" i="3" a="1"/>
  <c r="H617" i="3" s="1"/>
  <c r="D617" i="3" a="1"/>
  <c r="D617" i="3" s="1"/>
  <c r="K617" i="3" a="1"/>
  <c r="K617" i="3" s="1"/>
  <c r="G617" i="3" a="1"/>
  <c r="G617" i="3" s="1"/>
  <c r="N617" i="3" a="1"/>
  <c r="N617" i="3" s="1"/>
  <c r="J617" i="3" a="1"/>
  <c r="J617" i="3" s="1"/>
  <c r="F617" i="3" a="1"/>
  <c r="F617" i="3" s="1"/>
  <c r="L602" i="3" a="1"/>
  <c r="L602" i="3" s="1"/>
  <c r="H602" i="3" a="1"/>
  <c r="H602" i="3" s="1"/>
  <c r="D602" i="3" a="1"/>
  <c r="D602" i="3" s="1"/>
  <c r="K602" i="3" a="1"/>
  <c r="K602" i="3" s="1"/>
  <c r="G602" i="3" a="1"/>
  <c r="G602" i="3" s="1"/>
  <c r="M602" i="3" a="1"/>
  <c r="M602" i="3" s="1"/>
  <c r="I602" i="3" a="1"/>
  <c r="I602" i="3" s="1"/>
  <c r="E602" i="3" a="1"/>
  <c r="E602" i="3" s="1"/>
  <c r="N602" i="3" a="1"/>
  <c r="N602" i="3" s="1"/>
  <c r="J602" i="3" a="1"/>
  <c r="J602" i="3" s="1"/>
  <c r="F602" i="3" a="1"/>
  <c r="F602" i="3" s="1"/>
  <c r="K595" i="3" a="1"/>
  <c r="K595" i="3" s="1"/>
  <c r="G595" i="3" a="1"/>
  <c r="G595" i="3" s="1"/>
  <c r="M595" i="3" a="1"/>
  <c r="M595" i="3" s="1"/>
  <c r="I595" i="3" a="1"/>
  <c r="I595" i="3" s="1"/>
  <c r="E595" i="3" a="1"/>
  <c r="E595" i="3" s="1"/>
  <c r="H595" i="3" a="1"/>
  <c r="H595" i="3" s="1"/>
  <c r="F595" i="3" a="1"/>
  <c r="F595" i="3" s="1"/>
  <c r="N595" i="3" a="1"/>
  <c r="N595" i="3" s="1"/>
  <c r="D595" i="3" a="1"/>
  <c r="D595" i="3" s="1"/>
  <c r="L595" i="3" a="1"/>
  <c r="L595" i="3" s="1"/>
  <c r="J595" i="3" a="1"/>
  <c r="J595" i="3" s="1"/>
  <c r="M663" i="3" a="1"/>
  <c r="M663" i="3" s="1"/>
  <c r="I663" i="3" a="1"/>
  <c r="I663" i="3" s="1"/>
  <c r="E663" i="3" a="1"/>
  <c r="E663" i="3" s="1"/>
  <c r="L663" i="3" a="1"/>
  <c r="L663" i="3" s="1"/>
  <c r="H663" i="3" a="1"/>
  <c r="H663" i="3" s="1"/>
  <c r="D663" i="3" a="1"/>
  <c r="D663" i="3" s="1"/>
  <c r="N663" i="3" a="1"/>
  <c r="N663" i="3" s="1"/>
  <c r="J663" i="3" a="1"/>
  <c r="J663" i="3" s="1"/>
  <c r="F663" i="3" a="1"/>
  <c r="F663" i="3" s="1"/>
  <c r="K663" i="3" a="1"/>
  <c r="K663" i="3" s="1"/>
  <c r="G663" i="3" a="1"/>
  <c r="G663" i="3" s="1"/>
  <c r="L646" i="3" a="1"/>
  <c r="L646" i="3" s="1"/>
  <c r="H646" i="3" a="1"/>
  <c r="H646" i="3" s="1"/>
  <c r="D646" i="3" a="1"/>
  <c r="D646" i="3" s="1"/>
  <c r="J646" i="3" a="1"/>
  <c r="J646" i="3" s="1"/>
  <c r="I646" i="3" a="1"/>
  <c r="I646" i="3" s="1"/>
  <c r="N646" i="3" a="1"/>
  <c r="N646" i="3" s="1"/>
  <c r="G646" i="3" a="1"/>
  <c r="G646" i="3" s="1"/>
  <c r="K646" i="3" a="1"/>
  <c r="K646" i="3" s="1"/>
  <c r="E646" i="3" a="1"/>
  <c r="E646" i="3" s="1"/>
  <c r="M646" i="3" a="1"/>
  <c r="M646" i="3" s="1"/>
  <c r="F646" i="3" a="1"/>
  <c r="F646" i="3" s="1"/>
  <c r="M686" i="3" a="1"/>
  <c r="M686" i="3" s="1"/>
  <c r="I686" i="3" a="1"/>
  <c r="I686" i="3" s="1"/>
  <c r="E686" i="3" a="1"/>
  <c r="E686" i="3" s="1"/>
  <c r="L686" i="3" a="1"/>
  <c r="L686" i="3" s="1"/>
  <c r="H686" i="3" a="1"/>
  <c r="H686" i="3" s="1"/>
  <c r="D686" i="3" a="1"/>
  <c r="D686" i="3" s="1"/>
  <c r="N686" i="3" a="1"/>
  <c r="N686" i="3" s="1"/>
  <c r="K686" i="3" a="1"/>
  <c r="K686" i="3" s="1"/>
  <c r="G686" i="3" a="1"/>
  <c r="G686" i="3" s="1"/>
  <c r="F686" i="3" a="1"/>
  <c r="F686" i="3" s="1"/>
  <c r="J686" i="3" a="1"/>
  <c r="J686" i="3" s="1"/>
  <c r="N685" i="3" a="1"/>
  <c r="N685" i="3" s="1"/>
  <c r="J685" i="3" a="1"/>
  <c r="J685" i="3" s="1"/>
  <c r="F685" i="3" a="1"/>
  <c r="F685" i="3" s="1"/>
  <c r="M685" i="3" a="1"/>
  <c r="M685" i="3" s="1"/>
  <c r="I685" i="3" a="1"/>
  <c r="I685" i="3" s="1"/>
  <c r="E685" i="3" a="1"/>
  <c r="E685" i="3" s="1"/>
  <c r="L685" i="3" a="1"/>
  <c r="L685" i="3" s="1"/>
  <c r="H685" i="3" a="1"/>
  <c r="H685" i="3" s="1"/>
  <c r="D685" i="3" a="1"/>
  <c r="D685" i="3" s="1"/>
  <c r="K685" i="3" a="1"/>
  <c r="K685" i="3" s="1"/>
  <c r="G685" i="3" a="1"/>
  <c r="G685" i="3" s="1"/>
  <c r="M702" i="3" a="1"/>
  <c r="M702" i="3" s="1"/>
  <c r="I702" i="3" a="1"/>
  <c r="I702" i="3" s="1"/>
  <c r="E702" i="3" a="1"/>
  <c r="E702" i="3" s="1"/>
  <c r="L702" i="3" a="1"/>
  <c r="L702" i="3" s="1"/>
  <c r="H702" i="3" a="1"/>
  <c r="H702" i="3" s="1"/>
  <c r="D702" i="3" a="1"/>
  <c r="D702" i="3" s="1"/>
  <c r="K702" i="3" a="1"/>
  <c r="K702" i="3" s="1"/>
  <c r="G702" i="3" a="1"/>
  <c r="G702" i="3" s="1"/>
  <c r="N702" i="3" a="1"/>
  <c r="N702" i="3" s="1"/>
  <c r="J702" i="3" a="1"/>
  <c r="J702" i="3" s="1"/>
  <c r="F702" i="3" a="1"/>
  <c r="F702" i="3" s="1"/>
  <c r="M711" i="3" a="1"/>
  <c r="M711" i="3" s="1"/>
  <c r="I711" i="3" a="1"/>
  <c r="I711" i="3" s="1"/>
  <c r="E711" i="3" a="1"/>
  <c r="E711" i="3" s="1"/>
  <c r="L711" i="3" a="1"/>
  <c r="L711" i="3" s="1"/>
  <c r="H711" i="3" a="1"/>
  <c r="H711" i="3" s="1"/>
  <c r="D711" i="3" a="1"/>
  <c r="D711" i="3" s="1"/>
  <c r="K711" i="3" a="1"/>
  <c r="K711" i="3" s="1"/>
  <c r="G711" i="3" a="1"/>
  <c r="G711" i="3" s="1"/>
  <c r="N711" i="3" a="1"/>
  <c r="N711" i="3" s="1"/>
  <c r="J711" i="3" a="1"/>
  <c r="J711" i="3" s="1"/>
  <c r="F711" i="3" a="1"/>
  <c r="F711" i="3" s="1"/>
  <c r="K664" i="3" a="1"/>
  <c r="K664" i="3" s="1"/>
  <c r="G664" i="3" a="1"/>
  <c r="G664" i="3" s="1"/>
  <c r="M664" i="3" a="1"/>
  <c r="M664" i="3" s="1"/>
  <c r="E664" i="3" a="1"/>
  <c r="E664" i="3" s="1"/>
  <c r="L664" i="3" a="1"/>
  <c r="L664" i="3" s="1"/>
  <c r="D664" i="3" a="1"/>
  <c r="D664" i="3" s="1"/>
  <c r="J664" i="3" a="1"/>
  <c r="J664" i="3" s="1"/>
  <c r="I664" i="3" a="1"/>
  <c r="I664" i="3" s="1"/>
  <c r="N664" i="3" a="1"/>
  <c r="N664" i="3" s="1"/>
  <c r="F664" i="3" a="1"/>
  <c r="F664" i="3" s="1"/>
  <c r="H664" i="3" a="1"/>
  <c r="H664" i="3" s="1"/>
  <c r="K633" i="3" a="1"/>
  <c r="K633" i="3" s="1"/>
  <c r="G633" i="3" a="1"/>
  <c r="G633" i="3" s="1"/>
  <c r="J633" i="3" a="1"/>
  <c r="J633" i="3" s="1"/>
  <c r="N633" i="3" a="1"/>
  <c r="N633" i="3" s="1"/>
  <c r="E633" i="3" a="1"/>
  <c r="E633" i="3" s="1"/>
  <c r="I633" i="3" a="1"/>
  <c r="I633" i="3" s="1"/>
  <c r="M633" i="3" a="1"/>
  <c r="M633" i="3" s="1"/>
  <c r="D633" i="3" a="1"/>
  <c r="D633" i="3" s="1"/>
  <c r="H633" i="3" a="1"/>
  <c r="H633" i="3" s="1"/>
  <c r="F633" i="3" a="1"/>
  <c r="F633" i="3" s="1"/>
  <c r="L633" i="3" a="1"/>
  <c r="L633" i="3" s="1"/>
  <c r="L697" i="3" a="1"/>
  <c r="L697" i="3" s="1"/>
  <c r="H697" i="3" a="1"/>
  <c r="H697" i="3" s="1"/>
  <c r="D697" i="3" a="1"/>
  <c r="D697" i="3" s="1"/>
  <c r="K697" i="3" a="1"/>
  <c r="K697" i="3" s="1"/>
  <c r="G697" i="3" a="1"/>
  <c r="G697" i="3" s="1"/>
  <c r="N697" i="3" a="1"/>
  <c r="N697" i="3" s="1"/>
  <c r="J697" i="3" a="1"/>
  <c r="J697" i="3" s="1"/>
  <c r="F697" i="3" a="1"/>
  <c r="F697" i="3" s="1"/>
  <c r="M697" i="3" a="1"/>
  <c r="M697" i="3" s="1"/>
  <c r="I697" i="3" a="1"/>
  <c r="I697" i="3" s="1"/>
  <c r="E697" i="3" a="1"/>
  <c r="E697" i="3" s="1"/>
  <c r="K682" i="3" a="1"/>
  <c r="K682" i="3" s="1"/>
  <c r="G682" i="3" a="1"/>
  <c r="G682" i="3" s="1"/>
  <c r="N682" i="3" a="1"/>
  <c r="N682" i="3" s="1"/>
  <c r="J682" i="3" a="1"/>
  <c r="J682" i="3" s="1"/>
  <c r="F682" i="3" a="1"/>
  <c r="F682" i="3" s="1"/>
  <c r="L682" i="3" a="1"/>
  <c r="L682" i="3" s="1"/>
  <c r="I682" i="3" a="1"/>
  <c r="I682" i="3" s="1"/>
  <c r="H682" i="3" a="1"/>
  <c r="H682" i="3" s="1"/>
  <c r="E682" i="3" a="1"/>
  <c r="E682" i="3" s="1"/>
  <c r="D682" i="3" a="1"/>
  <c r="D682" i="3" s="1"/>
  <c r="M682" i="3" a="1"/>
  <c r="M682" i="3" s="1"/>
  <c r="K667" i="3" a="1"/>
  <c r="K667" i="3" s="1"/>
  <c r="G667" i="3" a="1"/>
  <c r="G667" i="3" s="1"/>
  <c r="N667" i="3" a="1"/>
  <c r="N667" i="3" s="1"/>
  <c r="J667" i="3" a="1"/>
  <c r="J667" i="3" s="1"/>
  <c r="F667" i="3" a="1"/>
  <c r="F667" i="3" s="1"/>
  <c r="L667" i="3" a="1"/>
  <c r="L667" i="3" s="1"/>
  <c r="H667" i="3" a="1"/>
  <c r="H667" i="3" s="1"/>
  <c r="D667" i="3" a="1"/>
  <c r="D667" i="3" s="1"/>
  <c r="I667" i="3" a="1"/>
  <c r="I667" i="3" s="1"/>
  <c r="M667" i="3" a="1"/>
  <c r="M667" i="3" s="1"/>
  <c r="E667" i="3" a="1"/>
  <c r="E667" i="3" s="1"/>
  <c r="M729" i="3" a="1"/>
  <c r="M729" i="3" s="1"/>
  <c r="I729" i="3" a="1"/>
  <c r="I729" i="3" s="1"/>
  <c r="E729" i="3" a="1"/>
  <c r="E729" i="3" s="1"/>
  <c r="K729" i="3" a="1"/>
  <c r="K729" i="3" s="1"/>
  <c r="G729" i="3" a="1"/>
  <c r="G729" i="3" s="1"/>
  <c r="N729" i="3" a="1"/>
  <c r="N729" i="3" s="1"/>
  <c r="F729" i="3" a="1"/>
  <c r="F729" i="3" s="1"/>
  <c r="L729" i="3" a="1"/>
  <c r="L729" i="3" s="1"/>
  <c r="D729" i="3" a="1"/>
  <c r="D729" i="3" s="1"/>
  <c r="J729" i="3" a="1"/>
  <c r="J729" i="3" s="1"/>
  <c r="H729" i="3" a="1"/>
  <c r="H729" i="3" s="1"/>
  <c r="L740" i="3" a="1"/>
  <c r="L740" i="3" s="1"/>
  <c r="H740" i="3" a="1"/>
  <c r="H740" i="3" s="1"/>
  <c r="D740" i="3" a="1"/>
  <c r="D740" i="3" s="1"/>
  <c r="K740" i="3" a="1"/>
  <c r="K740" i="3" s="1"/>
  <c r="G740" i="3" a="1"/>
  <c r="G740" i="3" s="1"/>
  <c r="N740" i="3" a="1"/>
  <c r="N740" i="3" s="1"/>
  <c r="J740" i="3" a="1"/>
  <c r="J740" i="3" s="1"/>
  <c r="F740" i="3" a="1"/>
  <c r="F740" i="3" s="1"/>
  <c r="I740" i="3" a="1"/>
  <c r="I740" i="3" s="1"/>
  <c r="E740" i="3" a="1"/>
  <c r="E740" i="3" s="1"/>
  <c r="M740" i="3" a="1"/>
  <c r="M740" i="3" s="1"/>
  <c r="M749" i="3" a="1"/>
  <c r="M749" i="3" s="1"/>
  <c r="I749" i="3" a="1"/>
  <c r="I749" i="3" s="1"/>
  <c r="E749" i="3" a="1"/>
  <c r="E749" i="3" s="1"/>
  <c r="L749" i="3" a="1"/>
  <c r="L749" i="3" s="1"/>
  <c r="F749" i="3" a="1"/>
  <c r="F749" i="3" s="1"/>
  <c r="K749" i="3" a="1"/>
  <c r="K749" i="3" s="1"/>
  <c r="D749" i="3" a="1"/>
  <c r="D749" i="3" s="1"/>
  <c r="J749" i="3" a="1"/>
  <c r="J749" i="3" s="1"/>
  <c r="N749" i="3" a="1"/>
  <c r="N749" i="3" s="1"/>
  <c r="G749" i="3" a="1"/>
  <c r="G749" i="3" s="1"/>
  <c r="H749" i="3" a="1"/>
  <c r="H749" i="3" s="1"/>
  <c r="N748" i="3" a="1"/>
  <c r="N748" i="3" s="1"/>
  <c r="J748" i="3" a="1"/>
  <c r="J748" i="3" s="1"/>
  <c r="F748" i="3" a="1"/>
  <c r="F748" i="3" s="1"/>
  <c r="L748" i="3" a="1"/>
  <c r="L748" i="3" s="1"/>
  <c r="H748" i="3" a="1"/>
  <c r="H748" i="3" s="1"/>
  <c r="D748" i="3" a="1"/>
  <c r="D748" i="3" s="1"/>
  <c r="I748" i="3" a="1"/>
  <c r="I748" i="3" s="1"/>
  <c r="M748" i="3" a="1"/>
  <c r="M748" i="3" s="1"/>
  <c r="G748" i="3" a="1"/>
  <c r="G748" i="3" s="1"/>
  <c r="K748" i="3" a="1"/>
  <c r="K748" i="3" s="1"/>
  <c r="E748" i="3" a="1"/>
  <c r="E748" i="3" s="1"/>
  <c r="M901" i="3" a="1"/>
  <c r="M901" i="3" s="1"/>
  <c r="I901" i="3" a="1"/>
  <c r="I901" i="3" s="1"/>
  <c r="E901" i="3" a="1"/>
  <c r="E901" i="3" s="1"/>
  <c r="L901" i="3" a="1"/>
  <c r="L901" i="3" s="1"/>
  <c r="H901" i="3" a="1"/>
  <c r="H901" i="3" s="1"/>
  <c r="D901" i="3" a="1"/>
  <c r="D901" i="3" s="1"/>
  <c r="J901" i="3" a="1"/>
  <c r="J901" i="3" s="1"/>
  <c r="G901" i="3" a="1"/>
  <c r="G901" i="3" s="1"/>
  <c r="N901" i="3" a="1"/>
  <c r="N901" i="3" s="1"/>
  <c r="F901" i="3" a="1"/>
  <c r="F901" i="3" s="1"/>
  <c r="K901" i="3" a="1"/>
  <c r="K901" i="3" s="1"/>
  <c r="M869" i="3" a="1"/>
  <c r="M869" i="3" s="1"/>
  <c r="I869" i="3" a="1"/>
  <c r="I869" i="3" s="1"/>
  <c r="E869" i="3" a="1"/>
  <c r="E869" i="3" s="1"/>
  <c r="L869" i="3" a="1"/>
  <c r="L869" i="3" s="1"/>
  <c r="H869" i="3" a="1"/>
  <c r="H869" i="3" s="1"/>
  <c r="D869" i="3" a="1"/>
  <c r="D869" i="3" s="1"/>
  <c r="K869" i="3" a="1"/>
  <c r="K869" i="3" s="1"/>
  <c r="F869" i="3" a="1"/>
  <c r="F869" i="3" s="1"/>
  <c r="J869" i="3" a="1"/>
  <c r="J869" i="3" s="1"/>
  <c r="N869" i="3" a="1"/>
  <c r="N869" i="3" s="1"/>
  <c r="G869" i="3" a="1"/>
  <c r="G869" i="3" s="1"/>
  <c r="N809" i="3" a="1"/>
  <c r="N809" i="3" s="1"/>
  <c r="J809" i="3" a="1"/>
  <c r="J809" i="3" s="1"/>
  <c r="F809" i="3" a="1"/>
  <c r="F809" i="3" s="1"/>
  <c r="M809" i="3" a="1"/>
  <c r="M809" i="3" s="1"/>
  <c r="I809" i="3" a="1"/>
  <c r="I809" i="3" s="1"/>
  <c r="E809" i="3" a="1"/>
  <c r="E809" i="3" s="1"/>
  <c r="G809" i="3" a="1"/>
  <c r="G809" i="3" s="1"/>
  <c r="D809" i="3" a="1"/>
  <c r="D809" i="3" s="1"/>
  <c r="K809" i="3" a="1"/>
  <c r="K809" i="3" s="1"/>
  <c r="H809" i="3" a="1"/>
  <c r="H809" i="3" s="1"/>
  <c r="L809" i="3" a="1"/>
  <c r="L809" i="3" s="1"/>
  <c r="M762" i="3" a="1"/>
  <c r="M762" i="3" s="1"/>
  <c r="I762" i="3" a="1"/>
  <c r="I762" i="3" s="1"/>
  <c r="E762" i="3" a="1"/>
  <c r="E762" i="3" s="1"/>
  <c r="K762" i="3" a="1"/>
  <c r="K762" i="3" s="1"/>
  <c r="G762" i="3" a="1"/>
  <c r="G762" i="3" s="1"/>
  <c r="N762" i="3" a="1"/>
  <c r="N762" i="3" s="1"/>
  <c r="H762" i="3" a="1"/>
  <c r="H762" i="3" s="1"/>
  <c r="F762" i="3" a="1"/>
  <c r="F762" i="3" s="1"/>
  <c r="D762" i="3" a="1"/>
  <c r="D762" i="3" s="1"/>
  <c r="L762" i="3" a="1"/>
  <c r="L762" i="3" s="1"/>
  <c r="J762" i="3" a="1"/>
  <c r="J762" i="3" s="1"/>
  <c r="M824" i="3" a="1"/>
  <c r="M824" i="3" s="1"/>
  <c r="I824" i="3" a="1"/>
  <c r="I824" i="3" s="1"/>
  <c r="E824" i="3" a="1"/>
  <c r="E824" i="3" s="1"/>
  <c r="L824" i="3" a="1"/>
  <c r="L824" i="3" s="1"/>
  <c r="H824" i="3" a="1"/>
  <c r="H824" i="3" s="1"/>
  <c r="D824" i="3" a="1"/>
  <c r="D824" i="3" s="1"/>
  <c r="J824" i="3" a="1"/>
  <c r="J824" i="3" s="1"/>
  <c r="G824" i="3" a="1"/>
  <c r="G824" i="3" s="1"/>
  <c r="N824" i="3" a="1"/>
  <c r="N824" i="3" s="1"/>
  <c r="F824" i="3" a="1"/>
  <c r="F824" i="3" s="1"/>
  <c r="K824" i="3" a="1"/>
  <c r="K824" i="3" s="1"/>
  <c r="M780" i="3" a="1"/>
  <c r="M780" i="3" s="1"/>
  <c r="I780" i="3" a="1"/>
  <c r="I780" i="3" s="1"/>
  <c r="E780" i="3" a="1"/>
  <c r="E780" i="3" s="1"/>
  <c r="L780" i="3" a="1"/>
  <c r="L780" i="3" s="1"/>
  <c r="H780" i="3" a="1"/>
  <c r="H780" i="3" s="1"/>
  <c r="D780" i="3" a="1"/>
  <c r="D780" i="3" s="1"/>
  <c r="K780" i="3" a="1"/>
  <c r="K780" i="3" s="1"/>
  <c r="G780" i="3" a="1"/>
  <c r="G780" i="3" s="1"/>
  <c r="N780" i="3" a="1"/>
  <c r="N780" i="3" s="1"/>
  <c r="J780" i="3" a="1"/>
  <c r="J780" i="3" s="1"/>
  <c r="F780" i="3" a="1"/>
  <c r="F780" i="3" s="1"/>
  <c r="L781" i="3" a="1"/>
  <c r="L781" i="3" s="1"/>
  <c r="H781" i="3" a="1"/>
  <c r="H781" i="3" s="1"/>
  <c r="D781" i="3" a="1"/>
  <c r="D781" i="3" s="1"/>
  <c r="K781" i="3" a="1"/>
  <c r="K781" i="3" s="1"/>
  <c r="G781" i="3" a="1"/>
  <c r="G781" i="3" s="1"/>
  <c r="M781" i="3" a="1"/>
  <c r="M781" i="3" s="1"/>
  <c r="J781" i="3" a="1"/>
  <c r="J781" i="3" s="1"/>
  <c r="I781" i="3" a="1"/>
  <c r="I781" i="3" s="1"/>
  <c r="E781" i="3" a="1"/>
  <c r="E781" i="3" s="1"/>
  <c r="N781" i="3" a="1"/>
  <c r="N781" i="3" s="1"/>
  <c r="F781" i="3" a="1"/>
  <c r="F781" i="3" s="1"/>
  <c r="L798" i="3" a="1"/>
  <c r="L798" i="3" s="1"/>
  <c r="H798" i="3" a="1"/>
  <c r="H798" i="3" s="1"/>
  <c r="D798" i="3" a="1"/>
  <c r="D798" i="3" s="1"/>
  <c r="K798" i="3" a="1"/>
  <c r="K798" i="3" s="1"/>
  <c r="G798" i="3" a="1"/>
  <c r="G798" i="3" s="1"/>
  <c r="N798" i="3" a="1"/>
  <c r="N798" i="3" s="1"/>
  <c r="J798" i="3" a="1"/>
  <c r="J798" i="3" s="1"/>
  <c r="F798" i="3" a="1"/>
  <c r="F798" i="3" s="1"/>
  <c r="M798" i="3" a="1"/>
  <c r="M798" i="3" s="1"/>
  <c r="I798" i="3" a="1"/>
  <c r="I798" i="3" s="1"/>
  <c r="E798" i="3" a="1"/>
  <c r="E798" i="3" s="1"/>
  <c r="K791" i="3" a="1"/>
  <c r="K791" i="3" s="1"/>
  <c r="G791" i="3" a="1"/>
  <c r="G791" i="3" s="1"/>
  <c r="N791" i="3" a="1"/>
  <c r="N791" i="3" s="1"/>
  <c r="J791" i="3" a="1"/>
  <c r="J791" i="3" s="1"/>
  <c r="F791" i="3" a="1"/>
  <c r="F791" i="3" s="1"/>
  <c r="L791" i="3" a="1"/>
  <c r="L791" i="3" s="1"/>
  <c r="I791" i="3" a="1"/>
  <c r="I791" i="3" s="1"/>
  <c r="H791" i="3" a="1"/>
  <c r="H791" i="3" s="1"/>
  <c r="E791" i="3" a="1"/>
  <c r="E791" i="3" s="1"/>
  <c r="D791" i="3" a="1"/>
  <c r="D791" i="3" s="1"/>
  <c r="M791" i="3" a="1"/>
  <c r="M791" i="3" s="1"/>
  <c r="K808" i="3" a="1"/>
  <c r="K808" i="3" s="1"/>
  <c r="G808" i="3" a="1"/>
  <c r="G808" i="3" s="1"/>
  <c r="N808" i="3" a="1"/>
  <c r="N808" i="3" s="1"/>
  <c r="J808" i="3" a="1"/>
  <c r="J808" i="3" s="1"/>
  <c r="F808" i="3" a="1"/>
  <c r="F808" i="3" s="1"/>
  <c r="M808" i="3" a="1"/>
  <c r="M808" i="3" s="1"/>
  <c r="I808" i="3" a="1"/>
  <c r="I808" i="3" s="1"/>
  <c r="E808" i="3" a="1"/>
  <c r="E808" i="3" s="1"/>
  <c r="L808" i="3" a="1"/>
  <c r="L808" i="3" s="1"/>
  <c r="H808" i="3" a="1"/>
  <c r="H808" i="3" s="1"/>
  <c r="D808" i="3" a="1"/>
  <c r="D808" i="3" s="1"/>
  <c r="L868" i="3" a="1"/>
  <c r="L868" i="3" s="1"/>
  <c r="G868" i="3" a="1"/>
  <c r="G868" i="3" s="1"/>
  <c r="K868" i="3" a="1"/>
  <c r="K868" i="3" s="1"/>
  <c r="F868" i="3" a="1"/>
  <c r="F868" i="3" s="1"/>
  <c r="E868" i="3" a="1"/>
  <c r="E868" i="3" s="1"/>
  <c r="J868" i="3" a="1"/>
  <c r="J868" i="3" s="1"/>
  <c r="D868" i="3" a="1"/>
  <c r="D868" i="3" s="1"/>
  <c r="N868" i="3" a="1"/>
  <c r="N868" i="3" s="1"/>
  <c r="H868" i="3" a="1"/>
  <c r="H868" i="3" s="1"/>
  <c r="M868" i="3" a="1"/>
  <c r="M868" i="3" s="1"/>
  <c r="I868" i="3" a="1"/>
  <c r="I868" i="3" s="1"/>
  <c r="N934" i="3" a="1"/>
  <c r="N934" i="3" s="1"/>
  <c r="J934" i="3" a="1"/>
  <c r="J934" i="3" s="1"/>
  <c r="F934" i="3" a="1"/>
  <c r="F934" i="3" s="1"/>
  <c r="M934" i="3" a="1"/>
  <c r="M934" i="3" s="1"/>
  <c r="I934" i="3" a="1"/>
  <c r="I934" i="3" s="1"/>
  <c r="E934" i="3" a="1"/>
  <c r="E934" i="3" s="1"/>
  <c r="H934" i="3" a="1"/>
  <c r="H934" i="3" s="1"/>
  <c r="G934" i="3" a="1"/>
  <c r="G934" i="3" s="1"/>
  <c r="L934" i="3" a="1"/>
  <c r="L934" i="3" s="1"/>
  <c r="K934" i="3" a="1"/>
  <c r="K934" i="3" s="1"/>
  <c r="D934" i="3" a="1"/>
  <c r="D934" i="3" s="1"/>
  <c r="L841" i="3" a="1"/>
  <c r="L841" i="3" s="1"/>
  <c r="H841" i="3" a="1"/>
  <c r="H841" i="3" s="1"/>
  <c r="D841" i="3" a="1"/>
  <c r="D841" i="3" s="1"/>
  <c r="K841" i="3" a="1"/>
  <c r="K841" i="3" s="1"/>
  <c r="G841" i="3" a="1"/>
  <c r="G841" i="3" s="1"/>
  <c r="F841" i="3" a="1"/>
  <c r="F841" i="3" s="1"/>
  <c r="E841" i="3" a="1"/>
  <c r="E841" i="3" s="1"/>
  <c r="N841" i="3" a="1"/>
  <c r="N841" i="3" s="1"/>
  <c r="M841" i="3" a="1"/>
  <c r="M841" i="3" s="1"/>
  <c r="I841" i="3" a="1"/>
  <c r="I841" i="3" s="1"/>
  <c r="J841" i="3" a="1"/>
  <c r="J841" i="3" s="1"/>
  <c r="L834" i="3" a="1"/>
  <c r="L834" i="3" s="1"/>
  <c r="H834" i="3" a="1"/>
  <c r="H834" i="3" s="1"/>
  <c r="D834" i="3" a="1"/>
  <c r="D834" i="3" s="1"/>
  <c r="K834" i="3" a="1"/>
  <c r="K834" i="3" s="1"/>
  <c r="G834" i="3" a="1"/>
  <c r="G834" i="3" s="1"/>
  <c r="I834" i="3" a="1"/>
  <c r="I834" i="3" s="1"/>
  <c r="N834" i="3" a="1"/>
  <c r="N834" i="3" s="1"/>
  <c r="F834" i="3" a="1"/>
  <c r="F834" i="3" s="1"/>
  <c r="M834" i="3" a="1"/>
  <c r="M834" i="3" s="1"/>
  <c r="E834" i="3" a="1"/>
  <c r="E834" i="3" s="1"/>
  <c r="J834" i="3" a="1"/>
  <c r="J834" i="3" s="1"/>
  <c r="K827" i="3" a="1"/>
  <c r="K827" i="3" s="1"/>
  <c r="G827" i="3" a="1"/>
  <c r="G827" i="3" s="1"/>
  <c r="N827" i="3" a="1"/>
  <c r="N827" i="3" s="1"/>
  <c r="J827" i="3" a="1"/>
  <c r="J827" i="3" s="1"/>
  <c r="F827" i="3" a="1"/>
  <c r="F827" i="3" s="1"/>
  <c r="H827" i="3" a="1"/>
  <c r="H827" i="3" s="1"/>
  <c r="M827" i="3" a="1"/>
  <c r="M827" i="3" s="1"/>
  <c r="E827" i="3" a="1"/>
  <c r="E827" i="3" s="1"/>
  <c r="L827" i="3" a="1"/>
  <c r="L827" i="3" s="1"/>
  <c r="D827" i="3" a="1"/>
  <c r="D827" i="3" s="1"/>
  <c r="I827" i="3" a="1"/>
  <c r="I827" i="3" s="1"/>
  <c r="N943" i="3" a="1"/>
  <c r="N943" i="3" s="1"/>
  <c r="J943" i="3" a="1"/>
  <c r="J943" i="3" s="1"/>
  <c r="F943" i="3" a="1"/>
  <c r="F943" i="3" s="1"/>
  <c r="M943" i="3" a="1"/>
  <c r="M943" i="3" s="1"/>
  <c r="I943" i="3" a="1"/>
  <c r="I943" i="3" s="1"/>
  <c r="E943" i="3" a="1"/>
  <c r="E943" i="3" s="1"/>
  <c r="G943" i="3" a="1"/>
  <c r="G943" i="3" s="1"/>
  <c r="L943" i="3" a="1"/>
  <c r="L943" i="3" s="1"/>
  <c r="D943" i="3" a="1"/>
  <c r="D943" i="3" s="1"/>
  <c r="H943" i="3" a="1"/>
  <c r="H943" i="3" s="1"/>
  <c r="K943" i="3" a="1"/>
  <c r="K943" i="3" s="1"/>
  <c r="N892" i="3" a="1"/>
  <c r="N892" i="3" s="1"/>
  <c r="J892" i="3" a="1"/>
  <c r="J892" i="3" s="1"/>
  <c r="F892" i="3" a="1"/>
  <c r="F892" i="3" s="1"/>
  <c r="M892" i="3" a="1"/>
  <c r="M892" i="3" s="1"/>
  <c r="I892" i="3" a="1"/>
  <c r="I892" i="3" s="1"/>
  <c r="E892" i="3" a="1"/>
  <c r="E892" i="3" s="1"/>
  <c r="K892" i="3" a="1"/>
  <c r="K892" i="3" s="1"/>
  <c r="H892" i="3" a="1"/>
  <c r="H892" i="3" s="1"/>
  <c r="G892" i="3" a="1"/>
  <c r="G892" i="3" s="1"/>
  <c r="L892" i="3" a="1"/>
  <c r="L892" i="3" s="1"/>
  <c r="D892" i="3" a="1"/>
  <c r="D892" i="3" s="1"/>
  <c r="L895" i="3" a="1"/>
  <c r="L895" i="3" s="1"/>
  <c r="H895" i="3" a="1"/>
  <c r="H895" i="3" s="1"/>
  <c r="D895" i="3" a="1"/>
  <c r="D895" i="3" s="1"/>
  <c r="K895" i="3" a="1"/>
  <c r="K895" i="3" s="1"/>
  <c r="G895" i="3" a="1"/>
  <c r="G895" i="3" s="1"/>
  <c r="I895" i="3" a="1"/>
  <c r="I895" i="3" s="1"/>
  <c r="N895" i="3" a="1"/>
  <c r="N895" i="3" s="1"/>
  <c r="F895" i="3" a="1"/>
  <c r="F895" i="3" s="1"/>
  <c r="M895" i="3" a="1"/>
  <c r="M895" i="3" s="1"/>
  <c r="J895" i="3" a="1"/>
  <c r="J895" i="3" s="1"/>
  <c r="E895" i="3" a="1"/>
  <c r="E895" i="3" s="1"/>
  <c r="N966" i="3" a="1"/>
  <c r="N966" i="3" s="1"/>
  <c r="J966" i="3" a="1"/>
  <c r="J966" i="3" s="1"/>
  <c r="F966" i="3" a="1"/>
  <c r="F966" i="3" s="1"/>
  <c r="M966" i="3" a="1"/>
  <c r="M966" i="3" s="1"/>
  <c r="I966" i="3" a="1"/>
  <c r="I966" i="3" s="1"/>
  <c r="E966" i="3" a="1"/>
  <c r="E966" i="3" s="1"/>
  <c r="K966" i="3" a="1"/>
  <c r="K966" i="3" s="1"/>
  <c r="H966" i="3" a="1"/>
  <c r="H966" i="3" s="1"/>
  <c r="G966" i="3" a="1"/>
  <c r="G966" i="3" s="1"/>
  <c r="D966" i="3" a="1"/>
  <c r="D966" i="3" s="1"/>
  <c r="L966" i="3" a="1"/>
  <c r="L966" i="3" s="1"/>
  <c r="L920" i="3" a="1"/>
  <c r="L920" i="3" s="1"/>
  <c r="H920" i="3" a="1"/>
  <c r="H920" i="3" s="1"/>
  <c r="D920" i="3" a="1"/>
  <c r="D920" i="3" s="1"/>
  <c r="K920" i="3" a="1"/>
  <c r="K920" i="3" s="1"/>
  <c r="G920" i="3" a="1"/>
  <c r="G920" i="3" s="1"/>
  <c r="N920" i="3" a="1"/>
  <c r="N920" i="3" s="1"/>
  <c r="M920" i="3" a="1"/>
  <c r="M920" i="3" s="1"/>
  <c r="J920" i="3" a="1"/>
  <c r="J920" i="3" s="1"/>
  <c r="I920" i="3" a="1"/>
  <c r="I920" i="3" s="1"/>
  <c r="E920" i="3" a="1"/>
  <c r="E920" i="3" s="1"/>
  <c r="F920" i="3" a="1"/>
  <c r="F920" i="3" s="1"/>
  <c r="K889" i="3" a="1"/>
  <c r="K889" i="3" s="1"/>
  <c r="G889" i="3" a="1"/>
  <c r="G889" i="3" s="1"/>
  <c r="N889" i="3" a="1"/>
  <c r="N889" i="3" s="1"/>
  <c r="J889" i="3" a="1"/>
  <c r="J889" i="3" s="1"/>
  <c r="F889" i="3" a="1"/>
  <c r="F889" i="3" s="1"/>
  <c r="H889" i="3" a="1"/>
  <c r="H889" i="3" s="1"/>
  <c r="M889" i="3" a="1"/>
  <c r="M889" i="3" s="1"/>
  <c r="E889" i="3" a="1"/>
  <c r="E889" i="3" s="1"/>
  <c r="L889" i="3" a="1"/>
  <c r="L889" i="3" s="1"/>
  <c r="D889" i="3" a="1"/>
  <c r="D889" i="3" s="1"/>
  <c r="I889" i="3" a="1"/>
  <c r="I889" i="3" s="1"/>
  <c r="M968" i="3" a="1"/>
  <c r="M968" i="3" s="1"/>
  <c r="I968" i="3" a="1"/>
  <c r="I968" i="3" s="1"/>
  <c r="E968" i="3" a="1"/>
  <c r="E968" i="3" s="1"/>
  <c r="L968" i="3" a="1"/>
  <c r="L968" i="3" s="1"/>
  <c r="H968" i="3" a="1"/>
  <c r="H968" i="3" s="1"/>
  <c r="D968" i="3" a="1"/>
  <c r="D968" i="3" s="1"/>
  <c r="G968" i="3" a="1"/>
  <c r="G968" i="3" s="1"/>
  <c r="F968" i="3" a="1"/>
  <c r="F968" i="3" s="1"/>
  <c r="K968" i="3" a="1"/>
  <c r="K968" i="3" s="1"/>
  <c r="N968" i="3" a="1"/>
  <c r="N968" i="3" s="1"/>
  <c r="J968" i="3" a="1"/>
  <c r="J968" i="3" s="1"/>
  <c r="M992" i="3" a="1"/>
  <c r="M992" i="3" s="1"/>
  <c r="I992" i="3" a="1"/>
  <c r="I992" i="3" s="1"/>
  <c r="E992" i="3" a="1"/>
  <c r="E992" i="3" s="1"/>
  <c r="L992" i="3" a="1"/>
  <c r="L992" i="3" s="1"/>
  <c r="H992" i="3" a="1"/>
  <c r="H992" i="3" s="1"/>
  <c r="D992" i="3" a="1"/>
  <c r="D992" i="3" s="1"/>
  <c r="N992" i="3" a="1"/>
  <c r="N992" i="3" s="1"/>
  <c r="K992" i="3" a="1"/>
  <c r="K992" i="3" s="1"/>
  <c r="J992" i="3" a="1"/>
  <c r="J992" i="3" s="1"/>
  <c r="G992" i="3" a="1"/>
  <c r="G992" i="3" s="1"/>
  <c r="F992" i="3" a="1"/>
  <c r="F992" i="3" s="1"/>
  <c r="N975" i="3" a="1"/>
  <c r="N975" i="3" s="1"/>
  <c r="J975" i="3" a="1"/>
  <c r="J975" i="3" s="1"/>
  <c r="F975" i="3" a="1"/>
  <c r="F975" i="3" s="1"/>
  <c r="M975" i="3" a="1"/>
  <c r="M975" i="3" s="1"/>
  <c r="I975" i="3" a="1"/>
  <c r="I975" i="3" s="1"/>
  <c r="E975" i="3" a="1"/>
  <c r="E975" i="3" s="1"/>
  <c r="L975" i="3" a="1"/>
  <c r="L975" i="3" s="1"/>
  <c r="H975" i="3" a="1"/>
  <c r="H975" i="3" s="1"/>
  <c r="D975" i="3" a="1"/>
  <c r="D975" i="3" s="1"/>
  <c r="K975" i="3" a="1"/>
  <c r="K975" i="3" s="1"/>
  <c r="G975" i="3" a="1"/>
  <c r="G975" i="3" s="1"/>
  <c r="N991" i="3" a="1"/>
  <c r="N991" i="3" s="1"/>
  <c r="J991" i="3" a="1"/>
  <c r="J991" i="3" s="1"/>
  <c r="F991" i="3" a="1"/>
  <c r="F991" i="3" s="1"/>
  <c r="M991" i="3" a="1"/>
  <c r="M991" i="3" s="1"/>
  <c r="I991" i="3" a="1"/>
  <c r="I991" i="3" s="1"/>
  <c r="E991" i="3" a="1"/>
  <c r="E991" i="3" s="1"/>
  <c r="L991" i="3" a="1"/>
  <c r="L991" i="3" s="1"/>
  <c r="H991" i="3" a="1"/>
  <c r="H991" i="3" s="1"/>
  <c r="D991" i="3" a="1"/>
  <c r="D991" i="3" s="1"/>
  <c r="G991" i="3" a="1"/>
  <c r="G991" i="3" s="1"/>
  <c r="K991" i="3" a="1"/>
  <c r="K991" i="3" s="1"/>
  <c r="N982" i="3" a="1"/>
  <c r="N982" i="3" s="1"/>
  <c r="E982" i="3" a="1"/>
  <c r="E982" i="3" s="1"/>
  <c r="I982" i="3" a="1"/>
  <c r="I982" i="3" s="1"/>
  <c r="D982" i="3" a="1"/>
  <c r="D982" i="3" s="1"/>
  <c r="M982" i="3" a="1"/>
  <c r="M982" i="3" s="1"/>
  <c r="H982" i="3" a="1"/>
  <c r="H982" i="3" s="1"/>
  <c r="L982" i="3" a="1"/>
  <c r="L982" i="3" s="1"/>
  <c r="G982" i="3" a="1"/>
  <c r="G982" i="3" s="1"/>
  <c r="F982" i="3" a="1"/>
  <c r="F982" i="3" s="1"/>
  <c r="J982" i="3" a="1"/>
  <c r="J982" i="3" s="1"/>
  <c r="K982" i="3" a="1"/>
  <c r="K982" i="3" s="1"/>
  <c r="N990" i="3" a="1"/>
  <c r="N990" i="3" s="1"/>
  <c r="J990" i="3" a="1"/>
  <c r="J990" i="3" s="1"/>
  <c r="F990" i="3" a="1"/>
  <c r="F990" i="3" s="1"/>
  <c r="M990" i="3" a="1"/>
  <c r="M990" i="3" s="1"/>
  <c r="I990" i="3" a="1"/>
  <c r="I990" i="3" s="1"/>
  <c r="E990" i="3" a="1"/>
  <c r="E990" i="3" s="1"/>
  <c r="D990" i="3" a="1"/>
  <c r="D990" i="3" s="1"/>
  <c r="L990" i="3" a="1"/>
  <c r="L990" i="3" s="1"/>
  <c r="K990" i="3" a="1"/>
  <c r="K990" i="3" s="1"/>
  <c r="H990" i="3" a="1"/>
  <c r="H990" i="3" s="1"/>
  <c r="G990" i="3" a="1"/>
  <c r="G990" i="3" s="1"/>
  <c r="D984" i="3" a="1"/>
  <c r="D984" i="3" s="1"/>
  <c r="J984" i="3" a="1"/>
  <c r="J984" i="3" s="1"/>
  <c r="I984" i="3" a="1"/>
  <c r="I984" i="3" s="1"/>
  <c r="H984" i="3" a="1"/>
  <c r="H984" i="3" s="1"/>
  <c r="N984" i="3" a="1"/>
  <c r="N984" i="3" s="1"/>
  <c r="G984" i="3" a="1"/>
  <c r="G984" i="3" s="1"/>
  <c r="L984" i="3" a="1"/>
  <c r="L984" i="3" s="1"/>
  <c r="F984" i="3" a="1"/>
  <c r="F984" i="3" s="1"/>
  <c r="K984" i="3" a="1"/>
  <c r="K984" i="3" s="1"/>
  <c r="E984" i="3" a="1"/>
  <c r="E984" i="3" s="1"/>
  <c r="M984" i="3" a="1"/>
  <c r="M984" i="3" s="1"/>
  <c r="K986" i="3" a="1"/>
  <c r="K986" i="3" s="1"/>
  <c r="I986" i="3" a="1"/>
  <c r="I986" i="3" s="1"/>
  <c r="H986" i="3" a="1"/>
  <c r="H986" i="3" s="1"/>
  <c r="N986" i="3" a="1"/>
  <c r="N986" i="3" s="1"/>
  <c r="G986" i="3" a="1"/>
  <c r="G986" i="3" s="1"/>
  <c r="F986" i="3" a="1"/>
  <c r="F986" i="3" s="1"/>
  <c r="L986" i="3" a="1"/>
  <c r="L986" i="3" s="1"/>
  <c r="E986" i="3" a="1"/>
  <c r="E986" i="3" s="1"/>
  <c r="M986" i="3" a="1"/>
  <c r="M986" i="3" s="1"/>
  <c r="J986" i="3" a="1"/>
  <c r="J986" i="3" s="1"/>
  <c r="D986" i="3" a="1"/>
  <c r="D986" i="3" s="1"/>
  <c r="K996" i="3" a="1"/>
  <c r="K996" i="3" s="1"/>
  <c r="G996" i="3" a="1"/>
  <c r="G996" i="3" s="1"/>
  <c r="N996" i="3" a="1"/>
  <c r="N996" i="3" s="1"/>
  <c r="J996" i="3" a="1"/>
  <c r="J996" i="3" s="1"/>
  <c r="F996" i="3" a="1"/>
  <c r="F996" i="3" s="1"/>
  <c r="D996" i="3" a="1"/>
  <c r="D996" i="3" s="1"/>
  <c r="M996" i="3" a="1"/>
  <c r="M996" i="3" s="1"/>
  <c r="L996" i="3" a="1"/>
  <c r="L996" i="3" s="1"/>
  <c r="H996" i="3" a="1"/>
  <c r="H996" i="3" s="1"/>
  <c r="I996" i="3" a="1"/>
  <c r="I996" i="3" s="1"/>
  <c r="E996" i="3" a="1"/>
  <c r="E996" i="3" s="1"/>
  <c r="M95" i="3" a="1"/>
  <c r="M95" i="3" s="1"/>
  <c r="I95" i="3" a="1"/>
  <c r="I95" i="3" s="1"/>
  <c r="E95" i="3" a="1"/>
  <c r="E95" i="3" s="1"/>
  <c r="L95" i="3" a="1"/>
  <c r="L95" i="3" s="1"/>
  <c r="H95" i="3" a="1"/>
  <c r="H95" i="3" s="1"/>
  <c r="D95" i="3" a="1"/>
  <c r="D95" i="3" s="1"/>
  <c r="K95" i="3" a="1"/>
  <c r="K95" i="3" s="1"/>
  <c r="G95" i="3" a="1"/>
  <c r="G95" i="3" s="1"/>
  <c r="J95" i="3" a="1"/>
  <c r="J95" i="3" s="1"/>
  <c r="F95" i="3" a="1"/>
  <c r="F95" i="3" s="1"/>
  <c r="N95" i="3" a="1"/>
  <c r="N95" i="3" s="1"/>
  <c r="M31" i="3" a="1"/>
  <c r="M31" i="3" s="1"/>
  <c r="I31" i="3" a="1"/>
  <c r="I31" i="3" s="1"/>
  <c r="E31" i="3" a="1"/>
  <c r="E31" i="3" s="1"/>
  <c r="L31" i="3" a="1"/>
  <c r="L31" i="3" s="1"/>
  <c r="H31" i="3" a="1"/>
  <c r="H31" i="3" s="1"/>
  <c r="D31" i="3" a="1"/>
  <c r="D31" i="3" s="1"/>
  <c r="K31" i="3" a="1"/>
  <c r="K31" i="3" s="1"/>
  <c r="G31" i="3" a="1"/>
  <c r="G31" i="3" s="1"/>
  <c r="J31" i="3" a="1"/>
  <c r="J31" i="3" s="1"/>
  <c r="F31" i="3" a="1"/>
  <c r="F31" i="3" s="1"/>
  <c r="N31" i="3" a="1"/>
  <c r="N31" i="3" s="1"/>
  <c r="N249" i="3" a="1"/>
  <c r="N249" i="3" s="1"/>
  <c r="J249" i="3" a="1"/>
  <c r="J249" i="3" s="1"/>
  <c r="F249" i="3" a="1"/>
  <c r="F249" i="3" s="1"/>
  <c r="M249" i="3" a="1"/>
  <c r="M249" i="3" s="1"/>
  <c r="I249" i="3" a="1"/>
  <c r="I249" i="3" s="1"/>
  <c r="E249" i="3" a="1"/>
  <c r="E249" i="3" s="1"/>
  <c r="L249" i="3" a="1"/>
  <c r="L249" i="3" s="1"/>
  <c r="H249" i="3" a="1"/>
  <c r="H249" i="3" s="1"/>
  <c r="D249" i="3" a="1"/>
  <c r="D249" i="3" s="1"/>
  <c r="K249" i="3" a="1"/>
  <c r="K249" i="3" s="1"/>
  <c r="G249" i="3" a="1"/>
  <c r="G249" i="3" s="1"/>
  <c r="N185" i="3" a="1"/>
  <c r="N185" i="3" s="1"/>
  <c r="J185" i="3" a="1"/>
  <c r="J185" i="3" s="1"/>
  <c r="F185" i="3" a="1"/>
  <c r="F185" i="3" s="1"/>
  <c r="M185" i="3" a="1"/>
  <c r="M185" i="3" s="1"/>
  <c r="I185" i="3" a="1"/>
  <c r="I185" i="3" s="1"/>
  <c r="E185" i="3" a="1"/>
  <c r="E185" i="3" s="1"/>
  <c r="L185" i="3" a="1"/>
  <c r="L185" i="3" s="1"/>
  <c r="H185" i="3" a="1"/>
  <c r="H185" i="3" s="1"/>
  <c r="D185" i="3" a="1"/>
  <c r="D185" i="3" s="1"/>
  <c r="K185" i="3" a="1"/>
  <c r="K185" i="3" s="1"/>
  <c r="G185" i="3" a="1"/>
  <c r="G185" i="3" s="1"/>
  <c r="N141" i="3" a="1"/>
  <c r="N141" i="3" s="1"/>
  <c r="J141" i="3" a="1"/>
  <c r="J141" i="3" s="1"/>
  <c r="F141" i="3" a="1"/>
  <c r="F141" i="3" s="1"/>
  <c r="I141" i="3" a="1"/>
  <c r="I141" i="3" s="1"/>
  <c r="E141" i="3" a="1"/>
  <c r="E141" i="3" s="1"/>
  <c r="M141" i="3" a="1"/>
  <c r="M141" i="3" s="1"/>
  <c r="H141" i="3" a="1"/>
  <c r="H141" i="3" s="1"/>
  <c r="D141" i="3" a="1"/>
  <c r="D141" i="3" s="1"/>
  <c r="G141" i="3" a="1"/>
  <c r="G141" i="3" s="1"/>
  <c r="L141" i="3" a="1"/>
  <c r="L141" i="3" s="1"/>
  <c r="K141" i="3" a="1"/>
  <c r="K141" i="3" s="1"/>
  <c r="N77" i="3" a="1"/>
  <c r="N77" i="3" s="1"/>
  <c r="J77" i="3" a="1"/>
  <c r="J77" i="3" s="1"/>
  <c r="F77" i="3" a="1"/>
  <c r="F77" i="3" s="1"/>
  <c r="M77" i="3" a="1"/>
  <c r="M77" i="3" s="1"/>
  <c r="I77" i="3" a="1"/>
  <c r="I77" i="3" s="1"/>
  <c r="E77" i="3" a="1"/>
  <c r="E77" i="3" s="1"/>
  <c r="L77" i="3" a="1"/>
  <c r="L77" i="3" s="1"/>
  <c r="H77" i="3" a="1"/>
  <c r="H77" i="3" s="1"/>
  <c r="D77" i="3" a="1"/>
  <c r="D77" i="3" s="1"/>
  <c r="K77" i="3" a="1"/>
  <c r="K77" i="3" s="1"/>
  <c r="G77" i="3" a="1"/>
  <c r="G77" i="3" s="1"/>
  <c r="N9" i="3" a="1"/>
  <c r="N9" i="3" s="1"/>
  <c r="J9" i="3" a="1"/>
  <c r="J9" i="3" s="1"/>
  <c r="F9" i="3" a="1"/>
  <c r="F9" i="3" s="1"/>
  <c r="M9" i="3" a="1"/>
  <c r="M9" i="3" s="1"/>
  <c r="H9" i="3" a="1"/>
  <c r="H9" i="3" s="1"/>
  <c r="G9" i="3" a="1"/>
  <c r="G9" i="3" s="1"/>
  <c r="L9" i="3" a="1"/>
  <c r="L9" i="3" s="1"/>
  <c r="K9" i="3" a="1"/>
  <c r="K9" i="3" s="1"/>
  <c r="E9" i="3" a="1"/>
  <c r="E9" i="3" s="1"/>
  <c r="I9" i="3" a="1"/>
  <c r="I9" i="3" s="1"/>
  <c r="D9" i="3" a="1"/>
  <c r="D9" i="3" s="1"/>
  <c r="N280" i="3" a="1"/>
  <c r="N280" i="3" s="1"/>
  <c r="J280" i="3" a="1"/>
  <c r="J280" i="3" s="1"/>
  <c r="F280" i="3" a="1"/>
  <c r="F280" i="3" s="1"/>
  <c r="M280" i="3" a="1"/>
  <c r="M280" i="3" s="1"/>
  <c r="I280" i="3" a="1"/>
  <c r="I280" i="3" s="1"/>
  <c r="E280" i="3" a="1"/>
  <c r="E280" i="3" s="1"/>
  <c r="L280" i="3" a="1"/>
  <c r="L280" i="3" s="1"/>
  <c r="H280" i="3" a="1"/>
  <c r="H280" i="3" s="1"/>
  <c r="D280" i="3" a="1"/>
  <c r="D280" i="3" s="1"/>
  <c r="K280" i="3" a="1"/>
  <c r="K280" i="3" s="1"/>
  <c r="G280" i="3" a="1"/>
  <c r="G280" i="3" s="1"/>
  <c r="N216" i="3" a="1"/>
  <c r="N216" i="3" s="1"/>
  <c r="J216" i="3" a="1"/>
  <c r="J216" i="3" s="1"/>
  <c r="F216" i="3" a="1"/>
  <c r="F216" i="3" s="1"/>
  <c r="M216" i="3" a="1"/>
  <c r="M216" i="3" s="1"/>
  <c r="I216" i="3" a="1"/>
  <c r="I216" i="3" s="1"/>
  <c r="E216" i="3" a="1"/>
  <c r="E216" i="3" s="1"/>
  <c r="L216" i="3" a="1"/>
  <c r="L216" i="3" s="1"/>
  <c r="H216" i="3" a="1"/>
  <c r="H216" i="3" s="1"/>
  <c r="D216" i="3" a="1"/>
  <c r="D216" i="3" s="1"/>
  <c r="K216" i="3" a="1"/>
  <c r="K216" i="3" s="1"/>
  <c r="G216" i="3" a="1"/>
  <c r="G216" i="3" s="1"/>
  <c r="N132" i="3" a="1"/>
  <c r="N132" i="3" s="1"/>
  <c r="J132" i="3" a="1"/>
  <c r="J132" i="3" s="1"/>
  <c r="F132" i="3" a="1"/>
  <c r="F132" i="3" s="1"/>
  <c r="M132" i="3" a="1"/>
  <c r="M132" i="3" s="1"/>
  <c r="I132" i="3" a="1"/>
  <c r="I132" i="3" s="1"/>
  <c r="E132" i="3" a="1"/>
  <c r="E132" i="3" s="1"/>
  <c r="G132" i="3" a="1"/>
  <c r="G132" i="3" s="1"/>
  <c r="D132" i="3" a="1"/>
  <c r="D132" i="3" s="1"/>
  <c r="L132" i="3" a="1"/>
  <c r="L132" i="3" s="1"/>
  <c r="K132" i="3" a="1"/>
  <c r="K132" i="3" s="1"/>
  <c r="H132" i="3" a="1"/>
  <c r="H132" i="3" s="1"/>
  <c r="M102" i="3" a="1"/>
  <c r="M102" i="3" s="1"/>
  <c r="I102" i="3" a="1"/>
  <c r="I102" i="3" s="1"/>
  <c r="E102" i="3" a="1"/>
  <c r="E102" i="3" s="1"/>
  <c r="L102" i="3" a="1"/>
  <c r="L102" i="3" s="1"/>
  <c r="H102" i="3" a="1"/>
  <c r="H102" i="3" s="1"/>
  <c r="D102" i="3" a="1"/>
  <c r="D102" i="3" s="1"/>
  <c r="G102" i="3" a="1"/>
  <c r="G102" i="3" s="1"/>
  <c r="N102" i="3" a="1"/>
  <c r="N102" i="3" s="1"/>
  <c r="F102" i="3" a="1"/>
  <c r="F102" i="3" s="1"/>
  <c r="K102" i="3" a="1"/>
  <c r="K102" i="3" s="1"/>
  <c r="J102" i="3" a="1"/>
  <c r="J102" i="3" s="1"/>
  <c r="N124" i="3" a="1"/>
  <c r="N124" i="3" s="1"/>
  <c r="J124" i="3" a="1"/>
  <c r="J124" i="3" s="1"/>
  <c r="F124" i="3" a="1"/>
  <c r="F124" i="3" s="1"/>
  <c r="M124" i="3" a="1"/>
  <c r="M124" i="3" s="1"/>
  <c r="I124" i="3" a="1"/>
  <c r="I124" i="3" s="1"/>
  <c r="E124" i="3" a="1"/>
  <c r="E124" i="3" s="1"/>
  <c r="K124" i="3" a="1"/>
  <c r="K124" i="3" s="1"/>
  <c r="D124" i="3" a="1"/>
  <c r="D124" i="3" s="1"/>
  <c r="H124" i="3" a="1"/>
  <c r="H124" i="3" s="1"/>
  <c r="G124" i="3" a="1"/>
  <c r="G124" i="3" s="1"/>
  <c r="L124" i="3" a="1"/>
  <c r="L124" i="3" s="1"/>
  <c r="N60" i="3" a="1"/>
  <c r="N60" i="3" s="1"/>
  <c r="J60" i="3" a="1"/>
  <c r="J60" i="3" s="1"/>
  <c r="F60" i="3" a="1"/>
  <c r="F60" i="3" s="1"/>
  <c r="M60" i="3" a="1"/>
  <c r="M60" i="3" s="1"/>
  <c r="I60" i="3" a="1"/>
  <c r="I60" i="3" s="1"/>
  <c r="E60" i="3" a="1"/>
  <c r="E60" i="3" s="1"/>
  <c r="K60" i="3" a="1"/>
  <c r="K60" i="3" s="1"/>
  <c r="H60" i="3" a="1"/>
  <c r="H60" i="3" s="1"/>
  <c r="G60" i="3" a="1"/>
  <c r="G60" i="3" s="1"/>
  <c r="D60" i="3" a="1"/>
  <c r="D60" i="3" s="1"/>
  <c r="L60" i="3" a="1"/>
  <c r="L60" i="3" s="1"/>
  <c r="N10" i="3" a="1"/>
  <c r="N10" i="3" s="1"/>
  <c r="J10" i="3" a="1"/>
  <c r="J10" i="3" s="1"/>
  <c r="F10" i="3" a="1"/>
  <c r="F10" i="3" s="1"/>
  <c r="L10" i="3" a="1"/>
  <c r="L10" i="3" s="1"/>
  <c r="G10" i="3" a="1"/>
  <c r="G10" i="3" s="1"/>
  <c r="K10" i="3" a="1"/>
  <c r="K10" i="3" s="1"/>
  <c r="E10" i="3" a="1"/>
  <c r="E10" i="3" s="1"/>
  <c r="I10" i="3" a="1"/>
  <c r="I10" i="3" s="1"/>
  <c r="D10" i="3" a="1"/>
  <c r="D10" i="3" s="1"/>
  <c r="M10" i="3" a="1"/>
  <c r="M10" i="3" s="1"/>
  <c r="H10" i="3" a="1"/>
  <c r="H10" i="3" s="1"/>
  <c r="B9" i="5" a="1"/>
  <c r="B9" i="5" s="1"/>
  <c r="C2" i="4" s="1"/>
  <c r="L22" i="3" a="1"/>
  <c r="L22" i="3" s="1"/>
  <c r="H22" i="3" a="1"/>
  <c r="H22" i="3" s="1"/>
  <c r="D22" i="3" a="1"/>
  <c r="D22" i="3" s="1"/>
  <c r="I22" i="3" a="1"/>
  <c r="I22" i="3" s="1"/>
  <c r="N22" i="3" a="1"/>
  <c r="N22" i="3" s="1"/>
  <c r="G22" i="3" a="1"/>
  <c r="G22" i="3" s="1"/>
  <c r="M22" i="3" a="1"/>
  <c r="M22" i="3" s="1"/>
  <c r="K22" i="3" a="1"/>
  <c r="K22" i="3" s="1"/>
  <c r="E22" i="3" a="1"/>
  <c r="E22" i="3" s="1"/>
  <c r="J22" i="3" a="1"/>
  <c r="J22" i="3" s="1"/>
  <c r="F22" i="3" a="1"/>
  <c r="F22" i="3" s="1"/>
  <c r="G4" i="17"/>
  <c r="F146" i="15"/>
  <c r="E33" i="10"/>
  <c r="E35" i="10" s="1"/>
  <c r="E27" i="10" s="1"/>
  <c r="D81" i="4"/>
  <c r="K131" i="3" a="1"/>
  <c r="K131" i="3" s="1"/>
  <c r="G131" i="3" a="1"/>
  <c r="G131" i="3" s="1"/>
  <c r="N131" i="3" a="1"/>
  <c r="N131" i="3" s="1"/>
  <c r="J131" i="3" a="1"/>
  <c r="J131" i="3" s="1"/>
  <c r="F131" i="3" a="1"/>
  <c r="F131" i="3" s="1"/>
  <c r="M131" i="3" a="1"/>
  <c r="M131" i="3" s="1"/>
  <c r="I131" i="3" a="1"/>
  <c r="I131" i="3" s="1"/>
  <c r="E131" i="3" a="1"/>
  <c r="E131" i="3" s="1"/>
  <c r="L131" i="3" a="1"/>
  <c r="L131" i="3" s="1"/>
  <c r="H131" i="3" a="1"/>
  <c r="H131" i="3" s="1"/>
  <c r="D131" i="3" a="1"/>
  <c r="D131" i="3" s="1"/>
  <c r="K67" i="3" a="1"/>
  <c r="K67" i="3" s="1"/>
  <c r="G67" i="3" a="1"/>
  <c r="G67" i="3" s="1"/>
  <c r="N67" i="3" a="1"/>
  <c r="N67" i="3" s="1"/>
  <c r="J67" i="3" a="1"/>
  <c r="J67" i="3" s="1"/>
  <c r="F67" i="3" a="1"/>
  <c r="F67" i="3" s="1"/>
  <c r="M67" i="3" a="1"/>
  <c r="M67" i="3" s="1"/>
  <c r="I67" i="3" a="1"/>
  <c r="I67" i="3" s="1"/>
  <c r="E67" i="3" a="1"/>
  <c r="E67" i="3" s="1"/>
  <c r="D67" i="3" a="1"/>
  <c r="D67" i="3" s="1"/>
  <c r="L67" i="3" a="1"/>
  <c r="L67" i="3" s="1"/>
  <c r="H67" i="3" a="1"/>
  <c r="H67" i="3" s="1"/>
  <c r="K130" i="3" a="1"/>
  <c r="K130" i="3" s="1"/>
  <c r="G130" i="3" a="1"/>
  <c r="G130" i="3" s="1"/>
  <c r="N130" i="3" a="1"/>
  <c r="N130" i="3" s="1"/>
  <c r="J130" i="3" a="1"/>
  <c r="J130" i="3" s="1"/>
  <c r="F130" i="3" a="1"/>
  <c r="F130" i="3" s="1"/>
  <c r="L130" i="3" a="1"/>
  <c r="L130" i="3" s="1"/>
  <c r="I130" i="3" a="1"/>
  <c r="I130" i="3" s="1"/>
  <c r="H130" i="3" a="1"/>
  <c r="H130" i="3" s="1"/>
  <c r="D130" i="3" a="1"/>
  <c r="D130" i="3" s="1"/>
  <c r="E130" i="3" a="1"/>
  <c r="E130" i="3" s="1"/>
  <c r="M130" i="3" a="1"/>
  <c r="M130" i="3" s="1"/>
  <c r="K66" i="3" a="1"/>
  <c r="K66" i="3" s="1"/>
  <c r="G66" i="3" a="1"/>
  <c r="G66" i="3" s="1"/>
  <c r="N66" i="3" a="1"/>
  <c r="N66" i="3" s="1"/>
  <c r="J66" i="3" a="1"/>
  <c r="J66" i="3" s="1"/>
  <c r="F66" i="3" a="1"/>
  <c r="F66" i="3" s="1"/>
  <c r="M66" i="3" a="1"/>
  <c r="M66" i="3" s="1"/>
  <c r="D66" i="3" a="1"/>
  <c r="D66" i="3" s="1"/>
  <c r="L66" i="3" a="1"/>
  <c r="L66" i="3" s="1"/>
  <c r="H66" i="3" a="1"/>
  <c r="H66" i="3" s="1"/>
  <c r="I66" i="3" a="1"/>
  <c r="I66" i="3" s="1"/>
  <c r="E66" i="3" a="1"/>
  <c r="E66" i="3" s="1"/>
  <c r="L157" i="3" a="1"/>
  <c r="L157" i="3" s="1"/>
  <c r="H157" i="3" a="1"/>
  <c r="H157" i="3" s="1"/>
  <c r="D157" i="3" a="1"/>
  <c r="D157" i="3" s="1"/>
  <c r="N157" i="3" a="1"/>
  <c r="N157" i="3" s="1"/>
  <c r="J157" i="3" a="1"/>
  <c r="J157" i="3" s="1"/>
  <c r="F157" i="3" a="1"/>
  <c r="F157" i="3" s="1"/>
  <c r="E157" i="3" a="1"/>
  <c r="E157" i="3" s="1"/>
  <c r="M157" i="3" a="1"/>
  <c r="M157" i="3" s="1"/>
  <c r="K157" i="3" a="1"/>
  <c r="K157" i="3" s="1"/>
  <c r="I157" i="3" a="1"/>
  <c r="I157" i="3" s="1"/>
  <c r="G157" i="3" a="1"/>
  <c r="G157" i="3" s="1"/>
  <c r="L81" i="3" a="1"/>
  <c r="L81" i="3" s="1"/>
  <c r="H81" i="3" a="1"/>
  <c r="H81" i="3" s="1"/>
  <c r="D81" i="3" a="1"/>
  <c r="D81" i="3" s="1"/>
  <c r="K81" i="3" a="1"/>
  <c r="K81" i="3" s="1"/>
  <c r="G81" i="3" a="1"/>
  <c r="G81" i="3" s="1"/>
  <c r="N81" i="3" a="1"/>
  <c r="N81" i="3" s="1"/>
  <c r="J81" i="3" a="1"/>
  <c r="J81" i="3" s="1"/>
  <c r="F81" i="3" a="1"/>
  <c r="F81" i="3" s="1"/>
  <c r="I81" i="3" a="1"/>
  <c r="I81" i="3" s="1"/>
  <c r="E81" i="3" a="1"/>
  <c r="E81" i="3" s="1"/>
  <c r="M81" i="3" a="1"/>
  <c r="M81" i="3" s="1"/>
  <c r="N160" i="3" a="1"/>
  <c r="N160" i="3" s="1"/>
  <c r="J160" i="3" a="1"/>
  <c r="J160" i="3" s="1"/>
  <c r="F160" i="3" a="1"/>
  <c r="F160" i="3" s="1"/>
  <c r="M160" i="3" a="1"/>
  <c r="M160" i="3" s="1"/>
  <c r="I160" i="3" a="1"/>
  <c r="I160" i="3" s="1"/>
  <c r="E160" i="3" a="1"/>
  <c r="E160" i="3" s="1"/>
  <c r="L160" i="3" a="1"/>
  <c r="L160" i="3" s="1"/>
  <c r="H160" i="3" a="1"/>
  <c r="H160" i="3" s="1"/>
  <c r="D160" i="3" a="1"/>
  <c r="D160" i="3" s="1"/>
  <c r="G160" i="3" a="1"/>
  <c r="G160" i="3" s="1"/>
  <c r="K160" i="3" a="1"/>
  <c r="K160" i="3" s="1"/>
  <c r="L96" i="3" a="1"/>
  <c r="L96" i="3" s="1"/>
  <c r="H96" i="3" a="1"/>
  <c r="H96" i="3" s="1"/>
  <c r="D96" i="3" a="1"/>
  <c r="D96" i="3" s="1"/>
  <c r="K96" i="3" a="1"/>
  <c r="K96" i="3" s="1"/>
  <c r="G96" i="3" a="1"/>
  <c r="G96" i="3" s="1"/>
  <c r="F96" i="3" a="1"/>
  <c r="F96" i="3" s="1"/>
  <c r="J96" i="3" a="1"/>
  <c r="J96" i="3" s="1"/>
  <c r="N96" i="3" a="1"/>
  <c r="N96" i="3" s="1"/>
  <c r="E96" i="3" a="1"/>
  <c r="E96" i="3" s="1"/>
  <c r="M96" i="3" a="1"/>
  <c r="M96" i="3" s="1"/>
  <c r="I96" i="3" a="1"/>
  <c r="I96" i="3" s="1"/>
  <c r="L32" i="3" a="1"/>
  <c r="L32" i="3" s="1"/>
  <c r="H32" i="3" a="1"/>
  <c r="H32" i="3" s="1"/>
  <c r="D32" i="3" a="1"/>
  <c r="D32" i="3" s="1"/>
  <c r="K32" i="3" a="1"/>
  <c r="K32" i="3" s="1"/>
  <c r="G32" i="3" a="1"/>
  <c r="G32" i="3" s="1"/>
  <c r="F32" i="3" a="1"/>
  <c r="F32" i="3" s="1"/>
  <c r="N32" i="3" a="1"/>
  <c r="N32" i="3" s="1"/>
  <c r="E32" i="3" a="1"/>
  <c r="E32" i="3" s="1"/>
  <c r="J32" i="3" a="1"/>
  <c r="J32" i="3" s="1"/>
  <c r="I32" i="3" a="1"/>
  <c r="I32" i="3" s="1"/>
  <c r="M32" i="3" a="1"/>
  <c r="M32" i="3" s="1"/>
  <c r="M186" i="3" a="1"/>
  <c r="M186" i="3" s="1"/>
  <c r="I186" i="3" a="1"/>
  <c r="I186" i="3" s="1"/>
  <c r="E186" i="3" a="1"/>
  <c r="E186" i="3" s="1"/>
  <c r="L186" i="3" a="1"/>
  <c r="L186" i="3" s="1"/>
  <c r="H186" i="3" a="1"/>
  <c r="H186" i="3" s="1"/>
  <c r="D186" i="3" a="1"/>
  <c r="D186" i="3" s="1"/>
  <c r="K186" i="3" a="1"/>
  <c r="K186" i="3" s="1"/>
  <c r="G186" i="3" a="1"/>
  <c r="G186" i="3" s="1"/>
  <c r="N186" i="3" a="1"/>
  <c r="N186" i="3" s="1"/>
  <c r="J186" i="3" a="1"/>
  <c r="J186" i="3" s="1"/>
  <c r="F186" i="3" a="1"/>
  <c r="F186" i="3" s="1"/>
  <c r="M250" i="3" a="1"/>
  <c r="M250" i="3" s="1"/>
  <c r="I250" i="3" a="1"/>
  <c r="I250" i="3" s="1"/>
  <c r="E250" i="3" a="1"/>
  <c r="E250" i="3" s="1"/>
  <c r="L250" i="3" a="1"/>
  <c r="L250" i="3" s="1"/>
  <c r="H250" i="3" a="1"/>
  <c r="H250" i="3" s="1"/>
  <c r="D250" i="3" a="1"/>
  <c r="D250" i="3" s="1"/>
  <c r="K250" i="3" a="1"/>
  <c r="K250" i="3" s="1"/>
  <c r="G250" i="3" a="1"/>
  <c r="G250" i="3" s="1"/>
  <c r="N250" i="3" a="1"/>
  <c r="N250" i="3" s="1"/>
  <c r="J250" i="3" a="1"/>
  <c r="J250" i="3" s="1"/>
  <c r="F250" i="3" a="1"/>
  <c r="F250" i="3" s="1"/>
  <c r="M163" i="3" a="1"/>
  <c r="M163" i="3" s="1"/>
  <c r="I163" i="3" a="1"/>
  <c r="I163" i="3" s="1"/>
  <c r="E163" i="3" a="1"/>
  <c r="E163" i="3" s="1"/>
  <c r="K163" i="3" a="1"/>
  <c r="K163" i="3" s="1"/>
  <c r="G163" i="3" a="1"/>
  <c r="G163" i="3" s="1"/>
  <c r="H163" i="3" a="1"/>
  <c r="H163" i="3" s="1"/>
  <c r="F163" i="3" a="1"/>
  <c r="F163" i="3" s="1"/>
  <c r="N163" i="3" a="1"/>
  <c r="N163" i="3" s="1"/>
  <c r="D163" i="3" a="1"/>
  <c r="D163" i="3" s="1"/>
  <c r="L163" i="3" a="1"/>
  <c r="L163" i="3" s="1"/>
  <c r="J163" i="3" a="1"/>
  <c r="J163" i="3" s="1"/>
  <c r="M227" i="3" a="1"/>
  <c r="M227" i="3" s="1"/>
  <c r="I227" i="3" a="1"/>
  <c r="I227" i="3" s="1"/>
  <c r="E227" i="3" a="1"/>
  <c r="E227" i="3" s="1"/>
  <c r="L227" i="3" a="1"/>
  <c r="L227" i="3" s="1"/>
  <c r="H227" i="3" a="1"/>
  <c r="H227" i="3" s="1"/>
  <c r="D227" i="3" a="1"/>
  <c r="D227" i="3" s="1"/>
  <c r="K227" i="3" a="1"/>
  <c r="K227" i="3" s="1"/>
  <c r="G227" i="3" a="1"/>
  <c r="G227" i="3" s="1"/>
  <c r="J227" i="3" a="1"/>
  <c r="J227" i="3" s="1"/>
  <c r="F227" i="3" a="1"/>
  <c r="F227" i="3" s="1"/>
  <c r="N227" i="3" a="1"/>
  <c r="N227" i="3" s="1"/>
  <c r="N300" i="3" a="1"/>
  <c r="N300" i="3" s="1"/>
  <c r="J300" i="3" a="1"/>
  <c r="J300" i="3" s="1"/>
  <c r="F300" i="3" a="1"/>
  <c r="F300" i="3" s="1"/>
  <c r="M300" i="3" a="1"/>
  <c r="M300" i="3" s="1"/>
  <c r="I300" i="3" a="1"/>
  <c r="I300" i="3" s="1"/>
  <c r="E300" i="3" a="1"/>
  <c r="E300" i="3" s="1"/>
  <c r="K300" i="3" a="1"/>
  <c r="K300" i="3" s="1"/>
  <c r="H300" i="3" a="1"/>
  <c r="H300" i="3" s="1"/>
  <c r="G300" i="3" a="1"/>
  <c r="G300" i="3" s="1"/>
  <c r="D300" i="3" a="1"/>
  <c r="D300" i="3" s="1"/>
  <c r="L300" i="3" a="1"/>
  <c r="L300" i="3" s="1"/>
  <c r="L204" i="3" a="1"/>
  <c r="L204" i="3" s="1"/>
  <c r="H204" i="3" a="1"/>
  <c r="H204" i="3" s="1"/>
  <c r="D204" i="3" a="1"/>
  <c r="D204" i="3" s="1"/>
  <c r="K204" i="3" a="1"/>
  <c r="K204" i="3" s="1"/>
  <c r="G204" i="3" a="1"/>
  <c r="G204" i="3" s="1"/>
  <c r="N204" i="3" a="1"/>
  <c r="N204" i="3" s="1"/>
  <c r="J204" i="3" a="1"/>
  <c r="J204" i="3" s="1"/>
  <c r="F204" i="3" a="1"/>
  <c r="F204" i="3" s="1"/>
  <c r="I204" i="3" a="1"/>
  <c r="I204" i="3" s="1"/>
  <c r="E204" i="3" a="1"/>
  <c r="E204" i="3" s="1"/>
  <c r="M204" i="3" a="1"/>
  <c r="M204" i="3" s="1"/>
  <c r="L268" i="3" a="1"/>
  <c r="L268" i="3" s="1"/>
  <c r="H268" i="3" a="1"/>
  <c r="H268" i="3" s="1"/>
  <c r="D268" i="3" a="1"/>
  <c r="D268" i="3" s="1"/>
  <c r="K268" i="3" a="1"/>
  <c r="K268" i="3" s="1"/>
  <c r="G268" i="3" a="1"/>
  <c r="G268" i="3" s="1"/>
  <c r="N268" i="3" a="1"/>
  <c r="N268" i="3" s="1"/>
  <c r="J268" i="3" a="1"/>
  <c r="J268" i="3" s="1"/>
  <c r="F268" i="3" a="1"/>
  <c r="F268" i="3" s="1"/>
  <c r="I268" i="3" a="1"/>
  <c r="I268" i="3" s="1"/>
  <c r="E268" i="3" a="1"/>
  <c r="E268" i="3" s="1"/>
  <c r="M268" i="3" a="1"/>
  <c r="M268" i="3" s="1"/>
  <c r="N332" i="3" a="1"/>
  <c r="N332" i="3" s="1"/>
  <c r="J332" i="3" a="1"/>
  <c r="J332" i="3" s="1"/>
  <c r="F332" i="3" a="1"/>
  <c r="F332" i="3" s="1"/>
  <c r="M332" i="3" a="1"/>
  <c r="M332" i="3" s="1"/>
  <c r="I332" i="3" a="1"/>
  <c r="I332" i="3" s="1"/>
  <c r="E332" i="3" a="1"/>
  <c r="E332" i="3" s="1"/>
  <c r="L332" i="3" a="1"/>
  <c r="L332" i="3" s="1"/>
  <c r="H332" i="3" a="1"/>
  <c r="H332" i="3" s="1"/>
  <c r="D332" i="3" a="1"/>
  <c r="D332" i="3" s="1"/>
  <c r="K332" i="3" a="1"/>
  <c r="K332" i="3" s="1"/>
  <c r="G332" i="3" a="1"/>
  <c r="G332" i="3" s="1"/>
  <c r="N396" i="3" a="1"/>
  <c r="N396" i="3" s="1"/>
  <c r="J396" i="3" a="1"/>
  <c r="J396" i="3" s="1"/>
  <c r="F396" i="3" a="1"/>
  <c r="F396" i="3" s="1"/>
  <c r="M396" i="3" a="1"/>
  <c r="M396" i="3" s="1"/>
  <c r="I396" i="3" a="1"/>
  <c r="I396" i="3" s="1"/>
  <c r="E396" i="3" a="1"/>
  <c r="E396" i="3" s="1"/>
  <c r="L396" i="3" a="1"/>
  <c r="L396" i="3" s="1"/>
  <c r="H396" i="3" a="1"/>
  <c r="H396" i="3" s="1"/>
  <c r="D396" i="3" a="1"/>
  <c r="D396" i="3" s="1"/>
  <c r="K396" i="3" a="1"/>
  <c r="K396" i="3" s="1"/>
  <c r="G396" i="3" a="1"/>
  <c r="G396" i="3" s="1"/>
  <c r="L205" i="3" a="1"/>
  <c r="L205" i="3" s="1"/>
  <c r="H205" i="3" a="1"/>
  <c r="H205" i="3" s="1"/>
  <c r="D205" i="3" a="1"/>
  <c r="D205" i="3" s="1"/>
  <c r="K205" i="3" a="1"/>
  <c r="K205" i="3" s="1"/>
  <c r="G205" i="3" a="1"/>
  <c r="G205" i="3" s="1"/>
  <c r="N205" i="3" a="1"/>
  <c r="N205" i="3" s="1"/>
  <c r="J205" i="3" a="1"/>
  <c r="J205" i="3" s="1"/>
  <c r="F205" i="3" a="1"/>
  <c r="F205" i="3" s="1"/>
  <c r="E205" i="3" a="1"/>
  <c r="E205" i="3" s="1"/>
  <c r="M205" i="3" a="1"/>
  <c r="M205" i="3" s="1"/>
  <c r="I205" i="3" a="1"/>
  <c r="I205" i="3" s="1"/>
  <c r="L269" i="3" a="1"/>
  <c r="L269" i="3" s="1"/>
  <c r="H269" i="3" a="1"/>
  <c r="H269" i="3" s="1"/>
  <c r="D269" i="3" a="1"/>
  <c r="D269" i="3" s="1"/>
  <c r="K269" i="3" a="1"/>
  <c r="K269" i="3" s="1"/>
  <c r="G269" i="3" a="1"/>
  <c r="G269" i="3" s="1"/>
  <c r="N269" i="3" a="1"/>
  <c r="N269" i="3" s="1"/>
  <c r="J269" i="3" a="1"/>
  <c r="J269" i="3" s="1"/>
  <c r="F269" i="3" a="1"/>
  <c r="F269" i="3" s="1"/>
  <c r="E269" i="3" a="1"/>
  <c r="E269" i="3" s="1"/>
  <c r="M269" i="3" a="1"/>
  <c r="M269" i="3" s="1"/>
  <c r="I269" i="3" a="1"/>
  <c r="I269" i="3" s="1"/>
  <c r="K190" i="3" a="1"/>
  <c r="K190" i="3" s="1"/>
  <c r="G190" i="3" a="1"/>
  <c r="G190" i="3" s="1"/>
  <c r="N190" i="3" a="1"/>
  <c r="N190" i="3" s="1"/>
  <c r="J190" i="3" a="1"/>
  <c r="J190" i="3" s="1"/>
  <c r="F190" i="3" a="1"/>
  <c r="F190" i="3" s="1"/>
  <c r="M190" i="3" a="1"/>
  <c r="M190" i="3" s="1"/>
  <c r="I190" i="3" a="1"/>
  <c r="I190" i="3" s="1"/>
  <c r="E190" i="3" a="1"/>
  <c r="E190" i="3" s="1"/>
  <c r="D190" i="3" a="1"/>
  <c r="D190" i="3" s="1"/>
  <c r="L190" i="3" a="1"/>
  <c r="L190" i="3" s="1"/>
  <c r="H190" i="3" a="1"/>
  <c r="H190" i="3" s="1"/>
  <c r="K254" i="3" a="1"/>
  <c r="K254" i="3" s="1"/>
  <c r="G254" i="3" a="1"/>
  <c r="G254" i="3" s="1"/>
  <c r="N254" i="3" a="1"/>
  <c r="N254" i="3" s="1"/>
  <c r="J254" i="3" a="1"/>
  <c r="J254" i="3" s="1"/>
  <c r="F254" i="3" a="1"/>
  <c r="F254" i="3" s="1"/>
  <c r="M254" i="3" a="1"/>
  <c r="M254" i="3" s="1"/>
  <c r="I254" i="3" a="1"/>
  <c r="I254" i="3" s="1"/>
  <c r="E254" i="3" a="1"/>
  <c r="E254" i="3" s="1"/>
  <c r="D254" i="3" a="1"/>
  <c r="D254" i="3" s="1"/>
  <c r="L254" i="3" a="1"/>
  <c r="L254" i="3" s="1"/>
  <c r="H254" i="3" a="1"/>
  <c r="H254" i="3" s="1"/>
  <c r="K175" i="3" a="1"/>
  <c r="K175" i="3" s="1"/>
  <c r="G175" i="3" a="1"/>
  <c r="G175" i="3" s="1"/>
  <c r="N175" i="3" a="1"/>
  <c r="N175" i="3" s="1"/>
  <c r="J175" i="3" a="1"/>
  <c r="J175" i="3" s="1"/>
  <c r="F175" i="3" a="1"/>
  <c r="F175" i="3" s="1"/>
  <c r="M175" i="3" a="1"/>
  <c r="M175" i="3" s="1"/>
  <c r="I175" i="3" a="1"/>
  <c r="I175" i="3" s="1"/>
  <c r="E175" i="3" a="1"/>
  <c r="E175" i="3" s="1"/>
  <c r="L175" i="3" a="1"/>
  <c r="L175" i="3" s="1"/>
  <c r="H175" i="3" a="1"/>
  <c r="H175" i="3" s="1"/>
  <c r="D175" i="3" a="1"/>
  <c r="D175" i="3" s="1"/>
  <c r="K239" i="3" a="1"/>
  <c r="K239" i="3" s="1"/>
  <c r="G239" i="3" a="1"/>
  <c r="G239" i="3" s="1"/>
  <c r="N239" i="3" a="1"/>
  <c r="N239" i="3" s="1"/>
  <c r="J239" i="3" a="1"/>
  <c r="J239" i="3" s="1"/>
  <c r="F239" i="3" a="1"/>
  <c r="F239" i="3" s="1"/>
  <c r="M239" i="3" a="1"/>
  <c r="M239" i="3" s="1"/>
  <c r="I239" i="3" a="1"/>
  <c r="I239" i="3" s="1"/>
  <c r="E239" i="3" a="1"/>
  <c r="E239" i="3" s="1"/>
  <c r="L239" i="3" a="1"/>
  <c r="L239" i="3" s="1"/>
  <c r="H239" i="3" a="1"/>
  <c r="H239" i="3" s="1"/>
  <c r="D239" i="3" a="1"/>
  <c r="D239" i="3" s="1"/>
  <c r="N309" i="3" a="1"/>
  <c r="N309" i="3" s="1"/>
  <c r="J309" i="3" a="1"/>
  <c r="J309" i="3" s="1"/>
  <c r="F309" i="3" a="1"/>
  <c r="F309" i="3" s="1"/>
  <c r="M309" i="3" a="1"/>
  <c r="M309" i="3" s="1"/>
  <c r="I309" i="3" a="1"/>
  <c r="I309" i="3" s="1"/>
  <c r="E309" i="3" a="1"/>
  <c r="E309" i="3" s="1"/>
  <c r="L309" i="3" a="1"/>
  <c r="L309" i="3" s="1"/>
  <c r="H309" i="3" a="1"/>
  <c r="H309" i="3" s="1"/>
  <c r="D309" i="3" a="1"/>
  <c r="D309" i="3" s="1"/>
  <c r="K309" i="3" a="1"/>
  <c r="K309" i="3" s="1"/>
  <c r="G309" i="3" a="1"/>
  <c r="G309" i="3" s="1"/>
  <c r="N373" i="3" a="1"/>
  <c r="N373" i="3" s="1"/>
  <c r="J373" i="3" a="1"/>
  <c r="J373" i="3" s="1"/>
  <c r="F373" i="3" a="1"/>
  <c r="F373" i="3" s="1"/>
  <c r="M373" i="3" a="1"/>
  <c r="M373" i="3" s="1"/>
  <c r="I373" i="3" a="1"/>
  <c r="I373" i="3" s="1"/>
  <c r="E373" i="3" a="1"/>
  <c r="E373" i="3" s="1"/>
  <c r="L373" i="3" a="1"/>
  <c r="L373" i="3" s="1"/>
  <c r="H373" i="3" a="1"/>
  <c r="H373" i="3" s="1"/>
  <c r="D373" i="3" a="1"/>
  <c r="D373" i="3" s="1"/>
  <c r="K373" i="3" a="1"/>
  <c r="K373" i="3" s="1"/>
  <c r="G373" i="3" a="1"/>
  <c r="G373" i="3" s="1"/>
  <c r="N523" i="3" a="1"/>
  <c r="N523" i="3" s="1"/>
  <c r="J523" i="3" a="1"/>
  <c r="J523" i="3" s="1"/>
  <c r="F523" i="3" a="1"/>
  <c r="F523" i="3" s="1"/>
  <c r="M523" i="3" a="1"/>
  <c r="M523" i="3" s="1"/>
  <c r="I523" i="3" a="1"/>
  <c r="I523" i="3" s="1"/>
  <c r="E523" i="3" a="1"/>
  <c r="E523" i="3" s="1"/>
  <c r="L523" i="3" a="1"/>
  <c r="L523" i="3" s="1"/>
  <c r="H523" i="3" a="1"/>
  <c r="H523" i="3" s="1"/>
  <c r="D523" i="3" a="1"/>
  <c r="D523" i="3" s="1"/>
  <c r="K523" i="3" a="1"/>
  <c r="K523" i="3" s="1"/>
  <c r="G523" i="3" a="1"/>
  <c r="G523" i="3" s="1"/>
  <c r="M318" i="3" a="1"/>
  <c r="M318" i="3" s="1"/>
  <c r="I318" i="3" a="1"/>
  <c r="I318" i="3" s="1"/>
  <c r="E318" i="3" a="1"/>
  <c r="E318" i="3" s="1"/>
  <c r="L318" i="3" a="1"/>
  <c r="L318" i="3" s="1"/>
  <c r="H318" i="3" a="1"/>
  <c r="H318" i="3" s="1"/>
  <c r="D318" i="3" a="1"/>
  <c r="D318" i="3" s="1"/>
  <c r="K318" i="3" a="1"/>
  <c r="K318" i="3" s="1"/>
  <c r="G318" i="3" a="1"/>
  <c r="G318" i="3" s="1"/>
  <c r="J318" i="3" a="1"/>
  <c r="J318" i="3" s="1"/>
  <c r="F318" i="3" a="1"/>
  <c r="F318" i="3" s="1"/>
  <c r="N318" i="3" a="1"/>
  <c r="N318" i="3" s="1"/>
  <c r="M382" i="3" a="1"/>
  <c r="M382" i="3" s="1"/>
  <c r="I382" i="3" a="1"/>
  <c r="I382" i="3" s="1"/>
  <c r="E382" i="3" a="1"/>
  <c r="E382" i="3" s="1"/>
  <c r="L382" i="3" a="1"/>
  <c r="L382" i="3" s="1"/>
  <c r="H382" i="3" a="1"/>
  <c r="H382" i="3" s="1"/>
  <c r="D382" i="3" a="1"/>
  <c r="D382" i="3" s="1"/>
  <c r="K382" i="3" a="1"/>
  <c r="K382" i="3" s="1"/>
  <c r="G382" i="3" a="1"/>
  <c r="G382" i="3" s="1"/>
  <c r="J382" i="3" a="1"/>
  <c r="J382" i="3" s="1"/>
  <c r="F382" i="3" a="1"/>
  <c r="F382" i="3" s="1"/>
  <c r="N382" i="3" a="1"/>
  <c r="N382" i="3" s="1"/>
  <c r="M319" i="3" a="1"/>
  <c r="M319" i="3" s="1"/>
  <c r="I319" i="3" a="1"/>
  <c r="I319" i="3" s="1"/>
  <c r="E319" i="3" a="1"/>
  <c r="E319" i="3" s="1"/>
  <c r="L319" i="3" a="1"/>
  <c r="L319" i="3" s="1"/>
  <c r="H319" i="3" a="1"/>
  <c r="H319" i="3" s="1"/>
  <c r="D319" i="3" a="1"/>
  <c r="D319" i="3" s="1"/>
  <c r="K319" i="3" a="1"/>
  <c r="K319" i="3" s="1"/>
  <c r="G319" i="3" a="1"/>
  <c r="G319" i="3" s="1"/>
  <c r="N319" i="3" a="1"/>
  <c r="N319" i="3" s="1"/>
  <c r="J319" i="3" a="1"/>
  <c r="J319" i="3" s="1"/>
  <c r="F319" i="3" a="1"/>
  <c r="F319" i="3" s="1"/>
  <c r="M383" i="3" a="1"/>
  <c r="M383" i="3" s="1"/>
  <c r="I383" i="3" a="1"/>
  <c r="I383" i="3" s="1"/>
  <c r="E383" i="3" a="1"/>
  <c r="E383" i="3" s="1"/>
  <c r="L383" i="3" a="1"/>
  <c r="L383" i="3" s="1"/>
  <c r="H383" i="3" a="1"/>
  <c r="H383" i="3" s="1"/>
  <c r="D383" i="3" a="1"/>
  <c r="D383" i="3" s="1"/>
  <c r="K383" i="3" a="1"/>
  <c r="K383" i="3" s="1"/>
  <c r="G383" i="3" a="1"/>
  <c r="G383" i="3" s="1"/>
  <c r="N383" i="3" a="1"/>
  <c r="N383" i="3" s="1"/>
  <c r="J383" i="3" a="1"/>
  <c r="J383" i="3" s="1"/>
  <c r="F383" i="3" a="1"/>
  <c r="F383" i="3" s="1"/>
  <c r="L296" i="3" a="1"/>
  <c r="L296" i="3" s="1"/>
  <c r="H296" i="3" a="1"/>
  <c r="H296" i="3" s="1"/>
  <c r="D296" i="3" a="1"/>
  <c r="D296" i="3" s="1"/>
  <c r="K296" i="3" a="1"/>
  <c r="K296" i="3" s="1"/>
  <c r="G296" i="3" a="1"/>
  <c r="G296" i="3" s="1"/>
  <c r="I296" i="3" a="1"/>
  <c r="I296" i="3" s="1"/>
  <c r="F296" i="3" a="1"/>
  <c r="F296" i="3" s="1"/>
  <c r="E296" i="3" a="1"/>
  <c r="E296" i="3" s="1"/>
  <c r="N296" i="3" a="1"/>
  <c r="N296" i="3" s="1"/>
  <c r="M296" i="3" a="1"/>
  <c r="M296" i="3" s="1"/>
  <c r="J296" i="3" a="1"/>
  <c r="J296" i="3" s="1"/>
  <c r="L360" i="3" a="1"/>
  <c r="L360" i="3" s="1"/>
  <c r="H360" i="3" a="1"/>
  <c r="H360" i="3" s="1"/>
  <c r="D360" i="3" a="1"/>
  <c r="D360" i="3" s="1"/>
  <c r="K360" i="3" a="1"/>
  <c r="K360" i="3" s="1"/>
  <c r="G360" i="3" a="1"/>
  <c r="G360" i="3" s="1"/>
  <c r="N360" i="3" a="1"/>
  <c r="N360" i="3" s="1"/>
  <c r="J360" i="3" a="1"/>
  <c r="J360" i="3" s="1"/>
  <c r="F360" i="3" a="1"/>
  <c r="F360" i="3" s="1"/>
  <c r="M360" i="3" a="1"/>
  <c r="M360" i="3" s="1"/>
  <c r="I360" i="3" a="1"/>
  <c r="I360" i="3" s="1"/>
  <c r="E360" i="3" a="1"/>
  <c r="E360" i="3" s="1"/>
  <c r="M428" i="3" a="1"/>
  <c r="M428" i="3" s="1"/>
  <c r="I428" i="3" a="1"/>
  <c r="I428" i="3" s="1"/>
  <c r="E428" i="3" a="1"/>
  <c r="E428" i="3" s="1"/>
  <c r="J428" i="3" a="1"/>
  <c r="J428" i="3" s="1"/>
  <c r="D428" i="3" a="1"/>
  <c r="D428" i="3" s="1"/>
  <c r="N428" i="3" a="1"/>
  <c r="N428" i="3" s="1"/>
  <c r="H428" i="3" a="1"/>
  <c r="H428" i="3" s="1"/>
  <c r="L428" i="3" a="1"/>
  <c r="L428" i="3" s="1"/>
  <c r="G428" i="3" a="1"/>
  <c r="G428" i="3" s="1"/>
  <c r="K428" i="3" a="1"/>
  <c r="K428" i="3" s="1"/>
  <c r="F428" i="3" a="1"/>
  <c r="F428" i="3" s="1"/>
  <c r="L361" i="3" a="1"/>
  <c r="L361" i="3" s="1"/>
  <c r="H361" i="3" a="1"/>
  <c r="H361" i="3" s="1"/>
  <c r="D361" i="3" a="1"/>
  <c r="D361" i="3" s="1"/>
  <c r="K361" i="3" a="1"/>
  <c r="K361" i="3" s="1"/>
  <c r="G361" i="3" a="1"/>
  <c r="G361" i="3" s="1"/>
  <c r="N361" i="3" a="1"/>
  <c r="N361" i="3" s="1"/>
  <c r="J361" i="3" a="1"/>
  <c r="J361" i="3" s="1"/>
  <c r="F361" i="3" a="1"/>
  <c r="F361" i="3" s="1"/>
  <c r="M361" i="3" a="1"/>
  <c r="M361" i="3" s="1"/>
  <c r="I361" i="3" a="1"/>
  <c r="I361" i="3" s="1"/>
  <c r="E361" i="3" a="1"/>
  <c r="E361" i="3" s="1"/>
  <c r="M429" i="3" a="1"/>
  <c r="M429" i="3" s="1"/>
  <c r="I429" i="3" a="1"/>
  <c r="I429" i="3" s="1"/>
  <c r="E429" i="3" a="1"/>
  <c r="E429" i="3" s="1"/>
  <c r="J429" i="3" a="1"/>
  <c r="J429" i="3" s="1"/>
  <c r="D429" i="3" a="1"/>
  <c r="D429" i="3" s="1"/>
  <c r="N429" i="3" a="1"/>
  <c r="N429" i="3" s="1"/>
  <c r="H429" i="3" a="1"/>
  <c r="H429" i="3" s="1"/>
  <c r="L429" i="3" a="1"/>
  <c r="L429" i="3" s="1"/>
  <c r="G429" i="3" a="1"/>
  <c r="G429" i="3" s="1"/>
  <c r="K429" i="3" a="1"/>
  <c r="K429" i="3" s="1"/>
  <c r="F429" i="3" a="1"/>
  <c r="F429" i="3" s="1"/>
  <c r="N484" i="3" a="1"/>
  <c r="N484" i="3" s="1"/>
  <c r="J484" i="3" a="1"/>
  <c r="J484" i="3" s="1"/>
  <c r="F484" i="3" a="1"/>
  <c r="F484" i="3" s="1"/>
  <c r="M484" i="3" a="1"/>
  <c r="M484" i="3" s="1"/>
  <c r="I484" i="3" a="1"/>
  <c r="I484" i="3" s="1"/>
  <c r="E484" i="3" a="1"/>
  <c r="E484" i="3" s="1"/>
  <c r="L484" i="3" a="1"/>
  <c r="L484" i="3" s="1"/>
  <c r="H484" i="3" a="1"/>
  <c r="H484" i="3" s="1"/>
  <c r="D484" i="3" a="1"/>
  <c r="D484" i="3" s="1"/>
  <c r="G484" i="3" a="1"/>
  <c r="G484" i="3" s="1"/>
  <c r="K484" i="3" a="1"/>
  <c r="K484" i="3" s="1"/>
  <c r="K330" i="3" a="1"/>
  <c r="K330" i="3" s="1"/>
  <c r="G330" i="3" a="1"/>
  <c r="G330" i="3" s="1"/>
  <c r="N330" i="3" a="1"/>
  <c r="N330" i="3" s="1"/>
  <c r="J330" i="3" a="1"/>
  <c r="J330" i="3" s="1"/>
  <c r="F330" i="3" a="1"/>
  <c r="F330" i="3" s="1"/>
  <c r="M330" i="3" a="1"/>
  <c r="M330" i="3" s="1"/>
  <c r="I330" i="3" a="1"/>
  <c r="I330" i="3" s="1"/>
  <c r="E330" i="3" a="1"/>
  <c r="E330" i="3" s="1"/>
  <c r="L330" i="3" a="1"/>
  <c r="L330" i="3" s="1"/>
  <c r="H330" i="3" a="1"/>
  <c r="H330" i="3" s="1"/>
  <c r="D330" i="3" a="1"/>
  <c r="D330" i="3" s="1"/>
  <c r="K394" i="3" a="1"/>
  <c r="K394" i="3" s="1"/>
  <c r="G394" i="3" a="1"/>
  <c r="G394" i="3" s="1"/>
  <c r="N394" i="3" a="1"/>
  <c r="N394" i="3" s="1"/>
  <c r="J394" i="3" a="1"/>
  <c r="J394" i="3" s="1"/>
  <c r="F394" i="3" a="1"/>
  <c r="F394" i="3" s="1"/>
  <c r="M394" i="3" a="1"/>
  <c r="M394" i="3" s="1"/>
  <c r="I394" i="3" a="1"/>
  <c r="I394" i="3" s="1"/>
  <c r="E394" i="3" a="1"/>
  <c r="E394" i="3" s="1"/>
  <c r="L394" i="3" a="1"/>
  <c r="L394" i="3" s="1"/>
  <c r="H394" i="3" a="1"/>
  <c r="H394" i="3" s="1"/>
  <c r="D394" i="3" a="1"/>
  <c r="D394" i="3" s="1"/>
  <c r="K307" i="3" a="1"/>
  <c r="K307" i="3" s="1"/>
  <c r="G307" i="3" a="1"/>
  <c r="G307" i="3" s="1"/>
  <c r="N307" i="3" a="1"/>
  <c r="N307" i="3" s="1"/>
  <c r="J307" i="3" a="1"/>
  <c r="J307" i="3" s="1"/>
  <c r="F307" i="3" a="1"/>
  <c r="F307" i="3" s="1"/>
  <c r="M307" i="3" a="1"/>
  <c r="M307" i="3" s="1"/>
  <c r="I307" i="3" a="1"/>
  <c r="I307" i="3" s="1"/>
  <c r="E307" i="3" a="1"/>
  <c r="E307" i="3" s="1"/>
  <c r="L307" i="3" a="1"/>
  <c r="L307" i="3" s="1"/>
  <c r="H307" i="3" a="1"/>
  <c r="H307" i="3" s="1"/>
  <c r="D307" i="3" a="1"/>
  <c r="D307" i="3" s="1"/>
  <c r="K371" i="3" a="1"/>
  <c r="K371" i="3" s="1"/>
  <c r="G371" i="3" a="1"/>
  <c r="G371" i="3" s="1"/>
  <c r="N371" i="3" a="1"/>
  <c r="N371" i="3" s="1"/>
  <c r="J371" i="3" a="1"/>
  <c r="J371" i="3" s="1"/>
  <c r="F371" i="3" a="1"/>
  <c r="F371" i="3" s="1"/>
  <c r="M371" i="3" a="1"/>
  <c r="M371" i="3" s="1"/>
  <c r="I371" i="3" a="1"/>
  <c r="I371" i="3" s="1"/>
  <c r="E371" i="3" a="1"/>
  <c r="E371" i="3" s="1"/>
  <c r="L371" i="3" a="1"/>
  <c r="L371" i="3" s="1"/>
  <c r="H371" i="3" a="1"/>
  <c r="H371" i="3" s="1"/>
  <c r="D371" i="3" a="1"/>
  <c r="D371" i="3" s="1"/>
  <c r="M438" i="3" a="1"/>
  <c r="M438" i="3" s="1"/>
  <c r="I438" i="3" a="1"/>
  <c r="I438" i="3" s="1"/>
  <c r="E438" i="3" a="1"/>
  <c r="E438" i="3" s="1"/>
  <c r="L438" i="3" a="1"/>
  <c r="L438" i="3" s="1"/>
  <c r="H438" i="3" a="1"/>
  <c r="H438" i="3" s="1"/>
  <c r="D438" i="3" a="1"/>
  <c r="D438" i="3" s="1"/>
  <c r="K438" i="3" a="1"/>
  <c r="K438" i="3" s="1"/>
  <c r="J438" i="3" a="1"/>
  <c r="J438" i="3" s="1"/>
  <c r="G438" i="3" a="1"/>
  <c r="G438" i="3" s="1"/>
  <c r="N438" i="3" a="1"/>
  <c r="N438" i="3" s="1"/>
  <c r="F438" i="3" a="1"/>
  <c r="F438" i="3" s="1"/>
  <c r="M446" i="3" a="1"/>
  <c r="M446" i="3" s="1"/>
  <c r="I446" i="3" a="1"/>
  <c r="I446" i="3" s="1"/>
  <c r="E446" i="3" a="1"/>
  <c r="E446" i="3" s="1"/>
  <c r="L446" i="3" a="1"/>
  <c r="L446" i="3" s="1"/>
  <c r="H446" i="3" a="1"/>
  <c r="H446" i="3" s="1"/>
  <c r="D446" i="3" a="1"/>
  <c r="D446" i="3" s="1"/>
  <c r="K446" i="3" a="1"/>
  <c r="K446" i="3" s="1"/>
  <c r="G446" i="3" a="1"/>
  <c r="G446" i="3" s="1"/>
  <c r="N446" i="3" a="1"/>
  <c r="N446" i="3" s="1"/>
  <c r="J446" i="3" a="1"/>
  <c r="J446" i="3" s="1"/>
  <c r="F446" i="3" a="1"/>
  <c r="F446" i="3" s="1"/>
  <c r="N512" i="3" a="1"/>
  <c r="N512" i="3" s="1"/>
  <c r="J512" i="3" a="1"/>
  <c r="J512" i="3" s="1"/>
  <c r="F512" i="3" a="1"/>
  <c r="F512" i="3" s="1"/>
  <c r="H512" i="3" a="1"/>
  <c r="H512" i="3" s="1"/>
  <c r="G512" i="3" a="1"/>
  <c r="G512" i="3" s="1"/>
  <c r="M512" i="3" a="1"/>
  <c r="M512" i="3" s="1"/>
  <c r="E512" i="3" a="1"/>
  <c r="E512" i="3" s="1"/>
  <c r="L512" i="3" a="1"/>
  <c r="L512" i="3" s="1"/>
  <c r="D512" i="3" a="1"/>
  <c r="D512" i="3" s="1"/>
  <c r="K512" i="3" a="1"/>
  <c r="K512" i="3" s="1"/>
  <c r="I512" i="3" a="1"/>
  <c r="I512" i="3" s="1"/>
  <c r="M495" i="3" a="1"/>
  <c r="M495" i="3" s="1"/>
  <c r="I495" i="3" a="1"/>
  <c r="I495" i="3" s="1"/>
  <c r="E495" i="3" a="1"/>
  <c r="E495" i="3" s="1"/>
  <c r="L495" i="3" a="1"/>
  <c r="L495" i="3" s="1"/>
  <c r="H495" i="3" a="1"/>
  <c r="H495" i="3" s="1"/>
  <c r="D495" i="3" a="1"/>
  <c r="D495" i="3" s="1"/>
  <c r="K495" i="3" a="1"/>
  <c r="K495" i="3" s="1"/>
  <c r="G495" i="3" a="1"/>
  <c r="G495" i="3" s="1"/>
  <c r="N495" i="3" a="1"/>
  <c r="N495" i="3" s="1"/>
  <c r="J495" i="3" a="1"/>
  <c r="J495" i="3" s="1"/>
  <c r="F495" i="3" a="1"/>
  <c r="F495" i="3" s="1"/>
  <c r="L472" i="3" a="1"/>
  <c r="L472" i="3" s="1"/>
  <c r="H472" i="3" a="1"/>
  <c r="H472" i="3" s="1"/>
  <c r="D472" i="3" a="1"/>
  <c r="D472" i="3" s="1"/>
  <c r="K472" i="3" a="1"/>
  <c r="K472" i="3" s="1"/>
  <c r="G472" i="3" a="1"/>
  <c r="G472" i="3" s="1"/>
  <c r="N472" i="3" a="1"/>
  <c r="N472" i="3" s="1"/>
  <c r="J472" i="3" a="1"/>
  <c r="J472" i="3" s="1"/>
  <c r="F472" i="3" a="1"/>
  <c r="F472" i="3" s="1"/>
  <c r="M472" i="3" a="1"/>
  <c r="M472" i="3" s="1"/>
  <c r="I472" i="3" a="1"/>
  <c r="I472" i="3" s="1"/>
  <c r="E472" i="3" a="1"/>
  <c r="E472" i="3" s="1"/>
  <c r="K433" i="3" a="1"/>
  <c r="K433" i="3" s="1"/>
  <c r="G433" i="3" a="1"/>
  <c r="G433" i="3" s="1"/>
  <c r="J433" i="3" a="1"/>
  <c r="J433" i="3" s="1"/>
  <c r="D433" i="3" a="1"/>
  <c r="D433" i="3" s="1"/>
  <c r="I433" i="3" a="1"/>
  <c r="I433" i="3" s="1"/>
  <c r="N433" i="3" a="1"/>
  <c r="N433" i="3" s="1"/>
  <c r="H433" i="3" a="1"/>
  <c r="H433" i="3" s="1"/>
  <c r="M433" i="3" a="1"/>
  <c r="M433" i="3" s="1"/>
  <c r="F433" i="3" a="1"/>
  <c r="F433" i="3" s="1"/>
  <c r="L433" i="3" a="1"/>
  <c r="L433" i="3" s="1"/>
  <c r="E433" i="3" a="1"/>
  <c r="E433" i="3" s="1"/>
  <c r="N497" i="3" a="1"/>
  <c r="N497" i="3" s="1"/>
  <c r="L497" i="3" a="1"/>
  <c r="L497" i="3" s="1"/>
  <c r="H497" i="3" a="1"/>
  <c r="H497" i="3" s="1"/>
  <c r="D497" i="3" a="1"/>
  <c r="D497" i="3" s="1"/>
  <c r="K497" i="3" a="1"/>
  <c r="K497" i="3" s="1"/>
  <c r="G497" i="3" a="1"/>
  <c r="G497" i="3" s="1"/>
  <c r="J497" i="3" a="1"/>
  <c r="J497" i="3" s="1"/>
  <c r="F497" i="3" a="1"/>
  <c r="F497" i="3" s="1"/>
  <c r="M497" i="3" a="1"/>
  <c r="M497" i="3" s="1"/>
  <c r="I497" i="3" a="1"/>
  <c r="I497" i="3" s="1"/>
  <c r="E497" i="3" a="1"/>
  <c r="E497" i="3" s="1"/>
  <c r="K482" i="3" a="1"/>
  <c r="K482" i="3" s="1"/>
  <c r="G482" i="3" a="1"/>
  <c r="G482" i="3" s="1"/>
  <c r="N482" i="3" a="1"/>
  <c r="N482" i="3" s="1"/>
  <c r="J482" i="3" a="1"/>
  <c r="J482" i="3" s="1"/>
  <c r="F482" i="3" a="1"/>
  <c r="F482" i="3" s="1"/>
  <c r="M482" i="3" a="1"/>
  <c r="M482" i="3" s="1"/>
  <c r="I482" i="3" a="1"/>
  <c r="I482" i="3" s="1"/>
  <c r="E482" i="3" a="1"/>
  <c r="E482" i="3" s="1"/>
  <c r="L482" i="3" a="1"/>
  <c r="L482" i="3" s="1"/>
  <c r="H482" i="3" a="1"/>
  <c r="H482" i="3" s="1"/>
  <c r="D482" i="3" a="1"/>
  <c r="D482" i="3" s="1"/>
  <c r="K475" i="3" a="1"/>
  <c r="K475" i="3" s="1"/>
  <c r="G475" i="3" a="1"/>
  <c r="G475" i="3" s="1"/>
  <c r="N475" i="3" a="1"/>
  <c r="N475" i="3" s="1"/>
  <c r="J475" i="3" a="1"/>
  <c r="J475" i="3" s="1"/>
  <c r="F475" i="3" a="1"/>
  <c r="F475" i="3" s="1"/>
  <c r="M475" i="3" a="1"/>
  <c r="M475" i="3" s="1"/>
  <c r="I475" i="3" a="1"/>
  <c r="I475" i="3" s="1"/>
  <c r="E475" i="3" a="1"/>
  <c r="E475" i="3" s="1"/>
  <c r="H475" i="3" a="1"/>
  <c r="H475" i="3" s="1"/>
  <c r="D475" i="3" a="1"/>
  <c r="D475" i="3" s="1"/>
  <c r="L475" i="3" a="1"/>
  <c r="L475" i="3" s="1"/>
  <c r="N554" i="3" a="1"/>
  <c r="N554" i="3" s="1"/>
  <c r="J554" i="3" a="1"/>
  <c r="J554" i="3" s="1"/>
  <c r="F554" i="3" a="1"/>
  <c r="F554" i="3" s="1"/>
  <c r="M554" i="3" a="1"/>
  <c r="M554" i="3" s="1"/>
  <c r="I554" i="3" a="1"/>
  <c r="I554" i="3" s="1"/>
  <c r="E554" i="3" a="1"/>
  <c r="E554" i="3" s="1"/>
  <c r="L554" i="3" a="1"/>
  <c r="L554" i="3" s="1"/>
  <c r="H554" i="3" a="1"/>
  <c r="H554" i="3" s="1"/>
  <c r="D554" i="3" a="1"/>
  <c r="D554" i="3" s="1"/>
  <c r="K554" i="3" a="1"/>
  <c r="K554" i="3" s="1"/>
  <c r="G554" i="3" a="1"/>
  <c r="G554" i="3" s="1"/>
  <c r="M548" i="3" a="1"/>
  <c r="M548" i="3" s="1"/>
  <c r="I548" i="3" a="1"/>
  <c r="I548" i="3" s="1"/>
  <c r="E548" i="3" a="1"/>
  <c r="E548" i="3" s="1"/>
  <c r="L548" i="3" a="1"/>
  <c r="L548" i="3" s="1"/>
  <c r="H548" i="3" a="1"/>
  <c r="H548" i="3" s="1"/>
  <c r="D548" i="3" a="1"/>
  <c r="D548" i="3" s="1"/>
  <c r="K548" i="3" a="1"/>
  <c r="K548" i="3" s="1"/>
  <c r="G548" i="3" a="1"/>
  <c r="G548" i="3" s="1"/>
  <c r="N548" i="3" a="1"/>
  <c r="N548" i="3" s="1"/>
  <c r="J548" i="3" a="1"/>
  <c r="J548" i="3" s="1"/>
  <c r="F548" i="3" a="1"/>
  <c r="F548" i="3" s="1"/>
  <c r="M517" i="3" a="1"/>
  <c r="M517" i="3" s="1"/>
  <c r="I517" i="3" a="1"/>
  <c r="I517" i="3" s="1"/>
  <c r="E517" i="3" a="1"/>
  <c r="E517" i="3" s="1"/>
  <c r="L517" i="3" a="1"/>
  <c r="L517" i="3" s="1"/>
  <c r="H517" i="3" a="1"/>
  <c r="H517" i="3" s="1"/>
  <c r="D517" i="3" a="1"/>
  <c r="D517" i="3" s="1"/>
  <c r="K517" i="3" a="1"/>
  <c r="K517" i="3" s="1"/>
  <c r="G517" i="3" a="1"/>
  <c r="G517" i="3" s="1"/>
  <c r="N517" i="3" a="1"/>
  <c r="N517" i="3" s="1"/>
  <c r="J517" i="3" a="1"/>
  <c r="J517" i="3" s="1"/>
  <c r="F517" i="3" a="1"/>
  <c r="F517" i="3" s="1"/>
  <c r="L601" i="3" a="1"/>
  <c r="L601" i="3" s="1"/>
  <c r="H601" i="3" a="1"/>
  <c r="H601" i="3" s="1"/>
  <c r="D601" i="3" a="1"/>
  <c r="D601" i="3" s="1"/>
  <c r="N601" i="3" a="1"/>
  <c r="N601" i="3" s="1"/>
  <c r="J601" i="3" a="1"/>
  <c r="J601" i="3" s="1"/>
  <c r="F601" i="3" a="1"/>
  <c r="F601" i="3" s="1"/>
  <c r="I601" i="3" a="1"/>
  <c r="I601" i="3" s="1"/>
  <c r="G601" i="3" a="1"/>
  <c r="G601" i="3" s="1"/>
  <c r="E601" i="3" a="1"/>
  <c r="E601" i="3" s="1"/>
  <c r="M601" i="3" a="1"/>
  <c r="M601" i="3" s="1"/>
  <c r="K601" i="3" a="1"/>
  <c r="K601" i="3" s="1"/>
  <c r="L550" i="3" a="1"/>
  <c r="L550" i="3" s="1"/>
  <c r="H550" i="3" a="1"/>
  <c r="H550" i="3" s="1"/>
  <c r="D550" i="3" a="1"/>
  <c r="D550" i="3" s="1"/>
  <c r="K550" i="3" a="1"/>
  <c r="K550" i="3" s="1"/>
  <c r="G550" i="3" a="1"/>
  <c r="G550" i="3" s="1"/>
  <c r="N550" i="3" a="1"/>
  <c r="N550" i="3" s="1"/>
  <c r="J550" i="3" a="1"/>
  <c r="J550" i="3" s="1"/>
  <c r="F550" i="3" a="1"/>
  <c r="F550" i="3" s="1"/>
  <c r="M550" i="3" a="1"/>
  <c r="M550" i="3" s="1"/>
  <c r="I550" i="3" a="1"/>
  <c r="I550" i="3" s="1"/>
  <c r="E550" i="3" a="1"/>
  <c r="E550" i="3" s="1"/>
  <c r="L519" i="3" a="1"/>
  <c r="L519" i="3" s="1"/>
  <c r="H519" i="3" a="1"/>
  <c r="H519" i="3" s="1"/>
  <c r="D519" i="3" a="1"/>
  <c r="D519" i="3" s="1"/>
  <c r="K519" i="3" a="1"/>
  <c r="K519" i="3" s="1"/>
  <c r="G519" i="3" a="1"/>
  <c r="G519" i="3" s="1"/>
  <c r="N519" i="3" a="1"/>
  <c r="N519" i="3" s="1"/>
  <c r="J519" i="3" a="1"/>
  <c r="J519" i="3" s="1"/>
  <c r="F519" i="3" a="1"/>
  <c r="F519" i="3" s="1"/>
  <c r="I519" i="3" a="1"/>
  <c r="I519" i="3" s="1"/>
  <c r="E519" i="3" a="1"/>
  <c r="E519" i="3" s="1"/>
  <c r="M519" i="3" a="1"/>
  <c r="M519" i="3" s="1"/>
  <c r="M600" i="3" a="1"/>
  <c r="M600" i="3" s="1"/>
  <c r="I600" i="3" a="1"/>
  <c r="I600" i="3" s="1"/>
  <c r="E600" i="3" a="1"/>
  <c r="E600" i="3" s="1"/>
  <c r="L600" i="3" a="1"/>
  <c r="L600" i="3" s="1"/>
  <c r="H600" i="3" a="1"/>
  <c r="H600" i="3" s="1"/>
  <c r="D600" i="3" a="1"/>
  <c r="D600" i="3" s="1"/>
  <c r="N600" i="3" a="1"/>
  <c r="N600" i="3" s="1"/>
  <c r="J600" i="3" a="1"/>
  <c r="J600" i="3" s="1"/>
  <c r="F600" i="3" a="1"/>
  <c r="F600" i="3" s="1"/>
  <c r="K600" i="3" a="1"/>
  <c r="K600" i="3" s="1"/>
  <c r="G600" i="3" a="1"/>
  <c r="G600" i="3" s="1"/>
  <c r="K544" i="3" a="1"/>
  <c r="K544" i="3" s="1"/>
  <c r="G544" i="3" a="1"/>
  <c r="G544" i="3" s="1"/>
  <c r="N544" i="3" a="1"/>
  <c r="N544" i="3" s="1"/>
  <c r="J544" i="3" a="1"/>
  <c r="J544" i="3" s="1"/>
  <c r="F544" i="3" a="1"/>
  <c r="F544" i="3" s="1"/>
  <c r="M544" i="3" a="1"/>
  <c r="M544" i="3" s="1"/>
  <c r="I544" i="3" a="1"/>
  <c r="I544" i="3" s="1"/>
  <c r="E544" i="3" a="1"/>
  <c r="E544" i="3" s="1"/>
  <c r="H544" i="3" a="1"/>
  <c r="H544" i="3" s="1"/>
  <c r="D544" i="3" a="1"/>
  <c r="D544" i="3" s="1"/>
  <c r="L544" i="3" a="1"/>
  <c r="L544" i="3" s="1"/>
  <c r="N605" i="3" a="1"/>
  <c r="N605" i="3" s="1"/>
  <c r="J605" i="3" a="1"/>
  <c r="J605" i="3" s="1"/>
  <c r="F605" i="3" a="1"/>
  <c r="F605" i="3" s="1"/>
  <c r="L605" i="3" a="1"/>
  <c r="L605" i="3" s="1"/>
  <c r="H605" i="3" a="1"/>
  <c r="H605" i="3" s="1"/>
  <c r="D605" i="3" a="1"/>
  <c r="D605" i="3" s="1"/>
  <c r="M605" i="3" a="1"/>
  <c r="M605" i="3" s="1"/>
  <c r="K605" i="3" a="1"/>
  <c r="K605" i="3" s="1"/>
  <c r="I605" i="3" a="1"/>
  <c r="I605" i="3" s="1"/>
  <c r="G605" i="3" a="1"/>
  <c r="G605" i="3" s="1"/>
  <c r="E605" i="3" a="1"/>
  <c r="E605" i="3" s="1"/>
  <c r="K561" i="3" a="1"/>
  <c r="K561" i="3" s="1"/>
  <c r="G561" i="3" a="1"/>
  <c r="G561" i="3" s="1"/>
  <c r="N561" i="3" a="1"/>
  <c r="N561" i="3" s="1"/>
  <c r="J561" i="3" a="1"/>
  <c r="J561" i="3" s="1"/>
  <c r="F561" i="3" a="1"/>
  <c r="F561" i="3" s="1"/>
  <c r="M561" i="3" a="1"/>
  <c r="M561" i="3" s="1"/>
  <c r="I561" i="3" a="1"/>
  <c r="I561" i="3" s="1"/>
  <c r="E561" i="3" a="1"/>
  <c r="E561" i="3" s="1"/>
  <c r="D561" i="3" a="1"/>
  <c r="D561" i="3" s="1"/>
  <c r="L561" i="3" a="1"/>
  <c r="L561" i="3" s="1"/>
  <c r="H561" i="3" a="1"/>
  <c r="H561" i="3" s="1"/>
  <c r="N614" i="3" a="1"/>
  <c r="N614" i="3" s="1"/>
  <c r="J614" i="3" a="1"/>
  <c r="J614" i="3" s="1"/>
  <c r="F614" i="3" a="1"/>
  <c r="F614" i="3" s="1"/>
  <c r="M614" i="3" a="1"/>
  <c r="M614" i="3" s="1"/>
  <c r="I614" i="3" a="1"/>
  <c r="I614" i="3" s="1"/>
  <c r="E614" i="3" a="1"/>
  <c r="E614" i="3" s="1"/>
  <c r="K614" i="3" a="1"/>
  <c r="K614" i="3" s="1"/>
  <c r="G614" i="3" a="1"/>
  <c r="G614" i="3" s="1"/>
  <c r="L614" i="3" a="1"/>
  <c r="L614" i="3" s="1"/>
  <c r="H614" i="3" a="1"/>
  <c r="H614" i="3" s="1"/>
  <c r="D614" i="3" a="1"/>
  <c r="D614" i="3" s="1"/>
  <c r="N716" i="3" a="1"/>
  <c r="N716" i="3" s="1"/>
  <c r="J716" i="3" a="1"/>
  <c r="J716" i="3" s="1"/>
  <c r="F716" i="3" a="1"/>
  <c r="F716" i="3" s="1"/>
  <c r="M716" i="3" a="1"/>
  <c r="M716" i="3" s="1"/>
  <c r="I716" i="3" a="1"/>
  <c r="I716" i="3" s="1"/>
  <c r="E716" i="3" a="1"/>
  <c r="E716" i="3" s="1"/>
  <c r="L716" i="3" a="1"/>
  <c r="L716" i="3" s="1"/>
  <c r="H716" i="3" a="1"/>
  <c r="H716" i="3" s="1"/>
  <c r="D716" i="3" a="1"/>
  <c r="D716" i="3" s="1"/>
  <c r="G716" i="3" a="1"/>
  <c r="G716" i="3" s="1"/>
  <c r="K716" i="3" a="1"/>
  <c r="K716" i="3" s="1"/>
  <c r="M652" i="3" a="1"/>
  <c r="M652" i="3" s="1"/>
  <c r="I652" i="3" a="1"/>
  <c r="I652" i="3" s="1"/>
  <c r="E652" i="3" a="1"/>
  <c r="E652" i="3" s="1"/>
  <c r="H652" i="3" a="1"/>
  <c r="H652" i="3" s="1"/>
  <c r="G652" i="3" a="1"/>
  <c r="G652" i="3" s="1"/>
  <c r="N652" i="3" a="1"/>
  <c r="N652" i="3" s="1"/>
  <c r="F652" i="3" a="1"/>
  <c r="F652" i="3" s="1"/>
  <c r="K652" i="3" a="1"/>
  <c r="K652" i="3" s="1"/>
  <c r="J652" i="3" a="1"/>
  <c r="J652" i="3" s="1"/>
  <c r="L652" i="3" a="1"/>
  <c r="L652" i="3" s="1"/>
  <c r="D652" i="3" a="1"/>
  <c r="D652" i="3" s="1"/>
  <c r="M625" i="3" a="1"/>
  <c r="M625" i="3" s="1"/>
  <c r="I625" i="3" a="1"/>
  <c r="I625" i="3" s="1"/>
  <c r="E625" i="3" a="1"/>
  <c r="E625" i="3" s="1"/>
  <c r="L625" i="3" a="1"/>
  <c r="L625" i="3" s="1"/>
  <c r="H625" i="3" a="1"/>
  <c r="H625" i="3" s="1"/>
  <c r="D625" i="3" a="1"/>
  <c r="D625" i="3" s="1"/>
  <c r="K625" i="3" a="1"/>
  <c r="K625" i="3" s="1"/>
  <c r="G625" i="3" a="1"/>
  <c r="G625" i="3" s="1"/>
  <c r="N625" i="3" a="1"/>
  <c r="N625" i="3" s="1"/>
  <c r="J625" i="3" a="1"/>
  <c r="J625" i="3" s="1"/>
  <c r="F625" i="3" a="1"/>
  <c r="F625" i="3" s="1"/>
  <c r="L610" i="3" a="1"/>
  <c r="L610" i="3" s="1"/>
  <c r="H610" i="3" a="1"/>
  <c r="H610" i="3" s="1"/>
  <c r="D610" i="3" a="1"/>
  <c r="D610" i="3" s="1"/>
  <c r="K610" i="3" a="1"/>
  <c r="K610" i="3" s="1"/>
  <c r="G610" i="3" a="1"/>
  <c r="G610" i="3" s="1"/>
  <c r="M610" i="3" a="1"/>
  <c r="M610" i="3" s="1"/>
  <c r="I610" i="3" a="1"/>
  <c r="I610" i="3" s="1"/>
  <c r="E610" i="3" a="1"/>
  <c r="E610" i="3" s="1"/>
  <c r="F610" i="3" a="1"/>
  <c r="F610" i="3" s="1"/>
  <c r="J610" i="3" a="1"/>
  <c r="J610" i="3" s="1"/>
  <c r="N610" i="3" a="1"/>
  <c r="N610" i="3" s="1"/>
  <c r="K603" i="3" a="1"/>
  <c r="K603" i="3" s="1"/>
  <c r="G603" i="3" a="1"/>
  <c r="G603" i="3" s="1"/>
  <c r="M603" i="3" a="1"/>
  <c r="M603" i="3" s="1"/>
  <c r="I603" i="3" a="1"/>
  <c r="I603" i="3" s="1"/>
  <c r="E603" i="3" a="1"/>
  <c r="E603" i="3" s="1"/>
  <c r="H603" i="3" a="1"/>
  <c r="H603" i="3" s="1"/>
  <c r="F603" i="3" a="1"/>
  <c r="F603" i="3" s="1"/>
  <c r="N603" i="3" a="1"/>
  <c r="N603" i="3" s="1"/>
  <c r="D603" i="3" a="1"/>
  <c r="D603" i="3" s="1"/>
  <c r="L603" i="3" a="1"/>
  <c r="L603" i="3" s="1"/>
  <c r="J603" i="3" a="1"/>
  <c r="J603" i="3" s="1"/>
  <c r="N684" i="3" a="1"/>
  <c r="N684" i="3" s="1"/>
  <c r="J684" i="3" a="1"/>
  <c r="J684" i="3" s="1"/>
  <c r="F684" i="3" a="1"/>
  <c r="F684" i="3" s="1"/>
  <c r="M684" i="3" a="1"/>
  <c r="M684" i="3" s="1"/>
  <c r="I684" i="3" a="1"/>
  <c r="I684" i="3" s="1"/>
  <c r="E684" i="3" a="1"/>
  <c r="E684" i="3" s="1"/>
  <c r="G684" i="3" a="1"/>
  <c r="G684" i="3" s="1"/>
  <c r="D684" i="3" a="1"/>
  <c r="D684" i="3" s="1"/>
  <c r="K684" i="3" a="1"/>
  <c r="K684" i="3" s="1"/>
  <c r="H684" i="3" a="1"/>
  <c r="H684" i="3" s="1"/>
  <c r="L684" i="3" a="1"/>
  <c r="L684" i="3" s="1"/>
  <c r="K613" i="3" a="1"/>
  <c r="K613" i="3" s="1"/>
  <c r="G613" i="3" a="1"/>
  <c r="G613" i="3" s="1"/>
  <c r="N613" i="3" a="1"/>
  <c r="N613" i="3" s="1"/>
  <c r="J613" i="3" a="1"/>
  <c r="J613" i="3" s="1"/>
  <c r="F613" i="3" a="1"/>
  <c r="F613" i="3" s="1"/>
  <c r="M613" i="3" a="1"/>
  <c r="M613" i="3" s="1"/>
  <c r="I613" i="3" a="1"/>
  <c r="I613" i="3" s="1"/>
  <c r="E613" i="3" a="1"/>
  <c r="E613" i="3" s="1"/>
  <c r="L613" i="3" a="1"/>
  <c r="L613" i="3" s="1"/>
  <c r="H613" i="3" a="1"/>
  <c r="H613" i="3" s="1"/>
  <c r="D613" i="3" a="1"/>
  <c r="D613" i="3" s="1"/>
  <c r="L723" i="3" a="1"/>
  <c r="L723" i="3" s="1"/>
  <c r="H723" i="3" a="1"/>
  <c r="H723" i="3" s="1"/>
  <c r="D723" i="3" a="1"/>
  <c r="D723" i="3" s="1"/>
  <c r="N723" i="3" a="1"/>
  <c r="N723" i="3" s="1"/>
  <c r="J723" i="3" a="1"/>
  <c r="J723" i="3" s="1"/>
  <c r="F723" i="3" a="1"/>
  <c r="F723" i="3" s="1"/>
  <c r="I723" i="3" a="1"/>
  <c r="I723" i="3" s="1"/>
  <c r="G723" i="3" a="1"/>
  <c r="G723" i="3" s="1"/>
  <c r="M723" i="3" a="1"/>
  <c r="M723" i="3" s="1"/>
  <c r="K723" i="3" a="1"/>
  <c r="K723" i="3" s="1"/>
  <c r="E723" i="3" a="1"/>
  <c r="E723" i="3" s="1"/>
  <c r="N693" i="3" a="1"/>
  <c r="N693" i="3" s="1"/>
  <c r="J693" i="3" a="1"/>
  <c r="J693" i="3" s="1"/>
  <c r="F693" i="3" a="1"/>
  <c r="F693" i="3" s="1"/>
  <c r="M693" i="3" a="1"/>
  <c r="M693" i="3" s="1"/>
  <c r="I693" i="3" a="1"/>
  <c r="I693" i="3" s="1"/>
  <c r="E693" i="3" a="1"/>
  <c r="E693" i="3" s="1"/>
  <c r="L693" i="3" a="1"/>
  <c r="L693" i="3" s="1"/>
  <c r="H693" i="3" a="1"/>
  <c r="H693" i="3" s="1"/>
  <c r="D693" i="3" a="1"/>
  <c r="D693" i="3" s="1"/>
  <c r="K693" i="3" a="1"/>
  <c r="K693" i="3" s="1"/>
  <c r="G693" i="3" a="1"/>
  <c r="G693" i="3" s="1"/>
  <c r="M710" i="3" a="1"/>
  <c r="M710" i="3" s="1"/>
  <c r="I710" i="3" a="1"/>
  <c r="I710" i="3" s="1"/>
  <c r="E710" i="3" a="1"/>
  <c r="E710" i="3" s="1"/>
  <c r="L710" i="3" a="1"/>
  <c r="L710" i="3" s="1"/>
  <c r="H710" i="3" a="1"/>
  <c r="H710" i="3" s="1"/>
  <c r="D710" i="3" a="1"/>
  <c r="D710" i="3" s="1"/>
  <c r="K710" i="3" a="1"/>
  <c r="K710" i="3" s="1"/>
  <c r="G710" i="3" a="1"/>
  <c r="G710" i="3" s="1"/>
  <c r="N710" i="3" a="1"/>
  <c r="N710" i="3" s="1"/>
  <c r="J710" i="3" a="1"/>
  <c r="J710" i="3" s="1"/>
  <c r="F710" i="3" a="1"/>
  <c r="F710" i="3" s="1"/>
  <c r="M719" i="3" a="1"/>
  <c r="M719" i="3" s="1"/>
  <c r="I719" i="3" a="1"/>
  <c r="I719" i="3" s="1"/>
  <c r="E719" i="3" a="1"/>
  <c r="E719" i="3" s="1"/>
  <c r="L719" i="3" a="1"/>
  <c r="L719" i="3" s="1"/>
  <c r="H719" i="3" a="1"/>
  <c r="H719" i="3" s="1"/>
  <c r="D719" i="3" a="1"/>
  <c r="D719" i="3" s="1"/>
  <c r="K719" i="3" a="1"/>
  <c r="K719" i="3" s="1"/>
  <c r="G719" i="3" a="1"/>
  <c r="G719" i="3" s="1"/>
  <c r="N719" i="3" a="1"/>
  <c r="N719" i="3" s="1"/>
  <c r="J719" i="3" a="1"/>
  <c r="J719" i="3" s="1"/>
  <c r="F719" i="3" a="1"/>
  <c r="F719" i="3" s="1"/>
  <c r="L672" i="3" a="1"/>
  <c r="L672" i="3" s="1"/>
  <c r="H672" i="3" a="1"/>
  <c r="H672" i="3" s="1"/>
  <c r="D672" i="3" a="1"/>
  <c r="D672" i="3" s="1"/>
  <c r="K672" i="3" a="1"/>
  <c r="K672" i="3" s="1"/>
  <c r="G672" i="3" a="1"/>
  <c r="G672" i="3" s="1"/>
  <c r="F672" i="3" a="1"/>
  <c r="F672" i="3" s="1"/>
  <c r="E672" i="3" a="1"/>
  <c r="E672" i="3" s="1"/>
  <c r="N672" i="3" a="1"/>
  <c r="N672" i="3" s="1"/>
  <c r="M672" i="3" a="1"/>
  <c r="M672" i="3" s="1"/>
  <c r="I672" i="3" a="1"/>
  <c r="I672" i="3" s="1"/>
  <c r="J672" i="3" a="1"/>
  <c r="J672" i="3" s="1"/>
  <c r="K641" i="3" a="1"/>
  <c r="K641" i="3" s="1"/>
  <c r="G641" i="3" a="1"/>
  <c r="G641" i="3" s="1"/>
  <c r="M641" i="3" a="1"/>
  <c r="M641" i="3" s="1"/>
  <c r="I641" i="3" a="1"/>
  <c r="I641" i="3" s="1"/>
  <c r="E641" i="3" a="1"/>
  <c r="E641" i="3" s="1"/>
  <c r="J641" i="3" a="1"/>
  <c r="J641" i="3" s="1"/>
  <c r="D641" i="3" a="1"/>
  <c r="D641" i="3" s="1"/>
  <c r="N641" i="3" a="1"/>
  <c r="N641" i="3" s="1"/>
  <c r="H641" i="3" a="1"/>
  <c r="H641" i="3" s="1"/>
  <c r="F641" i="3" a="1"/>
  <c r="F641" i="3" s="1"/>
  <c r="L641" i="3" a="1"/>
  <c r="L641" i="3" s="1"/>
  <c r="L705" i="3" a="1"/>
  <c r="L705" i="3" s="1"/>
  <c r="H705" i="3" a="1"/>
  <c r="H705" i="3" s="1"/>
  <c r="D705" i="3" a="1"/>
  <c r="D705" i="3" s="1"/>
  <c r="K705" i="3" a="1"/>
  <c r="K705" i="3" s="1"/>
  <c r="G705" i="3" a="1"/>
  <c r="G705" i="3" s="1"/>
  <c r="N705" i="3" a="1"/>
  <c r="N705" i="3" s="1"/>
  <c r="J705" i="3" a="1"/>
  <c r="J705" i="3" s="1"/>
  <c r="F705" i="3" a="1"/>
  <c r="F705" i="3" s="1"/>
  <c r="M705" i="3" a="1"/>
  <c r="M705" i="3" s="1"/>
  <c r="I705" i="3" a="1"/>
  <c r="I705" i="3" s="1"/>
  <c r="E705" i="3" a="1"/>
  <c r="E705" i="3" s="1"/>
  <c r="K690" i="3" a="1"/>
  <c r="K690" i="3" s="1"/>
  <c r="G690" i="3" a="1"/>
  <c r="G690" i="3" s="1"/>
  <c r="N690" i="3" a="1"/>
  <c r="N690" i="3" s="1"/>
  <c r="J690" i="3" a="1"/>
  <c r="J690" i="3" s="1"/>
  <c r="F690" i="3" a="1"/>
  <c r="F690" i="3" s="1"/>
  <c r="L690" i="3" a="1"/>
  <c r="L690" i="3" s="1"/>
  <c r="I690" i="3" a="1"/>
  <c r="I690" i="3" s="1"/>
  <c r="H690" i="3" a="1"/>
  <c r="H690" i="3" s="1"/>
  <c r="E690" i="3" a="1"/>
  <c r="E690" i="3" s="1"/>
  <c r="D690" i="3" a="1"/>
  <c r="D690" i="3" s="1"/>
  <c r="M690" i="3" a="1"/>
  <c r="M690" i="3" s="1"/>
  <c r="K675" i="3" a="1"/>
  <c r="K675" i="3" s="1"/>
  <c r="G675" i="3" a="1"/>
  <c r="G675" i="3" s="1"/>
  <c r="N675" i="3" a="1"/>
  <c r="N675" i="3" s="1"/>
  <c r="J675" i="3" a="1"/>
  <c r="J675" i="3" s="1"/>
  <c r="F675" i="3" a="1"/>
  <c r="F675" i="3" s="1"/>
  <c r="L675" i="3" a="1"/>
  <c r="L675" i="3" s="1"/>
  <c r="H675" i="3" a="1"/>
  <c r="H675" i="3" s="1"/>
  <c r="D675" i="3" a="1"/>
  <c r="D675" i="3" s="1"/>
  <c r="E675" i="3" a="1"/>
  <c r="E675" i="3" s="1"/>
  <c r="M675" i="3" a="1"/>
  <c r="M675" i="3" s="1"/>
  <c r="I675" i="3" a="1"/>
  <c r="I675" i="3" s="1"/>
  <c r="N737" i="3" a="1"/>
  <c r="N737" i="3" s="1"/>
  <c r="J737" i="3" a="1"/>
  <c r="J737" i="3" s="1"/>
  <c r="F737" i="3" a="1"/>
  <c r="F737" i="3" s="1"/>
  <c r="M737" i="3" a="1"/>
  <c r="M737" i="3" s="1"/>
  <c r="I737" i="3" a="1"/>
  <c r="I737" i="3" s="1"/>
  <c r="E737" i="3" a="1"/>
  <c r="E737" i="3" s="1"/>
  <c r="K737" i="3" a="1"/>
  <c r="K737" i="3" s="1"/>
  <c r="G737" i="3" a="1"/>
  <c r="G737" i="3" s="1"/>
  <c r="H737" i="3" a="1"/>
  <c r="H737" i="3" s="1"/>
  <c r="D737" i="3" a="1"/>
  <c r="D737" i="3" s="1"/>
  <c r="L737" i="3" a="1"/>
  <c r="L737" i="3" s="1"/>
  <c r="L752" i="3" a="1"/>
  <c r="L752" i="3" s="1"/>
  <c r="H752" i="3" a="1"/>
  <c r="H752" i="3" s="1"/>
  <c r="D752" i="3" a="1"/>
  <c r="D752" i="3" s="1"/>
  <c r="N752" i="3" a="1"/>
  <c r="N752" i="3" s="1"/>
  <c r="J752" i="3" a="1"/>
  <c r="J752" i="3" s="1"/>
  <c r="F752" i="3" a="1"/>
  <c r="F752" i="3" s="1"/>
  <c r="M752" i="3" a="1"/>
  <c r="M752" i="3" s="1"/>
  <c r="K752" i="3" a="1"/>
  <c r="K752" i="3" s="1"/>
  <c r="E752" i="3" a="1"/>
  <c r="E752" i="3" s="1"/>
  <c r="G752" i="3" a="1"/>
  <c r="G752" i="3" s="1"/>
  <c r="I752" i="3" a="1"/>
  <c r="I752" i="3" s="1"/>
  <c r="K726" i="3" a="1"/>
  <c r="K726" i="3" s="1"/>
  <c r="G726" i="3" a="1"/>
  <c r="G726" i="3" s="1"/>
  <c r="M726" i="3" a="1"/>
  <c r="M726" i="3" s="1"/>
  <c r="I726" i="3" a="1"/>
  <c r="I726" i="3" s="1"/>
  <c r="E726" i="3" a="1"/>
  <c r="E726" i="3" s="1"/>
  <c r="J726" i="3" a="1"/>
  <c r="J726" i="3" s="1"/>
  <c r="H726" i="3" a="1"/>
  <c r="H726" i="3" s="1"/>
  <c r="N726" i="3" a="1"/>
  <c r="N726" i="3" s="1"/>
  <c r="F726" i="3" a="1"/>
  <c r="F726" i="3" s="1"/>
  <c r="L726" i="3" a="1"/>
  <c r="L726" i="3" s="1"/>
  <c r="D726" i="3" a="1"/>
  <c r="D726" i="3" s="1"/>
  <c r="N756" i="3" a="1"/>
  <c r="N756" i="3" s="1"/>
  <c r="J756" i="3" a="1"/>
  <c r="J756" i="3" s="1"/>
  <c r="F756" i="3" a="1"/>
  <c r="F756" i="3" s="1"/>
  <c r="L756" i="3" a="1"/>
  <c r="L756" i="3" s="1"/>
  <c r="H756" i="3" a="1"/>
  <c r="H756" i="3" s="1"/>
  <c r="D756" i="3" a="1"/>
  <c r="D756" i="3" s="1"/>
  <c r="I756" i="3" a="1"/>
  <c r="I756" i="3" s="1"/>
  <c r="M756" i="3" a="1"/>
  <c r="M756" i="3" s="1"/>
  <c r="G756" i="3" a="1"/>
  <c r="G756" i="3" s="1"/>
  <c r="K756" i="3" a="1"/>
  <c r="K756" i="3" s="1"/>
  <c r="E756" i="3" a="1"/>
  <c r="E756" i="3" s="1"/>
  <c r="M750" i="3" a="1"/>
  <c r="M750" i="3" s="1"/>
  <c r="I750" i="3" a="1"/>
  <c r="I750" i="3" s="1"/>
  <c r="E750" i="3" a="1"/>
  <c r="E750" i="3" s="1"/>
  <c r="K750" i="3" a="1"/>
  <c r="K750" i="3" s="1"/>
  <c r="G750" i="3" a="1"/>
  <c r="G750" i="3" s="1"/>
  <c r="H750" i="3" a="1"/>
  <c r="H750" i="3" s="1"/>
  <c r="N750" i="3" a="1"/>
  <c r="N750" i="3" s="1"/>
  <c r="L750" i="3" a="1"/>
  <c r="L750" i="3" s="1"/>
  <c r="F750" i="3" a="1"/>
  <c r="F750" i="3" s="1"/>
  <c r="J750" i="3" a="1"/>
  <c r="J750" i="3" s="1"/>
  <c r="D750" i="3" a="1"/>
  <c r="D750" i="3" s="1"/>
  <c r="K754" i="3" a="1"/>
  <c r="K754" i="3" s="1"/>
  <c r="G754" i="3" a="1"/>
  <c r="G754" i="3" s="1"/>
  <c r="M754" i="3" a="1"/>
  <c r="M754" i="3" s="1"/>
  <c r="I754" i="3" a="1"/>
  <c r="I754" i="3" s="1"/>
  <c r="E754" i="3" a="1"/>
  <c r="E754" i="3" s="1"/>
  <c r="L754" i="3" a="1"/>
  <c r="L754" i="3" s="1"/>
  <c r="J754" i="3" a="1"/>
  <c r="J754" i="3" s="1"/>
  <c r="D754" i="3" a="1"/>
  <c r="D754" i="3" s="1"/>
  <c r="F754" i="3" a="1"/>
  <c r="F754" i="3" s="1"/>
  <c r="N754" i="3" a="1"/>
  <c r="N754" i="3" s="1"/>
  <c r="H754" i="3" a="1"/>
  <c r="H754" i="3" s="1"/>
  <c r="M823" i="3" a="1"/>
  <c r="M823" i="3" s="1"/>
  <c r="I823" i="3" a="1"/>
  <c r="I823" i="3" s="1"/>
  <c r="E823" i="3" a="1"/>
  <c r="E823" i="3" s="1"/>
  <c r="L823" i="3" a="1"/>
  <c r="L823" i="3" s="1"/>
  <c r="H823" i="3" a="1"/>
  <c r="H823" i="3" s="1"/>
  <c r="D823" i="3" a="1"/>
  <c r="D823" i="3" s="1"/>
  <c r="J823" i="3" a="1"/>
  <c r="J823" i="3" s="1"/>
  <c r="G823" i="3" a="1"/>
  <c r="G823" i="3" s="1"/>
  <c r="F823" i="3" a="1"/>
  <c r="F823" i="3" s="1"/>
  <c r="N823" i="3" a="1"/>
  <c r="N823" i="3" s="1"/>
  <c r="K823" i="3" a="1"/>
  <c r="K823" i="3" s="1"/>
  <c r="M770" i="3" a="1"/>
  <c r="M770" i="3" s="1"/>
  <c r="I770" i="3" a="1"/>
  <c r="I770" i="3" s="1"/>
  <c r="E770" i="3" a="1"/>
  <c r="E770" i="3" s="1"/>
  <c r="L770" i="3" a="1"/>
  <c r="L770" i="3" s="1"/>
  <c r="H770" i="3" a="1"/>
  <c r="H770" i="3" s="1"/>
  <c r="D770" i="3" a="1"/>
  <c r="D770" i="3" s="1"/>
  <c r="K770" i="3" a="1"/>
  <c r="K770" i="3" s="1"/>
  <c r="G770" i="3" a="1"/>
  <c r="G770" i="3" s="1"/>
  <c r="N770" i="3" a="1"/>
  <c r="N770" i="3" s="1"/>
  <c r="F770" i="3" a="1"/>
  <c r="F770" i="3" s="1"/>
  <c r="J770" i="3" a="1"/>
  <c r="J770" i="3" s="1"/>
  <c r="M832" i="3" a="1"/>
  <c r="M832" i="3" s="1"/>
  <c r="I832" i="3" a="1"/>
  <c r="I832" i="3" s="1"/>
  <c r="E832" i="3" a="1"/>
  <c r="E832" i="3" s="1"/>
  <c r="L832" i="3" a="1"/>
  <c r="L832" i="3" s="1"/>
  <c r="H832" i="3" a="1"/>
  <c r="H832" i="3" s="1"/>
  <c r="D832" i="3" a="1"/>
  <c r="D832" i="3" s="1"/>
  <c r="J832" i="3" a="1"/>
  <c r="J832" i="3" s="1"/>
  <c r="G832" i="3" a="1"/>
  <c r="G832" i="3" s="1"/>
  <c r="N832" i="3" a="1"/>
  <c r="N832" i="3" s="1"/>
  <c r="F832" i="3" a="1"/>
  <c r="F832" i="3" s="1"/>
  <c r="K832" i="3" a="1"/>
  <c r="K832" i="3" s="1"/>
  <c r="M788" i="3" a="1"/>
  <c r="M788" i="3" s="1"/>
  <c r="I788" i="3" a="1"/>
  <c r="I788" i="3" s="1"/>
  <c r="E788" i="3" a="1"/>
  <c r="E788" i="3" s="1"/>
  <c r="L788" i="3" a="1"/>
  <c r="L788" i="3" s="1"/>
  <c r="H788" i="3" a="1"/>
  <c r="H788" i="3" s="1"/>
  <c r="D788" i="3" a="1"/>
  <c r="D788" i="3" s="1"/>
  <c r="K788" i="3" a="1"/>
  <c r="K788" i="3" s="1"/>
  <c r="G788" i="3" a="1"/>
  <c r="G788" i="3" s="1"/>
  <c r="N788" i="3" a="1"/>
  <c r="N788" i="3" s="1"/>
  <c r="J788" i="3" a="1"/>
  <c r="J788" i="3" s="1"/>
  <c r="F788" i="3" a="1"/>
  <c r="F788" i="3" s="1"/>
  <c r="L789" i="3" a="1"/>
  <c r="L789" i="3" s="1"/>
  <c r="H789" i="3" a="1"/>
  <c r="H789" i="3" s="1"/>
  <c r="D789" i="3" a="1"/>
  <c r="D789" i="3" s="1"/>
  <c r="K789" i="3" a="1"/>
  <c r="K789" i="3" s="1"/>
  <c r="G789" i="3" a="1"/>
  <c r="G789" i="3" s="1"/>
  <c r="N789" i="3" a="1"/>
  <c r="N789" i="3" s="1"/>
  <c r="M789" i="3" a="1"/>
  <c r="M789" i="3" s="1"/>
  <c r="J789" i="3" a="1"/>
  <c r="J789" i="3" s="1"/>
  <c r="I789" i="3" a="1"/>
  <c r="I789" i="3" s="1"/>
  <c r="E789" i="3" a="1"/>
  <c r="E789" i="3" s="1"/>
  <c r="F789" i="3" a="1"/>
  <c r="F789" i="3" s="1"/>
  <c r="L806" i="3" a="1"/>
  <c r="L806" i="3" s="1"/>
  <c r="H806" i="3" a="1"/>
  <c r="H806" i="3" s="1"/>
  <c r="D806" i="3" a="1"/>
  <c r="D806" i="3" s="1"/>
  <c r="K806" i="3" a="1"/>
  <c r="K806" i="3" s="1"/>
  <c r="G806" i="3" a="1"/>
  <c r="G806" i="3" s="1"/>
  <c r="N806" i="3" a="1"/>
  <c r="N806" i="3" s="1"/>
  <c r="J806" i="3" a="1"/>
  <c r="J806" i="3" s="1"/>
  <c r="F806" i="3" a="1"/>
  <c r="F806" i="3" s="1"/>
  <c r="M806" i="3" a="1"/>
  <c r="M806" i="3" s="1"/>
  <c r="I806" i="3" a="1"/>
  <c r="I806" i="3" s="1"/>
  <c r="E806" i="3" a="1"/>
  <c r="E806" i="3" s="1"/>
  <c r="K799" i="3" a="1"/>
  <c r="K799" i="3" s="1"/>
  <c r="G799" i="3" a="1"/>
  <c r="G799" i="3" s="1"/>
  <c r="N799" i="3" a="1"/>
  <c r="N799" i="3" s="1"/>
  <c r="J799" i="3" a="1"/>
  <c r="J799" i="3" s="1"/>
  <c r="F799" i="3" a="1"/>
  <c r="F799" i="3" s="1"/>
  <c r="L799" i="3" a="1"/>
  <c r="L799" i="3" s="1"/>
  <c r="I799" i="3" a="1"/>
  <c r="I799" i="3" s="1"/>
  <c r="H799" i="3" a="1"/>
  <c r="H799" i="3" s="1"/>
  <c r="E799" i="3" a="1"/>
  <c r="E799" i="3" s="1"/>
  <c r="D799" i="3" a="1"/>
  <c r="D799" i="3" s="1"/>
  <c r="M799" i="3" a="1"/>
  <c r="M799" i="3" s="1"/>
  <c r="N819" i="3" a="1"/>
  <c r="N819" i="3" s="1"/>
  <c r="J819" i="3" a="1"/>
  <c r="J819" i="3" s="1"/>
  <c r="F819" i="3" a="1"/>
  <c r="F819" i="3" s="1"/>
  <c r="M819" i="3" a="1"/>
  <c r="M819" i="3" s="1"/>
  <c r="H819" i="3" a="1"/>
  <c r="H819" i="3" s="1"/>
  <c r="L819" i="3" a="1"/>
  <c r="L819" i="3" s="1"/>
  <c r="G819" i="3" a="1"/>
  <c r="G819" i="3" s="1"/>
  <c r="K819" i="3" a="1"/>
  <c r="K819" i="3" s="1"/>
  <c r="E819" i="3" a="1"/>
  <c r="E819" i="3" s="1"/>
  <c r="I819" i="3" a="1"/>
  <c r="I819" i="3" s="1"/>
  <c r="D819" i="3" a="1"/>
  <c r="D819" i="3" s="1"/>
  <c r="N874" i="3" a="1"/>
  <c r="N874" i="3" s="1"/>
  <c r="J874" i="3" a="1"/>
  <c r="J874" i="3" s="1"/>
  <c r="F874" i="3" a="1"/>
  <c r="F874" i="3" s="1"/>
  <c r="M874" i="3" a="1"/>
  <c r="M874" i="3" s="1"/>
  <c r="G874" i="3" a="1"/>
  <c r="G874" i="3" s="1"/>
  <c r="L874" i="3" a="1"/>
  <c r="L874" i="3" s="1"/>
  <c r="E874" i="3" a="1"/>
  <c r="E874" i="3" s="1"/>
  <c r="K874" i="3" a="1"/>
  <c r="K874" i="3" s="1"/>
  <c r="D874" i="3" a="1"/>
  <c r="D874" i="3" s="1"/>
  <c r="H874" i="3" a="1"/>
  <c r="H874" i="3" s="1"/>
  <c r="I874" i="3" a="1"/>
  <c r="I874" i="3" s="1"/>
  <c r="N942" i="3" a="1"/>
  <c r="N942" i="3" s="1"/>
  <c r="J942" i="3" a="1"/>
  <c r="J942" i="3" s="1"/>
  <c r="F942" i="3" a="1"/>
  <c r="F942" i="3" s="1"/>
  <c r="M942" i="3" a="1"/>
  <c r="M942" i="3" s="1"/>
  <c r="I942" i="3" a="1"/>
  <c r="I942" i="3" s="1"/>
  <c r="E942" i="3" a="1"/>
  <c r="E942" i="3" s="1"/>
  <c r="H942" i="3" a="1"/>
  <c r="H942" i="3" s="1"/>
  <c r="G942" i="3" a="1"/>
  <c r="G942" i="3" s="1"/>
  <c r="L942" i="3" a="1"/>
  <c r="L942" i="3" s="1"/>
  <c r="K942" i="3" a="1"/>
  <c r="K942" i="3" s="1"/>
  <c r="D942" i="3" a="1"/>
  <c r="D942" i="3" s="1"/>
  <c r="L849" i="3" a="1"/>
  <c r="L849" i="3" s="1"/>
  <c r="H849" i="3" a="1"/>
  <c r="H849" i="3" s="1"/>
  <c r="D849" i="3" a="1"/>
  <c r="D849" i="3" s="1"/>
  <c r="K849" i="3" a="1"/>
  <c r="K849" i="3" s="1"/>
  <c r="G849" i="3" a="1"/>
  <c r="G849" i="3" s="1"/>
  <c r="F849" i="3" a="1"/>
  <c r="F849" i="3" s="1"/>
  <c r="E849" i="3" a="1"/>
  <c r="E849" i="3" s="1"/>
  <c r="N849" i="3" a="1"/>
  <c r="N849" i="3" s="1"/>
  <c r="M849" i="3" a="1"/>
  <c r="M849" i="3" s="1"/>
  <c r="I849" i="3" a="1"/>
  <c r="I849" i="3" s="1"/>
  <c r="J849" i="3" a="1"/>
  <c r="J849" i="3" s="1"/>
  <c r="L842" i="3" a="1"/>
  <c r="L842" i="3" s="1"/>
  <c r="H842" i="3" a="1"/>
  <c r="H842" i="3" s="1"/>
  <c r="D842" i="3" a="1"/>
  <c r="D842" i="3" s="1"/>
  <c r="K842" i="3" a="1"/>
  <c r="K842" i="3" s="1"/>
  <c r="G842" i="3" a="1"/>
  <c r="G842" i="3" s="1"/>
  <c r="M842" i="3" a="1"/>
  <c r="M842" i="3" s="1"/>
  <c r="I842" i="3" a="1"/>
  <c r="I842" i="3" s="1"/>
  <c r="E842" i="3" a="1"/>
  <c r="E842" i="3" s="1"/>
  <c r="J842" i="3" a="1"/>
  <c r="J842" i="3" s="1"/>
  <c r="F842" i="3" a="1"/>
  <c r="F842" i="3" s="1"/>
  <c r="N842" i="3" a="1"/>
  <c r="N842" i="3" s="1"/>
  <c r="K835" i="3" a="1"/>
  <c r="K835" i="3" s="1"/>
  <c r="G835" i="3" a="1"/>
  <c r="G835" i="3" s="1"/>
  <c r="N835" i="3" a="1"/>
  <c r="N835" i="3" s="1"/>
  <c r="J835" i="3" a="1"/>
  <c r="J835" i="3" s="1"/>
  <c r="F835" i="3" a="1"/>
  <c r="F835" i="3" s="1"/>
  <c r="H835" i="3" a="1"/>
  <c r="H835" i="3" s="1"/>
  <c r="M835" i="3" a="1"/>
  <c r="M835" i="3" s="1"/>
  <c r="E835" i="3" a="1"/>
  <c r="E835" i="3" s="1"/>
  <c r="L835" i="3" a="1"/>
  <c r="L835" i="3" s="1"/>
  <c r="D835" i="3" a="1"/>
  <c r="D835" i="3" s="1"/>
  <c r="I835" i="3" a="1"/>
  <c r="I835" i="3" s="1"/>
  <c r="K828" i="3" a="1"/>
  <c r="K828" i="3" s="1"/>
  <c r="G828" i="3" a="1"/>
  <c r="G828" i="3" s="1"/>
  <c r="N828" i="3" a="1"/>
  <c r="N828" i="3" s="1"/>
  <c r="J828" i="3" a="1"/>
  <c r="J828" i="3" s="1"/>
  <c r="F828" i="3" a="1"/>
  <c r="F828" i="3" s="1"/>
  <c r="M828" i="3" a="1"/>
  <c r="M828" i="3" s="1"/>
  <c r="E828" i="3" a="1"/>
  <c r="E828" i="3" s="1"/>
  <c r="L828" i="3" a="1"/>
  <c r="L828" i="3" s="1"/>
  <c r="D828" i="3" a="1"/>
  <c r="D828" i="3" s="1"/>
  <c r="I828" i="3" a="1"/>
  <c r="I828" i="3" s="1"/>
  <c r="H828" i="3" a="1"/>
  <c r="H828" i="3" s="1"/>
  <c r="N900" i="3" a="1"/>
  <c r="N900" i="3" s="1"/>
  <c r="J900" i="3" a="1"/>
  <c r="J900" i="3" s="1"/>
  <c r="F900" i="3" a="1"/>
  <c r="F900" i="3" s="1"/>
  <c r="M900" i="3" a="1"/>
  <c r="M900" i="3" s="1"/>
  <c r="I900" i="3" a="1"/>
  <c r="I900" i="3" s="1"/>
  <c r="E900" i="3" a="1"/>
  <c r="E900" i="3" s="1"/>
  <c r="K900" i="3" a="1"/>
  <c r="K900" i="3" s="1"/>
  <c r="H900" i="3" a="1"/>
  <c r="H900" i="3" s="1"/>
  <c r="G900" i="3" a="1"/>
  <c r="G900" i="3" s="1"/>
  <c r="L900" i="3" a="1"/>
  <c r="L900" i="3" s="1"/>
  <c r="D900" i="3" a="1"/>
  <c r="D900" i="3" s="1"/>
  <c r="L903" i="3" a="1"/>
  <c r="L903" i="3" s="1"/>
  <c r="H903" i="3" a="1"/>
  <c r="H903" i="3" s="1"/>
  <c r="D903" i="3" a="1"/>
  <c r="D903" i="3" s="1"/>
  <c r="K903" i="3" a="1"/>
  <c r="K903" i="3" s="1"/>
  <c r="G903" i="3" a="1"/>
  <c r="G903" i="3" s="1"/>
  <c r="I903" i="3" a="1"/>
  <c r="I903" i="3" s="1"/>
  <c r="N903" i="3" a="1"/>
  <c r="N903" i="3" s="1"/>
  <c r="F903" i="3" a="1"/>
  <c r="F903" i="3" s="1"/>
  <c r="M903" i="3" a="1"/>
  <c r="M903" i="3" s="1"/>
  <c r="J903" i="3" a="1"/>
  <c r="J903" i="3" s="1"/>
  <c r="E903" i="3" a="1"/>
  <c r="E903" i="3" s="1"/>
  <c r="N974" i="3" a="1"/>
  <c r="N974" i="3" s="1"/>
  <c r="J974" i="3" a="1"/>
  <c r="J974" i="3" s="1"/>
  <c r="F974" i="3" a="1"/>
  <c r="F974" i="3" s="1"/>
  <c r="M974" i="3" a="1"/>
  <c r="M974" i="3" s="1"/>
  <c r="I974" i="3" a="1"/>
  <c r="I974" i="3" s="1"/>
  <c r="E974" i="3" a="1"/>
  <c r="E974" i="3" s="1"/>
  <c r="K974" i="3" a="1"/>
  <c r="K974" i="3" s="1"/>
  <c r="H974" i="3" a="1"/>
  <c r="H974" i="3" s="1"/>
  <c r="G974" i="3" a="1"/>
  <c r="G974" i="3" s="1"/>
  <c r="D974" i="3" a="1"/>
  <c r="D974" i="3" s="1"/>
  <c r="L974" i="3" a="1"/>
  <c r="L974" i="3" s="1"/>
  <c r="M929" i="3" a="1"/>
  <c r="M929" i="3" s="1"/>
  <c r="L929" i="3" a="1"/>
  <c r="L929" i="3" s="1"/>
  <c r="H929" i="3" a="1"/>
  <c r="H929" i="3" s="1"/>
  <c r="D929" i="3" a="1"/>
  <c r="D929" i="3" s="1"/>
  <c r="J929" i="3" a="1"/>
  <c r="J929" i="3" s="1"/>
  <c r="E929" i="3" a="1"/>
  <c r="E929" i="3" s="1"/>
  <c r="I929" i="3" a="1"/>
  <c r="I929" i="3" s="1"/>
  <c r="N929" i="3" a="1"/>
  <c r="N929" i="3" s="1"/>
  <c r="K929" i="3" a="1"/>
  <c r="K929" i="3" s="1"/>
  <c r="G929" i="3" a="1"/>
  <c r="G929" i="3" s="1"/>
  <c r="F929" i="3" a="1"/>
  <c r="F929" i="3" s="1"/>
  <c r="K897" i="3" a="1"/>
  <c r="K897" i="3" s="1"/>
  <c r="G897" i="3" a="1"/>
  <c r="G897" i="3" s="1"/>
  <c r="N897" i="3" a="1"/>
  <c r="N897" i="3" s="1"/>
  <c r="J897" i="3" a="1"/>
  <c r="J897" i="3" s="1"/>
  <c r="F897" i="3" a="1"/>
  <c r="F897" i="3" s="1"/>
  <c r="H897" i="3" a="1"/>
  <c r="H897" i="3" s="1"/>
  <c r="M897" i="3" a="1"/>
  <c r="M897" i="3" s="1"/>
  <c r="E897" i="3" a="1"/>
  <c r="E897" i="3" s="1"/>
  <c r="L897" i="3" a="1"/>
  <c r="L897" i="3" s="1"/>
  <c r="D897" i="3" a="1"/>
  <c r="D897" i="3" s="1"/>
  <c r="I897" i="3" a="1"/>
  <c r="I897" i="3" s="1"/>
  <c r="M976" i="3" a="1"/>
  <c r="M976" i="3" s="1"/>
  <c r="I976" i="3" a="1"/>
  <c r="I976" i="3" s="1"/>
  <c r="E976" i="3" a="1"/>
  <c r="E976" i="3" s="1"/>
  <c r="L976" i="3" a="1"/>
  <c r="L976" i="3" s="1"/>
  <c r="H976" i="3" a="1"/>
  <c r="H976" i="3" s="1"/>
  <c r="D976" i="3" a="1"/>
  <c r="D976" i="3" s="1"/>
  <c r="G976" i="3" a="1"/>
  <c r="G976" i="3" s="1"/>
  <c r="F976" i="3" a="1"/>
  <c r="F976" i="3" s="1"/>
  <c r="K976" i="3" a="1"/>
  <c r="K976" i="3" s="1"/>
  <c r="N976" i="3" a="1"/>
  <c r="N976" i="3" s="1"/>
  <c r="J976" i="3" a="1"/>
  <c r="J976" i="3" s="1"/>
  <c r="K907" i="3" a="1"/>
  <c r="K907" i="3" s="1"/>
  <c r="G907" i="3" a="1"/>
  <c r="G907" i="3" s="1"/>
  <c r="N907" i="3" a="1"/>
  <c r="N907" i="3" s="1"/>
  <c r="J907" i="3" a="1"/>
  <c r="J907" i="3" s="1"/>
  <c r="F907" i="3" a="1"/>
  <c r="F907" i="3" s="1"/>
  <c r="M907" i="3" a="1"/>
  <c r="M907" i="3" s="1"/>
  <c r="I907" i="3" a="1"/>
  <c r="I907" i="3" s="1"/>
  <c r="E907" i="3" a="1"/>
  <c r="E907" i="3" s="1"/>
  <c r="D907" i="3" a="1"/>
  <c r="D907" i="3" s="1"/>
  <c r="L907" i="3" a="1"/>
  <c r="L907" i="3" s="1"/>
  <c r="H907" i="3" a="1"/>
  <c r="H907" i="3" s="1"/>
  <c r="N983" i="3" a="1"/>
  <c r="N983" i="3" s="1"/>
  <c r="J983" i="3" a="1"/>
  <c r="J983" i="3" s="1"/>
  <c r="F983" i="3" a="1"/>
  <c r="F983" i="3" s="1"/>
  <c r="M983" i="3" a="1"/>
  <c r="M983" i="3" s="1"/>
  <c r="I983" i="3" a="1"/>
  <c r="I983" i="3" s="1"/>
  <c r="E983" i="3" a="1"/>
  <c r="E983" i="3" s="1"/>
  <c r="L983" i="3" a="1"/>
  <c r="L983" i="3" s="1"/>
  <c r="H983" i="3" a="1"/>
  <c r="H983" i="3" s="1"/>
  <c r="D983" i="3" a="1"/>
  <c r="D983" i="3" s="1"/>
  <c r="G983" i="3" a="1"/>
  <c r="G983" i="3" s="1"/>
  <c r="K983" i="3" a="1"/>
  <c r="K983" i="3" s="1"/>
  <c r="M1000" i="3" a="1"/>
  <c r="M1000" i="3" s="1"/>
  <c r="I1000" i="3" a="1"/>
  <c r="I1000" i="3" s="1"/>
  <c r="E1000" i="3" a="1"/>
  <c r="E1000" i="3" s="1"/>
  <c r="L1000" i="3" a="1"/>
  <c r="L1000" i="3" s="1"/>
  <c r="H1000" i="3" a="1"/>
  <c r="H1000" i="3" s="1"/>
  <c r="D1000" i="3" a="1"/>
  <c r="D1000" i="3" s="1"/>
  <c r="K1000" i="3" a="1"/>
  <c r="K1000" i="3" s="1"/>
  <c r="J1000" i="3" a="1"/>
  <c r="J1000" i="3" s="1"/>
  <c r="G1000" i="3" a="1"/>
  <c r="G1000" i="3" s="1"/>
  <c r="F1000" i="3" a="1"/>
  <c r="F1000" i="3" s="1"/>
  <c r="N1000" i="3" a="1"/>
  <c r="N1000" i="3" s="1"/>
  <c r="L931" i="3" a="1"/>
  <c r="L931" i="3" s="1"/>
  <c r="H931" i="3" a="1"/>
  <c r="H931" i="3" s="1"/>
  <c r="D931" i="3" a="1"/>
  <c r="D931" i="3" s="1"/>
  <c r="K931" i="3" a="1"/>
  <c r="K931" i="3" s="1"/>
  <c r="G931" i="3" a="1"/>
  <c r="G931" i="3" s="1"/>
  <c r="I931" i="3" a="1"/>
  <c r="I931" i="3" s="1"/>
  <c r="N931" i="3" a="1"/>
  <c r="N931" i="3" s="1"/>
  <c r="M931" i="3" a="1"/>
  <c r="M931" i="3" s="1"/>
  <c r="F931" i="3" a="1"/>
  <c r="F931" i="3" s="1"/>
  <c r="E931" i="3" a="1"/>
  <c r="E931" i="3" s="1"/>
  <c r="J931" i="3" a="1"/>
  <c r="J931" i="3" s="1"/>
  <c r="K924" i="3" a="1"/>
  <c r="K924" i="3" s="1"/>
  <c r="G924" i="3" a="1"/>
  <c r="G924" i="3" s="1"/>
  <c r="J924" i="3" a="1"/>
  <c r="J924" i="3" s="1"/>
  <c r="N924" i="3" a="1"/>
  <c r="N924" i="3" s="1"/>
  <c r="E924" i="3" a="1"/>
  <c r="E924" i="3" s="1"/>
  <c r="I924" i="3" a="1"/>
  <c r="I924" i="3" s="1"/>
  <c r="M924" i="3" a="1"/>
  <c r="M924" i="3" s="1"/>
  <c r="D924" i="3" a="1"/>
  <c r="D924" i="3" s="1"/>
  <c r="H924" i="3" a="1"/>
  <c r="H924" i="3" s="1"/>
  <c r="F924" i="3" a="1"/>
  <c r="F924" i="3" s="1"/>
  <c r="L924" i="3" a="1"/>
  <c r="L924" i="3" s="1"/>
  <c r="K933" i="3" a="1"/>
  <c r="K933" i="3" s="1"/>
  <c r="G933" i="3" a="1"/>
  <c r="G933" i="3" s="1"/>
  <c r="N933" i="3" a="1"/>
  <c r="N933" i="3" s="1"/>
  <c r="J933" i="3" a="1"/>
  <c r="J933" i="3" s="1"/>
  <c r="F933" i="3" a="1"/>
  <c r="F933" i="3" s="1"/>
  <c r="I933" i="3" a="1"/>
  <c r="I933" i="3" s="1"/>
  <c r="H933" i="3" a="1"/>
  <c r="H933" i="3" s="1"/>
  <c r="M933" i="3" a="1"/>
  <c r="M933" i="3" s="1"/>
  <c r="L933" i="3" a="1"/>
  <c r="L933" i="3" s="1"/>
  <c r="E933" i="3" a="1"/>
  <c r="E933" i="3" s="1"/>
  <c r="D933" i="3" a="1"/>
  <c r="D933" i="3" s="1"/>
  <c r="N999" i="3" a="1"/>
  <c r="N999" i="3" s="1"/>
  <c r="J999" i="3" a="1"/>
  <c r="J999" i="3" s="1"/>
  <c r="F999" i="3" a="1"/>
  <c r="F999" i="3" s="1"/>
  <c r="M999" i="3" a="1"/>
  <c r="M999" i="3" s="1"/>
  <c r="I999" i="3" a="1"/>
  <c r="I999" i="3" s="1"/>
  <c r="E999" i="3" a="1"/>
  <c r="E999" i="3" s="1"/>
  <c r="L999" i="3" a="1"/>
  <c r="L999" i="3" s="1"/>
  <c r="H999" i="3" a="1"/>
  <c r="H999" i="3" s="1"/>
  <c r="D999" i="3" a="1"/>
  <c r="D999" i="3" s="1"/>
  <c r="K999" i="3" a="1"/>
  <c r="K999" i="3" s="1"/>
  <c r="G999" i="3" a="1"/>
  <c r="G999" i="3" s="1"/>
  <c r="K989" i="3" a="1"/>
  <c r="K989" i="3" s="1"/>
  <c r="G989" i="3" a="1"/>
  <c r="G989" i="3" s="1"/>
  <c r="N989" i="3" a="1"/>
  <c r="N989" i="3" s="1"/>
  <c r="J989" i="3" a="1"/>
  <c r="J989" i="3" s="1"/>
  <c r="F989" i="3" a="1"/>
  <c r="F989" i="3" s="1"/>
  <c r="M989" i="3" a="1"/>
  <c r="M989" i="3" s="1"/>
  <c r="I989" i="3" a="1"/>
  <c r="I989" i="3" s="1"/>
  <c r="E989" i="3" a="1"/>
  <c r="E989" i="3" s="1"/>
  <c r="L989" i="3" a="1"/>
  <c r="L989" i="3" s="1"/>
  <c r="D989" i="3" a="1"/>
  <c r="D989" i="3" s="1"/>
  <c r="H989" i="3" a="1"/>
  <c r="H989" i="3" s="1"/>
  <c r="M87" i="3" a="1"/>
  <c r="M87" i="3" s="1"/>
  <c r="I87" i="3" a="1"/>
  <c r="I87" i="3" s="1"/>
  <c r="E87" i="3" a="1"/>
  <c r="E87" i="3" s="1"/>
  <c r="L87" i="3" a="1"/>
  <c r="L87" i="3" s="1"/>
  <c r="H87" i="3" a="1"/>
  <c r="H87" i="3" s="1"/>
  <c r="D87" i="3" a="1"/>
  <c r="D87" i="3" s="1"/>
  <c r="K87" i="3" a="1"/>
  <c r="K87" i="3" s="1"/>
  <c r="G87" i="3" a="1"/>
  <c r="G87" i="3" s="1"/>
  <c r="F87" i="3" a="1"/>
  <c r="F87" i="3" s="1"/>
  <c r="J87" i="3" a="1"/>
  <c r="J87" i="3" s="1"/>
  <c r="N87" i="3" a="1"/>
  <c r="N87" i="3" s="1"/>
  <c r="L23" i="3" a="1"/>
  <c r="L23" i="3" s="1"/>
  <c r="H23" i="3" a="1"/>
  <c r="H23" i="3" s="1"/>
  <c r="D23" i="3" a="1"/>
  <c r="D23" i="3" s="1"/>
  <c r="K23" i="3" a="1"/>
  <c r="K23" i="3" s="1"/>
  <c r="G23" i="3" a="1"/>
  <c r="G23" i="3" s="1"/>
  <c r="I23" i="3" a="1"/>
  <c r="I23" i="3" s="1"/>
  <c r="E23" i="3" a="1"/>
  <c r="E23" i="3" s="1"/>
  <c r="J23" i="3" a="1"/>
  <c r="J23" i="3" s="1"/>
  <c r="N23" i="3" a="1"/>
  <c r="N23" i="3" s="1"/>
  <c r="F23" i="3" a="1"/>
  <c r="F23" i="3" s="1"/>
  <c r="M23" i="3" a="1"/>
  <c r="M23" i="3" s="1"/>
  <c r="N241" i="3" a="1"/>
  <c r="N241" i="3" s="1"/>
  <c r="J241" i="3" a="1"/>
  <c r="J241" i="3" s="1"/>
  <c r="F241" i="3" a="1"/>
  <c r="F241" i="3" s="1"/>
  <c r="M241" i="3" a="1"/>
  <c r="M241" i="3" s="1"/>
  <c r="I241" i="3" a="1"/>
  <c r="I241" i="3" s="1"/>
  <c r="E241" i="3" a="1"/>
  <c r="E241" i="3" s="1"/>
  <c r="L241" i="3" a="1"/>
  <c r="L241" i="3" s="1"/>
  <c r="H241" i="3" a="1"/>
  <c r="H241" i="3" s="1"/>
  <c r="D241" i="3" a="1"/>
  <c r="D241" i="3" s="1"/>
  <c r="K241" i="3" a="1"/>
  <c r="K241" i="3" s="1"/>
  <c r="G241" i="3" a="1"/>
  <c r="G241" i="3" s="1"/>
  <c r="N177" i="3" a="1"/>
  <c r="N177" i="3" s="1"/>
  <c r="J177" i="3" a="1"/>
  <c r="J177" i="3" s="1"/>
  <c r="F177" i="3" a="1"/>
  <c r="F177" i="3" s="1"/>
  <c r="M177" i="3" a="1"/>
  <c r="M177" i="3" s="1"/>
  <c r="I177" i="3" a="1"/>
  <c r="I177" i="3" s="1"/>
  <c r="E177" i="3" a="1"/>
  <c r="E177" i="3" s="1"/>
  <c r="L177" i="3" a="1"/>
  <c r="L177" i="3" s="1"/>
  <c r="H177" i="3" a="1"/>
  <c r="H177" i="3" s="1"/>
  <c r="D177" i="3" a="1"/>
  <c r="D177" i="3" s="1"/>
  <c r="K177" i="3" a="1"/>
  <c r="K177" i="3" s="1"/>
  <c r="G177" i="3" a="1"/>
  <c r="G177" i="3" s="1"/>
  <c r="N133" i="3" a="1"/>
  <c r="N133" i="3" s="1"/>
  <c r="J133" i="3" a="1"/>
  <c r="J133" i="3" s="1"/>
  <c r="F133" i="3" a="1"/>
  <c r="F133" i="3" s="1"/>
  <c r="M133" i="3" a="1"/>
  <c r="M133" i="3" s="1"/>
  <c r="I133" i="3" a="1"/>
  <c r="I133" i="3" s="1"/>
  <c r="E133" i="3" a="1"/>
  <c r="E133" i="3" s="1"/>
  <c r="L133" i="3" a="1"/>
  <c r="L133" i="3" s="1"/>
  <c r="H133" i="3" a="1"/>
  <c r="H133" i="3" s="1"/>
  <c r="D133" i="3" a="1"/>
  <c r="D133" i="3" s="1"/>
  <c r="K133" i="3" a="1"/>
  <c r="K133" i="3" s="1"/>
  <c r="G133" i="3" a="1"/>
  <c r="G133" i="3" s="1"/>
  <c r="N69" i="3" a="1"/>
  <c r="N69" i="3" s="1"/>
  <c r="J69" i="3" a="1"/>
  <c r="J69" i="3" s="1"/>
  <c r="F69" i="3" a="1"/>
  <c r="F69" i="3" s="1"/>
  <c r="M69" i="3" a="1"/>
  <c r="M69" i="3" s="1"/>
  <c r="I69" i="3" a="1"/>
  <c r="I69" i="3" s="1"/>
  <c r="E69" i="3" a="1"/>
  <c r="E69" i="3" s="1"/>
  <c r="L69" i="3" a="1"/>
  <c r="L69" i="3" s="1"/>
  <c r="H69" i="3" a="1"/>
  <c r="H69" i="3" s="1"/>
  <c r="D69" i="3" a="1"/>
  <c r="D69" i="3" s="1"/>
  <c r="K69" i="3" a="1"/>
  <c r="K69" i="3" s="1"/>
  <c r="G69" i="3" a="1"/>
  <c r="G69" i="3" s="1"/>
  <c r="N272" i="3" a="1"/>
  <c r="N272" i="3" s="1"/>
  <c r="J272" i="3" a="1"/>
  <c r="J272" i="3" s="1"/>
  <c r="F272" i="3" a="1"/>
  <c r="F272" i="3" s="1"/>
  <c r="M272" i="3" a="1"/>
  <c r="M272" i="3" s="1"/>
  <c r="I272" i="3" a="1"/>
  <c r="I272" i="3" s="1"/>
  <c r="E272" i="3" a="1"/>
  <c r="E272" i="3" s="1"/>
  <c r="L272" i="3" a="1"/>
  <c r="L272" i="3" s="1"/>
  <c r="H272" i="3" a="1"/>
  <c r="H272" i="3" s="1"/>
  <c r="D272" i="3" a="1"/>
  <c r="D272" i="3" s="1"/>
  <c r="K272" i="3" a="1"/>
  <c r="K272" i="3" s="1"/>
  <c r="G272" i="3" a="1"/>
  <c r="G272" i="3" s="1"/>
  <c r="N208" i="3" a="1"/>
  <c r="N208" i="3" s="1"/>
  <c r="J208" i="3" a="1"/>
  <c r="J208" i="3" s="1"/>
  <c r="F208" i="3" a="1"/>
  <c r="F208" i="3" s="1"/>
  <c r="M208" i="3" a="1"/>
  <c r="M208" i="3" s="1"/>
  <c r="I208" i="3" a="1"/>
  <c r="I208" i="3" s="1"/>
  <c r="E208" i="3" a="1"/>
  <c r="E208" i="3" s="1"/>
  <c r="L208" i="3" a="1"/>
  <c r="L208" i="3" s="1"/>
  <c r="H208" i="3" a="1"/>
  <c r="H208" i="3" s="1"/>
  <c r="D208" i="3" a="1"/>
  <c r="D208" i="3" s="1"/>
  <c r="K208" i="3" a="1"/>
  <c r="K208" i="3" s="1"/>
  <c r="G208" i="3" a="1"/>
  <c r="G208" i="3" s="1"/>
  <c r="M46" i="3" a="1"/>
  <c r="M46" i="3" s="1"/>
  <c r="I46" i="3" a="1"/>
  <c r="I46" i="3" s="1"/>
  <c r="E46" i="3" a="1"/>
  <c r="E46" i="3" s="1"/>
  <c r="L46" i="3" a="1"/>
  <c r="L46" i="3" s="1"/>
  <c r="H46" i="3" a="1"/>
  <c r="H46" i="3" s="1"/>
  <c r="D46" i="3" a="1"/>
  <c r="D46" i="3" s="1"/>
  <c r="G46" i="3" a="1"/>
  <c r="G46" i="3" s="1"/>
  <c r="F46" i="3" a="1"/>
  <c r="F46" i="3" s="1"/>
  <c r="N46" i="3" a="1"/>
  <c r="N46" i="3" s="1"/>
  <c r="J46" i="3" a="1"/>
  <c r="J46" i="3" s="1"/>
  <c r="K46" i="3" a="1"/>
  <c r="K46" i="3" s="1"/>
  <c r="M94" i="3" a="1"/>
  <c r="M94" i="3" s="1"/>
  <c r="I94" i="3" a="1"/>
  <c r="I94" i="3" s="1"/>
  <c r="E94" i="3" a="1"/>
  <c r="E94" i="3" s="1"/>
  <c r="L94" i="3" a="1"/>
  <c r="L94" i="3" s="1"/>
  <c r="H94" i="3" a="1"/>
  <c r="H94" i="3" s="1"/>
  <c r="D94" i="3" a="1"/>
  <c r="D94" i="3" s="1"/>
  <c r="G94" i="3" a="1"/>
  <c r="G94" i="3" s="1"/>
  <c r="K94" i="3" a="1"/>
  <c r="K94" i="3" s="1"/>
  <c r="N94" i="3" a="1"/>
  <c r="N94" i="3" s="1"/>
  <c r="F94" i="3" a="1"/>
  <c r="F94" i="3" s="1"/>
  <c r="J94" i="3" a="1"/>
  <c r="J94" i="3" s="1"/>
  <c r="N116" i="3" a="1"/>
  <c r="N116" i="3" s="1"/>
  <c r="J116" i="3" a="1"/>
  <c r="J116" i="3" s="1"/>
  <c r="F116" i="3" a="1"/>
  <c r="F116" i="3" s="1"/>
  <c r="M116" i="3" a="1"/>
  <c r="M116" i="3" s="1"/>
  <c r="I116" i="3" a="1"/>
  <c r="I116" i="3" s="1"/>
  <c r="E116" i="3" a="1"/>
  <c r="E116" i="3" s="1"/>
  <c r="K116" i="3" a="1"/>
  <c r="K116" i="3" s="1"/>
  <c r="D116" i="3" a="1"/>
  <c r="D116" i="3" s="1"/>
  <c r="H116" i="3" a="1"/>
  <c r="H116" i="3" s="1"/>
  <c r="G116" i="3" a="1"/>
  <c r="G116" i="3" s="1"/>
  <c r="L116" i="3" a="1"/>
  <c r="L116" i="3" s="1"/>
  <c r="N52" i="3" a="1"/>
  <c r="N52" i="3" s="1"/>
  <c r="J52" i="3" a="1"/>
  <c r="J52" i="3" s="1"/>
  <c r="F52" i="3" a="1"/>
  <c r="F52" i="3" s="1"/>
  <c r="M52" i="3" a="1"/>
  <c r="M52" i="3" s="1"/>
  <c r="I52" i="3" a="1"/>
  <c r="I52" i="3" s="1"/>
  <c r="E52" i="3" a="1"/>
  <c r="E52" i="3" s="1"/>
  <c r="K52" i="3" a="1"/>
  <c r="K52" i="3" s="1"/>
  <c r="H52" i="3" a="1"/>
  <c r="H52" i="3" s="1"/>
  <c r="D52" i="3" a="1"/>
  <c r="D52" i="3" s="1"/>
  <c r="G52" i="3" a="1"/>
  <c r="G52" i="3" s="1"/>
  <c r="L52" i="3" a="1"/>
  <c r="L52" i="3" s="1"/>
  <c r="N29" i="3" a="1"/>
  <c r="N29" i="3" s="1"/>
  <c r="J29" i="3" a="1"/>
  <c r="J29" i="3" s="1"/>
  <c r="F29" i="3" a="1"/>
  <c r="F29" i="3" s="1"/>
  <c r="M29" i="3" a="1"/>
  <c r="M29" i="3" s="1"/>
  <c r="I29" i="3" a="1"/>
  <c r="I29" i="3" s="1"/>
  <c r="E29" i="3" a="1"/>
  <c r="E29" i="3" s="1"/>
  <c r="L29" i="3" a="1"/>
  <c r="L29" i="3" s="1"/>
  <c r="H29" i="3" a="1"/>
  <c r="H29" i="3" s="1"/>
  <c r="D29" i="3" a="1"/>
  <c r="D29" i="3" s="1"/>
  <c r="K29" i="3" a="1"/>
  <c r="K29" i="3" s="1"/>
  <c r="G29" i="3" a="1"/>
  <c r="G29" i="3" s="1"/>
  <c r="N18" i="3" a="1"/>
  <c r="N18" i="3" s="1"/>
  <c r="J18" i="3" a="1"/>
  <c r="J18" i="3" s="1"/>
  <c r="F18" i="3" a="1"/>
  <c r="F18" i="3" s="1"/>
  <c r="L18" i="3" a="1"/>
  <c r="L18" i="3" s="1"/>
  <c r="G18" i="3" a="1"/>
  <c r="G18" i="3" s="1"/>
  <c r="I18" i="3" a="1"/>
  <c r="I18" i="3" s="1"/>
  <c r="E18" i="3" a="1"/>
  <c r="E18" i="3" s="1"/>
  <c r="K18" i="3" a="1"/>
  <c r="K18" i="3" s="1"/>
  <c r="D18" i="3" a="1"/>
  <c r="D18" i="3" s="1"/>
  <c r="M18" i="3" a="1"/>
  <c r="M18" i="3" s="1"/>
  <c r="H18" i="3" a="1"/>
  <c r="H18" i="3" s="1"/>
  <c r="O5" i="3"/>
  <c r="P5" i="3"/>
  <c r="F250" i="16"/>
  <c r="F4" i="17" s="1"/>
  <c r="E13" i="10"/>
  <c r="F120" i="15"/>
  <c r="U88" i="5"/>
  <c r="CJ2" i="4" s="1"/>
  <c r="AB88" i="5"/>
  <c r="CM2" i="4" s="1"/>
  <c r="CK2" i="4"/>
  <c r="D58" i="15"/>
  <c r="F58" i="15" s="1"/>
  <c r="M275" i="16"/>
  <c r="M362" i="16"/>
  <c r="I250" i="16"/>
  <c r="I4" i="17" s="1"/>
  <c r="G5" i="16"/>
  <c r="D167" i="4"/>
  <c r="F5" i="16"/>
  <c r="D166" i="4"/>
  <c r="P2" i="8"/>
  <c r="D157" i="8"/>
  <c r="P157" i="8" s="1"/>
  <c r="D2" i="15"/>
  <c r="F3" i="15"/>
  <c r="M109" i="16"/>
  <c r="M106" i="16" s="1"/>
  <c r="P15" i="9"/>
  <c r="C20" i="6"/>
  <c r="B29" i="5"/>
  <c r="AC2" i="4" s="1"/>
  <c r="B20" i="6"/>
  <c r="F105" i="16"/>
  <c r="D73" i="15"/>
  <c r="F73" i="15" s="1"/>
  <c r="E8" i="10" s="1"/>
  <c r="D89" i="15"/>
  <c r="F89" i="15" s="1"/>
  <c r="E9" i="10" s="1"/>
  <c r="F90" i="15"/>
  <c r="K123" i="3" a="1"/>
  <c r="K123" i="3" s="1"/>
  <c r="G123" i="3" a="1"/>
  <c r="G123" i="3" s="1"/>
  <c r="N123" i="3" a="1"/>
  <c r="N123" i="3" s="1"/>
  <c r="J123" i="3" a="1"/>
  <c r="J123" i="3" s="1"/>
  <c r="F123" i="3" a="1"/>
  <c r="F123" i="3" s="1"/>
  <c r="M123" i="3" a="1"/>
  <c r="M123" i="3" s="1"/>
  <c r="I123" i="3" a="1"/>
  <c r="I123" i="3" s="1"/>
  <c r="E123" i="3" a="1"/>
  <c r="E123" i="3" s="1"/>
  <c r="D123" i="3" a="1"/>
  <c r="D123" i="3" s="1"/>
  <c r="L123" i="3" a="1"/>
  <c r="L123" i="3" s="1"/>
  <c r="H123" i="3" a="1"/>
  <c r="H123" i="3" s="1"/>
  <c r="K59" i="3" a="1"/>
  <c r="K59" i="3" s="1"/>
  <c r="G59" i="3" a="1"/>
  <c r="G59" i="3" s="1"/>
  <c r="N59" i="3" a="1"/>
  <c r="N59" i="3" s="1"/>
  <c r="J59" i="3" a="1"/>
  <c r="J59" i="3" s="1"/>
  <c r="F59" i="3" a="1"/>
  <c r="F59" i="3" s="1"/>
  <c r="M59" i="3" a="1"/>
  <c r="M59" i="3" s="1"/>
  <c r="I59" i="3" a="1"/>
  <c r="I59" i="3" s="1"/>
  <c r="E59" i="3" a="1"/>
  <c r="E59" i="3" s="1"/>
  <c r="D59" i="3" a="1"/>
  <c r="D59" i="3" s="1"/>
  <c r="L59" i="3" a="1"/>
  <c r="L59" i="3" s="1"/>
  <c r="H59" i="3" a="1"/>
  <c r="H59" i="3" s="1"/>
  <c r="K122" i="3" a="1"/>
  <c r="K122" i="3" s="1"/>
  <c r="G122" i="3" a="1"/>
  <c r="G122" i="3" s="1"/>
  <c r="N122" i="3" a="1"/>
  <c r="N122" i="3" s="1"/>
  <c r="J122" i="3" a="1"/>
  <c r="J122" i="3" s="1"/>
  <c r="F122" i="3" a="1"/>
  <c r="F122" i="3" s="1"/>
  <c r="M122" i="3" a="1"/>
  <c r="M122" i="3" s="1"/>
  <c r="D122" i="3" a="1"/>
  <c r="D122" i="3" s="1"/>
  <c r="H122" i="3" a="1"/>
  <c r="H122" i="3" s="1"/>
  <c r="L122" i="3" a="1"/>
  <c r="L122" i="3" s="1"/>
  <c r="I122" i="3" a="1"/>
  <c r="I122" i="3" s="1"/>
  <c r="E122" i="3" a="1"/>
  <c r="E122" i="3" s="1"/>
  <c r="K58" i="3" a="1"/>
  <c r="K58" i="3" s="1"/>
  <c r="G58" i="3" a="1"/>
  <c r="G58" i="3" s="1"/>
  <c r="N58" i="3" a="1"/>
  <c r="N58" i="3" s="1"/>
  <c r="J58" i="3" a="1"/>
  <c r="J58" i="3" s="1"/>
  <c r="F58" i="3" a="1"/>
  <c r="F58" i="3" s="1"/>
  <c r="M58" i="3" a="1"/>
  <c r="M58" i="3" s="1"/>
  <c r="D58" i="3" a="1"/>
  <c r="D58" i="3" s="1"/>
  <c r="L58" i="3" a="1"/>
  <c r="L58" i="3" s="1"/>
  <c r="I58" i="3" a="1"/>
  <c r="I58" i="3" s="1"/>
  <c r="E58" i="3" a="1"/>
  <c r="E58" i="3" s="1"/>
  <c r="H58" i="3" a="1"/>
  <c r="H58" i="3" s="1"/>
  <c r="L137" i="3" a="1"/>
  <c r="L137" i="3" s="1"/>
  <c r="H137" i="3" a="1"/>
  <c r="H137" i="3" s="1"/>
  <c r="D137" i="3" a="1"/>
  <c r="D137" i="3" s="1"/>
  <c r="K137" i="3" a="1"/>
  <c r="K137" i="3" s="1"/>
  <c r="G137" i="3" a="1"/>
  <c r="G137" i="3" s="1"/>
  <c r="N137" i="3" a="1"/>
  <c r="N137" i="3" s="1"/>
  <c r="J137" i="3" a="1"/>
  <c r="J137" i="3" s="1"/>
  <c r="F137" i="3" a="1"/>
  <c r="F137" i="3" s="1"/>
  <c r="M137" i="3" a="1"/>
  <c r="M137" i="3" s="1"/>
  <c r="I137" i="3" a="1"/>
  <c r="I137" i="3" s="1"/>
  <c r="E137" i="3" a="1"/>
  <c r="E137" i="3" s="1"/>
  <c r="L73" i="3" a="1"/>
  <c r="L73" i="3" s="1"/>
  <c r="H73" i="3" a="1"/>
  <c r="H73" i="3" s="1"/>
  <c r="D73" i="3" a="1"/>
  <c r="D73" i="3" s="1"/>
  <c r="K73" i="3" a="1"/>
  <c r="K73" i="3" s="1"/>
  <c r="G73" i="3" a="1"/>
  <c r="G73" i="3" s="1"/>
  <c r="N73" i="3" a="1"/>
  <c r="N73" i="3" s="1"/>
  <c r="J73" i="3" a="1"/>
  <c r="J73" i="3" s="1"/>
  <c r="F73" i="3" a="1"/>
  <c r="F73" i="3" s="1"/>
  <c r="I73" i="3" a="1"/>
  <c r="I73" i="3" s="1"/>
  <c r="E73" i="3" a="1"/>
  <c r="E73" i="3" s="1"/>
  <c r="M73" i="3" a="1"/>
  <c r="M73" i="3" s="1"/>
  <c r="N152" i="3" a="1"/>
  <c r="N152" i="3" s="1"/>
  <c r="J152" i="3" a="1"/>
  <c r="J152" i="3" s="1"/>
  <c r="F152" i="3" a="1"/>
  <c r="F152" i="3" s="1"/>
  <c r="M152" i="3" a="1"/>
  <c r="M152" i="3" s="1"/>
  <c r="I152" i="3" a="1"/>
  <c r="I152" i="3" s="1"/>
  <c r="E152" i="3" a="1"/>
  <c r="E152" i="3" s="1"/>
  <c r="L152" i="3" a="1"/>
  <c r="L152" i="3" s="1"/>
  <c r="H152" i="3" a="1"/>
  <c r="H152" i="3" s="1"/>
  <c r="D152" i="3" a="1"/>
  <c r="D152" i="3" s="1"/>
  <c r="G152" i="3" a="1"/>
  <c r="G152" i="3" s="1"/>
  <c r="K152" i="3" a="1"/>
  <c r="K152" i="3" s="1"/>
  <c r="L88" i="3" a="1"/>
  <c r="L88" i="3" s="1"/>
  <c r="H88" i="3" a="1"/>
  <c r="H88" i="3" s="1"/>
  <c r="D88" i="3" a="1"/>
  <c r="D88" i="3" s="1"/>
  <c r="K88" i="3" a="1"/>
  <c r="K88" i="3" s="1"/>
  <c r="G88" i="3" a="1"/>
  <c r="G88" i="3" s="1"/>
  <c r="F88" i="3" a="1"/>
  <c r="F88" i="3" s="1"/>
  <c r="J88" i="3" a="1"/>
  <c r="J88" i="3" s="1"/>
  <c r="N88" i="3" a="1"/>
  <c r="N88" i="3" s="1"/>
  <c r="E88" i="3" a="1"/>
  <c r="E88" i="3" s="1"/>
  <c r="I88" i="3" a="1"/>
  <c r="I88" i="3" s="1"/>
  <c r="M88" i="3" a="1"/>
  <c r="M88" i="3" s="1"/>
  <c r="K24" i="3" a="1"/>
  <c r="K24" i="3" s="1"/>
  <c r="G24" i="3" a="1"/>
  <c r="G24" i="3" s="1"/>
  <c r="J24" i="3" a="1"/>
  <c r="J24" i="3" s="1"/>
  <c r="H24" i="3" a="1"/>
  <c r="H24" i="3" s="1"/>
  <c r="M24" i="3" a="1"/>
  <c r="M24" i="3" s="1"/>
  <c r="F24" i="3" a="1"/>
  <c r="F24" i="3" s="1"/>
  <c r="D24" i="3" a="1"/>
  <c r="D24" i="3" s="1"/>
  <c r="N24" i="3" a="1"/>
  <c r="N24" i="3" s="1"/>
  <c r="E24" i="3" a="1"/>
  <c r="E24" i="3" s="1"/>
  <c r="I24" i="3" a="1"/>
  <c r="I24" i="3" s="1"/>
  <c r="L24" i="3" a="1"/>
  <c r="L24" i="3" s="1"/>
  <c r="M194" i="3" a="1"/>
  <c r="M194" i="3" s="1"/>
  <c r="I194" i="3" a="1"/>
  <c r="I194" i="3" s="1"/>
  <c r="E194" i="3" a="1"/>
  <c r="E194" i="3" s="1"/>
  <c r="L194" i="3" a="1"/>
  <c r="L194" i="3" s="1"/>
  <c r="H194" i="3" a="1"/>
  <c r="H194" i="3" s="1"/>
  <c r="D194" i="3" a="1"/>
  <c r="D194" i="3" s="1"/>
  <c r="K194" i="3" a="1"/>
  <c r="K194" i="3" s="1"/>
  <c r="G194" i="3" a="1"/>
  <c r="G194" i="3" s="1"/>
  <c r="N194" i="3" a="1"/>
  <c r="N194" i="3" s="1"/>
  <c r="J194" i="3" a="1"/>
  <c r="J194" i="3" s="1"/>
  <c r="F194" i="3" a="1"/>
  <c r="F194" i="3" s="1"/>
  <c r="M258" i="3" a="1"/>
  <c r="M258" i="3" s="1"/>
  <c r="I258" i="3" a="1"/>
  <c r="I258" i="3" s="1"/>
  <c r="E258" i="3" a="1"/>
  <c r="E258" i="3" s="1"/>
  <c r="L258" i="3" a="1"/>
  <c r="L258" i="3" s="1"/>
  <c r="H258" i="3" a="1"/>
  <c r="H258" i="3" s="1"/>
  <c r="D258" i="3" a="1"/>
  <c r="D258" i="3" s="1"/>
  <c r="K258" i="3" a="1"/>
  <c r="K258" i="3" s="1"/>
  <c r="G258" i="3" a="1"/>
  <c r="G258" i="3" s="1"/>
  <c r="N258" i="3" a="1"/>
  <c r="N258" i="3" s="1"/>
  <c r="J258" i="3" a="1"/>
  <c r="J258" i="3" s="1"/>
  <c r="F258" i="3" a="1"/>
  <c r="F258" i="3" s="1"/>
  <c r="M171" i="3" a="1"/>
  <c r="M171" i="3" s="1"/>
  <c r="I171" i="3" a="1"/>
  <c r="I171" i="3" s="1"/>
  <c r="E171" i="3" a="1"/>
  <c r="E171" i="3" s="1"/>
  <c r="L171" i="3" a="1"/>
  <c r="L171" i="3" s="1"/>
  <c r="H171" i="3" a="1"/>
  <c r="H171" i="3" s="1"/>
  <c r="D171" i="3" a="1"/>
  <c r="D171" i="3" s="1"/>
  <c r="K171" i="3" a="1"/>
  <c r="K171" i="3" s="1"/>
  <c r="G171" i="3" a="1"/>
  <c r="G171" i="3" s="1"/>
  <c r="J171" i="3" a="1"/>
  <c r="J171" i="3" s="1"/>
  <c r="F171" i="3" a="1"/>
  <c r="F171" i="3" s="1"/>
  <c r="N171" i="3" a="1"/>
  <c r="N171" i="3" s="1"/>
  <c r="M235" i="3" a="1"/>
  <c r="M235" i="3" s="1"/>
  <c r="I235" i="3" a="1"/>
  <c r="I235" i="3" s="1"/>
  <c r="E235" i="3" a="1"/>
  <c r="E235" i="3" s="1"/>
  <c r="L235" i="3" a="1"/>
  <c r="L235" i="3" s="1"/>
  <c r="H235" i="3" a="1"/>
  <c r="H235" i="3" s="1"/>
  <c r="D235" i="3" a="1"/>
  <c r="D235" i="3" s="1"/>
  <c r="K235" i="3" a="1"/>
  <c r="K235" i="3" s="1"/>
  <c r="G235" i="3" a="1"/>
  <c r="G235" i="3" s="1"/>
  <c r="J235" i="3" a="1"/>
  <c r="J235" i="3" s="1"/>
  <c r="F235" i="3" a="1"/>
  <c r="F235" i="3" s="1"/>
  <c r="N235" i="3" a="1"/>
  <c r="N235" i="3" s="1"/>
  <c r="K148" i="3" a="1"/>
  <c r="K148" i="3" s="1"/>
  <c r="G148" i="3" a="1"/>
  <c r="G148" i="3" s="1"/>
  <c r="N148" i="3" a="1"/>
  <c r="N148" i="3" s="1"/>
  <c r="J148" i="3" a="1"/>
  <c r="J148" i="3" s="1"/>
  <c r="F148" i="3" a="1"/>
  <c r="F148" i="3" s="1"/>
  <c r="I148" i="3" a="1"/>
  <c r="I148" i="3" s="1"/>
  <c r="H148" i="3" a="1"/>
  <c r="H148" i="3" s="1"/>
  <c r="L148" i="3" a="1"/>
  <c r="L148" i="3" s="1"/>
  <c r="D148" i="3" a="1"/>
  <c r="D148" i="3" s="1"/>
  <c r="M148" i="3" a="1"/>
  <c r="M148" i="3" s="1"/>
  <c r="E148" i="3" a="1"/>
  <c r="E148" i="3" s="1"/>
  <c r="L212" i="3" a="1"/>
  <c r="L212" i="3" s="1"/>
  <c r="H212" i="3" a="1"/>
  <c r="H212" i="3" s="1"/>
  <c r="D212" i="3" a="1"/>
  <c r="D212" i="3" s="1"/>
  <c r="K212" i="3" a="1"/>
  <c r="K212" i="3" s="1"/>
  <c r="G212" i="3" a="1"/>
  <c r="G212" i="3" s="1"/>
  <c r="N212" i="3" a="1"/>
  <c r="N212" i="3" s="1"/>
  <c r="J212" i="3" a="1"/>
  <c r="J212" i="3" s="1"/>
  <c r="F212" i="3" a="1"/>
  <c r="F212" i="3" s="1"/>
  <c r="I212" i="3" a="1"/>
  <c r="I212" i="3" s="1"/>
  <c r="E212" i="3" a="1"/>
  <c r="E212" i="3" s="1"/>
  <c r="M212" i="3" a="1"/>
  <c r="M212" i="3" s="1"/>
  <c r="L276" i="3" a="1"/>
  <c r="L276" i="3" s="1"/>
  <c r="H276" i="3" a="1"/>
  <c r="H276" i="3" s="1"/>
  <c r="D276" i="3" a="1"/>
  <c r="D276" i="3" s="1"/>
  <c r="K276" i="3" a="1"/>
  <c r="K276" i="3" s="1"/>
  <c r="G276" i="3" a="1"/>
  <c r="G276" i="3" s="1"/>
  <c r="N276" i="3" a="1"/>
  <c r="N276" i="3" s="1"/>
  <c r="J276" i="3" a="1"/>
  <c r="J276" i="3" s="1"/>
  <c r="F276" i="3" a="1"/>
  <c r="F276" i="3" s="1"/>
  <c r="I276" i="3" a="1"/>
  <c r="I276" i="3" s="1"/>
  <c r="E276" i="3" a="1"/>
  <c r="E276" i="3" s="1"/>
  <c r="M276" i="3" a="1"/>
  <c r="M276" i="3" s="1"/>
  <c r="N340" i="3" a="1"/>
  <c r="N340" i="3" s="1"/>
  <c r="J340" i="3" a="1"/>
  <c r="J340" i="3" s="1"/>
  <c r="F340" i="3" a="1"/>
  <c r="F340" i="3" s="1"/>
  <c r="M340" i="3" a="1"/>
  <c r="M340" i="3" s="1"/>
  <c r="I340" i="3" a="1"/>
  <c r="I340" i="3" s="1"/>
  <c r="E340" i="3" a="1"/>
  <c r="E340" i="3" s="1"/>
  <c r="L340" i="3" a="1"/>
  <c r="L340" i="3" s="1"/>
  <c r="H340" i="3" a="1"/>
  <c r="H340" i="3" s="1"/>
  <c r="D340" i="3" a="1"/>
  <c r="D340" i="3" s="1"/>
  <c r="K340" i="3" a="1"/>
  <c r="K340" i="3" s="1"/>
  <c r="G340" i="3" a="1"/>
  <c r="G340" i="3" s="1"/>
  <c r="N404" i="3" a="1"/>
  <c r="N404" i="3" s="1"/>
  <c r="J404" i="3" a="1"/>
  <c r="J404" i="3" s="1"/>
  <c r="F404" i="3" a="1"/>
  <c r="F404" i="3" s="1"/>
  <c r="M404" i="3" a="1"/>
  <c r="M404" i="3" s="1"/>
  <c r="I404" i="3" a="1"/>
  <c r="I404" i="3" s="1"/>
  <c r="E404" i="3" a="1"/>
  <c r="E404" i="3" s="1"/>
  <c r="L404" i="3" a="1"/>
  <c r="L404" i="3" s="1"/>
  <c r="H404" i="3" a="1"/>
  <c r="H404" i="3" s="1"/>
  <c r="D404" i="3" a="1"/>
  <c r="D404" i="3" s="1"/>
  <c r="K404" i="3" a="1"/>
  <c r="K404" i="3" s="1"/>
  <c r="G404" i="3" a="1"/>
  <c r="G404" i="3" s="1"/>
  <c r="L213" i="3" a="1"/>
  <c r="L213" i="3" s="1"/>
  <c r="H213" i="3" a="1"/>
  <c r="H213" i="3" s="1"/>
  <c r="D213" i="3" a="1"/>
  <c r="D213" i="3" s="1"/>
  <c r="K213" i="3" a="1"/>
  <c r="K213" i="3" s="1"/>
  <c r="G213" i="3" a="1"/>
  <c r="G213" i="3" s="1"/>
  <c r="N213" i="3" a="1"/>
  <c r="N213" i="3" s="1"/>
  <c r="J213" i="3" a="1"/>
  <c r="J213" i="3" s="1"/>
  <c r="F213" i="3" a="1"/>
  <c r="F213" i="3" s="1"/>
  <c r="E213" i="3" a="1"/>
  <c r="E213" i="3" s="1"/>
  <c r="M213" i="3" a="1"/>
  <c r="M213" i="3" s="1"/>
  <c r="I213" i="3" a="1"/>
  <c r="I213" i="3" s="1"/>
  <c r="L277" i="3" a="1"/>
  <c r="L277" i="3" s="1"/>
  <c r="H277" i="3" a="1"/>
  <c r="H277" i="3" s="1"/>
  <c r="D277" i="3" a="1"/>
  <c r="D277" i="3" s="1"/>
  <c r="K277" i="3" a="1"/>
  <c r="K277" i="3" s="1"/>
  <c r="G277" i="3" a="1"/>
  <c r="G277" i="3" s="1"/>
  <c r="N277" i="3" a="1"/>
  <c r="N277" i="3" s="1"/>
  <c r="J277" i="3" a="1"/>
  <c r="J277" i="3" s="1"/>
  <c r="F277" i="3" a="1"/>
  <c r="F277" i="3" s="1"/>
  <c r="E277" i="3" a="1"/>
  <c r="E277" i="3" s="1"/>
  <c r="M277" i="3" a="1"/>
  <c r="M277" i="3" s="1"/>
  <c r="I277" i="3" a="1"/>
  <c r="I277" i="3" s="1"/>
  <c r="K198" i="3" a="1"/>
  <c r="K198" i="3" s="1"/>
  <c r="G198" i="3" a="1"/>
  <c r="G198" i="3" s="1"/>
  <c r="N198" i="3" a="1"/>
  <c r="N198" i="3" s="1"/>
  <c r="J198" i="3" a="1"/>
  <c r="J198" i="3" s="1"/>
  <c r="F198" i="3" a="1"/>
  <c r="F198" i="3" s="1"/>
  <c r="M198" i="3" a="1"/>
  <c r="M198" i="3" s="1"/>
  <c r="I198" i="3" a="1"/>
  <c r="I198" i="3" s="1"/>
  <c r="E198" i="3" a="1"/>
  <c r="E198" i="3" s="1"/>
  <c r="D198" i="3" a="1"/>
  <c r="D198" i="3" s="1"/>
  <c r="L198" i="3" a="1"/>
  <c r="L198" i="3" s="1"/>
  <c r="H198" i="3" a="1"/>
  <c r="H198" i="3" s="1"/>
  <c r="K262" i="3" a="1"/>
  <c r="K262" i="3" s="1"/>
  <c r="G262" i="3" a="1"/>
  <c r="G262" i="3" s="1"/>
  <c r="N262" i="3" a="1"/>
  <c r="N262" i="3" s="1"/>
  <c r="J262" i="3" a="1"/>
  <c r="J262" i="3" s="1"/>
  <c r="F262" i="3" a="1"/>
  <c r="F262" i="3" s="1"/>
  <c r="M262" i="3" a="1"/>
  <c r="M262" i="3" s="1"/>
  <c r="I262" i="3" a="1"/>
  <c r="I262" i="3" s="1"/>
  <c r="E262" i="3" a="1"/>
  <c r="E262" i="3" s="1"/>
  <c r="D262" i="3" a="1"/>
  <c r="D262" i="3" s="1"/>
  <c r="L262" i="3" a="1"/>
  <c r="L262" i="3" s="1"/>
  <c r="H262" i="3" a="1"/>
  <c r="H262" i="3" s="1"/>
  <c r="K183" i="3" a="1"/>
  <c r="K183" i="3" s="1"/>
  <c r="G183" i="3" a="1"/>
  <c r="G183" i="3" s="1"/>
  <c r="N183" i="3" a="1"/>
  <c r="N183" i="3" s="1"/>
  <c r="J183" i="3" a="1"/>
  <c r="J183" i="3" s="1"/>
  <c r="F183" i="3" a="1"/>
  <c r="F183" i="3" s="1"/>
  <c r="M183" i="3" a="1"/>
  <c r="M183" i="3" s="1"/>
  <c r="I183" i="3" a="1"/>
  <c r="I183" i="3" s="1"/>
  <c r="E183" i="3" a="1"/>
  <c r="E183" i="3" s="1"/>
  <c r="L183" i="3" a="1"/>
  <c r="L183" i="3" s="1"/>
  <c r="H183" i="3" a="1"/>
  <c r="H183" i="3" s="1"/>
  <c r="D183" i="3" a="1"/>
  <c r="D183" i="3" s="1"/>
  <c r="K247" i="3" a="1"/>
  <c r="K247" i="3" s="1"/>
  <c r="G247" i="3" a="1"/>
  <c r="G247" i="3" s="1"/>
  <c r="N247" i="3" a="1"/>
  <c r="N247" i="3" s="1"/>
  <c r="J247" i="3" a="1"/>
  <c r="J247" i="3" s="1"/>
  <c r="F247" i="3" a="1"/>
  <c r="F247" i="3" s="1"/>
  <c r="M247" i="3" a="1"/>
  <c r="M247" i="3" s="1"/>
  <c r="I247" i="3" a="1"/>
  <c r="I247" i="3" s="1"/>
  <c r="E247" i="3" a="1"/>
  <c r="E247" i="3" s="1"/>
  <c r="L247" i="3" a="1"/>
  <c r="L247" i="3" s="1"/>
  <c r="H247" i="3" a="1"/>
  <c r="H247" i="3" s="1"/>
  <c r="D247" i="3" a="1"/>
  <c r="D247" i="3" s="1"/>
  <c r="N317" i="3" a="1"/>
  <c r="N317" i="3" s="1"/>
  <c r="J317" i="3" a="1"/>
  <c r="J317" i="3" s="1"/>
  <c r="F317" i="3" a="1"/>
  <c r="F317" i="3" s="1"/>
  <c r="M317" i="3" a="1"/>
  <c r="M317" i="3" s="1"/>
  <c r="I317" i="3" a="1"/>
  <c r="I317" i="3" s="1"/>
  <c r="E317" i="3" a="1"/>
  <c r="E317" i="3" s="1"/>
  <c r="L317" i="3" a="1"/>
  <c r="L317" i="3" s="1"/>
  <c r="H317" i="3" a="1"/>
  <c r="H317" i="3" s="1"/>
  <c r="D317" i="3" a="1"/>
  <c r="D317" i="3" s="1"/>
  <c r="K317" i="3" a="1"/>
  <c r="K317" i="3" s="1"/>
  <c r="G317" i="3" a="1"/>
  <c r="G317" i="3" s="1"/>
  <c r="N381" i="3" a="1"/>
  <c r="N381" i="3" s="1"/>
  <c r="J381" i="3" a="1"/>
  <c r="J381" i="3" s="1"/>
  <c r="F381" i="3" a="1"/>
  <c r="F381" i="3" s="1"/>
  <c r="M381" i="3" a="1"/>
  <c r="M381" i="3" s="1"/>
  <c r="I381" i="3" a="1"/>
  <c r="I381" i="3" s="1"/>
  <c r="E381" i="3" a="1"/>
  <c r="E381" i="3" s="1"/>
  <c r="L381" i="3" a="1"/>
  <c r="L381" i="3" s="1"/>
  <c r="H381" i="3" a="1"/>
  <c r="H381" i="3" s="1"/>
  <c r="D381" i="3" a="1"/>
  <c r="D381" i="3" s="1"/>
  <c r="K381" i="3" a="1"/>
  <c r="K381" i="3" s="1"/>
  <c r="G381" i="3" a="1"/>
  <c r="G381" i="3" s="1"/>
  <c r="N531" i="3" a="1"/>
  <c r="N531" i="3" s="1"/>
  <c r="J531" i="3" a="1"/>
  <c r="J531" i="3" s="1"/>
  <c r="F531" i="3" a="1"/>
  <c r="F531" i="3" s="1"/>
  <c r="M531" i="3" a="1"/>
  <c r="M531" i="3" s="1"/>
  <c r="I531" i="3" a="1"/>
  <c r="I531" i="3" s="1"/>
  <c r="E531" i="3" a="1"/>
  <c r="E531" i="3" s="1"/>
  <c r="L531" i="3" a="1"/>
  <c r="L531" i="3" s="1"/>
  <c r="H531" i="3" a="1"/>
  <c r="H531" i="3" s="1"/>
  <c r="D531" i="3" a="1"/>
  <c r="D531" i="3" s="1"/>
  <c r="K531" i="3" a="1"/>
  <c r="K531" i="3" s="1"/>
  <c r="G531" i="3" a="1"/>
  <c r="G531" i="3" s="1"/>
  <c r="M326" i="3" a="1"/>
  <c r="M326" i="3" s="1"/>
  <c r="I326" i="3" a="1"/>
  <c r="I326" i="3" s="1"/>
  <c r="E326" i="3" a="1"/>
  <c r="E326" i="3" s="1"/>
  <c r="L326" i="3" a="1"/>
  <c r="L326" i="3" s="1"/>
  <c r="H326" i="3" a="1"/>
  <c r="H326" i="3" s="1"/>
  <c r="D326" i="3" a="1"/>
  <c r="D326" i="3" s="1"/>
  <c r="K326" i="3" a="1"/>
  <c r="K326" i="3" s="1"/>
  <c r="G326" i="3" a="1"/>
  <c r="G326" i="3" s="1"/>
  <c r="J326" i="3" a="1"/>
  <c r="J326" i="3" s="1"/>
  <c r="F326" i="3" a="1"/>
  <c r="F326" i="3" s="1"/>
  <c r="N326" i="3" a="1"/>
  <c r="N326" i="3" s="1"/>
  <c r="M390" i="3" a="1"/>
  <c r="M390" i="3" s="1"/>
  <c r="I390" i="3" a="1"/>
  <c r="I390" i="3" s="1"/>
  <c r="E390" i="3" a="1"/>
  <c r="E390" i="3" s="1"/>
  <c r="L390" i="3" a="1"/>
  <c r="L390" i="3" s="1"/>
  <c r="H390" i="3" a="1"/>
  <c r="H390" i="3" s="1"/>
  <c r="D390" i="3" a="1"/>
  <c r="D390" i="3" s="1"/>
  <c r="K390" i="3" a="1"/>
  <c r="K390" i="3" s="1"/>
  <c r="G390" i="3" a="1"/>
  <c r="G390" i="3" s="1"/>
  <c r="J390" i="3" a="1"/>
  <c r="J390" i="3" s="1"/>
  <c r="F390" i="3" a="1"/>
  <c r="F390" i="3" s="1"/>
  <c r="N390" i="3" a="1"/>
  <c r="N390" i="3" s="1"/>
  <c r="M327" i="3" a="1"/>
  <c r="M327" i="3" s="1"/>
  <c r="I327" i="3" a="1"/>
  <c r="I327" i="3" s="1"/>
  <c r="E327" i="3" a="1"/>
  <c r="E327" i="3" s="1"/>
  <c r="L327" i="3" a="1"/>
  <c r="L327" i="3" s="1"/>
  <c r="H327" i="3" a="1"/>
  <c r="H327" i="3" s="1"/>
  <c r="D327" i="3" a="1"/>
  <c r="D327" i="3" s="1"/>
  <c r="K327" i="3" a="1"/>
  <c r="K327" i="3" s="1"/>
  <c r="G327" i="3" a="1"/>
  <c r="G327" i="3" s="1"/>
  <c r="N327" i="3" a="1"/>
  <c r="N327" i="3" s="1"/>
  <c r="J327" i="3" a="1"/>
  <c r="J327" i="3" s="1"/>
  <c r="F327" i="3" a="1"/>
  <c r="F327" i="3" s="1"/>
  <c r="M391" i="3" a="1"/>
  <c r="M391" i="3" s="1"/>
  <c r="I391" i="3" a="1"/>
  <c r="I391" i="3" s="1"/>
  <c r="E391" i="3" a="1"/>
  <c r="E391" i="3" s="1"/>
  <c r="L391" i="3" a="1"/>
  <c r="L391" i="3" s="1"/>
  <c r="H391" i="3" a="1"/>
  <c r="H391" i="3" s="1"/>
  <c r="D391" i="3" a="1"/>
  <c r="D391" i="3" s="1"/>
  <c r="K391" i="3" a="1"/>
  <c r="K391" i="3" s="1"/>
  <c r="G391" i="3" a="1"/>
  <c r="G391" i="3" s="1"/>
  <c r="N391" i="3" a="1"/>
  <c r="N391" i="3" s="1"/>
  <c r="J391" i="3" a="1"/>
  <c r="J391" i="3" s="1"/>
  <c r="F391" i="3" a="1"/>
  <c r="F391" i="3" s="1"/>
  <c r="L304" i="3" a="1"/>
  <c r="L304" i="3" s="1"/>
  <c r="H304" i="3" a="1"/>
  <c r="H304" i="3" s="1"/>
  <c r="D304" i="3" a="1"/>
  <c r="D304" i="3" s="1"/>
  <c r="K304" i="3" a="1"/>
  <c r="K304" i="3" s="1"/>
  <c r="G304" i="3" a="1"/>
  <c r="G304" i="3" s="1"/>
  <c r="E304" i="3" a="1"/>
  <c r="E304" i="3" s="1"/>
  <c r="N304" i="3" a="1"/>
  <c r="N304" i="3" s="1"/>
  <c r="M304" i="3" a="1"/>
  <c r="M304" i="3" s="1"/>
  <c r="J304" i="3" a="1"/>
  <c r="J304" i="3" s="1"/>
  <c r="F304" i="3" a="1"/>
  <c r="F304" i="3" s="1"/>
  <c r="I304" i="3" a="1"/>
  <c r="I304" i="3" s="1"/>
  <c r="L368" i="3" a="1"/>
  <c r="L368" i="3" s="1"/>
  <c r="H368" i="3" a="1"/>
  <c r="H368" i="3" s="1"/>
  <c r="D368" i="3" a="1"/>
  <c r="D368" i="3" s="1"/>
  <c r="K368" i="3" a="1"/>
  <c r="K368" i="3" s="1"/>
  <c r="G368" i="3" a="1"/>
  <c r="G368" i="3" s="1"/>
  <c r="N368" i="3" a="1"/>
  <c r="N368" i="3" s="1"/>
  <c r="J368" i="3" a="1"/>
  <c r="J368" i="3" s="1"/>
  <c r="F368" i="3" a="1"/>
  <c r="F368" i="3" s="1"/>
  <c r="M368" i="3" a="1"/>
  <c r="M368" i="3" s="1"/>
  <c r="I368" i="3" a="1"/>
  <c r="I368" i="3" s="1"/>
  <c r="E368" i="3" a="1"/>
  <c r="E368" i="3" s="1"/>
  <c r="L305" i="3" a="1"/>
  <c r="L305" i="3" s="1"/>
  <c r="H305" i="3" a="1"/>
  <c r="H305" i="3" s="1"/>
  <c r="D305" i="3" a="1"/>
  <c r="D305" i="3" s="1"/>
  <c r="K305" i="3" a="1"/>
  <c r="K305" i="3" s="1"/>
  <c r="G305" i="3" a="1"/>
  <c r="G305" i="3" s="1"/>
  <c r="N305" i="3" a="1"/>
  <c r="N305" i="3" s="1"/>
  <c r="J305" i="3" a="1"/>
  <c r="J305" i="3" s="1"/>
  <c r="F305" i="3" a="1"/>
  <c r="F305" i="3" s="1"/>
  <c r="M305" i="3" a="1"/>
  <c r="M305" i="3" s="1"/>
  <c r="I305" i="3" a="1"/>
  <c r="I305" i="3" s="1"/>
  <c r="E305" i="3" a="1"/>
  <c r="E305" i="3" s="1"/>
  <c r="L369" i="3" a="1"/>
  <c r="L369" i="3" s="1"/>
  <c r="H369" i="3" a="1"/>
  <c r="H369" i="3" s="1"/>
  <c r="D369" i="3" a="1"/>
  <c r="D369" i="3" s="1"/>
  <c r="K369" i="3" a="1"/>
  <c r="K369" i="3" s="1"/>
  <c r="G369" i="3" a="1"/>
  <c r="G369" i="3" s="1"/>
  <c r="N369" i="3" a="1"/>
  <c r="N369" i="3" s="1"/>
  <c r="J369" i="3" a="1"/>
  <c r="J369" i="3" s="1"/>
  <c r="F369" i="3" a="1"/>
  <c r="F369" i="3" s="1"/>
  <c r="M369" i="3" a="1"/>
  <c r="M369" i="3" s="1"/>
  <c r="I369" i="3" a="1"/>
  <c r="I369" i="3" s="1"/>
  <c r="E369" i="3" a="1"/>
  <c r="E369" i="3" s="1"/>
  <c r="L431" i="3" a="1"/>
  <c r="L431" i="3" s="1"/>
  <c r="H431" i="3" a="1"/>
  <c r="H431" i="3" s="1"/>
  <c r="D431" i="3" a="1"/>
  <c r="D431" i="3" s="1"/>
  <c r="K431" i="3" a="1"/>
  <c r="K431" i="3" s="1"/>
  <c r="E431" i="3" a="1"/>
  <c r="E431" i="3" s="1"/>
  <c r="J431" i="3" a="1"/>
  <c r="J431" i="3" s="1"/>
  <c r="I431" i="3" a="1"/>
  <c r="I431" i="3" s="1"/>
  <c r="N431" i="3" a="1"/>
  <c r="N431" i="3" s="1"/>
  <c r="G431" i="3" a="1"/>
  <c r="G431" i="3" s="1"/>
  <c r="M431" i="3" a="1"/>
  <c r="M431" i="3" s="1"/>
  <c r="F431" i="3" a="1"/>
  <c r="F431" i="3" s="1"/>
  <c r="N492" i="3" a="1"/>
  <c r="N492" i="3" s="1"/>
  <c r="J492" i="3" a="1"/>
  <c r="J492" i="3" s="1"/>
  <c r="F492" i="3" a="1"/>
  <c r="F492" i="3" s="1"/>
  <c r="M492" i="3" a="1"/>
  <c r="M492" i="3" s="1"/>
  <c r="I492" i="3" a="1"/>
  <c r="I492" i="3" s="1"/>
  <c r="E492" i="3" a="1"/>
  <c r="E492" i="3" s="1"/>
  <c r="L492" i="3" a="1"/>
  <c r="L492" i="3" s="1"/>
  <c r="H492" i="3" a="1"/>
  <c r="H492" i="3" s="1"/>
  <c r="D492" i="3" a="1"/>
  <c r="D492" i="3" s="1"/>
  <c r="G492" i="3" a="1"/>
  <c r="G492" i="3" s="1"/>
  <c r="K492" i="3" a="1"/>
  <c r="K492" i="3" s="1"/>
  <c r="K338" i="3" a="1"/>
  <c r="K338" i="3" s="1"/>
  <c r="G338" i="3" a="1"/>
  <c r="G338" i="3" s="1"/>
  <c r="N338" i="3" a="1"/>
  <c r="N338" i="3" s="1"/>
  <c r="J338" i="3" a="1"/>
  <c r="J338" i="3" s="1"/>
  <c r="F338" i="3" a="1"/>
  <c r="F338" i="3" s="1"/>
  <c r="M338" i="3" a="1"/>
  <c r="M338" i="3" s="1"/>
  <c r="I338" i="3" a="1"/>
  <c r="I338" i="3" s="1"/>
  <c r="E338" i="3" a="1"/>
  <c r="E338" i="3" s="1"/>
  <c r="L338" i="3" a="1"/>
  <c r="L338" i="3" s="1"/>
  <c r="H338" i="3" a="1"/>
  <c r="H338" i="3" s="1"/>
  <c r="D338" i="3" a="1"/>
  <c r="D338" i="3" s="1"/>
  <c r="K402" i="3" a="1"/>
  <c r="K402" i="3" s="1"/>
  <c r="G402" i="3" a="1"/>
  <c r="G402" i="3" s="1"/>
  <c r="N402" i="3" a="1"/>
  <c r="N402" i="3" s="1"/>
  <c r="J402" i="3" a="1"/>
  <c r="J402" i="3" s="1"/>
  <c r="F402" i="3" a="1"/>
  <c r="F402" i="3" s="1"/>
  <c r="M402" i="3" a="1"/>
  <c r="M402" i="3" s="1"/>
  <c r="I402" i="3" a="1"/>
  <c r="I402" i="3" s="1"/>
  <c r="E402" i="3" a="1"/>
  <c r="E402" i="3" s="1"/>
  <c r="L402" i="3" a="1"/>
  <c r="L402" i="3" s="1"/>
  <c r="H402" i="3" a="1"/>
  <c r="H402" i="3" s="1"/>
  <c r="D402" i="3" a="1"/>
  <c r="D402" i="3" s="1"/>
  <c r="K315" i="3" a="1"/>
  <c r="K315" i="3" s="1"/>
  <c r="G315" i="3" a="1"/>
  <c r="G315" i="3" s="1"/>
  <c r="N315" i="3" a="1"/>
  <c r="N315" i="3" s="1"/>
  <c r="J315" i="3" a="1"/>
  <c r="J315" i="3" s="1"/>
  <c r="F315" i="3" a="1"/>
  <c r="F315" i="3" s="1"/>
  <c r="M315" i="3" a="1"/>
  <c r="M315" i="3" s="1"/>
  <c r="I315" i="3" a="1"/>
  <c r="I315" i="3" s="1"/>
  <c r="E315" i="3" a="1"/>
  <c r="E315" i="3" s="1"/>
  <c r="L315" i="3" a="1"/>
  <c r="L315" i="3" s="1"/>
  <c r="H315" i="3" a="1"/>
  <c r="H315" i="3" s="1"/>
  <c r="D315" i="3" a="1"/>
  <c r="D315" i="3" s="1"/>
  <c r="K379" i="3" a="1"/>
  <c r="K379" i="3" s="1"/>
  <c r="G379" i="3" a="1"/>
  <c r="G379" i="3" s="1"/>
  <c r="N379" i="3" a="1"/>
  <c r="N379" i="3" s="1"/>
  <c r="J379" i="3" a="1"/>
  <c r="J379" i="3" s="1"/>
  <c r="F379" i="3" a="1"/>
  <c r="F379" i="3" s="1"/>
  <c r="M379" i="3" a="1"/>
  <c r="M379" i="3" s="1"/>
  <c r="I379" i="3" a="1"/>
  <c r="I379" i="3" s="1"/>
  <c r="E379" i="3" a="1"/>
  <c r="E379" i="3" s="1"/>
  <c r="L379" i="3" a="1"/>
  <c r="L379" i="3" s="1"/>
  <c r="H379" i="3" a="1"/>
  <c r="H379" i="3" s="1"/>
  <c r="D379" i="3" a="1"/>
  <c r="D379" i="3" s="1"/>
  <c r="N445" i="3" a="1"/>
  <c r="N445" i="3" s="1"/>
  <c r="J445" i="3" a="1"/>
  <c r="J445" i="3" s="1"/>
  <c r="F445" i="3" a="1"/>
  <c r="F445" i="3" s="1"/>
  <c r="M445" i="3" a="1"/>
  <c r="M445" i="3" s="1"/>
  <c r="I445" i="3" a="1"/>
  <c r="I445" i="3" s="1"/>
  <c r="E445" i="3" a="1"/>
  <c r="E445" i="3" s="1"/>
  <c r="L445" i="3" a="1"/>
  <c r="L445" i="3" s="1"/>
  <c r="H445" i="3" a="1"/>
  <c r="H445" i="3" s="1"/>
  <c r="D445" i="3" a="1"/>
  <c r="D445" i="3" s="1"/>
  <c r="K445" i="3" a="1"/>
  <c r="K445" i="3" s="1"/>
  <c r="G445" i="3" a="1"/>
  <c r="G445" i="3" s="1"/>
  <c r="M454" i="3" a="1"/>
  <c r="M454" i="3" s="1"/>
  <c r="I454" i="3" a="1"/>
  <c r="I454" i="3" s="1"/>
  <c r="E454" i="3" a="1"/>
  <c r="E454" i="3" s="1"/>
  <c r="L454" i="3" a="1"/>
  <c r="L454" i="3" s="1"/>
  <c r="H454" i="3" a="1"/>
  <c r="H454" i="3" s="1"/>
  <c r="D454" i="3" a="1"/>
  <c r="D454" i="3" s="1"/>
  <c r="K454" i="3" a="1"/>
  <c r="K454" i="3" s="1"/>
  <c r="G454" i="3" a="1"/>
  <c r="G454" i="3" s="1"/>
  <c r="N454" i="3" a="1"/>
  <c r="N454" i="3" s="1"/>
  <c r="J454" i="3" a="1"/>
  <c r="J454" i="3" s="1"/>
  <c r="F454" i="3" a="1"/>
  <c r="F454" i="3" s="1"/>
  <c r="L439" i="3" a="1"/>
  <c r="L439" i="3" s="1"/>
  <c r="H439" i="3" a="1"/>
  <c r="H439" i="3" s="1"/>
  <c r="D439" i="3" a="1"/>
  <c r="D439" i="3" s="1"/>
  <c r="K439" i="3" a="1"/>
  <c r="K439" i="3" s="1"/>
  <c r="G439" i="3" a="1"/>
  <c r="G439" i="3" s="1"/>
  <c r="J439" i="3" a="1"/>
  <c r="J439" i="3" s="1"/>
  <c r="I439" i="3" a="1"/>
  <c r="I439" i="3" s="1"/>
  <c r="N439" i="3" a="1"/>
  <c r="N439" i="3" s="1"/>
  <c r="F439" i="3" a="1"/>
  <c r="F439" i="3" s="1"/>
  <c r="M439" i="3" a="1"/>
  <c r="M439" i="3" s="1"/>
  <c r="E439" i="3" a="1"/>
  <c r="E439" i="3" s="1"/>
  <c r="M516" i="3" a="1"/>
  <c r="M516" i="3" s="1"/>
  <c r="I516" i="3" a="1"/>
  <c r="I516" i="3" s="1"/>
  <c r="E516" i="3" a="1"/>
  <c r="E516" i="3" s="1"/>
  <c r="L516" i="3" a="1"/>
  <c r="L516" i="3" s="1"/>
  <c r="H516" i="3" a="1"/>
  <c r="H516" i="3" s="1"/>
  <c r="D516" i="3" a="1"/>
  <c r="D516" i="3" s="1"/>
  <c r="J516" i="3" a="1"/>
  <c r="J516" i="3" s="1"/>
  <c r="G516" i="3" a="1"/>
  <c r="G516" i="3" s="1"/>
  <c r="F516" i="3" a="1"/>
  <c r="F516" i="3" s="1"/>
  <c r="N516" i="3" a="1"/>
  <c r="N516" i="3" s="1"/>
  <c r="K516" i="3" a="1"/>
  <c r="K516" i="3" s="1"/>
  <c r="L480" i="3" a="1"/>
  <c r="L480" i="3" s="1"/>
  <c r="H480" i="3" a="1"/>
  <c r="H480" i="3" s="1"/>
  <c r="D480" i="3" a="1"/>
  <c r="D480" i="3" s="1"/>
  <c r="K480" i="3" a="1"/>
  <c r="K480" i="3" s="1"/>
  <c r="G480" i="3" a="1"/>
  <c r="G480" i="3" s="1"/>
  <c r="N480" i="3" a="1"/>
  <c r="N480" i="3" s="1"/>
  <c r="J480" i="3" a="1"/>
  <c r="J480" i="3" s="1"/>
  <c r="F480" i="3" a="1"/>
  <c r="F480" i="3" s="1"/>
  <c r="M480" i="3" a="1"/>
  <c r="M480" i="3" s="1"/>
  <c r="I480" i="3" a="1"/>
  <c r="I480" i="3" s="1"/>
  <c r="E480" i="3" a="1"/>
  <c r="E480" i="3" s="1"/>
  <c r="L441" i="3" a="1"/>
  <c r="L441" i="3" s="1"/>
  <c r="H441" i="3" a="1"/>
  <c r="H441" i="3" s="1"/>
  <c r="D441" i="3" a="1"/>
  <c r="D441" i="3" s="1"/>
  <c r="K441" i="3" a="1"/>
  <c r="K441" i="3" s="1"/>
  <c r="G441" i="3" a="1"/>
  <c r="G441" i="3" s="1"/>
  <c r="N441" i="3" a="1"/>
  <c r="N441" i="3" s="1"/>
  <c r="J441" i="3" a="1"/>
  <c r="J441" i="3" s="1"/>
  <c r="F441" i="3" a="1"/>
  <c r="F441" i="3" s="1"/>
  <c r="M441" i="3" a="1"/>
  <c r="M441" i="3" s="1"/>
  <c r="I441" i="3" a="1"/>
  <c r="I441" i="3" s="1"/>
  <c r="E441" i="3" a="1"/>
  <c r="E441" i="3" s="1"/>
  <c r="M499" i="3" a="1"/>
  <c r="M499" i="3" s="1"/>
  <c r="I499" i="3" a="1"/>
  <c r="I499" i="3" s="1"/>
  <c r="E499" i="3" a="1"/>
  <c r="E499" i="3" s="1"/>
  <c r="L499" i="3" a="1"/>
  <c r="L499" i="3" s="1"/>
  <c r="J499" i="3" a="1"/>
  <c r="J499" i="3" s="1"/>
  <c r="D499" i="3" a="1"/>
  <c r="D499" i="3" s="1"/>
  <c r="H499" i="3" a="1"/>
  <c r="H499" i="3" s="1"/>
  <c r="N499" i="3" a="1"/>
  <c r="N499" i="3" s="1"/>
  <c r="G499" i="3" a="1"/>
  <c r="G499" i="3" s="1"/>
  <c r="K499" i="3" a="1"/>
  <c r="K499" i="3" s="1"/>
  <c r="F499" i="3" a="1"/>
  <c r="F499" i="3" s="1"/>
  <c r="K490" i="3" a="1"/>
  <c r="K490" i="3" s="1"/>
  <c r="G490" i="3" a="1"/>
  <c r="G490" i="3" s="1"/>
  <c r="N490" i="3" a="1"/>
  <c r="N490" i="3" s="1"/>
  <c r="J490" i="3" a="1"/>
  <c r="J490" i="3" s="1"/>
  <c r="F490" i="3" a="1"/>
  <c r="F490" i="3" s="1"/>
  <c r="M490" i="3" a="1"/>
  <c r="M490" i="3" s="1"/>
  <c r="I490" i="3" a="1"/>
  <c r="I490" i="3" s="1"/>
  <c r="E490" i="3" a="1"/>
  <c r="E490" i="3" s="1"/>
  <c r="L490" i="3" a="1"/>
  <c r="L490" i="3" s="1"/>
  <c r="H490" i="3" a="1"/>
  <c r="H490" i="3" s="1"/>
  <c r="D490" i="3" a="1"/>
  <c r="D490" i="3" s="1"/>
  <c r="K483" i="3" a="1"/>
  <c r="K483" i="3" s="1"/>
  <c r="G483" i="3" a="1"/>
  <c r="G483" i="3" s="1"/>
  <c r="N483" i="3" a="1"/>
  <c r="N483" i="3" s="1"/>
  <c r="J483" i="3" a="1"/>
  <c r="J483" i="3" s="1"/>
  <c r="F483" i="3" a="1"/>
  <c r="F483" i="3" s="1"/>
  <c r="M483" i="3" a="1"/>
  <c r="M483" i="3" s="1"/>
  <c r="I483" i="3" a="1"/>
  <c r="I483" i="3" s="1"/>
  <c r="E483" i="3" a="1"/>
  <c r="E483" i="3" s="1"/>
  <c r="H483" i="3" a="1"/>
  <c r="H483" i="3" s="1"/>
  <c r="D483" i="3" a="1"/>
  <c r="D483" i="3" s="1"/>
  <c r="L483" i="3" a="1"/>
  <c r="L483" i="3" s="1"/>
  <c r="N562" i="3" a="1"/>
  <c r="N562" i="3" s="1"/>
  <c r="J562" i="3" a="1"/>
  <c r="J562" i="3" s="1"/>
  <c r="F562" i="3" a="1"/>
  <c r="F562" i="3" s="1"/>
  <c r="M562" i="3" a="1"/>
  <c r="M562" i="3" s="1"/>
  <c r="I562" i="3" a="1"/>
  <c r="I562" i="3" s="1"/>
  <c r="E562" i="3" a="1"/>
  <c r="E562" i="3" s="1"/>
  <c r="L562" i="3" a="1"/>
  <c r="L562" i="3" s="1"/>
  <c r="H562" i="3" a="1"/>
  <c r="H562" i="3" s="1"/>
  <c r="D562" i="3" a="1"/>
  <c r="D562" i="3" s="1"/>
  <c r="K562" i="3" a="1"/>
  <c r="K562" i="3" s="1"/>
  <c r="G562" i="3" a="1"/>
  <c r="G562" i="3" s="1"/>
  <c r="M556" i="3" a="1"/>
  <c r="M556" i="3" s="1"/>
  <c r="I556" i="3" a="1"/>
  <c r="I556" i="3" s="1"/>
  <c r="E556" i="3" a="1"/>
  <c r="E556" i="3" s="1"/>
  <c r="L556" i="3" a="1"/>
  <c r="L556" i="3" s="1"/>
  <c r="H556" i="3" a="1"/>
  <c r="H556" i="3" s="1"/>
  <c r="D556" i="3" a="1"/>
  <c r="D556" i="3" s="1"/>
  <c r="K556" i="3" a="1"/>
  <c r="K556" i="3" s="1"/>
  <c r="G556" i="3" a="1"/>
  <c r="G556" i="3" s="1"/>
  <c r="N556" i="3" a="1"/>
  <c r="N556" i="3" s="1"/>
  <c r="J556" i="3" a="1"/>
  <c r="J556" i="3" s="1"/>
  <c r="F556" i="3" a="1"/>
  <c r="F556" i="3" s="1"/>
  <c r="M525" i="3" a="1"/>
  <c r="M525" i="3" s="1"/>
  <c r="I525" i="3" a="1"/>
  <c r="I525" i="3" s="1"/>
  <c r="E525" i="3" a="1"/>
  <c r="E525" i="3" s="1"/>
  <c r="L525" i="3" a="1"/>
  <c r="L525" i="3" s="1"/>
  <c r="H525" i="3" a="1"/>
  <c r="H525" i="3" s="1"/>
  <c r="D525" i="3" a="1"/>
  <c r="D525" i="3" s="1"/>
  <c r="K525" i="3" a="1"/>
  <c r="K525" i="3" s="1"/>
  <c r="G525" i="3" a="1"/>
  <c r="G525" i="3" s="1"/>
  <c r="N525" i="3" a="1"/>
  <c r="N525" i="3" s="1"/>
  <c r="J525" i="3" a="1"/>
  <c r="J525" i="3" s="1"/>
  <c r="F525" i="3" a="1"/>
  <c r="F525" i="3" s="1"/>
  <c r="N642" i="3" a="1"/>
  <c r="N642" i="3" s="1"/>
  <c r="J642" i="3" a="1"/>
  <c r="J642" i="3" s="1"/>
  <c r="F642" i="3" a="1"/>
  <c r="F642" i="3" s="1"/>
  <c r="M642" i="3" a="1"/>
  <c r="M642" i="3" s="1"/>
  <c r="G642" i="3" a="1"/>
  <c r="G642" i="3" s="1"/>
  <c r="L642" i="3" a="1"/>
  <c r="L642" i="3" s="1"/>
  <c r="E642" i="3" a="1"/>
  <c r="E642" i="3" s="1"/>
  <c r="K642" i="3" a="1"/>
  <c r="K642" i="3" s="1"/>
  <c r="D642" i="3" a="1"/>
  <c r="D642" i="3" s="1"/>
  <c r="H642" i="3" a="1"/>
  <c r="H642" i="3" s="1"/>
  <c r="I642" i="3" a="1"/>
  <c r="I642" i="3" s="1"/>
  <c r="L558" i="3" a="1"/>
  <c r="L558" i="3" s="1"/>
  <c r="H558" i="3" a="1"/>
  <c r="H558" i="3" s="1"/>
  <c r="D558" i="3" a="1"/>
  <c r="D558" i="3" s="1"/>
  <c r="K558" i="3" a="1"/>
  <c r="K558" i="3" s="1"/>
  <c r="G558" i="3" a="1"/>
  <c r="G558" i="3" s="1"/>
  <c r="N558" i="3" a="1"/>
  <c r="N558" i="3" s="1"/>
  <c r="J558" i="3" a="1"/>
  <c r="J558" i="3" s="1"/>
  <c r="F558" i="3" a="1"/>
  <c r="F558" i="3" s="1"/>
  <c r="M558" i="3" a="1"/>
  <c r="M558" i="3" s="1"/>
  <c r="I558" i="3" a="1"/>
  <c r="I558" i="3" s="1"/>
  <c r="E558" i="3" a="1"/>
  <c r="E558" i="3" s="1"/>
  <c r="L527" i="3" a="1"/>
  <c r="L527" i="3" s="1"/>
  <c r="H527" i="3" a="1"/>
  <c r="H527" i="3" s="1"/>
  <c r="D527" i="3" a="1"/>
  <c r="D527" i="3" s="1"/>
  <c r="K527" i="3" a="1"/>
  <c r="K527" i="3" s="1"/>
  <c r="G527" i="3" a="1"/>
  <c r="G527" i="3" s="1"/>
  <c r="N527" i="3" a="1"/>
  <c r="N527" i="3" s="1"/>
  <c r="J527" i="3" a="1"/>
  <c r="J527" i="3" s="1"/>
  <c r="F527" i="3" a="1"/>
  <c r="F527" i="3" s="1"/>
  <c r="I527" i="3" a="1"/>
  <c r="I527" i="3" s="1"/>
  <c r="E527" i="3" a="1"/>
  <c r="E527" i="3" s="1"/>
  <c r="M527" i="3" a="1"/>
  <c r="M527" i="3" s="1"/>
  <c r="M608" i="3" a="1"/>
  <c r="M608" i="3" s="1"/>
  <c r="I608" i="3" a="1"/>
  <c r="I608" i="3" s="1"/>
  <c r="E608" i="3" a="1"/>
  <c r="E608" i="3" s="1"/>
  <c r="L608" i="3" a="1"/>
  <c r="L608" i="3" s="1"/>
  <c r="H608" i="3" a="1"/>
  <c r="H608" i="3" s="1"/>
  <c r="D608" i="3" a="1"/>
  <c r="D608" i="3" s="1"/>
  <c r="N608" i="3" a="1"/>
  <c r="N608" i="3" s="1"/>
  <c r="J608" i="3" a="1"/>
  <c r="J608" i="3" s="1"/>
  <c r="F608" i="3" a="1"/>
  <c r="F608" i="3" s="1"/>
  <c r="K608" i="3" a="1"/>
  <c r="K608" i="3" s="1"/>
  <c r="G608" i="3" a="1"/>
  <c r="G608" i="3" s="1"/>
  <c r="K552" i="3" a="1"/>
  <c r="K552" i="3" s="1"/>
  <c r="G552" i="3" a="1"/>
  <c r="G552" i="3" s="1"/>
  <c r="N552" i="3" a="1"/>
  <c r="N552" i="3" s="1"/>
  <c r="J552" i="3" a="1"/>
  <c r="J552" i="3" s="1"/>
  <c r="F552" i="3" a="1"/>
  <c r="F552" i="3" s="1"/>
  <c r="M552" i="3" a="1"/>
  <c r="M552" i="3" s="1"/>
  <c r="I552" i="3" a="1"/>
  <c r="I552" i="3" s="1"/>
  <c r="E552" i="3" a="1"/>
  <c r="E552" i="3" s="1"/>
  <c r="H552" i="3" a="1"/>
  <c r="H552" i="3" s="1"/>
  <c r="D552" i="3" a="1"/>
  <c r="D552" i="3" s="1"/>
  <c r="L552" i="3" a="1"/>
  <c r="L552" i="3" s="1"/>
  <c r="K505" i="3" a="1"/>
  <c r="K505" i="3" s="1"/>
  <c r="G505" i="3" a="1"/>
  <c r="G505" i="3" s="1"/>
  <c r="N505" i="3" a="1"/>
  <c r="N505" i="3" s="1"/>
  <c r="J505" i="3" a="1"/>
  <c r="J505" i="3" s="1"/>
  <c r="F505" i="3" a="1"/>
  <c r="F505" i="3" s="1"/>
  <c r="M505" i="3" a="1"/>
  <c r="M505" i="3" s="1"/>
  <c r="I505" i="3" a="1"/>
  <c r="I505" i="3" s="1"/>
  <c r="E505" i="3" a="1"/>
  <c r="E505" i="3" s="1"/>
  <c r="L505" i="3" a="1"/>
  <c r="L505" i="3" s="1"/>
  <c r="D505" i="3" a="1"/>
  <c r="D505" i="3" s="1"/>
  <c r="H505" i="3" a="1"/>
  <c r="H505" i="3" s="1"/>
  <c r="K569" i="3" a="1"/>
  <c r="K569" i="3" s="1"/>
  <c r="G569" i="3" a="1"/>
  <c r="G569" i="3" s="1"/>
  <c r="N569" i="3" a="1"/>
  <c r="N569" i="3" s="1"/>
  <c r="J569" i="3" a="1"/>
  <c r="J569" i="3" s="1"/>
  <c r="F569" i="3" a="1"/>
  <c r="F569" i="3" s="1"/>
  <c r="M569" i="3" a="1"/>
  <c r="M569" i="3" s="1"/>
  <c r="I569" i="3" a="1"/>
  <c r="I569" i="3" s="1"/>
  <c r="E569" i="3" a="1"/>
  <c r="E569" i="3" s="1"/>
  <c r="D569" i="3" a="1"/>
  <c r="D569" i="3" s="1"/>
  <c r="L569" i="3" a="1"/>
  <c r="L569" i="3" s="1"/>
  <c r="H569" i="3" a="1"/>
  <c r="H569" i="3" s="1"/>
  <c r="N622" i="3" a="1"/>
  <c r="N622" i="3" s="1"/>
  <c r="J622" i="3" a="1"/>
  <c r="J622" i="3" s="1"/>
  <c r="F622" i="3" a="1"/>
  <c r="F622" i="3" s="1"/>
  <c r="M622" i="3" a="1"/>
  <c r="M622" i="3" s="1"/>
  <c r="I622" i="3" a="1"/>
  <c r="I622" i="3" s="1"/>
  <c r="E622" i="3" a="1"/>
  <c r="E622" i="3" s="1"/>
  <c r="K622" i="3" a="1"/>
  <c r="K622" i="3" s="1"/>
  <c r="G622" i="3" a="1"/>
  <c r="G622" i="3" s="1"/>
  <c r="L622" i="3" a="1"/>
  <c r="L622" i="3" s="1"/>
  <c r="H622" i="3" a="1"/>
  <c r="H622" i="3" s="1"/>
  <c r="D622" i="3" a="1"/>
  <c r="D622" i="3" s="1"/>
  <c r="M583" i="3" a="1"/>
  <c r="M583" i="3" s="1"/>
  <c r="I583" i="3" a="1"/>
  <c r="I583" i="3" s="1"/>
  <c r="E583" i="3" a="1"/>
  <c r="E583" i="3" s="1"/>
  <c r="K583" i="3" a="1"/>
  <c r="K583" i="3" s="1"/>
  <c r="G583" i="3" a="1"/>
  <c r="G583" i="3" s="1"/>
  <c r="N583" i="3" a="1"/>
  <c r="N583" i="3" s="1"/>
  <c r="F583" i="3" a="1"/>
  <c r="F583" i="3" s="1"/>
  <c r="L583" i="3" a="1"/>
  <c r="L583" i="3" s="1"/>
  <c r="D583" i="3" a="1"/>
  <c r="D583" i="3" s="1"/>
  <c r="J583" i="3" a="1"/>
  <c r="J583" i="3" s="1"/>
  <c r="H583" i="3" a="1"/>
  <c r="H583" i="3" s="1"/>
  <c r="M660" i="3" a="1"/>
  <c r="M660" i="3" s="1"/>
  <c r="I660" i="3" a="1"/>
  <c r="I660" i="3" s="1"/>
  <c r="E660" i="3" a="1"/>
  <c r="E660" i="3" s="1"/>
  <c r="H660" i="3" a="1"/>
  <c r="H660" i="3" s="1"/>
  <c r="G660" i="3" a="1"/>
  <c r="G660" i="3" s="1"/>
  <c r="N660" i="3" a="1"/>
  <c r="N660" i="3" s="1"/>
  <c r="F660" i="3" a="1"/>
  <c r="F660" i="3" s="1"/>
  <c r="K660" i="3" a="1"/>
  <c r="K660" i="3" s="1"/>
  <c r="J660" i="3" a="1"/>
  <c r="J660" i="3" s="1"/>
  <c r="L660" i="3" a="1"/>
  <c r="L660" i="3" s="1"/>
  <c r="D660" i="3" a="1"/>
  <c r="D660" i="3" s="1"/>
  <c r="L654" i="3" a="1"/>
  <c r="L654" i="3" s="1"/>
  <c r="H654" i="3" a="1"/>
  <c r="H654" i="3" s="1"/>
  <c r="D654" i="3" a="1"/>
  <c r="D654" i="3" s="1"/>
  <c r="G654" i="3" a="1"/>
  <c r="G654" i="3" s="1"/>
  <c r="N654" i="3" a="1"/>
  <c r="N654" i="3" s="1"/>
  <c r="F654" i="3" a="1"/>
  <c r="F654" i="3" s="1"/>
  <c r="M654" i="3" a="1"/>
  <c r="M654" i="3" s="1"/>
  <c r="E654" i="3" a="1"/>
  <c r="E654" i="3" s="1"/>
  <c r="K654" i="3" a="1"/>
  <c r="K654" i="3" s="1"/>
  <c r="I654" i="3" a="1"/>
  <c r="I654" i="3" s="1"/>
  <c r="J654" i="3" a="1"/>
  <c r="J654" i="3" s="1"/>
  <c r="L618" i="3" a="1"/>
  <c r="L618" i="3" s="1"/>
  <c r="H618" i="3" a="1"/>
  <c r="H618" i="3" s="1"/>
  <c r="D618" i="3" a="1"/>
  <c r="D618" i="3" s="1"/>
  <c r="K618" i="3" a="1"/>
  <c r="K618" i="3" s="1"/>
  <c r="G618" i="3" a="1"/>
  <c r="G618" i="3" s="1"/>
  <c r="M618" i="3" a="1"/>
  <c r="M618" i="3" s="1"/>
  <c r="I618" i="3" a="1"/>
  <c r="I618" i="3" s="1"/>
  <c r="E618" i="3" a="1"/>
  <c r="E618" i="3" s="1"/>
  <c r="F618" i="3" a="1"/>
  <c r="F618" i="3" s="1"/>
  <c r="J618" i="3" a="1"/>
  <c r="J618" i="3" s="1"/>
  <c r="N618" i="3" a="1"/>
  <c r="N618" i="3" s="1"/>
  <c r="L611" i="3" a="1"/>
  <c r="L611" i="3" s="1"/>
  <c r="H611" i="3" a="1"/>
  <c r="H611" i="3" s="1"/>
  <c r="D611" i="3" a="1"/>
  <c r="D611" i="3" s="1"/>
  <c r="K611" i="3" a="1"/>
  <c r="K611" i="3" s="1"/>
  <c r="G611" i="3" a="1"/>
  <c r="G611" i="3" s="1"/>
  <c r="N611" i="3" a="1"/>
  <c r="N611" i="3" s="1"/>
  <c r="J611" i="3" a="1"/>
  <c r="J611" i="3" s="1"/>
  <c r="F611" i="3" a="1"/>
  <c r="F611" i="3" s="1"/>
  <c r="M611" i="3" a="1"/>
  <c r="M611" i="3" s="1"/>
  <c r="I611" i="3" a="1"/>
  <c r="I611" i="3" s="1"/>
  <c r="E611" i="3" a="1"/>
  <c r="E611" i="3" s="1"/>
  <c r="K596" i="3" a="1"/>
  <c r="K596" i="3" s="1"/>
  <c r="G596" i="3" a="1"/>
  <c r="G596" i="3" s="1"/>
  <c r="N596" i="3" a="1"/>
  <c r="N596" i="3" s="1"/>
  <c r="J596" i="3" a="1"/>
  <c r="J596" i="3" s="1"/>
  <c r="F596" i="3" a="1"/>
  <c r="F596" i="3" s="1"/>
  <c r="L596" i="3" a="1"/>
  <c r="L596" i="3" s="1"/>
  <c r="H596" i="3" a="1"/>
  <c r="H596" i="3" s="1"/>
  <c r="D596" i="3" a="1"/>
  <c r="D596" i="3" s="1"/>
  <c r="I596" i="3" a="1"/>
  <c r="I596" i="3" s="1"/>
  <c r="E596" i="3" a="1"/>
  <c r="E596" i="3" s="1"/>
  <c r="M596" i="3" a="1"/>
  <c r="M596" i="3" s="1"/>
  <c r="K621" i="3" a="1"/>
  <c r="K621" i="3" s="1"/>
  <c r="G621" i="3" a="1"/>
  <c r="G621" i="3" s="1"/>
  <c r="N621" i="3" a="1"/>
  <c r="N621" i="3" s="1"/>
  <c r="J621" i="3" a="1"/>
  <c r="J621" i="3" s="1"/>
  <c r="F621" i="3" a="1"/>
  <c r="F621" i="3" s="1"/>
  <c r="M621" i="3" a="1"/>
  <c r="M621" i="3" s="1"/>
  <c r="I621" i="3" a="1"/>
  <c r="I621" i="3" s="1"/>
  <c r="E621" i="3" a="1"/>
  <c r="E621" i="3" s="1"/>
  <c r="L621" i="3" a="1"/>
  <c r="L621" i="3" s="1"/>
  <c r="H621" i="3" a="1"/>
  <c r="H621" i="3" s="1"/>
  <c r="D621" i="3" a="1"/>
  <c r="D621" i="3" s="1"/>
  <c r="M637" i="3" a="1"/>
  <c r="M637" i="3" s="1"/>
  <c r="I637" i="3" a="1"/>
  <c r="I637" i="3" s="1"/>
  <c r="E637" i="3" a="1"/>
  <c r="E637" i="3" s="1"/>
  <c r="K637" i="3" a="1"/>
  <c r="K637" i="3" s="1"/>
  <c r="G637" i="3" a="1"/>
  <c r="G637" i="3" s="1"/>
  <c r="N637" i="3" a="1"/>
  <c r="N637" i="3" s="1"/>
  <c r="L637" i="3" a="1"/>
  <c r="L637" i="3" s="1"/>
  <c r="F637" i="3" a="1"/>
  <c r="F637" i="3" s="1"/>
  <c r="D637" i="3" a="1"/>
  <c r="D637" i="3" s="1"/>
  <c r="H637" i="3" a="1"/>
  <c r="H637" i="3" s="1"/>
  <c r="J637" i="3" a="1"/>
  <c r="J637" i="3" s="1"/>
  <c r="N701" i="3" a="1"/>
  <c r="N701" i="3" s="1"/>
  <c r="J701" i="3" a="1"/>
  <c r="J701" i="3" s="1"/>
  <c r="F701" i="3" a="1"/>
  <c r="F701" i="3" s="1"/>
  <c r="M701" i="3" a="1"/>
  <c r="M701" i="3" s="1"/>
  <c r="I701" i="3" a="1"/>
  <c r="I701" i="3" s="1"/>
  <c r="E701" i="3" a="1"/>
  <c r="E701" i="3" s="1"/>
  <c r="L701" i="3" a="1"/>
  <c r="L701" i="3" s="1"/>
  <c r="H701" i="3" a="1"/>
  <c r="H701" i="3" s="1"/>
  <c r="D701" i="3" a="1"/>
  <c r="D701" i="3" s="1"/>
  <c r="K701" i="3" a="1"/>
  <c r="K701" i="3" s="1"/>
  <c r="G701" i="3" a="1"/>
  <c r="G701" i="3" s="1"/>
  <c r="M718" i="3" a="1"/>
  <c r="M718" i="3" s="1"/>
  <c r="I718" i="3" a="1"/>
  <c r="I718" i="3" s="1"/>
  <c r="E718" i="3" a="1"/>
  <c r="E718" i="3" s="1"/>
  <c r="L718" i="3" a="1"/>
  <c r="L718" i="3" s="1"/>
  <c r="H718" i="3" a="1"/>
  <c r="H718" i="3" s="1"/>
  <c r="D718" i="3" a="1"/>
  <c r="D718" i="3" s="1"/>
  <c r="K718" i="3" a="1"/>
  <c r="K718" i="3" s="1"/>
  <c r="G718" i="3" a="1"/>
  <c r="G718" i="3" s="1"/>
  <c r="N718" i="3" a="1"/>
  <c r="N718" i="3" s="1"/>
  <c r="J718" i="3" a="1"/>
  <c r="J718" i="3" s="1"/>
  <c r="F718" i="3" a="1"/>
  <c r="F718" i="3" s="1"/>
  <c r="N728" i="3" a="1"/>
  <c r="N728" i="3" s="1"/>
  <c r="J728" i="3" a="1"/>
  <c r="J728" i="3" s="1"/>
  <c r="F728" i="3" a="1"/>
  <c r="F728" i="3" s="1"/>
  <c r="L728" i="3" a="1"/>
  <c r="L728" i="3" s="1"/>
  <c r="H728" i="3" a="1"/>
  <c r="H728" i="3" s="1"/>
  <c r="D728" i="3" a="1"/>
  <c r="D728" i="3" s="1"/>
  <c r="G728" i="3" a="1"/>
  <c r="G728" i="3" s="1"/>
  <c r="M728" i="3" a="1"/>
  <c r="M728" i="3" s="1"/>
  <c r="E728" i="3" a="1"/>
  <c r="E728" i="3" s="1"/>
  <c r="K728" i="3" a="1"/>
  <c r="K728" i="3" s="1"/>
  <c r="I728" i="3" a="1"/>
  <c r="I728" i="3" s="1"/>
  <c r="L680" i="3" a="1"/>
  <c r="L680" i="3" s="1"/>
  <c r="H680" i="3" a="1"/>
  <c r="H680" i="3" s="1"/>
  <c r="D680" i="3" a="1"/>
  <c r="D680" i="3" s="1"/>
  <c r="K680" i="3" a="1"/>
  <c r="K680" i="3" s="1"/>
  <c r="G680" i="3" a="1"/>
  <c r="G680" i="3" s="1"/>
  <c r="F680" i="3" a="1"/>
  <c r="F680" i="3" s="1"/>
  <c r="E680" i="3" a="1"/>
  <c r="E680" i="3" s="1"/>
  <c r="N680" i="3" a="1"/>
  <c r="N680" i="3" s="1"/>
  <c r="M680" i="3" a="1"/>
  <c r="M680" i="3" s="1"/>
  <c r="I680" i="3" a="1"/>
  <c r="I680" i="3" s="1"/>
  <c r="J680" i="3" a="1"/>
  <c r="J680" i="3" s="1"/>
  <c r="L649" i="3" a="1"/>
  <c r="L649" i="3" s="1"/>
  <c r="H649" i="3" a="1"/>
  <c r="H649" i="3" s="1"/>
  <c r="D649" i="3" a="1"/>
  <c r="D649" i="3" s="1"/>
  <c r="K649" i="3" a="1"/>
  <c r="K649" i="3" s="1"/>
  <c r="G649" i="3" a="1"/>
  <c r="G649" i="3" s="1"/>
  <c r="M649" i="3" a="1"/>
  <c r="M649" i="3" s="1"/>
  <c r="I649" i="3" a="1"/>
  <c r="I649" i="3" s="1"/>
  <c r="E649" i="3" a="1"/>
  <c r="E649" i="3" s="1"/>
  <c r="J649" i="3" a="1"/>
  <c r="J649" i="3" s="1"/>
  <c r="N649" i="3" a="1"/>
  <c r="N649" i="3" s="1"/>
  <c r="F649" i="3" a="1"/>
  <c r="F649" i="3" s="1"/>
  <c r="L713" i="3" a="1"/>
  <c r="L713" i="3" s="1"/>
  <c r="H713" i="3" a="1"/>
  <c r="H713" i="3" s="1"/>
  <c r="D713" i="3" a="1"/>
  <c r="D713" i="3" s="1"/>
  <c r="K713" i="3" a="1"/>
  <c r="K713" i="3" s="1"/>
  <c r="G713" i="3" a="1"/>
  <c r="G713" i="3" s="1"/>
  <c r="N713" i="3" a="1"/>
  <c r="N713" i="3" s="1"/>
  <c r="J713" i="3" a="1"/>
  <c r="J713" i="3" s="1"/>
  <c r="F713" i="3" a="1"/>
  <c r="F713" i="3" s="1"/>
  <c r="M713" i="3" a="1"/>
  <c r="M713" i="3" s="1"/>
  <c r="I713" i="3" a="1"/>
  <c r="I713" i="3" s="1"/>
  <c r="E713" i="3" a="1"/>
  <c r="E713" i="3" s="1"/>
  <c r="K698" i="3" a="1"/>
  <c r="K698" i="3" s="1"/>
  <c r="G698" i="3" a="1"/>
  <c r="G698" i="3" s="1"/>
  <c r="N698" i="3" a="1"/>
  <c r="N698" i="3" s="1"/>
  <c r="J698" i="3" a="1"/>
  <c r="J698" i="3" s="1"/>
  <c r="F698" i="3" a="1"/>
  <c r="F698" i="3" s="1"/>
  <c r="M698" i="3" a="1"/>
  <c r="M698" i="3" s="1"/>
  <c r="I698" i="3" a="1"/>
  <c r="I698" i="3" s="1"/>
  <c r="E698" i="3" a="1"/>
  <c r="E698" i="3" s="1"/>
  <c r="H698" i="3" a="1"/>
  <c r="H698" i="3" s="1"/>
  <c r="D698" i="3" a="1"/>
  <c r="D698" i="3" s="1"/>
  <c r="L698" i="3" a="1"/>
  <c r="L698" i="3" s="1"/>
  <c r="K683" i="3" a="1"/>
  <c r="K683" i="3" s="1"/>
  <c r="G683" i="3" a="1"/>
  <c r="G683" i="3" s="1"/>
  <c r="N683" i="3" a="1"/>
  <c r="N683" i="3" s="1"/>
  <c r="J683" i="3" a="1"/>
  <c r="J683" i="3" s="1"/>
  <c r="F683" i="3" a="1"/>
  <c r="F683" i="3" s="1"/>
  <c r="M683" i="3" a="1"/>
  <c r="M683" i="3" s="1"/>
  <c r="I683" i="3" a="1"/>
  <c r="I683" i="3" s="1"/>
  <c r="E683" i="3" a="1"/>
  <c r="E683" i="3" s="1"/>
  <c r="L683" i="3" a="1"/>
  <c r="L683" i="3" s="1"/>
  <c r="H683" i="3" a="1"/>
  <c r="H683" i="3" s="1"/>
  <c r="D683" i="3" a="1"/>
  <c r="D683" i="3" s="1"/>
  <c r="N769" i="3" a="1"/>
  <c r="N769" i="3" s="1"/>
  <c r="J769" i="3" a="1"/>
  <c r="J769" i="3" s="1"/>
  <c r="F769" i="3" a="1"/>
  <c r="F769" i="3" s="1"/>
  <c r="H769" i="3" a="1"/>
  <c r="H769" i="3" s="1"/>
  <c r="G769" i="3" a="1"/>
  <c r="G769" i="3" s="1"/>
  <c r="L769" i="3" a="1"/>
  <c r="L769" i="3" s="1"/>
  <c r="D769" i="3" a="1"/>
  <c r="D769" i="3" s="1"/>
  <c r="K769" i="3" a="1"/>
  <c r="K769" i="3" s="1"/>
  <c r="M769" i="3" a="1"/>
  <c r="M769" i="3" s="1"/>
  <c r="E769" i="3" a="1"/>
  <c r="E769" i="3" s="1"/>
  <c r="I769" i="3" a="1"/>
  <c r="I769" i="3" s="1"/>
  <c r="M757" i="3" a="1"/>
  <c r="M757" i="3" s="1"/>
  <c r="I757" i="3" a="1"/>
  <c r="I757" i="3" s="1"/>
  <c r="E757" i="3" a="1"/>
  <c r="E757" i="3" s="1"/>
  <c r="G757" i="3" a="1"/>
  <c r="G757" i="3" s="1"/>
  <c r="N757" i="3" a="1"/>
  <c r="N757" i="3" s="1"/>
  <c r="F757" i="3" a="1"/>
  <c r="F757" i="3" s="1"/>
  <c r="L757" i="3" a="1"/>
  <c r="L757" i="3" s="1"/>
  <c r="D757" i="3" a="1"/>
  <c r="D757" i="3" s="1"/>
  <c r="K757" i="3" a="1"/>
  <c r="K757" i="3" s="1"/>
  <c r="J757" i="3" a="1"/>
  <c r="J757" i="3" s="1"/>
  <c r="H757" i="3" a="1"/>
  <c r="H757" i="3" s="1"/>
  <c r="K734" i="3" a="1"/>
  <c r="K734" i="3" s="1"/>
  <c r="G734" i="3" a="1"/>
  <c r="G734" i="3" s="1"/>
  <c r="M734" i="3" a="1"/>
  <c r="M734" i="3" s="1"/>
  <c r="I734" i="3" a="1"/>
  <c r="I734" i="3" s="1"/>
  <c r="E734" i="3" a="1"/>
  <c r="E734" i="3" s="1"/>
  <c r="J734" i="3" a="1"/>
  <c r="J734" i="3" s="1"/>
  <c r="H734" i="3" a="1"/>
  <c r="H734" i="3" s="1"/>
  <c r="N734" i="3" a="1"/>
  <c r="N734" i="3" s="1"/>
  <c r="F734" i="3" a="1"/>
  <c r="F734" i="3" s="1"/>
  <c r="L734" i="3" a="1"/>
  <c r="L734" i="3" s="1"/>
  <c r="D734" i="3" a="1"/>
  <c r="D734" i="3" s="1"/>
  <c r="L765" i="3" a="1"/>
  <c r="L765" i="3" s="1"/>
  <c r="K765" i="3" a="1"/>
  <c r="K765" i="3" s="1"/>
  <c r="F765" i="3" a="1"/>
  <c r="F765" i="3" s="1"/>
  <c r="E765" i="3" a="1"/>
  <c r="E765" i="3" s="1"/>
  <c r="I765" i="3" a="1"/>
  <c r="I765" i="3" s="1"/>
  <c r="D765" i="3" a="1"/>
  <c r="D765" i="3" s="1"/>
  <c r="N765" i="3" a="1"/>
  <c r="N765" i="3" s="1"/>
  <c r="M765" i="3" a="1"/>
  <c r="M765" i="3" s="1"/>
  <c r="J765" i="3" a="1"/>
  <c r="J765" i="3" s="1"/>
  <c r="G765" i="3" a="1"/>
  <c r="G765" i="3" s="1"/>
  <c r="H765" i="3" a="1"/>
  <c r="H765" i="3" s="1"/>
  <c r="K758" i="3" a="1"/>
  <c r="K758" i="3" s="1"/>
  <c r="I758" i="3" a="1"/>
  <c r="I758" i="3" s="1"/>
  <c r="E758" i="3" a="1"/>
  <c r="E758" i="3" s="1"/>
  <c r="M758" i="3" a="1"/>
  <c r="M758" i="3" s="1"/>
  <c r="H758" i="3" a="1"/>
  <c r="H758" i="3" s="1"/>
  <c r="D758" i="3" a="1"/>
  <c r="D758" i="3" s="1"/>
  <c r="G758" i="3" a="1"/>
  <c r="G758" i="3" s="1"/>
  <c r="F758" i="3" a="1"/>
  <c r="F758" i="3" s="1"/>
  <c r="N758" i="3" a="1"/>
  <c r="N758" i="3" s="1"/>
  <c r="L758" i="3" a="1"/>
  <c r="L758" i="3" s="1"/>
  <c r="J758" i="3" a="1"/>
  <c r="J758" i="3" s="1"/>
  <c r="N760" i="3" a="1"/>
  <c r="N760" i="3" s="1"/>
  <c r="J760" i="3" a="1"/>
  <c r="J760" i="3" s="1"/>
  <c r="F760" i="3" a="1"/>
  <c r="F760" i="3" s="1"/>
  <c r="L760" i="3" a="1"/>
  <c r="L760" i="3" s="1"/>
  <c r="G760" i="3" a="1"/>
  <c r="G760" i="3" s="1"/>
  <c r="K760" i="3" a="1"/>
  <c r="K760" i="3" s="1"/>
  <c r="E760" i="3" a="1"/>
  <c r="E760" i="3" s="1"/>
  <c r="H760" i="3" a="1"/>
  <c r="H760" i="3" s="1"/>
  <c r="M760" i="3" a="1"/>
  <c r="M760" i="3" s="1"/>
  <c r="D760" i="3" a="1"/>
  <c r="D760" i="3" s="1"/>
  <c r="I760" i="3" a="1"/>
  <c r="I760" i="3" s="1"/>
  <c r="M831" i="3" a="1"/>
  <c r="M831" i="3" s="1"/>
  <c r="I831" i="3" a="1"/>
  <c r="I831" i="3" s="1"/>
  <c r="E831" i="3" a="1"/>
  <c r="E831" i="3" s="1"/>
  <c r="L831" i="3" a="1"/>
  <c r="L831" i="3" s="1"/>
  <c r="H831" i="3" a="1"/>
  <c r="H831" i="3" s="1"/>
  <c r="D831" i="3" a="1"/>
  <c r="D831" i="3" s="1"/>
  <c r="J831" i="3" a="1"/>
  <c r="J831" i="3" s="1"/>
  <c r="G831" i="3" a="1"/>
  <c r="G831" i="3" s="1"/>
  <c r="F831" i="3" a="1"/>
  <c r="F831" i="3" s="1"/>
  <c r="N831" i="3" a="1"/>
  <c r="N831" i="3" s="1"/>
  <c r="K831" i="3" a="1"/>
  <c r="K831" i="3" s="1"/>
  <c r="N778" i="3" a="1"/>
  <c r="N778" i="3" s="1"/>
  <c r="J778" i="3" a="1"/>
  <c r="J778" i="3" s="1"/>
  <c r="F778" i="3" a="1"/>
  <c r="F778" i="3" s="1"/>
  <c r="M778" i="3" a="1"/>
  <c r="M778" i="3" s="1"/>
  <c r="I778" i="3" a="1"/>
  <c r="I778" i="3" s="1"/>
  <c r="E778" i="3" a="1"/>
  <c r="E778" i="3" s="1"/>
  <c r="L778" i="3" a="1"/>
  <c r="L778" i="3" s="1"/>
  <c r="H778" i="3" a="1"/>
  <c r="H778" i="3" s="1"/>
  <c r="D778" i="3" a="1"/>
  <c r="D778" i="3" s="1"/>
  <c r="K778" i="3" a="1"/>
  <c r="K778" i="3" s="1"/>
  <c r="G778" i="3" a="1"/>
  <c r="G778" i="3" s="1"/>
  <c r="M840" i="3" a="1"/>
  <c r="M840" i="3" s="1"/>
  <c r="I840" i="3" a="1"/>
  <c r="I840" i="3" s="1"/>
  <c r="E840" i="3" a="1"/>
  <c r="E840" i="3" s="1"/>
  <c r="L840" i="3" a="1"/>
  <c r="L840" i="3" s="1"/>
  <c r="H840" i="3" a="1"/>
  <c r="H840" i="3" s="1"/>
  <c r="D840" i="3" a="1"/>
  <c r="D840" i="3" s="1"/>
  <c r="N840" i="3" a="1"/>
  <c r="N840" i="3" s="1"/>
  <c r="J840" i="3" a="1"/>
  <c r="J840" i="3" s="1"/>
  <c r="F840" i="3" a="1"/>
  <c r="F840" i="3" s="1"/>
  <c r="K840" i="3" a="1"/>
  <c r="K840" i="3" s="1"/>
  <c r="G840" i="3" a="1"/>
  <c r="G840" i="3" s="1"/>
  <c r="M796" i="3" a="1"/>
  <c r="M796" i="3" s="1"/>
  <c r="I796" i="3" a="1"/>
  <c r="I796" i="3" s="1"/>
  <c r="E796" i="3" a="1"/>
  <c r="E796" i="3" s="1"/>
  <c r="L796" i="3" a="1"/>
  <c r="L796" i="3" s="1"/>
  <c r="H796" i="3" a="1"/>
  <c r="H796" i="3" s="1"/>
  <c r="D796" i="3" a="1"/>
  <c r="D796" i="3" s="1"/>
  <c r="K796" i="3" a="1"/>
  <c r="K796" i="3" s="1"/>
  <c r="G796" i="3" a="1"/>
  <c r="G796" i="3" s="1"/>
  <c r="N796" i="3" a="1"/>
  <c r="N796" i="3" s="1"/>
  <c r="J796" i="3" a="1"/>
  <c r="J796" i="3" s="1"/>
  <c r="F796" i="3" a="1"/>
  <c r="F796" i="3" s="1"/>
  <c r="L797" i="3" a="1"/>
  <c r="L797" i="3" s="1"/>
  <c r="H797" i="3" a="1"/>
  <c r="H797" i="3" s="1"/>
  <c r="D797" i="3" a="1"/>
  <c r="D797" i="3" s="1"/>
  <c r="K797" i="3" a="1"/>
  <c r="K797" i="3" s="1"/>
  <c r="G797" i="3" a="1"/>
  <c r="G797" i="3" s="1"/>
  <c r="N797" i="3" a="1"/>
  <c r="N797" i="3" s="1"/>
  <c r="M797" i="3" a="1"/>
  <c r="M797" i="3" s="1"/>
  <c r="J797" i="3" a="1"/>
  <c r="J797" i="3" s="1"/>
  <c r="I797" i="3" a="1"/>
  <c r="I797" i="3" s="1"/>
  <c r="E797" i="3" a="1"/>
  <c r="E797" i="3" s="1"/>
  <c r="F797" i="3" a="1"/>
  <c r="F797" i="3" s="1"/>
  <c r="M814" i="3" a="1"/>
  <c r="M814" i="3" s="1"/>
  <c r="I814" i="3" a="1"/>
  <c r="I814" i="3" s="1"/>
  <c r="E814" i="3" a="1"/>
  <c r="E814" i="3" s="1"/>
  <c r="D814" i="3" a="1"/>
  <c r="D814" i="3" s="1"/>
  <c r="H814" i="3" a="1"/>
  <c r="H814" i="3" s="1"/>
  <c r="L814" i="3" a="1"/>
  <c r="L814" i="3" s="1"/>
  <c r="G814" i="3" a="1"/>
  <c r="G814" i="3" s="1"/>
  <c r="K814" i="3" a="1"/>
  <c r="K814" i="3" s="1"/>
  <c r="J814" i="3" a="1"/>
  <c r="J814" i="3" s="1"/>
  <c r="N814" i="3" a="1"/>
  <c r="N814" i="3" s="1"/>
  <c r="F814" i="3" a="1"/>
  <c r="F814" i="3" s="1"/>
  <c r="K807" i="3" a="1"/>
  <c r="K807" i="3" s="1"/>
  <c r="G807" i="3" a="1"/>
  <c r="G807" i="3" s="1"/>
  <c r="N807" i="3" a="1"/>
  <c r="N807" i="3" s="1"/>
  <c r="J807" i="3" a="1"/>
  <c r="J807" i="3" s="1"/>
  <c r="F807" i="3" a="1"/>
  <c r="F807" i="3" s="1"/>
  <c r="L807" i="3" a="1"/>
  <c r="L807" i="3" s="1"/>
  <c r="I807" i="3" a="1"/>
  <c r="I807" i="3" s="1"/>
  <c r="H807" i="3" a="1"/>
  <c r="H807" i="3" s="1"/>
  <c r="E807" i="3" a="1"/>
  <c r="E807" i="3" s="1"/>
  <c r="D807" i="3" a="1"/>
  <c r="D807" i="3" s="1"/>
  <c r="M807" i="3" a="1"/>
  <c r="M807" i="3" s="1"/>
  <c r="N822" i="3" a="1"/>
  <c r="N822" i="3" s="1"/>
  <c r="J822" i="3" a="1"/>
  <c r="J822" i="3" s="1"/>
  <c r="F822" i="3" a="1"/>
  <c r="F822" i="3" s="1"/>
  <c r="M822" i="3" a="1"/>
  <c r="M822" i="3" s="1"/>
  <c r="I822" i="3" a="1"/>
  <c r="I822" i="3" s="1"/>
  <c r="E822" i="3" a="1"/>
  <c r="E822" i="3" s="1"/>
  <c r="K822" i="3" a="1"/>
  <c r="K822" i="3" s="1"/>
  <c r="H822" i="3" a="1"/>
  <c r="H822" i="3" s="1"/>
  <c r="G822" i="3" a="1"/>
  <c r="G822" i="3" s="1"/>
  <c r="L822" i="3" a="1"/>
  <c r="L822" i="3" s="1"/>
  <c r="D822" i="3" a="1"/>
  <c r="D822" i="3" s="1"/>
  <c r="M877" i="3" a="1"/>
  <c r="M877" i="3" s="1"/>
  <c r="I877" i="3" a="1"/>
  <c r="I877" i="3" s="1"/>
  <c r="E877" i="3" a="1"/>
  <c r="E877" i="3" s="1"/>
  <c r="L877" i="3" a="1"/>
  <c r="L877" i="3" s="1"/>
  <c r="H877" i="3" a="1"/>
  <c r="H877" i="3" s="1"/>
  <c r="D877" i="3" a="1"/>
  <c r="D877" i="3" s="1"/>
  <c r="N877" i="3" a="1"/>
  <c r="N877" i="3" s="1"/>
  <c r="G877" i="3" a="1"/>
  <c r="G877" i="3" s="1"/>
  <c r="F877" i="3" a="1"/>
  <c r="F877" i="3" s="1"/>
  <c r="K877" i="3" a="1"/>
  <c r="K877" i="3" s="1"/>
  <c r="J877" i="3" a="1"/>
  <c r="J877" i="3" s="1"/>
  <c r="M856" i="3" a="1"/>
  <c r="M856" i="3" s="1"/>
  <c r="I856" i="3" a="1"/>
  <c r="I856" i="3" s="1"/>
  <c r="E856" i="3" a="1"/>
  <c r="E856" i="3" s="1"/>
  <c r="L856" i="3" a="1"/>
  <c r="L856" i="3" s="1"/>
  <c r="H856" i="3" a="1"/>
  <c r="H856" i="3" s="1"/>
  <c r="D856" i="3" a="1"/>
  <c r="D856" i="3" s="1"/>
  <c r="K856" i="3" a="1"/>
  <c r="K856" i="3" s="1"/>
  <c r="G856" i="3" a="1"/>
  <c r="G856" i="3" s="1"/>
  <c r="N856" i="3" a="1"/>
  <c r="N856" i="3" s="1"/>
  <c r="J856" i="3" a="1"/>
  <c r="J856" i="3" s="1"/>
  <c r="F856" i="3" a="1"/>
  <c r="F856" i="3" s="1"/>
  <c r="L857" i="3" a="1"/>
  <c r="L857" i="3" s="1"/>
  <c r="H857" i="3" a="1"/>
  <c r="H857" i="3" s="1"/>
  <c r="D857" i="3" a="1"/>
  <c r="D857" i="3" s="1"/>
  <c r="K857" i="3" a="1"/>
  <c r="K857" i="3" s="1"/>
  <c r="G857" i="3" a="1"/>
  <c r="G857" i="3" s="1"/>
  <c r="I857" i="3" a="1"/>
  <c r="I857" i="3" s="1"/>
  <c r="F857" i="3" a="1"/>
  <c r="F857" i="3" s="1"/>
  <c r="E857" i="3" a="1"/>
  <c r="E857" i="3" s="1"/>
  <c r="M857" i="3" a="1"/>
  <c r="M857" i="3" s="1"/>
  <c r="N857" i="3" a="1"/>
  <c r="N857" i="3" s="1"/>
  <c r="J857" i="3" a="1"/>
  <c r="J857" i="3" s="1"/>
  <c r="L850" i="3" a="1"/>
  <c r="L850" i="3" s="1"/>
  <c r="H850" i="3" a="1"/>
  <c r="H850" i="3" s="1"/>
  <c r="D850" i="3" a="1"/>
  <c r="D850" i="3" s="1"/>
  <c r="K850" i="3" a="1"/>
  <c r="K850" i="3" s="1"/>
  <c r="G850" i="3" a="1"/>
  <c r="G850" i="3" s="1"/>
  <c r="M850" i="3" a="1"/>
  <c r="M850" i="3" s="1"/>
  <c r="I850" i="3" a="1"/>
  <c r="I850" i="3" s="1"/>
  <c r="E850" i="3" a="1"/>
  <c r="E850" i="3" s="1"/>
  <c r="J850" i="3" a="1"/>
  <c r="J850" i="3" s="1"/>
  <c r="F850" i="3" a="1"/>
  <c r="F850" i="3" s="1"/>
  <c r="N850" i="3" a="1"/>
  <c r="N850" i="3" s="1"/>
  <c r="K843" i="3" a="1"/>
  <c r="K843" i="3" s="1"/>
  <c r="G843" i="3" a="1"/>
  <c r="G843" i="3" s="1"/>
  <c r="N843" i="3" a="1"/>
  <c r="N843" i="3" s="1"/>
  <c r="J843" i="3" a="1"/>
  <c r="J843" i="3" s="1"/>
  <c r="F843" i="3" a="1"/>
  <c r="F843" i="3" s="1"/>
  <c r="D843" i="3" a="1"/>
  <c r="D843" i="3" s="1"/>
  <c r="M843" i="3" a="1"/>
  <c r="M843" i="3" s="1"/>
  <c r="L843" i="3" a="1"/>
  <c r="L843" i="3" s="1"/>
  <c r="I843" i="3" a="1"/>
  <c r="I843" i="3" s="1"/>
  <c r="H843" i="3" a="1"/>
  <c r="H843" i="3" s="1"/>
  <c r="E843" i="3" a="1"/>
  <c r="E843" i="3" s="1"/>
  <c r="K836" i="3" a="1"/>
  <c r="K836" i="3" s="1"/>
  <c r="G836" i="3" a="1"/>
  <c r="G836" i="3" s="1"/>
  <c r="N836" i="3" a="1"/>
  <c r="N836" i="3" s="1"/>
  <c r="J836" i="3" a="1"/>
  <c r="J836" i="3" s="1"/>
  <c r="F836" i="3" a="1"/>
  <c r="F836" i="3" s="1"/>
  <c r="M836" i="3" a="1"/>
  <c r="M836" i="3" s="1"/>
  <c r="E836" i="3" a="1"/>
  <c r="E836" i="3" s="1"/>
  <c r="L836" i="3" a="1"/>
  <c r="L836" i="3" s="1"/>
  <c r="D836" i="3" a="1"/>
  <c r="D836" i="3" s="1"/>
  <c r="I836" i="3" a="1"/>
  <c r="I836" i="3" s="1"/>
  <c r="H836" i="3" a="1"/>
  <c r="H836" i="3" s="1"/>
  <c r="N909" i="3" a="1"/>
  <c r="N909" i="3" s="1"/>
  <c r="J909" i="3" a="1"/>
  <c r="J909" i="3" s="1"/>
  <c r="F909" i="3" a="1"/>
  <c r="F909" i="3" s="1"/>
  <c r="M909" i="3" a="1"/>
  <c r="M909" i="3" s="1"/>
  <c r="I909" i="3" a="1"/>
  <c r="I909" i="3" s="1"/>
  <c r="E909" i="3" a="1"/>
  <c r="E909" i="3" s="1"/>
  <c r="L909" i="3" a="1"/>
  <c r="L909" i="3" s="1"/>
  <c r="H909" i="3" a="1"/>
  <c r="H909" i="3" s="1"/>
  <c r="D909" i="3" a="1"/>
  <c r="D909" i="3" s="1"/>
  <c r="K909" i="3" a="1"/>
  <c r="K909" i="3" s="1"/>
  <c r="G909" i="3" a="1"/>
  <c r="G909" i="3" s="1"/>
  <c r="M911" i="3" a="1"/>
  <c r="M911" i="3" s="1"/>
  <c r="I911" i="3" a="1"/>
  <c r="I911" i="3" s="1"/>
  <c r="E911" i="3" a="1"/>
  <c r="E911" i="3" s="1"/>
  <c r="L911" i="3" a="1"/>
  <c r="L911" i="3" s="1"/>
  <c r="H911" i="3" a="1"/>
  <c r="H911" i="3" s="1"/>
  <c r="D911" i="3" a="1"/>
  <c r="D911" i="3" s="1"/>
  <c r="K911" i="3" a="1"/>
  <c r="K911" i="3" s="1"/>
  <c r="G911" i="3" a="1"/>
  <c r="G911" i="3" s="1"/>
  <c r="N911" i="3" a="1"/>
  <c r="N911" i="3" s="1"/>
  <c r="J911" i="3" a="1"/>
  <c r="J911" i="3" s="1"/>
  <c r="F911" i="3" a="1"/>
  <c r="F911" i="3" s="1"/>
  <c r="K872" i="3" a="1"/>
  <c r="K872" i="3" s="1"/>
  <c r="G872" i="3" a="1"/>
  <c r="G872" i="3" s="1"/>
  <c r="D872" i="3" a="1"/>
  <c r="D872" i="3" s="1"/>
  <c r="I872" i="3" a="1"/>
  <c r="I872" i="3" s="1"/>
  <c r="N872" i="3" a="1"/>
  <c r="N872" i="3" s="1"/>
  <c r="H872" i="3" a="1"/>
  <c r="H872" i="3" s="1"/>
  <c r="M872" i="3" a="1"/>
  <c r="M872" i="3" s="1"/>
  <c r="F872" i="3" a="1"/>
  <c r="F872" i="3" s="1"/>
  <c r="L872" i="3" a="1"/>
  <c r="L872" i="3" s="1"/>
  <c r="E872" i="3" a="1"/>
  <c r="E872" i="3" s="1"/>
  <c r="J872" i="3" a="1"/>
  <c r="J872" i="3" s="1"/>
  <c r="M937" i="3" a="1"/>
  <c r="M937" i="3" s="1"/>
  <c r="I937" i="3" a="1"/>
  <c r="I937" i="3" s="1"/>
  <c r="E937" i="3" a="1"/>
  <c r="E937" i="3" s="1"/>
  <c r="L937" i="3" a="1"/>
  <c r="L937" i="3" s="1"/>
  <c r="H937" i="3" a="1"/>
  <c r="H937" i="3" s="1"/>
  <c r="D937" i="3" a="1"/>
  <c r="D937" i="3" s="1"/>
  <c r="N937" i="3" a="1"/>
  <c r="N937" i="3" s="1"/>
  <c r="F937" i="3" a="1"/>
  <c r="F937" i="3" s="1"/>
  <c r="K937" i="3" a="1"/>
  <c r="K937" i="3" s="1"/>
  <c r="J937" i="3" a="1"/>
  <c r="J937" i="3" s="1"/>
  <c r="G937" i="3" a="1"/>
  <c r="G937" i="3" s="1"/>
  <c r="L905" i="3" a="1"/>
  <c r="L905" i="3" s="1"/>
  <c r="H905" i="3" a="1"/>
  <c r="H905" i="3" s="1"/>
  <c r="D905" i="3" a="1"/>
  <c r="D905" i="3" s="1"/>
  <c r="K905" i="3" a="1"/>
  <c r="K905" i="3" s="1"/>
  <c r="G905" i="3" a="1"/>
  <c r="G905" i="3" s="1"/>
  <c r="N905" i="3" a="1"/>
  <c r="N905" i="3" s="1"/>
  <c r="J905" i="3" a="1"/>
  <c r="J905" i="3" s="1"/>
  <c r="F905" i="3" a="1"/>
  <c r="F905" i="3" s="1"/>
  <c r="I905" i="3" a="1"/>
  <c r="I905" i="3" s="1"/>
  <c r="E905" i="3" a="1"/>
  <c r="E905" i="3" s="1"/>
  <c r="M905" i="3" a="1"/>
  <c r="M905" i="3" s="1"/>
  <c r="K890" i="3" a="1"/>
  <c r="K890" i="3" s="1"/>
  <c r="G890" i="3" a="1"/>
  <c r="G890" i="3" s="1"/>
  <c r="N890" i="3" a="1"/>
  <c r="N890" i="3" s="1"/>
  <c r="J890" i="3" a="1"/>
  <c r="J890" i="3" s="1"/>
  <c r="F890" i="3" a="1"/>
  <c r="F890" i="3" s="1"/>
  <c r="M890" i="3" a="1"/>
  <c r="M890" i="3" s="1"/>
  <c r="E890" i="3" a="1"/>
  <c r="E890" i="3" s="1"/>
  <c r="L890" i="3" a="1"/>
  <c r="L890" i="3" s="1"/>
  <c r="D890" i="3" a="1"/>
  <c r="D890" i="3" s="1"/>
  <c r="I890" i="3" a="1"/>
  <c r="I890" i="3" s="1"/>
  <c r="H890" i="3" a="1"/>
  <c r="H890" i="3" s="1"/>
  <c r="K915" i="3" a="1"/>
  <c r="K915" i="3" s="1"/>
  <c r="G915" i="3" a="1"/>
  <c r="G915" i="3" s="1"/>
  <c r="N915" i="3" a="1"/>
  <c r="N915" i="3" s="1"/>
  <c r="J915" i="3" a="1"/>
  <c r="J915" i="3" s="1"/>
  <c r="F915" i="3" a="1"/>
  <c r="F915" i="3" s="1"/>
  <c r="M915" i="3" a="1"/>
  <c r="M915" i="3" s="1"/>
  <c r="I915" i="3" a="1"/>
  <c r="I915" i="3" s="1"/>
  <c r="E915" i="3" a="1"/>
  <c r="E915" i="3" s="1"/>
  <c r="L915" i="3" a="1"/>
  <c r="L915" i="3" s="1"/>
  <c r="H915" i="3" a="1"/>
  <c r="H915" i="3" s="1"/>
  <c r="D915" i="3" a="1"/>
  <c r="D915" i="3" s="1"/>
  <c r="N998" i="3" a="1"/>
  <c r="N998" i="3" s="1"/>
  <c r="J998" i="3" a="1"/>
  <c r="J998" i="3" s="1"/>
  <c r="F998" i="3" a="1"/>
  <c r="F998" i="3" s="1"/>
  <c r="M998" i="3" a="1"/>
  <c r="M998" i="3" s="1"/>
  <c r="I998" i="3" a="1"/>
  <c r="I998" i="3" s="1"/>
  <c r="E998" i="3" a="1"/>
  <c r="E998" i="3" s="1"/>
  <c r="L998" i="3" a="1"/>
  <c r="L998" i="3" s="1"/>
  <c r="K998" i="3" a="1"/>
  <c r="K998" i="3" s="1"/>
  <c r="H998" i="3" a="1"/>
  <c r="H998" i="3" s="1"/>
  <c r="G998" i="3" a="1"/>
  <c r="G998" i="3" s="1"/>
  <c r="D998" i="3" a="1"/>
  <c r="D998" i="3" s="1"/>
  <c r="L938" i="3" a="1"/>
  <c r="L938" i="3" s="1"/>
  <c r="H938" i="3" a="1"/>
  <c r="H938" i="3" s="1"/>
  <c r="D938" i="3" a="1"/>
  <c r="D938" i="3" s="1"/>
  <c r="K938" i="3" a="1"/>
  <c r="K938" i="3" s="1"/>
  <c r="G938" i="3" a="1"/>
  <c r="G938" i="3" s="1"/>
  <c r="N938" i="3" a="1"/>
  <c r="N938" i="3" s="1"/>
  <c r="F938" i="3" a="1"/>
  <c r="F938" i="3" s="1"/>
  <c r="M938" i="3" a="1"/>
  <c r="M938" i="3" s="1"/>
  <c r="E938" i="3" a="1"/>
  <c r="E938" i="3" s="1"/>
  <c r="J938" i="3" a="1"/>
  <c r="J938" i="3" s="1"/>
  <c r="I938" i="3" a="1"/>
  <c r="I938" i="3" s="1"/>
  <c r="L939" i="3" a="1"/>
  <c r="L939" i="3" s="1"/>
  <c r="H939" i="3" a="1"/>
  <c r="H939" i="3" s="1"/>
  <c r="D939" i="3" a="1"/>
  <c r="D939" i="3" s="1"/>
  <c r="K939" i="3" a="1"/>
  <c r="K939" i="3" s="1"/>
  <c r="G939" i="3" a="1"/>
  <c r="G939" i="3" s="1"/>
  <c r="M939" i="3" a="1"/>
  <c r="M939" i="3" s="1"/>
  <c r="E939" i="3" a="1"/>
  <c r="E939" i="3" s="1"/>
  <c r="J939" i="3" a="1"/>
  <c r="J939" i="3" s="1"/>
  <c r="N939" i="3" a="1"/>
  <c r="N939" i="3" s="1"/>
  <c r="I939" i="3" a="1"/>
  <c r="I939" i="3" s="1"/>
  <c r="F939" i="3" a="1"/>
  <c r="F939" i="3" s="1"/>
  <c r="K932" i="3" a="1"/>
  <c r="K932" i="3" s="1"/>
  <c r="G932" i="3" a="1"/>
  <c r="G932" i="3" s="1"/>
  <c r="N932" i="3" a="1"/>
  <c r="N932" i="3" s="1"/>
  <c r="L932" i="3" a="1"/>
  <c r="L932" i="3" s="1"/>
  <c r="E932" i="3" a="1"/>
  <c r="E932" i="3" s="1"/>
  <c r="J932" i="3" a="1"/>
  <c r="J932" i="3" s="1"/>
  <c r="D932" i="3" a="1"/>
  <c r="D932" i="3" s="1"/>
  <c r="I932" i="3" a="1"/>
  <c r="I932" i="3" s="1"/>
  <c r="H932" i="3" a="1"/>
  <c r="H932" i="3" s="1"/>
  <c r="F932" i="3" a="1"/>
  <c r="F932" i="3" s="1"/>
  <c r="M932" i="3" a="1"/>
  <c r="M932" i="3" s="1"/>
  <c r="K941" i="3" a="1"/>
  <c r="K941" i="3" s="1"/>
  <c r="G941" i="3" a="1"/>
  <c r="G941" i="3" s="1"/>
  <c r="N941" i="3" a="1"/>
  <c r="N941" i="3" s="1"/>
  <c r="J941" i="3" a="1"/>
  <c r="J941" i="3" s="1"/>
  <c r="F941" i="3" a="1"/>
  <c r="F941" i="3" s="1"/>
  <c r="I941" i="3" a="1"/>
  <c r="I941" i="3" s="1"/>
  <c r="H941" i="3" a="1"/>
  <c r="H941" i="3" s="1"/>
  <c r="M941" i="3" a="1"/>
  <c r="M941" i="3" s="1"/>
  <c r="L941" i="3" a="1"/>
  <c r="L941" i="3" s="1"/>
  <c r="E941" i="3" a="1"/>
  <c r="E941" i="3" s="1"/>
  <c r="D941" i="3" a="1"/>
  <c r="D941" i="3" s="1"/>
  <c r="M985" i="3" a="1"/>
  <c r="M985" i="3" s="1"/>
  <c r="I985" i="3" a="1"/>
  <c r="I985" i="3" s="1"/>
  <c r="E985" i="3" a="1"/>
  <c r="E985" i="3" s="1"/>
  <c r="L985" i="3" a="1"/>
  <c r="L985" i="3" s="1"/>
  <c r="H985" i="3" a="1"/>
  <c r="H985" i="3" s="1"/>
  <c r="D985" i="3" a="1"/>
  <c r="D985" i="3" s="1"/>
  <c r="K985" i="3" a="1"/>
  <c r="K985" i="3" s="1"/>
  <c r="G985" i="3" a="1"/>
  <c r="G985" i="3" s="1"/>
  <c r="F985" i="3" a="1"/>
  <c r="F985" i="3" s="1"/>
  <c r="J985" i="3" a="1"/>
  <c r="J985" i="3" s="1"/>
  <c r="N985" i="3" a="1"/>
  <c r="N985" i="3" s="1"/>
  <c r="K997" i="3" a="1"/>
  <c r="K997" i="3" s="1"/>
  <c r="G997" i="3" a="1"/>
  <c r="G997" i="3" s="1"/>
  <c r="N997" i="3" a="1"/>
  <c r="N997" i="3" s="1"/>
  <c r="J997" i="3" a="1"/>
  <c r="J997" i="3" s="1"/>
  <c r="F997" i="3" a="1"/>
  <c r="F997" i="3" s="1"/>
  <c r="M997" i="3" a="1"/>
  <c r="M997" i="3" s="1"/>
  <c r="I997" i="3" a="1"/>
  <c r="I997" i="3" s="1"/>
  <c r="E997" i="3" a="1"/>
  <c r="E997" i="3" s="1"/>
  <c r="L997" i="3" a="1"/>
  <c r="L997" i="3" s="1"/>
  <c r="H997" i="3" a="1"/>
  <c r="H997" i="3" s="1"/>
  <c r="D997" i="3" a="1"/>
  <c r="D997" i="3" s="1"/>
  <c r="M79" i="3" a="1"/>
  <c r="M79" i="3" s="1"/>
  <c r="I79" i="3" a="1"/>
  <c r="I79" i="3" s="1"/>
  <c r="E79" i="3" a="1"/>
  <c r="E79" i="3" s="1"/>
  <c r="L79" i="3" a="1"/>
  <c r="L79" i="3" s="1"/>
  <c r="H79" i="3" a="1"/>
  <c r="H79" i="3" s="1"/>
  <c r="D79" i="3" a="1"/>
  <c r="D79" i="3" s="1"/>
  <c r="K79" i="3" a="1"/>
  <c r="K79" i="3" s="1"/>
  <c r="G79" i="3" a="1"/>
  <c r="G79" i="3" s="1"/>
  <c r="J79" i="3" a="1"/>
  <c r="J79" i="3" s="1"/>
  <c r="F79" i="3" a="1"/>
  <c r="F79" i="3" s="1"/>
  <c r="N79" i="3" a="1"/>
  <c r="N79" i="3" s="1"/>
  <c r="K15" i="3" a="1"/>
  <c r="K15" i="3" s="1"/>
  <c r="G15" i="3" a="1"/>
  <c r="G15" i="3" s="1"/>
  <c r="J15" i="3" a="1"/>
  <c r="J15" i="3" s="1"/>
  <c r="N15" i="3" a="1"/>
  <c r="N15" i="3" s="1"/>
  <c r="I15" i="3" a="1"/>
  <c r="I15" i="3" s="1"/>
  <c r="D15" i="3" a="1"/>
  <c r="D15" i="3" s="1"/>
  <c r="M15" i="3" a="1"/>
  <c r="M15" i="3" s="1"/>
  <c r="L15" i="3" a="1"/>
  <c r="L15" i="3" s="1"/>
  <c r="F15" i="3" a="1"/>
  <c r="F15" i="3" s="1"/>
  <c r="H15" i="3" a="1"/>
  <c r="H15" i="3" s="1"/>
  <c r="E15" i="3" a="1"/>
  <c r="E15" i="3" s="1"/>
  <c r="N233" i="3" a="1"/>
  <c r="N233" i="3" s="1"/>
  <c r="J233" i="3" a="1"/>
  <c r="J233" i="3" s="1"/>
  <c r="F233" i="3" a="1"/>
  <c r="F233" i="3" s="1"/>
  <c r="M233" i="3" a="1"/>
  <c r="M233" i="3" s="1"/>
  <c r="I233" i="3" a="1"/>
  <c r="I233" i="3" s="1"/>
  <c r="E233" i="3" a="1"/>
  <c r="E233" i="3" s="1"/>
  <c r="L233" i="3" a="1"/>
  <c r="L233" i="3" s="1"/>
  <c r="H233" i="3" a="1"/>
  <c r="H233" i="3" s="1"/>
  <c r="D233" i="3" a="1"/>
  <c r="D233" i="3" s="1"/>
  <c r="K233" i="3" a="1"/>
  <c r="K233" i="3" s="1"/>
  <c r="G233" i="3" a="1"/>
  <c r="G233" i="3" s="1"/>
  <c r="N169" i="3" a="1"/>
  <c r="N169" i="3" s="1"/>
  <c r="J169" i="3" a="1"/>
  <c r="J169" i="3" s="1"/>
  <c r="F169" i="3" a="1"/>
  <c r="F169" i="3" s="1"/>
  <c r="M169" i="3" a="1"/>
  <c r="M169" i="3" s="1"/>
  <c r="I169" i="3" a="1"/>
  <c r="I169" i="3" s="1"/>
  <c r="E169" i="3" a="1"/>
  <c r="E169" i="3" s="1"/>
  <c r="L169" i="3" a="1"/>
  <c r="L169" i="3" s="1"/>
  <c r="H169" i="3" a="1"/>
  <c r="H169" i="3" s="1"/>
  <c r="D169" i="3" a="1"/>
  <c r="D169" i="3" s="1"/>
  <c r="K169" i="3" a="1"/>
  <c r="K169" i="3" s="1"/>
  <c r="G169" i="3" a="1"/>
  <c r="G169" i="3" s="1"/>
  <c r="N125" i="3" a="1"/>
  <c r="N125" i="3" s="1"/>
  <c r="J125" i="3" a="1"/>
  <c r="J125" i="3" s="1"/>
  <c r="F125" i="3" a="1"/>
  <c r="F125" i="3" s="1"/>
  <c r="M125" i="3" a="1"/>
  <c r="M125" i="3" s="1"/>
  <c r="I125" i="3" a="1"/>
  <c r="I125" i="3" s="1"/>
  <c r="E125" i="3" a="1"/>
  <c r="E125" i="3" s="1"/>
  <c r="L125" i="3" a="1"/>
  <c r="L125" i="3" s="1"/>
  <c r="H125" i="3" a="1"/>
  <c r="H125" i="3" s="1"/>
  <c r="D125" i="3" a="1"/>
  <c r="D125" i="3" s="1"/>
  <c r="K125" i="3" a="1"/>
  <c r="K125" i="3" s="1"/>
  <c r="G125" i="3" a="1"/>
  <c r="G125" i="3" s="1"/>
  <c r="N61" i="3" a="1"/>
  <c r="N61" i="3" s="1"/>
  <c r="J61" i="3" a="1"/>
  <c r="J61" i="3" s="1"/>
  <c r="F61" i="3" a="1"/>
  <c r="F61" i="3" s="1"/>
  <c r="M61" i="3" a="1"/>
  <c r="M61" i="3" s="1"/>
  <c r="I61" i="3" a="1"/>
  <c r="I61" i="3" s="1"/>
  <c r="E61" i="3" a="1"/>
  <c r="E61" i="3" s="1"/>
  <c r="L61" i="3" a="1"/>
  <c r="L61" i="3" s="1"/>
  <c r="H61" i="3" a="1"/>
  <c r="H61" i="3" s="1"/>
  <c r="D61" i="3" a="1"/>
  <c r="D61" i="3" s="1"/>
  <c r="K61" i="3" a="1"/>
  <c r="K61" i="3" s="1"/>
  <c r="G61" i="3" a="1"/>
  <c r="G61" i="3" s="1"/>
  <c r="N264" i="3" a="1"/>
  <c r="N264" i="3" s="1"/>
  <c r="J264" i="3" a="1"/>
  <c r="J264" i="3" s="1"/>
  <c r="F264" i="3" a="1"/>
  <c r="F264" i="3" s="1"/>
  <c r="M264" i="3" a="1"/>
  <c r="M264" i="3" s="1"/>
  <c r="I264" i="3" a="1"/>
  <c r="I264" i="3" s="1"/>
  <c r="E264" i="3" a="1"/>
  <c r="E264" i="3" s="1"/>
  <c r="L264" i="3" a="1"/>
  <c r="L264" i="3" s="1"/>
  <c r="H264" i="3" a="1"/>
  <c r="H264" i="3" s="1"/>
  <c r="D264" i="3" a="1"/>
  <c r="D264" i="3" s="1"/>
  <c r="K264" i="3" a="1"/>
  <c r="K264" i="3" s="1"/>
  <c r="G264" i="3" a="1"/>
  <c r="G264" i="3" s="1"/>
  <c r="N200" i="3" a="1"/>
  <c r="N200" i="3" s="1"/>
  <c r="J200" i="3" a="1"/>
  <c r="J200" i="3" s="1"/>
  <c r="F200" i="3" a="1"/>
  <c r="F200" i="3" s="1"/>
  <c r="M200" i="3" a="1"/>
  <c r="M200" i="3" s="1"/>
  <c r="I200" i="3" a="1"/>
  <c r="I200" i="3" s="1"/>
  <c r="E200" i="3" a="1"/>
  <c r="E200" i="3" s="1"/>
  <c r="L200" i="3" a="1"/>
  <c r="L200" i="3" s="1"/>
  <c r="H200" i="3" a="1"/>
  <c r="H200" i="3" s="1"/>
  <c r="D200" i="3" a="1"/>
  <c r="D200" i="3" s="1"/>
  <c r="K200" i="3" a="1"/>
  <c r="K200" i="3" s="1"/>
  <c r="G200" i="3" a="1"/>
  <c r="G200" i="3" s="1"/>
  <c r="L14" i="3" a="1"/>
  <c r="L14" i="3" s="1"/>
  <c r="H14" i="3" a="1"/>
  <c r="H14" i="3" s="1"/>
  <c r="D14" i="3" a="1"/>
  <c r="D14" i="3" s="1"/>
  <c r="J14" i="3" a="1"/>
  <c r="J14" i="3" s="1"/>
  <c r="E14" i="3" a="1"/>
  <c r="E14" i="3" s="1"/>
  <c r="G14" i="3" a="1"/>
  <c r="G14" i="3" s="1"/>
  <c r="N14" i="3" a="1"/>
  <c r="N14" i="3" s="1"/>
  <c r="I14" i="3" a="1"/>
  <c r="I14" i="3" s="1"/>
  <c r="M14" i="3" a="1"/>
  <c r="M14" i="3" s="1"/>
  <c r="K14" i="3" a="1"/>
  <c r="K14" i="3" s="1"/>
  <c r="F14" i="3" a="1"/>
  <c r="F14" i="3" s="1"/>
  <c r="M86" i="3" a="1"/>
  <c r="M86" i="3" s="1"/>
  <c r="I86" i="3" a="1"/>
  <c r="I86" i="3" s="1"/>
  <c r="E86" i="3" a="1"/>
  <c r="E86" i="3" s="1"/>
  <c r="L86" i="3" a="1"/>
  <c r="L86" i="3" s="1"/>
  <c r="H86" i="3" a="1"/>
  <c r="H86" i="3" s="1"/>
  <c r="D86" i="3" a="1"/>
  <c r="D86" i="3" s="1"/>
  <c r="G86" i="3" a="1"/>
  <c r="G86" i="3" s="1"/>
  <c r="K86" i="3" a="1"/>
  <c r="K86" i="3" s="1"/>
  <c r="F86" i="3" a="1"/>
  <c r="F86" i="3" s="1"/>
  <c r="N86" i="3" a="1"/>
  <c r="N86" i="3" s="1"/>
  <c r="J86" i="3" a="1"/>
  <c r="J86" i="3" s="1"/>
  <c r="N108" i="3" a="1"/>
  <c r="N108" i="3" s="1"/>
  <c r="J108" i="3" a="1"/>
  <c r="J108" i="3" s="1"/>
  <c r="F108" i="3" a="1"/>
  <c r="F108" i="3" s="1"/>
  <c r="M108" i="3" a="1"/>
  <c r="M108" i="3" s="1"/>
  <c r="I108" i="3" a="1"/>
  <c r="I108" i="3" s="1"/>
  <c r="E108" i="3" a="1"/>
  <c r="E108" i="3" s="1"/>
  <c r="K108" i="3" a="1"/>
  <c r="K108" i="3" s="1"/>
  <c r="D108" i="3" a="1"/>
  <c r="D108" i="3" s="1"/>
  <c r="H108" i="3" a="1"/>
  <c r="H108" i="3" s="1"/>
  <c r="G108" i="3" a="1"/>
  <c r="G108" i="3" s="1"/>
  <c r="L108" i="3" a="1"/>
  <c r="L108" i="3" s="1"/>
  <c r="N44" i="3" a="1"/>
  <c r="N44" i="3" s="1"/>
  <c r="J44" i="3" a="1"/>
  <c r="J44" i="3" s="1"/>
  <c r="F44" i="3" a="1"/>
  <c r="F44" i="3" s="1"/>
  <c r="M44" i="3" a="1"/>
  <c r="M44" i="3" s="1"/>
  <c r="I44" i="3" a="1"/>
  <c r="I44" i="3" s="1"/>
  <c r="E44" i="3" a="1"/>
  <c r="E44" i="3" s="1"/>
  <c r="K44" i="3" a="1"/>
  <c r="K44" i="3" s="1"/>
  <c r="H44" i="3" a="1"/>
  <c r="H44" i="3" s="1"/>
  <c r="G44" i="3" a="1"/>
  <c r="G44" i="3" s="1"/>
  <c r="D44" i="3" a="1"/>
  <c r="D44" i="3" s="1"/>
  <c r="L44" i="3" a="1"/>
  <c r="L44" i="3" s="1"/>
  <c r="AB11" i="5" a="1"/>
  <c r="AB11" i="5" s="1"/>
  <c r="K2" i="4" s="1"/>
  <c r="D250" i="16"/>
  <c r="D4" i="17" s="1"/>
  <c r="M284" i="16"/>
  <c r="M75" i="16"/>
  <c r="M74" i="16" s="1"/>
  <c r="M274" i="16"/>
  <c r="M273" i="16" s="1"/>
  <c r="D85" i="16"/>
  <c r="D40" i="16" s="1"/>
  <c r="M29" i="16"/>
  <c r="M28" i="16" s="1"/>
  <c r="C28" i="16"/>
  <c r="K114" i="3" a="1"/>
  <c r="K114" i="3" s="1"/>
  <c r="G114" i="3" a="1"/>
  <c r="G114" i="3" s="1"/>
  <c r="N114" i="3" a="1"/>
  <c r="N114" i="3" s="1"/>
  <c r="J114" i="3" a="1"/>
  <c r="J114" i="3" s="1"/>
  <c r="F114" i="3" a="1"/>
  <c r="F114" i="3" s="1"/>
  <c r="M114" i="3" a="1"/>
  <c r="M114" i="3" s="1"/>
  <c r="D114" i="3" a="1"/>
  <c r="D114" i="3" s="1"/>
  <c r="L114" i="3" a="1"/>
  <c r="L114" i="3" s="1"/>
  <c r="I114" i="3" a="1"/>
  <c r="I114" i="3" s="1"/>
  <c r="E114" i="3" a="1"/>
  <c r="E114" i="3" s="1"/>
  <c r="H114" i="3" a="1"/>
  <c r="H114" i="3" s="1"/>
  <c r="K50" i="3" a="1"/>
  <c r="K50" i="3" s="1"/>
  <c r="G50" i="3" a="1"/>
  <c r="G50" i="3" s="1"/>
  <c r="N50" i="3" a="1"/>
  <c r="N50" i="3" s="1"/>
  <c r="J50" i="3" a="1"/>
  <c r="J50" i="3" s="1"/>
  <c r="F50" i="3" a="1"/>
  <c r="F50" i="3" s="1"/>
  <c r="M50" i="3" a="1"/>
  <c r="M50" i="3" s="1"/>
  <c r="D50" i="3" a="1"/>
  <c r="D50" i="3" s="1"/>
  <c r="H50" i="3" a="1"/>
  <c r="H50" i="3" s="1"/>
  <c r="L50" i="3" a="1"/>
  <c r="L50" i="3" s="1"/>
  <c r="I50" i="3" a="1"/>
  <c r="I50" i="3" s="1"/>
  <c r="E50" i="3" a="1"/>
  <c r="E50" i="3" s="1"/>
  <c r="L65" i="3" a="1"/>
  <c r="L65" i="3" s="1"/>
  <c r="H65" i="3" a="1"/>
  <c r="H65" i="3" s="1"/>
  <c r="D65" i="3" a="1"/>
  <c r="D65" i="3" s="1"/>
  <c r="K65" i="3" a="1"/>
  <c r="K65" i="3" s="1"/>
  <c r="G65" i="3" a="1"/>
  <c r="G65" i="3" s="1"/>
  <c r="N65" i="3" a="1"/>
  <c r="N65" i="3" s="1"/>
  <c r="J65" i="3" a="1"/>
  <c r="J65" i="3" s="1"/>
  <c r="F65" i="3" a="1"/>
  <c r="F65" i="3" s="1"/>
  <c r="I65" i="3" a="1"/>
  <c r="I65" i="3" s="1"/>
  <c r="M65" i="3" a="1"/>
  <c r="M65" i="3" s="1"/>
  <c r="E65" i="3" a="1"/>
  <c r="E65" i="3" s="1"/>
  <c r="L80" i="3" a="1"/>
  <c r="L80" i="3" s="1"/>
  <c r="H80" i="3" a="1"/>
  <c r="H80" i="3" s="1"/>
  <c r="D80" i="3" a="1"/>
  <c r="D80" i="3" s="1"/>
  <c r="K80" i="3" a="1"/>
  <c r="K80" i="3" s="1"/>
  <c r="G80" i="3" a="1"/>
  <c r="G80" i="3" s="1"/>
  <c r="F80" i="3" a="1"/>
  <c r="F80" i="3" s="1"/>
  <c r="N80" i="3" a="1"/>
  <c r="N80" i="3" s="1"/>
  <c r="E80" i="3" a="1"/>
  <c r="E80" i="3" s="1"/>
  <c r="M80" i="3" a="1"/>
  <c r="M80" i="3" s="1"/>
  <c r="J80" i="3" a="1"/>
  <c r="J80" i="3" s="1"/>
  <c r="I80" i="3" a="1"/>
  <c r="I80" i="3" s="1"/>
  <c r="M202" i="3" a="1"/>
  <c r="M202" i="3" s="1"/>
  <c r="I202" i="3" a="1"/>
  <c r="I202" i="3" s="1"/>
  <c r="E202" i="3" a="1"/>
  <c r="E202" i="3" s="1"/>
  <c r="L202" i="3" a="1"/>
  <c r="L202" i="3" s="1"/>
  <c r="H202" i="3" a="1"/>
  <c r="H202" i="3" s="1"/>
  <c r="D202" i="3" a="1"/>
  <c r="D202" i="3" s="1"/>
  <c r="K202" i="3" a="1"/>
  <c r="K202" i="3" s="1"/>
  <c r="G202" i="3" a="1"/>
  <c r="G202" i="3" s="1"/>
  <c r="N202" i="3" a="1"/>
  <c r="N202" i="3" s="1"/>
  <c r="J202" i="3" a="1"/>
  <c r="J202" i="3" s="1"/>
  <c r="F202" i="3" a="1"/>
  <c r="F202" i="3" s="1"/>
  <c r="L284" i="3" a="1"/>
  <c r="L284" i="3" s="1"/>
  <c r="H284" i="3" a="1"/>
  <c r="H284" i="3" s="1"/>
  <c r="D284" i="3" a="1"/>
  <c r="D284" i="3" s="1"/>
  <c r="K284" i="3" a="1"/>
  <c r="K284" i="3" s="1"/>
  <c r="G284" i="3" a="1"/>
  <c r="G284" i="3" s="1"/>
  <c r="N284" i="3" a="1"/>
  <c r="N284" i="3" s="1"/>
  <c r="J284" i="3" a="1"/>
  <c r="J284" i="3" s="1"/>
  <c r="F284" i="3" a="1"/>
  <c r="F284" i="3" s="1"/>
  <c r="I284" i="3" a="1"/>
  <c r="I284" i="3" s="1"/>
  <c r="E284" i="3" a="1"/>
  <c r="E284" i="3" s="1"/>
  <c r="M284" i="3" a="1"/>
  <c r="M284" i="3" s="1"/>
  <c r="N412" i="3" a="1"/>
  <c r="N412" i="3" s="1"/>
  <c r="J412" i="3" a="1"/>
  <c r="J412" i="3" s="1"/>
  <c r="F412" i="3" a="1"/>
  <c r="F412" i="3" s="1"/>
  <c r="M412" i="3" a="1"/>
  <c r="M412" i="3" s="1"/>
  <c r="I412" i="3" a="1"/>
  <c r="I412" i="3" s="1"/>
  <c r="E412" i="3" a="1"/>
  <c r="E412" i="3" s="1"/>
  <c r="L412" i="3" a="1"/>
  <c r="L412" i="3" s="1"/>
  <c r="H412" i="3" a="1"/>
  <c r="H412" i="3" s="1"/>
  <c r="D412" i="3" a="1"/>
  <c r="D412" i="3" s="1"/>
  <c r="K412" i="3" a="1"/>
  <c r="K412" i="3" s="1"/>
  <c r="G412" i="3" a="1"/>
  <c r="G412" i="3" s="1"/>
  <c r="L221" i="3" a="1"/>
  <c r="L221" i="3" s="1"/>
  <c r="H221" i="3" a="1"/>
  <c r="H221" i="3" s="1"/>
  <c r="D221" i="3" a="1"/>
  <c r="D221" i="3" s="1"/>
  <c r="K221" i="3" a="1"/>
  <c r="K221" i="3" s="1"/>
  <c r="G221" i="3" a="1"/>
  <c r="G221" i="3" s="1"/>
  <c r="N221" i="3" a="1"/>
  <c r="N221" i="3" s="1"/>
  <c r="J221" i="3" a="1"/>
  <c r="J221" i="3" s="1"/>
  <c r="F221" i="3" a="1"/>
  <c r="F221" i="3" s="1"/>
  <c r="E221" i="3" a="1"/>
  <c r="E221" i="3" s="1"/>
  <c r="M221" i="3" a="1"/>
  <c r="M221" i="3" s="1"/>
  <c r="I221" i="3" a="1"/>
  <c r="I221" i="3" s="1"/>
  <c r="M294" i="3" a="1"/>
  <c r="M294" i="3" s="1"/>
  <c r="I294" i="3" a="1"/>
  <c r="I294" i="3" s="1"/>
  <c r="E294" i="3" a="1"/>
  <c r="E294" i="3" s="1"/>
  <c r="L294" i="3" a="1"/>
  <c r="L294" i="3" s="1"/>
  <c r="H294" i="3" a="1"/>
  <c r="H294" i="3" s="1"/>
  <c r="D294" i="3" a="1"/>
  <c r="D294" i="3" s="1"/>
  <c r="K294" i="3" a="1"/>
  <c r="K294" i="3" s="1"/>
  <c r="J294" i="3" a="1"/>
  <c r="J294" i="3" s="1"/>
  <c r="N294" i="3" a="1"/>
  <c r="N294" i="3" s="1"/>
  <c r="G294" i="3" a="1"/>
  <c r="G294" i="3" s="1"/>
  <c r="F294" i="3" a="1"/>
  <c r="F294" i="3" s="1"/>
  <c r="K206" i="3" a="1"/>
  <c r="K206" i="3" s="1"/>
  <c r="G206" i="3" a="1"/>
  <c r="G206" i="3" s="1"/>
  <c r="N206" i="3" a="1"/>
  <c r="N206" i="3" s="1"/>
  <c r="J206" i="3" a="1"/>
  <c r="J206" i="3" s="1"/>
  <c r="F206" i="3" a="1"/>
  <c r="F206" i="3" s="1"/>
  <c r="M206" i="3" a="1"/>
  <c r="M206" i="3" s="1"/>
  <c r="I206" i="3" a="1"/>
  <c r="I206" i="3" s="1"/>
  <c r="E206" i="3" a="1"/>
  <c r="E206" i="3" s="1"/>
  <c r="D206" i="3" a="1"/>
  <c r="D206" i="3" s="1"/>
  <c r="L206" i="3" a="1"/>
  <c r="L206" i="3" s="1"/>
  <c r="H206" i="3" a="1"/>
  <c r="H206" i="3" s="1"/>
  <c r="K270" i="3" a="1"/>
  <c r="K270" i="3" s="1"/>
  <c r="G270" i="3" a="1"/>
  <c r="G270" i="3" s="1"/>
  <c r="N270" i="3" a="1"/>
  <c r="N270" i="3" s="1"/>
  <c r="J270" i="3" a="1"/>
  <c r="J270" i="3" s="1"/>
  <c r="F270" i="3" a="1"/>
  <c r="F270" i="3" s="1"/>
  <c r="M270" i="3" a="1"/>
  <c r="M270" i="3" s="1"/>
  <c r="I270" i="3" a="1"/>
  <c r="I270" i="3" s="1"/>
  <c r="E270" i="3" a="1"/>
  <c r="E270" i="3" s="1"/>
  <c r="D270" i="3" a="1"/>
  <c r="D270" i="3" s="1"/>
  <c r="L270" i="3" a="1"/>
  <c r="L270" i="3" s="1"/>
  <c r="H270" i="3" a="1"/>
  <c r="H270" i="3" s="1"/>
  <c r="K191" i="3" a="1"/>
  <c r="K191" i="3" s="1"/>
  <c r="G191" i="3" a="1"/>
  <c r="G191" i="3" s="1"/>
  <c r="N191" i="3" a="1"/>
  <c r="N191" i="3" s="1"/>
  <c r="J191" i="3" a="1"/>
  <c r="J191" i="3" s="1"/>
  <c r="F191" i="3" a="1"/>
  <c r="F191" i="3" s="1"/>
  <c r="M191" i="3" a="1"/>
  <c r="M191" i="3" s="1"/>
  <c r="I191" i="3" a="1"/>
  <c r="I191" i="3" s="1"/>
  <c r="E191" i="3" a="1"/>
  <c r="E191" i="3" s="1"/>
  <c r="L191" i="3" a="1"/>
  <c r="L191" i="3" s="1"/>
  <c r="H191" i="3" a="1"/>
  <c r="H191" i="3" s="1"/>
  <c r="D191" i="3" a="1"/>
  <c r="D191" i="3" s="1"/>
  <c r="N325" i="3" a="1"/>
  <c r="N325" i="3" s="1"/>
  <c r="J325" i="3" a="1"/>
  <c r="J325" i="3" s="1"/>
  <c r="F325" i="3" a="1"/>
  <c r="F325" i="3" s="1"/>
  <c r="M325" i="3" a="1"/>
  <c r="M325" i="3" s="1"/>
  <c r="I325" i="3" a="1"/>
  <c r="I325" i="3" s="1"/>
  <c r="E325" i="3" a="1"/>
  <c r="E325" i="3" s="1"/>
  <c r="L325" i="3" a="1"/>
  <c r="L325" i="3" s="1"/>
  <c r="H325" i="3" a="1"/>
  <c r="H325" i="3" s="1"/>
  <c r="D325" i="3" a="1"/>
  <c r="D325" i="3" s="1"/>
  <c r="K325" i="3" a="1"/>
  <c r="K325" i="3" s="1"/>
  <c r="G325" i="3" a="1"/>
  <c r="G325" i="3" s="1"/>
  <c r="N389" i="3" a="1"/>
  <c r="N389" i="3" s="1"/>
  <c r="J389" i="3" a="1"/>
  <c r="J389" i="3" s="1"/>
  <c r="F389" i="3" a="1"/>
  <c r="F389" i="3" s="1"/>
  <c r="M389" i="3" a="1"/>
  <c r="M389" i="3" s="1"/>
  <c r="I389" i="3" a="1"/>
  <c r="I389" i="3" s="1"/>
  <c r="E389" i="3" a="1"/>
  <c r="E389" i="3" s="1"/>
  <c r="L389" i="3" a="1"/>
  <c r="L389" i="3" s="1"/>
  <c r="H389" i="3" a="1"/>
  <c r="H389" i="3" s="1"/>
  <c r="D389" i="3" a="1"/>
  <c r="D389" i="3" s="1"/>
  <c r="K389" i="3" a="1"/>
  <c r="K389" i="3" s="1"/>
  <c r="G389" i="3" a="1"/>
  <c r="G389" i="3" s="1"/>
  <c r="N539" i="3" a="1"/>
  <c r="N539" i="3" s="1"/>
  <c r="J539" i="3" a="1"/>
  <c r="J539" i="3" s="1"/>
  <c r="F539" i="3" a="1"/>
  <c r="F539" i="3" s="1"/>
  <c r="M539" i="3" a="1"/>
  <c r="M539" i="3" s="1"/>
  <c r="I539" i="3" a="1"/>
  <c r="I539" i="3" s="1"/>
  <c r="E539" i="3" a="1"/>
  <c r="E539" i="3" s="1"/>
  <c r="L539" i="3" a="1"/>
  <c r="L539" i="3" s="1"/>
  <c r="H539" i="3" a="1"/>
  <c r="H539" i="3" s="1"/>
  <c r="D539" i="3" a="1"/>
  <c r="D539" i="3" s="1"/>
  <c r="K539" i="3" a="1"/>
  <c r="K539" i="3" s="1"/>
  <c r="G539" i="3" a="1"/>
  <c r="G539" i="3" s="1"/>
  <c r="M334" i="3" a="1"/>
  <c r="M334" i="3" s="1"/>
  <c r="I334" i="3" a="1"/>
  <c r="I334" i="3" s="1"/>
  <c r="E334" i="3" a="1"/>
  <c r="E334" i="3" s="1"/>
  <c r="L334" i="3" a="1"/>
  <c r="L334" i="3" s="1"/>
  <c r="H334" i="3" a="1"/>
  <c r="H334" i="3" s="1"/>
  <c r="D334" i="3" a="1"/>
  <c r="D334" i="3" s="1"/>
  <c r="K334" i="3" a="1"/>
  <c r="K334" i="3" s="1"/>
  <c r="G334" i="3" a="1"/>
  <c r="G334" i="3" s="1"/>
  <c r="J334" i="3" a="1"/>
  <c r="J334" i="3" s="1"/>
  <c r="F334" i="3" a="1"/>
  <c r="F334" i="3" s="1"/>
  <c r="N334" i="3" a="1"/>
  <c r="N334" i="3" s="1"/>
  <c r="M398" i="3" a="1"/>
  <c r="M398" i="3" s="1"/>
  <c r="I398" i="3" a="1"/>
  <c r="I398" i="3" s="1"/>
  <c r="E398" i="3" a="1"/>
  <c r="E398" i="3" s="1"/>
  <c r="L398" i="3" a="1"/>
  <c r="L398" i="3" s="1"/>
  <c r="H398" i="3" a="1"/>
  <c r="H398" i="3" s="1"/>
  <c r="D398" i="3" a="1"/>
  <c r="D398" i="3" s="1"/>
  <c r="K398" i="3" a="1"/>
  <c r="K398" i="3" s="1"/>
  <c r="G398" i="3" a="1"/>
  <c r="G398" i="3" s="1"/>
  <c r="J398" i="3" a="1"/>
  <c r="J398" i="3" s="1"/>
  <c r="F398" i="3" a="1"/>
  <c r="F398" i="3" s="1"/>
  <c r="N398" i="3" a="1"/>
  <c r="N398" i="3" s="1"/>
  <c r="M335" i="3" a="1"/>
  <c r="M335" i="3" s="1"/>
  <c r="I335" i="3" a="1"/>
  <c r="I335" i="3" s="1"/>
  <c r="E335" i="3" a="1"/>
  <c r="E335" i="3" s="1"/>
  <c r="L335" i="3" a="1"/>
  <c r="L335" i="3" s="1"/>
  <c r="H335" i="3" a="1"/>
  <c r="H335" i="3" s="1"/>
  <c r="D335" i="3" a="1"/>
  <c r="D335" i="3" s="1"/>
  <c r="K335" i="3" a="1"/>
  <c r="K335" i="3" s="1"/>
  <c r="G335" i="3" a="1"/>
  <c r="G335" i="3" s="1"/>
  <c r="N335" i="3" a="1"/>
  <c r="N335" i="3" s="1"/>
  <c r="J335" i="3" a="1"/>
  <c r="J335" i="3" s="1"/>
  <c r="F335" i="3" a="1"/>
  <c r="F335" i="3" s="1"/>
  <c r="M399" i="3" a="1"/>
  <c r="M399" i="3" s="1"/>
  <c r="I399" i="3" a="1"/>
  <c r="I399" i="3" s="1"/>
  <c r="E399" i="3" a="1"/>
  <c r="E399" i="3" s="1"/>
  <c r="L399" i="3" a="1"/>
  <c r="L399" i="3" s="1"/>
  <c r="H399" i="3" a="1"/>
  <c r="H399" i="3" s="1"/>
  <c r="D399" i="3" a="1"/>
  <c r="D399" i="3" s="1"/>
  <c r="K399" i="3" a="1"/>
  <c r="K399" i="3" s="1"/>
  <c r="G399" i="3" a="1"/>
  <c r="G399" i="3" s="1"/>
  <c r="N399" i="3" a="1"/>
  <c r="N399" i="3" s="1"/>
  <c r="J399" i="3" a="1"/>
  <c r="J399" i="3" s="1"/>
  <c r="F399" i="3" a="1"/>
  <c r="F399" i="3" s="1"/>
  <c r="L312" i="3" a="1"/>
  <c r="L312" i="3" s="1"/>
  <c r="H312" i="3" a="1"/>
  <c r="H312" i="3" s="1"/>
  <c r="D312" i="3" a="1"/>
  <c r="D312" i="3" s="1"/>
  <c r="K312" i="3" a="1"/>
  <c r="K312" i="3" s="1"/>
  <c r="G312" i="3" a="1"/>
  <c r="G312" i="3" s="1"/>
  <c r="N312" i="3" a="1"/>
  <c r="N312" i="3" s="1"/>
  <c r="J312" i="3" a="1"/>
  <c r="J312" i="3" s="1"/>
  <c r="F312" i="3" a="1"/>
  <c r="F312" i="3" s="1"/>
  <c r="M312" i="3" a="1"/>
  <c r="M312" i="3" s="1"/>
  <c r="I312" i="3" a="1"/>
  <c r="I312" i="3" s="1"/>
  <c r="E312" i="3" a="1"/>
  <c r="E312" i="3" s="1"/>
  <c r="L376" i="3" a="1"/>
  <c r="L376" i="3" s="1"/>
  <c r="H376" i="3" a="1"/>
  <c r="H376" i="3" s="1"/>
  <c r="D376" i="3" a="1"/>
  <c r="D376" i="3" s="1"/>
  <c r="K376" i="3" a="1"/>
  <c r="K376" i="3" s="1"/>
  <c r="G376" i="3" a="1"/>
  <c r="G376" i="3" s="1"/>
  <c r="N376" i="3" a="1"/>
  <c r="N376" i="3" s="1"/>
  <c r="J376" i="3" a="1"/>
  <c r="J376" i="3" s="1"/>
  <c r="F376" i="3" a="1"/>
  <c r="F376" i="3" s="1"/>
  <c r="M376" i="3" a="1"/>
  <c r="M376" i="3" s="1"/>
  <c r="I376" i="3" a="1"/>
  <c r="I376" i="3" s="1"/>
  <c r="E376" i="3" a="1"/>
  <c r="E376" i="3" s="1"/>
  <c r="L313" i="3" a="1"/>
  <c r="L313" i="3" s="1"/>
  <c r="H313" i="3" a="1"/>
  <c r="H313" i="3" s="1"/>
  <c r="D313" i="3" a="1"/>
  <c r="D313" i="3" s="1"/>
  <c r="K313" i="3" a="1"/>
  <c r="K313" i="3" s="1"/>
  <c r="G313" i="3" a="1"/>
  <c r="G313" i="3" s="1"/>
  <c r="N313" i="3" a="1"/>
  <c r="N313" i="3" s="1"/>
  <c r="J313" i="3" a="1"/>
  <c r="J313" i="3" s="1"/>
  <c r="F313" i="3" a="1"/>
  <c r="F313" i="3" s="1"/>
  <c r="M313" i="3" a="1"/>
  <c r="M313" i="3" s="1"/>
  <c r="I313" i="3" a="1"/>
  <c r="I313" i="3" s="1"/>
  <c r="E313" i="3" a="1"/>
  <c r="E313" i="3" s="1"/>
  <c r="L377" i="3" a="1"/>
  <c r="L377" i="3" s="1"/>
  <c r="H377" i="3" a="1"/>
  <c r="H377" i="3" s="1"/>
  <c r="D377" i="3" a="1"/>
  <c r="D377" i="3" s="1"/>
  <c r="K377" i="3" a="1"/>
  <c r="K377" i="3" s="1"/>
  <c r="G377" i="3" a="1"/>
  <c r="G377" i="3" s="1"/>
  <c r="N377" i="3" a="1"/>
  <c r="N377" i="3" s="1"/>
  <c r="J377" i="3" a="1"/>
  <c r="J377" i="3" s="1"/>
  <c r="F377" i="3" a="1"/>
  <c r="F377" i="3" s="1"/>
  <c r="M377" i="3" a="1"/>
  <c r="M377" i="3" s="1"/>
  <c r="I377" i="3" a="1"/>
  <c r="I377" i="3" s="1"/>
  <c r="E377" i="3" a="1"/>
  <c r="E377" i="3" s="1"/>
  <c r="N436" i="3" a="1"/>
  <c r="N436" i="3" s="1"/>
  <c r="J436" i="3" a="1"/>
  <c r="J436" i="3" s="1"/>
  <c r="F436" i="3" a="1"/>
  <c r="F436" i="3" s="1"/>
  <c r="M436" i="3" a="1"/>
  <c r="M436" i="3" s="1"/>
  <c r="I436" i="3" a="1"/>
  <c r="I436" i="3" s="1"/>
  <c r="E436" i="3" a="1"/>
  <c r="E436" i="3" s="1"/>
  <c r="L436" i="3" a="1"/>
  <c r="L436" i="3" s="1"/>
  <c r="D436" i="3" a="1"/>
  <c r="D436" i="3" s="1"/>
  <c r="K436" i="3" a="1"/>
  <c r="K436" i="3" s="1"/>
  <c r="H436" i="3" a="1"/>
  <c r="H436" i="3" s="1"/>
  <c r="G436" i="3" a="1"/>
  <c r="G436" i="3" s="1"/>
  <c r="N514" i="3" a="1"/>
  <c r="N514" i="3" s="1"/>
  <c r="J514" i="3" a="1"/>
  <c r="J514" i="3" s="1"/>
  <c r="F514" i="3" a="1"/>
  <c r="F514" i="3" s="1"/>
  <c r="M514" i="3" a="1"/>
  <c r="M514" i="3" s="1"/>
  <c r="I514" i="3" a="1"/>
  <c r="I514" i="3" s="1"/>
  <c r="E514" i="3" a="1"/>
  <c r="E514" i="3" s="1"/>
  <c r="K514" i="3" a="1"/>
  <c r="K514" i="3" s="1"/>
  <c r="H514" i="3" a="1"/>
  <c r="H514" i="3" s="1"/>
  <c r="G514" i="3" a="1"/>
  <c r="G514" i="3" s="1"/>
  <c r="D514" i="3" a="1"/>
  <c r="D514" i="3" s="1"/>
  <c r="L514" i="3" a="1"/>
  <c r="L514" i="3" s="1"/>
  <c r="K346" i="3" a="1"/>
  <c r="K346" i="3" s="1"/>
  <c r="G346" i="3" a="1"/>
  <c r="G346" i="3" s="1"/>
  <c r="N346" i="3" a="1"/>
  <c r="N346" i="3" s="1"/>
  <c r="J346" i="3" a="1"/>
  <c r="J346" i="3" s="1"/>
  <c r="F346" i="3" a="1"/>
  <c r="F346" i="3" s="1"/>
  <c r="M346" i="3" a="1"/>
  <c r="M346" i="3" s="1"/>
  <c r="I346" i="3" a="1"/>
  <c r="I346" i="3" s="1"/>
  <c r="E346" i="3" a="1"/>
  <c r="E346" i="3" s="1"/>
  <c r="L346" i="3" a="1"/>
  <c r="L346" i="3" s="1"/>
  <c r="H346" i="3" a="1"/>
  <c r="H346" i="3" s="1"/>
  <c r="D346" i="3" a="1"/>
  <c r="D346" i="3" s="1"/>
  <c r="K410" i="3" a="1"/>
  <c r="K410" i="3" s="1"/>
  <c r="G410" i="3" a="1"/>
  <c r="G410" i="3" s="1"/>
  <c r="N410" i="3" a="1"/>
  <c r="N410" i="3" s="1"/>
  <c r="J410" i="3" a="1"/>
  <c r="J410" i="3" s="1"/>
  <c r="F410" i="3" a="1"/>
  <c r="F410" i="3" s="1"/>
  <c r="M410" i="3" a="1"/>
  <c r="M410" i="3" s="1"/>
  <c r="I410" i="3" a="1"/>
  <c r="I410" i="3" s="1"/>
  <c r="E410" i="3" a="1"/>
  <c r="E410" i="3" s="1"/>
  <c r="L410" i="3" a="1"/>
  <c r="L410" i="3" s="1"/>
  <c r="H410" i="3" a="1"/>
  <c r="H410" i="3" s="1"/>
  <c r="D410" i="3" a="1"/>
  <c r="D410" i="3" s="1"/>
  <c r="K323" i="3" a="1"/>
  <c r="K323" i="3" s="1"/>
  <c r="G323" i="3" a="1"/>
  <c r="G323" i="3" s="1"/>
  <c r="N323" i="3" a="1"/>
  <c r="N323" i="3" s="1"/>
  <c r="J323" i="3" a="1"/>
  <c r="J323" i="3" s="1"/>
  <c r="F323" i="3" a="1"/>
  <c r="F323" i="3" s="1"/>
  <c r="M323" i="3" a="1"/>
  <c r="M323" i="3" s="1"/>
  <c r="I323" i="3" a="1"/>
  <c r="I323" i="3" s="1"/>
  <c r="E323" i="3" a="1"/>
  <c r="E323" i="3" s="1"/>
  <c r="L323" i="3" a="1"/>
  <c r="L323" i="3" s="1"/>
  <c r="H323" i="3" a="1"/>
  <c r="H323" i="3" s="1"/>
  <c r="D323" i="3" a="1"/>
  <c r="D323" i="3" s="1"/>
  <c r="K387" i="3" a="1"/>
  <c r="K387" i="3" s="1"/>
  <c r="G387" i="3" a="1"/>
  <c r="G387" i="3" s="1"/>
  <c r="N387" i="3" a="1"/>
  <c r="N387" i="3" s="1"/>
  <c r="J387" i="3" a="1"/>
  <c r="J387" i="3" s="1"/>
  <c r="F387" i="3" a="1"/>
  <c r="F387" i="3" s="1"/>
  <c r="M387" i="3" a="1"/>
  <c r="M387" i="3" s="1"/>
  <c r="I387" i="3" a="1"/>
  <c r="I387" i="3" s="1"/>
  <c r="E387" i="3" a="1"/>
  <c r="E387" i="3" s="1"/>
  <c r="L387" i="3" a="1"/>
  <c r="L387" i="3" s="1"/>
  <c r="H387" i="3" a="1"/>
  <c r="H387" i="3" s="1"/>
  <c r="D387" i="3" a="1"/>
  <c r="D387" i="3" s="1"/>
  <c r="N453" i="3" a="1"/>
  <c r="N453" i="3" s="1"/>
  <c r="J453" i="3" a="1"/>
  <c r="J453" i="3" s="1"/>
  <c r="F453" i="3" a="1"/>
  <c r="F453" i="3" s="1"/>
  <c r="M453" i="3" a="1"/>
  <c r="M453" i="3" s="1"/>
  <c r="I453" i="3" a="1"/>
  <c r="I453" i="3" s="1"/>
  <c r="E453" i="3" a="1"/>
  <c r="E453" i="3" s="1"/>
  <c r="L453" i="3" a="1"/>
  <c r="L453" i="3" s="1"/>
  <c r="H453" i="3" a="1"/>
  <c r="H453" i="3" s="1"/>
  <c r="D453" i="3" a="1"/>
  <c r="D453" i="3" s="1"/>
  <c r="K453" i="3" a="1"/>
  <c r="K453" i="3" s="1"/>
  <c r="G453" i="3" a="1"/>
  <c r="G453" i="3" s="1"/>
  <c r="M462" i="3" a="1"/>
  <c r="M462" i="3" s="1"/>
  <c r="I462" i="3" a="1"/>
  <c r="I462" i="3" s="1"/>
  <c r="E462" i="3" a="1"/>
  <c r="E462" i="3" s="1"/>
  <c r="L462" i="3" a="1"/>
  <c r="L462" i="3" s="1"/>
  <c r="H462" i="3" a="1"/>
  <c r="H462" i="3" s="1"/>
  <c r="D462" i="3" a="1"/>
  <c r="D462" i="3" s="1"/>
  <c r="K462" i="3" a="1"/>
  <c r="K462" i="3" s="1"/>
  <c r="G462" i="3" a="1"/>
  <c r="G462" i="3" s="1"/>
  <c r="N462" i="3" a="1"/>
  <c r="N462" i="3" s="1"/>
  <c r="J462" i="3" a="1"/>
  <c r="J462" i="3" s="1"/>
  <c r="F462" i="3" a="1"/>
  <c r="F462" i="3" s="1"/>
  <c r="M447" i="3" a="1"/>
  <c r="M447" i="3" s="1"/>
  <c r="I447" i="3" a="1"/>
  <c r="I447" i="3" s="1"/>
  <c r="E447" i="3" a="1"/>
  <c r="E447" i="3" s="1"/>
  <c r="L447" i="3" a="1"/>
  <c r="L447" i="3" s="1"/>
  <c r="H447" i="3" a="1"/>
  <c r="H447" i="3" s="1"/>
  <c r="D447" i="3" a="1"/>
  <c r="D447" i="3" s="1"/>
  <c r="K447" i="3" a="1"/>
  <c r="K447" i="3" s="1"/>
  <c r="G447" i="3" a="1"/>
  <c r="G447" i="3" s="1"/>
  <c r="N447" i="3" a="1"/>
  <c r="N447" i="3" s="1"/>
  <c r="J447" i="3" a="1"/>
  <c r="J447" i="3" s="1"/>
  <c r="F447" i="3" a="1"/>
  <c r="F447" i="3" s="1"/>
  <c r="K424" i="3" a="1"/>
  <c r="K424" i="3" s="1"/>
  <c r="G424" i="3" a="1"/>
  <c r="G424" i="3" s="1"/>
  <c r="M424" i="3" a="1"/>
  <c r="M424" i="3" s="1"/>
  <c r="H424" i="3" a="1"/>
  <c r="H424" i="3" s="1"/>
  <c r="L424" i="3" a="1"/>
  <c r="L424" i="3" s="1"/>
  <c r="F424" i="3" a="1"/>
  <c r="F424" i="3" s="1"/>
  <c r="J424" i="3" a="1"/>
  <c r="J424" i="3" s="1"/>
  <c r="E424" i="3" a="1"/>
  <c r="E424" i="3" s="1"/>
  <c r="I424" i="3" a="1"/>
  <c r="I424" i="3" s="1"/>
  <c r="D424" i="3" a="1"/>
  <c r="D424" i="3" s="1"/>
  <c r="N424" i="3" a="1"/>
  <c r="N424" i="3" s="1"/>
  <c r="L488" i="3" a="1"/>
  <c r="L488" i="3" s="1"/>
  <c r="H488" i="3" a="1"/>
  <c r="H488" i="3" s="1"/>
  <c r="D488" i="3" a="1"/>
  <c r="D488" i="3" s="1"/>
  <c r="K488" i="3" a="1"/>
  <c r="K488" i="3" s="1"/>
  <c r="G488" i="3" a="1"/>
  <c r="G488" i="3" s="1"/>
  <c r="N488" i="3" a="1"/>
  <c r="N488" i="3" s="1"/>
  <c r="J488" i="3" a="1"/>
  <c r="J488" i="3" s="1"/>
  <c r="F488" i="3" a="1"/>
  <c r="F488" i="3" s="1"/>
  <c r="M488" i="3" a="1"/>
  <c r="M488" i="3" s="1"/>
  <c r="I488" i="3" a="1"/>
  <c r="I488" i="3" s="1"/>
  <c r="E488" i="3" a="1"/>
  <c r="E488" i="3" s="1"/>
  <c r="L449" i="3" a="1"/>
  <c r="L449" i="3" s="1"/>
  <c r="H449" i="3" a="1"/>
  <c r="H449" i="3" s="1"/>
  <c r="D449" i="3" a="1"/>
  <c r="D449" i="3" s="1"/>
  <c r="K449" i="3" a="1"/>
  <c r="K449" i="3" s="1"/>
  <c r="G449" i="3" a="1"/>
  <c r="G449" i="3" s="1"/>
  <c r="N449" i="3" a="1"/>
  <c r="N449" i="3" s="1"/>
  <c r="J449" i="3" a="1"/>
  <c r="J449" i="3" s="1"/>
  <c r="F449" i="3" a="1"/>
  <c r="F449" i="3" s="1"/>
  <c r="M449" i="3" a="1"/>
  <c r="M449" i="3" s="1"/>
  <c r="I449" i="3" a="1"/>
  <c r="I449" i="3" s="1"/>
  <c r="E449" i="3" a="1"/>
  <c r="E449" i="3" s="1"/>
  <c r="K434" i="3" a="1"/>
  <c r="K434" i="3" s="1"/>
  <c r="G434" i="3" a="1"/>
  <c r="G434" i="3" s="1"/>
  <c r="N434" i="3" a="1"/>
  <c r="N434" i="3" s="1"/>
  <c r="J434" i="3" a="1"/>
  <c r="J434" i="3" s="1"/>
  <c r="F434" i="3" a="1"/>
  <c r="F434" i="3" s="1"/>
  <c r="H434" i="3" a="1"/>
  <c r="H434" i="3" s="1"/>
  <c r="M434" i="3" a="1"/>
  <c r="M434" i="3" s="1"/>
  <c r="E434" i="3" a="1"/>
  <c r="E434" i="3" s="1"/>
  <c r="L434" i="3" a="1"/>
  <c r="L434" i="3" s="1"/>
  <c r="D434" i="3" a="1"/>
  <c r="D434" i="3" s="1"/>
  <c r="I434" i="3" a="1"/>
  <c r="I434" i="3" s="1"/>
  <c r="N507" i="3" a="1"/>
  <c r="N507" i="3" s="1"/>
  <c r="J507" i="3" a="1"/>
  <c r="J507" i="3" s="1"/>
  <c r="F507" i="3" a="1"/>
  <c r="F507" i="3" s="1"/>
  <c r="M507" i="3" a="1"/>
  <c r="M507" i="3" s="1"/>
  <c r="I507" i="3" a="1"/>
  <c r="I507" i="3" s="1"/>
  <c r="E507" i="3" a="1"/>
  <c r="E507" i="3" s="1"/>
  <c r="L507" i="3" a="1"/>
  <c r="L507" i="3" s="1"/>
  <c r="H507" i="3" a="1"/>
  <c r="H507" i="3" s="1"/>
  <c r="D507" i="3" a="1"/>
  <c r="D507" i="3" s="1"/>
  <c r="K507" i="3" a="1"/>
  <c r="K507" i="3" s="1"/>
  <c r="G507" i="3" a="1"/>
  <c r="G507" i="3" s="1"/>
  <c r="K491" i="3" a="1"/>
  <c r="K491" i="3" s="1"/>
  <c r="G491" i="3" a="1"/>
  <c r="G491" i="3" s="1"/>
  <c r="N491" i="3" a="1"/>
  <c r="N491" i="3" s="1"/>
  <c r="J491" i="3" a="1"/>
  <c r="J491" i="3" s="1"/>
  <c r="F491" i="3" a="1"/>
  <c r="F491" i="3" s="1"/>
  <c r="M491" i="3" a="1"/>
  <c r="M491" i="3" s="1"/>
  <c r="I491" i="3" a="1"/>
  <c r="I491" i="3" s="1"/>
  <c r="E491" i="3" a="1"/>
  <c r="E491" i="3" s="1"/>
  <c r="H491" i="3" a="1"/>
  <c r="H491" i="3" s="1"/>
  <c r="D491" i="3" a="1"/>
  <c r="D491" i="3" s="1"/>
  <c r="L491" i="3" a="1"/>
  <c r="L491" i="3" s="1"/>
  <c r="N570" i="3" a="1"/>
  <c r="N570" i="3" s="1"/>
  <c r="J570" i="3" a="1"/>
  <c r="J570" i="3" s="1"/>
  <c r="F570" i="3" a="1"/>
  <c r="F570" i="3" s="1"/>
  <c r="M570" i="3" a="1"/>
  <c r="M570" i="3" s="1"/>
  <c r="I570" i="3" a="1"/>
  <c r="I570" i="3" s="1"/>
  <c r="E570" i="3" a="1"/>
  <c r="E570" i="3" s="1"/>
  <c r="L570" i="3" a="1"/>
  <c r="L570" i="3" s="1"/>
  <c r="H570" i="3" a="1"/>
  <c r="H570" i="3" s="1"/>
  <c r="D570" i="3" a="1"/>
  <c r="D570" i="3" s="1"/>
  <c r="K570" i="3" a="1"/>
  <c r="K570" i="3" s="1"/>
  <c r="G570" i="3" a="1"/>
  <c r="G570" i="3" s="1"/>
  <c r="M564" i="3" a="1"/>
  <c r="M564" i="3" s="1"/>
  <c r="I564" i="3" a="1"/>
  <c r="I564" i="3" s="1"/>
  <c r="E564" i="3" a="1"/>
  <c r="E564" i="3" s="1"/>
  <c r="L564" i="3" a="1"/>
  <c r="L564" i="3" s="1"/>
  <c r="H564" i="3" a="1"/>
  <c r="H564" i="3" s="1"/>
  <c r="D564" i="3" a="1"/>
  <c r="D564" i="3" s="1"/>
  <c r="K564" i="3" a="1"/>
  <c r="K564" i="3" s="1"/>
  <c r="G564" i="3" a="1"/>
  <c r="G564" i="3" s="1"/>
  <c r="N564" i="3" a="1"/>
  <c r="N564" i="3" s="1"/>
  <c r="J564" i="3" a="1"/>
  <c r="J564" i="3" s="1"/>
  <c r="F564" i="3" a="1"/>
  <c r="F564" i="3" s="1"/>
  <c r="M533" i="3" a="1"/>
  <c r="M533" i="3" s="1"/>
  <c r="I533" i="3" a="1"/>
  <c r="I533" i="3" s="1"/>
  <c r="E533" i="3" a="1"/>
  <c r="E533" i="3" s="1"/>
  <c r="L533" i="3" a="1"/>
  <c r="L533" i="3" s="1"/>
  <c r="H533" i="3" a="1"/>
  <c r="H533" i="3" s="1"/>
  <c r="D533" i="3" a="1"/>
  <c r="D533" i="3" s="1"/>
  <c r="K533" i="3" a="1"/>
  <c r="K533" i="3" s="1"/>
  <c r="G533" i="3" a="1"/>
  <c r="G533" i="3" s="1"/>
  <c r="N533" i="3" a="1"/>
  <c r="N533" i="3" s="1"/>
  <c r="J533" i="3" a="1"/>
  <c r="J533" i="3" s="1"/>
  <c r="F533" i="3" a="1"/>
  <c r="F533" i="3" s="1"/>
  <c r="K502" i="3" a="1"/>
  <c r="K502" i="3" s="1"/>
  <c r="G502" i="3" a="1"/>
  <c r="G502" i="3" s="1"/>
  <c r="J502" i="3" a="1"/>
  <c r="J502" i="3" s="1"/>
  <c r="I502" i="3" a="1"/>
  <c r="I502" i="3" s="1"/>
  <c r="H502" i="3" a="1"/>
  <c r="H502" i="3" s="1"/>
  <c r="N502" i="3" a="1"/>
  <c r="N502" i="3" s="1"/>
  <c r="F502" i="3" a="1"/>
  <c r="F502" i="3" s="1"/>
  <c r="M502" i="3" a="1"/>
  <c r="M502" i="3" s="1"/>
  <c r="L502" i="3" a="1"/>
  <c r="L502" i="3" s="1"/>
  <c r="E502" i="3" a="1"/>
  <c r="E502" i="3" s="1"/>
  <c r="D502" i="3" a="1"/>
  <c r="D502" i="3" s="1"/>
  <c r="L566" i="3" a="1"/>
  <c r="L566" i="3" s="1"/>
  <c r="H566" i="3" a="1"/>
  <c r="H566" i="3" s="1"/>
  <c r="D566" i="3" a="1"/>
  <c r="D566" i="3" s="1"/>
  <c r="K566" i="3" a="1"/>
  <c r="K566" i="3" s="1"/>
  <c r="G566" i="3" a="1"/>
  <c r="G566" i="3" s="1"/>
  <c r="N566" i="3" a="1"/>
  <c r="N566" i="3" s="1"/>
  <c r="J566" i="3" a="1"/>
  <c r="J566" i="3" s="1"/>
  <c r="F566" i="3" a="1"/>
  <c r="F566" i="3" s="1"/>
  <c r="M566" i="3" a="1"/>
  <c r="M566" i="3" s="1"/>
  <c r="I566" i="3" a="1"/>
  <c r="I566" i="3" s="1"/>
  <c r="E566" i="3" a="1"/>
  <c r="E566" i="3" s="1"/>
  <c r="L535" i="3" a="1"/>
  <c r="L535" i="3" s="1"/>
  <c r="H535" i="3" a="1"/>
  <c r="H535" i="3" s="1"/>
  <c r="D535" i="3" a="1"/>
  <c r="D535" i="3" s="1"/>
  <c r="K535" i="3" a="1"/>
  <c r="K535" i="3" s="1"/>
  <c r="G535" i="3" a="1"/>
  <c r="G535" i="3" s="1"/>
  <c r="N535" i="3" a="1"/>
  <c r="N535" i="3" s="1"/>
  <c r="J535" i="3" a="1"/>
  <c r="J535" i="3" s="1"/>
  <c r="F535" i="3" a="1"/>
  <c r="F535" i="3" s="1"/>
  <c r="I535" i="3" a="1"/>
  <c r="I535" i="3" s="1"/>
  <c r="E535" i="3" a="1"/>
  <c r="E535" i="3" s="1"/>
  <c r="M535" i="3" a="1"/>
  <c r="M535" i="3" s="1"/>
  <c r="M616" i="3" a="1"/>
  <c r="M616" i="3" s="1"/>
  <c r="I616" i="3" a="1"/>
  <c r="I616" i="3" s="1"/>
  <c r="E616" i="3" a="1"/>
  <c r="E616" i="3" s="1"/>
  <c r="L616" i="3" a="1"/>
  <c r="L616" i="3" s="1"/>
  <c r="H616" i="3" a="1"/>
  <c r="H616" i="3" s="1"/>
  <c r="D616" i="3" a="1"/>
  <c r="D616" i="3" s="1"/>
  <c r="N616" i="3" a="1"/>
  <c r="N616" i="3" s="1"/>
  <c r="J616" i="3" a="1"/>
  <c r="J616" i="3" s="1"/>
  <c r="F616" i="3" a="1"/>
  <c r="F616" i="3" s="1"/>
  <c r="K616" i="3" a="1"/>
  <c r="K616" i="3" s="1"/>
  <c r="G616" i="3" a="1"/>
  <c r="G616" i="3" s="1"/>
  <c r="K560" i="3" a="1"/>
  <c r="K560" i="3" s="1"/>
  <c r="G560" i="3" a="1"/>
  <c r="G560" i="3" s="1"/>
  <c r="N560" i="3" a="1"/>
  <c r="N560" i="3" s="1"/>
  <c r="J560" i="3" a="1"/>
  <c r="J560" i="3" s="1"/>
  <c r="F560" i="3" a="1"/>
  <c r="F560" i="3" s="1"/>
  <c r="M560" i="3" a="1"/>
  <c r="M560" i="3" s="1"/>
  <c r="I560" i="3" a="1"/>
  <c r="I560" i="3" s="1"/>
  <c r="E560" i="3" a="1"/>
  <c r="E560" i="3" s="1"/>
  <c r="H560" i="3" a="1"/>
  <c r="H560" i="3" s="1"/>
  <c r="D560" i="3" a="1"/>
  <c r="D560" i="3" s="1"/>
  <c r="L560" i="3" a="1"/>
  <c r="L560" i="3" s="1"/>
  <c r="K513" i="3" a="1"/>
  <c r="K513" i="3" s="1"/>
  <c r="G513" i="3" a="1"/>
  <c r="G513" i="3" s="1"/>
  <c r="N513" i="3" a="1"/>
  <c r="N513" i="3" s="1"/>
  <c r="J513" i="3" a="1"/>
  <c r="J513" i="3" s="1"/>
  <c r="F513" i="3" a="1"/>
  <c r="F513" i="3" s="1"/>
  <c r="M513" i="3" a="1"/>
  <c r="M513" i="3" s="1"/>
  <c r="I513" i="3" a="1"/>
  <c r="I513" i="3" s="1"/>
  <c r="E513" i="3" a="1"/>
  <c r="E513" i="3" s="1"/>
  <c r="H513" i="3" a="1"/>
  <c r="H513" i="3" s="1"/>
  <c r="D513" i="3" a="1"/>
  <c r="D513" i="3" s="1"/>
  <c r="L513" i="3" a="1"/>
  <c r="L513" i="3" s="1"/>
  <c r="K577" i="3" a="1"/>
  <c r="K577" i="3" s="1"/>
  <c r="G577" i="3" a="1"/>
  <c r="G577" i="3" s="1"/>
  <c r="N577" i="3" a="1"/>
  <c r="N577" i="3" s="1"/>
  <c r="J577" i="3" a="1"/>
  <c r="J577" i="3" s="1"/>
  <c r="F577" i="3" a="1"/>
  <c r="F577" i="3" s="1"/>
  <c r="M577" i="3" a="1"/>
  <c r="M577" i="3" s="1"/>
  <c r="I577" i="3" a="1"/>
  <c r="I577" i="3" s="1"/>
  <c r="E577" i="3" a="1"/>
  <c r="E577" i="3" s="1"/>
  <c r="D577" i="3" a="1"/>
  <c r="D577" i="3" s="1"/>
  <c r="L577" i="3" a="1"/>
  <c r="L577" i="3" s="1"/>
  <c r="H577" i="3" a="1"/>
  <c r="H577" i="3" s="1"/>
  <c r="N630" i="3" a="1"/>
  <c r="N630" i="3" s="1"/>
  <c r="J630" i="3" a="1"/>
  <c r="J630" i="3" s="1"/>
  <c r="F630" i="3" a="1"/>
  <c r="F630" i="3" s="1"/>
  <c r="M630" i="3" a="1"/>
  <c r="M630" i="3" s="1"/>
  <c r="I630" i="3" a="1"/>
  <c r="I630" i="3" s="1"/>
  <c r="E630" i="3" a="1"/>
  <c r="E630" i="3" s="1"/>
  <c r="K630" i="3" a="1"/>
  <c r="K630" i="3" s="1"/>
  <c r="G630" i="3" a="1"/>
  <c r="G630" i="3" s="1"/>
  <c r="L630" i="3" a="1"/>
  <c r="L630" i="3" s="1"/>
  <c r="H630" i="3" a="1"/>
  <c r="H630" i="3" s="1"/>
  <c r="D630" i="3" a="1"/>
  <c r="D630" i="3" s="1"/>
  <c r="M591" i="3" a="1"/>
  <c r="M591" i="3" s="1"/>
  <c r="I591" i="3" a="1"/>
  <c r="I591" i="3" s="1"/>
  <c r="E591" i="3" a="1"/>
  <c r="E591" i="3" s="1"/>
  <c r="K591" i="3" a="1"/>
  <c r="K591" i="3" s="1"/>
  <c r="G591" i="3" a="1"/>
  <c r="G591" i="3" s="1"/>
  <c r="N591" i="3" a="1"/>
  <c r="N591" i="3" s="1"/>
  <c r="F591" i="3" a="1"/>
  <c r="F591" i="3" s="1"/>
  <c r="L591" i="3" a="1"/>
  <c r="L591" i="3" s="1"/>
  <c r="D591" i="3" a="1"/>
  <c r="D591" i="3" s="1"/>
  <c r="J591" i="3" a="1"/>
  <c r="J591" i="3" s="1"/>
  <c r="H591" i="3" a="1"/>
  <c r="H591" i="3" s="1"/>
  <c r="N668" i="3" a="1"/>
  <c r="N668" i="3" s="1"/>
  <c r="J668" i="3" a="1"/>
  <c r="J668" i="3" s="1"/>
  <c r="F668" i="3" a="1"/>
  <c r="F668" i="3" s="1"/>
  <c r="M668" i="3" a="1"/>
  <c r="M668" i="3" s="1"/>
  <c r="I668" i="3" a="1"/>
  <c r="I668" i="3" s="1"/>
  <c r="E668" i="3" a="1"/>
  <c r="E668" i="3" s="1"/>
  <c r="K668" i="3" a="1"/>
  <c r="K668" i="3" s="1"/>
  <c r="H668" i="3" a="1"/>
  <c r="H668" i="3" s="1"/>
  <c r="G668" i="3" a="1"/>
  <c r="G668" i="3" s="1"/>
  <c r="L668" i="3" a="1"/>
  <c r="L668" i="3" s="1"/>
  <c r="D668" i="3" a="1"/>
  <c r="D668" i="3" s="1"/>
  <c r="L662" i="3" a="1"/>
  <c r="L662" i="3" s="1"/>
  <c r="H662" i="3" a="1"/>
  <c r="H662" i="3" s="1"/>
  <c r="D662" i="3" a="1"/>
  <c r="D662" i="3" s="1"/>
  <c r="G662" i="3" a="1"/>
  <c r="G662" i="3" s="1"/>
  <c r="N662" i="3" a="1"/>
  <c r="N662" i="3" s="1"/>
  <c r="F662" i="3" a="1"/>
  <c r="F662" i="3" s="1"/>
  <c r="M662" i="3" a="1"/>
  <c r="M662" i="3" s="1"/>
  <c r="E662" i="3" a="1"/>
  <c r="E662" i="3" s="1"/>
  <c r="K662" i="3" a="1"/>
  <c r="K662" i="3" s="1"/>
  <c r="I662" i="3" a="1"/>
  <c r="I662" i="3" s="1"/>
  <c r="J662" i="3" a="1"/>
  <c r="J662" i="3" s="1"/>
  <c r="L626" i="3" a="1"/>
  <c r="L626" i="3" s="1"/>
  <c r="H626" i="3" a="1"/>
  <c r="H626" i="3" s="1"/>
  <c r="D626" i="3" a="1"/>
  <c r="D626" i="3" s="1"/>
  <c r="K626" i="3" a="1"/>
  <c r="K626" i="3" s="1"/>
  <c r="G626" i="3" a="1"/>
  <c r="G626" i="3" s="1"/>
  <c r="M626" i="3" a="1"/>
  <c r="M626" i="3" s="1"/>
  <c r="I626" i="3" a="1"/>
  <c r="I626" i="3" s="1"/>
  <c r="E626" i="3" a="1"/>
  <c r="E626" i="3" s="1"/>
  <c r="F626" i="3" a="1"/>
  <c r="F626" i="3" s="1"/>
  <c r="J626" i="3" a="1"/>
  <c r="J626" i="3" s="1"/>
  <c r="N626" i="3" a="1"/>
  <c r="N626" i="3" s="1"/>
  <c r="L619" i="3" a="1"/>
  <c r="L619" i="3" s="1"/>
  <c r="H619" i="3" a="1"/>
  <c r="H619" i="3" s="1"/>
  <c r="D619" i="3" a="1"/>
  <c r="D619" i="3" s="1"/>
  <c r="K619" i="3" a="1"/>
  <c r="K619" i="3" s="1"/>
  <c r="G619" i="3" a="1"/>
  <c r="G619" i="3" s="1"/>
  <c r="N619" i="3" a="1"/>
  <c r="N619" i="3" s="1"/>
  <c r="J619" i="3" a="1"/>
  <c r="J619" i="3" s="1"/>
  <c r="F619" i="3" a="1"/>
  <c r="F619" i="3" s="1"/>
  <c r="M619" i="3" a="1"/>
  <c r="M619" i="3" s="1"/>
  <c r="I619" i="3" a="1"/>
  <c r="I619" i="3" s="1"/>
  <c r="E619" i="3" a="1"/>
  <c r="E619" i="3" s="1"/>
  <c r="K604" i="3" a="1"/>
  <c r="K604" i="3" s="1"/>
  <c r="G604" i="3" a="1"/>
  <c r="G604" i="3" s="1"/>
  <c r="N604" i="3" a="1"/>
  <c r="N604" i="3" s="1"/>
  <c r="J604" i="3" a="1"/>
  <c r="J604" i="3" s="1"/>
  <c r="F604" i="3" a="1"/>
  <c r="F604" i="3" s="1"/>
  <c r="L604" i="3" a="1"/>
  <c r="L604" i="3" s="1"/>
  <c r="H604" i="3" a="1"/>
  <c r="H604" i="3" s="1"/>
  <c r="D604" i="3" a="1"/>
  <c r="D604" i="3" s="1"/>
  <c r="I604" i="3" a="1"/>
  <c r="I604" i="3" s="1"/>
  <c r="E604" i="3" a="1"/>
  <c r="E604" i="3" s="1"/>
  <c r="M604" i="3" a="1"/>
  <c r="M604" i="3" s="1"/>
  <c r="K629" i="3" a="1"/>
  <c r="K629" i="3" s="1"/>
  <c r="G629" i="3" a="1"/>
  <c r="G629" i="3" s="1"/>
  <c r="N629" i="3" a="1"/>
  <c r="N629" i="3" s="1"/>
  <c r="J629" i="3" a="1"/>
  <c r="J629" i="3" s="1"/>
  <c r="F629" i="3" a="1"/>
  <c r="F629" i="3" s="1"/>
  <c r="M629" i="3" a="1"/>
  <c r="M629" i="3" s="1"/>
  <c r="I629" i="3" a="1"/>
  <c r="I629" i="3" s="1"/>
  <c r="E629" i="3" a="1"/>
  <c r="E629" i="3" s="1"/>
  <c r="L629" i="3" a="1"/>
  <c r="L629" i="3" s="1"/>
  <c r="H629" i="3" a="1"/>
  <c r="H629" i="3" s="1"/>
  <c r="D629" i="3" a="1"/>
  <c r="D629" i="3" s="1"/>
  <c r="M645" i="3" a="1"/>
  <c r="M645" i="3" s="1"/>
  <c r="I645" i="3" a="1"/>
  <c r="I645" i="3" s="1"/>
  <c r="E645" i="3" a="1"/>
  <c r="E645" i="3" s="1"/>
  <c r="K645" i="3" a="1"/>
  <c r="K645" i="3" s="1"/>
  <c r="G645" i="3" a="1"/>
  <c r="G645" i="3" s="1"/>
  <c r="N645" i="3" a="1"/>
  <c r="N645" i="3" s="1"/>
  <c r="L645" i="3" a="1"/>
  <c r="L645" i="3" s="1"/>
  <c r="F645" i="3" a="1"/>
  <c r="F645" i="3" s="1"/>
  <c r="D645" i="3" a="1"/>
  <c r="D645" i="3" s="1"/>
  <c r="H645" i="3" a="1"/>
  <c r="H645" i="3" s="1"/>
  <c r="J645" i="3" a="1"/>
  <c r="J645" i="3" s="1"/>
  <c r="N709" i="3" a="1"/>
  <c r="N709" i="3" s="1"/>
  <c r="J709" i="3" a="1"/>
  <c r="J709" i="3" s="1"/>
  <c r="F709" i="3" a="1"/>
  <c r="F709" i="3" s="1"/>
  <c r="M709" i="3" a="1"/>
  <c r="M709" i="3" s="1"/>
  <c r="I709" i="3" a="1"/>
  <c r="I709" i="3" s="1"/>
  <c r="E709" i="3" a="1"/>
  <c r="E709" i="3" s="1"/>
  <c r="L709" i="3" a="1"/>
  <c r="L709" i="3" s="1"/>
  <c r="H709" i="3" a="1"/>
  <c r="H709" i="3" s="1"/>
  <c r="D709" i="3" a="1"/>
  <c r="D709" i="3" s="1"/>
  <c r="K709" i="3" a="1"/>
  <c r="K709" i="3" s="1"/>
  <c r="G709" i="3" a="1"/>
  <c r="G709" i="3" s="1"/>
  <c r="M722" i="3" a="1"/>
  <c r="M722" i="3" s="1"/>
  <c r="I722" i="3" a="1"/>
  <c r="I722" i="3" s="1"/>
  <c r="E722" i="3" a="1"/>
  <c r="E722" i="3" s="1"/>
  <c r="G722" i="3" a="1"/>
  <c r="G722" i="3" s="1"/>
  <c r="L722" i="3" a="1"/>
  <c r="L722" i="3" s="1"/>
  <c r="F722" i="3" a="1"/>
  <c r="F722" i="3" s="1"/>
  <c r="K722" i="3" a="1"/>
  <c r="K722" i="3" s="1"/>
  <c r="D722" i="3" a="1"/>
  <c r="D722" i="3" s="1"/>
  <c r="J722" i="3" a="1"/>
  <c r="J722" i="3" s="1"/>
  <c r="H722" i="3" a="1"/>
  <c r="H722" i="3" s="1"/>
  <c r="N722" i="3" a="1"/>
  <c r="N722" i="3" s="1"/>
  <c r="N736" i="3" a="1"/>
  <c r="N736" i="3" s="1"/>
  <c r="J736" i="3" a="1"/>
  <c r="J736" i="3" s="1"/>
  <c r="F736" i="3" a="1"/>
  <c r="F736" i="3" s="1"/>
  <c r="L736" i="3" a="1"/>
  <c r="L736" i="3" s="1"/>
  <c r="H736" i="3" a="1"/>
  <c r="H736" i="3" s="1"/>
  <c r="D736" i="3" a="1"/>
  <c r="D736" i="3" s="1"/>
  <c r="G736" i="3" a="1"/>
  <c r="G736" i="3" s="1"/>
  <c r="M736" i="3" a="1"/>
  <c r="M736" i="3" s="1"/>
  <c r="E736" i="3" a="1"/>
  <c r="E736" i="3" s="1"/>
  <c r="K736" i="3" a="1"/>
  <c r="K736" i="3" s="1"/>
  <c r="I736" i="3" a="1"/>
  <c r="I736" i="3" s="1"/>
  <c r="L688" i="3" a="1"/>
  <c r="L688" i="3" s="1"/>
  <c r="H688" i="3" a="1"/>
  <c r="H688" i="3" s="1"/>
  <c r="D688" i="3" a="1"/>
  <c r="D688" i="3" s="1"/>
  <c r="K688" i="3" a="1"/>
  <c r="K688" i="3" s="1"/>
  <c r="G688" i="3" a="1"/>
  <c r="G688" i="3" s="1"/>
  <c r="N688" i="3" a="1"/>
  <c r="N688" i="3" s="1"/>
  <c r="M688" i="3" a="1"/>
  <c r="M688" i="3" s="1"/>
  <c r="J688" i="3" a="1"/>
  <c r="J688" i="3" s="1"/>
  <c r="I688" i="3" a="1"/>
  <c r="I688" i="3" s="1"/>
  <c r="E688" i="3" a="1"/>
  <c r="E688" i="3" s="1"/>
  <c r="F688" i="3" a="1"/>
  <c r="F688" i="3" s="1"/>
  <c r="L657" i="3" a="1"/>
  <c r="L657" i="3" s="1"/>
  <c r="H657" i="3" a="1"/>
  <c r="H657" i="3" s="1"/>
  <c r="D657" i="3" a="1"/>
  <c r="D657" i="3" s="1"/>
  <c r="K657" i="3" a="1"/>
  <c r="K657" i="3" s="1"/>
  <c r="G657" i="3" a="1"/>
  <c r="G657" i="3" s="1"/>
  <c r="M657" i="3" a="1"/>
  <c r="M657" i="3" s="1"/>
  <c r="I657" i="3" a="1"/>
  <c r="I657" i="3" s="1"/>
  <c r="E657" i="3" a="1"/>
  <c r="E657" i="3" s="1"/>
  <c r="J657" i="3" a="1"/>
  <c r="J657" i="3" s="1"/>
  <c r="N657" i="3" a="1"/>
  <c r="N657" i="3" s="1"/>
  <c r="F657" i="3" a="1"/>
  <c r="F657" i="3" s="1"/>
  <c r="M721" i="3" a="1"/>
  <c r="M721" i="3" s="1"/>
  <c r="I721" i="3" a="1"/>
  <c r="I721" i="3" s="1"/>
  <c r="E721" i="3" a="1"/>
  <c r="E721" i="3" s="1"/>
  <c r="K721" i="3" a="1"/>
  <c r="K721" i="3" s="1"/>
  <c r="G721" i="3" a="1"/>
  <c r="G721" i="3" s="1"/>
  <c r="D721" i="3" a="1"/>
  <c r="D721" i="3" s="1"/>
  <c r="J721" i="3" a="1"/>
  <c r="J721" i="3" s="1"/>
  <c r="H721" i="3" a="1"/>
  <c r="H721" i="3" s="1"/>
  <c r="N721" i="3" a="1"/>
  <c r="N721" i="3" s="1"/>
  <c r="L721" i="3" a="1"/>
  <c r="L721" i="3" s="1"/>
  <c r="F721" i="3" a="1"/>
  <c r="F721" i="3" s="1"/>
  <c r="K706" i="3" a="1"/>
  <c r="K706" i="3" s="1"/>
  <c r="G706" i="3" a="1"/>
  <c r="G706" i="3" s="1"/>
  <c r="N706" i="3" a="1"/>
  <c r="N706" i="3" s="1"/>
  <c r="J706" i="3" a="1"/>
  <c r="J706" i="3" s="1"/>
  <c r="F706" i="3" a="1"/>
  <c r="F706" i="3" s="1"/>
  <c r="M706" i="3" a="1"/>
  <c r="M706" i="3" s="1"/>
  <c r="I706" i="3" a="1"/>
  <c r="I706" i="3" s="1"/>
  <c r="E706" i="3" a="1"/>
  <c r="E706" i="3" s="1"/>
  <c r="H706" i="3" a="1"/>
  <c r="H706" i="3" s="1"/>
  <c r="D706" i="3" a="1"/>
  <c r="D706" i="3" s="1"/>
  <c r="L706" i="3" a="1"/>
  <c r="L706" i="3" s="1"/>
  <c r="K691" i="3" a="1"/>
  <c r="K691" i="3" s="1"/>
  <c r="G691" i="3" a="1"/>
  <c r="G691" i="3" s="1"/>
  <c r="N691" i="3" a="1"/>
  <c r="N691" i="3" s="1"/>
  <c r="J691" i="3" a="1"/>
  <c r="J691" i="3" s="1"/>
  <c r="F691" i="3" a="1"/>
  <c r="F691" i="3" s="1"/>
  <c r="M691" i="3" a="1"/>
  <c r="M691" i="3" s="1"/>
  <c r="I691" i="3" a="1"/>
  <c r="I691" i="3" s="1"/>
  <c r="E691" i="3" a="1"/>
  <c r="E691" i="3" s="1"/>
  <c r="L691" i="3" a="1"/>
  <c r="L691" i="3" s="1"/>
  <c r="H691" i="3" a="1"/>
  <c r="H691" i="3" s="1"/>
  <c r="D691" i="3" a="1"/>
  <c r="D691" i="3" s="1"/>
  <c r="M730" i="3" a="1"/>
  <c r="M730" i="3" s="1"/>
  <c r="I730" i="3" a="1"/>
  <c r="I730" i="3" s="1"/>
  <c r="E730" i="3" a="1"/>
  <c r="E730" i="3" s="1"/>
  <c r="K730" i="3" a="1"/>
  <c r="K730" i="3" s="1"/>
  <c r="G730" i="3" a="1"/>
  <c r="G730" i="3" s="1"/>
  <c r="N730" i="3" a="1"/>
  <c r="N730" i="3" s="1"/>
  <c r="F730" i="3" a="1"/>
  <c r="F730" i="3" s="1"/>
  <c r="L730" i="3" a="1"/>
  <c r="L730" i="3" s="1"/>
  <c r="D730" i="3" a="1"/>
  <c r="D730" i="3" s="1"/>
  <c r="J730" i="3" a="1"/>
  <c r="J730" i="3" s="1"/>
  <c r="H730" i="3" a="1"/>
  <c r="H730" i="3" s="1"/>
  <c r="M779" i="3" a="1"/>
  <c r="M779" i="3" s="1"/>
  <c r="I779" i="3" a="1"/>
  <c r="I779" i="3" s="1"/>
  <c r="E779" i="3" a="1"/>
  <c r="E779" i="3" s="1"/>
  <c r="L779" i="3" a="1"/>
  <c r="L779" i="3" s="1"/>
  <c r="H779" i="3" a="1"/>
  <c r="H779" i="3" s="1"/>
  <c r="D779" i="3" a="1"/>
  <c r="D779" i="3" s="1"/>
  <c r="N779" i="3" a="1"/>
  <c r="N779" i="3" s="1"/>
  <c r="K779" i="3" a="1"/>
  <c r="K779" i="3" s="1"/>
  <c r="G779" i="3" a="1"/>
  <c r="G779" i="3" s="1"/>
  <c r="F779" i="3" a="1"/>
  <c r="F779" i="3" s="1"/>
  <c r="J779" i="3" a="1"/>
  <c r="J779" i="3" s="1"/>
  <c r="L742" i="3" a="1"/>
  <c r="L742" i="3" s="1"/>
  <c r="H742" i="3" a="1"/>
  <c r="H742" i="3" s="1"/>
  <c r="K742" i="3" a="1"/>
  <c r="K742" i="3" s="1"/>
  <c r="G742" i="3" a="1"/>
  <c r="G742" i="3" s="1"/>
  <c r="N742" i="3" a="1"/>
  <c r="N742" i="3" s="1"/>
  <c r="J742" i="3" a="1"/>
  <c r="J742" i="3" s="1"/>
  <c r="F742" i="3" a="1"/>
  <c r="F742" i="3" s="1"/>
  <c r="M742" i="3" a="1"/>
  <c r="M742" i="3" s="1"/>
  <c r="I742" i="3" a="1"/>
  <c r="I742" i="3" s="1"/>
  <c r="E742" i="3" a="1"/>
  <c r="E742" i="3" s="1"/>
  <c r="D742" i="3" a="1"/>
  <c r="D742" i="3" s="1"/>
  <c r="G813" i="3" a="1"/>
  <c r="G813" i="3" s="1"/>
  <c r="K813" i="3" a="1"/>
  <c r="K813" i="3" s="1"/>
  <c r="F813" i="3" a="1"/>
  <c r="F813" i="3" s="1"/>
  <c r="J813" i="3" a="1"/>
  <c r="J813" i="3" s="1"/>
  <c r="E813" i="3" a="1"/>
  <c r="E813" i="3" s="1"/>
  <c r="N813" i="3" a="1"/>
  <c r="N813" i="3" s="1"/>
  <c r="I813" i="3" a="1"/>
  <c r="I813" i="3" s="1"/>
  <c r="H813" i="3" a="1"/>
  <c r="H813" i="3" s="1"/>
  <c r="M813" i="3" a="1"/>
  <c r="M813" i="3" s="1"/>
  <c r="L813" i="3" a="1"/>
  <c r="L813" i="3" s="1"/>
  <c r="D813" i="3" a="1"/>
  <c r="D813" i="3" s="1"/>
  <c r="K767" i="3" a="1"/>
  <c r="K767" i="3" s="1"/>
  <c r="J767" i="3" a="1"/>
  <c r="J767" i="3" s="1"/>
  <c r="E767" i="3" a="1"/>
  <c r="E767" i="3" s="1"/>
  <c r="D767" i="3" a="1"/>
  <c r="D767" i="3" s="1"/>
  <c r="H767" i="3" a="1"/>
  <c r="H767" i="3" s="1"/>
  <c r="M767" i="3" a="1"/>
  <c r="M767" i="3" s="1"/>
  <c r="L767" i="3" a="1"/>
  <c r="L767" i="3" s="1"/>
  <c r="I767" i="3" a="1"/>
  <c r="I767" i="3" s="1"/>
  <c r="F767" i="3" a="1"/>
  <c r="F767" i="3" s="1"/>
  <c r="N767" i="3" a="1"/>
  <c r="N767" i="3" s="1"/>
  <c r="G767" i="3" a="1"/>
  <c r="G767" i="3" s="1"/>
  <c r="H763" i="3" a="1"/>
  <c r="H763" i="3" s="1"/>
  <c r="M763" i="3" a="1"/>
  <c r="M763" i="3" s="1"/>
  <c r="L763" i="3" a="1"/>
  <c r="L763" i="3" s="1"/>
  <c r="G763" i="3" a="1"/>
  <c r="G763" i="3" s="1"/>
  <c r="K763" i="3" a="1"/>
  <c r="K763" i="3" s="1"/>
  <c r="F763" i="3" a="1"/>
  <c r="F763" i="3" s="1"/>
  <c r="E763" i="3" a="1"/>
  <c r="E763" i="3" s="1"/>
  <c r="D763" i="3" a="1"/>
  <c r="D763" i="3" s="1"/>
  <c r="N763" i="3" a="1"/>
  <c r="N763" i="3" s="1"/>
  <c r="I763" i="3" a="1"/>
  <c r="I763" i="3" s="1"/>
  <c r="J763" i="3" a="1"/>
  <c r="J763" i="3" s="1"/>
  <c r="M839" i="3" a="1"/>
  <c r="M839" i="3" s="1"/>
  <c r="I839" i="3" a="1"/>
  <c r="I839" i="3" s="1"/>
  <c r="E839" i="3" a="1"/>
  <c r="E839" i="3" s="1"/>
  <c r="L839" i="3" a="1"/>
  <c r="L839" i="3" s="1"/>
  <c r="H839" i="3" a="1"/>
  <c r="H839" i="3" s="1"/>
  <c r="D839" i="3" a="1"/>
  <c r="D839" i="3" s="1"/>
  <c r="J839" i="3" a="1"/>
  <c r="J839" i="3" s="1"/>
  <c r="G839" i="3" a="1"/>
  <c r="G839" i="3" s="1"/>
  <c r="F839" i="3" a="1"/>
  <c r="F839" i="3" s="1"/>
  <c r="N839" i="3" a="1"/>
  <c r="N839" i="3" s="1"/>
  <c r="K839" i="3" a="1"/>
  <c r="K839" i="3" s="1"/>
  <c r="N786" i="3" a="1"/>
  <c r="N786" i="3" s="1"/>
  <c r="J786" i="3" a="1"/>
  <c r="J786" i="3" s="1"/>
  <c r="F786" i="3" a="1"/>
  <c r="F786" i="3" s="1"/>
  <c r="M786" i="3" a="1"/>
  <c r="M786" i="3" s="1"/>
  <c r="I786" i="3" a="1"/>
  <c r="I786" i="3" s="1"/>
  <c r="E786" i="3" a="1"/>
  <c r="E786" i="3" s="1"/>
  <c r="L786" i="3" a="1"/>
  <c r="L786" i="3" s="1"/>
  <c r="H786" i="3" a="1"/>
  <c r="H786" i="3" s="1"/>
  <c r="D786" i="3" a="1"/>
  <c r="D786" i="3" s="1"/>
  <c r="K786" i="3" a="1"/>
  <c r="K786" i="3" s="1"/>
  <c r="G786" i="3" a="1"/>
  <c r="G786" i="3" s="1"/>
  <c r="N845" i="3" a="1"/>
  <c r="N845" i="3" s="1"/>
  <c r="J845" i="3" a="1"/>
  <c r="J845" i="3" s="1"/>
  <c r="F845" i="3" a="1"/>
  <c r="F845" i="3" s="1"/>
  <c r="M845" i="3" a="1"/>
  <c r="M845" i="3" s="1"/>
  <c r="I845" i="3" a="1"/>
  <c r="I845" i="3" s="1"/>
  <c r="E845" i="3" a="1"/>
  <c r="E845" i="3" s="1"/>
  <c r="K845" i="3" a="1"/>
  <c r="K845" i="3" s="1"/>
  <c r="H845" i="3" a="1"/>
  <c r="H845" i="3" s="1"/>
  <c r="G845" i="3" a="1"/>
  <c r="G845" i="3" s="1"/>
  <c r="L845" i="3" a="1"/>
  <c r="L845" i="3" s="1"/>
  <c r="D845" i="3" a="1"/>
  <c r="D845" i="3" s="1"/>
  <c r="M804" i="3" a="1"/>
  <c r="M804" i="3" s="1"/>
  <c r="I804" i="3" a="1"/>
  <c r="I804" i="3" s="1"/>
  <c r="E804" i="3" a="1"/>
  <c r="E804" i="3" s="1"/>
  <c r="L804" i="3" a="1"/>
  <c r="L804" i="3" s="1"/>
  <c r="H804" i="3" a="1"/>
  <c r="H804" i="3" s="1"/>
  <c r="D804" i="3" a="1"/>
  <c r="D804" i="3" s="1"/>
  <c r="K804" i="3" a="1"/>
  <c r="K804" i="3" s="1"/>
  <c r="G804" i="3" a="1"/>
  <c r="G804" i="3" s="1"/>
  <c r="N804" i="3" a="1"/>
  <c r="N804" i="3" s="1"/>
  <c r="J804" i="3" a="1"/>
  <c r="J804" i="3" s="1"/>
  <c r="F804" i="3" a="1"/>
  <c r="F804" i="3" s="1"/>
  <c r="L805" i="3" a="1"/>
  <c r="L805" i="3" s="1"/>
  <c r="H805" i="3" a="1"/>
  <c r="H805" i="3" s="1"/>
  <c r="D805" i="3" a="1"/>
  <c r="D805" i="3" s="1"/>
  <c r="K805" i="3" a="1"/>
  <c r="K805" i="3" s="1"/>
  <c r="G805" i="3" a="1"/>
  <c r="G805" i="3" s="1"/>
  <c r="N805" i="3" a="1"/>
  <c r="N805" i="3" s="1"/>
  <c r="M805" i="3" a="1"/>
  <c r="M805" i="3" s="1"/>
  <c r="J805" i="3" a="1"/>
  <c r="J805" i="3" s="1"/>
  <c r="I805" i="3" a="1"/>
  <c r="I805" i="3" s="1"/>
  <c r="E805" i="3" a="1"/>
  <c r="E805" i="3" s="1"/>
  <c r="F805" i="3" a="1"/>
  <c r="F805" i="3" s="1"/>
  <c r="L816" i="3" a="1"/>
  <c r="L816" i="3" s="1"/>
  <c r="H816" i="3" a="1"/>
  <c r="H816" i="3" s="1"/>
  <c r="D816" i="3" a="1"/>
  <c r="D816" i="3" s="1"/>
  <c r="J816" i="3" a="1"/>
  <c r="J816" i="3" s="1"/>
  <c r="E816" i="3" a="1"/>
  <c r="E816" i="3" s="1"/>
  <c r="N816" i="3" a="1"/>
  <c r="N816" i="3" s="1"/>
  <c r="I816" i="3" a="1"/>
  <c r="I816" i="3" s="1"/>
  <c r="M816" i="3" a="1"/>
  <c r="M816" i="3" s="1"/>
  <c r="G816" i="3" a="1"/>
  <c r="G816" i="3" s="1"/>
  <c r="K816" i="3" a="1"/>
  <c r="K816" i="3" s="1"/>
  <c r="F816" i="3" a="1"/>
  <c r="F816" i="3" s="1"/>
  <c r="N951" i="3" a="1"/>
  <c r="N951" i="3" s="1"/>
  <c r="J951" i="3" a="1"/>
  <c r="J951" i="3" s="1"/>
  <c r="F951" i="3" a="1"/>
  <c r="F951" i="3" s="1"/>
  <c r="M951" i="3" a="1"/>
  <c r="M951" i="3" s="1"/>
  <c r="I951" i="3" a="1"/>
  <c r="I951" i="3" s="1"/>
  <c r="E951" i="3" a="1"/>
  <c r="E951" i="3" s="1"/>
  <c r="L951" i="3" a="1"/>
  <c r="L951" i="3" s="1"/>
  <c r="H951" i="3" a="1"/>
  <c r="H951" i="3" s="1"/>
  <c r="D951" i="3" a="1"/>
  <c r="D951" i="3" s="1"/>
  <c r="G951" i="3" a="1"/>
  <c r="G951" i="3" s="1"/>
  <c r="K951" i="3" a="1"/>
  <c r="K951" i="3" s="1"/>
  <c r="N830" i="3" a="1"/>
  <c r="N830" i="3" s="1"/>
  <c r="J830" i="3" a="1"/>
  <c r="J830" i="3" s="1"/>
  <c r="F830" i="3" a="1"/>
  <c r="F830" i="3" s="1"/>
  <c r="M830" i="3" a="1"/>
  <c r="M830" i="3" s="1"/>
  <c r="I830" i="3" a="1"/>
  <c r="I830" i="3" s="1"/>
  <c r="E830" i="3" a="1"/>
  <c r="E830" i="3" s="1"/>
  <c r="K830" i="3" a="1"/>
  <c r="K830" i="3" s="1"/>
  <c r="H830" i="3" a="1"/>
  <c r="H830" i="3" s="1"/>
  <c r="G830" i="3" a="1"/>
  <c r="G830" i="3" s="1"/>
  <c r="L830" i="3" a="1"/>
  <c r="L830" i="3" s="1"/>
  <c r="D830" i="3" a="1"/>
  <c r="D830" i="3" s="1"/>
  <c r="N882" i="3" a="1"/>
  <c r="N882" i="3" s="1"/>
  <c r="J882" i="3" a="1"/>
  <c r="J882" i="3" s="1"/>
  <c r="F882" i="3" a="1"/>
  <c r="F882" i="3" s="1"/>
  <c r="M882" i="3" a="1"/>
  <c r="M882" i="3" s="1"/>
  <c r="G882" i="3" a="1"/>
  <c r="G882" i="3" s="1"/>
  <c r="L882" i="3" a="1"/>
  <c r="L882" i="3" s="1"/>
  <c r="E882" i="3" a="1"/>
  <c r="E882" i="3" s="1"/>
  <c r="K882" i="3" a="1"/>
  <c r="K882" i="3" s="1"/>
  <c r="D882" i="3" a="1"/>
  <c r="D882" i="3" s="1"/>
  <c r="H882" i="3" a="1"/>
  <c r="H882" i="3" s="1"/>
  <c r="I882" i="3" a="1"/>
  <c r="I882" i="3" s="1"/>
  <c r="J864" i="3" a="1"/>
  <c r="J864" i="3" s="1"/>
  <c r="E864" i="3" a="1"/>
  <c r="E864" i="3" s="1"/>
  <c r="N864" i="3" a="1"/>
  <c r="N864" i="3" s="1"/>
  <c r="I864" i="3" a="1"/>
  <c r="I864" i="3" s="1"/>
  <c r="D864" i="3" a="1"/>
  <c r="D864" i="3" s="1"/>
  <c r="M864" i="3" a="1"/>
  <c r="M864" i="3" s="1"/>
  <c r="H864" i="3" a="1"/>
  <c r="H864" i="3" s="1"/>
  <c r="L864" i="3" a="1"/>
  <c r="L864" i="3" s="1"/>
  <c r="F864" i="3" a="1"/>
  <c r="F864" i="3" s="1"/>
  <c r="K864" i="3" a="1"/>
  <c r="K864" i="3" s="1"/>
  <c r="G864" i="3" a="1"/>
  <c r="G864" i="3" s="1"/>
  <c r="M876" i="3" a="1"/>
  <c r="M876" i="3" s="1"/>
  <c r="I876" i="3" a="1"/>
  <c r="I876" i="3" s="1"/>
  <c r="E876" i="3" a="1"/>
  <c r="E876" i="3" s="1"/>
  <c r="F876" i="3" a="1"/>
  <c r="F876" i="3" s="1"/>
  <c r="K876" i="3" a="1"/>
  <c r="K876" i="3" s="1"/>
  <c r="D876" i="3" a="1"/>
  <c r="D876" i="3" s="1"/>
  <c r="J876" i="3" a="1"/>
  <c r="J876" i="3" s="1"/>
  <c r="H876" i="3" a="1"/>
  <c r="H876" i="3" s="1"/>
  <c r="N876" i="3" a="1"/>
  <c r="N876" i="3" s="1"/>
  <c r="G876" i="3" a="1"/>
  <c r="G876" i="3" s="1"/>
  <c r="L876" i="3" a="1"/>
  <c r="L876" i="3" s="1"/>
  <c r="L858" i="3" a="1"/>
  <c r="L858" i="3" s="1"/>
  <c r="H858" i="3" a="1"/>
  <c r="H858" i="3" s="1"/>
  <c r="D858" i="3" a="1"/>
  <c r="D858" i="3" s="1"/>
  <c r="K858" i="3" a="1"/>
  <c r="K858" i="3" s="1"/>
  <c r="G858" i="3" a="1"/>
  <c r="G858" i="3" s="1"/>
  <c r="N858" i="3" a="1"/>
  <c r="N858" i="3" s="1"/>
  <c r="J858" i="3" a="1"/>
  <c r="J858" i="3" s="1"/>
  <c r="F858" i="3" a="1"/>
  <c r="F858" i="3" s="1"/>
  <c r="M858" i="3" a="1"/>
  <c r="M858" i="3" s="1"/>
  <c r="I858" i="3" a="1"/>
  <c r="I858" i="3" s="1"/>
  <c r="E858" i="3" a="1"/>
  <c r="E858" i="3" s="1"/>
  <c r="K851" i="3" a="1"/>
  <c r="K851" i="3" s="1"/>
  <c r="G851" i="3" a="1"/>
  <c r="G851" i="3" s="1"/>
  <c r="N851" i="3" a="1"/>
  <c r="N851" i="3" s="1"/>
  <c r="J851" i="3" a="1"/>
  <c r="J851" i="3" s="1"/>
  <c r="F851" i="3" a="1"/>
  <c r="F851" i="3" s="1"/>
  <c r="D851" i="3" a="1"/>
  <c r="D851" i="3" s="1"/>
  <c r="M851" i="3" a="1"/>
  <c r="M851" i="3" s="1"/>
  <c r="L851" i="3" a="1"/>
  <c r="L851" i="3" s="1"/>
  <c r="I851" i="3" a="1"/>
  <c r="I851" i="3" s="1"/>
  <c r="H851" i="3" a="1"/>
  <c r="H851" i="3" s="1"/>
  <c r="E851" i="3" a="1"/>
  <c r="E851" i="3" s="1"/>
  <c r="K844" i="3" a="1"/>
  <c r="K844" i="3" s="1"/>
  <c r="G844" i="3" a="1"/>
  <c r="G844" i="3" s="1"/>
  <c r="N844" i="3" a="1"/>
  <c r="N844" i="3" s="1"/>
  <c r="J844" i="3" a="1"/>
  <c r="J844" i="3" s="1"/>
  <c r="F844" i="3" a="1"/>
  <c r="F844" i="3" s="1"/>
  <c r="L844" i="3" a="1"/>
  <c r="L844" i="3" s="1"/>
  <c r="H844" i="3" a="1"/>
  <c r="H844" i="3" s="1"/>
  <c r="D844" i="3" a="1"/>
  <c r="D844" i="3" s="1"/>
  <c r="E844" i="3" a="1"/>
  <c r="E844" i="3" s="1"/>
  <c r="M844" i="3" a="1"/>
  <c r="M844" i="3" s="1"/>
  <c r="I844" i="3" a="1"/>
  <c r="I844" i="3" s="1"/>
  <c r="M918" i="3" a="1"/>
  <c r="M918" i="3" s="1"/>
  <c r="I918" i="3" a="1"/>
  <c r="I918" i="3" s="1"/>
  <c r="E918" i="3" a="1"/>
  <c r="E918" i="3" s="1"/>
  <c r="L918" i="3" a="1"/>
  <c r="L918" i="3" s="1"/>
  <c r="H918" i="3" a="1"/>
  <c r="H918" i="3" s="1"/>
  <c r="D918" i="3" a="1"/>
  <c r="D918" i="3" s="1"/>
  <c r="N918" i="3" a="1"/>
  <c r="N918" i="3" s="1"/>
  <c r="K918" i="3" a="1"/>
  <c r="K918" i="3" s="1"/>
  <c r="G918" i="3" a="1"/>
  <c r="G918" i="3" s="1"/>
  <c r="J918" i="3" a="1"/>
  <c r="J918" i="3" s="1"/>
  <c r="F918" i="3" a="1"/>
  <c r="F918" i="3" s="1"/>
  <c r="M919" i="3" a="1"/>
  <c r="M919" i="3" s="1"/>
  <c r="I919" i="3" a="1"/>
  <c r="I919" i="3" s="1"/>
  <c r="E919" i="3" a="1"/>
  <c r="E919" i="3" s="1"/>
  <c r="L919" i="3" a="1"/>
  <c r="L919" i="3" s="1"/>
  <c r="H919" i="3" a="1"/>
  <c r="H919" i="3" s="1"/>
  <c r="D919" i="3" a="1"/>
  <c r="D919" i="3" s="1"/>
  <c r="K919" i="3" a="1"/>
  <c r="K919" i="3" s="1"/>
  <c r="G919" i="3" a="1"/>
  <c r="G919" i="3" s="1"/>
  <c r="N919" i="3" a="1"/>
  <c r="N919" i="3" s="1"/>
  <c r="J919" i="3" a="1"/>
  <c r="J919" i="3" s="1"/>
  <c r="F919" i="3" a="1"/>
  <c r="F919" i="3" s="1"/>
  <c r="K880" i="3" a="1"/>
  <c r="K880" i="3" s="1"/>
  <c r="G880" i="3" a="1"/>
  <c r="G880" i="3" s="1"/>
  <c r="D880" i="3" a="1"/>
  <c r="D880" i="3" s="1"/>
  <c r="I880" i="3" a="1"/>
  <c r="I880" i="3" s="1"/>
  <c r="N880" i="3" a="1"/>
  <c r="N880" i="3" s="1"/>
  <c r="H880" i="3" a="1"/>
  <c r="H880" i="3" s="1"/>
  <c r="M880" i="3" a="1"/>
  <c r="M880" i="3" s="1"/>
  <c r="F880" i="3" a="1"/>
  <c r="F880" i="3" s="1"/>
  <c r="L880" i="3" a="1"/>
  <c r="L880" i="3" s="1"/>
  <c r="E880" i="3" a="1"/>
  <c r="E880" i="3" s="1"/>
  <c r="J880" i="3" a="1"/>
  <c r="J880" i="3" s="1"/>
  <c r="M945" i="3" a="1"/>
  <c r="M945" i="3" s="1"/>
  <c r="I945" i="3" a="1"/>
  <c r="I945" i="3" s="1"/>
  <c r="E945" i="3" a="1"/>
  <c r="E945" i="3" s="1"/>
  <c r="L945" i="3" a="1"/>
  <c r="L945" i="3" s="1"/>
  <c r="H945" i="3" a="1"/>
  <c r="H945" i="3" s="1"/>
  <c r="D945" i="3" a="1"/>
  <c r="D945" i="3" s="1"/>
  <c r="N945" i="3" a="1"/>
  <c r="N945" i="3" s="1"/>
  <c r="F945" i="3" a="1"/>
  <c r="F945" i="3" s="1"/>
  <c r="K945" i="3" a="1"/>
  <c r="K945" i="3" s="1"/>
  <c r="J945" i="3" a="1"/>
  <c r="J945" i="3" s="1"/>
  <c r="G945" i="3" a="1"/>
  <c r="G945" i="3" s="1"/>
  <c r="L913" i="3" a="1"/>
  <c r="L913" i="3" s="1"/>
  <c r="H913" i="3" a="1"/>
  <c r="H913" i="3" s="1"/>
  <c r="D913" i="3" a="1"/>
  <c r="D913" i="3" s="1"/>
  <c r="K913" i="3" a="1"/>
  <c r="K913" i="3" s="1"/>
  <c r="G913" i="3" a="1"/>
  <c r="G913" i="3" s="1"/>
  <c r="N913" i="3" a="1"/>
  <c r="N913" i="3" s="1"/>
  <c r="J913" i="3" a="1"/>
  <c r="J913" i="3" s="1"/>
  <c r="F913" i="3" a="1"/>
  <c r="F913" i="3" s="1"/>
  <c r="M913" i="3" a="1"/>
  <c r="M913" i="3" s="1"/>
  <c r="I913" i="3" a="1"/>
  <c r="I913" i="3" s="1"/>
  <c r="E913" i="3" a="1"/>
  <c r="E913" i="3" s="1"/>
  <c r="K898" i="3" a="1"/>
  <c r="K898" i="3" s="1"/>
  <c r="G898" i="3" a="1"/>
  <c r="G898" i="3" s="1"/>
  <c r="N898" i="3" a="1"/>
  <c r="N898" i="3" s="1"/>
  <c r="J898" i="3" a="1"/>
  <c r="J898" i="3" s="1"/>
  <c r="F898" i="3" a="1"/>
  <c r="F898" i="3" s="1"/>
  <c r="M898" i="3" a="1"/>
  <c r="M898" i="3" s="1"/>
  <c r="E898" i="3" a="1"/>
  <c r="E898" i="3" s="1"/>
  <c r="L898" i="3" a="1"/>
  <c r="L898" i="3" s="1"/>
  <c r="D898" i="3" a="1"/>
  <c r="D898" i="3" s="1"/>
  <c r="I898" i="3" a="1"/>
  <c r="I898" i="3" s="1"/>
  <c r="H898" i="3" a="1"/>
  <c r="H898" i="3" s="1"/>
  <c r="L925" i="3" a="1"/>
  <c r="L925" i="3" s="1"/>
  <c r="G925" i="3" a="1"/>
  <c r="G925" i="3" s="1"/>
  <c r="K925" i="3" a="1"/>
  <c r="K925" i="3" s="1"/>
  <c r="F925" i="3" a="1"/>
  <c r="F925" i="3" s="1"/>
  <c r="J925" i="3" a="1"/>
  <c r="J925" i="3" s="1"/>
  <c r="N925" i="3" a="1"/>
  <c r="N925" i="3" s="1"/>
  <c r="E925" i="3" a="1"/>
  <c r="E925" i="3" s="1"/>
  <c r="M925" i="3" a="1"/>
  <c r="M925" i="3" s="1"/>
  <c r="D925" i="3" a="1"/>
  <c r="D925" i="3" s="1"/>
  <c r="I925" i="3" a="1"/>
  <c r="I925" i="3" s="1"/>
  <c r="H925" i="3" a="1"/>
  <c r="H925" i="3" s="1"/>
  <c r="M953" i="3" a="1"/>
  <c r="M953" i="3" s="1"/>
  <c r="I953" i="3" a="1"/>
  <c r="I953" i="3" s="1"/>
  <c r="E953" i="3" a="1"/>
  <c r="E953" i="3" s="1"/>
  <c r="L953" i="3" a="1"/>
  <c r="L953" i="3" s="1"/>
  <c r="H953" i="3" a="1"/>
  <c r="H953" i="3" s="1"/>
  <c r="D953" i="3" a="1"/>
  <c r="D953" i="3" s="1"/>
  <c r="K953" i="3" a="1"/>
  <c r="K953" i="3" s="1"/>
  <c r="G953" i="3" a="1"/>
  <c r="G953" i="3" s="1"/>
  <c r="N953" i="3" a="1"/>
  <c r="N953" i="3" s="1"/>
  <c r="J953" i="3" a="1"/>
  <c r="J953" i="3" s="1"/>
  <c r="F953" i="3" a="1"/>
  <c r="F953" i="3" s="1"/>
  <c r="L946" i="3" a="1"/>
  <c r="L946" i="3" s="1"/>
  <c r="H946" i="3" a="1"/>
  <c r="H946" i="3" s="1"/>
  <c r="D946" i="3" a="1"/>
  <c r="D946" i="3" s="1"/>
  <c r="K946" i="3" a="1"/>
  <c r="K946" i="3" s="1"/>
  <c r="G946" i="3" a="1"/>
  <c r="G946" i="3" s="1"/>
  <c r="N946" i="3" a="1"/>
  <c r="N946" i="3" s="1"/>
  <c r="F946" i="3" a="1"/>
  <c r="F946" i="3" s="1"/>
  <c r="M946" i="3" a="1"/>
  <c r="M946" i="3" s="1"/>
  <c r="E946" i="3" a="1"/>
  <c r="E946" i="3" s="1"/>
  <c r="J946" i="3" a="1"/>
  <c r="J946" i="3" s="1"/>
  <c r="I946" i="3" a="1"/>
  <c r="I946" i="3" s="1"/>
  <c r="L947" i="3" a="1"/>
  <c r="L947" i="3" s="1"/>
  <c r="H947" i="3" a="1"/>
  <c r="H947" i="3" s="1"/>
  <c r="D947" i="3" a="1"/>
  <c r="D947" i="3" s="1"/>
  <c r="K947" i="3" a="1"/>
  <c r="K947" i="3" s="1"/>
  <c r="G947" i="3" a="1"/>
  <c r="G947" i="3" s="1"/>
  <c r="N947" i="3" a="1"/>
  <c r="N947" i="3" s="1"/>
  <c r="J947" i="3" a="1"/>
  <c r="J947" i="3" s="1"/>
  <c r="F947" i="3" a="1"/>
  <c r="F947" i="3" s="1"/>
  <c r="E947" i="3" a="1"/>
  <c r="E947" i="3" s="1"/>
  <c r="M947" i="3" a="1"/>
  <c r="M947" i="3" s="1"/>
  <c r="I947" i="3" a="1"/>
  <c r="I947" i="3" s="1"/>
  <c r="K940" i="3" a="1"/>
  <c r="K940" i="3" s="1"/>
  <c r="G940" i="3" a="1"/>
  <c r="G940" i="3" s="1"/>
  <c r="N940" i="3" a="1"/>
  <c r="N940" i="3" s="1"/>
  <c r="J940" i="3" a="1"/>
  <c r="J940" i="3" s="1"/>
  <c r="F940" i="3" a="1"/>
  <c r="F940" i="3" s="1"/>
  <c r="L940" i="3" a="1"/>
  <c r="L940" i="3" s="1"/>
  <c r="D940" i="3" a="1"/>
  <c r="D940" i="3" s="1"/>
  <c r="I940" i="3" a="1"/>
  <c r="I940" i="3" s="1"/>
  <c r="E940" i="3" a="1"/>
  <c r="E940" i="3" s="1"/>
  <c r="M940" i="3" a="1"/>
  <c r="M940" i="3" s="1"/>
  <c r="H940" i="3" a="1"/>
  <c r="H940" i="3" s="1"/>
  <c r="K949" i="3" a="1"/>
  <c r="K949" i="3" s="1"/>
  <c r="G949" i="3" a="1"/>
  <c r="G949" i="3" s="1"/>
  <c r="N949" i="3" a="1"/>
  <c r="N949" i="3" s="1"/>
  <c r="J949" i="3" a="1"/>
  <c r="J949" i="3" s="1"/>
  <c r="F949" i="3" a="1"/>
  <c r="F949" i="3" s="1"/>
  <c r="M949" i="3" a="1"/>
  <c r="M949" i="3" s="1"/>
  <c r="I949" i="3" a="1"/>
  <c r="I949" i="3" s="1"/>
  <c r="E949" i="3" a="1"/>
  <c r="E949" i="3" s="1"/>
  <c r="L949" i="3" a="1"/>
  <c r="L949" i="3" s="1"/>
  <c r="H949" i="3" a="1"/>
  <c r="H949" i="3" s="1"/>
  <c r="D949" i="3" a="1"/>
  <c r="D949" i="3" s="1"/>
  <c r="M993" i="3" a="1"/>
  <c r="M993" i="3" s="1"/>
  <c r="I993" i="3" a="1"/>
  <c r="I993" i="3" s="1"/>
  <c r="E993" i="3" a="1"/>
  <c r="E993" i="3" s="1"/>
  <c r="L993" i="3" a="1"/>
  <c r="L993" i="3" s="1"/>
  <c r="H993" i="3" a="1"/>
  <c r="H993" i="3" s="1"/>
  <c r="D993" i="3" a="1"/>
  <c r="D993" i="3" s="1"/>
  <c r="K993" i="3" a="1"/>
  <c r="K993" i="3" s="1"/>
  <c r="G993" i="3" a="1"/>
  <c r="G993" i="3" s="1"/>
  <c r="N993" i="3" a="1"/>
  <c r="N993" i="3" s="1"/>
  <c r="J993" i="3" a="1"/>
  <c r="J993" i="3" s="1"/>
  <c r="F993" i="3" a="1"/>
  <c r="F993" i="3" s="1"/>
  <c r="M135" i="3" a="1"/>
  <c r="M135" i="3" s="1"/>
  <c r="I135" i="3" a="1"/>
  <c r="I135" i="3" s="1"/>
  <c r="E135" i="3" a="1"/>
  <c r="E135" i="3" s="1"/>
  <c r="L135" i="3" a="1"/>
  <c r="L135" i="3" s="1"/>
  <c r="H135" i="3" a="1"/>
  <c r="H135" i="3" s="1"/>
  <c r="D135" i="3" a="1"/>
  <c r="D135" i="3" s="1"/>
  <c r="K135" i="3" a="1"/>
  <c r="K135" i="3" s="1"/>
  <c r="G135" i="3" a="1"/>
  <c r="G135" i="3" s="1"/>
  <c r="N135" i="3" a="1"/>
  <c r="N135" i="3" s="1"/>
  <c r="J135" i="3" a="1"/>
  <c r="J135" i="3" s="1"/>
  <c r="F135" i="3" a="1"/>
  <c r="F135" i="3" s="1"/>
  <c r="M71" i="3" a="1"/>
  <c r="M71" i="3" s="1"/>
  <c r="I71" i="3" a="1"/>
  <c r="I71" i="3" s="1"/>
  <c r="E71" i="3" a="1"/>
  <c r="E71" i="3" s="1"/>
  <c r="L71" i="3" a="1"/>
  <c r="L71" i="3" s="1"/>
  <c r="H71" i="3" a="1"/>
  <c r="H71" i="3" s="1"/>
  <c r="D71" i="3" a="1"/>
  <c r="D71" i="3" s="1"/>
  <c r="K71" i="3" a="1"/>
  <c r="K71" i="3" s="1"/>
  <c r="G71" i="3" a="1"/>
  <c r="G71" i="3" s="1"/>
  <c r="J71" i="3" a="1"/>
  <c r="J71" i="3" s="1"/>
  <c r="F71" i="3" a="1"/>
  <c r="F71" i="3" s="1"/>
  <c r="N71" i="3" a="1"/>
  <c r="N71" i="3" s="1"/>
  <c r="K7" i="3" a="1"/>
  <c r="K7" i="3" s="1"/>
  <c r="G7" i="3" a="1"/>
  <c r="G7" i="3" s="1"/>
  <c r="J7" i="3" a="1"/>
  <c r="J7" i="3" s="1"/>
  <c r="E7" i="3" a="1"/>
  <c r="E7" i="3" s="1"/>
  <c r="N7" i="3" a="1"/>
  <c r="N7" i="3" s="1"/>
  <c r="I7" i="3" a="1"/>
  <c r="I7" i="3" s="1"/>
  <c r="D7" i="3" a="1"/>
  <c r="D7" i="3" s="1"/>
  <c r="L7" i="3" a="1"/>
  <c r="L7" i="3" s="1"/>
  <c r="F7" i="3" a="1"/>
  <c r="F7" i="3" s="1"/>
  <c r="M7" i="3" a="1"/>
  <c r="M7" i="3" s="1"/>
  <c r="H7" i="3" a="1"/>
  <c r="H7" i="3" s="1"/>
  <c r="N225" i="3" a="1"/>
  <c r="N225" i="3" s="1"/>
  <c r="J225" i="3" a="1"/>
  <c r="J225" i="3" s="1"/>
  <c r="F225" i="3" a="1"/>
  <c r="F225" i="3" s="1"/>
  <c r="M225" i="3" a="1"/>
  <c r="M225" i="3" s="1"/>
  <c r="I225" i="3" a="1"/>
  <c r="I225" i="3" s="1"/>
  <c r="E225" i="3" a="1"/>
  <c r="E225" i="3" s="1"/>
  <c r="L225" i="3" a="1"/>
  <c r="L225" i="3" s="1"/>
  <c r="H225" i="3" a="1"/>
  <c r="H225" i="3" s="1"/>
  <c r="D225" i="3" a="1"/>
  <c r="D225" i="3" s="1"/>
  <c r="K225" i="3" a="1"/>
  <c r="K225" i="3" s="1"/>
  <c r="G225" i="3" a="1"/>
  <c r="G225" i="3" s="1"/>
  <c r="N161" i="3" a="1"/>
  <c r="N161" i="3" s="1"/>
  <c r="J161" i="3" a="1"/>
  <c r="J161" i="3" s="1"/>
  <c r="F161" i="3" a="1"/>
  <c r="F161" i="3" s="1"/>
  <c r="L161" i="3" a="1"/>
  <c r="L161" i="3" s="1"/>
  <c r="H161" i="3" a="1"/>
  <c r="H161" i="3" s="1"/>
  <c r="D161" i="3" a="1"/>
  <c r="D161" i="3" s="1"/>
  <c r="I161" i="3" a="1"/>
  <c r="I161" i="3" s="1"/>
  <c r="G161" i="3" a="1"/>
  <c r="G161" i="3" s="1"/>
  <c r="E161" i="3" a="1"/>
  <c r="E161" i="3" s="1"/>
  <c r="M161" i="3" a="1"/>
  <c r="M161" i="3" s="1"/>
  <c r="K161" i="3" a="1"/>
  <c r="K161" i="3" s="1"/>
  <c r="N117" i="3" a="1"/>
  <c r="N117" i="3" s="1"/>
  <c r="J117" i="3" a="1"/>
  <c r="J117" i="3" s="1"/>
  <c r="F117" i="3" a="1"/>
  <c r="F117" i="3" s="1"/>
  <c r="M117" i="3" a="1"/>
  <c r="M117" i="3" s="1"/>
  <c r="I117" i="3" a="1"/>
  <c r="I117" i="3" s="1"/>
  <c r="E117" i="3" a="1"/>
  <c r="E117" i="3" s="1"/>
  <c r="L117" i="3" a="1"/>
  <c r="L117" i="3" s="1"/>
  <c r="H117" i="3" a="1"/>
  <c r="H117" i="3" s="1"/>
  <c r="D117" i="3" a="1"/>
  <c r="D117" i="3" s="1"/>
  <c r="K117" i="3" a="1"/>
  <c r="K117" i="3" s="1"/>
  <c r="G117" i="3" a="1"/>
  <c r="G117" i="3" s="1"/>
  <c r="N53" i="3" a="1"/>
  <c r="N53" i="3" s="1"/>
  <c r="J53" i="3" a="1"/>
  <c r="J53" i="3" s="1"/>
  <c r="F53" i="3" a="1"/>
  <c r="F53" i="3" s="1"/>
  <c r="M53" i="3" a="1"/>
  <c r="M53" i="3" s="1"/>
  <c r="I53" i="3" a="1"/>
  <c r="I53" i="3" s="1"/>
  <c r="E53" i="3" a="1"/>
  <c r="E53" i="3" s="1"/>
  <c r="L53" i="3" a="1"/>
  <c r="L53" i="3" s="1"/>
  <c r="H53" i="3" a="1"/>
  <c r="H53" i="3" s="1"/>
  <c r="D53" i="3" a="1"/>
  <c r="D53" i="3" s="1"/>
  <c r="K53" i="3" a="1"/>
  <c r="K53" i="3" s="1"/>
  <c r="G53" i="3" a="1"/>
  <c r="G53" i="3" s="1"/>
  <c r="N150" i="3" a="1"/>
  <c r="N150" i="3" s="1"/>
  <c r="J150" i="3" a="1"/>
  <c r="J150" i="3" s="1"/>
  <c r="F150" i="3" a="1"/>
  <c r="F150" i="3" s="1"/>
  <c r="M150" i="3" a="1"/>
  <c r="M150" i="3" s="1"/>
  <c r="I150" i="3" a="1"/>
  <c r="I150" i="3" s="1"/>
  <c r="E150" i="3" a="1"/>
  <c r="E150" i="3" s="1"/>
  <c r="G150" i="3" a="1"/>
  <c r="G150" i="3" s="1"/>
  <c r="L150" i="3" a="1"/>
  <c r="L150" i="3" s="1"/>
  <c r="D150" i="3" a="1"/>
  <c r="D150" i="3" s="1"/>
  <c r="K150" i="3" a="1"/>
  <c r="K150" i="3" s="1"/>
  <c r="H150" i="3" a="1"/>
  <c r="H150" i="3" s="1"/>
  <c r="N256" i="3" a="1"/>
  <c r="N256" i="3" s="1"/>
  <c r="J256" i="3" a="1"/>
  <c r="J256" i="3" s="1"/>
  <c r="F256" i="3" a="1"/>
  <c r="F256" i="3" s="1"/>
  <c r="M256" i="3" a="1"/>
  <c r="M256" i="3" s="1"/>
  <c r="I256" i="3" a="1"/>
  <c r="I256" i="3" s="1"/>
  <c r="E256" i="3" a="1"/>
  <c r="E256" i="3" s="1"/>
  <c r="L256" i="3" a="1"/>
  <c r="L256" i="3" s="1"/>
  <c r="H256" i="3" a="1"/>
  <c r="H256" i="3" s="1"/>
  <c r="D256" i="3" a="1"/>
  <c r="D256" i="3" s="1"/>
  <c r="K256" i="3" a="1"/>
  <c r="K256" i="3" s="1"/>
  <c r="G256" i="3" a="1"/>
  <c r="G256" i="3" s="1"/>
  <c r="N192" i="3" a="1"/>
  <c r="N192" i="3" s="1"/>
  <c r="J192" i="3" a="1"/>
  <c r="J192" i="3" s="1"/>
  <c r="F192" i="3" a="1"/>
  <c r="F192" i="3" s="1"/>
  <c r="M192" i="3" a="1"/>
  <c r="M192" i="3" s="1"/>
  <c r="I192" i="3" a="1"/>
  <c r="I192" i="3" s="1"/>
  <c r="E192" i="3" a="1"/>
  <c r="E192" i="3" s="1"/>
  <c r="L192" i="3" a="1"/>
  <c r="L192" i="3" s="1"/>
  <c r="H192" i="3" a="1"/>
  <c r="H192" i="3" s="1"/>
  <c r="D192" i="3" a="1"/>
  <c r="D192" i="3" s="1"/>
  <c r="K192" i="3" a="1"/>
  <c r="K192" i="3" s="1"/>
  <c r="G192" i="3" a="1"/>
  <c r="G192" i="3" s="1"/>
  <c r="L13" i="3" a="1"/>
  <c r="L13" i="3" s="1"/>
  <c r="H13" i="3" a="1"/>
  <c r="H13" i="3" s="1"/>
  <c r="D13" i="3" a="1"/>
  <c r="D13" i="3" s="1"/>
  <c r="F13" i="3" a="1"/>
  <c r="F13" i="3" s="1"/>
  <c r="I13" i="3" a="1"/>
  <c r="I13" i="3" s="1"/>
  <c r="J13" i="3" a="1"/>
  <c r="J13" i="3" s="1"/>
  <c r="E13" i="3" a="1"/>
  <c r="E13" i="3" s="1"/>
  <c r="M13" i="3" a="1"/>
  <c r="M13" i="3" s="1"/>
  <c r="G13" i="3" a="1"/>
  <c r="G13" i="3" s="1"/>
  <c r="N13" i="3" a="1"/>
  <c r="N13" i="3" s="1"/>
  <c r="K13" i="3" a="1"/>
  <c r="K13" i="3" s="1"/>
  <c r="M78" i="3" a="1"/>
  <c r="M78" i="3" s="1"/>
  <c r="I78" i="3" a="1"/>
  <c r="I78" i="3" s="1"/>
  <c r="E78" i="3" a="1"/>
  <c r="E78" i="3" s="1"/>
  <c r="L78" i="3" a="1"/>
  <c r="L78" i="3" s="1"/>
  <c r="H78" i="3" a="1"/>
  <c r="H78" i="3" s="1"/>
  <c r="D78" i="3" a="1"/>
  <c r="D78" i="3" s="1"/>
  <c r="G78" i="3" a="1"/>
  <c r="G78" i="3" s="1"/>
  <c r="F78" i="3" a="1"/>
  <c r="F78" i="3" s="1"/>
  <c r="N78" i="3" a="1"/>
  <c r="N78" i="3" s="1"/>
  <c r="K78" i="3" a="1"/>
  <c r="K78" i="3" s="1"/>
  <c r="J78" i="3" a="1"/>
  <c r="J78" i="3" s="1"/>
  <c r="N100" i="3" a="1"/>
  <c r="N100" i="3" s="1"/>
  <c r="J100" i="3" a="1"/>
  <c r="J100" i="3" s="1"/>
  <c r="F100" i="3" a="1"/>
  <c r="F100" i="3" s="1"/>
  <c r="M100" i="3" a="1"/>
  <c r="M100" i="3" s="1"/>
  <c r="I100" i="3" a="1"/>
  <c r="I100" i="3" s="1"/>
  <c r="E100" i="3" a="1"/>
  <c r="E100" i="3" s="1"/>
  <c r="K100" i="3" a="1"/>
  <c r="K100" i="3" s="1"/>
  <c r="H100" i="3" a="1"/>
  <c r="H100" i="3" s="1"/>
  <c r="D100" i="3" a="1"/>
  <c r="D100" i="3" s="1"/>
  <c r="G100" i="3" a="1"/>
  <c r="G100" i="3" s="1"/>
  <c r="L100" i="3" a="1"/>
  <c r="L100" i="3" s="1"/>
  <c r="N36" i="3" a="1"/>
  <c r="N36" i="3" s="1"/>
  <c r="J36" i="3" a="1"/>
  <c r="J36" i="3" s="1"/>
  <c r="F36" i="3" a="1"/>
  <c r="F36" i="3" s="1"/>
  <c r="M36" i="3" a="1"/>
  <c r="M36" i="3" s="1"/>
  <c r="I36" i="3" a="1"/>
  <c r="I36" i="3" s="1"/>
  <c r="E36" i="3" a="1"/>
  <c r="E36" i="3" s="1"/>
  <c r="K36" i="3" a="1"/>
  <c r="K36" i="3" s="1"/>
  <c r="H36" i="3" a="1"/>
  <c r="H36" i="3" s="1"/>
  <c r="D36" i="3" a="1"/>
  <c r="D36" i="3" s="1"/>
  <c r="G36" i="3" a="1"/>
  <c r="G36" i="3" s="1"/>
  <c r="L36" i="3" a="1"/>
  <c r="L36" i="3" s="1"/>
  <c r="I9" i="5" a="1"/>
  <c r="I9" i="5" s="1"/>
  <c r="D2" i="4" s="1"/>
  <c r="M21" i="3" a="1"/>
  <c r="M21" i="3" s="1"/>
  <c r="I21" i="3" a="1"/>
  <c r="I21" i="3" s="1"/>
  <c r="E21" i="3" a="1"/>
  <c r="E21" i="3" s="1"/>
  <c r="L21" i="3" a="1"/>
  <c r="L21" i="3" s="1"/>
  <c r="H21" i="3" a="1"/>
  <c r="H21" i="3" s="1"/>
  <c r="D21" i="3" a="1"/>
  <c r="D21" i="3" s="1"/>
  <c r="F21" i="3" a="1"/>
  <c r="F21" i="3" s="1"/>
  <c r="K21" i="3" a="1"/>
  <c r="K21" i="3" s="1"/>
  <c r="N21" i="3" a="1"/>
  <c r="N21" i="3" s="1"/>
  <c r="G21" i="3" a="1"/>
  <c r="G21" i="3" s="1"/>
  <c r="J21" i="3" a="1"/>
  <c r="J21" i="3" s="1"/>
  <c r="P12" i="3"/>
  <c r="O12" i="3"/>
  <c r="L250" i="16"/>
  <c r="L4" i="17" s="1"/>
  <c r="P2360" i="9"/>
  <c r="D2519" i="4" s="1"/>
  <c r="D2520" i="4"/>
  <c r="M138" i="16"/>
  <c r="M136" i="16" s="1"/>
  <c r="K51" i="3" a="1"/>
  <c r="K51" i="3" s="1"/>
  <c r="G51" i="3" a="1"/>
  <c r="G51" i="3" s="1"/>
  <c r="N51" i="3" a="1"/>
  <c r="N51" i="3" s="1"/>
  <c r="J51" i="3" a="1"/>
  <c r="J51" i="3" s="1"/>
  <c r="F51" i="3" a="1"/>
  <c r="F51" i="3" s="1"/>
  <c r="M51" i="3" a="1"/>
  <c r="M51" i="3" s="1"/>
  <c r="I51" i="3" a="1"/>
  <c r="I51" i="3" s="1"/>
  <c r="E51" i="3" a="1"/>
  <c r="E51" i="3" s="1"/>
  <c r="D51" i="3" a="1"/>
  <c r="D51" i="3" s="1"/>
  <c r="L51" i="3" a="1"/>
  <c r="L51" i="3" s="1"/>
  <c r="H51" i="3" a="1"/>
  <c r="H51" i="3" s="1"/>
  <c r="L129" i="3" a="1"/>
  <c r="L129" i="3" s="1"/>
  <c r="H129" i="3" a="1"/>
  <c r="H129" i="3" s="1"/>
  <c r="D129" i="3" a="1"/>
  <c r="D129" i="3" s="1"/>
  <c r="K129" i="3" a="1"/>
  <c r="K129" i="3" s="1"/>
  <c r="G129" i="3" a="1"/>
  <c r="G129" i="3" s="1"/>
  <c r="N129" i="3" a="1"/>
  <c r="N129" i="3" s="1"/>
  <c r="J129" i="3" a="1"/>
  <c r="J129" i="3" s="1"/>
  <c r="F129" i="3" a="1"/>
  <c r="F129" i="3" s="1"/>
  <c r="M129" i="3" a="1"/>
  <c r="M129" i="3" s="1"/>
  <c r="I129" i="3" a="1"/>
  <c r="I129" i="3" s="1"/>
  <c r="E129" i="3" a="1"/>
  <c r="E129" i="3" s="1"/>
  <c r="M143" i="3" a="1"/>
  <c r="M143" i="3" s="1"/>
  <c r="I143" i="3" a="1"/>
  <c r="I143" i="3" s="1"/>
  <c r="E143" i="3" a="1"/>
  <c r="E143" i="3" s="1"/>
  <c r="N143" i="3" a="1"/>
  <c r="N143" i="3" s="1"/>
  <c r="D143" i="3" a="1"/>
  <c r="D143" i="3" s="1"/>
  <c r="H143" i="3" a="1"/>
  <c r="H143" i="3" s="1"/>
  <c r="L143" i="3" a="1"/>
  <c r="L143" i="3" s="1"/>
  <c r="G143" i="3" a="1"/>
  <c r="G143" i="3" s="1"/>
  <c r="F143" i="3" a="1"/>
  <c r="F143" i="3" s="1"/>
  <c r="J143" i="3" a="1"/>
  <c r="J143" i="3" s="1"/>
  <c r="K143" i="3" a="1"/>
  <c r="K143" i="3" s="1"/>
  <c r="K16" i="3" a="1"/>
  <c r="K16" i="3" s="1"/>
  <c r="G16" i="3" a="1"/>
  <c r="G16" i="3" s="1"/>
  <c r="L16" i="3" a="1"/>
  <c r="L16" i="3" s="1"/>
  <c r="N16" i="3" a="1"/>
  <c r="N16" i="3" s="1"/>
  <c r="I16" i="3" a="1"/>
  <c r="I16" i="3" s="1"/>
  <c r="D16" i="3" a="1"/>
  <c r="D16" i="3" s="1"/>
  <c r="F16" i="3" a="1"/>
  <c r="F16" i="3" s="1"/>
  <c r="H16" i="3" a="1"/>
  <c r="H16" i="3" s="1"/>
  <c r="M16" i="3" a="1"/>
  <c r="M16" i="3" s="1"/>
  <c r="J16" i="3" a="1"/>
  <c r="J16" i="3" s="1"/>
  <c r="E16" i="3" a="1"/>
  <c r="E16" i="3" s="1"/>
  <c r="M266" i="3" a="1"/>
  <c r="M266" i="3" s="1"/>
  <c r="I266" i="3" a="1"/>
  <c r="I266" i="3" s="1"/>
  <c r="E266" i="3" a="1"/>
  <c r="E266" i="3" s="1"/>
  <c r="L266" i="3" a="1"/>
  <c r="L266" i="3" s="1"/>
  <c r="H266" i="3" a="1"/>
  <c r="H266" i="3" s="1"/>
  <c r="D266" i="3" a="1"/>
  <c r="D266" i="3" s="1"/>
  <c r="K266" i="3" a="1"/>
  <c r="K266" i="3" s="1"/>
  <c r="G266" i="3" a="1"/>
  <c r="G266" i="3" s="1"/>
  <c r="N266" i="3" a="1"/>
  <c r="N266" i="3" s="1"/>
  <c r="J266" i="3" a="1"/>
  <c r="J266" i="3" s="1"/>
  <c r="F266" i="3" a="1"/>
  <c r="F266" i="3" s="1"/>
  <c r="M179" i="3" a="1"/>
  <c r="M179" i="3" s="1"/>
  <c r="I179" i="3" a="1"/>
  <c r="I179" i="3" s="1"/>
  <c r="E179" i="3" a="1"/>
  <c r="E179" i="3" s="1"/>
  <c r="L179" i="3" a="1"/>
  <c r="L179" i="3" s="1"/>
  <c r="H179" i="3" a="1"/>
  <c r="H179" i="3" s="1"/>
  <c r="D179" i="3" a="1"/>
  <c r="D179" i="3" s="1"/>
  <c r="K179" i="3" a="1"/>
  <c r="K179" i="3" s="1"/>
  <c r="G179" i="3" a="1"/>
  <c r="G179" i="3" s="1"/>
  <c r="J179" i="3" a="1"/>
  <c r="J179" i="3" s="1"/>
  <c r="F179" i="3" a="1"/>
  <c r="F179" i="3" s="1"/>
  <c r="N179" i="3" a="1"/>
  <c r="N179" i="3" s="1"/>
  <c r="M243" i="3" a="1"/>
  <c r="M243" i="3" s="1"/>
  <c r="I243" i="3" a="1"/>
  <c r="I243" i="3" s="1"/>
  <c r="E243" i="3" a="1"/>
  <c r="E243" i="3" s="1"/>
  <c r="L243" i="3" a="1"/>
  <c r="L243" i="3" s="1"/>
  <c r="H243" i="3" a="1"/>
  <c r="H243" i="3" s="1"/>
  <c r="D243" i="3" a="1"/>
  <c r="D243" i="3" s="1"/>
  <c r="K243" i="3" a="1"/>
  <c r="K243" i="3" s="1"/>
  <c r="G243" i="3" a="1"/>
  <c r="G243" i="3" s="1"/>
  <c r="J243" i="3" a="1"/>
  <c r="J243" i="3" s="1"/>
  <c r="F243" i="3" a="1"/>
  <c r="F243" i="3" s="1"/>
  <c r="N243" i="3" a="1"/>
  <c r="N243" i="3" s="1"/>
  <c r="L156" i="3" a="1"/>
  <c r="L156" i="3" s="1"/>
  <c r="H156" i="3" a="1"/>
  <c r="H156" i="3" s="1"/>
  <c r="D156" i="3" a="1"/>
  <c r="D156" i="3" s="1"/>
  <c r="K156" i="3" a="1"/>
  <c r="K156" i="3" s="1"/>
  <c r="G156" i="3" a="1"/>
  <c r="G156" i="3" s="1"/>
  <c r="N156" i="3" a="1"/>
  <c r="N156" i="3" s="1"/>
  <c r="J156" i="3" a="1"/>
  <c r="J156" i="3" s="1"/>
  <c r="F156" i="3" a="1"/>
  <c r="F156" i="3" s="1"/>
  <c r="M156" i="3" a="1"/>
  <c r="M156" i="3" s="1"/>
  <c r="I156" i="3" a="1"/>
  <c r="I156" i="3" s="1"/>
  <c r="E156" i="3" a="1"/>
  <c r="E156" i="3" s="1"/>
  <c r="L220" i="3" a="1"/>
  <c r="L220" i="3" s="1"/>
  <c r="H220" i="3" a="1"/>
  <c r="H220" i="3" s="1"/>
  <c r="D220" i="3" a="1"/>
  <c r="D220" i="3" s="1"/>
  <c r="K220" i="3" a="1"/>
  <c r="K220" i="3" s="1"/>
  <c r="G220" i="3" a="1"/>
  <c r="G220" i="3" s="1"/>
  <c r="N220" i="3" a="1"/>
  <c r="N220" i="3" s="1"/>
  <c r="J220" i="3" a="1"/>
  <c r="J220" i="3" s="1"/>
  <c r="F220" i="3" a="1"/>
  <c r="F220" i="3" s="1"/>
  <c r="I220" i="3" a="1"/>
  <c r="I220" i="3" s="1"/>
  <c r="E220" i="3" a="1"/>
  <c r="E220" i="3" s="1"/>
  <c r="M220" i="3" a="1"/>
  <c r="M220" i="3" s="1"/>
  <c r="N348" i="3" a="1"/>
  <c r="N348" i="3" s="1"/>
  <c r="J348" i="3" a="1"/>
  <c r="J348" i="3" s="1"/>
  <c r="F348" i="3" a="1"/>
  <c r="F348" i="3" s="1"/>
  <c r="M348" i="3" a="1"/>
  <c r="M348" i="3" s="1"/>
  <c r="I348" i="3" a="1"/>
  <c r="I348" i="3" s="1"/>
  <c r="E348" i="3" a="1"/>
  <c r="E348" i="3" s="1"/>
  <c r="L348" i="3" a="1"/>
  <c r="L348" i="3" s="1"/>
  <c r="H348" i="3" a="1"/>
  <c r="H348" i="3" s="1"/>
  <c r="D348" i="3" a="1"/>
  <c r="D348" i="3" s="1"/>
  <c r="K348" i="3" a="1"/>
  <c r="K348" i="3" s="1"/>
  <c r="G348" i="3" a="1"/>
  <c r="G348" i="3" s="1"/>
  <c r="K255" i="3" a="1"/>
  <c r="K255" i="3" s="1"/>
  <c r="G255" i="3" a="1"/>
  <c r="G255" i="3" s="1"/>
  <c r="N255" i="3" a="1"/>
  <c r="N255" i="3" s="1"/>
  <c r="J255" i="3" a="1"/>
  <c r="J255" i="3" s="1"/>
  <c r="F255" i="3" a="1"/>
  <c r="F255" i="3" s="1"/>
  <c r="M255" i="3" a="1"/>
  <c r="M255" i="3" s="1"/>
  <c r="I255" i="3" a="1"/>
  <c r="I255" i="3" s="1"/>
  <c r="E255" i="3" a="1"/>
  <c r="E255" i="3" s="1"/>
  <c r="L255" i="3" a="1"/>
  <c r="L255" i="3" s="1"/>
  <c r="H255" i="3" a="1"/>
  <c r="H255" i="3" s="1"/>
  <c r="D255" i="3" a="1"/>
  <c r="D255" i="3" s="1"/>
  <c r="E21" i="11"/>
  <c r="H5" i="17"/>
  <c r="H397" i="16"/>
  <c r="G5" i="17"/>
  <c r="G397" i="16"/>
  <c r="M352" i="16"/>
  <c r="M331" i="16" s="1"/>
  <c r="I15" i="17" s="1"/>
  <c r="I19" i="17" s="1"/>
  <c r="M252" i="16"/>
  <c r="M251" i="16" s="1"/>
  <c r="M227" i="16"/>
  <c r="M226" i="16" s="1"/>
  <c r="F17" i="17" s="1"/>
  <c r="L17" i="17" s="1"/>
  <c r="C174" i="16"/>
  <c r="M328" i="16"/>
  <c r="M15" i="16"/>
  <c r="M14" i="16" s="1"/>
  <c r="C14" i="16"/>
  <c r="C116" i="16"/>
  <c r="C105" i="16" s="1"/>
  <c r="M117" i="16"/>
  <c r="M116" i="16" s="1"/>
  <c r="P66" i="8"/>
  <c r="D62" i="4" s="1"/>
  <c r="M100" i="16"/>
  <c r="K95" i="16"/>
  <c r="K40" i="16" s="1"/>
  <c r="K107" i="3" a="1"/>
  <c r="K107" i="3" s="1"/>
  <c r="G107" i="3" a="1"/>
  <c r="G107" i="3" s="1"/>
  <c r="N107" i="3" a="1"/>
  <c r="N107" i="3" s="1"/>
  <c r="J107" i="3" a="1"/>
  <c r="J107" i="3" s="1"/>
  <c r="F107" i="3" a="1"/>
  <c r="F107" i="3" s="1"/>
  <c r="M107" i="3" a="1"/>
  <c r="M107" i="3" s="1"/>
  <c r="I107" i="3" a="1"/>
  <c r="I107" i="3" s="1"/>
  <c r="E107" i="3" a="1"/>
  <c r="E107" i="3" s="1"/>
  <c r="D107" i="3" a="1"/>
  <c r="D107" i="3" s="1"/>
  <c r="L107" i="3" a="1"/>
  <c r="L107" i="3" s="1"/>
  <c r="H107" i="3" a="1"/>
  <c r="H107" i="3" s="1"/>
  <c r="K43" i="3" a="1"/>
  <c r="K43" i="3" s="1"/>
  <c r="G43" i="3" a="1"/>
  <c r="G43" i="3" s="1"/>
  <c r="N43" i="3" a="1"/>
  <c r="N43" i="3" s="1"/>
  <c r="J43" i="3" a="1"/>
  <c r="J43" i="3" s="1"/>
  <c r="F43" i="3" a="1"/>
  <c r="F43" i="3" s="1"/>
  <c r="M43" i="3" a="1"/>
  <c r="M43" i="3" s="1"/>
  <c r="I43" i="3" a="1"/>
  <c r="I43" i="3" s="1"/>
  <c r="E43" i="3" a="1"/>
  <c r="E43" i="3" s="1"/>
  <c r="L43" i="3" a="1"/>
  <c r="L43" i="3" s="1"/>
  <c r="D43" i="3" a="1"/>
  <c r="D43" i="3" s="1"/>
  <c r="H43" i="3" a="1"/>
  <c r="H43" i="3" s="1"/>
  <c r="K106" i="3" a="1"/>
  <c r="K106" i="3" s="1"/>
  <c r="G106" i="3" a="1"/>
  <c r="G106" i="3" s="1"/>
  <c r="N106" i="3" a="1"/>
  <c r="N106" i="3" s="1"/>
  <c r="J106" i="3" a="1"/>
  <c r="J106" i="3" s="1"/>
  <c r="F106" i="3" a="1"/>
  <c r="F106" i="3" s="1"/>
  <c r="M106" i="3" a="1"/>
  <c r="M106" i="3" s="1"/>
  <c r="D106" i="3" a="1"/>
  <c r="D106" i="3" s="1"/>
  <c r="L106" i="3" a="1"/>
  <c r="L106" i="3" s="1"/>
  <c r="I106" i="3" a="1"/>
  <c r="I106" i="3" s="1"/>
  <c r="H106" i="3" a="1"/>
  <c r="H106" i="3" s="1"/>
  <c r="E106" i="3" a="1"/>
  <c r="E106" i="3" s="1"/>
  <c r="K42" i="3" a="1"/>
  <c r="K42" i="3" s="1"/>
  <c r="G42" i="3" a="1"/>
  <c r="G42" i="3" s="1"/>
  <c r="N42" i="3" a="1"/>
  <c r="N42" i="3" s="1"/>
  <c r="J42" i="3" a="1"/>
  <c r="J42" i="3" s="1"/>
  <c r="F42" i="3" a="1"/>
  <c r="F42" i="3" s="1"/>
  <c r="M42" i="3" a="1"/>
  <c r="M42" i="3" s="1"/>
  <c r="D42" i="3" a="1"/>
  <c r="D42" i="3" s="1"/>
  <c r="L42" i="3" a="1"/>
  <c r="L42" i="3" s="1"/>
  <c r="I42" i="3" a="1"/>
  <c r="I42" i="3" s="1"/>
  <c r="E42" i="3" a="1"/>
  <c r="E42" i="3" s="1"/>
  <c r="H42" i="3" a="1"/>
  <c r="H42" i="3" s="1"/>
  <c r="L121" i="3" a="1"/>
  <c r="L121" i="3" s="1"/>
  <c r="H121" i="3" a="1"/>
  <c r="H121" i="3" s="1"/>
  <c r="D121" i="3" a="1"/>
  <c r="D121" i="3" s="1"/>
  <c r="K121" i="3" a="1"/>
  <c r="K121" i="3" s="1"/>
  <c r="G121" i="3" a="1"/>
  <c r="G121" i="3" s="1"/>
  <c r="N121" i="3" a="1"/>
  <c r="N121" i="3" s="1"/>
  <c r="J121" i="3" a="1"/>
  <c r="J121" i="3" s="1"/>
  <c r="F121" i="3" a="1"/>
  <c r="F121" i="3" s="1"/>
  <c r="I121" i="3" a="1"/>
  <c r="I121" i="3" s="1"/>
  <c r="M121" i="3" a="1"/>
  <c r="M121" i="3" s="1"/>
  <c r="E121" i="3" a="1"/>
  <c r="E121" i="3" s="1"/>
  <c r="L57" i="3" a="1"/>
  <c r="L57" i="3" s="1"/>
  <c r="H57" i="3" a="1"/>
  <c r="H57" i="3" s="1"/>
  <c r="D57" i="3" a="1"/>
  <c r="D57" i="3" s="1"/>
  <c r="K57" i="3" a="1"/>
  <c r="K57" i="3" s="1"/>
  <c r="G57" i="3" a="1"/>
  <c r="G57" i="3" s="1"/>
  <c r="N57" i="3" a="1"/>
  <c r="N57" i="3" s="1"/>
  <c r="J57" i="3" a="1"/>
  <c r="J57" i="3" s="1"/>
  <c r="F57" i="3" a="1"/>
  <c r="F57" i="3" s="1"/>
  <c r="I57" i="3" a="1"/>
  <c r="I57" i="3" s="1"/>
  <c r="M57" i="3" a="1"/>
  <c r="M57" i="3" s="1"/>
  <c r="E57" i="3" a="1"/>
  <c r="E57" i="3" s="1"/>
  <c r="L136" i="3" a="1"/>
  <c r="L136" i="3" s="1"/>
  <c r="H136" i="3" a="1"/>
  <c r="H136" i="3" s="1"/>
  <c r="D136" i="3" a="1"/>
  <c r="D136" i="3" s="1"/>
  <c r="K136" i="3" a="1"/>
  <c r="K136" i="3" s="1"/>
  <c r="G136" i="3" a="1"/>
  <c r="G136" i="3" s="1"/>
  <c r="N136" i="3" a="1"/>
  <c r="N136" i="3" s="1"/>
  <c r="I136" i="3" a="1"/>
  <c r="I136" i="3" s="1"/>
  <c r="M136" i="3" a="1"/>
  <c r="M136" i="3" s="1"/>
  <c r="J136" i="3" a="1"/>
  <c r="J136" i="3" s="1"/>
  <c r="E136" i="3" a="1"/>
  <c r="E136" i="3" s="1"/>
  <c r="F136" i="3" a="1"/>
  <c r="F136" i="3" s="1"/>
  <c r="L72" i="3" a="1"/>
  <c r="L72" i="3" s="1"/>
  <c r="H72" i="3" a="1"/>
  <c r="H72" i="3" s="1"/>
  <c r="D72" i="3" a="1"/>
  <c r="D72" i="3" s="1"/>
  <c r="K72" i="3" a="1"/>
  <c r="K72" i="3" s="1"/>
  <c r="G72" i="3" a="1"/>
  <c r="G72" i="3" s="1"/>
  <c r="F72" i="3" a="1"/>
  <c r="F72" i="3" s="1"/>
  <c r="N72" i="3" a="1"/>
  <c r="N72" i="3" s="1"/>
  <c r="E72" i="3" a="1"/>
  <c r="E72" i="3" s="1"/>
  <c r="J72" i="3" a="1"/>
  <c r="J72" i="3" s="1"/>
  <c r="I72" i="3" a="1"/>
  <c r="I72" i="3" s="1"/>
  <c r="M72" i="3" a="1"/>
  <c r="M72" i="3" s="1"/>
  <c r="K8" i="3" a="1"/>
  <c r="K8" i="3" s="1"/>
  <c r="G8" i="3" a="1"/>
  <c r="G8" i="3" s="1"/>
  <c r="N8" i="3" a="1"/>
  <c r="N8" i="3" s="1"/>
  <c r="I8" i="3" a="1"/>
  <c r="I8" i="3" s="1"/>
  <c r="D8" i="3" a="1"/>
  <c r="D8" i="3" s="1"/>
  <c r="H8" i="3" a="1"/>
  <c r="H8" i="3" s="1"/>
  <c r="M8" i="3" a="1"/>
  <c r="M8" i="3" s="1"/>
  <c r="L8" i="3" a="1"/>
  <c r="L8" i="3" s="1"/>
  <c r="F8" i="3" a="1"/>
  <c r="F8" i="3" s="1"/>
  <c r="J8" i="3" a="1"/>
  <c r="J8" i="3" s="1"/>
  <c r="E8" i="3" a="1"/>
  <c r="E8" i="3" s="1"/>
  <c r="M210" i="3" a="1"/>
  <c r="M210" i="3" s="1"/>
  <c r="I210" i="3" a="1"/>
  <c r="I210" i="3" s="1"/>
  <c r="E210" i="3" a="1"/>
  <c r="E210" i="3" s="1"/>
  <c r="L210" i="3" a="1"/>
  <c r="L210" i="3" s="1"/>
  <c r="H210" i="3" a="1"/>
  <c r="H210" i="3" s="1"/>
  <c r="D210" i="3" a="1"/>
  <c r="D210" i="3" s="1"/>
  <c r="K210" i="3" a="1"/>
  <c r="K210" i="3" s="1"/>
  <c r="G210" i="3" a="1"/>
  <c r="G210" i="3" s="1"/>
  <c r="N210" i="3" a="1"/>
  <c r="N210" i="3" s="1"/>
  <c r="J210" i="3" a="1"/>
  <c r="J210" i="3" s="1"/>
  <c r="F210" i="3" a="1"/>
  <c r="F210" i="3" s="1"/>
  <c r="M274" i="3" a="1"/>
  <c r="M274" i="3" s="1"/>
  <c r="I274" i="3" a="1"/>
  <c r="I274" i="3" s="1"/>
  <c r="E274" i="3" a="1"/>
  <c r="E274" i="3" s="1"/>
  <c r="L274" i="3" a="1"/>
  <c r="L274" i="3" s="1"/>
  <c r="H274" i="3" a="1"/>
  <c r="H274" i="3" s="1"/>
  <c r="D274" i="3" a="1"/>
  <c r="D274" i="3" s="1"/>
  <c r="K274" i="3" a="1"/>
  <c r="K274" i="3" s="1"/>
  <c r="G274" i="3" a="1"/>
  <c r="G274" i="3" s="1"/>
  <c r="N274" i="3" a="1"/>
  <c r="N274" i="3" s="1"/>
  <c r="J274" i="3" a="1"/>
  <c r="J274" i="3" s="1"/>
  <c r="F274" i="3" a="1"/>
  <c r="F274" i="3" s="1"/>
  <c r="M187" i="3" a="1"/>
  <c r="M187" i="3" s="1"/>
  <c r="I187" i="3" a="1"/>
  <c r="I187" i="3" s="1"/>
  <c r="E187" i="3" a="1"/>
  <c r="E187" i="3" s="1"/>
  <c r="L187" i="3" a="1"/>
  <c r="L187" i="3" s="1"/>
  <c r="H187" i="3" a="1"/>
  <c r="H187" i="3" s="1"/>
  <c r="D187" i="3" a="1"/>
  <c r="D187" i="3" s="1"/>
  <c r="K187" i="3" a="1"/>
  <c r="K187" i="3" s="1"/>
  <c r="G187" i="3" a="1"/>
  <c r="G187" i="3" s="1"/>
  <c r="J187" i="3" a="1"/>
  <c r="J187" i="3" s="1"/>
  <c r="F187" i="3" a="1"/>
  <c r="F187" i="3" s="1"/>
  <c r="N187" i="3" a="1"/>
  <c r="N187" i="3" s="1"/>
  <c r="M251" i="3" a="1"/>
  <c r="M251" i="3" s="1"/>
  <c r="I251" i="3" a="1"/>
  <c r="I251" i="3" s="1"/>
  <c r="E251" i="3" a="1"/>
  <c r="E251" i="3" s="1"/>
  <c r="L251" i="3" a="1"/>
  <c r="L251" i="3" s="1"/>
  <c r="H251" i="3" a="1"/>
  <c r="H251" i="3" s="1"/>
  <c r="D251" i="3" a="1"/>
  <c r="D251" i="3" s="1"/>
  <c r="K251" i="3" a="1"/>
  <c r="K251" i="3" s="1"/>
  <c r="G251" i="3" a="1"/>
  <c r="G251" i="3" s="1"/>
  <c r="J251" i="3" a="1"/>
  <c r="J251" i="3" s="1"/>
  <c r="F251" i="3" a="1"/>
  <c r="F251" i="3" s="1"/>
  <c r="N251" i="3" a="1"/>
  <c r="N251" i="3" s="1"/>
  <c r="L164" i="3" a="1"/>
  <c r="L164" i="3" s="1"/>
  <c r="H164" i="3" a="1"/>
  <c r="H164" i="3" s="1"/>
  <c r="D164" i="3" a="1"/>
  <c r="D164" i="3" s="1"/>
  <c r="K164" i="3" a="1"/>
  <c r="K164" i="3" s="1"/>
  <c r="G164" i="3" a="1"/>
  <c r="G164" i="3" s="1"/>
  <c r="N164" i="3" a="1"/>
  <c r="N164" i="3" s="1"/>
  <c r="J164" i="3" a="1"/>
  <c r="J164" i="3" s="1"/>
  <c r="F164" i="3" a="1"/>
  <c r="F164" i="3" s="1"/>
  <c r="M164" i="3" a="1"/>
  <c r="M164" i="3" s="1"/>
  <c r="I164" i="3" a="1"/>
  <c r="I164" i="3" s="1"/>
  <c r="E164" i="3" a="1"/>
  <c r="E164" i="3" s="1"/>
  <c r="L228" i="3" a="1"/>
  <c r="L228" i="3" s="1"/>
  <c r="H228" i="3" a="1"/>
  <c r="H228" i="3" s="1"/>
  <c r="D228" i="3" a="1"/>
  <c r="D228" i="3" s="1"/>
  <c r="K228" i="3" a="1"/>
  <c r="K228" i="3" s="1"/>
  <c r="G228" i="3" a="1"/>
  <c r="G228" i="3" s="1"/>
  <c r="N228" i="3" a="1"/>
  <c r="N228" i="3" s="1"/>
  <c r="J228" i="3" a="1"/>
  <c r="J228" i="3" s="1"/>
  <c r="F228" i="3" a="1"/>
  <c r="F228" i="3" s="1"/>
  <c r="I228" i="3" a="1"/>
  <c r="I228" i="3" s="1"/>
  <c r="E228" i="3" a="1"/>
  <c r="E228" i="3" s="1"/>
  <c r="M228" i="3" a="1"/>
  <c r="M228" i="3" s="1"/>
  <c r="N285" i="3" a="1"/>
  <c r="N285" i="3" s="1"/>
  <c r="E285" i="3" a="1"/>
  <c r="E285" i="3" s="1"/>
  <c r="I285" i="3" a="1"/>
  <c r="I285" i="3" s="1"/>
  <c r="D285" i="3" a="1"/>
  <c r="D285" i="3" s="1"/>
  <c r="M285" i="3" a="1"/>
  <c r="M285" i="3" s="1"/>
  <c r="H285" i="3" a="1"/>
  <c r="H285" i="3" s="1"/>
  <c r="L285" i="3" a="1"/>
  <c r="L285" i="3" s="1"/>
  <c r="G285" i="3" a="1"/>
  <c r="G285" i="3" s="1"/>
  <c r="K285" i="3" a="1"/>
  <c r="K285" i="3" s="1"/>
  <c r="J285" i="3" a="1"/>
  <c r="J285" i="3" s="1"/>
  <c r="F285" i="3" a="1"/>
  <c r="F285" i="3" s="1"/>
  <c r="N356" i="3" a="1"/>
  <c r="N356" i="3" s="1"/>
  <c r="J356" i="3" a="1"/>
  <c r="J356" i="3" s="1"/>
  <c r="F356" i="3" a="1"/>
  <c r="F356" i="3" s="1"/>
  <c r="M356" i="3" a="1"/>
  <c r="M356" i="3" s="1"/>
  <c r="I356" i="3" a="1"/>
  <c r="I356" i="3" s="1"/>
  <c r="E356" i="3" a="1"/>
  <c r="E356" i="3" s="1"/>
  <c r="L356" i="3" a="1"/>
  <c r="L356" i="3" s="1"/>
  <c r="H356" i="3" a="1"/>
  <c r="H356" i="3" s="1"/>
  <c r="D356" i="3" a="1"/>
  <c r="D356" i="3" s="1"/>
  <c r="K356" i="3" a="1"/>
  <c r="K356" i="3" s="1"/>
  <c r="G356" i="3" a="1"/>
  <c r="G356" i="3" s="1"/>
  <c r="N420" i="3" a="1"/>
  <c r="N420" i="3" s="1"/>
  <c r="J420" i="3" a="1"/>
  <c r="J420" i="3" s="1"/>
  <c r="F420" i="3" a="1"/>
  <c r="F420" i="3" s="1"/>
  <c r="M420" i="3" a="1"/>
  <c r="M420" i="3" s="1"/>
  <c r="I420" i="3" a="1"/>
  <c r="I420" i="3" s="1"/>
  <c r="E420" i="3" a="1"/>
  <c r="E420" i="3" s="1"/>
  <c r="L420" i="3" a="1"/>
  <c r="L420" i="3" s="1"/>
  <c r="H420" i="3" a="1"/>
  <c r="H420" i="3" s="1"/>
  <c r="D420" i="3" a="1"/>
  <c r="D420" i="3" s="1"/>
  <c r="K420" i="3" a="1"/>
  <c r="K420" i="3" s="1"/>
  <c r="G420" i="3" a="1"/>
  <c r="G420" i="3" s="1"/>
  <c r="L229" i="3" a="1"/>
  <c r="L229" i="3" s="1"/>
  <c r="H229" i="3" a="1"/>
  <c r="H229" i="3" s="1"/>
  <c r="D229" i="3" a="1"/>
  <c r="D229" i="3" s="1"/>
  <c r="K229" i="3" a="1"/>
  <c r="K229" i="3" s="1"/>
  <c r="G229" i="3" a="1"/>
  <c r="G229" i="3" s="1"/>
  <c r="N229" i="3" a="1"/>
  <c r="N229" i="3" s="1"/>
  <c r="J229" i="3" a="1"/>
  <c r="J229" i="3" s="1"/>
  <c r="F229" i="3" a="1"/>
  <c r="F229" i="3" s="1"/>
  <c r="E229" i="3" a="1"/>
  <c r="E229" i="3" s="1"/>
  <c r="M229" i="3" a="1"/>
  <c r="M229" i="3" s="1"/>
  <c r="I229" i="3" a="1"/>
  <c r="I229" i="3" s="1"/>
  <c r="M302" i="3" a="1"/>
  <c r="M302" i="3" s="1"/>
  <c r="I302" i="3" a="1"/>
  <c r="I302" i="3" s="1"/>
  <c r="E302" i="3" a="1"/>
  <c r="E302" i="3" s="1"/>
  <c r="L302" i="3" a="1"/>
  <c r="L302" i="3" s="1"/>
  <c r="H302" i="3" a="1"/>
  <c r="H302" i="3" s="1"/>
  <c r="D302" i="3" a="1"/>
  <c r="D302" i="3" s="1"/>
  <c r="G302" i="3" a="1"/>
  <c r="G302" i="3" s="1"/>
  <c r="F302" i="3" a="1"/>
  <c r="F302" i="3" s="1"/>
  <c r="N302" i="3" a="1"/>
  <c r="N302" i="3" s="1"/>
  <c r="K302" i="3" a="1"/>
  <c r="K302" i="3" s="1"/>
  <c r="J302" i="3" a="1"/>
  <c r="J302" i="3" s="1"/>
  <c r="K214" i="3" a="1"/>
  <c r="K214" i="3" s="1"/>
  <c r="G214" i="3" a="1"/>
  <c r="G214" i="3" s="1"/>
  <c r="N214" i="3" a="1"/>
  <c r="N214" i="3" s="1"/>
  <c r="J214" i="3" a="1"/>
  <c r="J214" i="3" s="1"/>
  <c r="F214" i="3" a="1"/>
  <c r="F214" i="3" s="1"/>
  <c r="M214" i="3" a="1"/>
  <c r="M214" i="3" s="1"/>
  <c r="I214" i="3" a="1"/>
  <c r="I214" i="3" s="1"/>
  <c r="E214" i="3" a="1"/>
  <c r="E214" i="3" s="1"/>
  <c r="D214" i="3" a="1"/>
  <c r="D214" i="3" s="1"/>
  <c r="L214" i="3" a="1"/>
  <c r="L214" i="3" s="1"/>
  <c r="H214" i="3" a="1"/>
  <c r="H214" i="3" s="1"/>
  <c r="K278" i="3" a="1"/>
  <c r="K278" i="3" s="1"/>
  <c r="G278" i="3" a="1"/>
  <c r="G278" i="3" s="1"/>
  <c r="N278" i="3" a="1"/>
  <c r="N278" i="3" s="1"/>
  <c r="J278" i="3" a="1"/>
  <c r="J278" i="3" s="1"/>
  <c r="F278" i="3" a="1"/>
  <c r="F278" i="3" s="1"/>
  <c r="M278" i="3" a="1"/>
  <c r="M278" i="3" s="1"/>
  <c r="I278" i="3" a="1"/>
  <c r="I278" i="3" s="1"/>
  <c r="E278" i="3" a="1"/>
  <c r="E278" i="3" s="1"/>
  <c r="D278" i="3" a="1"/>
  <c r="D278" i="3" s="1"/>
  <c r="L278" i="3" a="1"/>
  <c r="L278" i="3" s="1"/>
  <c r="H278" i="3" a="1"/>
  <c r="H278" i="3" s="1"/>
  <c r="K199" i="3" a="1"/>
  <c r="K199" i="3" s="1"/>
  <c r="G199" i="3" a="1"/>
  <c r="G199" i="3" s="1"/>
  <c r="N199" i="3" a="1"/>
  <c r="N199" i="3" s="1"/>
  <c r="J199" i="3" a="1"/>
  <c r="J199" i="3" s="1"/>
  <c r="F199" i="3" a="1"/>
  <c r="F199" i="3" s="1"/>
  <c r="M199" i="3" a="1"/>
  <c r="M199" i="3" s="1"/>
  <c r="I199" i="3" a="1"/>
  <c r="I199" i="3" s="1"/>
  <c r="E199" i="3" a="1"/>
  <c r="E199" i="3" s="1"/>
  <c r="L199" i="3" a="1"/>
  <c r="L199" i="3" s="1"/>
  <c r="H199" i="3" a="1"/>
  <c r="H199" i="3" s="1"/>
  <c r="D199" i="3" a="1"/>
  <c r="D199" i="3" s="1"/>
  <c r="K263" i="3" a="1"/>
  <c r="K263" i="3" s="1"/>
  <c r="G263" i="3" a="1"/>
  <c r="G263" i="3" s="1"/>
  <c r="N263" i="3" a="1"/>
  <c r="N263" i="3" s="1"/>
  <c r="J263" i="3" a="1"/>
  <c r="J263" i="3" s="1"/>
  <c r="F263" i="3" a="1"/>
  <c r="F263" i="3" s="1"/>
  <c r="M263" i="3" a="1"/>
  <c r="M263" i="3" s="1"/>
  <c r="I263" i="3" a="1"/>
  <c r="I263" i="3" s="1"/>
  <c r="E263" i="3" a="1"/>
  <c r="E263" i="3" s="1"/>
  <c r="L263" i="3" a="1"/>
  <c r="L263" i="3" s="1"/>
  <c r="H263" i="3" a="1"/>
  <c r="H263" i="3" s="1"/>
  <c r="D263" i="3" a="1"/>
  <c r="D263" i="3" s="1"/>
  <c r="N333" i="3" a="1"/>
  <c r="N333" i="3" s="1"/>
  <c r="J333" i="3" a="1"/>
  <c r="J333" i="3" s="1"/>
  <c r="F333" i="3" a="1"/>
  <c r="F333" i="3" s="1"/>
  <c r="M333" i="3" a="1"/>
  <c r="M333" i="3" s="1"/>
  <c r="I333" i="3" a="1"/>
  <c r="I333" i="3" s="1"/>
  <c r="E333" i="3" a="1"/>
  <c r="E333" i="3" s="1"/>
  <c r="L333" i="3" a="1"/>
  <c r="L333" i="3" s="1"/>
  <c r="H333" i="3" a="1"/>
  <c r="H333" i="3" s="1"/>
  <c r="D333" i="3" a="1"/>
  <c r="D333" i="3" s="1"/>
  <c r="K333" i="3" a="1"/>
  <c r="K333" i="3" s="1"/>
  <c r="G333" i="3" a="1"/>
  <c r="G333" i="3" s="1"/>
  <c r="N397" i="3" a="1"/>
  <c r="N397" i="3" s="1"/>
  <c r="J397" i="3" a="1"/>
  <c r="J397" i="3" s="1"/>
  <c r="F397" i="3" a="1"/>
  <c r="F397" i="3" s="1"/>
  <c r="M397" i="3" a="1"/>
  <c r="M397" i="3" s="1"/>
  <c r="I397" i="3" a="1"/>
  <c r="I397" i="3" s="1"/>
  <c r="E397" i="3" a="1"/>
  <c r="E397" i="3" s="1"/>
  <c r="L397" i="3" a="1"/>
  <c r="L397" i="3" s="1"/>
  <c r="H397" i="3" a="1"/>
  <c r="H397" i="3" s="1"/>
  <c r="D397" i="3" a="1"/>
  <c r="D397" i="3" s="1"/>
  <c r="K397" i="3" a="1"/>
  <c r="K397" i="3" s="1"/>
  <c r="G397" i="3" a="1"/>
  <c r="G397" i="3" s="1"/>
  <c r="N547" i="3" a="1"/>
  <c r="N547" i="3" s="1"/>
  <c r="J547" i="3" a="1"/>
  <c r="J547" i="3" s="1"/>
  <c r="F547" i="3" a="1"/>
  <c r="F547" i="3" s="1"/>
  <c r="M547" i="3" a="1"/>
  <c r="M547" i="3" s="1"/>
  <c r="I547" i="3" a="1"/>
  <c r="I547" i="3" s="1"/>
  <c r="E547" i="3" a="1"/>
  <c r="E547" i="3" s="1"/>
  <c r="L547" i="3" a="1"/>
  <c r="L547" i="3" s="1"/>
  <c r="H547" i="3" a="1"/>
  <c r="H547" i="3" s="1"/>
  <c r="D547" i="3" a="1"/>
  <c r="D547" i="3" s="1"/>
  <c r="K547" i="3" a="1"/>
  <c r="K547" i="3" s="1"/>
  <c r="G547" i="3" a="1"/>
  <c r="G547" i="3" s="1"/>
  <c r="M342" i="3" a="1"/>
  <c r="M342" i="3" s="1"/>
  <c r="I342" i="3" a="1"/>
  <c r="I342" i="3" s="1"/>
  <c r="E342" i="3" a="1"/>
  <c r="E342" i="3" s="1"/>
  <c r="L342" i="3" a="1"/>
  <c r="L342" i="3" s="1"/>
  <c r="H342" i="3" a="1"/>
  <c r="H342" i="3" s="1"/>
  <c r="D342" i="3" a="1"/>
  <c r="D342" i="3" s="1"/>
  <c r="K342" i="3" a="1"/>
  <c r="K342" i="3" s="1"/>
  <c r="G342" i="3" a="1"/>
  <c r="G342" i="3" s="1"/>
  <c r="J342" i="3" a="1"/>
  <c r="J342" i="3" s="1"/>
  <c r="F342" i="3" a="1"/>
  <c r="F342" i="3" s="1"/>
  <c r="N342" i="3" a="1"/>
  <c r="N342" i="3" s="1"/>
  <c r="M406" i="3" a="1"/>
  <c r="M406" i="3" s="1"/>
  <c r="I406" i="3" a="1"/>
  <c r="I406" i="3" s="1"/>
  <c r="E406" i="3" a="1"/>
  <c r="E406" i="3" s="1"/>
  <c r="L406" i="3" a="1"/>
  <c r="L406" i="3" s="1"/>
  <c r="H406" i="3" a="1"/>
  <c r="H406" i="3" s="1"/>
  <c r="D406" i="3" a="1"/>
  <c r="D406" i="3" s="1"/>
  <c r="K406" i="3" a="1"/>
  <c r="K406" i="3" s="1"/>
  <c r="G406" i="3" a="1"/>
  <c r="G406" i="3" s="1"/>
  <c r="J406" i="3" a="1"/>
  <c r="J406" i="3" s="1"/>
  <c r="F406" i="3" a="1"/>
  <c r="F406" i="3" s="1"/>
  <c r="N406" i="3" a="1"/>
  <c r="N406" i="3" s="1"/>
  <c r="M343" i="3" a="1"/>
  <c r="M343" i="3" s="1"/>
  <c r="I343" i="3" a="1"/>
  <c r="I343" i="3" s="1"/>
  <c r="E343" i="3" a="1"/>
  <c r="E343" i="3" s="1"/>
  <c r="L343" i="3" a="1"/>
  <c r="L343" i="3" s="1"/>
  <c r="H343" i="3" a="1"/>
  <c r="H343" i="3" s="1"/>
  <c r="D343" i="3" a="1"/>
  <c r="D343" i="3" s="1"/>
  <c r="K343" i="3" a="1"/>
  <c r="K343" i="3" s="1"/>
  <c r="G343" i="3" a="1"/>
  <c r="G343" i="3" s="1"/>
  <c r="N343" i="3" a="1"/>
  <c r="N343" i="3" s="1"/>
  <c r="J343" i="3" a="1"/>
  <c r="J343" i="3" s="1"/>
  <c r="F343" i="3" a="1"/>
  <c r="F343" i="3" s="1"/>
  <c r="M407" i="3" a="1"/>
  <c r="M407" i="3" s="1"/>
  <c r="I407" i="3" a="1"/>
  <c r="I407" i="3" s="1"/>
  <c r="E407" i="3" a="1"/>
  <c r="E407" i="3" s="1"/>
  <c r="L407" i="3" a="1"/>
  <c r="L407" i="3" s="1"/>
  <c r="H407" i="3" a="1"/>
  <c r="H407" i="3" s="1"/>
  <c r="D407" i="3" a="1"/>
  <c r="D407" i="3" s="1"/>
  <c r="K407" i="3" a="1"/>
  <c r="K407" i="3" s="1"/>
  <c r="G407" i="3" a="1"/>
  <c r="G407" i="3" s="1"/>
  <c r="N407" i="3" a="1"/>
  <c r="N407" i="3" s="1"/>
  <c r="J407" i="3" a="1"/>
  <c r="J407" i="3" s="1"/>
  <c r="F407" i="3" a="1"/>
  <c r="F407" i="3" s="1"/>
  <c r="L320" i="3" a="1"/>
  <c r="L320" i="3" s="1"/>
  <c r="H320" i="3" a="1"/>
  <c r="H320" i="3" s="1"/>
  <c r="D320" i="3" a="1"/>
  <c r="D320" i="3" s="1"/>
  <c r="K320" i="3" a="1"/>
  <c r="K320" i="3" s="1"/>
  <c r="G320" i="3" a="1"/>
  <c r="G320" i="3" s="1"/>
  <c r="N320" i="3" a="1"/>
  <c r="N320" i="3" s="1"/>
  <c r="J320" i="3" a="1"/>
  <c r="J320" i="3" s="1"/>
  <c r="F320" i="3" a="1"/>
  <c r="F320" i="3" s="1"/>
  <c r="M320" i="3" a="1"/>
  <c r="M320" i="3" s="1"/>
  <c r="I320" i="3" a="1"/>
  <c r="I320" i="3" s="1"/>
  <c r="E320" i="3" a="1"/>
  <c r="E320" i="3" s="1"/>
  <c r="L384" i="3" a="1"/>
  <c r="L384" i="3" s="1"/>
  <c r="H384" i="3" a="1"/>
  <c r="H384" i="3" s="1"/>
  <c r="D384" i="3" a="1"/>
  <c r="D384" i="3" s="1"/>
  <c r="K384" i="3" a="1"/>
  <c r="K384" i="3" s="1"/>
  <c r="G384" i="3" a="1"/>
  <c r="G384" i="3" s="1"/>
  <c r="N384" i="3" a="1"/>
  <c r="N384" i="3" s="1"/>
  <c r="J384" i="3" a="1"/>
  <c r="J384" i="3" s="1"/>
  <c r="F384" i="3" a="1"/>
  <c r="F384" i="3" s="1"/>
  <c r="M384" i="3" a="1"/>
  <c r="M384" i="3" s="1"/>
  <c r="I384" i="3" a="1"/>
  <c r="I384" i="3" s="1"/>
  <c r="E384" i="3" a="1"/>
  <c r="E384" i="3" s="1"/>
  <c r="L321" i="3" a="1"/>
  <c r="L321" i="3" s="1"/>
  <c r="H321" i="3" a="1"/>
  <c r="H321" i="3" s="1"/>
  <c r="D321" i="3" a="1"/>
  <c r="D321" i="3" s="1"/>
  <c r="K321" i="3" a="1"/>
  <c r="K321" i="3" s="1"/>
  <c r="G321" i="3" a="1"/>
  <c r="G321" i="3" s="1"/>
  <c r="N321" i="3" a="1"/>
  <c r="N321" i="3" s="1"/>
  <c r="J321" i="3" a="1"/>
  <c r="J321" i="3" s="1"/>
  <c r="F321" i="3" a="1"/>
  <c r="F321" i="3" s="1"/>
  <c r="M321" i="3" a="1"/>
  <c r="M321" i="3" s="1"/>
  <c r="I321" i="3" a="1"/>
  <c r="I321" i="3" s="1"/>
  <c r="E321" i="3" a="1"/>
  <c r="E321" i="3" s="1"/>
  <c r="L385" i="3" a="1"/>
  <c r="L385" i="3" s="1"/>
  <c r="H385" i="3" a="1"/>
  <c r="H385" i="3" s="1"/>
  <c r="D385" i="3" a="1"/>
  <c r="D385" i="3" s="1"/>
  <c r="K385" i="3" a="1"/>
  <c r="K385" i="3" s="1"/>
  <c r="G385" i="3" a="1"/>
  <c r="G385" i="3" s="1"/>
  <c r="N385" i="3" a="1"/>
  <c r="N385" i="3" s="1"/>
  <c r="J385" i="3" a="1"/>
  <c r="J385" i="3" s="1"/>
  <c r="F385" i="3" a="1"/>
  <c r="F385" i="3" s="1"/>
  <c r="M385" i="3" a="1"/>
  <c r="M385" i="3" s="1"/>
  <c r="I385" i="3" a="1"/>
  <c r="I385" i="3" s="1"/>
  <c r="E385" i="3" a="1"/>
  <c r="E385" i="3" s="1"/>
  <c r="N444" i="3" a="1"/>
  <c r="N444" i="3" s="1"/>
  <c r="J444" i="3" a="1"/>
  <c r="J444" i="3" s="1"/>
  <c r="F444" i="3" a="1"/>
  <c r="F444" i="3" s="1"/>
  <c r="M444" i="3" a="1"/>
  <c r="M444" i="3" s="1"/>
  <c r="I444" i="3" a="1"/>
  <c r="I444" i="3" s="1"/>
  <c r="E444" i="3" a="1"/>
  <c r="E444" i="3" s="1"/>
  <c r="L444" i="3" a="1"/>
  <c r="L444" i="3" s="1"/>
  <c r="H444" i="3" a="1"/>
  <c r="H444" i="3" s="1"/>
  <c r="D444" i="3" a="1"/>
  <c r="D444" i="3" s="1"/>
  <c r="G444" i="3" a="1"/>
  <c r="G444" i="3" s="1"/>
  <c r="K444" i="3" a="1"/>
  <c r="K444" i="3" s="1"/>
  <c r="K290" i="3" a="1"/>
  <c r="K290" i="3" s="1"/>
  <c r="G290" i="3" a="1"/>
  <c r="G290" i="3" s="1"/>
  <c r="N290" i="3" a="1"/>
  <c r="N290" i="3" s="1"/>
  <c r="J290" i="3" a="1"/>
  <c r="J290" i="3" s="1"/>
  <c r="F290" i="3" a="1"/>
  <c r="F290" i="3" s="1"/>
  <c r="H290" i="3" a="1"/>
  <c r="H290" i="3" s="1"/>
  <c r="M290" i="3" a="1"/>
  <c r="M290" i="3" s="1"/>
  <c r="E290" i="3" a="1"/>
  <c r="E290" i="3" s="1"/>
  <c r="L290" i="3" a="1"/>
  <c r="L290" i="3" s="1"/>
  <c r="D290" i="3" a="1"/>
  <c r="D290" i="3" s="1"/>
  <c r="I290" i="3" a="1"/>
  <c r="I290" i="3" s="1"/>
  <c r="K354" i="3" a="1"/>
  <c r="K354" i="3" s="1"/>
  <c r="G354" i="3" a="1"/>
  <c r="G354" i="3" s="1"/>
  <c r="N354" i="3" a="1"/>
  <c r="N354" i="3" s="1"/>
  <c r="J354" i="3" a="1"/>
  <c r="J354" i="3" s="1"/>
  <c r="F354" i="3" a="1"/>
  <c r="F354" i="3" s="1"/>
  <c r="M354" i="3" a="1"/>
  <c r="M354" i="3" s="1"/>
  <c r="I354" i="3" a="1"/>
  <c r="I354" i="3" s="1"/>
  <c r="E354" i="3" a="1"/>
  <c r="E354" i="3" s="1"/>
  <c r="L354" i="3" a="1"/>
  <c r="L354" i="3" s="1"/>
  <c r="H354" i="3" a="1"/>
  <c r="H354" i="3" s="1"/>
  <c r="D354" i="3" a="1"/>
  <c r="D354" i="3" s="1"/>
  <c r="K418" i="3" a="1"/>
  <c r="K418" i="3" s="1"/>
  <c r="G418" i="3" a="1"/>
  <c r="G418" i="3" s="1"/>
  <c r="N418" i="3" a="1"/>
  <c r="N418" i="3" s="1"/>
  <c r="J418" i="3" a="1"/>
  <c r="J418" i="3" s="1"/>
  <c r="F418" i="3" a="1"/>
  <c r="F418" i="3" s="1"/>
  <c r="M418" i="3" a="1"/>
  <c r="M418" i="3" s="1"/>
  <c r="I418" i="3" a="1"/>
  <c r="I418" i="3" s="1"/>
  <c r="E418" i="3" a="1"/>
  <c r="E418" i="3" s="1"/>
  <c r="L418" i="3" a="1"/>
  <c r="L418" i="3" s="1"/>
  <c r="H418" i="3" a="1"/>
  <c r="H418" i="3" s="1"/>
  <c r="D418" i="3" a="1"/>
  <c r="D418" i="3" s="1"/>
  <c r="K331" i="3" a="1"/>
  <c r="K331" i="3" s="1"/>
  <c r="G331" i="3" a="1"/>
  <c r="G331" i="3" s="1"/>
  <c r="N331" i="3" a="1"/>
  <c r="N331" i="3" s="1"/>
  <c r="J331" i="3" a="1"/>
  <c r="J331" i="3" s="1"/>
  <c r="F331" i="3" a="1"/>
  <c r="F331" i="3" s="1"/>
  <c r="M331" i="3" a="1"/>
  <c r="M331" i="3" s="1"/>
  <c r="I331" i="3" a="1"/>
  <c r="I331" i="3" s="1"/>
  <c r="E331" i="3" a="1"/>
  <c r="E331" i="3" s="1"/>
  <c r="L331" i="3" a="1"/>
  <c r="L331" i="3" s="1"/>
  <c r="H331" i="3" a="1"/>
  <c r="H331" i="3" s="1"/>
  <c r="D331" i="3" a="1"/>
  <c r="D331" i="3" s="1"/>
  <c r="K395" i="3" a="1"/>
  <c r="K395" i="3" s="1"/>
  <c r="G395" i="3" a="1"/>
  <c r="G395" i="3" s="1"/>
  <c r="N395" i="3" a="1"/>
  <c r="N395" i="3" s="1"/>
  <c r="J395" i="3" a="1"/>
  <c r="J395" i="3" s="1"/>
  <c r="F395" i="3" a="1"/>
  <c r="F395" i="3" s="1"/>
  <c r="M395" i="3" a="1"/>
  <c r="M395" i="3" s="1"/>
  <c r="I395" i="3" a="1"/>
  <c r="I395" i="3" s="1"/>
  <c r="E395" i="3" a="1"/>
  <c r="E395" i="3" s="1"/>
  <c r="L395" i="3" a="1"/>
  <c r="L395" i="3" s="1"/>
  <c r="H395" i="3" a="1"/>
  <c r="H395" i="3" s="1"/>
  <c r="D395" i="3" a="1"/>
  <c r="D395" i="3" s="1"/>
  <c r="N461" i="3" a="1"/>
  <c r="N461" i="3" s="1"/>
  <c r="J461" i="3" a="1"/>
  <c r="J461" i="3" s="1"/>
  <c r="F461" i="3" a="1"/>
  <c r="F461" i="3" s="1"/>
  <c r="M461" i="3" a="1"/>
  <c r="M461" i="3" s="1"/>
  <c r="I461" i="3" a="1"/>
  <c r="I461" i="3" s="1"/>
  <c r="E461" i="3" a="1"/>
  <c r="E461" i="3" s="1"/>
  <c r="L461" i="3" a="1"/>
  <c r="L461" i="3" s="1"/>
  <c r="H461" i="3" a="1"/>
  <c r="H461" i="3" s="1"/>
  <c r="D461" i="3" a="1"/>
  <c r="D461" i="3" s="1"/>
  <c r="K461" i="3" a="1"/>
  <c r="K461" i="3" s="1"/>
  <c r="G461" i="3" a="1"/>
  <c r="G461" i="3" s="1"/>
  <c r="M470" i="3" a="1"/>
  <c r="M470" i="3" s="1"/>
  <c r="I470" i="3" a="1"/>
  <c r="I470" i="3" s="1"/>
  <c r="E470" i="3" a="1"/>
  <c r="E470" i="3" s="1"/>
  <c r="L470" i="3" a="1"/>
  <c r="L470" i="3" s="1"/>
  <c r="H470" i="3" a="1"/>
  <c r="H470" i="3" s="1"/>
  <c r="D470" i="3" a="1"/>
  <c r="D470" i="3" s="1"/>
  <c r="K470" i="3" a="1"/>
  <c r="K470" i="3" s="1"/>
  <c r="G470" i="3" a="1"/>
  <c r="G470" i="3" s="1"/>
  <c r="N470" i="3" a="1"/>
  <c r="N470" i="3" s="1"/>
  <c r="J470" i="3" a="1"/>
  <c r="J470" i="3" s="1"/>
  <c r="F470" i="3" a="1"/>
  <c r="F470" i="3" s="1"/>
  <c r="M455" i="3" a="1"/>
  <c r="M455" i="3" s="1"/>
  <c r="I455" i="3" a="1"/>
  <c r="I455" i="3" s="1"/>
  <c r="E455" i="3" a="1"/>
  <c r="E455" i="3" s="1"/>
  <c r="L455" i="3" a="1"/>
  <c r="L455" i="3" s="1"/>
  <c r="H455" i="3" a="1"/>
  <c r="H455" i="3" s="1"/>
  <c r="D455" i="3" a="1"/>
  <c r="D455" i="3" s="1"/>
  <c r="K455" i="3" a="1"/>
  <c r="K455" i="3" s="1"/>
  <c r="G455" i="3" a="1"/>
  <c r="G455" i="3" s="1"/>
  <c r="N455" i="3" a="1"/>
  <c r="N455" i="3" s="1"/>
  <c r="J455" i="3" a="1"/>
  <c r="J455" i="3" s="1"/>
  <c r="F455" i="3" a="1"/>
  <c r="F455" i="3" s="1"/>
  <c r="L432" i="3" a="1"/>
  <c r="L432" i="3" s="1"/>
  <c r="H432" i="3" a="1"/>
  <c r="H432" i="3" s="1"/>
  <c r="D432" i="3" a="1"/>
  <c r="D432" i="3" s="1"/>
  <c r="K432" i="3" a="1"/>
  <c r="K432" i="3" s="1"/>
  <c r="G432" i="3" a="1"/>
  <c r="G432" i="3" s="1"/>
  <c r="N432" i="3" a="1"/>
  <c r="N432" i="3" s="1"/>
  <c r="M432" i="3" a="1"/>
  <c r="M432" i="3" s="1"/>
  <c r="F432" i="3" a="1"/>
  <c r="F432" i="3" s="1"/>
  <c r="E432" i="3" a="1"/>
  <c r="E432" i="3" s="1"/>
  <c r="J432" i="3" a="1"/>
  <c r="J432" i="3" s="1"/>
  <c r="I432" i="3" a="1"/>
  <c r="I432" i="3" s="1"/>
  <c r="L496" i="3" a="1"/>
  <c r="L496" i="3" s="1"/>
  <c r="H496" i="3" a="1"/>
  <c r="H496" i="3" s="1"/>
  <c r="D496" i="3" a="1"/>
  <c r="D496" i="3" s="1"/>
  <c r="K496" i="3" a="1"/>
  <c r="K496" i="3" s="1"/>
  <c r="G496" i="3" a="1"/>
  <c r="G496" i="3" s="1"/>
  <c r="N496" i="3" a="1"/>
  <c r="N496" i="3" s="1"/>
  <c r="J496" i="3" a="1"/>
  <c r="J496" i="3" s="1"/>
  <c r="F496" i="3" a="1"/>
  <c r="F496" i="3" s="1"/>
  <c r="M496" i="3" a="1"/>
  <c r="M496" i="3" s="1"/>
  <c r="I496" i="3" a="1"/>
  <c r="I496" i="3" s="1"/>
  <c r="E496" i="3" a="1"/>
  <c r="E496" i="3" s="1"/>
  <c r="L457" i="3" a="1"/>
  <c r="L457" i="3" s="1"/>
  <c r="H457" i="3" a="1"/>
  <c r="H457" i="3" s="1"/>
  <c r="D457" i="3" a="1"/>
  <c r="D457" i="3" s="1"/>
  <c r="K457" i="3" a="1"/>
  <c r="K457" i="3" s="1"/>
  <c r="G457" i="3" a="1"/>
  <c r="G457" i="3" s="1"/>
  <c r="N457" i="3" a="1"/>
  <c r="N457" i="3" s="1"/>
  <c r="J457" i="3" a="1"/>
  <c r="J457" i="3" s="1"/>
  <c r="F457" i="3" a="1"/>
  <c r="F457" i="3" s="1"/>
  <c r="M457" i="3" a="1"/>
  <c r="M457" i="3" s="1"/>
  <c r="I457" i="3" a="1"/>
  <c r="I457" i="3" s="1"/>
  <c r="E457" i="3" a="1"/>
  <c r="E457" i="3" s="1"/>
  <c r="K442" i="3" a="1"/>
  <c r="K442" i="3" s="1"/>
  <c r="G442" i="3" a="1"/>
  <c r="G442" i="3" s="1"/>
  <c r="N442" i="3" a="1"/>
  <c r="N442" i="3" s="1"/>
  <c r="J442" i="3" a="1"/>
  <c r="J442" i="3" s="1"/>
  <c r="F442" i="3" a="1"/>
  <c r="F442" i="3" s="1"/>
  <c r="H442" i="3" a="1"/>
  <c r="H442" i="3" s="1"/>
  <c r="E442" i="3" a="1"/>
  <c r="E442" i="3" s="1"/>
  <c r="M442" i="3" a="1"/>
  <c r="M442" i="3" s="1"/>
  <c r="D442" i="3" a="1"/>
  <c r="D442" i="3" s="1"/>
  <c r="L442" i="3" a="1"/>
  <c r="L442" i="3" s="1"/>
  <c r="I442" i="3" a="1"/>
  <c r="I442" i="3" s="1"/>
  <c r="N515" i="3" a="1"/>
  <c r="N515" i="3" s="1"/>
  <c r="J515" i="3" a="1"/>
  <c r="J515" i="3" s="1"/>
  <c r="F515" i="3" a="1"/>
  <c r="F515" i="3" s="1"/>
  <c r="M515" i="3" a="1"/>
  <c r="M515" i="3" s="1"/>
  <c r="I515" i="3" a="1"/>
  <c r="I515" i="3" s="1"/>
  <c r="E515" i="3" a="1"/>
  <c r="E515" i="3" s="1"/>
  <c r="L515" i="3" a="1"/>
  <c r="L515" i="3" s="1"/>
  <c r="H515" i="3" a="1"/>
  <c r="H515" i="3" s="1"/>
  <c r="D515" i="3" a="1"/>
  <c r="D515" i="3" s="1"/>
  <c r="K515" i="3" a="1"/>
  <c r="K515" i="3" s="1"/>
  <c r="G515" i="3" a="1"/>
  <c r="G515" i="3" s="1"/>
  <c r="L508" i="3" a="1"/>
  <c r="L508" i="3" s="1"/>
  <c r="H508" i="3" a="1"/>
  <c r="H508" i="3" s="1"/>
  <c r="D508" i="3" a="1"/>
  <c r="D508" i="3" s="1"/>
  <c r="K508" i="3" a="1"/>
  <c r="K508" i="3" s="1"/>
  <c r="J508" i="3" a="1"/>
  <c r="J508" i="3" s="1"/>
  <c r="I508" i="3" a="1"/>
  <c r="I508" i="3" s="1"/>
  <c r="G508" i="3" a="1"/>
  <c r="G508" i="3" s="1"/>
  <c r="N508" i="3" a="1"/>
  <c r="N508" i="3" s="1"/>
  <c r="M508" i="3" a="1"/>
  <c r="M508" i="3" s="1"/>
  <c r="F508" i="3" a="1"/>
  <c r="F508" i="3" s="1"/>
  <c r="E508" i="3" a="1"/>
  <c r="E508" i="3" s="1"/>
  <c r="N578" i="3" a="1"/>
  <c r="N578" i="3" s="1"/>
  <c r="J578" i="3" a="1"/>
  <c r="J578" i="3" s="1"/>
  <c r="F578" i="3" a="1"/>
  <c r="F578" i="3" s="1"/>
  <c r="M578" i="3" a="1"/>
  <c r="M578" i="3" s="1"/>
  <c r="I578" i="3" a="1"/>
  <c r="I578" i="3" s="1"/>
  <c r="E578" i="3" a="1"/>
  <c r="E578" i="3" s="1"/>
  <c r="L578" i="3" a="1"/>
  <c r="L578" i="3" s="1"/>
  <c r="H578" i="3" a="1"/>
  <c r="H578" i="3" s="1"/>
  <c r="D578" i="3" a="1"/>
  <c r="D578" i="3" s="1"/>
  <c r="K578" i="3" a="1"/>
  <c r="K578" i="3" s="1"/>
  <c r="G578" i="3" a="1"/>
  <c r="G578" i="3" s="1"/>
  <c r="M572" i="3" a="1"/>
  <c r="M572" i="3" s="1"/>
  <c r="I572" i="3" a="1"/>
  <c r="I572" i="3" s="1"/>
  <c r="E572" i="3" a="1"/>
  <c r="E572" i="3" s="1"/>
  <c r="L572" i="3" a="1"/>
  <c r="L572" i="3" s="1"/>
  <c r="H572" i="3" a="1"/>
  <c r="H572" i="3" s="1"/>
  <c r="D572" i="3" a="1"/>
  <c r="D572" i="3" s="1"/>
  <c r="K572" i="3" a="1"/>
  <c r="K572" i="3" s="1"/>
  <c r="G572" i="3" a="1"/>
  <c r="G572" i="3" s="1"/>
  <c r="N572" i="3" a="1"/>
  <c r="N572" i="3" s="1"/>
  <c r="J572" i="3" a="1"/>
  <c r="J572" i="3" s="1"/>
  <c r="F572" i="3" a="1"/>
  <c r="F572" i="3" s="1"/>
  <c r="M541" i="3" a="1"/>
  <c r="M541" i="3" s="1"/>
  <c r="I541" i="3" a="1"/>
  <c r="I541" i="3" s="1"/>
  <c r="E541" i="3" a="1"/>
  <c r="E541" i="3" s="1"/>
  <c r="L541" i="3" a="1"/>
  <c r="L541" i="3" s="1"/>
  <c r="H541" i="3" a="1"/>
  <c r="H541" i="3" s="1"/>
  <c r="D541" i="3" a="1"/>
  <c r="D541" i="3" s="1"/>
  <c r="K541" i="3" a="1"/>
  <c r="K541" i="3" s="1"/>
  <c r="G541" i="3" a="1"/>
  <c r="G541" i="3" s="1"/>
  <c r="N541" i="3" a="1"/>
  <c r="N541" i="3" s="1"/>
  <c r="J541" i="3" a="1"/>
  <c r="J541" i="3" s="1"/>
  <c r="F541" i="3" a="1"/>
  <c r="F541" i="3" s="1"/>
  <c r="K510" i="3" a="1"/>
  <c r="K510" i="3" s="1"/>
  <c r="G510" i="3" a="1"/>
  <c r="G510" i="3" s="1"/>
  <c r="J510" i="3" a="1"/>
  <c r="J510" i="3" s="1"/>
  <c r="I510" i="3" a="1"/>
  <c r="I510" i="3" s="1"/>
  <c r="H510" i="3" a="1"/>
  <c r="H510" i="3" s="1"/>
  <c r="N510" i="3" a="1"/>
  <c r="N510" i="3" s="1"/>
  <c r="F510" i="3" a="1"/>
  <c r="F510" i="3" s="1"/>
  <c r="M510" i="3" a="1"/>
  <c r="M510" i="3" s="1"/>
  <c r="L510" i="3" a="1"/>
  <c r="L510" i="3" s="1"/>
  <c r="E510" i="3" a="1"/>
  <c r="E510" i="3" s="1"/>
  <c r="D510" i="3" a="1"/>
  <c r="D510" i="3" s="1"/>
  <c r="L574" i="3" a="1"/>
  <c r="L574" i="3" s="1"/>
  <c r="H574" i="3" a="1"/>
  <c r="H574" i="3" s="1"/>
  <c r="D574" i="3" a="1"/>
  <c r="D574" i="3" s="1"/>
  <c r="K574" i="3" a="1"/>
  <c r="K574" i="3" s="1"/>
  <c r="G574" i="3" a="1"/>
  <c r="G574" i="3" s="1"/>
  <c r="N574" i="3" a="1"/>
  <c r="N574" i="3" s="1"/>
  <c r="J574" i="3" a="1"/>
  <c r="J574" i="3" s="1"/>
  <c r="F574" i="3" a="1"/>
  <c r="F574" i="3" s="1"/>
  <c r="M574" i="3" a="1"/>
  <c r="M574" i="3" s="1"/>
  <c r="I574" i="3" a="1"/>
  <c r="I574" i="3" s="1"/>
  <c r="E574" i="3" a="1"/>
  <c r="E574" i="3" s="1"/>
  <c r="L543" i="3" a="1"/>
  <c r="L543" i="3" s="1"/>
  <c r="H543" i="3" a="1"/>
  <c r="H543" i="3" s="1"/>
  <c r="D543" i="3" a="1"/>
  <c r="D543" i="3" s="1"/>
  <c r="K543" i="3" a="1"/>
  <c r="K543" i="3" s="1"/>
  <c r="G543" i="3" a="1"/>
  <c r="G543" i="3" s="1"/>
  <c r="N543" i="3" a="1"/>
  <c r="N543" i="3" s="1"/>
  <c r="J543" i="3" a="1"/>
  <c r="J543" i="3" s="1"/>
  <c r="F543" i="3" a="1"/>
  <c r="F543" i="3" s="1"/>
  <c r="I543" i="3" a="1"/>
  <c r="I543" i="3" s="1"/>
  <c r="E543" i="3" a="1"/>
  <c r="E543" i="3" s="1"/>
  <c r="M543" i="3" a="1"/>
  <c r="M543" i="3" s="1"/>
  <c r="M624" i="3" a="1"/>
  <c r="M624" i="3" s="1"/>
  <c r="I624" i="3" a="1"/>
  <c r="I624" i="3" s="1"/>
  <c r="E624" i="3" a="1"/>
  <c r="E624" i="3" s="1"/>
  <c r="L624" i="3" a="1"/>
  <c r="L624" i="3" s="1"/>
  <c r="H624" i="3" a="1"/>
  <c r="H624" i="3" s="1"/>
  <c r="D624" i="3" a="1"/>
  <c r="D624" i="3" s="1"/>
  <c r="N624" i="3" a="1"/>
  <c r="N624" i="3" s="1"/>
  <c r="J624" i="3" a="1"/>
  <c r="J624" i="3" s="1"/>
  <c r="F624" i="3" a="1"/>
  <c r="F624" i="3" s="1"/>
  <c r="K624" i="3" a="1"/>
  <c r="K624" i="3" s="1"/>
  <c r="G624" i="3" a="1"/>
  <c r="G624" i="3" s="1"/>
  <c r="K568" i="3" a="1"/>
  <c r="K568" i="3" s="1"/>
  <c r="G568" i="3" a="1"/>
  <c r="G568" i="3" s="1"/>
  <c r="N568" i="3" a="1"/>
  <c r="N568" i="3" s="1"/>
  <c r="J568" i="3" a="1"/>
  <c r="J568" i="3" s="1"/>
  <c r="F568" i="3" a="1"/>
  <c r="F568" i="3" s="1"/>
  <c r="M568" i="3" a="1"/>
  <c r="M568" i="3" s="1"/>
  <c r="I568" i="3" a="1"/>
  <c r="I568" i="3" s="1"/>
  <c r="E568" i="3" a="1"/>
  <c r="E568" i="3" s="1"/>
  <c r="H568" i="3" a="1"/>
  <c r="H568" i="3" s="1"/>
  <c r="D568" i="3" a="1"/>
  <c r="D568" i="3" s="1"/>
  <c r="L568" i="3" a="1"/>
  <c r="L568" i="3" s="1"/>
  <c r="K521" i="3" a="1"/>
  <c r="K521" i="3" s="1"/>
  <c r="G521" i="3" a="1"/>
  <c r="G521" i="3" s="1"/>
  <c r="N521" i="3" a="1"/>
  <c r="N521" i="3" s="1"/>
  <c r="J521" i="3" a="1"/>
  <c r="J521" i="3" s="1"/>
  <c r="F521" i="3" a="1"/>
  <c r="F521" i="3" s="1"/>
  <c r="M521" i="3" a="1"/>
  <c r="M521" i="3" s="1"/>
  <c r="I521" i="3" a="1"/>
  <c r="I521" i="3" s="1"/>
  <c r="E521" i="3" a="1"/>
  <c r="E521" i="3" s="1"/>
  <c r="H521" i="3" a="1"/>
  <c r="H521" i="3" s="1"/>
  <c r="D521" i="3" a="1"/>
  <c r="D521" i="3" s="1"/>
  <c r="L521" i="3" a="1"/>
  <c r="L521" i="3" s="1"/>
  <c r="N580" i="3" a="1"/>
  <c r="N580" i="3" s="1"/>
  <c r="J580" i="3" a="1"/>
  <c r="J580" i="3" s="1"/>
  <c r="F580" i="3" a="1"/>
  <c r="F580" i="3" s="1"/>
  <c r="L580" i="3" a="1"/>
  <c r="L580" i="3" s="1"/>
  <c r="H580" i="3" a="1"/>
  <c r="H580" i="3" s="1"/>
  <c r="I580" i="3" a="1"/>
  <c r="I580" i="3" s="1"/>
  <c r="G580" i="3" a="1"/>
  <c r="G580" i="3" s="1"/>
  <c r="M580" i="3" a="1"/>
  <c r="M580" i="3" s="1"/>
  <c r="E580" i="3" a="1"/>
  <c r="E580" i="3" s="1"/>
  <c r="K580" i="3" a="1"/>
  <c r="K580" i="3" s="1"/>
  <c r="D580" i="3" a="1"/>
  <c r="D580" i="3" s="1"/>
  <c r="N635" i="3" a="1"/>
  <c r="N635" i="3" s="1"/>
  <c r="J635" i="3" a="1"/>
  <c r="J635" i="3" s="1"/>
  <c r="F635" i="3" a="1"/>
  <c r="F635" i="3" s="1"/>
  <c r="L635" i="3" a="1"/>
  <c r="L635" i="3" s="1"/>
  <c r="H635" i="3" a="1"/>
  <c r="H635" i="3" s="1"/>
  <c r="D635" i="3" a="1"/>
  <c r="D635" i="3" s="1"/>
  <c r="M635" i="3" a="1"/>
  <c r="M635" i="3" s="1"/>
  <c r="G635" i="3" a="1"/>
  <c r="G635" i="3" s="1"/>
  <c r="E635" i="3" a="1"/>
  <c r="E635" i="3" s="1"/>
  <c r="I635" i="3" a="1"/>
  <c r="I635" i="3" s="1"/>
  <c r="K635" i="3" a="1"/>
  <c r="K635" i="3" s="1"/>
  <c r="M599" i="3" a="1"/>
  <c r="M599" i="3" s="1"/>
  <c r="I599" i="3" a="1"/>
  <c r="I599" i="3" s="1"/>
  <c r="E599" i="3" a="1"/>
  <c r="E599" i="3" s="1"/>
  <c r="K599" i="3" a="1"/>
  <c r="K599" i="3" s="1"/>
  <c r="G599" i="3" a="1"/>
  <c r="G599" i="3" s="1"/>
  <c r="L599" i="3" a="1"/>
  <c r="L599" i="3" s="1"/>
  <c r="J599" i="3" a="1"/>
  <c r="J599" i="3" s="1"/>
  <c r="H599" i="3" a="1"/>
  <c r="H599" i="3" s="1"/>
  <c r="F599" i="3" a="1"/>
  <c r="F599" i="3" s="1"/>
  <c r="N599" i="3" a="1"/>
  <c r="N599" i="3" s="1"/>
  <c r="D599" i="3" a="1"/>
  <c r="D599" i="3" s="1"/>
  <c r="M671" i="3" a="1"/>
  <c r="M671" i="3" s="1"/>
  <c r="I671" i="3" a="1"/>
  <c r="I671" i="3" s="1"/>
  <c r="E671" i="3" a="1"/>
  <c r="E671" i="3" s="1"/>
  <c r="L671" i="3" a="1"/>
  <c r="L671" i="3" s="1"/>
  <c r="H671" i="3" a="1"/>
  <c r="H671" i="3" s="1"/>
  <c r="D671" i="3" a="1"/>
  <c r="D671" i="3" s="1"/>
  <c r="N671" i="3" a="1"/>
  <c r="N671" i="3" s="1"/>
  <c r="J671" i="3" a="1"/>
  <c r="J671" i="3" s="1"/>
  <c r="F671" i="3" a="1"/>
  <c r="F671" i="3" s="1"/>
  <c r="K671" i="3" a="1"/>
  <c r="K671" i="3" s="1"/>
  <c r="G671" i="3" a="1"/>
  <c r="G671" i="3" s="1"/>
  <c r="M670" i="3" a="1"/>
  <c r="M670" i="3" s="1"/>
  <c r="I670" i="3" a="1"/>
  <c r="I670" i="3" s="1"/>
  <c r="E670" i="3" a="1"/>
  <c r="E670" i="3" s="1"/>
  <c r="L670" i="3" a="1"/>
  <c r="L670" i="3" s="1"/>
  <c r="H670" i="3" a="1"/>
  <c r="H670" i="3" s="1"/>
  <c r="D670" i="3" a="1"/>
  <c r="D670" i="3" s="1"/>
  <c r="G670" i="3" a="1"/>
  <c r="G670" i="3" s="1"/>
  <c r="F670" i="3" a="1"/>
  <c r="F670" i="3" s="1"/>
  <c r="N670" i="3" a="1"/>
  <c r="N670" i="3" s="1"/>
  <c r="K670" i="3" a="1"/>
  <c r="K670" i="3" s="1"/>
  <c r="J670" i="3" a="1"/>
  <c r="J670" i="3" s="1"/>
  <c r="L639" i="3" a="1"/>
  <c r="L639" i="3" s="1"/>
  <c r="H639" i="3" a="1"/>
  <c r="H639" i="3" s="1"/>
  <c r="D639" i="3" a="1"/>
  <c r="D639" i="3" s="1"/>
  <c r="N639" i="3" a="1"/>
  <c r="N639" i="3" s="1"/>
  <c r="J639" i="3" a="1"/>
  <c r="J639" i="3" s="1"/>
  <c r="F639" i="3" a="1"/>
  <c r="F639" i="3" s="1"/>
  <c r="K639" i="3" a="1"/>
  <c r="K639" i="3" s="1"/>
  <c r="E639" i="3" a="1"/>
  <c r="E639" i="3" s="1"/>
  <c r="I639" i="3" a="1"/>
  <c r="I639" i="3" s="1"/>
  <c r="G639" i="3" a="1"/>
  <c r="G639" i="3" s="1"/>
  <c r="M639" i="3" a="1"/>
  <c r="M639" i="3" s="1"/>
  <c r="L627" i="3" a="1"/>
  <c r="L627" i="3" s="1"/>
  <c r="H627" i="3" a="1"/>
  <c r="H627" i="3" s="1"/>
  <c r="D627" i="3" a="1"/>
  <c r="D627" i="3" s="1"/>
  <c r="K627" i="3" a="1"/>
  <c r="K627" i="3" s="1"/>
  <c r="G627" i="3" a="1"/>
  <c r="G627" i="3" s="1"/>
  <c r="N627" i="3" a="1"/>
  <c r="N627" i="3" s="1"/>
  <c r="J627" i="3" a="1"/>
  <c r="J627" i="3" s="1"/>
  <c r="F627" i="3" a="1"/>
  <c r="F627" i="3" s="1"/>
  <c r="M627" i="3" a="1"/>
  <c r="M627" i="3" s="1"/>
  <c r="I627" i="3" a="1"/>
  <c r="I627" i="3" s="1"/>
  <c r="E627" i="3" a="1"/>
  <c r="E627" i="3" s="1"/>
  <c r="K612" i="3" a="1"/>
  <c r="K612" i="3" s="1"/>
  <c r="G612" i="3" a="1"/>
  <c r="G612" i="3" s="1"/>
  <c r="N612" i="3" a="1"/>
  <c r="N612" i="3" s="1"/>
  <c r="J612" i="3" a="1"/>
  <c r="J612" i="3" s="1"/>
  <c r="F612" i="3" a="1"/>
  <c r="F612" i="3" s="1"/>
  <c r="L612" i="3" a="1"/>
  <c r="L612" i="3" s="1"/>
  <c r="H612" i="3" a="1"/>
  <c r="H612" i="3" s="1"/>
  <c r="D612" i="3" a="1"/>
  <c r="D612" i="3" s="1"/>
  <c r="M612" i="3" a="1"/>
  <c r="M612" i="3" s="1"/>
  <c r="I612" i="3" a="1"/>
  <c r="I612" i="3" s="1"/>
  <c r="E612" i="3" a="1"/>
  <c r="E612" i="3" s="1"/>
  <c r="N634" i="3" a="1"/>
  <c r="N634" i="3" s="1"/>
  <c r="J634" i="3" a="1"/>
  <c r="J634" i="3" s="1"/>
  <c r="F634" i="3" a="1"/>
  <c r="F634" i="3" s="1"/>
  <c r="M634" i="3" a="1"/>
  <c r="M634" i="3" s="1"/>
  <c r="H634" i="3" a="1"/>
  <c r="H634" i="3" s="1"/>
  <c r="L634" i="3" a="1"/>
  <c r="L634" i="3" s="1"/>
  <c r="G634" i="3" a="1"/>
  <c r="G634" i="3" s="1"/>
  <c r="K634" i="3" a="1"/>
  <c r="K634" i="3" s="1"/>
  <c r="E634" i="3" a="1"/>
  <c r="E634" i="3" s="1"/>
  <c r="I634" i="3" a="1"/>
  <c r="I634" i="3" s="1"/>
  <c r="D634" i="3" a="1"/>
  <c r="D634" i="3" s="1"/>
  <c r="N653" i="3" a="1"/>
  <c r="N653" i="3" s="1"/>
  <c r="J653" i="3" a="1"/>
  <c r="J653" i="3" s="1"/>
  <c r="F653" i="3" a="1"/>
  <c r="F653" i="3" s="1"/>
  <c r="M653" i="3" a="1"/>
  <c r="M653" i="3" s="1"/>
  <c r="I653" i="3" a="1"/>
  <c r="I653" i="3" s="1"/>
  <c r="E653" i="3" a="1"/>
  <c r="E653" i="3" s="1"/>
  <c r="K653" i="3" a="1"/>
  <c r="K653" i="3" s="1"/>
  <c r="G653" i="3" a="1"/>
  <c r="G653" i="3" s="1"/>
  <c r="L653" i="3" a="1"/>
  <c r="L653" i="3" s="1"/>
  <c r="D653" i="3" a="1"/>
  <c r="D653" i="3" s="1"/>
  <c r="H653" i="3" a="1"/>
  <c r="H653" i="3" s="1"/>
  <c r="N717" i="3" a="1"/>
  <c r="N717" i="3" s="1"/>
  <c r="J717" i="3" a="1"/>
  <c r="J717" i="3" s="1"/>
  <c r="F717" i="3" a="1"/>
  <c r="F717" i="3" s="1"/>
  <c r="M717" i="3" a="1"/>
  <c r="M717" i="3" s="1"/>
  <c r="I717" i="3" a="1"/>
  <c r="I717" i="3" s="1"/>
  <c r="E717" i="3" a="1"/>
  <c r="E717" i="3" s="1"/>
  <c r="L717" i="3" a="1"/>
  <c r="L717" i="3" s="1"/>
  <c r="H717" i="3" a="1"/>
  <c r="H717" i="3" s="1"/>
  <c r="D717" i="3" a="1"/>
  <c r="D717" i="3" s="1"/>
  <c r="K717" i="3" a="1"/>
  <c r="K717" i="3" s="1"/>
  <c r="G717" i="3" a="1"/>
  <c r="G717" i="3" s="1"/>
  <c r="M739" i="3" a="1"/>
  <c r="M739" i="3" s="1"/>
  <c r="I739" i="3" a="1"/>
  <c r="I739" i="3" s="1"/>
  <c r="E739" i="3" a="1"/>
  <c r="E739" i="3" s="1"/>
  <c r="L739" i="3" a="1"/>
  <c r="L739" i="3" s="1"/>
  <c r="H739" i="3" a="1"/>
  <c r="H739" i="3" s="1"/>
  <c r="D739" i="3" a="1"/>
  <c r="D739" i="3" s="1"/>
  <c r="N739" i="3" a="1"/>
  <c r="N739" i="3" s="1"/>
  <c r="J739" i="3" a="1"/>
  <c r="J739" i="3" s="1"/>
  <c r="F739" i="3" a="1"/>
  <c r="F739" i="3" s="1"/>
  <c r="K739" i="3" a="1"/>
  <c r="K739" i="3" s="1"/>
  <c r="G739" i="3" a="1"/>
  <c r="G739" i="3" s="1"/>
  <c r="L764" i="3" a="1"/>
  <c r="L764" i="3" s="1"/>
  <c r="H764" i="3" a="1"/>
  <c r="H764" i="3" s="1"/>
  <c r="D764" i="3" a="1"/>
  <c r="D764" i="3" s="1"/>
  <c r="N764" i="3" a="1"/>
  <c r="N764" i="3" s="1"/>
  <c r="J764" i="3" a="1"/>
  <c r="J764" i="3" s="1"/>
  <c r="F764" i="3" a="1"/>
  <c r="F764" i="3" s="1"/>
  <c r="G764" i="3" a="1"/>
  <c r="G764" i="3" s="1"/>
  <c r="K764" i="3" a="1"/>
  <c r="K764" i="3" s="1"/>
  <c r="I764" i="3" a="1"/>
  <c r="I764" i="3" s="1"/>
  <c r="E764" i="3" a="1"/>
  <c r="E764" i="3" s="1"/>
  <c r="M764" i="3" a="1"/>
  <c r="M764" i="3" s="1"/>
  <c r="L696" i="3" a="1"/>
  <c r="L696" i="3" s="1"/>
  <c r="H696" i="3" a="1"/>
  <c r="H696" i="3" s="1"/>
  <c r="D696" i="3" a="1"/>
  <c r="D696" i="3" s="1"/>
  <c r="K696" i="3" a="1"/>
  <c r="K696" i="3" s="1"/>
  <c r="G696" i="3" a="1"/>
  <c r="G696" i="3" s="1"/>
  <c r="N696" i="3" a="1"/>
  <c r="N696" i="3" s="1"/>
  <c r="J696" i="3" a="1"/>
  <c r="J696" i="3" s="1"/>
  <c r="F696" i="3" a="1"/>
  <c r="F696" i="3" s="1"/>
  <c r="M696" i="3" a="1"/>
  <c r="M696" i="3" s="1"/>
  <c r="I696" i="3" a="1"/>
  <c r="I696" i="3" s="1"/>
  <c r="E696" i="3" a="1"/>
  <c r="E696" i="3" s="1"/>
  <c r="L665" i="3" a="1"/>
  <c r="L665" i="3" s="1"/>
  <c r="H665" i="3" a="1"/>
  <c r="H665" i="3" s="1"/>
  <c r="D665" i="3" a="1"/>
  <c r="D665" i="3" s="1"/>
  <c r="K665" i="3" a="1"/>
  <c r="K665" i="3" s="1"/>
  <c r="G665" i="3" a="1"/>
  <c r="G665" i="3" s="1"/>
  <c r="M665" i="3" a="1"/>
  <c r="M665" i="3" s="1"/>
  <c r="I665" i="3" a="1"/>
  <c r="I665" i="3" s="1"/>
  <c r="E665" i="3" a="1"/>
  <c r="E665" i="3" s="1"/>
  <c r="J665" i="3" a="1"/>
  <c r="J665" i="3" s="1"/>
  <c r="N665" i="3" a="1"/>
  <c r="N665" i="3" s="1"/>
  <c r="F665" i="3" a="1"/>
  <c r="F665" i="3" s="1"/>
  <c r="L724" i="3" a="1"/>
  <c r="L724" i="3" s="1"/>
  <c r="H724" i="3" a="1"/>
  <c r="H724" i="3" s="1"/>
  <c r="D724" i="3" a="1"/>
  <c r="D724" i="3" s="1"/>
  <c r="N724" i="3" a="1"/>
  <c r="N724" i="3" s="1"/>
  <c r="K724" i="3" a="1"/>
  <c r="K724" i="3" s="1"/>
  <c r="E724" i="3" a="1"/>
  <c r="E724" i="3" s="1"/>
  <c r="J724" i="3" a="1"/>
  <c r="J724" i="3" s="1"/>
  <c r="I724" i="3" a="1"/>
  <c r="I724" i="3" s="1"/>
  <c r="G724" i="3" a="1"/>
  <c r="G724" i="3" s="1"/>
  <c r="M724" i="3" a="1"/>
  <c r="M724" i="3" s="1"/>
  <c r="F724" i="3" a="1"/>
  <c r="F724" i="3" s="1"/>
  <c r="K714" i="3" a="1"/>
  <c r="K714" i="3" s="1"/>
  <c r="G714" i="3" a="1"/>
  <c r="G714" i="3" s="1"/>
  <c r="N714" i="3" a="1"/>
  <c r="N714" i="3" s="1"/>
  <c r="J714" i="3" a="1"/>
  <c r="J714" i="3" s="1"/>
  <c r="F714" i="3" a="1"/>
  <c r="F714" i="3" s="1"/>
  <c r="M714" i="3" a="1"/>
  <c r="M714" i="3" s="1"/>
  <c r="I714" i="3" a="1"/>
  <c r="I714" i="3" s="1"/>
  <c r="E714" i="3" a="1"/>
  <c r="E714" i="3" s="1"/>
  <c r="H714" i="3" a="1"/>
  <c r="H714" i="3" s="1"/>
  <c r="D714" i="3" a="1"/>
  <c r="D714" i="3" s="1"/>
  <c r="L714" i="3" a="1"/>
  <c r="L714" i="3" s="1"/>
  <c r="K699" i="3" a="1"/>
  <c r="K699" i="3" s="1"/>
  <c r="G699" i="3" a="1"/>
  <c r="G699" i="3" s="1"/>
  <c r="N699" i="3" a="1"/>
  <c r="N699" i="3" s="1"/>
  <c r="J699" i="3" a="1"/>
  <c r="J699" i="3" s="1"/>
  <c r="F699" i="3" a="1"/>
  <c r="F699" i="3" s="1"/>
  <c r="M699" i="3" a="1"/>
  <c r="M699" i="3" s="1"/>
  <c r="I699" i="3" a="1"/>
  <c r="I699" i="3" s="1"/>
  <c r="E699" i="3" a="1"/>
  <c r="E699" i="3" s="1"/>
  <c r="L699" i="3" a="1"/>
  <c r="L699" i="3" s="1"/>
  <c r="H699" i="3" a="1"/>
  <c r="H699" i="3" s="1"/>
  <c r="D699" i="3" a="1"/>
  <c r="D699" i="3" s="1"/>
  <c r="M738" i="3" a="1"/>
  <c r="M738" i="3" s="1"/>
  <c r="I738" i="3" a="1"/>
  <c r="I738" i="3" s="1"/>
  <c r="E738" i="3" a="1"/>
  <c r="E738" i="3" s="1"/>
  <c r="L738" i="3" a="1"/>
  <c r="L738" i="3" s="1"/>
  <c r="H738" i="3" a="1"/>
  <c r="H738" i="3" s="1"/>
  <c r="K738" i="3" a="1"/>
  <c r="K738" i="3" s="1"/>
  <c r="G738" i="3" a="1"/>
  <c r="G738" i="3" s="1"/>
  <c r="N738" i="3" a="1"/>
  <c r="N738" i="3" s="1"/>
  <c r="J738" i="3" a="1"/>
  <c r="J738" i="3" s="1"/>
  <c r="F738" i="3" a="1"/>
  <c r="F738" i="3" s="1"/>
  <c r="D738" i="3" a="1"/>
  <c r="D738" i="3" s="1"/>
  <c r="K725" i="3" a="1"/>
  <c r="K725" i="3" s="1"/>
  <c r="G725" i="3" a="1"/>
  <c r="G725" i="3" s="1"/>
  <c r="M725" i="3" a="1"/>
  <c r="M725" i="3" s="1"/>
  <c r="I725" i="3" a="1"/>
  <c r="I725" i="3" s="1"/>
  <c r="E725" i="3" a="1"/>
  <c r="E725" i="3" s="1"/>
  <c r="J725" i="3" a="1"/>
  <c r="J725" i="3" s="1"/>
  <c r="H725" i="3" a="1"/>
  <c r="H725" i="3" s="1"/>
  <c r="N725" i="3" a="1"/>
  <c r="N725" i="3" s="1"/>
  <c r="F725" i="3" a="1"/>
  <c r="F725" i="3" s="1"/>
  <c r="L725" i="3" a="1"/>
  <c r="L725" i="3" s="1"/>
  <c r="D725" i="3" a="1"/>
  <c r="D725" i="3" s="1"/>
  <c r="L751" i="3" a="1"/>
  <c r="L751" i="3" s="1"/>
  <c r="H751" i="3" a="1"/>
  <c r="H751" i="3" s="1"/>
  <c r="D751" i="3" a="1"/>
  <c r="D751" i="3" s="1"/>
  <c r="K751" i="3" a="1"/>
  <c r="K751" i="3" s="1"/>
  <c r="E751" i="3" a="1"/>
  <c r="E751" i="3" s="1"/>
  <c r="J751" i="3" a="1"/>
  <c r="J751" i="3" s="1"/>
  <c r="I751" i="3" a="1"/>
  <c r="I751" i="3" s="1"/>
  <c r="N751" i="3" a="1"/>
  <c r="N751" i="3" s="1"/>
  <c r="M751" i="3" a="1"/>
  <c r="M751" i="3" s="1"/>
  <c r="F751" i="3" a="1"/>
  <c r="F751" i="3" s="1"/>
  <c r="G751" i="3" a="1"/>
  <c r="G751" i="3" s="1"/>
  <c r="L815" i="3" a="1"/>
  <c r="L815" i="3" s="1"/>
  <c r="F815" i="3" a="1"/>
  <c r="F815" i="3" s="1"/>
  <c r="J815" i="3" a="1"/>
  <c r="J815" i="3" s="1"/>
  <c r="E815" i="3" a="1"/>
  <c r="E815" i="3" s="1"/>
  <c r="N815" i="3" a="1"/>
  <c r="N815" i="3" s="1"/>
  <c r="I815" i="3" a="1"/>
  <c r="I815" i="3" s="1"/>
  <c r="D815" i="3" a="1"/>
  <c r="D815" i="3" s="1"/>
  <c r="H815" i="3" a="1"/>
  <c r="H815" i="3" s="1"/>
  <c r="G815" i="3" a="1"/>
  <c r="G815" i="3" s="1"/>
  <c r="M815" i="3" a="1"/>
  <c r="M815" i="3" s="1"/>
  <c r="K815" i="3" a="1"/>
  <c r="K815" i="3" s="1"/>
  <c r="M771" i="3" a="1"/>
  <c r="M771" i="3" s="1"/>
  <c r="I771" i="3" a="1"/>
  <c r="I771" i="3" s="1"/>
  <c r="E771" i="3" a="1"/>
  <c r="E771" i="3" s="1"/>
  <c r="G771" i="3" a="1"/>
  <c r="G771" i="3" s="1"/>
  <c r="N771" i="3" a="1"/>
  <c r="N771" i="3" s="1"/>
  <c r="F771" i="3" a="1"/>
  <c r="F771" i="3" s="1"/>
  <c r="K771" i="3" a="1"/>
  <c r="K771" i="3" s="1"/>
  <c r="J771" i="3" a="1"/>
  <c r="J771" i="3" s="1"/>
  <c r="H771" i="3" a="1"/>
  <c r="H771" i="3" s="1"/>
  <c r="D771" i="3" a="1"/>
  <c r="D771" i="3" s="1"/>
  <c r="L771" i="3" a="1"/>
  <c r="L771" i="3" s="1"/>
  <c r="N777" i="3" a="1"/>
  <c r="N777" i="3" s="1"/>
  <c r="J777" i="3" a="1"/>
  <c r="J777" i="3" s="1"/>
  <c r="F777" i="3" a="1"/>
  <c r="F777" i="3" s="1"/>
  <c r="M777" i="3" a="1"/>
  <c r="M777" i="3" s="1"/>
  <c r="I777" i="3" a="1"/>
  <c r="I777" i="3" s="1"/>
  <c r="E777" i="3" a="1"/>
  <c r="E777" i="3" s="1"/>
  <c r="K777" i="3" a="1"/>
  <c r="K777" i="3" s="1"/>
  <c r="H777" i="3" a="1"/>
  <c r="H777" i="3" s="1"/>
  <c r="L777" i="3" a="1"/>
  <c r="L777" i="3" s="1"/>
  <c r="G777" i="3" a="1"/>
  <c r="G777" i="3" s="1"/>
  <c r="D777" i="3" a="1"/>
  <c r="D777" i="3" s="1"/>
  <c r="M787" i="3" a="1"/>
  <c r="M787" i="3" s="1"/>
  <c r="I787" i="3" a="1"/>
  <c r="I787" i="3" s="1"/>
  <c r="E787" i="3" a="1"/>
  <c r="E787" i="3" s="1"/>
  <c r="L787" i="3" a="1"/>
  <c r="L787" i="3" s="1"/>
  <c r="H787" i="3" a="1"/>
  <c r="H787" i="3" s="1"/>
  <c r="D787" i="3" a="1"/>
  <c r="D787" i="3" s="1"/>
  <c r="N787" i="3" a="1"/>
  <c r="N787" i="3" s="1"/>
  <c r="K787" i="3" a="1"/>
  <c r="K787" i="3" s="1"/>
  <c r="G787" i="3" a="1"/>
  <c r="G787" i="3" s="1"/>
  <c r="F787" i="3" a="1"/>
  <c r="F787" i="3" s="1"/>
  <c r="J787" i="3" a="1"/>
  <c r="J787" i="3" s="1"/>
  <c r="N794" i="3" a="1"/>
  <c r="N794" i="3" s="1"/>
  <c r="J794" i="3" a="1"/>
  <c r="J794" i="3" s="1"/>
  <c r="F794" i="3" a="1"/>
  <c r="F794" i="3" s="1"/>
  <c r="M794" i="3" a="1"/>
  <c r="M794" i="3" s="1"/>
  <c r="I794" i="3" a="1"/>
  <c r="I794" i="3" s="1"/>
  <c r="E794" i="3" a="1"/>
  <c r="E794" i="3" s="1"/>
  <c r="L794" i="3" a="1"/>
  <c r="L794" i="3" s="1"/>
  <c r="H794" i="3" a="1"/>
  <c r="H794" i="3" s="1"/>
  <c r="D794" i="3" a="1"/>
  <c r="D794" i="3" s="1"/>
  <c r="K794" i="3" a="1"/>
  <c r="K794" i="3" s="1"/>
  <c r="G794" i="3" a="1"/>
  <c r="G794" i="3" s="1"/>
  <c r="M848" i="3" a="1"/>
  <c r="M848" i="3" s="1"/>
  <c r="I848" i="3" a="1"/>
  <c r="I848" i="3" s="1"/>
  <c r="E848" i="3" a="1"/>
  <c r="E848" i="3" s="1"/>
  <c r="L848" i="3" a="1"/>
  <c r="L848" i="3" s="1"/>
  <c r="H848" i="3" a="1"/>
  <c r="H848" i="3" s="1"/>
  <c r="D848" i="3" a="1"/>
  <c r="D848" i="3" s="1"/>
  <c r="N848" i="3" a="1"/>
  <c r="N848" i="3" s="1"/>
  <c r="J848" i="3" a="1"/>
  <c r="J848" i="3" s="1"/>
  <c r="F848" i="3" a="1"/>
  <c r="F848" i="3" s="1"/>
  <c r="K848" i="3" a="1"/>
  <c r="K848" i="3" s="1"/>
  <c r="G848" i="3" a="1"/>
  <c r="G848" i="3" s="1"/>
  <c r="N812" i="3" a="1"/>
  <c r="N812" i="3" s="1"/>
  <c r="J812" i="3" a="1"/>
  <c r="J812" i="3" s="1"/>
  <c r="F812" i="3" a="1"/>
  <c r="F812" i="3" s="1"/>
  <c r="E812" i="3" a="1"/>
  <c r="E812" i="3" s="1"/>
  <c r="I812" i="3" a="1"/>
  <c r="I812" i="3" s="1"/>
  <c r="M812" i="3" a="1"/>
  <c r="M812" i="3" s="1"/>
  <c r="D812" i="3" a="1"/>
  <c r="D812" i="3" s="1"/>
  <c r="H812" i="3" a="1"/>
  <c r="H812" i="3" s="1"/>
  <c r="L812" i="3" a="1"/>
  <c r="L812" i="3" s="1"/>
  <c r="K812" i="3" a="1"/>
  <c r="K812" i="3" s="1"/>
  <c r="G812" i="3" a="1"/>
  <c r="G812" i="3" s="1"/>
  <c r="K766" i="3" a="1"/>
  <c r="K766" i="3" s="1"/>
  <c r="G766" i="3" a="1"/>
  <c r="G766" i="3" s="1"/>
  <c r="M766" i="3" a="1"/>
  <c r="M766" i="3" s="1"/>
  <c r="I766" i="3" a="1"/>
  <c r="I766" i="3" s="1"/>
  <c r="E766" i="3" a="1"/>
  <c r="E766" i="3" s="1"/>
  <c r="F766" i="3" a="1"/>
  <c r="F766" i="3" s="1"/>
  <c r="J766" i="3" a="1"/>
  <c r="J766" i="3" s="1"/>
  <c r="N766" i="3" a="1"/>
  <c r="N766" i="3" s="1"/>
  <c r="H766" i="3" a="1"/>
  <c r="H766" i="3" s="1"/>
  <c r="D766" i="3" a="1"/>
  <c r="D766" i="3" s="1"/>
  <c r="L766" i="3" a="1"/>
  <c r="L766" i="3" s="1"/>
  <c r="N829" i="3" a="1"/>
  <c r="N829" i="3" s="1"/>
  <c r="J829" i="3" a="1"/>
  <c r="J829" i="3" s="1"/>
  <c r="F829" i="3" a="1"/>
  <c r="F829" i="3" s="1"/>
  <c r="M829" i="3" a="1"/>
  <c r="M829" i="3" s="1"/>
  <c r="I829" i="3" a="1"/>
  <c r="I829" i="3" s="1"/>
  <c r="E829" i="3" a="1"/>
  <c r="E829" i="3" s="1"/>
  <c r="L829" i="3" a="1"/>
  <c r="L829" i="3" s="1"/>
  <c r="D829" i="3" a="1"/>
  <c r="D829" i="3" s="1"/>
  <c r="K829" i="3" a="1"/>
  <c r="K829" i="3" s="1"/>
  <c r="H829" i="3" a="1"/>
  <c r="H829" i="3" s="1"/>
  <c r="G829" i="3" a="1"/>
  <c r="G829" i="3" s="1"/>
  <c r="K776" i="3" a="1"/>
  <c r="K776" i="3" s="1"/>
  <c r="G776" i="3" a="1"/>
  <c r="G776" i="3" s="1"/>
  <c r="N776" i="3" a="1"/>
  <c r="N776" i="3" s="1"/>
  <c r="J776" i="3" a="1"/>
  <c r="J776" i="3" s="1"/>
  <c r="F776" i="3" a="1"/>
  <c r="F776" i="3" s="1"/>
  <c r="M776" i="3" a="1"/>
  <c r="M776" i="3" s="1"/>
  <c r="I776" i="3" a="1"/>
  <c r="I776" i="3" s="1"/>
  <c r="E776" i="3" a="1"/>
  <c r="E776" i="3" s="1"/>
  <c r="L776" i="3" a="1"/>
  <c r="L776" i="3" s="1"/>
  <c r="H776" i="3" a="1"/>
  <c r="H776" i="3" s="1"/>
  <c r="D776" i="3" a="1"/>
  <c r="D776" i="3" s="1"/>
  <c r="N838" i="3" a="1"/>
  <c r="N838" i="3" s="1"/>
  <c r="J838" i="3" a="1"/>
  <c r="J838" i="3" s="1"/>
  <c r="F838" i="3" a="1"/>
  <c r="F838" i="3" s="1"/>
  <c r="M838" i="3" a="1"/>
  <c r="M838" i="3" s="1"/>
  <c r="I838" i="3" a="1"/>
  <c r="I838" i="3" s="1"/>
  <c r="E838" i="3" a="1"/>
  <c r="E838" i="3" s="1"/>
  <c r="K838" i="3" a="1"/>
  <c r="K838" i="3" s="1"/>
  <c r="H838" i="3" a="1"/>
  <c r="H838" i="3" s="1"/>
  <c r="G838" i="3" a="1"/>
  <c r="G838" i="3" s="1"/>
  <c r="L838" i="3" a="1"/>
  <c r="L838" i="3" s="1"/>
  <c r="D838" i="3" a="1"/>
  <c r="D838" i="3" s="1"/>
  <c r="M886" i="3" a="1"/>
  <c r="M886" i="3" s="1"/>
  <c r="I886" i="3" a="1"/>
  <c r="I886" i="3" s="1"/>
  <c r="E886" i="3" a="1"/>
  <c r="E886" i="3" s="1"/>
  <c r="L886" i="3" a="1"/>
  <c r="L886" i="3" s="1"/>
  <c r="H886" i="3" a="1"/>
  <c r="H886" i="3" s="1"/>
  <c r="D886" i="3" a="1"/>
  <c r="D886" i="3" s="1"/>
  <c r="J886" i="3" a="1"/>
  <c r="J886" i="3" s="1"/>
  <c r="G886" i="3" a="1"/>
  <c r="G886" i="3" s="1"/>
  <c r="N886" i="3" a="1"/>
  <c r="N886" i="3" s="1"/>
  <c r="F886" i="3" a="1"/>
  <c r="F886" i="3" s="1"/>
  <c r="K886" i="3" a="1"/>
  <c r="K886" i="3" s="1"/>
  <c r="K870" i="3" a="1"/>
  <c r="K870" i="3" s="1"/>
  <c r="F870" i="3" a="1"/>
  <c r="F870" i="3" s="1"/>
  <c r="J870" i="3" a="1"/>
  <c r="J870" i="3" s="1"/>
  <c r="E870" i="3" a="1"/>
  <c r="E870" i="3" s="1"/>
  <c r="D870" i="3" a="1"/>
  <c r="D870" i="3" s="1"/>
  <c r="N870" i="3" a="1"/>
  <c r="N870" i="3" s="1"/>
  <c r="I870" i="3" a="1"/>
  <c r="I870" i="3" s="1"/>
  <c r="M870" i="3" a="1"/>
  <c r="M870" i="3" s="1"/>
  <c r="G870" i="3" a="1"/>
  <c r="G870" i="3" s="1"/>
  <c r="H870" i="3" a="1"/>
  <c r="H870" i="3" s="1"/>
  <c r="L870" i="3" a="1"/>
  <c r="L870" i="3" s="1"/>
  <c r="M910" i="3" a="1"/>
  <c r="M910" i="3" s="1"/>
  <c r="I910" i="3" a="1"/>
  <c r="I910" i="3" s="1"/>
  <c r="E910" i="3" a="1"/>
  <c r="E910" i="3" s="1"/>
  <c r="L910" i="3" a="1"/>
  <c r="L910" i="3" s="1"/>
  <c r="H910" i="3" a="1"/>
  <c r="H910" i="3" s="1"/>
  <c r="D910" i="3" a="1"/>
  <c r="D910" i="3" s="1"/>
  <c r="G910" i="3" a="1"/>
  <c r="G910" i="3" s="1"/>
  <c r="F910" i="3" a="1"/>
  <c r="F910" i="3" s="1"/>
  <c r="N910" i="3" a="1"/>
  <c r="N910" i="3" s="1"/>
  <c r="K910" i="3" a="1"/>
  <c r="K910" i="3" s="1"/>
  <c r="J910" i="3" a="1"/>
  <c r="J910" i="3" s="1"/>
  <c r="N883" i="3" a="1"/>
  <c r="N883" i="3" s="1"/>
  <c r="J883" i="3" a="1"/>
  <c r="J883" i="3" s="1"/>
  <c r="F883" i="3" a="1"/>
  <c r="F883" i="3" s="1"/>
  <c r="M883" i="3" a="1"/>
  <c r="M883" i="3" s="1"/>
  <c r="I883" i="3" a="1"/>
  <c r="I883" i="3" s="1"/>
  <c r="E883" i="3" a="1"/>
  <c r="E883" i="3" s="1"/>
  <c r="L883" i="3" a="1"/>
  <c r="L883" i="3" s="1"/>
  <c r="D883" i="3" a="1"/>
  <c r="D883" i="3" s="1"/>
  <c r="K883" i="3" a="1"/>
  <c r="K883" i="3" s="1"/>
  <c r="H883" i="3" a="1"/>
  <c r="H883" i="3" s="1"/>
  <c r="G883" i="3" a="1"/>
  <c r="G883" i="3" s="1"/>
  <c r="K859" i="3" a="1"/>
  <c r="K859" i="3" s="1"/>
  <c r="G859" i="3" a="1"/>
  <c r="G859" i="3" s="1"/>
  <c r="N859" i="3" a="1"/>
  <c r="N859" i="3" s="1"/>
  <c r="J859" i="3" a="1"/>
  <c r="J859" i="3" s="1"/>
  <c r="F859" i="3" a="1"/>
  <c r="F859" i="3" s="1"/>
  <c r="D859" i="3" a="1"/>
  <c r="D859" i="3" s="1"/>
  <c r="M859" i="3" a="1"/>
  <c r="M859" i="3" s="1"/>
  <c r="L859" i="3" a="1"/>
  <c r="L859" i="3" s="1"/>
  <c r="H859" i="3" a="1"/>
  <c r="H859" i="3" s="1"/>
  <c r="I859" i="3" a="1"/>
  <c r="I859" i="3" s="1"/>
  <c r="E859" i="3" a="1"/>
  <c r="E859" i="3" s="1"/>
  <c r="K852" i="3" a="1"/>
  <c r="K852" i="3" s="1"/>
  <c r="G852" i="3" a="1"/>
  <c r="G852" i="3" s="1"/>
  <c r="N852" i="3" a="1"/>
  <c r="N852" i="3" s="1"/>
  <c r="J852" i="3" a="1"/>
  <c r="J852" i="3" s="1"/>
  <c r="F852" i="3" a="1"/>
  <c r="F852" i="3" s="1"/>
  <c r="L852" i="3" a="1"/>
  <c r="L852" i="3" s="1"/>
  <c r="H852" i="3" a="1"/>
  <c r="H852" i="3" s="1"/>
  <c r="D852" i="3" a="1"/>
  <c r="D852" i="3" s="1"/>
  <c r="E852" i="3" a="1"/>
  <c r="E852" i="3" s="1"/>
  <c r="M852" i="3" a="1"/>
  <c r="M852" i="3" s="1"/>
  <c r="I852" i="3" a="1"/>
  <c r="I852" i="3" s="1"/>
  <c r="N917" i="3" a="1"/>
  <c r="N917" i="3" s="1"/>
  <c r="J917" i="3" a="1"/>
  <c r="J917" i="3" s="1"/>
  <c r="F917" i="3" a="1"/>
  <c r="F917" i="3" s="1"/>
  <c r="M917" i="3" a="1"/>
  <c r="M917" i="3" s="1"/>
  <c r="I917" i="3" a="1"/>
  <c r="I917" i="3" s="1"/>
  <c r="E917" i="3" a="1"/>
  <c r="E917" i="3" s="1"/>
  <c r="L917" i="3" a="1"/>
  <c r="L917" i="3" s="1"/>
  <c r="H917" i="3" a="1"/>
  <c r="H917" i="3" s="1"/>
  <c r="D917" i="3" a="1"/>
  <c r="D917" i="3" s="1"/>
  <c r="K917" i="3" a="1"/>
  <c r="K917" i="3" s="1"/>
  <c r="G917" i="3" a="1"/>
  <c r="G917" i="3" s="1"/>
  <c r="L930" i="3" a="1"/>
  <c r="L930" i="3" s="1"/>
  <c r="H930" i="3" a="1"/>
  <c r="H930" i="3" s="1"/>
  <c r="D930" i="3" a="1"/>
  <c r="D930" i="3" s="1"/>
  <c r="M930" i="3" a="1"/>
  <c r="M930" i="3" s="1"/>
  <c r="F930" i="3" a="1"/>
  <c r="F930" i="3" s="1"/>
  <c r="K930" i="3" a="1"/>
  <c r="K930" i="3" s="1"/>
  <c r="E930" i="3" a="1"/>
  <c r="E930" i="3" s="1"/>
  <c r="J930" i="3" a="1"/>
  <c r="J930" i="3" s="1"/>
  <c r="I930" i="3" a="1"/>
  <c r="I930" i="3" s="1"/>
  <c r="N930" i="3" a="1"/>
  <c r="N930" i="3" s="1"/>
  <c r="G930" i="3" a="1"/>
  <c r="G930" i="3" s="1"/>
  <c r="L888" i="3" a="1"/>
  <c r="L888" i="3" s="1"/>
  <c r="H888" i="3" a="1"/>
  <c r="H888" i="3" s="1"/>
  <c r="D888" i="3" a="1"/>
  <c r="D888" i="3" s="1"/>
  <c r="K888" i="3" a="1"/>
  <c r="K888" i="3" s="1"/>
  <c r="G888" i="3" a="1"/>
  <c r="G888" i="3" s="1"/>
  <c r="I888" i="3" a="1"/>
  <c r="I888" i="3" s="1"/>
  <c r="N888" i="3" a="1"/>
  <c r="N888" i="3" s="1"/>
  <c r="F888" i="3" a="1"/>
  <c r="F888" i="3" s="1"/>
  <c r="M888" i="3" a="1"/>
  <c r="M888" i="3" s="1"/>
  <c r="E888" i="3" a="1"/>
  <c r="E888" i="3" s="1"/>
  <c r="J888" i="3" a="1"/>
  <c r="J888" i="3" s="1"/>
  <c r="N950" i="3" a="1"/>
  <c r="N950" i="3" s="1"/>
  <c r="J950" i="3" a="1"/>
  <c r="J950" i="3" s="1"/>
  <c r="F950" i="3" a="1"/>
  <c r="F950" i="3" s="1"/>
  <c r="M950" i="3" a="1"/>
  <c r="M950" i="3" s="1"/>
  <c r="I950" i="3" a="1"/>
  <c r="I950" i="3" s="1"/>
  <c r="E950" i="3" a="1"/>
  <c r="E950" i="3" s="1"/>
  <c r="G950" i="3" a="1"/>
  <c r="G950" i="3" s="1"/>
  <c r="D950" i="3" a="1"/>
  <c r="D950" i="3" s="1"/>
  <c r="L950" i="3" a="1"/>
  <c r="L950" i="3" s="1"/>
  <c r="H950" i="3" a="1"/>
  <c r="H950" i="3" s="1"/>
  <c r="K950" i="3" a="1"/>
  <c r="K950" i="3" s="1"/>
  <c r="L921" i="3" a="1"/>
  <c r="L921" i="3" s="1"/>
  <c r="H921" i="3" a="1"/>
  <c r="H921" i="3" s="1"/>
  <c r="D921" i="3" a="1"/>
  <c r="D921" i="3" s="1"/>
  <c r="K921" i="3" a="1"/>
  <c r="K921" i="3" s="1"/>
  <c r="G921" i="3" a="1"/>
  <c r="G921" i="3" s="1"/>
  <c r="N921" i="3" a="1"/>
  <c r="N921" i="3" s="1"/>
  <c r="J921" i="3" a="1"/>
  <c r="J921" i="3" s="1"/>
  <c r="F921" i="3" a="1"/>
  <c r="F921" i="3" s="1"/>
  <c r="M921" i="3" a="1"/>
  <c r="M921" i="3" s="1"/>
  <c r="I921" i="3" a="1"/>
  <c r="I921" i="3" s="1"/>
  <c r="E921" i="3" a="1"/>
  <c r="E921" i="3" s="1"/>
  <c r="K906" i="3" a="1"/>
  <c r="K906" i="3" s="1"/>
  <c r="G906" i="3" a="1"/>
  <c r="G906" i="3" s="1"/>
  <c r="N906" i="3" a="1"/>
  <c r="N906" i="3" s="1"/>
  <c r="J906" i="3" a="1"/>
  <c r="J906" i="3" s="1"/>
  <c r="F906" i="3" a="1"/>
  <c r="F906" i="3" s="1"/>
  <c r="M906" i="3" a="1"/>
  <c r="M906" i="3" s="1"/>
  <c r="D906" i="3" a="1"/>
  <c r="D906" i="3" s="1"/>
  <c r="L906" i="3" a="1"/>
  <c r="L906" i="3" s="1"/>
  <c r="I906" i="3" a="1"/>
  <c r="I906" i="3" s="1"/>
  <c r="E906" i="3" a="1"/>
  <c r="E906" i="3" s="1"/>
  <c r="H906" i="3" a="1"/>
  <c r="H906" i="3" s="1"/>
  <c r="M928" i="3" a="1"/>
  <c r="M928" i="3" s="1"/>
  <c r="I928" i="3" a="1"/>
  <c r="I928" i="3" s="1"/>
  <c r="E928" i="3" a="1"/>
  <c r="E928" i="3" s="1"/>
  <c r="L928" i="3" a="1"/>
  <c r="L928" i="3" s="1"/>
  <c r="G928" i="3" a="1"/>
  <c r="G928" i="3" s="1"/>
  <c r="K928" i="3" a="1"/>
  <c r="K928" i="3" s="1"/>
  <c r="F928" i="3" a="1"/>
  <c r="F928" i="3" s="1"/>
  <c r="J928" i="3" a="1"/>
  <c r="J928" i="3" s="1"/>
  <c r="D928" i="3" a="1"/>
  <c r="D928" i="3" s="1"/>
  <c r="H928" i="3" a="1"/>
  <c r="H928" i="3" s="1"/>
  <c r="N928" i="3" a="1"/>
  <c r="N928" i="3" s="1"/>
  <c r="M961" i="3" a="1"/>
  <c r="M961" i="3" s="1"/>
  <c r="I961" i="3" a="1"/>
  <c r="I961" i="3" s="1"/>
  <c r="E961" i="3" a="1"/>
  <c r="E961" i="3" s="1"/>
  <c r="L961" i="3" a="1"/>
  <c r="L961" i="3" s="1"/>
  <c r="H961" i="3" a="1"/>
  <c r="H961" i="3" s="1"/>
  <c r="D961" i="3" a="1"/>
  <c r="D961" i="3" s="1"/>
  <c r="K961" i="3" a="1"/>
  <c r="K961" i="3" s="1"/>
  <c r="G961" i="3" a="1"/>
  <c r="G961" i="3" s="1"/>
  <c r="N961" i="3" a="1"/>
  <c r="N961" i="3" s="1"/>
  <c r="J961" i="3" a="1"/>
  <c r="J961" i="3" s="1"/>
  <c r="F961" i="3" a="1"/>
  <c r="F961" i="3" s="1"/>
  <c r="L954" i="3" a="1"/>
  <c r="L954" i="3" s="1"/>
  <c r="H954" i="3" a="1"/>
  <c r="H954" i="3" s="1"/>
  <c r="D954" i="3" a="1"/>
  <c r="D954" i="3" s="1"/>
  <c r="K954" i="3" a="1"/>
  <c r="K954" i="3" s="1"/>
  <c r="G954" i="3" a="1"/>
  <c r="G954" i="3" s="1"/>
  <c r="E954" i="3" a="1"/>
  <c r="E954" i="3" s="1"/>
  <c r="N954" i="3" a="1"/>
  <c r="N954" i="3" s="1"/>
  <c r="M954" i="3" a="1"/>
  <c r="M954" i="3" s="1"/>
  <c r="I954" i="3" a="1"/>
  <c r="I954" i="3" s="1"/>
  <c r="J954" i="3" a="1"/>
  <c r="J954" i="3" s="1"/>
  <c r="F954" i="3" a="1"/>
  <c r="F954" i="3" s="1"/>
  <c r="L955" i="3" a="1"/>
  <c r="L955" i="3" s="1"/>
  <c r="H955" i="3" a="1"/>
  <c r="H955" i="3" s="1"/>
  <c r="D955" i="3" a="1"/>
  <c r="D955" i="3" s="1"/>
  <c r="K955" i="3" a="1"/>
  <c r="K955" i="3" s="1"/>
  <c r="G955" i="3" a="1"/>
  <c r="G955" i="3" s="1"/>
  <c r="N955" i="3" a="1"/>
  <c r="N955" i="3" s="1"/>
  <c r="J955" i="3" a="1"/>
  <c r="J955" i="3" s="1"/>
  <c r="F955" i="3" a="1"/>
  <c r="F955" i="3" s="1"/>
  <c r="M955" i="3" a="1"/>
  <c r="M955" i="3" s="1"/>
  <c r="I955" i="3" a="1"/>
  <c r="I955" i="3" s="1"/>
  <c r="E955" i="3" a="1"/>
  <c r="E955" i="3" s="1"/>
  <c r="K948" i="3" a="1"/>
  <c r="K948" i="3" s="1"/>
  <c r="G948" i="3" a="1"/>
  <c r="G948" i="3" s="1"/>
  <c r="N948" i="3" a="1"/>
  <c r="N948" i="3" s="1"/>
  <c r="J948" i="3" a="1"/>
  <c r="J948" i="3" s="1"/>
  <c r="F948" i="3" a="1"/>
  <c r="F948" i="3" s="1"/>
  <c r="I948" i="3" a="1"/>
  <c r="I948" i="3" s="1"/>
  <c r="H948" i="3" a="1"/>
  <c r="H948" i="3" s="1"/>
  <c r="E948" i="3" a="1"/>
  <c r="E948" i="3" s="1"/>
  <c r="L948" i="3" a="1"/>
  <c r="L948" i="3" s="1"/>
  <c r="D948" i="3" a="1"/>
  <c r="D948" i="3" s="1"/>
  <c r="M948" i="3" a="1"/>
  <c r="M948" i="3" s="1"/>
  <c r="K957" i="3" a="1"/>
  <c r="K957" i="3" s="1"/>
  <c r="G957" i="3" a="1"/>
  <c r="G957" i="3" s="1"/>
  <c r="N957" i="3" a="1"/>
  <c r="N957" i="3" s="1"/>
  <c r="J957" i="3" a="1"/>
  <c r="J957" i="3" s="1"/>
  <c r="F957" i="3" a="1"/>
  <c r="F957" i="3" s="1"/>
  <c r="M957" i="3" a="1"/>
  <c r="M957" i="3" s="1"/>
  <c r="I957" i="3" a="1"/>
  <c r="I957" i="3" s="1"/>
  <c r="E957" i="3" a="1"/>
  <c r="E957" i="3" s="1"/>
  <c r="L957" i="3" a="1"/>
  <c r="L957" i="3" s="1"/>
  <c r="H957" i="3" a="1"/>
  <c r="H957" i="3" s="1"/>
  <c r="D957" i="3" a="1"/>
  <c r="D957" i="3" s="1"/>
  <c r="M1001" i="3" a="1"/>
  <c r="M1001" i="3" s="1"/>
  <c r="I1001" i="3" a="1"/>
  <c r="I1001" i="3" s="1"/>
  <c r="E1001" i="3" a="1"/>
  <c r="E1001" i="3" s="1"/>
  <c r="L1001" i="3" a="1"/>
  <c r="L1001" i="3" s="1"/>
  <c r="H1001" i="3" a="1"/>
  <c r="H1001" i="3" s="1"/>
  <c r="D1001" i="3" a="1"/>
  <c r="D1001" i="3" s="1"/>
  <c r="K1001" i="3" a="1"/>
  <c r="K1001" i="3" s="1"/>
  <c r="G1001" i="3" a="1"/>
  <c r="G1001" i="3" s="1"/>
  <c r="N1001" i="3" a="1"/>
  <c r="N1001" i="3" s="1"/>
  <c r="J1001" i="3" a="1"/>
  <c r="J1001" i="3" s="1"/>
  <c r="F1001" i="3" a="1"/>
  <c r="F1001" i="3" s="1"/>
  <c r="M127" i="3" a="1"/>
  <c r="M127" i="3" s="1"/>
  <c r="I127" i="3" a="1"/>
  <c r="I127" i="3" s="1"/>
  <c r="E127" i="3" a="1"/>
  <c r="E127" i="3" s="1"/>
  <c r="L127" i="3" a="1"/>
  <c r="L127" i="3" s="1"/>
  <c r="H127" i="3" a="1"/>
  <c r="H127" i="3" s="1"/>
  <c r="D127" i="3" a="1"/>
  <c r="D127" i="3" s="1"/>
  <c r="K127" i="3" a="1"/>
  <c r="K127" i="3" s="1"/>
  <c r="G127" i="3" a="1"/>
  <c r="G127" i="3" s="1"/>
  <c r="N127" i="3" a="1"/>
  <c r="N127" i="3" s="1"/>
  <c r="J127" i="3" a="1"/>
  <c r="J127" i="3" s="1"/>
  <c r="F127" i="3" a="1"/>
  <c r="F127" i="3" s="1"/>
  <c r="M63" i="3" a="1"/>
  <c r="M63" i="3" s="1"/>
  <c r="I63" i="3" a="1"/>
  <c r="I63" i="3" s="1"/>
  <c r="E63" i="3" a="1"/>
  <c r="E63" i="3" s="1"/>
  <c r="L63" i="3" a="1"/>
  <c r="L63" i="3" s="1"/>
  <c r="H63" i="3" a="1"/>
  <c r="H63" i="3" s="1"/>
  <c r="D63" i="3" a="1"/>
  <c r="D63" i="3" s="1"/>
  <c r="K63" i="3" a="1"/>
  <c r="K63" i="3" s="1"/>
  <c r="G63" i="3" a="1"/>
  <c r="G63" i="3" s="1"/>
  <c r="J63" i="3" a="1"/>
  <c r="J63" i="3" s="1"/>
  <c r="F63" i="3" a="1"/>
  <c r="F63" i="3" s="1"/>
  <c r="N63" i="3" a="1"/>
  <c r="N63" i="3" s="1"/>
  <c r="N281" i="3" a="1"/>
  <c r="N281" i="3" s="1"/>
  <c r="J281" i="3" a="1"/>
  <c r="J281" i="3" s="1"/>
  <c r="F281" i="3" a="1"/>
  <c r="F281" i="3" s="1"/>
  <c r="M281" i="3" a="1"/>
  <c r="M281" i="3" s="1"/>
  <c r="I281" i="3" a="1"/>
  <c r="I281" i="3" s="1"/>
  <c r="E281" i="3" a="1"/>
  <c r="E281" i="3" s="1"/>
  <c r="L281" i="3" a="1"/>
  <c r="L281" i="3" s="1"/>
  <c r="H281" i="3" a="1"/>
  <c r="H281" i="3" s="1"/>
  <c r="D281" i="3" a="1"/>
  <c r="D281" i="3" s="1"/>
  <c r="K281" i="3" a="1"/>
  <c r="K281" i="3" s="1"/>
  <c r="G281" i="3" a="1"/>
  <c r="G281" i="3" s="1"/>
  <c r="N217" i="3" a="1"/>
  <c r="N217" i="3" s="1"/>
  <c r="J217" i="3" a="1"/>
  <c r="J217" i="3" s="1"/>
  <c r="F217" i="3" a="1"/>
  <c r="F217" i="3" s="1"/>
  <c r="M217" i="3" a="1"/>
  <c r="M217" i="3" s="1"/>
  <c r="I217" i="3" a="1"/>
  <c r="I217" i="3" s="1"/>
  <c r="E217" i="3" a="1"/>
  <c r="E217" i="3" s="1"/>
  <c r="L217" i="3" a="1"/>
  <c r="L217" i="3" s="1"/>
  <c r="H217" i="3" a="1"/>
  <c r="H217" i="3" s="1"/>
  <c r="D217" i="3" a="1"/>
  <c r="D217" i="3" s="1"/>
  <c r="K217" i="3" a="1"/>
  <c r="K217" i="3" s="1"/>
  <c r="G217" i="3" a="1"/>
  <c r="G217" i="3" s="1"/>
  <c r="N153" i="3" a="1"/>
  <c r="N153" i="3" s="1"/>
  <c r="J153" i="3" a="1"/>
  <c r="J153" i="3" s="1"/>
  <c r="F153" i="3" a="1"/>
  <c r="F153" i="3" s="1"/>
  <c r="L153" i="3" a="1"/>
  <c r="L153" i="3" s="1"/>
  <c r="H153" i="3" a="1"/>
  <c r="H153" i="3" s="1"/>
  <c r="D153" i="3" a="1"/>
  <c r="D153" i="3" s="1"/>
  <c r="I153" i="3" a="1"/>
  <c r="I153" i="3" s="1"/>
  <c r="G153" i="3" a="1"/>
  <c r="G153" i="3" s="1"/>
  <c r="E153" i="3" a="1"/>
  <c r="E153" i="3" s="1"/>
  <c r="M153" i="3" a="1"/>
  <c r="M153" i="3" s="1"/>
  <c r="K153" i="3" a="1"/>
  <c r="K153" i="3" s="1"/>
  <c r="N109" i="3" a="1"/>
  <c r="N109" i="3" s="1"/>
  <c r="J109" i="3" a="1"/>
  <c r="J109" i="3" s="1"/>
  <c r="F109" i="3" a="1"/>
  <c r="F109" i="3" s="1"/>
  <c r="M109" i="3" a="1"/>
  <c r="M109" i="3" s="1"/>
  <c r="I109" i="3" a="1"/>
  <c r="I109" i="3" s="1"/>
  <c r="E109" i="3" a="1"/>
  <c r="E109" i="3" s="1"/>
  <c r="L109" i="3" a="1"/>
  <c r="L109" i="3" s="1"/>
  <c r="H109" i="3" a="1"/>
  <c r="H109" i="3" s="1"/>
  <c r="D109" i="3" a="1"/>
  <c r="D109" i="3" s="1"/>
  <c r="K109" i="3" a="1"/>
  <c r="K109" i="3" s="1"/>
  <c r="G109" i="3" a="1"/>
  <c r="G109" i="3" s="1"/>
  <c r="N45" i="3" a="1"/>
  <c r="N45" i="3" s="1"/>
  <c r="J45" i="3" a="1"/>
  <c r="J45" i="3" s="1"/>
  <c r="F45" i="3" a="1"/>
  <c r="F45" i="3" s="1"/>
  <c r="M45" i="3" a="1"/>
  <c r="M45" i="3" s="1"/>
  <c r="I45" i="3" a="1"/>
  <c r="I45" i="3" s="1"/>
  <c r="E45" i="3" a="1"/>
  <c r="E45" i="3" s="1"/>
  <c r="L45" i="3" a="1"/>
  <c r="L45" i="3" s="1"/>
  <c r="H45" i="3" a="1"/>
  <c r="H45" i="3" s="1"/>
  <c r="D45" i="3" a="1"/>
  <c r="D45" i="3" s="1"/>
  <c r="K45" i="3" a="1"/>
  <c r="K45" i="3" s="1"/>
  <c r="G45" i="3" a="1"/>
  <c r="G45" i="3" s="1"/>
  <c r="M38" i="3" a="1"/>
  <c r="M38" i="3" s="1"/>
  <c r="I38" i="3" a="1"/>
  <c r="I38" i="3" s="1"/>
  <c r="E38" i="3" a="1"/>
  <c r="E38" i="3" s="1"/>
  <c r="L38" i="3" a="1"/>
  <c r="L38" i="3" s="1"/>
  <c r="H38" i="3" a="1"/>
  <c r="H38" i="3" s="1"/>
  <c r="D38" i="3" a="1"/>
  <c r="D38" i="3" s="1"/>
  <c r="G38" i="3" a="1"/>
  <c r="G38" i="3" s="1"/>
  <c r="F38" i="3" a="1"/>
  <c r="F38" i="3" s="1"/>
  <c r="N38" i="3" a="1"/>
  <c r="N38" i="3" s="1"/>
  <c r="K38" i="3" a="1"/>
  <c r="K38" i="3" s="1"/>
  <c r="J38" i="3" a="1"/>
  <c r="J38" i="3" s="1"/>
  <c r="N248" i="3" a="1"/>
  <c r="N248" i="3" s="1"/>
  <c r="J248" i="3" a="1"/>
  <c r="J248" i="3" s="1"/>
  <c r="F248" i="3" a="1"/>
  <c r="F248" i="3" s="1"/>
  <c r="M248" i="3" a="1"/>
  <c r="M248" i="3" s="1"/>
  <c r="I248" i="3" a="1"/>
  <c r="I248" i="3" s="1"/>
  <c r="E248" i="3" a="1"/>
  <c r="E248" i="3" s="1"/>
  <c r="L248" i="3" a="1"/>
  <c r="L248" i="3" s="1"/>
  <c r="H248" i="3" a="1"/>
  <c r="H248" i="3" s="1"/>
  <c r="D248" i="3" a="1"/>
  <c r="D248" i="3" s="1"/>
  <c r="K248" i="3" a="1"/>
  <c r="K248" i="3" s="1"/>
  <c r="G248" i="3" a="1"/>
  <c r="G248" i="3" s="1"/>
  <c r="N184" i="3" a="1"/>
  <c r="N184" i="3" s="1"/>
  <c r="J184" i="3" a="1"/>
  <c r="J184" i="3" s="1"/>
  <c r="F184" i="3" a="1"/>
  <c r="F184" i="3" s="1"/>
  <c r="M184" i="3" a="1"/>
  <c r="M184" i="3" s="1"/>
  <c r="I184" i="3" a="1"/>
  <c r="I184" i="3" s="1"/>
  <c r="E184" i="3" a="1"/>
  <c r="E184" i="3" s="1"/>
  <c r="L184" i="3" a="1"/>
  <c r="L184" i="3" s="1"/>
  <c r="H184" i="3" a="1"/>
  <c r="H184" i="3" s="1"/>
  <c r="D184" i="3" a="1"/>
  <c r="D184" i="3" s="1"/>
  <c r="K184" i="3" a="1"/>
  <c r="K184" i="3" s="1"/>
  <c r="G184" i="3" a="1"/>
  <c r="G184" i="3" s="1"/>
  <c r="M4" i="3" a="1"/>
  <c r="M4" i="3" s="1"/>
  <c r="I4" i="3" a="1"/>
  <c r="I4" i="3" s="1"/>
  <c r="E4" i="3" a="1"/>
  <c r="E4" i="3" s="1"/>
  <c r="K4" i="3" a="1"/>
  <c r="K4" i="3" s="1"/>
  <c r="F4" i="3" a="1"/>
  <c r="F4" i="3" s="1"/>
  <c r="J4" i="3" a="1"/>
  <c r="J4" i="3" s="1"/>
  <c r="D4" i="3" a="1"/>
  <c r="D4" i="3" s="1"/>
  <c r="H4" i="3" a="1"/>
  <c r="H4" i="3" s="1"/>
  <c r="N4" i="3" a="1"/>
  <c r="N4" i="3" s="1"/>
  <c r="L4" i="3" a="1"/>
  <c r="L4" i="3" s="1"/>
  <c r="G4" i="3" a="1"/>
  <c r="G4" i="3" s="1"/>
  <c r="M70" i="3" a="1"/>
  <c r="M70" i="3" s="1"/>
  <c r="I70" i="3" a="1"/>
  <c r="I70" i="3" s="1"/>
  <c r="E70" i="3" a="1"/>
  <c r="E70" i="3" s="1"/>
  <c r="L70" i="3" a="1"/>
  <c r="L70" i="3" s="1"/>
  <c r="H70" i="3" a="1"/>
  <c r="H70" i="3" s="1"/>
  <c r="D70" i="3" a="1"/>
  <c r="D70" i="3" s="1"/>
  <c r="G70" i="3" a="1"/>
  <c r="G70" i="3" s="1"/>
  <c r="N70" i="3" a="1"/>
  <c r="N70" i="3" s="1"/>
  <c r="F70" i="3" a="1"/>
  <c r="F70" i="3" s="1"/>
  <c r="K70" i="3" a="1"/>
  <c r="K70" i="3" s="1"/>
  <c r="J70" i="3" a="1"/>
  <c r="J70" i="3" s="1"/>
  <c r="N92" i="3" a="1"/>
  <c r="N92" i="3" s="1"/>
  <c r="J92" i="3" a="1"/>
  <c r="J92" i="3" s="1"/>
  <c r="F92" i="3" a="1"/>
  <c r="F92" i="3" s="1"/>
  <c r="M92" i="3" a="1"/>
  <c r="M92" i="3" s="1"/>
  <c r="I92" i="3" a="1"/>
  <c r="I92" i="3" s="1"/>
  <c r="E92" i="3" a="1"/>
  <c r="E92" i="3" s="1"/>
  <c r="K92" i="3" a="1"/>
  <c r="K92" i="3" s="1"/>
  <c r="H92" i="3" a="1"/>
  <c r="H92" i="3" s="1"/>
  <c r="G92" i="3" a="1"/>
  <c r="G92" i="3" s="1"/>
  <c r="L92" i="3" a="1"/>
  <c r="L92" i="3" s="1"/>
  <c r="D92" i="3" a="1"/>
  <c r="D92" i="3" s="1"/>
  <c r="N28" i="3" a="1"/>
  <c r="N28" i="3" s="1"/>
  <c r="J28" i="3" a="1"/>
  <c r="J28" i="3" s="1"/>
  <c r="F28" i="3" a="1"/>
  <c r="F28" i="3" s="1"/>
  <c r="M28" i="3" a="1"/>
  <c r="M28" i="3" s="1"/>
  <c r="I28" i="3" a="1"/>
  <c r="I28" i="3" s="1"/>
  <c r="E28" i="3" a="1"/>
  <c r="E28" i="3" s="1"/>
  <c r="D28" i="3" a="1"/>
  <c r="D28" i="3" s="1"/>
  <c r="H28" i="3" a="1"/>
  <c r="H28" i="3" s="1"/>
  <c r="G28" i="3" a="1"/>
  <c r="G28" i="3" s="1"/>
  <c r="L28" i="3" a="1"/>
  <c r="L28" i="3" s="1"/>
  <c r="K28" i="3" a="1"/>
  <c r="K28" i="3" s="1"/>
  <c r="B11" i="5" a="1"/>
  <c r="B11" i="5" s="1"/>
  <c r="H2" i="4" s="1"/>
  <c r="S2" i="3" a="1"/>
  <c r="S2" i="3" s="1"/>
  <c r="R2" i="3" a="1"/>
  <c r="R2" i="3" s="1"/>
  <c r="Q2" i="3" a="1"/>
  <c r="Q2" i="3" s="1"/>
  <c r="C331" i="16"/>
  <c r="E9" i="11" s="1"/>
  <c r="K250" i="16"/>
  <c r="K4" i="17" s="1"/>
  <c r="M6" i="17"/>
  <c r="M407" i="16"/>
  <c r="K14" i="17" s="1"/>
  <c r="M230" i="16"/>
  <c r="M174" i="16"/>
  <c r="M266" i="16"/>
  <c r="D2020" i="4"/>
  <c r="P1860" i="9"/>
  <c r="D2019" i="4" s="1"/>
  <c r="H5" i="16"/>
  <c r="D168" i="4"/>
  <c r="D104" i="15"/>
  <c r="F105" i="15"/>
  <c r="D5" i="16"/>
  <c r="D164" i="4"/>
  <c r="H7" i="16"/>
  <c r="D179" i="4"/>
  <c r="F138" i="15"/>
  <c r="L297" i="3" a="1"/>
  <c r="L297" i="3" s="1"/>
  <c r="H297" i="3" a="1"/>
  <c r="H297" i="3" s="1"/>
  <c r="D297" i="3" a="1"/>
  <c r="D297" i="3" s="1"/>
  <c r="N297" i="3" a="1"/>
  <c r="N297" i="3" s="1"/>
  <c r="J297" i="3" a="1"/>
  <c r="J297" i="3" s="1"/>
  <c r="F297" i="3" a="1"/>
  <c r="F297" i="3" s="1"/>
  <c r="M297" i="3" a="1"/>
  <c r="M297" i="3" s="1"/>
  <c r="I297" i="3" a="1"/>
  <c r="I297" i="3" s="1"/>
  <c r="E297" i="3" a="1"/>
  <c r="E297" i="3" s="1"/>
  <c r="K297" i="3" a="1"/>
  <c r="K297" i="3" s="1"/>
  <c r="G297" i="3" a="1"/>
  <c r="G297" i="3" s="1"/>
  <c r="K99" i="3" a="1"/>
  <c r="K99" i="3" s="1"/>
  <c r="G99" i="3" a="1"/>
  <c r="G99" i="3" s="1"/>
  <c r="N99" i="3" a="1"/>
  <c r="N99" i="3" s="1"/>
  <c r="J99" i="3" a="1"/>
  <c r="J99" i="3" s="1"/>
  <c r="F99" i="3" a="1"/>
  <c r="F99" i="3" s="1"/>
  <c r="M99" i="3" a="1"/>
  <c r="M99" i="3" s="1"/>
  <c r="I99" i="3" a="1"/>
  <c r="I99" i="3" s="1"/>
  <c r="E99" i="3" a="1"/>
  <c r="E99" i="3" s="1"/>
  <c r="D99" i="3" a="1"/>
  <c r="D99" i="3" s="1"/>
  <c r="H99" i="3" a="1"/>
  <c r="H99" i="3" s="1"/>
  <c r="L99" i="3" a="1"/>
  <c r="L99" i="3" s="1"/>
  <c r="K35" i="3" a="1"/>
  <c r="K35" i="3" s="1"/>
  <c r="G35" i="3" a="1"/>
  <c r="G35" i="3" s="1"/>
  <c r="N35" i="3" a="1"/>
  <c r="N35" i="3" s="1"/>
  <c r="J35" i="3" a="1"/>
  <c r="J35" i="3" s="1"/>
  <c r="F35" i="3" a="1"/>
  <c r="F35" i="3" s="1"/>
  <c r="M35" i="3" a="1"/>
  <c r="M35" i="3" s="1"/>
  <c r="I35" i="3" a="1"/>
  <c r="I35" i="3" s="1"/>
  <c r="E35" i="3" a="1"/>
  <c r="E35" i="3" s="1"/>
  <c r="L35" i="3" a="1"/>
  <c r="L35" i="3" s="1"/>
  <c r="D35" i="3" a="1"/>
  <c r="D35" i="3" s="1"/>
  <c r="H35" i="3" a="1"/>
  <c r="H35" i="3" s="1"/>
  <c r="K98" i="3" a="1"/>
  <c r="K98" i="3" s="1"/>
  <c r="G98" i="3" a="1"/>
  <c r="G98" i="3" s="1"/>
  <c r="N98" i="3" a="1"/>
  <c r="N98" i="3" s="1"/>
  <c r="J98" i="3" a="1"/>
  <c r="J98" i="3" s="1"/>
  <c r="F98" i="3" a="1"/>
  <c r="F98" i="3" s="1"/>
  <c r="M98" i="3" a="1"/>
  <c r="M98" i="3" s="1"/>
  <c r="D98" i="3" a="1"/>
  <c r="D98" i="3" s="1"/>
  <c r="L98" i="3" a="1"/>
  <c r="L98" i="3" s="1"/>
  <c r="H98" i="3" a="1"/>
  <c r="H98" i="3" s="1"/>
  <c r="I98" i="3" a="1"/>
  <c r="I98" i="3" s="1"/>
  <c r="E98" i="3" a="1"/>
  <c r="E98" i="3" s="1"/>
  <c r="K34" i="3" a="1"/>
  <c r="K34" i="3" s="1"/>
  <c r="G34" i="3" a="1"/>
  <c r="G34" i="3" s="1"/>
  <c r="N34" i="3" a="1"/>
  <c r="N34" i="3" s="1"/>
  <c r="J34" i="3" a="1"/>
  <c r="J34" i="3" s="1"/>
  <c r="F34" i="3" a="1"/>
  <c r="F34" i="3" s="1"/>
  <c r="D34" i="3" a="1"/>
  <c r="D34" i="3" s="1"/>
  <c r="H34" i="3" a="1"/>
  <c r="H34" i="3" s="1"/>
  <c r="I34" i="3" a="1"/>
  <c r="I34" i="3" s="1"/>
  <c r="L34" i="3" a="1"/>
  <c r="L34" i="3" s="1"/>
  <c r="E34" i="3" a="1"/>
  <c r="E34" i="3" s="1"/>
  <c r="M34" i="3" a="1"/>
  <c r="M34" i="3" s="1"/>
  <c r="L113" i="3" a="1"/>
  <c r="L113" i="3" s="1"/>
  <c r="H113" i="3" a="1"/>
  <c r="H113" i="3" s="1"/>
  <c r="D113" i="3" a="1"/>
  <c r="D113" i="3" s="1"/>
  <c r="K113" i="3" a="1"/>
  <c r="K113" i="3" s="1"/>
  <c r="G113" i="3" a="1"/>
  <c r="G113" i="3" s="1"/>
  <c r="N113" i="3" a="1"/>
  <c r="N113" i="3" s="1"/>
  <c r="J113" i="3" a="1"/>
  <c r="J113" i="3" s="1"/>
  <c r="F113" i="3" a="1"/>
  <c r="F113" i="3" s="1"/>
  <c r="I113" i="3" a="1"/>
  <c r="I113" i="3" s="1"/>
  <c r="E113" i="3" a="1"/>
  <c r="E113" i="3" s="1"/>
  <c r="M113" i="3" a="1"/>
  <c r="M113" i="3" s="1"/>
  <c r="L49" i="3" a="1"/>
  <c r="L49" i="3" s="1"/>
  <c r="H49" i="3" a="1"/>
  <c r="H49" i="3" s="1"/>
  <c r="D49" i="3" a="1"/>
  <c r="D49" i="3" s="1"/>
  <c r="K49" i="3" a="1"/>
  <c r="K49" i="3" s="1"/>
  <c r="G49" i="3" a="1"/>
  <c r="G49" i="3" s="1"/>
  <c r="N49" i="3" a="1"/>
  <c r="N49" i="3" s="1"/>
  <c r="J49" i="3" a="1"/>
  <c r="J49" i="3" s="1"/>
  <c r="F49" i="3" a="1"/>
  <c r="F49" i="3" s="1"/>
  <c r="I49" i="3" a="1"/>
  <c r="I49" i="3" s="1"/>
  <c r="E49" i="3" a="1"/>
  <c r="E49" i="3" s="1"/>
  <c r="M49" i="3" a="1"/>
  <c r="M49" i="3" s="1"/>
  <c r="L128" i="3" a="1"/>
  <c r="L128" i="3" s="1"/>
  <c r="H128" i="3" a="1"/>
  <c r="H128" i="3" s="1"/>
  <c r="D128" i="3" a="1"/>
  <c r="D128" i="3" s="1"/>
  <c r="K128" i="3" a="1"/>
  <c r="K128" i="3" s="1"/>
  <c r="G128" i="3" a="1"/>
  <c r="G128" i="3" s="1"/>
  <c r="N128" i="3" a="1"/>
  <c r="N128" i="3" s="1"/>
  <c r="I128" i="3" a="1"/>
  <c r="I128" i="3" s="1"/>
  <c r="M128" i="3" a="1"/>
  <c r="M128" i="3" s="1"/>
  <c r="F128" i="3" a="1"/>
  <c r="F128" i="3" s="1"/>
  <c r="J128" i="3" a="1"/>
  <c r="J128" i="3" s="1"/>
  <c r="E128" i="3" a="1"/>
  <c r="E128" i="3" s="1"/>
  <c r="L64" i="3" a="1"/>
  <c r="L64" i="3" s="1"/>
  <c r="H64" i="3" a="1"/>
  <c r="H64" i="3" s="1"/>
  <c r="D64" i="3" a="1"/>
  <c r="D64" i="3" s="1"/>
  <c r="K64" i="3" a="1"/>
  <c r="K64" i="3" s="1"/>
  <c r="G64" i="3" a="1"/>
  <c r="G64" i="3" s="1"/>
  <c r="F64" i="3" a="1"/>
  <c r="F64" i="3" s="1"/>
  <c r="J64" i="3" a="1"/>
  <c r="J64" i="3" s="1"/>
  <c r="N64" i="3" a="1"/>
  <c r="N64" i="3" s="1"/>
  <c r="E64" i="3" a="1"/>
  <c r="E64" i="3" s="1"/>
  <c r="I64" i="3" a="1"/>
  <c r="I64" i="3" s="1"/>
  <c r="M64" i="3" a="1"/>
  <c r="M64" i="3" s="1"/>
  <c r="M154" i="3" a="1"/>
  <c r="M154" i="3" s="1"/>
  <c r="I154" i="3" a="1"/>
  <c r="I154" i="3" s="1"/>
  <c r="E154" i="3" a="1"/>
  <c r="E154" i="3" s="1"/>
  <c r="L154" i="3" a="1"/>
  <c r="L154" i="3" s="1"/>
  <c r="H154" i="3" a="1"/>
  <c r="H154" i="3" s="1"/>
  <c r="D154" i="3" a="1"/>
  <c r="D154" i="3" s="1"/>
  <c r="K154" i="3" a="1"/>
  <c r="K154" i="3" s="1"/>
  <c r="G154" i="3" a="1"/>
  <c r="G154" i="3" s="1"/>
  <c r="N154" i="3" a="1"/>
  <c r="N154" i="3" s="1"/>
  <c r="J154" i="3" a="1"/>
  <c r="J154" i="3" s="1"/>
  <c r="F154" i="3" a="1"/>
  <c r="F154" i="3" s="1"/>
  <c r="M218" i="3" a="1"/>
  <c r="M218" i="3" s="1"/>
  <c r="I218" i="3" a="1"/>
  <c r="I218" i="3" s="1"/>
  <c r="E218" i="3" a="1"/>
  <c r="E218" i="3" s="1"/>
  <c r="L218" i="3" a="1"/>
  <c r="L218" i="3" s="1"/>
  <c r="H218" i="3" a="1"/>
  <c r="H218" i="3" s="1"/>
  <c r="D218" i="3" a="1"/>
  <c r="D218" i="3" s="1"/>
  <c r="K218" i="3" a="1"/>
  <c r="K218" i="3" s="1"/>
  <c r="G218" i="3" a="1"/>
  <c r="G218" i="3" s="1"/>
  <c r="N218" i="3" a="1"/>
  <c r="N218" i="3" s="1"/>
  <c r="J218" i="3" a="1"/>
  <c r="J218" i="3" s="1"/>
  <c r="F218" i="3" a="1"/>
  <c r="F218" i="3" s="1"/>
  <c r="M282" i="3" a="1"/>
  <c r="M282" i="3" s="1"/>
  <c r="I282" i="3" a="1"/>
  <c r="I282" i="3" s="1"/>
  <c r="E282" i="3" a="1"/>
  <c r="E282" i="3" s="1"/>
  <c r="L282" i="3" a="1"/>
  <c r="L282" i="3" s="1"/>
  <c r="H282" i="3" a="1"/>
  <c r="H282" i="3" s="1"/>
  <c r="D282" i="3" a="1"/>
  <c r="D282" i="3" s="1"/>
  <c r="K282" i="3" a="1"/>
  <c r="K282" i="3" s="1"/>
  <c r="G282" i="3" a="1"/>
  <c r="G282" i="3" s="1"/>
  <c r="N282" i="3" a="1"/>
  <c r="N282" i="3" s="1"/>
  <c r="J282" i="3" a="1"/>
  <c r="J282" i="3" s="1"/>
  <c r="F282" i="3" a="1"/>
  <c r="F282" i="3" s="1"/>
  <c r="M195" i="3" a="1"/>
  <c r="M195" i="3" s="1"/>
  <c r="I195" i="3" a="1"/>
  <c r="I195" i="3" s="1"/>
  <c r="E195" i="3" a="1"/>
  <c r="E195" i="3" s="1"/>
  <c r="L195" i="3" a="1"/>
  <c r="L195" i="3" s="1"/>
  <c r="H195" i="3" a="1"/>
  <c r="H195" i="3" s="1"/>
  <c r="D195" i="3" a="1"/>
  <c r="D195" i="3" s="1"/>
  <c r="K195" i="3" a="1"/>
  <c r="K195" i="3" s="1"/>
  <c r="G195" i="3" a="1"/>
  <c r="G195" i="3" s="1"/>
  <c r="J195" i="3" a="1"/>
  <c r="J195" i="3" s="1"/>
  <c r="F195" i="3" a="1"/>
  <c r="F195" i="3" s="1"/>
  <c r="N195" i="3" a="1"/>
  <c r="N195" i="3" s="1"/>
  <c r="M259" i="3" a="1"/>
  <c r="M259" i="3" s="1"/>
  <c r="I259" i="3" a="1"/>
  <c r="I259" i="3" s="1"/>
  <c r="E259" i="3" a="1"/>
  <c r="E259" i="3" s="1"/>
  <c r="L259" i="3" a="1"/>
  <c r="L259" i="3" s="1"/>
  <c r="H259" i="3" a="1"/>
  <c r="H259" i="3" s="1"/>
  <c r="D259" i="3" a="1"/>
  <c r="D259" i="3" s="1"/>
  <c r="K259" i="3" a="1"/>
  <c r="K259" i="3" s="1"/>
  <c r="G259" i="3" a="1"/>
  <c r="G259" i="3" s="1"/>
  <c r="J259" i="3" a="1"/>
  <c r="J259" i="3" s="1"/>
  <c r="F259" i="3" a="1"/>
  <c r="F259" i="3" s="1"/>
  <c r="N259" i="3" a="1"/>
  <c r="N259" i="3" s="1"/>
  <c r="L172" i="3" a="1"/>
  <c r="L172" i="3" s="1"/>
  <c r="H172" i="3" a="1"/>
  <c r="H172" i="3" s="1"/>
  <c r="D172" i="3" a="1"/>
  <c r="D172" i="3" s="1"/>
  <c r="K172" i="3" a="1"/>
  <c r="K172" i="3" s="1"/>
  <c r="G172" i="3" a="1"/>
  <c r="G172" i="3" s="1"/>
  <c r="N172" i="3" a="1"/>
  <c r="N172" i="3" s="1"/>
  <c r="J172" i="3" a="1"/>
  <c r="J172" i="3" s="1"/>
  <c r="F172" i="3" a="1"/>
  <c r="F172" i="3" s="1"/>
  <c r="I172" i="3" a="1"/>
  <c r="I172" i="3" s="1"/>
  <c r="E172" i="3" a="1"/>
  <c r="E172" i="3" s="1"/>
  <c r="M172" i="3" a="1"/>
  <c r="M172" i="3" s="1"/>
  <c r="L236" i="3" a="1"/>
  <c r="L236" i="3" s="1"/>
  <c r="H236" i="3" a="1"/>
  <c r="H236" i="3" s="1"/>
  <c r="D236" i="3" a="1"/>
  <c r="D236" i="3" s="1"/>
  <c r="K236" i="3" a="1"/>
  <c r="K236" i="3" s="1"/>
  <c r="G236" i="3" a="1"/>
  <c r="G236" i="3" s="1"/>
  <c r="N236" i="3" a="1"/>
  <c r="N236" i="3" s="1"/>
  <c r="J236" i="3" a="1"/>
  <c r="J236" i="3" s="1"/>
  <c r="F236" i="3" a="1"/>
  <c r="F236" i="3" s="1"/>
  <c r="I236" i="3" a="1"/>
  <c r="I236" i="3" s="1"/>
  <c r="E236" i="3" a="1"/>
  <c r="E236" i="3" s="1"/>
  <c r="M236" i="3" a="1"/>
  <c r="M236" i="3" s="1"/>
  <c r="N292" i="3" a="1"/>
  <c r="N292" i="3" s="1"/>
  <c r="J292" i="3" a="1"/>
  <c r="J292" i="3" s="1"/>
  <c r="F292" i="3" a="1"/>
  <c r="F292" i="3" s="1"/>
  <c r="M292" i="3" a="1"/>
  <c r="M292" i="3" s="1"/>
  <c r="I292" i="3" a="1"/>
  <c r="I292" i="3" s="1"/>
  <c r="E292" i="3" a="1"/>
  <c r="E292" i="3" s="1"/>
  <c r="L292" i="3" a="1"/>
  <c r="L292" i="3" s="1"/>
  <c r="D292" i="3" a="1"/>
  <c r="D292" i="3" s="1"/>
  <c r="K292" i="3" a="1"/>
  <c r="K292" i="3" s="1"/>
  <c r="H292" i="3" a="1"/>
  <c r="H292" i="3" s="1"/>
  <c r="G292" i="3" a="1"/>
  <c r="G292" i="3" s="1"/>
  <c r="N364" i="3" a="1"/>
  <c r="N364" i="3" s="1"/>
  <c r="J364" i="3" a="1"/>
  <c r="J364" i="3" s="1"/>
  <c r="F364" i="3" a="1"/>
  <c r="F364" i="3" s="1"/>
  <c r="M364" i="3" a="1"/>
  <c r="M364" i="3" s="1"/>
  <c r="I364" i="3" a="1"/>
  <c r="I364" i="3" s="1"/>
  <c r="E364" i="3" a="1"/>
  <c r="E364" i="3" s="1"/>
  <c r="L364" i="3" a="1"/>
  <c r="L364" i="3" s="1"/>
  <c r="H364" i="3" a="1"/>
  <c r="H364" i="3" s="1"/>
  <c r="D364" i="3" a="1"/>
  <c r="D364" i="3" s="1"/>
  <c r="K364" i="3" a="1"/>
  <c r="K364" i="3" s="1"/>
  <c r="G364" i="3" a="1"/>
  <c r="G364" i="3" s="1"/>
  <c r="L173" i="3" a="1"/>
  <c r="L173" i="3" s="1"/>
  <c r="H173" i="3" a="1"/>
  <c r="H173" i="3" s="1"/>
  <c r="D173" i="3" a="1"/>
  <c r="D173" i="3" s="1"/>
  <c r="K173" i="3" a="1"/>
  <c r="K173" i="3" s="1"/>
  <c r="G173" i="3" a="1"/>
  <c r="G173" i="3" s="1"/>
  <c r="N173" i="3" a="1"/>
  <c r="N173" i="3" s="1"/>
  <c r="J173" i="3" a="1"/>
  <c r="J173" i="3" s="1"/>
  <c r="F173" i="3" a="1"/>
  <c r="F173" i="3" s="1"/>
  <c r="E173" i="3" a="1"/>
  <c r="E173" i="3" s="1"/>
  <c r="M173" i="3" a="1"/>
  <c r="M173" i="3" s="1"/>
  <c r="I173" i="3" a="1"/>
  <c r="I173" i="3" s="1"/>
  <c r="L237" i="3" a="1"/>
  <c r="L237" i="3" s="1"/>
  <c r="H237" i="3" a="1"/>
  <c r="H237" i="3" s="1"/>
  <c r="D237" i="3" a="1"/>
  <c r="D237" i="3" s="1"/>
  <c r="K237" i="3" a="1"/>
  <c r="K237" i="3" s="1"/>
  <c r="G237" i="3" a="1"/>
  <c r="G237" i="3" s="1"/>
  <c r="N237" i="3" a="1"/>
  <c r="N237" i="3" s="1"/>
  <c r="J237" i="3" a="1"/>
  <c r="J237" i="3" s="1"/>
  <c r="F237" i="3" a="1"/>
  <c r="F237" i="3" s="1"/>
  <c r="E237" i="3" a="1"/>
  <c r="E237" i="3" s="1"/>
  <c r="M237" i="3" a="1"/>
  <c r="M237" i="3" s="1"/>
  <c r="I237" i="3" a="1"/>
  <c r="I237" i="3" s="1"/>
  <c r="K158" i="3" a="1"/>
  <c r="K158" i="3" s="1"/>
  <c r="G158" i="3" a="1"/>
  <c r="G158" i="3" s="1"/>
  <c r="N158" i="3" a="1"/>
  <c r="N158" i="3" s="1"/>
  <c r="J158" i="3" a="1"/>
  <c r="J158" i="3" s="1"/>
  <c r="F158" i="3" a="1"/>
  <c r="F158" i="3" s="1"/>
  <c r="M158" i="3" a="1"/>
  <c r="M158" i="3" s="1"/>
  <c r="I158" i="3" a="1"/>
  <c r="I158" i="3" s="1"/>
  <c r="E158" i="3" a="1"/>
  <c r="E158" i="3" s="1"/>
  <c r="H158" i="3" a="1"/>
  <c r="H158" i="3" s="1"/>
  <c r="D158" i="3" a="1"/>
  <c r="D158" i="3" s="1"/>
  <c r="L158" i="3" a="1"/>
  <c r="L158" i="3" s="1"/>
  <c r="K222" i="3" a="1"/>
  <c r="K222" i="3" s="1"/>
  <c r="G222" i="3" a="1"/>
  <c r="G222" i="3" s="1"/>
  <c r="N222" i="3" a="1"/>
  <c r="N222" i="3" s="1"/>
  <c r="J222" i="3" a="1"/>
  <c r="J222" i="3" s="1"/>
  <c r="F222" i="3" a="1"/>
  <c r="F222" i="3" s="1"/>
  <c r="M222" i="3" a="1"/>
  <c r="M222" i="3" s="1"/>
  <c r="I222" i="3" a="1"/>
  <c r="I222" i="3" s="1"/>
  <c r="E222" i="3" a="1"/>
  <c r="E222" i="3" s="1"/>
  <c r="D222" i="3" a="1"/>
  <c r="D222" i="3" s="1"/>
  <c r="L222" i="3" a="1"/>
  <c r="L222" i="3" s="1"/>
  <c r="H222" i="3" a="1"/>
  <c r="H222" i="3" s="1"/>
  <c r="N287" i="3" a="1"/>
  <c r="N287" i="3" s="1"/>
  <c r="J287" i="3" a="1"/>
  <c r="J287" i="3" s="1"/>
  <c r="F287" i="3" a="1"/>
  <c r="F287" i="3" s="1"/>
  <c r="I287" i="3" a="1"/>
  <c r="I287" i="3" s="1"/>
  <c r="D287" i="3" a="1"/>
  <c r="D287" i="3" s="1"/>
  <c r="H287" i="3" a="1"/>
  <c r="H287" i="3" s="1"/>
  <c r="M287" i="3" a="1"/>
  <c r="M287" i="3" s="1"/>
  <c r="G287" i="3" a="1"/>
  <c r="G287" i="3" s="1"/>
  <c r="L287" i="3" a="1"/>
  <c r="L287" i="3" s="1"/>
  <c r="K287" i="3" a="1"/>
  <c r="K287" i="3" s="1"/>
  <c r="E287" i="3" a="1"/>
  <c r="E287" i="3" s="1"/>
  <c r="K207" i="3" a="1"/>
  <c r="K207" i="3" s="1"/>
  <c r="G207" i="3" a="1"/>
  <c r="G207" i="3" s="1"/>
  <c r="N207" i="3" a="1"/>
  <c r="N207" i="3" s="1"/>
  <c r="J207" i="3" a="1"/>
  <c r="J207" i="3" s="1"/>
  <c r="F207" i="3" a="1"/>
  <c r="F207" i="3" s="1"/>
  <c r="M207" i="3" a="1"/>
  <c r="M207" i="3" s="1"/>
  <c r="I207" i="3" a="1"/>
  <c r="I207" i="3" s="1"/>
  <c r="E207" i="3" a="1"/>
  <c r="E207" i="3" s="1"/>
  <c r="L207" i="3" a="1"/>
  <c r="L207" i="3" s="1"/>
  <c r="H207" i="3" a="1"/>
  <c r="H207" i="3" s="1"/>
  <c r="D207" i="3" a="1"/>
  <c r="D207" i="3" s="1"/>
  <c r="K271" i="3" a="1"/>
  <c r="K271" i="3" s="1"/>
  <c r="G271" i="3" a="1"/>
  <c r="G271" i="3" s="1"/>
  <c r="N271" i="3" a="1"/>
  <c r="N271" i="3" s="1"/>
  <c r="J271" i="3" a="1"/>
  <c r="J271" i="3" s="1"/>
  <c r="F271" i="3" a="1"/>
  <c r="F271" i="3" s="1"/>
  <c r="M271" i="3" a="1"/>
  <c r="M271" i="3" s="1"/>
  <c r="I271" i="3" a="1"/>
  <c r="I271" i="3" s="1"/>
  <c r="E271" i="3" a="1"/>
  <c r="E271" i="3" s="1"/>
  <c r="L271" i="3" a="1"/>
  <c r="L271" i="3" s="1"/>
  <c r="H271" i="3" a="1"/>
  <c r="H271" i="3" s="1"/>
  <c r="D271" i="3" a="1"/>
  <c r="D271" i="3" s="1"/>
  <c r="N341" i="3" a="1"/>
  <c r="N341" i="3" s="1"/>
  <c r="J341" i="3" a="1"/>
  <c r="J341" i="3" s="1"/>
  <c r="F341" i="3" a="1"/>
  <c r="F341" i="3" s="1"/>
  <c r="M341" i="3" a="1"/>
  <c r="M341" i="3" s="1"/>
  <c r="I341" i="3" a="1"/>
  <c r="I341" i="3" s="1"/>
  <c r="E341" i="3" a="1"/>
  <c r="E341" i="3" s="1"/>
  <c r="L341" i="3" a="1"/>
  <c r="L341" i="3" s="1"/>
  <c r="H341" i="3" a="1"/>
  <c r="H341" i="3" s="1"/>
  <c r="D341" i="3" a="1"/>
  <c r="D341" i="3" s="1"/>
  <c r="K341" i="3" a="1"/>
  <c r="K341" i="3" s="1"/>
  <c r="G341" i="3" a="1"/>
  <c r="G341" i="3" s="1"/>
  <c r="N405" i="3" a="1"/>
  <c r="N405" i="3" s="1"/>
  <c r="J405" i="3" a="1"/>
  <c r="J405" i="3" s="1"/>
  <c r="F405" i="3" a="1"/>
  <c r="F405" i="3" s="1"/>
  <c r="M405" i="3" a="1"/>
  <c r="M405" i="3" s="1"/>
  <c r="I405" i="3" a="1"/>
  <c r="I405" i="3" s="1"/>
  <c r="E405" i="3" a="1"/>
  <c r="E405" i="3" s="1"/>
  <c r="L405" i="3" a="1"/>
  <c r="L405" i="3" s="1"/>
  <c r="H405" i="3" a="1"/>
  <c r="H405" i="3" s="1"/>
  <c r="D405" i="3" a="1"/>
  <c r="D405" i="3" s="1"/>
  <c r="K405" i="3" a="1"/>
  <c r="K405" i="3" s="1"/>
  <c r="G405" i="3" a="1"/>
  <c r="G405" i="3" s="1"/>
  <c r="N555" i="3" a="1"/>
  <c r="N555" i="3" s="1"/>
  <c r="J555" i="3" a="1"/>
  <c r="J555" i="3" s="1"/>
  <c r="F555" i="3" a="1"/>
  <c r="F555" i="3" s="1"/>
  <c r="M555" i="3" a="1"/>
  <c r="M555" i="3" s="1"/>
  <c r="I555" i="3" a="1"/>
  <c r="I555" i="3" s="1"/>
  <c r="E555" i="3" a="1"/>
  <c r="E555" i="3" s="1"/>
  <c r="L555" i="3" a="1"/>
  <c r="L555" i="3" s="1"/>
  <c r="H555" i="3" a="1"/>
  <c r="H555" i="3" s="1"/>
  <c r="D555" i="3" a="1"/>
  <c r="D555" i="3" s="1"/>
  <c r="K555" i="3" a="1"/>
  <c r="K555" i="3" s="1"/>
  <c r="G555" i="3" a="1"/>
  <c r="G555" i="3" s="1"/>
  <c r="M350" i="3" a="1"/>
  <c r="M350" i="3" s="1"/>
  <c r="I350" i="3" a="1"/>
  <c r="I350" i="3" s="1"/>
  <c r="E350" i="3" a="1"/>
  <c r="E350" i="3" s="1"/>
  <c r="L350" i="3" a="1"/>
  <c r="L350" i="3" s="1"/>
  <c r="H350" i="3" a="1"/>
  <c r="H350" i="3" s="1"/>
  <c r="D350" i="3" a="1"/>
  <c r="D350" i="3" s="1"/>
  <c r="K350" i="3" a="1"/>
  <c r="K350" i="3" s="1"/>
  <c r="G350" i="3" a="1"/>
  <c r="G350" i="3" s="1"/>
  <c r="J350" i="3" a="1"/>
  <c r="J350" i="3" s="1"/>
  <c r="F350" i="3" a="1"/>
  <c r="F350" i="3" s="1"/>
  <c r="N350" i="3" a="1"/>
  <c r="N350" i="3" s="1"/>
  <c r="M414" i="3" a="1"/>
  <c r="M414" i="3" s="1"/>
  <c r="I414" i="3" a="1"/>
  <c r="I414" i="3" s="1"/>
  <c r="E414" i="3" a="1"/>
  <c r="E414" i="3" s="1"/>
  <c r="L414" i="3" a="1"/>
  <c r="L414" i="3" s="1"/>
  <c r="H414" i="3" a="1"/>
  <c r="H414" i="3" s="1"/>
  <c r="D414" i="3" a="1"/>
  <c r="D414" i="3" s="1"/>
  <c r="K414" i="3" a="1"/>
  <c r="K414" i="3" s="1"/>
  <c r="G414" i="3" a="1"/>
  <c r="G414" i="3" s="1"/>
  <c r="J414" i="3" a="1"/>
  <c r="J414" i="3" s="1"/>
  <c r="F414" i="3" a="1"/>
  <c r="F414" i="3" s="1"/>
  <c r="N414" i="3" a="1"/>
  <c r="N414" i="3" s="1"/>
  <c r="M351" i="3" a="1"/>
  <c r="M351" i="3" s="1"/>
  <c r="I351" i="3" a="1"/>
  <c r="I351" i="3" s="1"/>
  <c r="E351" i="3" a="1"/>
  <c r="E351" i="3" s="1"/>
  <c r="L351" i="3" a="1"/>
  <c r="L351" i="3" s="1"/>
  <c r="H351" i="3" a="1"/>
  <c r="H351" i="3" s="1"/>
  <c r="D351" i="3" a="1"/>
  <c r="D351" i="3" s="1"/>
  <c r="K351" i="3" a="1"/>
  <c r="K351" i="3" s="1"/>
  <c r="G351" i="3" a="1"/>
  <c r="G351" i="3" s="1"/>
  <c r="N351" i="3" a="1"/>
  <c r="N351" i="3" s="1"/>
  <c r="J351" i="3" a="1"/>
  <c r="J351" i="3" s="1"/>
  <c r="F351" i="3" a="1"/>
  <c r="F351" i="3" s="1"/>
  <c r="M415" i="3" a="1"/>
  <c r="M415" i="3" s="1"/>
  <c r="I415" i="3" a="1"/>
  <c r="I415" i="3" s="1"/>
  <c r="E415" i="3" a="1"/>
  <c r="E415" i="3" s="1"/>
  <c r="L415" i="3" a="1"/>
  <c r="L415" i="3" s="1"/>
  <c r="H415" i="3" a="1"/>
  <c r="H415" i="3" s="1"/>
  <c r="D415" i="3" a="1"/>
  <c r="D415" i="3" s="1"/>
  <c r="K415" i="3" a="1"/>
  <c r="K415" i="3" s="1"/>
  <c r="G415" i="3" a="1"/>
  <c r="G415" i="3" s="1"/>
  <c r="N415" i="3" a="1"/>
  <c r="N415" i="3" s="1"/>
  <c r="J415" i="3" a="1"/>
  <c r="J415" i="3" s="1"/>
  <c r="F415" i="3" a="1"/>
  <c r="F415" i="3" s="1"/>
  <c r="L328" i="3" a="1"/>
  <c r="L328" i="3" s="1"/>
  <c r="H328" i="3" a="1"/>
  <c r="H328" i="3" s="1"/>
  <c r="D328" i="3" a="1"/>
  <c r="D328" i="3" s="1"/>
  <c r="K328" i="3" a="1"/>
  <c r="K328" i="3" s="1"/>
  <c r="G328" i="3" a="1"/>
  <c r="G328" i="3" s="1"/>
  <c r="N328" i="3" a="1"/>
  <c r="N328" i="3" s="1"/>
  <c r="J328" i="3" a="1"/>
  <c r="J328" i="3" s="1"/>
  <c r="F328" i="3" a="1"/>
  <c r="F328" i="3" s="1"/>
  <c r="M328" i="3" a="1"/>
  <c r="M328" i="3" s="1"/>
  <c r="I328" i="3" a="1"/>
  <c r="I328" i="3" s="1"/>
  <c r="E328" i="3" a="1"/>
  <c r="E328" i="3" s="1"/>
  <c r="L392" i="3" a="1"/>
  <c r="L392" i="3" s="1"/>
  <c r="H392" i="3" a="1"/>
  <c r="H392" i="3" s="1"/>
  <c r="D392" i="3" a="1"/>
  <c r="D392" i="3" s="1"/>
  <c r="K392" i="3" a="1"/>
  <c r="K392" i="3" s="1"/>
  <c r="G392" i="3" a="1"/>
  <c r="G392" i="3" s="1"/>
  <c r="N392" i="3" a="1"/>
  <c r="N392" i="3" s="1"/>
  <c r="J392" i="3" a="1"/>
  <c r="J392" i="3" s="1"/>
  <c r="F392" i="3" a="1"/>
  <c r="F392" i="3" s="1"/>
  <c r="M392" i="3" a="1"/>
  <c r="M392" i="3" s="1"/>
  <c r="I392" i="3" a="1"/>
  <c r="I392" i="3" s="1"/>
  <c r="E392" i="3" a="1"/>
  <c r="E392" i="3" s="1"/>
  <c r="L329" i="3" a="1"/>
  <c r="L329" i="3" s="1"/>
  <c r="H329" i="3" a="1"/>
  <c r="H329" i="3" s="1"/>
  <c r="D329" i="3" a="1"/>
  <c r="D329" i="3" s="1"/>
  <c r="K329" i="3" a="1"/>
  <c r="K329" i="3" s="1"/>
  <c r="G329" i="3" a="1"/>
  <c r="G329" i="3" s="1"/>
  <c r="N329" i="3" a="1"/>
  <c r="N329" i="3" s="1"/>
  <c r="J329" i="3" a="1"/>
  <c r="J329" i="3" s="1"/>
  <c r="F329" i="3" a="1"/>
  <c r="F329" i="3" s="1"/>
  <c r="M329" i="3" a="1"/>
  <c r="M329" i="3" s="1"/>
  <c r="I329" i="3" a="1"/>
  <c r="I329" i="3" s="1"/>
  <c r="E329" i="3" a="1"/>
  <c r="E329" i="3" s="1"/>
  <c r="L393" i="3" a="1"/>
  <c r="L393" i="3" s="1"/>
  <c r="H393" i="3" a="1"/>
  <c r="H393" i="3" s="1"/>
  <c r="D393" i="3" a="1"/>
  <c r="D393" i="3" s="1"/>
  <c r="K393" i="3" a="1"/>
  <c r="K393" i="3" s="1"/>
  <c r="G393" i="3" a="1"/>
  <c r="G393" i="3" s="1"/>
  <c r="N393" i="3" a="1"/>
  <c r="N393" i="3" s="1"/>
  <c r="J393" i="3" a="1"/>
  <c r="J393" i="3" s="1"/>
  <c r="F393" i="3" a="1"/>
  <c r="F393" i="3" s="1"/>
  <c r="M393" i="3" a="1"/>
  <c r="M393" i="3" s="1"/>
  <c r="I393" i="3" a="1"/>
  <c r="I393" i="3" s="1"/>
  <c r="E393" i="3" a="1"/>
  <c r="E393" i="3" s="1"/>
  <c r="N452" i="3" a="1"/>
  <c r="N452" i="3" s="1"/>
  <c r="J452" i="3" a="1"/>
  <c r="J452" i="3" s="1"/>
  <c r="F452" i="3" a="1"/>
  <c r="F452" i="3" s="1"/>
  <c r="M452" i="3" a="1"/>
  <c r="M452" i="3" s="1"/>
  <c r="I452" i="3" a="1"/>
  <c r="I452" i="3" s="1"/>
  <c r="E452" i="3" a="1"/>
  <c r="E452" i="3" s="1"/>
  <c r="L452" i="3" a="1"/>
  <c r="L452" i="3" s="1"/>
  <c r="H452" i="3" a="1"/>
  <c r="H452" i="3" s="1"/>
  <c r="D452" i="3" a="1"/>
  <c r="D452" i="3" s="1"/>
  <c r="G452" i="3" a="1"/>
  <c r="G452" i="3" s="1"/>
  <c r="K452" i="3" a="1"/>
  <c r="K452" i="3" s="1"/>
  <c r="K298" i="3" a="1"/>
  <c r="K298" i="3" s="1"/>
  <c r="G298" i="3" a="1"/>
  <c r="G298" i="3" s="1"/>
  <c r="N298" i="3" a="1"/>
  <c r="N298" i="3" s="1"/>
  <c r="J298" i="3" a="1"/>
  <c r="J298" i="3" s="1"/>
  <c r="F298" i="3" a="1"/>
  <c r="F298" i="3" s="1"/>
  <c r="E298" i="3" a="1"/>
  <c r="E298" i="3" s="1"/>
  <c r="D298" i="3" a="1"/>
  <c r="D298" i="3" s="1"/>
  <c r="M298" i="3" a="1"/>
  <c r="M298" i="3" s="1"/>
  <c r="L298" i="3" a="1"/>
  <c r="L298" i="3" s="1"/>
  <c r="I298" i="3" a="1"/>
  <c r="I298" i="3" s="1"/>
  <c r="H298" i="3" a="1"/>
  <c r="H298" i="3" s="1"/>
  <c r="K362" i="3" a="1"/>
  <c r="K362" i="3" s="1"/>
  <c r="G362" i="3" a="1"/>
  <c r="G362" i="3" s="1"/>
  <c r="N362" i="3" a="1"/>
  <c r="N362" i="3" s="1"/>
  <c r="J362" i="3" a="1"/>
  <c r="J362" i="3" s="1"/>
  <c r="F362" i="3" a="1"/>
  <c r="F362" i="3" s="1"/>
  <c r="M362" i="3" a="1"/>
  <c r="M362" i="3" s="1"/>
  <c r="I362" i="3" a="1"/>
  <c r="I362" i="3" s="1"/>
  <c r="E362" i="3" a="1"/>
  <c r="E362" i="3" s="1"/>
  <c r="L362" i="3" a="1"/>
  <c r="L362" i="3" s="1"/>
  <c r="H362" i="3" a="1"/>
  <c r="H362" i="3" s="1"/>
  <c r="D362" i="3" a="1"/>
  <c r="D362" i="3" s="1"/>
  <c r="L422" i="3" a="1"/>
  <c r="L422" i="3" s="1"/>
  <c r="H422" i="3" a="1"/>
  <c r="H422" i="3" s="1"/>
  <c r="D422" i="3" a="1"/>
  <c r="D422" i="3" s="1"/>
  <c r="N422" i="3" a="1"/>
  <c r="N422" i="3" s="1"/>
  <c r="I422" i="3" a="1"/>
  <c r="I422" i="3" s="1"/>
  <c r="M422" i="3" a="1"/>
  <c r="M422" i="3" s="1"/>
  <c r="G422" i="3" a="1"/>
  <c r="G422" i="3" s="1"/>
  <c r="K422" i="3" a="1"/>
  <c r="K422" i="3" s="1"/>
  <c r="F422" i="3" a="1"/>
  <c r="F422" i="3" s="1"/>
  <c r="J422" i="3" a="1"/>
  <c r="J422" i="3" s="1"/>
  <c r="E422" i="3" a="1"/>
  <c r="E422" i="3" s="1"/>
  <c r="K339" i="3" a="1"/>
  <c r="K339" i="3" s="1"/>
  <c r="G339" i="3" a="1"/>
  <c r="G339" i="3" s="1"/>
  <c r="N339" i="3" a="1"/>
  <c r="N339" i="3" s="1"/>
  <c r="J339" i="3" a="1"/>
  <c r="J339" i="3" s="1"/>
  <c r="F339" i="3" a="1"/>
  <c r="F339" i="3" s="1"/>
  <c r="M339" i="3" a="1"/>
  <c r="M339" i="3" s="1"/>
  <c r="I339" i="3" a="1"/>
  <c r="I339" i="3" s="1"/>
  <c r="E339" i="3" a="1"/>
  <c r="E339" i="3" s="1"/>
  <c r="L339" i="3" a="1"/>
  <c r="L339" i="3" s="1"/>
  <c r="H339" i="3" a="1"/>
  <c r="H339" i="3" s="1"/>
  <c r="D339" i="3" a="1"/>
  <c r="D339" i="3" s="1"/>
  <c r="K403" i="3" a="1"/>
  <c r="K403" i="3" s="1"/>
  <c r="G403" i="3" a="1"/>
  <c r="G403" i="3" s="1"/>
  <c r="N403" i="3" a="1"/>
  <c r="N403" i="3" s="1"/>
  <c r="J403" i="3" a="1"/>
  <c r="J403" i="3" s="1"/>
  <c r="F403" i="3" a="1"/>
  <c r="F403" i="3" s="1"/>
  <c r="M403" i="3" a="1"/>
  <c r="M403" i="3" s="1"/>
  <c r="I403" i="3" a="1"/>
  <c r="I403" i="3" s="1"/>
  <c r="E403" i="3" a="1"/>
  <c r="E403" i="3" s="1"/>
  <c r="L403" i="3" a="1"/>
  <c r="L403" i="3" s="1"/>
  <c r="H403" i="3" a="1"/>
  <c r="H403" i="3" s="1"/>
  <c r="D403" i="3" a="1"/>
  <c r="D403" i="3" s="1"/>
  <c r="N469" i="3" a="1"/>
  <c r="N469" i="3" s="1"/>
  <c r="J469" i="3" a="1"/>
  <c r="J469" i="3" s="1"/>
  <c r="F469" i="3" a="1"/>
  <c r="F469" i="3" s="1"/>
  <c r="M469" i="3" a="1"/>
  <c r="M469" i="3" s="1"/>
  <c r="I469" i="3" a="1"/>
  <c r="I469" i="3" s="1"/>
  <c r="E469" i="3" a="1"/>
  <c r="E469" i="3" s="1"/>
  <c r="L469" i="3" a="1"/>
  <c r="L469" i="3" s="1"/>
  <c r="H469" i="3" a="1"/>
  <c r="H469" i="3" s="1"/>
  <c r="D469" i="3" a="1"/>
  <c r="D469" i="3" s="1"/>
  <c r="K469" i="3" a="1"/>
  <c r="K469" i="3" s="1"/>
  <c r="G469" i="3" a="1"/>
  <c r="G469" i="3" s="1"/>
  <c r="M478" i="3" a="1"/>
  <c r="M478" i="3" s="1"/>
  <c r="I478" i="3" a="1"/>
  <c r="I478" i="3" s="1"/>
  <c r="E478" i="3" a="1"/>
  <c r="E478" i="3" s="1"/>
  <c r="L478" i="3" a="1"/>
  <c r="L478" i="3" s="1"/>
  <c r="H478" i="3" a="1"/>
  <c r="H478" i="3" s="1"/>
  <c r="D478" i="3" a="1"/>
  <c r="D478" i="3" s="1"/>
  <c r="K478" i="3" a="1"/>
  <c r="K478" i="3" s="1"/>
  <c r="G478" i="3" a="1"/>
  <c r="G478" i="3" s="1"/>
  <c r="N478" i="3" a="1"/>
  <c r="N478" i="3" s="1"/>
  <c r="J478" i="3" a="1"/>
  <c r="J478" i="3" s="1"/>
  <c r="F478" i="3" a="1"/>
  <c r="F478" i="3" s="1"/>
  <c r="M463" i="3" a="1"/>
  <c r="M463" i="3" s="1"/>
  <c r="I463" i="3" a="1"/>
  <c r="I463" i="3" s="1"/>
  <c r="E463" i="3" a="1"/>
  <c r="E463" i="3" s="1"/>
  <c r="L463" i="3" a="1"/>
  <c r="L463" i="3" s="1"/>
  <c r="H463" i="3" a="1"/>
  <c r="H463" i="3" s="1"/>
  <c r="D463" i="3" a="1"/>
  <c r="D463" i="3" s="1"/>
  <c r="K463" i="3" a="1"/>
  <c r="K463" i="3" s="1"/>
  <c r="G463" i="3" a="1"/>
  <c r="G463" i="3" s="1"/>
  <c r="N463" i="3" a="1"/>
  <c r="N463" i="3" s="1"/>
  <c r="J463" i="3" a="1"/>
  <c r="J463" i="3" s="1"/>
  <c r="F463" i="3" a="1"/>
  <c r="F463" i="3" s="1"/>
  <c r="L440" i="3" a="1"/>
  <c r="L440" i="3" s="1"/>
  <c r="H440" i="3" a="1"/>
  <c r="H440" i="3" s="1"/>
  <c r="D440" i="3" a="1"/>
  <c r="D440" i="3" s="1"/>
  <c r="K440" i="3" a="1"/>
  <c r="K440" i="3" s="1"/>
  <c r="G440" i="3" a="1"/>
  <c r="G440" i="3" s="1"/>
  <c r="J440" i="3" a="1"/>
  <c r="J440" i="3" s="1"/>
  <c r="I440" i="3" a="1"/>
  <c r="I440" i="3" s="1"/>
  <c r="F440" i="3" a="1"/>
  <c r="F440" i="3" s="1"/>
  <c r="N440" i="3" a="1"/>
  <c r="N440" i="3" s="1"/>
  <c r="E440" i="3" a="1"/>
  <c r="E440" i="3" s="1"/>
  <c r="M440" i="3" a="1"/>
  <c r="M440" i="3" s="1"/>
  <c r="M498" i="3" a="1"/>
  <c r="M498" i="3" s="1"/>
  <c r="I498" i="3" a="1"/>
  <c r="I498" i="3" s="1"/>
  <c r="E498" i="3" a="1"/>
  <c r="E498" i="3" s="1"/>
  <c r="J498" i="3" a="1"/>
  <c r="J498" i="3" s="1"/>
  <c r="D498" i="3" a="1"/>
  <c r="D498" i="3" s="1"/>
  <c r="N498" i="3" a="1"/>
  <c r="N498" i="3" s="1"/>
  <c r="H498" i="3" a="1"/>
  <c r="H498" i="3" s="1"/>
  <c r="L498" i="3" a="1"/>
  <c r="L498" i="3" s="1"/>
  <c r="G498" i="3" a="1"/>
  <c r="G498" i="3" s="1"/>
  <c r="K498" i="3" a="1"/>
  <c r="K498" i="3" s="1"/>
  <c r="F498" i="3" a="1"/>
  <c r="F498" i="3" s="1"/>
  <c r="L465" i="3" a="1"/>
  <c r="L465" i="3" s="1"/>
  <c r="H465" i="3" a="1"/>
  <c r="H465" i="3" s="1"/>
  <c r="D465" i="3" a="1"/>
  <c r="D465" i="3" s="1"/>
  <c r="K465" i="3" a="1"/>
  <c r="K465" i="3" s="1"/>
  <c r="G465" i="3" a="1"/>
  <c r="G465" i="3" s="1"/>
  <c r="N465" i="3" a="1"/>
  <c r="N465" i="3" s="1"/>
  <c r="J465" i="3" a="1"/>
  <c r="J465" i="3" s="1"/>
  <c r="F465" i="3" a="1"/>
  <c r="F465" i="3" s="1"/>
  <c r="M465" i="3" a="1"/>
  <c r="M465" i="3" s="1"/>
  <c r="I465" i="3" a="1"/>
  <c r="I465" i="3" s="1"/>
  <c r="E465" i="3" a="1"/>
  <c r="E465" i="3" s="1"/>
  <c r="K450" i="3" a="1"/>
  <c r="K450" i="3" s="1"/>
  <c r="G450" i="3" a="1"/>
  <c r="G450" i="3" s="1"/>
  <c r="N450" i="3" a="1"/>
  <c r="N450" i="3" s="1"/>
  <c r="J450" i="3" a="1"/>
  <c r="J450" i="3" s="1"/>
  <c r="F450" i="3" a="1"/>
  <c r="F450" i="3" s="1"/>
  <c r="M450" i="3" a="1"/>
  <c r="M450" i="3" s="1"/>
  <c r="I450" i="3" a="1"/>
  <c r="I450" i="3" s="1"/>
  <c r="E450" i="3" a="1"/>
  <c r="E450" i="3" s="1"/>
  <c r="L450" i="3" a="1"/>
  <c r="L450" i="3" s="1"/>
  <c r="H450" i="3" a="1"/>
  <c r="H450" i="3" s="1"/>
  <c r="D450" i="3" a="1"/>
  <c r="D450" i="3" s="1"/>
  <c r="K443" i="3" a="1"/>
  <c r="K443" i="3" s="1"/>
  <c r="G443" i="3" a="1"/>
  <c r="G443" i="3" s="1"/>
  <c r="N443" i="3" a="1"/>
  <c r="N443" i="3" s="1"/>
  <c r="J443" i="3" a="1"/>
  <c r="J443" i="3" s="1"/>
  <c r="F443" i="3" a="1"/>
  <c r="F443" i="3" s="1"/>
  <c r="M443" i="3" a="1"/>
  <c r="M443" i="3" s="1"/>
  <c r="I443" i="3" a="1"/>
  <c r="I443" i="3" s="1"/>
  <c r="E443" i="3" a="1"/>
  <c r="E443" i="3" s="1"/>
  <c r="H443" i="3" a="1"/>
  <c r="H443" i="3" s="1"/>
  <c r="D443" i="3" a="1"/>
  <c r="D443" i="3" s="1"/>
  <c r="L443" i="3" a="1"/>
  <c r="L443" i="3" s="1"/>
  <c r="N522" i="3" a="1"/>
  <c r="N522" i="3" s="1"/>
  <c r="J522" i="3" a="1"/>
  <c r="J522" i="3" s="1"/>
  <c r="F522" i="3" a="1"/>
  <c r="F522" i="3" s="1"/>
  <c r="M522" i="3" a="1"/>
  <c r="M522" i="3" s="1"/>
  <c r="I522" i="3" a="1"/>
  <c r="I522" i="3" s="1"/>
  <c r="E522" i="3" a="1"/>
  <c r="E522" i="3" s="1"/>
  <c r="L522" i="3" a="1"/>
  <c r="L522" i="3" s="1"/>
  <c r="H522" i="3" a="1"/>
  <c r="H522" i="3" s="1"/>
  <c r="D522" i="3" a="1"/>
  <c r="D522" i="3" s="1"/>
  <c r="K522" i="3" a="1"/>
  <c r="K522" i="3" s="1"/>
  <c r="G522" i="3" a="1"/>
  <c r="G522" i="3" s="1"/>
  <c r="N588" i="3" a="1"/>
  <c r="N588" i="3" s="1"/>
  <c r="J588" i="3" a="1"/>
  <c r="J588" i="3" s="1"/>
  <c r="F588" i="3" a="1"/>
  <c r="F588" i="3" s="1"/>
  <c r="L588" i="3" a="1"/>
  <c r="L588" i="3" s="1"/>
  <c r="H588" i="3" a="1"/>
  <c r="H588" i="3" s="1"/>
  <c r="D588" i="3" a="1"/>
  <c r="D588" i="3" s="1"/>
  <c r="I588" i="3" a="1"/>
  <c r="I588" i="3" s="1"/>
  <c r="G588" i="3" a="1"/>
  <c r="G588" i="3" s="1"/>
  <c r="M588" i="3" a="1"/>
  <c r="M588" i="3" s="1"/>
  <c r="E588" i="3" a="1"/>
  <c r="E588" i="3" s="1"/>
  <c r="K588" i="3" a="1"/>
  <c r="K588" i="3" s="1"/>
  <c r="N581" i="3" a="1"/>
  <c r="N581" i="3" s="1"/>
  <c r="J581" i="3" a="1"/>
  <c r="J581" i="3" s="1"/>
  <c r="F581" i="3" a="1"/>
  <c r="F581" i="3" s="1"/>
  <c r="L581" i="3" a="1"/>
  <c r="L581" i="3" s="1"/>
  <c r="H581" i="3" a="1"/>
  <c r="H581" i="3" s="1"/>
  <c r="D581" i="3" a="1"/>
  <c r="D581" i="3" s="1"/>
  <c r="G581" i="3" a="1"/>
  <c r="G581" i="3" s="1"/>
  <c r="M581" i="3" a="1"/>
  <c r="M581" i="3" s="1"/>
  <c r="E581" i="3" a="1"/>
  <c r="E581" i="3" s="1"/>
  <c r="K581" i="3" a="1"/>
  <c r="K581" i="3" s="1"/>
  <c r="I581" i="3" a="1"/>
  <c r="I581" i="3" s="1"/>
  <c r="M549" i="3" a="1"/>
  <c r="M549" i="3" s="1"/>
  <c r="I549" i="3" a="1"/>
  <c r="I549" i="3" s="1"/>
  <c r="E549" i="3" a="1"/>
  <c r="E549" i="3" s="1"/>
  <c r="L549" i="3" a="1"/>
  <c r="L549" i="3" s="1"/>
  <c r="H549" i="3" a="1"/>
  <c r="H549" i="3" s="1"/>
  <c r="D549" i="3" a="1"/>
  <c r="D549" i="3" s="1"/>
  <c r="K549" i="3" a="1"/>
  <c r="K549" i="3" s="1"/>
  <c r="G549" i="3" a="1"/>
  <c r="G549" i="3" s="1"/>
  <c r="N549" i="3" a="1"/>
  <c r="N549" i="3" s="1"/>
  <c r="J549" i="3" a="1"/>
  <c r="J549" i="3" s="1"/>
  <c r="F549" i="3" a="1"/>
  <c r="F549" i="3" s="1"/>
  <c r="L518" i="3" a="1"/>
  <c r="L518" i="3" s="1"/>
  <c r="H518" i="3" a="1"/>
  <c r="H518" i="3" s="1"/>
  <c r="D518" i="3" a="1"/>
  <c r="D518" i="3" s="1"/>
  <c r="K518" i="3" a="1"/>
  <c r="K518" i="3" s="1"/>
  <c r="G518" i="3" a="1"/>
  <c r="G518" i="3" s="1"/>
  <c r="I518" i="3" a="1"/>
  <c r="I518" i="3" s="1"/>
  <c r="F518" i="3" a="1"/>
  <c r="F518" i="3" s="1"/>
  <c r="N518" i="3" a="1"/>
  <c r="N518" i="3" s="1"/>
  <c r="E518" i="3" a="1"/>
  <c r="E518" i="3" s="1"/>
  <c r="M518" i="3" a="1"/>
  <c r="M518" i="3" s="1"/>
  <c r="J518" i="3" a="1"/>
  <c r="J518" i="3" s="1"/>
  <c r="L584" i="3" a="1"/>
  <c r="L584" i="3" s="1"/>
  <c r="H584" i="3" a="1"/>
  <c r="H584" i="3" s="1"/>
  <c r="D584" i="3" a="1"/>
  <c r="D584" i="3" s="1"/>
  <c r="N584" i="3" a="1"/>
  <c r="N584" i="3" s="1"/>
  <c r="J584" i="3" a="1"/>
  <c r="J584" i="3" s="1"/>
  <c r="F584" i="3" a="1"/>
  <c r="F584" i="3" s="1"/>
  <c r="M584" i="3" a="1"/>
  <c r="M584" i="3" s="1"/>
  <c r="E584" i="3" a="1"/>
  <c r="E584" i="3" s="1"/>
  <c r="K584" i="3" a="1"/>
  <c r="K584" i="3" s="1"/>
  <c r="I584" i="3" a="1"/>
  <c r="I584" i="3" s="1"/>
  <c r="G584" i="3" a="1"/>
  <c r="G584" i="3" s="1"/>
  <c r="L551" i="3" a="1"/>
  <c r="L551" i="3" s="1"/>
  <c r="H551" i="3" a="1"/>
  <c r="H551" i="3" s="1"/>
  <c r="D551" i="3" a="1"/>
  <c r="D551" i="3" s="1"/>
  <c r="K551" i="3" a="1"/>
  <c r="K551" i="3" s="1"/>
  <c r="G551" i="3" a="1"/>
  <c r="G551" i="3" s="1"/>
  <c r="N551" i="3" a="1"/>
  <c r="N551" i="3" s="1"/>
  <c r="J551" i="3" a="1"/>
  <c r="J551" i="3" s="1"/>
  <c r="F551" i="3" a="1"/>
  <c r="F551" i="3" s="1"/>
  <c r="I551" i="3" a="1"/>
  <c r="I551" i="3" s="1"/>
  <c r="E551" i="3" a="1"/>
  <c r="E551" i="3" s="1"/>
  <c r="M551" i="3" a="1"/>
  <c r="M551" i="3" s="1"/>
  <c r="M632" i="3" a="1"/>
  <c r="M632" i="3" s="1"/>
  <c r="I632" i="3" a="1"/>
  <c r="I632" i="3" s="1"/>
  <c r="E632" i="3" a="1"/>
  <c r="E632" i="3" s="1"/>
  <c r="L632" i="3" a="1"/>
  <c r="L632" i="3" s="1"/>
  <c r="H632" i="3" a="1"/>
  <c r="H632" i="3" s="1"/>
  <c r="D632" i="3" a="1"/>
  <c r="D632" i="3" s="1"/>
  <c r="N632" i="3" a="1"/>
  <c r="N632" i="3" s="1"/>
  <c r="J632" i="3" a="1"/>
  <c r="J632" i="3" s="1"/>
  <c r="F632" i="3" a="1"/>
  <c r="F632" i="3" s="1"/>
  <c r="K632" i="3" a="1"/>
  <c r="K632" i="3" s="1"/>
  <c r="G632" i="3" a="1"/>
  <c r="G632" i="3" s="1"/>
  <c r="K576" i="3" a="1"/>
  <c r="K576" i="3" s="1"/>
  <c r="G576" i="3" a="1"/>
  <c r="G576" i="3" s="1"/>
  <c r="N576" i="3" a="1"/>
  <c r="N576" i="3" s="1"/>
  <c r="J576" i="3" a="1"/>
  <c r="J576" i="3" s="1"/>
  <c r="F576" i="3" a="1"/>
  <c r="F576" i="3" s="1"/>
  <c r="M576" i="3" a="1"/>
  <c r="M576" i="3" s="1"/>
  <c r="I576" i="3" a="1"/>
  <c r="I576" i="3" s="1"/>
  <c r="E576" i="3" a="1"/>
  <c r="E576" i="3" s="1"/>
  <c r="H576" i="3" a="1"/>
  <c r="H576" i="3" s="1"/>
  <c r="D576" i="3" a="1"/>
  <c r="D576" i="3" s="1"/>
  <c r="L576" i="3" a="1"/>
  <c r="L576" i="3" s="1"/>
  <c r="K529" i="3" a="1"/>
  <c r="K529" i="3" s="1"/>
  <c r="G529" i="3" a="1"/>
  <c r="G529" i="3" s="1"/>
  <c r="N529" i="3" a="1"/>
  <c r="N529" i="3" s="1"/>
  <c r="J529" i="3" a="1"/>
  <c r="J529" i="3" s="1"/>
  <c r="F529" i="3" a="1"/>
  <c r="F529" i="3" s="1"/>
  <c r="M529" i="3" a="1"/>
  <c r="M529" i="3" s="1"/>
  <c r="I529" i="3" a="1"/>
  <c r="I529" i="3" s="1"/>
  <c r="E529" i="3" a="1"/>
  <c r="E529" i="3" s="1"/>
  <c r="D529" i="3" a="1"/>
  <c r="D529" i="3" s="1"/>
  <c r="L529" i="3" a="1"/>
  <c r="L529" i="3" s="1"/>
  <c r="H529" i="3" a="1"/>
  <c r="H529" i="3" s="1"/>
  <c r="M582" i="3" a="1"/>
  <c r="M582" i="3" s="1"/>
  <c r="I582" i="3" a="1"/>
  <c r="I582" i="3" s="1"/>
  <c r="E582" i="3" a="1"/>
  <c r="E582" i="3" s="1"/>
  <c r="K582" i="3" a="1"/>
  <c r="K582" i="3" s="1"/>
  <c r="G582" i="3" a="1"/>
  <c r="G582" i="3" s="1"/>
  <c r="H582" i="3" a="1"/>
  <c r="H582" i="3" s="1"/>
  <c r="N582" i="3" a="1"/>
  <c r="N582" i="3" s="1"/>
  <c r="F582" i="3" a="1"/>
  <c r="F582" i="3" s="1"/>
  <c r="L582" i="3" a="1"/>
  <c r="L582" i="3" s="1"/>
  <c r="D582" i="3" a="1"/>
  <c r="D582" i="3" s="1"/>
  <c r="J582" i="3" a="1"/>
  <c r="J582" i="3" s="1"/>
  <c r="N643" i="3" a="1"/>
  <c r="N643" i="3" s="1"/>
  <c r="J643" i="3" a="1"/>
  <c r="J643" i="3" s="1"/>
  <c r="F643" i="3" a="1"/>
  <c r="F643" i="3" s="1"/>
  <c r="L643" i="3" a="1"/>
  <c r="L643" i="3" s="1"/>
  <c r="H643" i="3" a="1"/>
  <c r="H643" i="3" s="1"/>
  <c r="D643" i="3" a="1"/>
  <c r="D643" i="3" s="1"/>
  <c r="M643" i="3" a="1"/>
  <c r="M643" i="3" s="1"/>
  <c r="G643" i="3" a="1"/>
  <c r="G643" i="3" s="1"/>
  <c r="E643" i="3" a="1"/>
  <c r="E643" i="3" s="1"/>
  <c r="I643" i="3" a="1"/>
  <c r="I643" i="3" s="1"/>
  <c r="K643" i="3" a="1"/>
  <c r="K643" i="3" s="1"/>
  <c r="N607" i="3" a="1"/>
  <c r="N607" i="3" s="1"/>
  <c r="J607" i="3" a="1"/>
  <c r="J607" i="3" s="1"/>
  <c r="F607" i="3" a="1"/>
  <c r="F607" i="3" s="1"/>
  <c r="M607" i="3" a="1"/>
  <c r="M607" i="3" s="1"/>
  <c r="I607" i="3" a="1"/>
  <c r="I607" i="3" s="1"/>
  <c r="E607" i="3" a="1"/>
  <c r="E607" i="3" s="1"/>
  <c r="L607" i="3" a="1"/>
  <c r="L607" i="3" s="1"/>
  <c r="H607" i="3" a="1"/>
  <c r="H607" i="3" s="1"/>
  <c r="K607" i="3" a="1"/>
  <c r="K607" i="3" s="1"/>
  <c r="G607" i="3" a="1"/>
  <c r="G607" i="3" s="1"/>
  <c r="D607" i="3" a="1"/>
  <c r="D607" i="3" s="1"/>
  <c r="N676" i="3" a="1"/>
  <c r="N676" i="3" s="1"/>
  <c r="J676" i="3" a="1"/>
  <c r="J676" i="3" s="1"/>
  <c r="F676" i="3" a="1"/>
  <c r="F676" i="3" s="1"/>
  <c r="M676" i="3" a="1"/>
  <c r="M676" i="3" s="1"/>
  <c r="I676" i="3" a="1"/>
  <c r="I676" i="3" s="1"/>
  <c r="E676" i="3" a="1"/>
  <c r="E676" i="3" s="1"/>
  <c r="K676" i="3" a="1"/>
  <c r="K676" i="3" s="1"/>
  <c r="H676" i="3" a="1"/>
  <c r="H676" i="3" s="1"/>
  <c r="G676" i="3" a="1"/>
  <c r="G676" i="3" s="1"/>
  <c r="L676" i="3" a="1"/>
  <c r="L676" i="3" s="1"/>
  <c r="D676" i="3" a="1"/>
  <c r="D676" i="3" s="1"/>
  <c r="M678" i="3" a="1"/>
  <c r="M678" i="3" s="1"/>
  <c r="I678" i="3" a="1"/>
  <c r="I678" i="3" s="1"/>
  <c r="E678" i="3" a="1"/>
  <c r="E678" i="3" s="1"/>
  <c r="L678" i="3" a="1"/>
  <c r="L678" i="3" s="1"/>
  <c r="H678" i="3" a="1"/>
  <c r="H678" i="3" s="1"/>
  <c r="D678" i="3" a="1"/>
  <c r="D678" i="3" s="1"/>
  <c r="G678" i="3" a="1"/>
  <c r="G678" i="3" s="1"/>
  <c r="F678" i="3" a="1"/>
  <c r="F678" i="3" s="1"/>
  <c r="N678" i="3" a="1"/>
  <c r="N678" i="3" s="1"/>
  <c r="K678" i="3" a="1"/>
  <c r="K678" i="3" s="1"/>
  <c r="J678" i="3" a="1"/>
  <c r="J678" i="3" s="1"/>
  <c r="M647" i="3" a="1"/>
  <c r="M647" i="3" s="1"/>
  <c r="I647" i="3" a="1"/>
  <c r="I647" i="3" s="1"/>
  <c r="L647" i="3" a="1"/>
  <c r="L647" i="3" s="1"/>
  <c r="H647" i="3" a="1"/>
  <c r="H647" i="3" s="1"/>
  <c r="D647" i="3" a="1"/>
  <c r="D647" i="3" s="1"/>
  <c r="N647" i="3" a="1"/>
  <c r="N647" i="3" s="1"/>
  <c r="J647" i="3" a="1"/>
  <c r="J647" i="3" s="1"/>
  <c r="F647" i="3" a="1"/>
  <c r="F647" i="3" s="1"/>
  <c r="E647" i="3" a="1"/>
  <c r="E647" i="3" s="1"/>
  <c r="K647" i="3" a="1"/>
  <c r="K647" i="3" s="1"/>
  <c r="G647" i="3" a="1"/>
  <c r="G647" i="3" s="1"/>
  <c r="M636" i="3" a="1"/>
  <c r="M636" i="3" s="1"/>
  <c r="I636" i="3" a="1"/>
  <c r="I636" i="3" s="1"/>
  <c r="E636" i="3" a="1"/>
  <c r="E636" i="3" s="1"/>
  <c r="K636" i="3" a="1"/>
  <c r="K636" i="3" s="1"/>
  <c r="D636" i="3" a="1"/>
  <c r="D636" i="3" s="1"/>
  <c r="J636" i="3" a="1"/>
  <c r="J636" i="3" s="1"/>
  <c r="H636" i="3" a="1"/>
  <c r="H636" i="3" s="1"/>
  <c r="L636" i="3" a="1"/>
  <c r="L636" i="3" s="1"/>
  <c r="F636" i="3" a="1"/>
  <c r="F636" i="3" s="1"/>
  <c r="G636" i="3" a="1"/>
  <c r="G636" i="3" s="1"/>
  <c r="N636" i="3" a="1"/>
  <c r="N636" i="3" s="1"/>
  <c r="K620" i="3" a="1"/>
  <c r="K620" i="3" s="1"/>
  <c r="G620" i="3" a="1"/>
  <c r="G620" i="3" s="1"/>
  <c r="N620" i="3" a="1"/>
  <c r="N620" i="3" s="1"/>
  <c r="J620" i="3" a="1"/>
  <c r="J620" i="3" s="1"/>
  <c r="F620" i="3" a="1"/>
  <c r="F620" i="3" s="1"/>
  <c r="L620" i="3" a="1"/>
  <c r="L620" i="3" s="1"/>
  <c r="H620" i="3" a="1"/>
  <c r="H620" i="3" s="1"/>
  <c r="D620" i="3" a="1"/>
  <c r="D620" i="3" s="1"/>
  <c r="M620" i="3" a="1"/>
  <c r="M620" i="3" s="1"/>
  <c r="I620" i="3" a="1"/>
  <c r="I620" i="3" s="1"/>
  <c r="E620" i="3" a="1"/>
  <c r="E620" i="3" s="1"/>
  <c r="N650" i="3" a="1"/>
  <c r="N650" i="3" s="1"/>
  <c r="J650" i="3" a="1"/>
  <c r="J650" i="3" s="1"/>
  <c r="F650" i="3" a="1"/>
  <c r="F650" i="3" s="1"/>
  <c r="K650" i="3" a="1"/>
  <c r="K650" i="3" s="1"/>
  <c r="I650" i="3" a="1"/>
  <c r="I650" i="3" s="1"/>
  <c r="H650" i="3" a="1"/>
  <c r="H650" i="3" s="1"/>
  <c r="G650" i="3" a="1"/>
  <c r="G650" i="3" s="1"/>
  <c r="M650" i="3" a="1"/>
  <c r="M650" i="3" s="1"/>
  <c r="E650" i="3" a="1"/>
  <c r="E650" i="3" s="1"/>
  <c r="L650" i="3" a="1"/>
  <c r="L650" i="3" s="1"/>
  <c r="D650" i="3" a="1"/>
  <c r="D650" i="3" s="1"/>
  <c r="N661" i="3" a="1"/>
  <c r="N661" i="3" s="1"/>
  <c r="J661" i="3" a="1"/>
  <c r="J661" i="3" s="1"/>
  <c r="F661" i="3" a="1"/>
  <c r="F661" i="3" s="1"/>
  <c r="M661" i="3" a="1"/>
  <c r="M661" i="3" s="1"/>
  <c r="I661" i="3" a="1"/>
  <c r="I661" i="3" s="1"/>
  <c r="E661" i="3" a="1"/>
  <c r="E661" i="3" s="1"/>
  <c r="K661" i="3" a="1"/>
  <c r="K661" i="3" s="1"/>
  <c r="G661" i="3" a="1"/>
  <c r="G661" i="3" s="1"/>
  <c r="L661" i="3" a="1"/>
  <c r="L661" i="3" s="1"/>
  <c r="D661" i="3" a="1"/>
  <c r="D661" i="3" s="1"/>
  <c r="H661" i="3" a="1"/>
  <c r="H661" i="3" s="1"/>
  <c r="N727" i="3" a="1"/>
  <c r="N727" i="3" s="1"/>
  <c r="J727" i="3" a="1"/>
  <c r="J727" i="3" s="1"/>
  <c r="F727" i="3" a="1"/>
  <c r="F727" i="3" s="1"/>
  <c r="L727" i="3" a="1"/>
  <c r="L727" i="3" s="1"/>
  <c r="H727" i="3" a="1"/>
  <c r="H727" i="3" s="1"/>
  <c r="D727" i="3" a="1"/>
  <c r="D727" i="3" s="1"/>
  <c r="I727" i="3" a="1"/>
  <c r="I727" i="3" s="1"/>
  <c r="G727" i="3" a="1"/>
  <c r="G727" i="3" s="1"/>
  <c r="M727" i="3" a="1"/>
  <c r="M727" i="3" s="1"/>
  <c r="E727" i="3" a="1"/>
  <c r="E727" i="3" s="1"/>
  <c r="K727" i="3" a="1"/>
  <c r="K727" i="3" s="1"/>
  <c r="M687" i="3" a="1"/>
  <c r="M687" i="3" s="1"/>
  <c r="I687" i="3" a="1"/>
  <c r="I687" i="3" s="1"/>
  <c r="E687" i="3" a="1"/>
  <c r="E687" i="3" s="1"/>
  <c r="L687" i="3" a="1"/>
  <c r="L687" i="3" s="1"/>
  <c r="H687" i="3" a="1"/>
  <c r="H687" i="3" s="1"/>
  <c r="D687" i="3" a="1"/>
  <c r="D687" i="3" s="1"/>
  <c r="K687" i="3" a="1"/>
  <c r="K687" i="3" s="1"/>
  <c r="G687" i="3" a="1"/>
  <c r="G687" i="3" s="1"/>
  <c r="N687" i="3" a="1"/>
  <c r="N687" i="3" s="1"/>
  <c r="J687" i="3" a="1"/>
  <c r="J687" i="3" s="1"/>
  <c r="F687" i="3" a="1"/>
  <c r="F687" i="3" s="1"/>
  <c r="K640" i="3" a="1"/>
  <c r="K640" i="3" s="1"/>
  <c r="G640" i="3" a="1"/>
  <c r="G640" i="3" s="1"/>
  <c r="N640" i="3" a="1"/>
  <c r="N640" i="3" s="1"/>
  <c r="H640" i="3" a="1"/>
  <c r="H640" i="3" s="1"/>
  <c r="M640" i="3" a="1"/>
  <c r="M640" i="3" s="1"/>
  <c r="F640" i="3" a="1"/>
  <c r="F640" i="3" s="1"/>
  <c r="L640" i="3" a="1"/>
  <c r="L640" i="3" s="1"/>
  <c r="E640" i="3" a="1"/>
  <c r="E640" i="3" s="1"/>
  <c r="J640" i="3" a="1"/>
  <c r="J640" i="3" s="1"/>
  <c r="D640" i="3" a="1"/>
  <c r="D640" i="3" s="1"/>
  <c r="I640" i="3" a="1"/>
  <c r="I640" i="3" s="1"/>
  <c r="L704" i="3" a="1"/>
  <c r="L704" i="3" s="1"/>
  <c r="H704" i="3" a="1"/>
  <c r="H704" i="3" s="1"/>
  <c r="D704" i="3" a="1"/>
  <c r="D704" i="3" s="1"/>
  <c r="K704" i="3" a="1"/>
  <c r="K704" i="3" s="1"/>
  <c r="G704" i="3" a="1"/>
  <c r="G704" i="3" s="1"/>
  <c r="N704" i="3" a="1"/>
  <c r="N704" i="3" s="1"/>
  <c r="J704" i="3" a="1"/>
  <c r="J704" i="3" s="1"/>
  <c r="F704" i="3" a="1"/>
  <c r="F704" i="3" s="1"/>
  <c r="M704" i="3" a="1"/>
  <c r="M704" i="3" s="1"/>
  <c r="I704" i="3" a="1"/>
  <c r="I704" i="3" s="1"/>
  <c r="E704" i="3" a="1"/>
  <c r="E704" i="3" s="1"/>
  <c r="L673" i="3" a="1"/>
  <c r="L673" i="3" s="1"/>
  <c r="H673" i="3" a="1"/>
  <c r="H673" i="3" s="1"/>
  <c r="D673" i="3" a="1"/>
  <c r="D673" i="3" s="1"/>
  <c r="K673" i="3" a="1"/>
  <c r="K673" i="3" s="1"/>
  <c r="G673" i="3" a="1"/>
  <c r="G673" i="3" s="1"/>
  <c r="M673" i="3" a="1"/>
  <c r="M673" i="3" s="1"/>
  <c r="I673" i="3" a="1"/>
  <c r="I673" i="3" s="1"/>
  <c r="E673" i="3" a="1"/>
  <c r="E673" i="3" s="1"/>
  <c r="J673" i="3" a="1"/>
  <c r="J673" i="3" s="1"/>
  <c r="F673" i="3" a="1"/>
  <c r="F673" i="3" s="1"/>
  <c r="N673" i="3" a="1"/>
  <c r="N673" i="3" s="1"/>
  <c r="L731" i="3" a="1"/>
  <c r="L731" i="3" s="1"/>
  <c r="H731" i="3" a="1"/>
  <c r="H731" i="3" s="1"/>
  <c r="D731" i="3" a="1"/>
  <c r="D731" i="3" s="1"/>
  <c r="N731" i="3" a="1"/>
  <c r="N731" i="3" s="1"/>
  <c r="J731" i="3" a="1"/>
  <c r="J731" i="3" s="1"/>
  <c r="F731" i="3" a="1"/>
  <c r="F731" i="3" s="1"/>
  <c r="M731" i="3" a="1"/>
  <c r="M731" i="3" s="1"/>
  <c r="E731" i="3" a="1"/>
  <c r="E731" i="3" s="1"/>
  <c r="K731" i="3" a="1"/>
  <c r="K731" i="3" s="1"/>
  <c r="I731" i="3" a="1"/>
  <c r="I731" i="3" s="1"/>
  <c r="G731" i="3" a="1"/>
  <c r="G731" i="3" s="1"/>
  <c r="L773" i="3" a="1"/>
  <c r="L773" i="3" s="1"/>
  <c r="H773" i="3" a="1"/>
  <c r="H773" i="3" s="1"/>
  <c r="D773" i="3" a="1"/>
  <c r="D773" i="3" s="1"/>
  <c r="K773" i="3" a="1"/>
  <c r="K773" i="3" s="1"/>
  <c r="M773" i="3" a="1"/>
  <c r="M773" i="3" s="1"/>
  <c r="J773" i="3" a="1"/>
  <c r="J773" i="3" s="1"/>
  <c r="I773" i="3" a="1"/>
  <c r="I773" i="3" s="1"/>
  <c r="F773" i="3" a="1"/>
  <c r="F773" i="3" s="1"/>
  <c r="E773" i="3" a="1"/>
  <c r="E773" i="3" s="1"/>
  <c r="N773" i="3" a="1"/>
  <c r="N773" i="3" s="1"/>
  <c r="G773" i="3" a="1"/>
  <c r="G773" i="3" s="1"/>
  <c r="K707" i="3" a="1"/>
  <c r="K707" i="3" s="1"/>
  <c r="G707" i="3" a="1"/>
  <c r="G707" i="3" s="1"/>
  <c r="N707" i="3" a="1"/>
  <c r="N707" i="3" s="1"/>
  <c r="J707" i="3" a="1"/>
  <c r="J707" i="3" s="1"/>
  <c r="F707" i="3" a="1"/>
  <c r="F707" i="3" s="1"/>
  <c r="M707" i="3" a="1"/>
  <c r="M707" i="3" s="1"/>
  <c r="I707" i="3" a="1"/>
  <c r="I707" i="3" s="1"/>
  <c r="E707" i="3" a="1"/>
  <c r="E707" i="3" s="1"/>
  <c r="L707" i="3" a="1"/>
  <c r="L707" i="3" s="1"/>
  <c r="H707" i="3" a="1"/>
  <c r="H707" i="3" s="1"/>
  <c r="D707" i="3" a="1"/>
  <c r="D707" i="3" s="1"/>
  <c r="M746" i="3" a="1"/>
  <c r="M746" i="3" s="1"/>
  <c r="I746" i="3" a="1"/>
  <c r="I746" i="3" s="1"/>
  <c r="E746" i="3" a="1"/>
  <c r="E746" i="3" s="1"/>
  <c r="K746" i="3" a="1"/>
  <c r="K746" i="3" s="1"/>
  <c r="F746" i="3" a="1"/>
  <c r="F746" i="3" s="1"/>
  <c r="J746" i="3" a="1"/>
  <c r="J746" i="3" s="1"/>
  <c r="N746" i="3" a="1"/>
  <c r="N746" i="3" s="1"/>
  <c r="D746" i="3" a="1"/>
  <c r="D746" i="3" s="1"/>
  <c r="L746" i="3" a="1"/>
  <c r="L746" i="3" s="1"/>
  <c r="G746" i="3" a="1"/>
  <c r="G746" i="3" s="1"/>
  <c r="H746" i="3" a="1"/>
  <c r="H746" i="3" s="1"/>
  <c r="K733" i="3" a="1"/>
  <c r="K733" i="3" s="1"/>
  <c r="G733" i="3" a="1"/>
  <c r="G733" i="3" s="1"/>
  <c r="M733" i="3" a="1"/>
  <c r="M733" i="3" s="1"/>
  <c r="I733" i="3" a="1"/>
  <c r="I733" i="3" s="1"/>
  <c r="E733" i="3" a="1"/>
  <c r="E733" i="3" s="1"/>
  <c r="J733" i="3" a="1"/>
  <c r="J733" i="3" s="1"/>
  <c r="H733" i="3" a="1"/>
  <c r="H733" i="3" s="1"/>
  <c r="N733" i="3" a="1"/>
  <c r="N733" i="3" s="1"/>
  <c r="F733" i="3" a="1"/>
  <c r="F733" i="3" s="1"/>
  <c r="L733" i="3" a="1"/>
  <c r="L733" i="3" s="1"/>
  <c r="D733" i="3" a="1"/>
  <c r="D733" i="3" s="1"/>
  <c r="K743" i="3" a="1"/>
  <c r="K743" i="3" s="1"/>
  <c r="G743" i="3" a="1"/>
  <c r="G743" i="3" s="1"/>
  <c r="N743" i="3" a="1"/>
  <c r="N743" i="3" s="1"/>
  <c r="J743" i="3" a="1"/>
  <c r="J743" i="3" s="1"/>
  <c r="F743" i="3" a="1"/>
  <c r="F743" i="3" s="1"/>
  <c r="L743" i="3" a="1"/>
  <c r="L743" i="3" s="1"/>
  <c r="H743" i="3" a="1"/>
  <c r="H743" i="3" s="1"/>
  <c r="D743" i="3" a="1"/>
  <c r="D743" i="3" s="1"/>
  <c r="M743" i="3" a="1"/>
  <c r="M743" i="3" s="1"/>
  <c r="I743" i="3" a="1"/>
  <c r="I743" i="3" s="1"/>
  <c r="E743" i="3" a="1"/>
  <c r="E743" i="3" s="1"/>
  <c r="N867" i="3" a="1"/>
  <c r="N867" i="3" s="1"/>
  <c r="J867" i="3" a="1"/>
  <c r="J867" i="3" s="1"/>
  <c r="F867" i="3" a="1"/>
  <c r="F867" i="3" s="1"/>
  <c r="M867" i="3" a="1"/>
  <c r="M867" i="3" s="1"/>
  <c r="I867" i="3" a="1"/>
  <c r="I867" i="3" s="1"/>
  <c r="E867" i="3" a="1"/>
  <c r="E867" i="3" s="1"/>
  <c r="L867" i="3" a="1"/>
  <c r="L867" i="3" s="1"/>
  <c r="G867" i="3" a="1"/>
  <c r="G867" i="3" s="1"/>
  <c r="K867" i="3" a="1"/>
  <c r="K867" i="3" s="1"/>
  <c r="H867" i="3" a="1"/>
  <c r="H867" i="3" s="1"/>
  <c r="D867" i="3" a="1"/>
  <c r="D867" i="3" s="1"/>
  <c r="N768" i="3" a="1"/>
  <c r="N768" i="3" s="1"/>
  <c r="J768" i="3" a="1"/>
  <c r="J768" i="3" s="1"/>
  <c r="F768" i="3" a="1"/>
  <c r="F768" i="3" s="1"/>
  <c r="M768" i="3" a="1"/>
  <c r="M768" i="3" s="1"/>
  <c r="I768" i="3" a="1"/>
  <c r="I768" i="3" s="1"/>
  <c r="E768" i="3" a="1"/>
  <c r="E768" i="3" s="1"/>
  <c r="L768" i="3" a="1"/>
  <c r="L768" i="3" s="1"/>
  <c r="H768" i="3" a="1"/>
  <c r="H768" i="3" s="1"/>
  <c r="D768" i="3" a="1"/>
  <c r="D768" i="3" s="1"/>
  <c r="K768" i="3" a="1"/>
  <c r="K768" i="3" s="1"/>
  <c r="G768" i="3" a="1"/>
  <c r="G768" i="3" s="1"/>
  <c r="N785" i="3" a="1"/>
  <c r="N785" i="3" s="1"/>
  <c r="J785" i="3" a="1"/>
  <c r="J785" i="3" s="1"/>
  <c r="F785" i="3" a="1"/>
  <c r="F785" i="3" s="1"/>
  <c r="M785" i="3" a="1"/>
  <c r="M785" i="3" s="1"/>
  <c r="I785" i="3" a="1"/>
  <c r="I785" i="3" s="1"/>
  <c r="E785" i="3" a="1"/>
  <c r="E785" i="3" s="1"/>
  <c r="K785" i="3" a="1"/>
  <c r="K785" i="3" s="1"/>
  <c r="H785" i="3" a="1"/>
  <c r="H785" i="3" s="1"/>
  <c r="L785" i="3" a="1"/>
  <c r="L785" i="3" s="1"/>
  <c r="G785" i="3" a="1"/>
  <c r="G785" i="3" s="1"/>
  <c r="D785" i="3" a="1"/>
  <c r="D785" i="3" s="1"/>
  <c r="M795" i="3" a="1"/>
  <c r="M795" i="3" s="1"/>
  <c r="I795" i="3" a="1"/>
  <c r="I795" i="3" s="1"/>
  <c r="E795" i="3" a="1"/>
  <c r="E795" i="3" s="1"/>
  <c r="L795" i="3" a="1"/>
  <c r="L795" i="3" s="1"/>
  <c r="H795" i="3" a="1"/>
  <c r="H795" i="3" s="1"/>
  <c r="D795" i="3" a="1"/>
  <c r="D795" i="3" s="1"/>
  <c r="N795" i="3" a="1"/>
  <c r="N795" i="3" s="1"/>
  <c r="K795" i="3" a="1"/>
  <c r="K795" i="3" s="1"/>
  <c r="G795" i="3" a="1"/>
  <c r="G795" i="3" s="1"/>
  <c r="F795" i="3" a="1"/>
  <c r="F795" i="3" s="1"/>
  <c r="J795" i="3" a="1"/>
  <c r="J795" i="3" s="1"/>
  <c r="N802" i="3" a="1"/>
  <c r="N802" i="3" s="1"/>
  <c r="J802" i="3" a="1"/>
  <c r="J802" i="3" s="1"/>
  <c r="F802" i="3" a="1"/>
  <c r="F802" i="3" s="1"/>
  <c r="M802" i="3" a="1"/>
  <c r="M802" i="3" s="1"/>
  <c r="I802" i="3" a="1"/>
  <c r="I802" i="3" s="1"/>
  <c r="E802" i="3" a="1"/>
  <c r="E802" i="3" s="1"/>
  <c r="L802" i="3" a="1"/>
  <c r="L802" i="3" s="1"/>
  <c r="H802" i="3" a="1"/>
  <c r="H802" i="3" s="1"/>
  <c r="D802" i="3" a="1"/>
  <c r="D802" i="3" s="1"/>
  <c r="K802" i="3" a="1"/>
  <c r="K802" i="3" s="1"/>
  <c r="G802" i="3" a="1"/>
  <c r="G802" i="3" s="1"/>
  <c r="N853" i="3" a="1"/>
  <c r="N853" i="3" s="1"/>
  <c r="J853" i="3" a="1"/>
  <c r="J853" i="3" s="1"/>
  <c r="F853" i="3" a="1"/>
  <c r="F853" i="3" s="1"/>
  <c r="M853" i="3" a="1"/>
  <c r="M853" i="3" s="1"/>
  <c r="I853" i="3" a="1"/>
  <c r="I853" i="3" s="1"/>
  <c r="E853" i="3" a="1"/>
  <c r="E853" i="3" s="1"/>
  <c r="L853" i="3" a="1"/>
  <c r="L853" i="3" s="1"/>
  <c r="K853" i="3" a="1"/>
  <c r="K853" i="3" s="1"/>
  <c r="H853" i="3" a="1"/>
  <c r="H853" i="3" s="1"/>
  <c r="G853" i="3" a="1"/>
  <c r="G853" i="3" s="1"/>
  <c r="D853" i="3" a="1"/>
  <c r="D853" i="3" s="1"/>
  <c r="M847" i="3" a="1"/>
  <c r="M847" i="3" s="1"/>
  <c r="I847" i="3" a="1"/>
  <c r="I847" i="3" s="1"/>
  <c r="E847" i="3" a="1"/>
  <c r="E847" i="3" s="1"/>
  <c r="L847" i="3" a="1"/>
  <c r="L847" i="3" s="1"/>
  <c r="H847" i="3" a="1"/>
  <c r="H847" i="3" s="1"/>
  <c r="D847" i="3" a="1"/>
  <c r="D847" i="3" s="1"/>
  <c r="G847" i="3" a="1"/>
  <c r="G847" i="3" s="1"/>
  <c r="F847" i="3" a="1"/>
  <c r="F847" i="3" s="1"/>
  <c r="N847" i="3" a="1"/>
  <c r="N847" i="3" s="1"/>
  <c r="K847" i="3" a="1"/>
  <c r="K847" i="3" s="1"/>
  <c r="J847" i="3" a="1"/>
  <c r="J847" i="3" s="1"/>
  <c r="L774" i="3" a="1"/>
  <c r="L774" i="3" s="1"/>
  <c r="H774" i="3" a="1"/>
  <c r="H774" i="3" s="1"/>
  <c r="D774" i="3" a="1"/>
  <c r="D774" i="3" s="1"/>
  <c r="K774" i="3" a="1"/>
  <c r="K774" i="3" s="1"/>
  <c r="G774" i="3" a="1"/>
  <c r="G774" i="3" s="1"/>
  <c r="N774" i="3" a="1"/>
  <c r="N774" i="3" s="1"/>
  <c r="J774" i="3" a="1"/>
  <c r="J774" i="3" s="1"/>
  <c r="F774" i="3" a="1"/>
  <c r="F774" i="3" s="1"/>
  <c r="M774" i="3" a="1"/>
  <c r="M774" i="3" s="1"/>
  <c r="I774" i="3" a="1"/>
  <c r="I774" i="3" s="1"/>
  <c r="E774" i="3" a="1"/>
  <c r="E774" i="3" s="1"/>
  <c r="N837" i="3" a="1"/>
  <c r="N837" i="3" s="1"/>
  <c r="J837" i="3" a="1"/>
  <c r="J837" i="3" s="1"/>
  <c r="F837" i="3" a="1"/>
  <c r="F837" i="3" s="1"/>
  <c r="M837" i="3" a="1"/>
  <c r="M837" i="3" s="1"/>
  <c r="I837" i="3" a="1"/>
  <c r="I837" i="3" s="1"/>
  <c r="E837" i="3" a="1"/>
  <c r="E837" i="3" s="1"/>
  <c r="L837" i="3" a="1"/>
  <c r="L837" i="3" s="1"/>
  <c r="D837" i="3" a="1"/>
  <c r="D837" i="3" s="1"/>
  <c r="K837" i="3" a="1"/>
  <c r="K837" i="3" s="1"/>
  <c r="H837" i="3" a="1"/>
  <c r="H837" i="3" s="1"/>
  <c r="G837" i="3" a="1"/>
  <c r="G837" i="3" s="1"/>
  <c r="K784" i="3" a="1"/>
  <c r="K784" i="3" s="1"/>
  <c r="G784" i="3" a="1"/>
  <c r="G784" i="3" s="1"/>
  <c r="N784" i="3" a="1"/>
  <c r="N784" i="3" s="1"/>
  <c r="J784" i="3" a="1"/>
  <c r="J784" i="3" s="1"/>
  <c r="F784" i="3" a="1"/>
  <c r="F784" i="3" s="1"/>
  <c r="M784" i="3" a="1"/>
  <c r="M784" i="3" s="1"/>
  <c r="I784" i="3" a="1"/>
  <c r="I784" i="3" s="1"/>
  <c r="E784" i="3" a="1"/>
  <c r="E784" i="3" s="1"/>
  <c r="L784" i="3" a="1"/>
  <c r="L784" i="3" s="1"/>
  <c r="H784" i="3" a="1"/>
  <c r="H784" i="3" s="1"/>
  <c r="D784" i="3" a="1"/>
  <c r="D784" i="3" s="1"/>
  <c r="N846" i="3" a="1"/>
  <c r="N846" i="3" s="1"/>
  <c r="J846" i="3" a="1"/>
  <c r="J846" i="3" s="1"/>
  <c r="F846" i="3" a="1"/>
  <c r="F846" i="3" s="1"/>
  <c r="M846" i="3" a="1"/>
  <c r="M846" i="3" s="1"/>
  <c r="I846" i="3" a="1"/>
  <c r="I846" i="3" s="1"/>
  <c r="E846" i="3" a="1"/>
  <c r="E846" i="3" s="1"/>
  <c r="K846" i="3" a="1"/>
  <c r="K846" i="3" s="1"/>
  <c r="G846" i="3" a="1"/>
  <c r="G846" i="3" s="1"/>
  <c r="L846" i="3" a="1"/>
  <c r="L846" i="3" s="1"/>
  <c r="H846" i="3" a="1"/>
  <c r="H846" i="3" s="1"/>
  <c r="D846" i="3" a="1"/>
  <c r="D846" i="3" s="1"/>
  <c r="M894" i="3" a="1"/>
  <c r="M894" i="3" s="1"/>
  <c r="I894" i="3" a="1"/>
  <c r="I894" i="3" s="1"/>
  <c r="E894" i="3" a="1"/>
  <c r="E894" i="3" s="1"/>
  <c r="L894" i="3" a="1"/>
  <c r="L894" i="3" s="1"/>
  <c r="H894" i="3" a="1"/>
  <c r="H894" i="3" s="1"/>
  <c r="D894" i="3" a="1"/>
  <c r="D894" i="3" s="1"/>
  <c r="J894" i="3" a="1"/>
  <c r="J894" i="3" s="1"/>
  <c r="G894" i="3" a="1"/>
  <c r="G894" i="3" s="1"/>
  <c r="N894" i="3" a="1"/>
  <c r="N894" i="3" s="1"/>
  <c r="F894" i="3" a="1"/>
  <c r="F894" i="3" s="1"/>
  <c r="K894" i="3" a="1"/>
  <c r="K894" i="3" s="1"/>
  <c r="K817" i="3" a="1"/>
  <c r="K817" i="3" s="1"/>
  <c r="G817" i="3" a="1"/>
  <c r="G817" i="3" s="1"/>
  <c r="N817" i="3" a="1"/>
  <c r="N817" i="3" s="1"/>
  <c r="I817" i="3" a="1"/>
  <c r="I817" i="3" s="1"/>
  <c r="D817" i="3" a="1"/>
  <c r="D817" i="3" s="1"/>
  <c r="M817" i="3" a="1"/>
  <c r="M817" i="3" s="1"/>
  <c r="H817" i="3" a="1"/>
  <c r="H817" i="3" s="1"/>
  <c r="E817" i="3" a="1"/>
  <c r="E817" i="3" s="1"/>
  <c r="J817" i="3" a="1"/>
  <c r="J817" i="3" s="1"/>
  <c r="F817" i="3" a="1"/>
  <c r="F817" i="3" s="1"/>
  <c r="L817" i="3" a="1"/>
  <c r="L817" i="3" s="1"/>
  <c r="F927" i="3" a="1"/>
  <c r="F927" i="3" s="1"/>
  <c r="J927" i="3" a="1"/>
  <c r="J927" i="3" s="1"/>
  <c r="E927" i="3" a="1"/>
  <c r="E927" i="3" s="1"/>
  <c r="N927" i="3" a="1"/>
  <c r="N927" i="3" s="1"/>
  <c r="I927" i="3" a="1"/>
  <c r="I927" i="3" s="1"/>
  <c r="M927" i="3" a="1"/>
  <c r="M927" i="3" s="1"/>
  <c r="D927" i="3" a="1"/>
  <c r="D927" i="3" s="1"/>
  <c r="H927" i="3" a="1"/>
  <c r="H927" i="3" s="1"/>
  <c r="G927" i="3" a="1"/>
  <c r="G927" i="3" s="1"/>
  <c r="K927" i="3" a="1"/>
  <c r="K927" i="3" s="1"/>
  <c r="L927" i="3" a="1"/>
  <c r="L927" i="3" s="1"/>
  <c r="N891" i="3" a="1"/>
  <c r="N891" i="3" s="1"/>
  <c r="J891" i="3" a="1"/>
  <c r="J891" i="3" s="1"/>
  <c r="F891" i="3" a="1"/>
  <c r="F891" i="3" s="1"/>
  <c r="M891" i="3" a="1"/>
  <c r="M891" i="3" s="1"/>
  <c r="I891" i="3" a="1"/>
  <c r="I891" i="3" s="1"/>
  <c r="E891" i="3" a="1"/>
  <c r="E891" i="3" s="1"/>
  <c r="L891" i="3" a="1"/>
  <c r="L891" i="3" s="1"/>
  <c r="D891" i="3" a="1"/>
  <c r="D891" i="3" s="1"/>
  <c r="K891" i="3" a="1"/>
  <c r="K891" i="3" s="1"/>
  <c r="H891" i="3" a="1"/>
  <c r="H891" i="3" s="1"/>
  <c r="G891" i="3" a="1"/>
  <c r="G891" i="3" s="1"/>
  <c r="N866" i="3" a="1"/>
  <c r="N866" i="3" s="1"/>
  <c r="M866" i="3" a="1"/>
  <c r="M866" i="3" s="1"/>
  <c r="H866" i="3" a="1"/>
  <c r="H866" i="3" s="1"/>
  <c r="L866" i="3" a="1"/>
  <c r="L866" i="3" s="1"/>
  <c r="G866" i="3" a="1"/>
  <c r="G866" i="3" s="1"/>
  <c r="F866" i="3" a="1"/>
  <c r="F866" i="3" s="1"/>
  <c r="J866" i="3" a="1"/>
  <c r="J866" i="3" s="1"/>
  <c r="K866" i="3" a="1"/>
  <c r="K866" i="3" s="1"/>
  <c r="I866" i="3" a="1"/>
  <c r="I866" i="3" s="1"/>
  <c r="E866" i="3" a="1"/>
  <c r="E866" i="3" s="1"/>
  <c r="D866" i="3" a="1"/>
  <c r="D866" i="3" s="1"/>
  <c r="K860" i="3" a="1"/>
  <c r="K860" i="3" s="1"/>
  <c r="G860" i="3" a="1"/>
  <c r="G860" i="3" s="1"/>
  <c r="N860" i="3" a="1"/>
  <c r="N860" i="3" s="1"/>
  <c r="J860" i="3" a="1"/>
  <c r="J860" i="3" s="1"/>
  <c r="F860" i="3" a="1"/>
  <c r="F860" i="3" s="1"/>
  <c r="M860" i="3" a="1"/>
  <c r="M860" i="3" s="1"/>
  <c r="I860" i="3" a="1"/>
  <c r="I860" i="3" s="1"/>
  <c r="E860" i="3" a="1"/>
  <c r="E860" i="3" s="1"/>
  <c r="L860" i="3" a="1"/>
  <c r="L860" i="3" s="1"/>
  <c r="H860" i="3" a="1"/>
  <c r="H860" i="3" s="1"/>
  <c r="D860" i="3" a="1"/>
  <c r="D860" i="3" s="1"/>
  <c r="L871" i="3" a="1"/>
  <c r="L871" i="3" s="1"/>
  <c r="H871" i="3" a="1"/>
  <c r="H871" i="3" s="1"/>
  <c r="D871" i="3" a="1"/>
  <c r="D871" i="3" s="1"/>
  <c r="K871" i="3" a="1"/>
  <c r="K871" i="3" s="1"/>
  <c r="G871" i="3" a="1"/>
  <c r="G871" i="3" s="1"/>
  <c r="M871" i="3" a="1"/>
  <c r="M871" i="3" s="1"/>
  <c r="F871" i="3" a="1"/>
  <c r="F871" i="3" s="1"/>
  <c r="E871" i="3" a="1"/>
  <c r="E871" i="3" s="1"/>
  <c r="J871" i="3" a="1"/>
  <c r="J871" i="3" s="1"/>
  <c r="I871" i="3" a="1"/>
  <c r="I871" i="3" s="1"/>
  <c r="N871" i="3" a="1"/>
  <c r="N871" i="3" s="1"/>
  <c r="M936" i="3" a="1"/>
  <c r="M936" i="3" s="1"/>
  <c r="I936" i="3" a="1"/>
  <c r="I936" i="3" s="1"/>
  <c r="E936" i="3" a="1"/>
  <c r="E936" i="3" s="1"/>
  <c r="L936" i="3" a="1"/>
  <c r="L936" i="3" s="1"/>
  <c r="H936" i="3" a="1"/>
  <c r="H936" i="3" s="1"/>
  <c r="D936" i="3" a="1"/>
  <c r="D936" i="3" s="1"/>
  <c r="G936" i="3" a="1"/>
  <c r="G936" i="3" s="1"/>
  <c r="N936" i="3" a="1"/>
  <c r="N936" i="3" s="1"/>
  <c r="F936" i="3" a="1"/>
  <c r="F936" i="3" s="1"/>
  <c r="K936" i="3" a="1"/>
  <c r="K936" i="3" s="1"/>
  <c r="J936" i="3" a="1"/>
  <c r="J936" i="3" s="1"/>
  <c r="L896" i="3" a="1"/>
  <c r="L896" i="3" s="1"/>
  <c r="H896" i="3" a="1"/>
  <c r="H896" i="3" s="1"/>
  <c r="D896" i="3" a="1"/>
  <c r="D896" i="3" s="1"/>
  <c r="K896" i="3" a="1"/>
  <c r="K896" i="3" s="1"/>
  <c r="G896" i="3" a="1"/>
  <c r="G896" i="3" s="1"/>
  <c r="I896" i="3" a="1"/>
  <c r="I896" i="3" s="1"/>
  <c r="N896" i="3" a="1"/>
  <c r="N896" i="3" s="1"/>
  <c r="F896" i="3" a="1"/>
  <c r="F896" i="3" s="1"/>
  <c r="M896" i="3" a="1"/>
  <c r="M896" i="3" s="1"/>
  <c r="E896" i="3" a="1"/>
  <c r="E896" i="3" s="1"/>
  <c r="J896" i="3" a="1"/>
  <c r="J896" i="3" s="1"/>
  <c r="K865" i="3" a="1"/>
  <c r="K865" i="3" s="1"/>
  <c r="G865" i="3" a="1"/>
  <c r="G865" i="3" s="1"/>
  <c r="N865" i="3" a="1"/>
  <c r="N865" i="3" s="1"/>
  <c r="J865" i="3" a="1"/>
  <c r="J865" i="3" s="1"/>
  <c r="F865" i="3" a="1"/>
  <c r="F865" i="3" s="1"/>
  <c r="I865" i="3" a="1"/>
  <c r="I865" i="3" s="1"/>
  <c r="D865" i="3" a="1"/>
  <c r="D865" i="3" s="1"/>
  <c r="M865" i="3" a="1"/>
  <c r="M865" i="3" s="1"/>
  <c r="H865" i="3" a="1"/>
  <c r="H865" i="3" s="1"/>
  <c r="L865" i="3" a="1"/>
  <c r="L865" i="3" s="1"/>
  <c r="E865" i="3" a="1"/>
  <c r="E865" i="3" s="1"/>
  <c r="N926" i="3" a="1"/>
  <c r="N926" i="3" s="1"/>
  <c r="J926" i="3" a="1"/>
  <c r="J926" i="3" s="1"/>
  <c r="F926" i="3" a="1"/>
  <c r="F926" i="3" s="1"/>
  <c r="M926" i="3" a="1"/>
  <c r="M926" i="3" s="1"/>
  <c r="D926" i="3" a="1"/>
  <c r="D926" i="3" s="1"/>
  <c r="H926" i="3" a="1"/>
  <c r="H926" i="3" s="1"/>
  <c r="L926" i="3" a="1"/>
  <c r="L926" i="3" s="1"/>
  <c r="G926" i="3" a="1"/>
  <c r="G926" i="3" s="1"/>
  <c r="K926" i="3" a="1"/>
  <c r="K926" i="3" s="1"/>
  <c r="E926" i="3" a="1"/>
  <c r="E926" i="3" s="1"/>
  <c r="I926" i="3" a="1"/>
  <c r="I926" i="3" s="1"/>
  <c r="K914" i="3" a="1"/>
  <c r="K914" i="3" s="1"/>
  <c r="G914" i="3" a="1"/>
  <c r="G914" i="3" s="1"/>
  <c r="N914" i="3" a="1"/>
  <c r="N914" i="3" s="1"/>
  <c r="J914" i="3" a="1"/>
  <c r="J914" i="3" s="1"/>
  <c r="F914" i="3" a="1"/>
  <c r="F914" i="3" s="1"/>
  <c r="L914" i="3" a="1"/>
  <c r="L914" i="3" s="1"/>
  <c r="I914" i="3" a="1"/>
  <c r="I914" i="3" s="1"/>
  <c r="H914" i="3" a="1"/>
  <c r="H914" i="3" s="1"/>
  <c r="E914" i="3" a="1"/>
  <c r="E914" i="3" s="1"/>
  <c r="D914" i="3" a="1"/>
  <c r="D914" i="3" s="1"/>
  <c r="M914" i="3" a="1"/>
  <c r="M914" i="3" s="1"/>
  <c r="F980" i="3" a="1"/>
  <c r="F980" i="3" s="1"/>
  <c r="J980" i="3" a="1"/>
  <c r="J980" i="3" s="1"/>
  <c r="E980" i="3" a="1"/>
  <c r="E980" i="3" s="1"/>
  <c r="N980" i="3" a="1"/>
  <c r="N980" i="3" s="1"/>
  <c r="I980" i="3" a="1"/>
  <c r="I980" i="3" s="1"/>
  <c r="M980" i="3" a="1"/>
  <c r="M980" i="3" s="1"/>
  <c r="D980" i="3" a="1"/>
  <c r="D980" i="3" s="1"/>
  <c r="H980" i="3" a="1"/>
  <c r="H980" i="3" s="1"/>
  <c r="G980" i="3" a="1"/>
  <c r="G980" i="3" s="1"/>
  <c r="L980" i="3" a="1"/>
  <c r="L980" i="3" s="1"/>
  <c r="K980" i="3" a="1"/>
  <c r="K980" i="3" s="1"/>
  <c r="M969" i="3" a="1"/>
  <c r="M969" i="3" s="1"/>
  <c r="I969" i="3" a="1"/>
  <c r="I969" i="3" s="1"/>
  <c r="E969" i="3" a="1"/>
  <c r="E969" i="3" s="1"/>
  <c r="L969" i="3" a="1"/>
  <c r="L969" i="3" s="1"/>
  <c r="H969" i="3" a="1"/>
  <c r="H969" i="3" s="1"/>
  <c r="D969" i="3" a="1"/>
  <c r="D969" i="3" s="1"/>
  <c r="K969" i="3" a="1"/>
  <c r="K969" i="3" s="1"/>
  <c r="G969" i="3" a="1"/>
  <c r="G969" i="3" s="1"/>
  <c r="N969" i="3" a="1"/>
  <c r="N969" i="3" s="1"/>
  <c r="J969" i="3" a="1"/>
  <c r="J969" i="3" s="1"/>
  <c r="F969" i="3" a="1"/>
  <c r="F969" i="3" s="1"/>
  <c r="L962" i="3" a="1"/>
  <c r="L962" i="3" s="1"/>
  <c r="H962" i="3" a="1"/>
  <c r="H962" i="3" s="1"/>
  <c r="D962" i="3" a="1"/>
  <c r="D962" i="3" s="1"/>
  <c r="K962" i="3" a="1"/>
  <c r="K962" i="3" s="1"/>
  <c r="G962" i="3" a="1"/>
  <c r="G962" i="3" s="1"/>
  <c r="E962" i="3" a="1"/>
  <c r="E962" i="3" s="1"/>
  <c r="N962" i="3" a="1"/>
  <c r="N962" i="3" s="1"/>
  <c r="M962" i="3" a="1"/>
  <c r="M962" i="3" s="1"/>
  <c r="I962" i="3" a="1"/>
  <c r="I962" i="3" s="1"/>
  <c r="J962" i="3" a="1"/>
  <c r="J962" i="3" s="1"/>
  <c r="F962" i="3" a="1"/>
  <c r="F962" i="3" s="1"/>
  <c r="L963" i="3" a="1"/>
  <c r="L963" i="3" s="1"/>
  <c r="H963" i="3" a="1"/>
  <c r="H963" i="3" s="1"/>
  <c r="D963" i="3" a="1"/>
  <c r="D963" i="3" s="1"/>
  <c r="K963" i="3" a="1"/>
  <c r="K963" i="3" s="1"/>
  <c r="G963" i="3" a="1"/>
  <c r="G963" i="3" s="1"/>
  <c r="N963" i="3" a="1"/>
  <c r="N963" i="3" s="1"/>
  <c r="J963" i="3" a="1"/>
  <c r="J963" i="3" s="1"/>
  <c r="F963" i="3" a="1"/>
  <c r="F963" i="3" s="1"/>
  <c r="M963" i="3" a="1"/>
  <c r="M963" i="3" s="1"/>
  <c r="I963" i="3" a="1"/>
  <c r="I963" i="3" s="1"/>
  <c r="E963" i="3" a="1"/>
  <c r="E963" i="3" s="1"/>
  <c r="K956" i="3" a="1"/>
  <c r="K956" i="3" s="1"/>
  <c r="G956" i="3" a="1"/>
  <c r="G956" i="3" s="1"/>
  <c r="N956" i="3" a="1"/>
  <c r="N956" i="3" s="1"/>
  <c r="J956" i="3" a="1"/>
  <c r="J956" i="3" s="1"/>
  <c r="F956" i="3" a="1"/>
  <c r="F956" i="3" s="1"/>
  <c r="M956" i="3" a="1"/>
  <c r="M956" i="3" s="1"/>
  <c r="L956" i="3" a="1"/>
  <c r="L956" i="3" s="1"/>
  <c r="I956" i="3" a="1"/>
  <c r="I956" i="3" s="1"/>
  <c r="H956" i="3" a="1"/>
  <c r="H956" i="3" s="1"/>
  <c r="D956" i="3" a="1"/>
  <c r="D956" i="3" s="1"/>
  <c r="E956" i="3" a="1"/>
  <c r="E956" i="3" s="1"/>
  <c r="K965" i="3" a="1"/>
  <c r="K965" i="3" s="1"/>
  <c r="G965" i="3" a="1"/>
  <c r="G965" i="3" s="1"/>
  <c r="N965" i="3" a="1"/>
  <c r="N965" i="3" s="1"/>
  <c r="J965" i="3" a="1"/>
  <c r="J965" i="3" s="1"/>
  <c r="F965" i="3" a="1"/>
  <c r="F965" i="3" s="1"/>
  <c r="M965" i="3" a="1"/>
  <c r="M965" i="3" s="1"/>
  <c r="I965" i="3" a="1"/>
  <c r="I965" i="3" s="1"/>
  <c r="E965" i="3" a="1"/>
  <c r="E965" i="3" s="1"/>
  <c r="L965" i="3" a="1"/>
  <c r="L965" i="3" s="1"/>
  <c r="H965" i="3" a="1"/>
  <c r="H965" i="3" s="1"/>
  <c r="D965" i="3" a="1"/>
  <c r="D965" i="3" s="1"/>
  <c r="L994" i="3" a="1"/>
  <c r="L994" i="3" s="1"/>
  <c r="H994" i="3" a="1"/>
  <c r="H994" i="3" s="1"/>
  <c r="D994" i="3" a="1"/>
  <c r="D994" i="3" s="1"/>
  <c r="K994" i="3" a="1"/>
  <c r="K994" i="3" s="1"/>
  <c r="G994" i="3" a="1"/>
  <c r="G994" i="3" s="1"/>
  <c r="I994" i="3" a="1"/>
  <c r="I994" i="3" s="1"/>
  <c r="F994" i="3" a="1"/>
  <c r="F994" i="3" s="1"/>
  <c r="E994" i="3" a="1"/>
  <c r="E994" i="3" s="1"/>
  <c r="M994" i="3" a="1"/>
  <c r="M994" i="3" s="1"/>
  <c r="N994" i="3" a="1"/>
  <c r="N994" i="3" s="1"/>
  <c r="J994" i="3" a="1"/>
  <c r="J994" i="3" s="1"/>
  <c r="M119" i="3" a="1"/>
  <c r="M119" i="3" s="1"/>
  <c r="I119" i="3" a="1"/>
  <c r="I119" i="3" s="1"/>
  <c r="E119" i="3" a="1"/>
  <c r="E119" i="3" s="1"/>
  <c r="L119" i="3" a="1"/>
  <c r="L119" i="3" s="1"/>
  <c r="H119" i="3" a="1"/>
  <c r="H119" i="3" s="1"/>
  <c r="D119" i="3" a="1"/>
  <c r="D119" i="3" s="1"/>
  <c r="K119" i="3" a="1"/>
  <c r="K119" i="3" s="1"/>
  <c r="G119" i="3" a="1"/>
  <c r="G119" i="3" s="1"/>
  <c r="J119" i="3" a="1"/>
  <c r="J119" i="3" s="1"/>
  <c r="F119" i="3" a="1"/>
  <c r="F119" i="3" s="1"/>
  <c r="N119" i="3" a="1"/>
  <c r="N119" i="3" s="1"/>
  <c r="M55" i="3" a="1"/>
  <c r="M55" i="3" s="1"/>
  <c r="I55" i="3" a="1"/>
  <c r="I55" i="3" s="1"/>
  <c r="E55" i="3" a="1"/>
  <c r="E55" i="3" s="1"/>
  <c r="L55" i="3" a="1"/>
  <c r="L55" i="3" s="1"/>
  <c r="H55" i="3" a="1"/>
  <c r="H55" i="3" s="1"/>
  <c r="D55" i="3" a="1"/>
  <c r="D55" i="3" s="1"/>
  <c r="K55" i="3" a="1"/>
  <c r="K55" i="3" s="1"/>
  <c r="G55" i="3" a="1"/>
  <c r="G55" i="3" s="1"/>
  <c r="J55" i="3" a="1"/>
  <c r="J55" i="3" s="1"/>
  <c r="N55" i="3" a="1"/>
  <c r="N55" i="3" s="1"/>
  <c r="F55" i="3" a="1"/>
  <c r="F55" i="3" s="1"/>
  <c r="N273" i="3" a="1"/>
  <c r="N273" i="3" s="1"/>
  <c r="J273" i="3" a="1"/>
  <c r="J273" i="3" s="1"/>
  <c r="F273" i="3" a="1"/>
  <c r="F273" i="3" s="1"/>
  <c r="M273" i="3" a="1"/>
  <c r="M273" i="3" s="1"/>
  <c r="I273" i="3" a="1"/>
  <c r="I273" i="3" s="1"/>
  <c r="E273" i="3" a="1"/>
  <c r="E273" i="3" s="1"/>
  <c r="L273" i="3" a="1"/>
  <c r="L273" i="3" s="1"/>
  <c r="H273" i="3" a="1"/>
  <c r="H273" i="3" s="1"/>
  <c r="D273" i="3" a="1"/>
  <c r="D273" i="3" s="1"/>
  <c r="K273" i="3" a="1"/>
  <c r="K273" i="3" s="1"/>
  <c r="G273" i="3" a="1"/>
  <c r="G273" i="3" s="1"/>
  <c r="N209" i="3" a="1"/>
  <c r="N209" i="3" s="1"/>
  <c r="J209" i="3" a="1"/>
  <c r="J209" i="3" s="1"/>
  <c r="F209" i="3" a="1"/>
  <c r="F209" i="3" s="1"/>
  <c r="M209" i="3" a="1"/>
  <c r="M209" i="3" s="1"/>
  <c r="I209" i="3" a="1"/>
  <c r="I209" i="3" s="1"/>
  <c r="E209" i="3" a="1"/>
  <c r="E209" i="3" s="1"/>
  <c r="L209" i="3" a="1"/>
  <c r="L209" i="3" s="1"/>
  <c r="H209" i="3" a="1"/>
  <c r="H209" i="3" s="1"/>
  <c r="D209" i="3" a="1"/>
  <c r="D209" i="3" s="1"/>
  <c r="K209" i="3" a="1"/>
  <c r="K209" i="3" s="1"/>
  <c r="G209" i="3" a="1"/>
  <c r="G209" i="3" s="1"/>
  <c r="N289" i="3" a="1"/>
  <c r="N289" i="3" s="1"/>
  <c r="J289" i="3" a="1"/>
  <c r="J289" i="3" s="1"/>
  <c r="F289" i="3" a="1"/>
  <c r="F289" i="3" s="1"/>
  <c r="M289" i="3" a="1"/>
  <c r="M289" i="3" s="1"/>
  <c r="I289" i="3" a="1"/>
  <c r="I289" i="3" s="1"/>
  <c r="E289" i="3" a="1"/>
  <c r="E289" i="3" s="1"/>
  <c r="H289" i="3" a="1"/>
  <c r="H289" i="3" s="1"/>
  <c r="G289" i="3" a="1"/>
  <c r="G289" i="3" s="1"/>
  <c r="L289" i="3" a="1"/>
  <c r="L289" i="3" s="1"/>
  <c r="K289" i="3" a="1"/>
  <c r="K289" i="3" s="1"/>
  <c r="D289" i="3" a="1"/>
  <c r="D289" i="3" s="1"/>
  <c r="N101" i="3" a="1"/>
  <c r="N101" i="3" s="1"/>
  <c r="J101" i="3" a="1"/>
  <c r="J101" i="3" s="1"/>
  <c r="F101" i="3" a="1"/>
  <c r="F101" i="3" s="1"/>
  <c r="M101" i="3" a="1"/>
  <c r="M101" i="3" s="1"/>
  <c r="I101" i="3" a="1"/>
  <c r="I101" i="3" s="1"/>
  <c r="E101" i="3" a="1"/>
  <c r="E101" i="3" s="1"/>
  <c r="L101" i="3" a="1"/>
  <c r="L101" i="3" s="1"/>
  <c r="H101" i="3" a="1"/>
  <c r="H101" i="3" s="1"/>
  <c r="D101" i="3" a="1"/>
  <c r="D101" i="3" s="1"/>
  <c r="G101" i="3" a="1"/>
  <c r="G101" i="3" s="1"/>
  <c r="K101" i="3" a="1"/>
  <c r="K101" i="3" s="1"/>
  <c r="N37" i="3" a="1"/>
  <c r="N37" i="3" s="1"/>
  <c r="J37" i="3" a="1"/>
  <c r="J37" i="3" s="1"/>
  <c r="F37" i="3" a="1"/>
  <c r="F37" i="3" s="1"/>
  <c r="M37" i="3" a="1"/>
  <c r="M37" i="3" s="1"/>
  <c r="I37" i="3" a="1"/>
  <c r="I37" i="3" s="1"/>
  <c r="E37" i="3" a="1"/>
  <c r="E37" i="3" s="1"/>
  <c r="L37" i="3" a="1"/>
  <c r="L37" i="3" s="1"/>
  <c r="H37" i="3" a="1"/>
  <c r="H37" i="3" s="1"/>
  <c r="D37" i="3" a="1"/>
  <c r="D37" i="3" s="1"/>
  <c r="K37" i="3" a="1"/>
  <c r="K37" i="3" s="1"/>
  <c r="G37" i="3" a="1"/>
  <c r="G37" i="3" s="1"/>
  <c r="L6" i="3" a="1"/>
  <c r="L6" i="3" s="1"/>
  <c r="H6" i="3" a="1"/>
  <c r="H6" i="3" s="1"/>
  <c r="D6" i="3" a="1"/>
  <c r="D6" i="3" s="1"/>
  <c r="J6" i="3" a="1"/>
  <c r="J6" i="3" s="1"/>
  <c r="E6" i="3" a="1"/>
  <c r="E6" i="3" s="1"/>
  <c r="N6" i="3" a="1"/>
  <c r="N6" i="3" s="1"/>
  <c r="I6" i="3" a="1"/>
  <c r="I6" i="3" s="1"/>
  <c r="M6" i="3" a="1"/>
  <c r="M6" i="3" s="1"/>
  <c r="G6" i="3" a="1"/>
  <c r="G6" i="3" s="1"/>
  <c r="K6" i="3" a="1"/>
  <c r="K6" i="3" s="1"/>
  <c r="F6" i="3" a="1"/>
  <c r="F6" i="3" s="1"/>
  <c r="N240" i="3" a="1"/>
  <c r="N240" i="3" s="1"/>
  <c r="J240" i="3" a="1"/>
  <c r="J240" i="3" s="1"/>
  <c r="F240" i="3" a="1"/>
  <c r="F240" i="3" s="1"/>
  <c r="M240" i="3" a="1"/>
  <c r="M240" i="3" s="1"/>
  <c r="I240" i="3" a="1"/>
  <c r="I240" i="3" s="1"/>
  <c r="E240" i="3" a="1"/>
  <c r="E240" i="3" s="1"/>
  <c r="L240" i="3" a="1"/>
  <c r="L240" i="3" s="1"/>
  <c r="H240" i="3" a="1"/>
  <c r="H240" i="3" s="1"/>
  <c r="D240" i="3" a="1"/>
  <c r="D240" i="3" s="1"/>
  <c r="K240" i="3" a="1"/>
  <c r="K240" i="3" s="1"/>
  <c r="G240" i="3" a="1"/>
  <c r="G240" i="3" s="1"/>
  <c r="N176" i="3" a="1"/>
  <c r="N176" i="3" s="1"/>
  <c r="J176" i="3" a="1"/>
  <c r="J176" i="3" s="1"/>
  <c r="F176" i="3" a="1"/>
  <c r="F176" i="3" s="1"/>
  <c r="M176" i="3" a="1"/>
  <c r="M176" i="3" s="1"/>
  <c r="I176" i="3" a="1"/>
  <c r="I176" i="3" s="1"/>
  <c r="E176" i="3" a="1"/>
  <c r="E176" i="3" s="1"/>
  <c r="L176" i="3" a="1"/>
  <c r="L176" i="3" s="1"/>
  <c r="H176" i="3" a="1"/>
  <c r="H176" i="3" s="1"/>
  <c r="D176" i="3" a="1"/>
  <c r="D176" i="3" s="1"/>
  <c r="K176" i="3" a="1"/>
  <c r="K176" i="3" s="1"/>
  <c r="G176" i="3" a="1"/>
  <c r="G176" i="3" s="1"/>
  <c r="M126" i="3" a="1"/>
  <c r="M126" i="3" s="1"/>
  <c r="I126" i="3" a="1"/>
  <c r="I126" i="3" s="1"/>
  <c r="E126" i="3" a="1"/>
  <c r="E126" i="3" s="1"/>
  <c r="L126" i="3" a="1"/>
  <c r="L126" i="3" s="1"/>
  <c r="H126" i="3" a="1"/>
  <c r="H126" i="3" s="1"/>
  <c r="D126" i="3" a="1"/>
  <c r="D126" i="3" s="1"/>
  <c r="G126" i="3" a="1"/>
  <c r="G126" i="3" s="1"/>
  <c r="K126" i="3" a="1"/>
  <c r="K126" i="3" s="1"/>
  <c r="F126" i="3" a="1"/>
  <c r="F126" i="3" s="1"/>
  <c r="J126" i="3" a="1"/>
  <c r="J126" i="3" s="1"/>
  <c r="N126" i="3" a="1"/>
  <c r="N126" i="3" s="1"/>
  <c r="M62" i="3" a="1"/>
  <c r="M62" i="3" s="1"/>
  <c r="I62" i="3" a="1"/>
  <c r="I62" i="3" s="1"/>
  <c r="E62" i="3" a="1"/>
  <c r="E62" i="3" s="1"/>
  <c r="L62" i="3" a="1"/>
  <c r="L62" i="3" s="1"/>
  <c r="H62" i="3" a="1"/>
  <c r="H62" i="3" s="1"/>
  <c r="D62" i="3" a="1"/>
  <c r="D62" i="3" s="1"/>
  <c r="G62" i="3" a="1"/>
  <c r="G62" i="3" s="1"/>
  <c r="F62" i="3" a="1"/>
  <c r="F62" i="3" s="1"/>
  <c r="N62" i="3" a="1"/>
  <c r="N62" i="3" s="1"/>
  <c r="J62" i="3" a="1"/>
  <c r="J62" i="3" s="1"/>
  <c r="K62" i="3" a="1"/>
  <c r="K62" i="3" s="1"/>
  <c r="N84" i="3" a="1"/>
  <c r="N84" i="3" s="1"/>
  <c r="J84" i="3" a="1"/>
  <c r="J84" i="3" s="1"/>
  <c r="F84" i="3" a="1"/>
  <c r="F84" i="3" s="1"/>
  <c r="M84" i="3" a="1"/>
  <c r="M84" i="3" s="1"/>
  <c r="I84" i="3" a="1"/>
  <c r="I84" i="3" s="1"/>
  <c r="E84" i="3" a="1"/>
  <c r="E84" i="3" s="1"/>
  <c r="K84" i="3" a="1"/>
  <c r="K84" i="3" s="1"/>
  <c r="H84" i="3" a="1"/>
  <c r="H84" i="3" s="1"/>
  <c r="D84" i="3" a="1"/>
  <c r="D84" i="3" s="1"/>
  <c r="G84" i="3" a="1"/>
  <c r="G84" i="3" s="1"/>
  <c r="L84" i="3" a="1"/>
  <c r="L84" i="3" s="1"/>
  <c r="M19" i="3" a="1"/>
  <c r="M19" i="3" s="1"/>
  <c r="I19" i="3" a="1"/>
  <c r="I19" i="3" s="1"/>
  <c r="E19" i="3" a="1"/>
  <c r="E19" i="3" s="1"/>
  <c r="K19" i="3" a="1"/>
  <c r="K19" i="3" s="1"/>
  <c r="F19" i="3" a="1"/>
  <c r="F19" i="3" s="1"/>
  <c r="J19" i="3" a="1"/>
  <c r="J19" i="3" s="1"/>
  <c r="N19" i="3" a="1"/>
  <c r="N19" i="3" s="1"/>
  <c r="H19" i="3" a="1"/>
  <c r="H19" i="3" s="1"/>
  <c r="L19" i="3" a="1"/>
  <c r="L19" i="3" s="1"/>
  <c r="G19" i="3" a="1"/>
  <c r="G19" i="3" s="1"/>
  <c r="D19" i="3" a="1"/>
  <c r="D19" i="3" s="1"/>
  <c r="P11" i="5" a="1"/>
  <c r="P11" i="5" s="1"/>
  <c r="J2" i="4" s="1"/>
  <c r="AH11" i="5" a="1"/>
  <c r="AH11" i="5" s="1"/>
  <c r="L2" i="4" s="1"/>
  <c r="P1494" i="9"/>
  <c r="D1653" i="4" s="1"/>
  <c r="D3177" i="4"/>
  <c r="W147" i="5"/>
  <c r="B29" i="6"/>
  <c r="C29" i="6"/>
  <c r="B38" i="5"/>
  <c r="AL2" i="4" s="1"/>
  <c r="M299" i="16"/>
  <c r="C250" i="16"/>
  <c r="M191" i="16"/>
  <c r="M65" i="16"/>
  <c r="M64" i="16" s="1"/>
  <c r="C64" i="16"/>
  <c r="K115" i="3" a="1"/>
  <c r="K115" i="3" s="1"/>
  <c r="G115" i="3" a="1"/>
  <c r="G115" i="3" s="1"/>
  <c r="N115" i="3" a="1"/>
  <c r="N115" i="3" s="1"/>
  <c r="J115" i="3" a="1"/>
  <c r="J115" i="3" s="1"/>
  <c r="F115" i="3" a="1"/>
  <c r="F115" i="3" s="1"/>
  <c r="M115" i="3" a="1"/>
  <c r="M115" i="3" s="1"/>
  <c r="I115" i="3" a="1"/>
  <c r="I115" i="3" s="1"/>
  <c r="E115" i="3" a="1"/>
  <c r="E115" i="3" s="1"/>
  <c r="L115" i="3" a="1"/>
  <c r="L115" i="3" s="1"/>
  <c r="D115" i="3" a="1"/>
  <c r="D115" i="3" s="1"/>
  <c r="H115" i="3" a="1"/>
  <c r="H115" i="3" s="1"/>
  <c r="M379" i="16"/>
  <c r="J18" i="17"/>
  <c r="L18" i="17" s="1"/>
  <c r="D29" i="15"/>
  <c r="F29" i="15" s="1"/>
  <c r="E5" i="10" s="1"/>
  <c r="F30" i="15"/>
  <c r="P2544" i="9"/>
  <c r="D2703" i="4" s="1"/>
  <c r="D2704" i="4"/>
  <c r="L397" i="16"/>
  <c r="E22" i="11" s="1"/>
  <c r="L5" i="17"/>
  <c r="M263" i="16"/>
  <c r="M202" i="16"/>
  <c r="M201" i="16" s="1"/>
  <c r="C201" i="16"/>
  <c r="C190" i="16" s="1"/>
  <c r="E250" i="16"/>
  <c r="E4" i="17" s="1"/>
  <c r="P34" i="8"/>
  <c r="D32" i="4" s="1"/>
  <c r="C146" i="18"/>
  <c r="D3189" i="4"/>
  <c r="P23" i="9"/>
  <c r="E3" i="9"/>
  <c r="E2" i="9" s="1"/>
  <c r="E3029" i="9" s="1"/>
  <c r="E174" i="16"/>
  <c r="B47" i="6"/>
  <c r="C60" i="5" s="1"/>
  <c r="B60" i="5" s="1"/>
  <c r="BG2" i="4" s="1"/>
  <c r="B45" i="6"/>
  <c r="C58" i="5" s="1"/>
  <c r="B58" i="5" s="1"/>
  <c r="BE2" i="4" s="1"/>
  <c r="U121" i="5"/>
  <c r="EB2" i="4" s="1"/>
  <c r="EH2" i="4"/>
  <c r="F139" i="15"/>
  <c r="E136" i="16"/>
  <c r="E105" i="16" s="1"/>
  <c r="N146" i="3" a="1"/>
  <c r="N146" i="3" s="1"/>
  <c r="M146" i="3" a="1"/>
  <c r="M146" i="3" s="1"/>
  <c r="H146" i="3" a="1"/>
  <c r="H146" i="3" s="1"/>
  <c r="G146" i="3" a="1"/>
  <c r="G146" i="3" s="1"/>
  <c r="L146" i="3" a="1"/>
  <c r="L146" i="3" s="1"/>
  <c r="K146" i="3" a="1"/>
  <c r="K146" i="3" s="1"/>
  <c r="F146" i="3" a="1"/>
  <c r="F146" i="3" s="1"/>
  <c r="J146" i="3" a="1"/>
  <c r="J146" i="3" s="1"/>
  <c r="E146" i="3" a="1"/>
  <c r="E146" i="3" s="1"/>
  <c r="D146" i="3" a="1"/>
  <c r="D146" i="3" s="1"/>
  <c r="I146" i="3" a="1"/>
  <c r="I146" i="3" s="1"/>
  <c r="K91" i="3" a="1"/>
  <c r="K91" i="3" s="1"/>
  <c r="G91" i="3" a="1"/>
  <c r="G91" i="3" s="1"/>
  <c r="N91" i="3" a="1"/>
  <c r="N91" i="3" s="1"/>
  <c r="J91" i="3" a="1"/>
  <c r="J91" i="3" s="1"/>
  <c r="F91" i="3" a="1"/>
  <c r="F91" i="3" s="1"/>
  <c r="M91" i="3" a="1"/>
  <c r="M91" i="3" s="1"/>
  <c r="I91" i="3" a="1"/>
  <c r="I91" i="3" s="1"/>
  <c r="E91" i="3" a="1"/>
  <c r="E91" i="3" s="1"/>
  <c r="D91" i="3" a="1"/>
  <c r="D91" i="3" s="1"/>
  <c r="L91" i="3" a="1"/>
  <c r="L91" i="3" s="1"/>
  <c r="H91" i="3" a="1"/>
  <c r="H91" i="3" s="1"/>
  <c r="K27" i="3" a="1"/>
  <c r="K27" i="3" s="1"/>
  <c r="G27" i="3" a="1"/>
  <c r="G27" i="3" s="1"/>
  <c r="N27" i="3" a="1"/>
  <c r="N27" i="3" s="1"/>
  <c r="J27" i="3" a="1"/>
  <c r="J27" i="3" s="1"/>
  <c r="F27" i="3" a="1"/>
  <c r="F27" i="3" s="1"/>
  <c r="M27" i="3" a="1"/>
  <c r="M27" i="3" s="1"/>
  <c r="I27" i="3" a="1"/>
  <c r="I27" i="3" s="1"/>
  <c r="E27" i="3" a="1"/>
  <c r="E27" i="3" s="1"/>
  <c r="D27" i="3" a="1"/>
  <c r="D27" i="3" s="1"/>
  <c r="L27" i="3" a="1"/>
  <c r="L27" i="3" s="1"/>
  <c r="H27" i="3" a="1"/>
  <c r="H27" i="3" s="1"/>
  <c r="K90" i="3" a="1"/>
  <c r="K90" i="3" s="1"/>
  <c r="G90" i="3" a="1"/>
  <c r="G90" i="3" s="1"/>
  <c r="N90" i="3" a="1"/>
  <c r="N90" i="3" s="1"/>
  <c r="J90" i="3" a="1"/>
  <c r="J90" i="3" s="1"/>
  <c r="F90" i="3" a="1"/>
  <c r="F90" i="3" s="1"/>
  <c r="M90" i="3" a="1"/>
  <c r="M90" i="3" s="1"/>
  <c r="D90" i="3" a="1"/>
  <c r="D90" i="3" s="1"/>
  <c r="H90" i="3" a="1"/>
  <c r="H90" i="3" s="1"/>
  <c r="L90" i="3" a="1"/>
  <c r="L90" i="3" s="1"/>
  <c r="I90" i="3" a="1"/>
  <c r="I90" i="3" s="1"/>
  <c r="E90" i="3" a="1"/>
  <c r="E90" i="3" s="1"/>
  <c r="K26" i="3" a="1"/>
  <c r="K26" i="3" s="1"/>
  <c r="G26" i="3" a="1"/>
  <c r="G26" i="3" s="1"/>
  <c r="N26" i="3" a="1"/>
  <c r="N26" i="3" s="1"/>
  <c r="J26" i="3" a="1"/>
  <c r="J26" i="3" s="1"/>
  <c r="F26" i="3" a="1"/>
  <c r="F26" i="3" s="1"/>
  <c r="I26" i="3" a="1"/>
  <c r="I26" i="3" s="1"/>
  <c r="M26" i="3" a="1"/>
  <c r="M26" i="3" s="1"/>
  <c r="E26" i="3" a="1"/>
  <c r="E26" i="3" s="1"/>
  <c r="D26" i="3" a="1"/>
  <c r="D26" i="3" s="1"/>
  <c r="L26" i="3" a="1"/>
  <c r="L26" i="3" s="1"/>
  <c r="H26" i="3" a="1"/>
  <c r="H26" i="3" s="1"/>
  <c r="L105" i="3" a="1"/>
  <c r="L105" i="3" s="1"/>
  <c r="H105" i="3" a="1"/>
  <c r="H105" i="3" s="1"/>
  <c r="D105" i="3" a="1"/>
  <c r="D105" i="3" s="1"/>
  <c r="K105" i="3" a="1"/>
  <c r="K105" i="3" s="1"/>
  <c r="G105" i="3" a="1"/>
  <c r="G105" i="3" s="1"/>
  <c r="N105" i="3" a="1"/>
  <c r="N105" i="3" s="1"/>
  <c r="J105" i="3" a="1"/>
  <c r="J105" i="3" s="1"/>
  <c r="F105" i="3" a="1"/>
  <c r="F105" i="3" s="1"/>
  <c r="I105" i="3" a="1"/>
  <c r="I105" i="3" s="1"/>
  <c r="E105" i="3" a="1"/>
  <c r="E105" i="3" s="1"/>
  <c r="M105" i="3" a="1"/>
  <c r="M105" i="3" s="1"/>
  <c r="L41" i="3" a="1"/>
  <c r="L41" i="3" s="1"/>
  <c r="H41" i="3" a="1"/>
  <c r="H41" i="3" s="1"/>
  <c r="D41" i="3" a="1"/>
  <c r="D41" i="3" s="1"/>
  <c r="K41" i="3" a="1"/>
  <c r="K41" i="3" s="1"/>
  <c r="G41" i="3" a="1"/>
  <c r="G41" i="3" s="1"/>
  <c r="N41" i="3" a="1"/>
  <c r="N41" i="3" s="1"/>
  <c r="J41" i="3" a="1"/>
  <c r="J41" i="3" s="1"/>
  <c r="F41" i="3" a="1"/>
  <c r="F41" i="3" s="1"/>
  <c r="I41" i="3" a="1"/>
  <c r="I41" i="3" s="1"/>
  <c r="M41" i="3" a="1"/>
  <c r="M41" i="3" s="1"/>
  <c r="E41" i="3" a="1"/>
  <c r="E41" i="3" s="1"/>
  <c r="L120" i="3" a="1"/>
  <c r="L120" i="3" s="1"/>
  <c r="H120" i="3" a="1"/>
  <c r="H120" i="3" s="1"/>
  <c r="D120" i="3" a="1"/>
  <c r="D120" i="3" s="1"/>
  <c r="K120" i="3" a="1"/>
  <c r="K120" i="3" s="1"/>
  <c r="G120" i="3" a="1"/>
  <c r="G120" i="3" s="1"/>
  <c r="F120" i="3" a="1"/>
  <c r="F120" i="3" s="1"/>
  <c r="J120" i="3" a="1"/>
  <c r="J120" i="3" s="1"/>
  <c r="M120" i="3" a="1"/>
  <c r="M120" i="3" s="1"/>
  <c r="N120" i="3" a="1"/>
  <c r="N120" i="3" s="1"/>
  <c r="E120" i="3" a="1"/>
  <c r="E120" i="3" s="1"/>
  <c r="I120" i="3" a="1"/>
  <c r="I120" i="3" s="1"/>
  <c r="L56" i="3" a="1"/>
  <c r="L56" i="3" s="1"/>
  <c r="H56" i="3" a="1"/>
  <c r="H56" i="3" s="1"/>
  <c r="D56" i="3" a="1"/>
  <c r="D56" i="3" s="1"/>
  <c r="K56" i="3" a="1"/>
  <c r="K56" i="3" s="1"/>
  <c r="G56" i="3" a="1"/>
  <c r="G56" i="3" s="1"/>
  <c r="F56" i="3" a="1"/>
  <c r="F56" i="3" s="1"/>
  <c r="M56" i="3" a="1"/>
  <c r="M56" i="3" s="1"/>
  <c r="N56" i="3" a="1"/>
  <c r="N56" i="3" s="1"/>
  <c r="E56" i="3" a="1"/>
  <c r="E56" i="3" s="1"/>
  <c r="J56" i="3" a="1"/>
  <c r="J56" i="3" s="1"/>
  <c r="I56" i="3" a="1"/>
  <c r="I56" i="3" s="1"/>
  <c r="M162" i="3" a="1"/>
  <c r="M162" i="3" s="1"/>
  <c r="I162" i="3" a="1"/>
  <c r="I162" i="3" s="1"/>
  <c r="E162" i="3" a="1"/>
  <c r="E162" i="3" s="1"/>
  <c r="L162" i="3" a="1"/>
  <c r="L162" i="3" s="1"/>
  <c r="H162" i="3" a="1"/>
  <c r="H162" i="3" s="1"/>
  <c r="D162" i="3" a="1"/>
  <c r="D162" i="3" s="1"/>
  <c r="K162" i="3" a="1"/>
  <c r="K162" i="3" s="1"/>
  <c r="G162" i="3" a="1"/>
  <c r="G162" i="3" s="1"/>
  <c r="N162" i="3" a="1"/>
  <c r="N162" i="3" s="1"/>
  <c r="J162" i="3" a="1"/>
  <c r="J162" i="3" s="1"/>
  <c r="F162" i="3" a="1"/>
  <c r="F162" i="3" s="1"/>
  <c r="M226" i="3" a="1"/>
  <c r="M226" i="3" s="1"/>
  <c r="I226" i="3" a="1"/>
  <c r="I226" i="3" s="1"/>
  <c r="E226" i="3" a="1"/>
  <c r="E226" i="3" s="1"/>
  <c r="L226" i="3" a="1"/>
  <c r="L226" i="3" s="1"/>
  <c r="H226" i="3" a="1"/>
  <c r="H226" i="3" s="1"/>
  <c r="D226" i="3" a="1"/>
  <c r="D226" i="3" s="1"/>
  <c r="K226" i="3" a="1"/>
  <c r="K226" i="3" s="1"/>
  <c r="G226" i="3" a="1"/>
  <c r="G226" i="3" s="1"/>
  <c r="N226" i="3" a="1"/>
  <c r="N226" i="3" s="1"/>
  <c r="J226" i="3" a="1"/>
  <c r="J226" i="3" s="1"/>
  <c r="F226" i="3" a="1"/>
  <c r="F226" i="3" s="1"/>
  <c r="M291" i="3" a="1"/>
  <c r="M291" i="3" s="1"/>
  <c r="I291" i="3" a="1"/>
  <c r="I291" i="3" s="1"/>
  <c r="E291" i="3" a="1"/>
  <c r="E291" i="3" s="1"/>
  <c r="L291" i="3" a="1"/>
  <c r="L291" i="3" s="1"/>
  <c r="H291" i="3" a="1"/>
  <c r="H291" i="3" s="1"/>
  <c r="D291" i="3" a="1"/>
  <c r="D291" i="3" s="1"/>
  <c r="G291" i="3" a="1"/>
  <c r="G291" i="3" s="1"/>
  <c r="N291" i="3" a="1"/>
  <c r="N291" i="3" s="1"/>
  <c r="F291" i="3" a="1"/>
  <c r="F291" i="3" s="1"/>
  <c r="K291" i="3" a="1"/>
  <c r="K291" i="3" s="1"/>
  <c r="J291" i="3" a="1"/>
  <c r="J291" i="3" s="1"/>
  <c r="M203" i="3" a="1"/>
  <c r="M203" i="3" s="1"/>
  <c r="I203" i="3" a="1"/>
  <c r="I203" i="3" s="1"/>
  <c r="E203" i="3" a="1"/>
  <c r="E203" i="3" s="1"/>
  <c r="L203" i="3" a="1"/>
  <c r="L203" i="3" s="1"/>
  <c r="H203" i="3" a="1"/>
  <c r="H203" i="3" s="1"/>
  <c r="D203" i="3" a="1"/>
  <c r="D203" i="3" s="1"/>
  <c r="K203" i="3" a="1"/>
  <c r="K203" i="3" s="1"/>
  <c r="G203" i="3" a="1"/>
  <c r="G203" i="3" s="1"/>
  <c r="J203" i="3" a="1"/>
  <c r="J203" i="3" s="1"/>
  <c r="F203" i="3" a="1"/>
  <c r="F203" i="3" s="1"/>
  <c r="N203" i="3" a="1"/>
  <c r="N203" i="3" s="1"/>
  <c r="M267" i="3" a="1"/>
  <c r="M267" i="3" s="1"/>
  <c r="I267" i="3" a="1"/>
  <c r="I267" i="3" s="1"/>
  <c r="E267" i="3" a="1"/>
  <c r="E267" i="3" s="1"/>
  <c r="L267" i="3" a="1"/>
  <c r="L267" i="3" s="1"/>
  <c r="H267" i="3" a="1"/>
  <c r="H267" i="3" s="1"/>
  <c r="D267" i="3" a="1"/>
  <c r="D267" i="3" s="1"/>
  <c r="K267" i="3" a="1"/>
  <c r="K267" i="3" s="1"/>
  <c r="G267" i="3" a="1"/>
  <c r="G267" i="3" s="1"/>
  <c r="J267" i="3" a="1"/>
  <c r="J267" i="3" s="1"/>
  <c r="F267" i="3" a="1"/>
  <c r="F267" i="3" s="1"/>
  <c r="N267" i="3" a="1"/>
  <c r="N267" i="3" s="1"/>
  <c r="L180" i="3" a="1"/>
  <c r="L180" i="3" s="1"/>
  <c r="H180" i="3" a="1"/>
  <c r="H180" i="3" s="1"/>
  <c r="D180" i="3" a="1"/>
  <c r="D180" i="3" s="1"/>
  <c r="K180" i="3" a="1"/>
  <c r="K180" i="3" s="1"/>
  <c r="G180" i="3" a="1"/>
  <c r="G180" i="3" s="1"/>
  <c r="N180" i="3" a="1"/>
  <c r="N180" i="3" s="1"/>
  <c r="J180" i="3" a="1"/>
  <c r="J180" i="3" s="1"/>
  <c r="F180" i="3" a="1"/>
  <c r="F180" i="3" s="1"/>
  <c r="I180" i="3" a="1"/>
  <c r="I180" i="3" s="1"/>
  <c r="E180" i="3" a="1"/>
  <c r="E180" i="3" s="1"/>
  <c r="M180" i="3" a="1"/>
  <c r="M180" i="3" s="1"/>
  <c r="L244" i="3" a="1"/>
  <c r="L244" i="3" s="1"/>
  <c r="H244" i="3" a="1"/>
  <c r="H244" i="3" s="1"/>
  <c r="D244" i="3" a="1"/>
  <c r="D244" i="3" s="1"/>
  <c r="K244" i="3" a="1"/>
  <c r="K244" i="3" s="1"/>
  <c r="G244" i="3" a="1"/>
  <c r="G244" i="3" s="1"/>
  <c r="N244" i="3" a="1"/>
  <c r="N244" i="3" s="1"/>
  <c r="J244" i="3" a="1"/>
  <c r="J244" i="3" s="1"/>
  <c r="F244" i="3" a="1"/>
  <c r="F244" i="3" s="1"/>
  <c r="I244" i="3" a="1"/>
  <c r="I244" i="3" s="1"/>
  <c r="E244" i="3" a="1"/>
  <c r="E244" i="3" s="1"/>
  <c r="M244" i="3" a="1"/>
  <c r="M244" i="3" s="1"/>
  <c r="N308" i="3" a="1"/>
  <c r="N308" i="3" s="1"/>
  <c r="J308" i="3" a="1"/>
  <c r="J308" i="3" s="1"/>
  <c r="F308" i="3" a="1"/>
  <c r="F308" i="3" s="1"/>
  <c r="M308" i="3" a="1"/>
  <c r="M308" i="3" s="1"/>
  <c r="I308" i="3" a="1"/>
  <c r="I308" i="3" s="1"/>
  <c r="E308" i="3" a="1"/>
  <c r="E308" i="3" s="1"/>
  <c r="L308" i="3" a="1"/>
  <c r="L308" i="3" s="1"/>
  <c r="H308" i="3" a="1"/>
  <c r="H308" i="3" s="1"/>
  <c r="D308" i="3" a="1"/>
  <c r="D308" i="3" s="1"/>
  <c r="K308" i="3" a="1"/>
  <c r="K308" i="3" s="1"/>
  <c r="G308" i="3" a="1"/>
  <c r="G308" i="3" s="1"/>
  <c r="N372" i="3" a="1"/>
  <c r="N372" i="3" s="1"/>
  <c r="J372" i="3" a="1"/>
  <c r="J372" i="3" s="1"/>
  <c r="F372" i="3" a="1"/>
  <c r="F372" i="3" s="1"/>
  <c r="M372" i="3" a="1"/>
  <c r="M372" i="3" s="1"/>
  <c r="I372" i="3" a="1"/>
  <c r="I372" i="3" s="1"/>
  <c r="E372" i="3" a="1"/>
  <c r="E372" i="3" s="1"/>
  <c r="L372" i="3" a="1"/>
  <c r="L372" i="3" s="1"/>
  <c r="H372" i="3" a="1"/>
  <c r="H372" i="3" s="1"/>
  <c r="D372" i="3" a="1"/>
  <c r="D372" i="3" s="1"/>
  <c r="K372" i="3" a="1"/>
  <c r="K372" i="3" s="1"/>
  <c r="G372" i="3" a="1"/>
  <c r="G372" i="3" s="1"/>
  <c r="L181" i="3" a="1"/>
  <c r="L181" i="3" s="1"/>
  <c r="H181" i="3" a="1"/>
  <c r="H181" i="3" s="1"/>
  <c r="D181" i="3" a="1"/>
  <c r="D181" i="3" s="1"/>
  <c r="K181" i="3" a="1"/>
  <c r="K181" i="3" s="1"/>
  <c r="G181" i="3" a="1"/>
  <c r="G181" i="3" s="1"/>
  <c r="N181" i="3" a="1"/>
  <c r="N181" i="3" s="1"/>
  <c r="J181" i="3" a="1"/>
  <c r="J181" i="3" s="1"/>
  <c r="F181" i="3" a="1"/>
  <c r="F181" i="3" s="1"/>
  <c r="E181" i="3" a="1"/>
  <c r="E181" i="3" s="1"/>
  <c r="M181" i="3" a="1"/>
  <c r="M181" i="3" s="1"/>
  <c r="I181" i="3" a="1"/>
  <c r="I181" i="3" s="1"/>
  <c r="L245" i="3" a="1"/>
  <c r="L245" i="3" s="1"/>
  <c r="H245" i="3" a="1"/>
  <c r="H245" i="3" s="1"/>
  <c r="D245" i="3" a="1"/>
  <c r="D245" i="3" s="1"/>
  <c r="K245" i="3" a="1"/>
  <c r="K245" i="3" s="1"/>
  <c r="G245" i="3" a="1"/>
  <c r="G245" i="3" s="1"/>
  <c r="N245" i="3" a="1"/>
  <c r="N245" i="3" s="1"/>
  <c r="J245" i="3" a="1"/>
  <c r="J245" i="3" s="1"/>
  <c r="F245" i="3" a="1"/>
  <c r="F245" i="3" s="1"/>
  <c r="E245" i="3" a="1"/>
  <c r="E245" i="3" s="1"/>
  <c r="M245" i="3" a="1"/>
  <c r="M245" i="3" s="1"/>
  <c r="I245" i="3" a="1"/>
  <c r="I245" i="3" s="1"/>
  <c r="K166" i="3" a="1"/>
  <c r="K166" i="3" s="1"/>
  <c r="G166" i="3" a="1"/>
  <c r="G166" i="3" s="1"/>
  <c r="N166" i="3" a="1"/>
  <c r="N166" i="3" s="1"/>
  <c r="J166" i="3" a="1"/>
  <c r="J166" i="3" s="1"/>
  <c r="F166" i="3" a="1"/>
  <c r="F166" i="3" s="1"/>
  <c r="M166" i="3" a="1"/>
  <c r="M166" i="3" s="1"/>
  <c r="I166" i="3" a="1"/>
  <c r="I166" i="3" s="1"/>
  <c r="E166" i="3" a="1"/>
  <c r="E166" i="3" s="1"/>
  <c r="H166" i="3" a="1"/>
  <c r="H166" i="3" s="1"/>
  <c r="D166" i="3" a="1"/>
  <c r="D166" i="3" s="1"/>
  <c r="L166" i="3" a="1"/>
  <c r="L166" i="3" s="1"/>
  <c r="K230" i="3" a="1"/>
  <c r="K230" i="3" s="1"/>
  <c r="G230" i="3" a="1"/>
  <c r="G230" i="3" s="1"/>
  <c r="N230" i="3" a="1"/>
  <c r="N230" i="3" s="1"/>
  <c r="J230" i="3" a="1"/>
  <c r="J230" i="3" s="1"/>
  <c r="F230" i="3" a="1"/>
  <c r="F230" i="3" s="1"/>
  <c r="M230" i="3" a="1"/>
  <c r="M230" i="3" s="1"/>
  <c r="I230" i="3" a="1"/>
  <c r="I230" i="3" s="1"/>
  <c r="E230" i="3" a="1"/>
  <c r="E230" i="3" s="1"/>
  <c r="D230" i="3" a="1"/>
  <c r="D230" i="3" s="1"/>
  <c r="L230" i="3" a="1"/>
  <c r="L230" i="3" s="1"/>
  <c r="H230" i="3" a="1"/>
  <c r="H230" i="3" s="1"/>
  <c r="K151" i="3" a="1"/>
  <c r="K151" i="3" s="1"/>
  <c r="G151" i="3" a="1"/>
  <c r="G151" i="3" s="1"/>
  <c r="M151" i="3" a="1"/>
  <c r="M151" i="3" s="1"/>
  <c r="I151" i="3" a="1"/>
  <c r="I151" i="3" s="1"/>
  <c r="E151" i="3" a="1"/>
  <c r="E151" i="3" s="1"/>
  <c r="N151" i="3" a="1"/>
  <c r="N151" i="3" s="1"/>
  <c r="F151" i="3" a="1"/>
  <c r="F151" i="3" s="1"/>
  <c r="L151" i="3" a="1"/>
  <c r="L151" i="3" s="1"/>
  <c r="D151" i="3" a="1"/>
  <c r="D151" i="3" s="1"/>
  <c r="J151" i="3" a="1"/>
  <c r="J151" i="3" s="1"/>
  <c r="H151" i="3" a="1"/>
  <c r="H151" i="3" s="1"/>
  <c r="K215" i="3" a="1"/>
  <c r="K215" i="3" s="1"/>
  <c r="G215" i="3" a="1"/>
  <c r="G215" i="3" s="1"/>
  <c r="N215" i="3" a="1"/>
  <c r="N215" i="3" s="1"/>
  <c r="J215" i="3" a="1"/>
  <c r="J215" i="3" s="1"/>
  <c r="F215" i="3" a="1"/>
  <c r="F215" i="3" s="1"/>
  <c r="M215" i="3" a="1"/>
  <c r="M215" i="3" s="1"/>
  <c r="I215" i="3" a="1"/>
  <c r="I215" i="3" s="1"/>
  <c r="E215" i="3" a="1"/>
  <c r="E215" i="3" s="1"/>
  <c r="L215" i="3" a="1"/>
  <c r="L215" i="3" s="1"/>
  <c r="H215" i="3" a="1"/>
  <c r="H215" i="3" s="1"/>
  <c r="D215" i="3" a="1"/>
  <c r="D215" i="3" s="1"/>
  <c r="K279" i="3" a="1"/>
  <c r="K279" i="3" s="1"/>
  <c r="G279" i="3" a="1"/>
  <c r="G279" i="3" s="1"/>
  <c r="N279" i="3" a="1"/>
  <c r="N279" i="3" s="1"/>
  <c r="J279" i="3" a="1"/>
  <c r="J279" i="3" s="1"/>
  <c r="F279" i="3" a="1"/>
  <c r="F279" i="3" s="1"/>
  <c r="M279" i="3" a="1"/>
  <c r="M279" i="3" s="1"/>
  <c r="I279" i="3" a="1"/>
  <c r="I279" i="3" s="1"/>
  <c r="E279" i="3" a="1"/>
  <c r="E279" i="3" s="1"/>
  <c r="L279" i="3" a="1"/>
  <c r="L279" i="3" s="1"/>
  <c r="H279" i="3" a="1"/>
  <c r="H279" i="3" s="1"/>
  <c r="D279" i="3" a="1"/>
  <c r="D279" i="3" s="1"/>
  <c r="N349" i="3" a="1"/>
  <c r="N349" i="3" s="1"/>
  <c r="J349" i="3" a="1"/>
  <c r="J349" i="3" s="1"/>
  <c r="F349" i="3" a="1"/>
  <c r="F349" i="3" s="1"/>
  <c r="M349" i="3" a="1"/>
  <c r="M349" i="3" s="1"/>
  <c r="I349" i="3" a="1"/>
  <c r="I349" i="3" s="1"/>
  <c r="E349" i="3" a="1"/>
  <c r="E349" i="3" s="1"/>
  <c r="L349" i="3" a="1"/>
  <c r="L349" i="3" s="1"/>
  <c r="H349" i="3" a="1"/>
  <c r="H349" i="3" s="1"/>
  <c r="D349" i="3" a="1"/>
  <c r="D349" i="3" s="1"/>
  <c r="K349" i="3" a="1"/>
  <c r="K349" i="3" s="1"/>
  <c r="G349" i="3" a="1"/>
  <c r="G349" i="3" s="1"/>
  <c r="N413" i="3" a="1"/>
  <c r="N413" i="3" s="1"/>
  <c r="J413" i="3" a="1"/>
  <c r="J413" i="3" s="1"/>
  <c r="F413" i="3" a="1"/>
  <c r="F413" i="3" s="1"/>
  <c r="M413" i="3" a="1"/>
  <c r="M413" i="3" s="1"/>
  <c r="I413" i="3" a="1"/>
  <c r="I413" i="3" s="1"/>
  <c r="E413" i="3" a="1"/>
  <c r="E413" i="3" s="1"/>
  <c r="L413" i="3" a="1"/>
  <c r="L413" i="3" s="1"/>
  <c r="H413" i="3" a="1"/>
  <c r="H413" i="3" s="1"/>
  <c r="D413" i="3" a="1"/>
  <c r="D413" i="3" s="1"/>
  <c r="K413" i="3" a="1"/>
  <c r="K413" i="3" s="1"/>
  <c r="G413" i="3" a="1"/>
  <c r="G413" i="3" s="1"/>
  <c r="N563" i="3" a="1"/>
  <c r="N563" i="3" s="1"/>
  <c r="J563" i="3" a="1"/>
  <c r="J563" i="3" s="1"/>
  <c r="F563" i="3" a="1"/>
  <c r="F563" i="3" s="1"/>
  <c r="M563" i="3" a="1"/>
  <c r="M563" i="3" s="1"/>
  <c r="I563" i="3" a="1"/>
  <c r="I563" i="3" s="1"/>
  <c r="E563" i="3" a="1"/>
  <c r="E563" i="3" s="1"/>
  <c r="L563" i="3" a="1"/>
  <c r="L563" i="3" s="1"/>
  <c r="H563" i="3" a="1"/>
  <c r="H563" i="3" s="1"/>
  <c r="D563" i="3" a="1"/>
  <c r="D563" i="3" s="1"/>
  <c r="K563" i="3" a="1"/>
  <c r="K563" i="3" s="1"/>
  <c r="G563" i="3" a="1"/>
  <c r="G563" i="3" s="1"/>
  <c r="M358" i="3" a="1"/>
  <c r="M358" i="3" s="1"/>
  <c r="I358" i="3" a="1"/>
  <c r="I358" i="3" s="1"/>
  <c r="E358" i="3" a="1"/>
  <c r="E358" i="3" s="1"/>
  <c r="L358" i="3" a="1"/>
  <c r="L358" i="3" s="1"/>
  <c r="H358" i="3" a="1"/>
  <c r="H358" i="3" s="1"/>
  <c r="D358" i="3" a="1"/>
  <c r="D358" i="3" s="1"/>
  <c r="K358" i="3" a="1"/>
  <c r="K358" i="3" s="1"/>
  <c r="G358" i="3" a="1"/>
  <c r="G358" i="3" s="1"/>
  <c r="J358" i="3" a="1"/>
  <c r="J358" i="3" s="1"/>
  <c r="F358" i="3" a="1"/>
  <c r="F358" i="3" s="1"/>
  <c r="N358" i="3" a="1"/>
  <c r="N358" i="3" s="1"/>
  <c r="M295" i="3" a="1"/>
  <c r="M295" i="3" s="1"/>
  <c r="I295" i="3" a="1"/>
  <c r="I295" i="3" s="1"/>
  <c r="E295" i="3" a="1"/>
  <c r="E295" i="3" s="1"/>
  <c r="K295" i="3" a="1"/>
  <c r="K295" i="3" s="1"/>
  <c r="G295" i="3" a="1"/>
  <c r="G295" i="3" s="1"/>
  <c r="N295" i="3" a="1"/>
  <c r="N295" i="3" s="1"/>
  <c r="J295" i="3" a="1"/>
  <c r="J295" i="3" s="1"/>
  <c r="F295" i="3" a="1"/>
  <c r="F295" i="3" s="1"/>
  <c r="D295" i="3" a="1"/>
  <c r="D295" i="3" s="1"/>
  <c r="L295" i="3" a="1"/>
  <c r="L295" i="3" s="1"/>
  <c r="H295" i="3" a="1"/>
  <c r="H295" i="3" s="1"/>
  <c r="M359" i="3" a="1"/>
  <c r="M359" i="3" s="1"/>
  <c r="I359" i="3" a="1"/>
  <c r="I359" i="3" s="1"/>
  <c r="E359" i="3" a="1"/>
  <c r="E359" i="3" s="1"/>
  <c r="L359" i="3" a="1"/>
  <c r="L359" i="3" s="1"/>
  <c r="H359" i="3" a="1"/>
  <c r="H359" i="3" s="1"/>
  <c r="D359" i="3" a="1"/>
  <c r="D359" i="3" s="1"/>
  <c r="K359" i="3" a="1"/>
  <c r="K359" i="3" s="1"/>
  <c r="G359" i="3" a="1"/>
  <c r="G359" i="3" s="1"/>
  <c r="N359" i="3" a="1"/>
  <c r="N359" i="3" s="1"/>
  <c r="J359" i="3" a="1"/>
  <c r="J359" i="3" s="1"/>
  <c r="F359" i="3" a="1"/>
  <c r="F359" i="3" s="1"/>
  <c r="N427" i="3" a="1"/>
  <c r="N427" i="3" s="1"/>
  <c r="J427" i="3" a="1"/>
  <c r="J427" i="3" s="1"/>
  <c r="F427" i="3" a="1"/>
  <c r="F427" i="3" s="1"/>
  <c r="K427" i="3" a="1"/>
  <c r="K427" i="3" s="1"/>
  <c r="E427" i="3" a="1"/>
  <c r="E427" i="3" s="1"/>
  <c r="I427" i="3" a="1"/>
  <c r="I427" i="3" s="1"/>
  <c r="D427" i="3" a="1"/>
  <c r="D427" i="3" s="1"/>
  <c r="M427" i="3" a="1"/>
  <c r="M427" i="3" s="1"/>
  <c r="H427" i="3" a="1"/>
  <c r="H427" i="3" s="1"/>
  <c r="L427" i="3" a="1"/>
  <c r="L427" i="3" s="1"/>
  <c r="G427" i="3" a="1"/>
  <c r="G427" i="3" s="1"/>
  <c r="L336" i="3" a="1"/>
  <c r="L336" i="3" s="1"/>
  <c r="H336" i="3" a="1"/>
  <c r="H336" i="3" s="1"/>
  <c r="D336" i="3" a="1"/>
  <c r="D336" i="3" s="1"/>
  <c r="K336" i="3" a="1"/>
  <c r="K336" i="3" s="1"/>
  <c r="G336" i="3" a="1"/>
  <c r="G336" i="3" s="1"/>
  <c r="N336" i="3" a="1"/>
  <c r="N336" i="3" s="1"/>
  <c r="J336" i="3" a="1"/>
  <c r="J336" i="3" s="1"/>
  <c r="F336" i="3" a="1"/>
  <c r="F336" i="3" s="1"/>
  <c r="M336" i="3" a="1"/>
  <c r="M336" i="3" s="1"/>
  <c r="I336" i="3" a="1"/>
  <c r="I336" i="3" s="1"/>
  <c r="E336" i="3" a="1"/>
  <c r="E336" i="3" s="1"/>
  <c r="L400" i="3" a="1"/>
  <c r="L400" i="3" s="1"/>
  <c r="H400" i="3" a="1"/>
  <c r="H400" i="3" s="1"/>
  <c r="D400" i="3" a="1"/>
  <c r="D400" i="3" s="1"/>
  <c r="K400" i="3" a="1"/>
  <c r="K400" i="3" s="1"/>
  <c r="G400" i="3" a="1"/>
  <c r="G400" i="3" s="1"/>
  <c r="N400" i="3" a="1"/>
  <c r="N400" i="3" s="1"/>
  <c r="J400" i="3" a="1"/>
  <c r="J400" i="3" s="1"/>
  <c r="F400" i="3" a="1"/>
  <c r="F400" i="3" s="1"/>
  <c r="M400" i="3" a="1"/>
  <c r="M400" i="3" s="1"/>
  <c r="I400" i="3" a="1"/>
  <c r="I400" i="3" s="1"/>
  <c r="E400" i="3" a="1"/>
  <c r="E400" i="3" s="1"/>
  <c r="L337" i="3" a="1"/>
  <c r="L337" i="3" s="1"/>
  <c r="H337" i="3" a="1"/>
  <c r="H337" i="3" s="1"/>
  <c r="D337" i="3" a="1"/>
  <c r="D337" i="3" s="1"/>
  <c r="K337" i="3" a="1"/>
  <c r="K337" i="3" s="1"/>
  <c r="G337" i="3" a="1"/>
  <c r="G337" i="3" s="1"/>
  <c r="N337" i="3" a="1"/>
  <c r="N337" i="3" s="1"/>
  <c r="J337" i="3" a="1"/>
  <c r="J337" i="3" s="1"/>
  <c r="F337" i="3" a="1"/>
  <c r="F337" i="3" s="1"/>
  <c r="M337" i="3" a="1"/>
  <c r="M337" i="3" s="1"/>
  <c r="I337" i="3" a="1"/>
  <c r="I337" i="3" s="1"/>
  <c r="E337" i="3" a="1"/>
  <c r="E337" i="3" s="1"/>
  <c r="L401" i="3" a="1"/>
  <c r="L401" i="3" s="1"/>
  <c r="H401" i="3" a="1"/>
  <c r="H401" i="3" s="1"/>
  <c r="D401" i="3" a="1"/>
  <c r="D401" i="3" s="1"/>
  <c r="K401" i="3" a="1"/>
  <c r="K401" i="3" s="1"/>
  <c r="G401" i="3" a="1"/>
  <c r="G401" i="3" s="1"/>
  <c r="N401" i="3" a="1"/>
  <c r="N401" i="3" s="1"/>
  <c r="J401" i="3" a="1"/>
  <c r="J401" i="3" s="1"/>
  <c r="F401" i="3" a="1"/>
  <c r="F401" i="3" s="1"/>
  <c r="M401" i="3" a="1"/>
  <c r="M401" i="3" s="1"/>
  <c r="I401" i="3" a="1"/>
  <c r="I401" i="3" s="1"/>
  <c r="E401" i="3" a="1"/>
  <c r="E401" i="3" s="1"/>
  <c r="N460" i="3" a="1"/>
  <c r="N460" i="3" s="1"/>
  <c r="J460" i="3" a="1"/>
  <c r="J460" i="3" s="1"/>
  <c r="F460" i="3" a="1"/>
  <c r="F460" i="3" s="1"/>
  <c r="M460" i="3" a="1"/>
  <c r="M460" i="3" s="1"/>
  <c r="I460" i="3" a="1"/>
  <c r="I460" i="3" s="1"/>
  <c r="E460" i="3" a="1"/>
  <c r="E460" i="3" s="1"/>
  <c r="L460" i="3" a="1"/>
  <c r="L460" i="3" s="1"/>
  <c r="H460" i="3" a="1"/>
  <c r="H460" i="3" s="1"/>
  <c r="D460" i="3" a="1"/>
  <c r="D460" i="3" s="1"/>
  <c r="G460" i="3" a="1"/>
  <c r="G460" i="3" s="1"/>
  <c r="K460" i="3" a="1"/>
  <c r="K460" i="3" s="1"/>
  <c r="K306" i="3" a="1"/>
  <c r="K306" i="3" s="1"/>
  <c r="G306" i="3" a="1"/>
  <c r="G306" i="3" s="1"/>
  <c r="N306" i="3" a="1"/>
  <c r="N306" i="3" s="1"/>
  <c r="J306" i="3" a="1"/>
  <c r="J306" i="3" s="1"/>
  <c r="F306" i="3" a="1"/>
  <c r="F306" i="3" s="1"/>
  <c r="M306" i="3" a="1"/>
  <c r="M306" i="3" s="1"/>
  <c r="I306" i="3" a="1"/>
  <c r="I306" i="3" s="1"/>
  <c r="L306" i="3" a="1"/>
  <c r="L306" i="3" s="1"/>
  <c r="H306" i="3" a="1"/>
  <c r="H306" i="3" s="1"/>
  <c r="E306" i="3" a="1"/>
  <c r="E306" i="3" s="1"/>
  <c r="D306" i="3" a="1"/>
  <c r="D306" i="3" s="1"/>
  <c r="K370" i="3" a="1"/>
  <c r="K370" i="3" s="1"/>
  <c r="G370" i="3" a="1"/>
  <c r="G370" i="3" s="1"/>
  <c r="N370" i="3" a="1"/>
  <c r="N370" i="3" s="1"/>
  <c r="J370" i="3" a="1"/>
  <c r="J370" i="3" s="1"/>
  <c r="F370" i="3" a="1"/>
  <c r="F370" i="3" s="1"/>
  <c r="M370" i="3" a="1"/>
  <c r="M370" i="3" s="1"/>
  <c r="I370" i="3" a="1"/>
  <c r="I370" i="3" s="1"/>
  <c r="E370" i="3" a="1"/>
  <c r="E370" i="3" s="1"/>
  <c r="L370" i="3" a="1"/>
  <c r="L370" i="3" s="1"/>
  <c r="H370" i="3" a="1"/>
  <c r="H370" i="3" s="1"/>
  <c r="D370" i="3" a="1"/>
  <c r="D370" i="3" s="1"/>
  <c r="M430" i="3" a="1"/>
  <c r="M430" i="3" s="1"/>
  <c r="L430" i="3" a="1"/>
  <c r="L430" i="3" s="1"/>
  <c r="H430" i="3" a="1"/>
  <c r="H430" i="3" s="1"/>
  <c r="D430" i="3" a="1"/>
  <c r="D430" i="3" s="1"/>
  <c r="I430" i="3" a="1"/>
  <c r="I430" i="3" s="1"/>
  <c r="N430" i="3" a="1"/>
  <c r="N430" i="3" s="1"/>
  <c r="G430" i="3" a="1"/>
  <c r="G430" i="3" s="1"/>
  <c r="K430" i="3" a="1"/>
  <c r="K430" i="3" s="1"/>
  <c r="F430" i="3" a="1"/>
  <c r="F430" i="3" s="1"/>
  <c r="J430" i="3" a="1"/>
  <c r="J430" i="3" s="1"/>
  <c r="E430" i="3" a="1"/>
  <c r="E430" i="3" s="1"/>
  <c r="K347" i="3" a="1"/>
  <c r="K347" i="3" s="1"/>
  <c r="G347" i="3" a="1"/>
  <c r="G347" i="3" s="1"/>
  <c r="N347" i="3" a="1"/>
  <c r="N347" i="3" s="1"/>
  <c r="J347" i="3" a="1"/>
  <c r="J347" i="3" s="1"/>
  <c r="F347" i="3" a="1"/>
  <c r="F347" i="3" s="1"/>
  <c r="M347" i="3" a="1"/>
  <c r="M347" i="3" s="1"/>
  <c r="I347" i="3" a="1"/>
  <c r="I347" i="3" s="1"/>
  <c r="E347" i="3" a="1"/>
  <c r="E347" i="3" s="1"/>
  <c r="L347" i="3" a="1"/>
  <c r="L347" i="3" s="1"/>
  <c r="H347" i="3" a="1"/>
  <c r="H347" i="3" s="1"/>
  <c r="D347" i="3" a="1"/>
  <c r="D347" i="3" s="1"/>
  <c r="K411" i="3" a="1"/>
  <c r="K411" i="3" s="1"/>
  <c r="G411" i="3" a="1"/>
  <c r="G411" i="3" s="1"/>
  <c r="N411" i="3" a="1"/>
  <c r="N411" i="3" s="1"/>
  <c r="J411" i="3" a="1"/>
  <c r="J411" i="3" s="1"/>
  <c r="F411" i="3" a="1"/>
  <c r="F411" i="3" s="1"/>
  <c r="M411" i="3" a="1"/>
  <c r="M411" i="3" s="1"/>
  <c r="I411" i="3" a="1"/>
  <c r="I411" i="3" s="1"/>
  <c r="E411" i="3" a="1"/>
  <c r="E411" i="3" s="1"/>
  <c r="L411" i="3" a="1"/>
  <c r="L411" i="3" s="1"/>
  <c r="H411" i="3" a="1"/>
  <c r="H411" i="3" s="1"/>
  <c r="D411" i="3" a="1"/>
  <c r="D411" i="3" s="1"/>
  <c r="N477" i="3" a="1"/>
  <c r="N477" i="3" s="1"/>
  <c r="J477" i="3" a="1"/>
  <c r="J477" i="3" s="1"/>
  <c r="F477" i="3" a="1"/>
  <c r="F477" i="3" s="1"/>
  <c r="M477" i="3" a="1"/>
  <c r="M477" i="3" s="1"/>
  <c r="I477" i="3" a="1"/>
  <c r="I477" i="3" s="1"/>
  <c r="E477" i="3" a="1"/>
  <c r="E477" i="3" s="1"/>
  <c r="L477" i="3" a="1"/>
  <c r="L477" i="3" s="1"/>
  <c r="H477" i="3" a="1"/>
  <c r="H477" i="3" s="1"/>
  <c r="D477" i="3" a="1"/>
  <c r="D477" i="3" s="1"/>
  <c r="K477" i="3" a="1"/>
  <c r="K477" i="3" s="1"/>
  <c r="G477" i="3" a="1"/>
  <c r="G477" i="3" s="1"/>
  <c r="M486" i="3" a="1"/>
  <c r="M486" i="3" s="1"/>
  <c r="I486" i="3" a="1"/>
  <c r="I486" i="3" s="1"/>
  <c r="E486" i="3" a="1"/>
  <c r="E486" i="3" s="1"/>
  <c r="L486" i="3" a="1"/>
  <c r="L486" i="3" s="1"/>
  <c r="H486" i="3" a="1"/>
  <c r="H486" i="3" s="1"/>
  <c r="D486" i="3" a="1"/>
  <c r="D486" i="3" s="1"/>
  <c r="K486" i="3" a="1"/>
  <c r="K486" i="3" s="1"/>
  <c r="G486" i="3" a="1"/>
  <c r="G486" i="3" s="1"/>
  <c r="N486" i="3" a="1"/>
  <c r="N486" i="3" s="1"/>
  <c r="J486" i="3" a="1"/>
  <c r="J486" i="3" s="1"/>
  <c r="F486" i="3" a="1"/>
  <c r="F486" i="3" s="1"/>
  <c r="M471" i="3" a="1"/>
  <c r="M471" i="3" s="1"/>
  <c r="I471" i="3" a="1"/>
  <c r="I471" i="3" s="1"/>
  <c r="E471" i="3" a="1"/>
  <c r="E471" i="3" s="1"/>
  <c r="L471" i="3" a="1"/>
  <c r="L471" i="3" s="1"/>
  <c r="H471" i="3" a="1"/>
  <c r="H471" i="3" s="1"/>
  <c r="D471" i="3" a="1"/>
  <c r="D471" i="3" s="1"/>
  <c r="K471" i="3" a="1"/>
  <c r="K471" i="3" s="1"/>
  <c r="G471" i="3" a="1"/>
  <c r="G471" i="3" s="1"/>
  <c r="N471" i="3" a="1"/>
  <c r="N471" i="3" s="1"/>
  <c r="J471" i="3" a="1"/>
  <c r="J471" i="3" s="1"/>
  <c r="F471" i="3" a="1"/>
  <c r="F471" i="3" s="1"/>
  <c r="L448" i="3" a="1"/>
  <c r="L448" i="3" s="1"/>
  <c r="H448" i="3" a="1"/>
  <c r="H448" i="3" s="1"/>
  <c r="D448" i="3" a="1"/>
  <c r="D448" i="3" s="1"/>
  <c r="K448" i="3" a="1"/>
  <c r="K448" i="3" s="1"/>
  <c r="G448" i="3" a="1"/>
  <c r="G448" i="3" s="1"/>
  <c r="N448" i="3" a="1"/>
  <c r="N448" i="3" s="1"/>
  <c r="J448" i="3" a="1"/>
  <c r="J448" i="3" s="1"/>
  <c r="F448" i="3" a="1"/>
  <c r="F448" i="3" s="1"/>
  <c r="M448" i="3" a="1"/>
  <c r="M448" i="3" s="1"/>
  <c r="I448" i="3" a="1"/>
  <c r="I448" i="3" s="1"/>
  <c r="E448" i="3" a="1"/>
  <c r="E448" i="3" s="1"/>
  <c r="L500" i="3" a="1"/>
  <c r="L500" i="3" s="1"/>
  <c r="H500" i="3" a="1"/>
  <c r="H500" i="3" s="1"/>
  <c r="D500" i="3" a="1"/>
  <c r="D500" i="3" s="1"/>
  <c r="M500" i="3" a="1"/>
  <c r="M500" i="3" s="1"/>
  <c r="F500" i="3" a="1"/>
  <c r="F500" i="3" s="1"/>
  <c r="K500" i="3" a="1"/>
  <c r="K500" i="3" s="1"/>
  <c r="E500" i="3" a="1"/>
  <c r="E500" i="3" s="1"/>
  <c r="J500" i="3" a="1"/>
  <c r="J500" i="3" s="1"/>
  <c r="I500" i="3" a="1"/>
  <c r="I500" i="3" s="1"/>
  <c r="N500" i="3" a="1"/>
  <c r="N500" i="3" s="1"/>
  <c r="G500" i="3" a="1"/>
  <c r="G500" i="3" s="1"/>
  <c r="L473" i="3" a="1"/>
  <c r="L473" i="3" s="1"/>
  <c r="H473" i="3" a="1"/>
  <c r="H473" i="3" s="1"/>
  <c r="D473" i="3" a="1"/>
  <c r="D473" i="3" s="1"/>
  <c r="K473" i="3" a="1"/>
  <c r="K473" i="3" s="1"/>
  <c r="G473" i="3" a="1"/>
  <c r="G473" i="3" s="1"/>
  <c r="N473" i="3" a="1"/>
  <c r="N473" i="3" s="1"/>
  <c r="J473" i="3" a="1"/>
  <c r="J473" i="3" s="1"/>
  <c r="F473" i="3" a="1"/>
  <c r="F473" i="3" s="1"/>
  <c r="M473" i="3" a="1"/>
  <c r="M473" i="3" s="1"/>
  <c r="I473" i="3" a="1"/>
  <c r="I473" i="3" s="1"/>
  <c r="E473" i="3" a="1"/>
  <c r="E473" i="3" s="1"/>
  <c r="K458" i="3" a="1"/>
  <c r="K458" i="3" s="1"/>
  <c r="G458" i="3" a="1"/>
  <c r="G458" i="3" s="1"/>
  <c r="N458" i="3" a="1"/>
  <c r="N458" i="3" s="1"/>
  <c r="J458" i="3" a="1"/>
  <c r="J458" i="3" s="1"/>
  <c r="F458" i="3" a="1"/>
  <c r="F458" i="3" s="1"/>
  <c r="M458" i="3" a="1"/>
  <c r="M458" i="3" s="1"/>
  <c r="I458" i="3" a="1"/>
  <c r="I458" i="3" s="1"/>
  <c r="E458" i="3" a="1"/>
  <c r="E458" i="3" s="1"/>
  <c r="L458" i="3" a="1"/>
  <c r="L458" i="3" s="1"/>
  <c r="H458" i="3" a="1"/>
  <c r="H458" i="3" s="1"/>
  <c r="D458" i="3" a="1"/>
  <c r="D458" i="3" s="1"/>
  <c r="K451" i="3" a="1"/>
  <c r="K451" i="3" s="1"/>
  <c r="G451" i="3" a="1"/>
  <c r="G451" i="3" s="1"/>
  <c r="N451" i="3" a="1"/>
  <c r="N451" i="3" s="1"/>
  <c r="J451" i="3" a="1"/>
  <c r="J451" i="3" s="1"/>
  <c r="F451" i="3" a="1"/>
  <c r="F451" i="3" s="1"/>
  <c r="M451" i="3" a="1"/>
  <c r="M451" i="3" s="1"/>
  <c r="I451" i="3" a="1"/>
  <c r="I451" i="3" s="1"/>
  <c r="E451" i="3" a="1"/>
  <c r="E451" i="3" s="1"/>
  <c r="H451" i="3" a="1"/>
  <c r="H451" i="3" s="1"/>
  <c r="D451" i="3" a="1"/>
  <c r="D451" i="3" s="1"/>
  <c r="L451" i="3" a="1"/>
  <c r="L451" i="3" s="1"/>
  <c r="N530" i="3" a="1"/>
  <c r="N530" i="3" s="1"/>
  <c r="J530" i="3" a="1"/>
  <c r="J530" i="3" s="1"/>
  <c r="F530" i="3" a="1"/>
  <c r="F530" i="3" s="1"/>
  <c r="M530" i="3" a="1"/>
  <c r="M530" i="3" s="1"/>
  <c r="I530" i="3" a="1"/>
  <c r="I530" i="3" s="1"/>
  <c r="E530" i="3" a="1"/>
  <c r="E530" i="3" s="1"/>
  <c r="L530" i="3" a="1"/>
  <c r="L530" i="3" s="1"/>
  <c r="H530" i="3" a="1"/>
  <c r="H530" i="3" s="1"/>
  <c r="D530" i="3" a="1"/>
  <c r="D530" i="3" s="1"/>
  <c r="K530" i="3" a="1"/>
  <c r="K530" i="3" s="1"/>
  <c r="G530" i="3" a="1"/>
  <c r="G530" i="3" s="1"/>
  <c r="M524" i="3" a="1"/>
  <c r="M524" i="3" s="1"/>
  <c r="I524" i="3" a="1"/>
  <c r="I524" i="3" s="1"/>
  <c r="E524" i="3" a="1"/>
  <c r="E524" i="3" s="1"/>
  <c r="L524" i="3" a="1"/>
  <c r="L524" i="3" s="1"/>
  <c r="H524" i="3" a="1"/>
  <c r="H524" i="3" s="1"/>
  <c r="D524" i="3" a="1"/>
  <c r="D524" i="3" s="1"/>
  <c r="K524" i="3" a="1"/>
  <c r="K524" i="3" s="1"/>
  <c r="G524" i="3" a="1"/>
  <c r="G524" i="3" s="1"/>
  <c r="N524" i="3" a="1"/>
  <c r="N524" i="3" s="1"/>
  <c r="J524" i="3" a="1"/>
  <c r="J524" i="3" s="1"/>
  <c r="F524" i="3" a="1"/>
  <c r="F524" i="3" s="1"/>
  <c r="N589" i="3" a="1"/>
  <c r="N589" i="3" s="1"/>
  <c r="J589" i="3" a="1"/>
  <c r="J589" i="3" s="1"/>
  <c r="F589" i="3" a="1"/>
  <c r="F589" i="3" s="1"/>
  <c r="L589" i="3" a="1"/>
  <c r="L589" i="3" s="1"/>
  <c r="H589" i="3" a="1"/>
  <c r="H589" i="3" s="1"/>
  <c r="D589" i="3" a="1"/>
  <c r="D589" i="3" s="1"/>
  <c r="G589" i="3" a="1"/>
  <c r="G589" i="3" s="1"/>
  <c r="M589" i="3" a="1"/>
  <c r="M589" i="3" s="1"/>
  <c r="E589" i="3" a="1"/>
  <c r="E589" i="3" s="1"/>
  <c r="K589" i="3" a="1"/>
  <c r="K589" i="3" s="1"/>
  <c r="I589" i="3" a="1"/>
  <c r="I589" i="3" s="1"/>
  <c r="M557" i="3" a="1"/>
  <c r="M557" i="3" s="1"/>
  <c r="I557" i="3" a="1"/>
  <c r="I557" i="3" s="1"/>
  <c r="E557" i="3" a="1"/>
  <c r="E557" i="3" s="1"/>
  <c r="L557" i="3" a="1"/>
  <c r="L557" i="3" s="1"/>
  <c r="H557" i="3" a="1"/>
  <c r="H557" i="3" s="1"/>
  <c r="D557" i="3" a="1"/>
  <c r="D557" i="3" s="1"/>
  <c r="K557" i="3" a="1"/>
  <c r="K557" i="3" s="1"/>
  <c r="G557" i="3" a="1"/>
  <c r="G557" i="3" s="1"/>
  <c r="N557" i="3" a="1"/>
  <c r="N557" i="3" s="1"/>
  <c r="J557" i="3" a="1"/>
  <c r="J557" i="3" s="1"/>
  <c r="F557" i="3" a="1"/>
  <c r="F557" i="3" s="1"/>
  <c r="L526" i="3" a="1"/>
  <c r="L526" i="3" s="1"/>
  <c r="H526" i="3" a="1"/>
  <c r="H526" i="3" s="1"/>
  <c r="D526" i="3" a="1"/>
  <c r="D526" i="3" s="1"/>
  <c r="K526" i="3" a="1"/>
  <c r="K526" i="3" s="1"/>
  <c r="G526" i="3" a="1"/>
  <c r="G526" i="3" s="1"/>
  <c r="N526" i="3" a="1"/>
  <c r="N526" i="3" s="1"/>
  <c r="J526" i="3" a="1"/>
  <c r="J526" i="3" s="1"/>
  <c r="F526" i="3" a="1"/>
  <c r="F526" i="3" s="1"/>
  <c r="M526" i="3" a="1"/>
  <c r="M526" i="3" s="1"/>
  <c r="I526" i="3" a="1"/>
  <c r="I526" i="3" s="1"/>
  <c r="E526" i="3" a="1"/>
  <c r="E526" i="3" s="1"/>
  <c r="L592" i="3" a="1"/>
  <c r="L592" i="3" s="1"/>
  <c r="H592" i="3" a="1"/>
  <c r="H592" i="3" s="1"/>
  <c r="D592" i="3" a="1"/>
  <c r="D592" i="3" s="1"/>
  <c r="N592" i="3" a="1"/>
  <c r="N592" i="3" s="1"/>
  <c r="J592" i="3" a="1"/>
  <c r="J592" i="3" s="1"/>
  <c r="F592" i="3" a="1"/>
  <c r="F592" i="3" s="1"/>
  <c r="M592" i="3" a="1"/>
  <c r="M592" i="3" s="1"/>
  <c r="E592" i="3" a="1"/>
  <c r="E592" i="3" s="1"/>
  <c r="K592" i="3" a="1"/>
  <c r="K592" i="3" s="1"/>
  <c r="I592" i="3" a="1"/>
  <c r="I592" i="3" s="1"/>
  <c r="G592" i="3" a="1"/>
  <c r="G592" i="3" s="1"/>
  <c r="L559" i="3" a="1"/>
  <c r="L559" i="3" s="1"/>
  <c r="H559" i="3" a="1"/>
  <c r="H559" i="3" s="1"/>
  <c r="D559" i="3" a="1"/>
  <c r="D559" i="3" s="1"/>
  <c r="K559" i="3" a="1"/>
  <c r="K559" i="3" s="1"/>
  <c r="G559" i="3" a="1"/>
  <c r="G559" i="3" s="1"/>
  <c r="N559" i="3" a="1"/>
  <c r="N559" i="3" s="1"/>
  <c r="J559" i="3" a="1"/>
  <c r="J559" i="3" s="1"/>
  <c r="F559" i="3" a="1"/>
  <c r="F559" i="3" s="1"/>
  <c r="I559" i="3" a="1"/>
  <c r="I559" i="3" s="1"/>
  <c r="E559" i="3" a="1"/>
  <c r="E559" i="3" s="1"/>
  <c r="M559" i="3" a="1"/>
  <c r="M559" i="3" s="1"/>
  <c r="K520" i="3" a="1"/>
  <c r="K520" i="3" s="1"/>
  <c r="G520" i="3" a="1"/>
  <c r="G520" i="3" s="1"/>
  <c r="N520" i="3" a="1"/>
  <c r="N520" i="3" s="1"/>
  <c r="J520" i="3" a="1"/>
  <c r="J520" i="3" s="1"/>
  <c r="F520" i="3" a="1"/>
  <c r="F520" i="3" s="1"/>
  <c r="M520" i="3" a="1"/>
  <c r="M520" i="3" s="1"/>
  <c r="D520" i="3" a="1"/>
  <c r="D520" i="3" s="1"/>
  <c r="L520" i="3" a="1"/>
  <c r="L520" i="3" s="1"/>
  <c r="I520" i="3" a="1"/>
  <c r="I520" i="3" s="1"/>
  <c r="H520" i="3" a="1"/>
  <c r="H520" i="3" s="1"/>
  <c r="E520" i="3" a="1"/>
  <c r="E520" i="3" s="1"/>
  <c r="L585" i="3" a="1"/>
  <c r="L585" i="3" s="1"/>
  <c r="H585" i="3" a="1"/>
  <c r="H585" i="3" s="1"/>
  <c r="D585" i="3" a="1"/>
  <c r="D585" i="3" s="1"/>
  <c r="N585" i="3" a="1"/>
  <c r="N585" i="3" s="1"/>
  <c r="J585" i="3" a="1"/>
  <c r="J585" i="3" s="1"/>
  <c r="F585" i="3" a="1"/>
  <c r="F585" i="3" s="1"/>
  <c r="K585" i="3" a="1"/>
  <c r="K585" i="3" s="1"/>
  <c r="I585" i="3" a="1"/>
  <c r="I585" i="3" s="1"/>
  <c r="G585" i="3" a="1"/>
  <c r="G585" i="3" s="1"/>
  <c r="M585" i="3" a="1"/>
  <c r="M585" i="3" s="1"/>
  <c r="E585" i="3" a="1"/>
  <c r="E585" i="3" s="1"/>
  <c r="K537" i="3" a="1"/>
  <c r="K537" i="3" s="1"/>
  <c r="G537" i="3" a="1"/>
  <c r="G537" i="3" s="1"/>
  <c r="N537" i="3" a="1"/>
  <c r="N537" i="3" s="1"/>
  <c r="J537" i="3" a="1"/>
  <c r="J537" i="3" s="1"/>
  <c r="F537" i="3" a="1"/>
  <c r="F537" i="3" s="1"/>
  <c r="M537" i="3" a="1"/>
  <c r="M537" i="3" s="1"/>
  <c r="I537" i="3" a="1"/>
  <c r="I537" i="3" s="1"/>
  <c r="E537" i="3" a="1"/>
  <c r="E537" i="3" s="1"/>
  <c r="D537" i="3" a="1"/>
  <c r="D537" i="3" s="1"/>
  <c r="L537" i="3" a="1"/>
  <c r="L537" i="3" s="1"/>
  <c r="H537" i="3" a="1"/>
  <c r="H537" i="3" s="1"/>
  <c r="M590" i="3" a="1"/>
  <c r="M590" i="3" s="1"/>
  <c r="I590" i="3" a="1"/>
  <c r="I590" i="3" s="1"/>
  <c r="E590" i="3" a="1"/>
  <c r="E590" i="3" s="1"/>
  <c r="K590" i="3" a="1"/>
  <c r="K590" i="3" s="1"/>
  <c r="G590" i="3" a="1"/>
  <c r="G590" i="3" s="1"/>
  <c r="H590" i="3" a="1"/>
  <c r="H590" i="3" s="1"/>
  <c r="N590" i="3" a="1"/>
  <c r="N590" i="3" s="1"/>
  <c r="F590" i="3" a="1"/>
  <c r="F590" i="3" s="1"/>
  <c r="L590" i="3" a="1"/>
  <c r="L590" i="3" s="1"/>
  <c r="D590" i="3" a="1"/>
  <c r="D590" i="3" s="1"/>
  <c r="J590" i="3" a="1"/>
  <c r="J590" i="3" s="1"/>
  <c r="N692" i="3" a="1"/>
  <c r="N692" i="3" s="1"/>
  <c r="J692" i="3" a="1"/>
  <c r="J692" i="3" s="1"/>
  <c r="F692" i="3" a="1"/>
  <c r="F692" i="3" s="1"/>
  <c r="M692" i="3" a="1"/>
  <c r="M692" i="3" s="1"/>
  <c r="I692" i="3" a="1"/>
  <c r="I692" i="3" s="1"/>
  <c r="E692" i="3" a="1"/>
  <c r="E692" i="3" s="1"/>
  <c r="L692" i="3" a="1"/>
  <c r="L692" i="3" s="1"/>
  <c r="H692" i="3" a="1"/>
  <c r="H692" i="3" s="1"/>
  <c r="D692" i="3" a="1"/>
  <c r="D692" i="3" s="1"/>
  <c r="G692" i="3" a="1"/>
  <c r="G692" i="3" s="1"/>
  <c r="K692" i="3" a="1"/>
  <c r="K692" i="3" s="1"/>
  <c r="N615" i="3" a="1"/>
  <c r="N615" i="3" s="1"/>
  <c r="J615" i="3" a="1"/>
  <c r="J615" i="3" s="1"/>
  <c r="F615" i="3" a="1"/>
  <c r="F615" i="3" s="1"/>
  <c r="M615" i="3" a="1"/>
  <c r="M615" i="3" s="1"/>
  <c r="I615" i="3" a="1"/>
  <c r="I615" i="3" s="1"/>
  <c r="E615" i="3" a="1"/>
  <c r="E615" i="3" s="1"/>
  <c r="L615" i="3" a="1"/>
  <c r="L615" i="3" s="1"/>
  <c r="H615" i="3" a="1"/>
  <c r="H615" i="3" s="1"/>
  <c r="D615" i="3" a="1"/>
  <c r="D615" i="3" s="1"/>
  <c r="K615" i="3" a="1"/>
  <c r="K615" i="3" s="1"/>
  <c r="G615" i="3" a="1"/>
  <c r="G615" i="3" s="1"/>
  <c r="M679" i="3" a="1"/>
  <c r="M679" i="3" s="1"/>
  <c r="I679" i="3" a="1"/>
  <c r="I679" i="3" s="1"/>
  <c r="E679" i="3" a="1"/>
  <c r="E679" i="3" s="1"/>
  <c r="L679" i="3" a="1"/>
  <c r="L679" i="3" s="1"/>
  <c r="H679" i="3" a="1"/>
  <c r="H679" i="3" s="1"/>
  <c r="D679" i="3" a="1"/>
  <c r="D679" i="3" s="1"/>
  <c r="N679" i="3" a="1"/>
  <c r="N679" i="3" s="1"/>
  <c r="J679" i="3" a="1"/>
  <c r="J679" i="3" s="1"/>
  <c r="F679" i="3" a="1"/>
  <c r="F679" i="3" s="1"/>
  <c r="K679" i="3" a="1"/>
  <c r="K679" i="3" s="1"/>
  <c r="G679" i="3" a="1"/>
  <c r="G679" i="3" s="1"/>
  <c r="K586" i="3" a="1"/>
  <c r="K586" i="3" s="1"/>
  <c r="G586" i="3" a="1"/>
  <c r="G586" i="3" s="1"/>
  <c r="M586" i="3" a="1"/>
  <c r="M586" i="3" s="1"/>
  <c r="I586" i="3" a="1"/>
  <c r="I586" i="3" s="1"/>
  <c r="E586" i="3" a="1"/>
  <c r="E586" i="3" s="1"/>
  <c r="L586" i="3" a="1"/>
  <c r="L586" i="3" s="1"/>
  <c r="D586" i="3" a="1"/>
  <c r="D586" i="3" s="1"/>
  <c r="J586" i="3" a="1"/>
  <c r="J586" i="3" s="1"/>
  <c r="H586" i="3" a="1"/>
  <c r="H586" i="3" s="1"/>
  <c r="F586" i="3" a="1"/>
  <c r="F586" i="3" s="1"/>
  <c r="N586" i="3" a="1"/>
  <c r="N586" i="3" s="1"/>
  <c r="K579" i="3" a="1"/>
  <c r="K579" i="3" s="1"/>
  <c r="G579" i="3" a="1"/>
  <c r="G579" i="3" s="1"/>
  <c r="M579" i="3" a="1"/>
  <c r="M579" i="3" s="1"/>
  <c r="I579" i="3" a="1"/>
  <c r="I579" i="3" s="1"/>
  <c r="E579" i="3" a="1"/>
  <c r="E579" i="3" s="1"/>
  <c r="L579" i="3" a="1"/>
  <c r="L579" i="3" s="1"/>
  <c r="F579" i="3" a="1"/>
  <c r="F579" i="3" s="1"/>
  <c r="J579" i="3" a="1"/>
  <c r="J579" i="3" s="1"/>
  <c r="D579" i="3" a="1"/>
  <c r="D579" i="3" s="1"/>
  <c r="N579" i="3" a="1"/>
  <c r="N579" i="3" s="1"/>
  <c r="H579" i="3" a="1"/>
  <c r="H579" i="3" s="1"/>
  <c r="M644" i="3" a="1"/>
  <c r="M644" i="3" s="1"/>
  <c r="I644" i="3" a="1"/>
  <c r="I644" i="3" s="1"/>
  <c r="E644" i="3" a="1"/>
  <c r="E644" i="3" s="1"/>
  <c r="K644" i="3" a="1"/>
  <c r="K644" i="3" s="1"/>
  <c r="D644" i="3" a="1"/>
  <c r="D644" i="3" s="1"/>
  <c r="J644" i="3" a="1"/>
  <c r="J644" i="3" s="1"/>
  <c r="H644" i="3" a="1"/>
  <c r="H644" i="3" s="1"/>
  <c r="L644" i="3" a="1"/>
  <c r="L644" i="3" s="1"/>
  <c r="F644" i="3" a="1"/>
  <c r="F644" i="3" s="1"/>
  <c r="N644" i="3" a="1"/>
  <c r="N644" i="3" s="1"/>
  <c r="G644" i="3" a="1"/>
  <c r="G644" i="3" s="1"/>
  <c r="K628" i="3" a="1"/>
  <c r="K628" i="3" s="1"/>
  <c r="G628" i="3" a="1"/>
  <c r="G628" i="3" s="1"/>
  <c r="N628" i="3" a="1"/>
  <c r="N628" i="3" s="1"/>
  <c r="J628" i="3" a="1"/>
  <c r="J628" i="3" s="1"/>
  <c r="F628" i="3" a="1"/>
  <c r="F628" i="3" s="1"/>
  <c r="L628" i="3" a="1"/>
  <c r="L628" i="3" s="1"/>
  <c r="H628" i="3" a="1"/>
  <c r="H628" i="3" s="1"/>
  <c r="D628" i="3" a="1"/>
  <c r="D628" i="3" s="1"/>
  <c r="M628" i="3" a="1"/>
  <c r="M628" i="3" s="1"/>
  <c r="I628" i="3" a="1"/>
  <c r="I628" i="3" s="1"/>
  <c r="E628" i="3" a="1"/>
  <c r="E628" i="3" s="1"/>
  <c r="N658" i="3" a="1"/>
  <c r="N658" i="3" s="1"/>
  <c r="J658" i="3" a="1"/>
  <c r="J658" i="3" s="1"/>
  <c r="F658" i="3" a="1"/>
  <c r="F658" i="3" s="1"/>
  <c r="K658" i="3" a="1"/>
  <c r="K658" i="3" s="1"/>
  <c r="I658" i="3" a="1"/>
  <c r="I658" i="3" s="1"/>
  <c r="H658" i="3" a="1"/>
  <c r="H658" i="3" s="1"/>
  <c r="G658" i="3" a="1"/>
  <c r="G658" i="3" s="1"/>
  <c r="M658" i="3" a="1"/>
  <c r="M658" i="3" s="1"/>
  <c r="E658" i="3" a="1"/>
  <c r="E658" i="3" s="1"/>
  <c r="L658" i="3" a="1"/>
  <c r="L658" i="3" s="1"/>
  <c r="D658" i="3" a="1"/>
  <c r="D658" i="3" s="1"/>
  <c r="N669" i="3" a="1"/>
  <c r="N669" i="3" s="1"/>
  <c r="J669" i="3" a="1"/>
  <c r="J669" i="3" s="1"/>
  <c r="F669" i="3" a="1"/>
  <c r="F669" i="3" s="1"/>
  <c r="M669" i="3" a="1"/>
  <c r="M669" i="3" s="1"/>
  <c r="I669" i="3" a="1"/>
  <c r="I669" i="3" s="1"/>
  <c r="E669" i="3" a="1"/>
  <c r="E669" i="3" s="1"/>
  <c r="K669" i="3" a="1"/>
  <c r="K669" i="3" s="1"/>
  <c r="G669" i="3" a="1"/>
  <c r="G669" i="3" s="1"/>
  <c r="L669" i="3" a="1"/>
  <c r="L669" i="3" s="1"/>
  <c r="H669" i="3" a="1"/>
  <c r="H669" i="3" s="1"/>
  <c r="D669" i="3" a="1"/>
  <c r="D669" i="3" s="1"/>
  <c r="N735" i="3" a="1"/>
  <c r="N735" i="3" s="1"/>
  <c r="J735" i="3" a="1"/>
  <c r="J735" i="3" s="1"/>
  <c r="F735" i="3" a="1"/>
  <c r="F735" i="3" s="1"/>
  <c r="L735" i="3" a="1"/>
  <c r="L735" i="3" s="1"/>
  <c r="H735" i="3" a="1"/>
  <c r="H735" i="3" s="1"/>
  <c r="D735" i="3" a="1"/>
  <c r="D735" i="3" s="1"/>
  <c r="I735" i="3" a="1"/>
  <c r="I735" i="3" s="1"/>
  <c r="G735" i="3" a="1"/>
  <c r="G735" i="3" s="1"/>
  <c r="M735" i="3" a="1"/>
  <c r="M735" i="3" s="1"/>
  <c r="E735" i="3" a="1"/>
  <c r="E735" i="3" s="1"/>
  <c r="K735" i="3" a="1"/>
  <c r="K735" i="3" s="1"/>
  <c r="M695" i="3" a="1"/>
  <c r="M695" i="3" s="1"/>
  <c r="I695" i="3" a="1"/>
  <c r="I695" i="3" s="1"/>
  <c r="E695" i="3" a="1"/>
  <c r="E695" i="3" s="1"/>
  <c r="L695" i="3" a="1"/>
  <c r="L695" i="3" s="1"/>
  <c r="H695" i="3" a="1"/>
  <c r="H695" i="3" s="1"/>
  <c r="D695" i="3" a="1"/>
  <c r="D695" i="3" s="1"/>
  <c r="K695" i="3" a="1"/>
  <c r="K695" i="3" s="1"/>
  <c r="G695" i="3" a="1"/>
  <c r="G695" i="3" s="1"/>
  <c r="N695" i="3" a="1"/>
  <c r="N695" i="3" s="1"/>
  <c r="J695" i="3" a="1"/>
  <c r="J695" i="3" s="1"/>
  <c r="F695" i="3" a="1"/>
  <c r="F695" i="3" s="1"/>
  <c r="K648" i="3" a="1"/>
  <c r="K648" i="3" s="1"/>
  <c r="G648" i="3" a="1"/>
  <c r="G648" i="3" s="1"/>
  <c r="M648" i="3" a="1"/>
  <c r="M648" i="3" s="1"/>
  <c r="E648" i="3" a="1"/>
  <c r="E648" i="3" s="1"/>
  <c r="L648" i="3" a="1"/>
  <c r="L648" i="3" s="1"/>
  <c r="D648" i="3" a="1"/>
  <c r="D648" i="3" s="1"/>
  <c r="J648" i="3" a="1"/>
  <c r="J648" i="3" s="1"/>
  <c r="I648" i="3" a="1"/>
  <c r="I648" i="3" s="1"/>
  <c r="N648" i="3" a="1"/>
  <c r="N648" i="3" s="1"/>
  <c r="F648" i="3" a="1"/>
  <c r="F648" i="3" s="1"/>
  <c r="H648" i="3" a="1"/>
  <c r="H648" i="3" s="1"/>
  <c r="L712" i="3" a="1"/>
  <c r="L712" i="3" s="1"/>
  <c r="H712" i="3" a="1"/>
  <c r="H712" i="3" s="1"/>
  <c r="D712" i="3" a="1"/>
  <c r="D712" i="3" s="1"/>
  <c r="K712" i="3" a="1"/>
  <c r="K712" i="3" s="1"/>
  <c r="G712" i="3" a="1"/>
  <c r="G712" i="3" s="1"/>
  <c r="N712" i="3" a="1"/>
  <c r="N712" i="3" s="1"/>
  <c r="J712" i="3" a="1"/>
  <c r="J712" i="3" s="1"/>
  <c r="F712" i="3" a="1"/>
  <c r="F712" i="3" s="1"/>
  <c r="M712" i="3" a="1"/>
  <c r="M712" i="3" s="1"/>
  <c r="I712" i="3" a="1"/>
  <c r="I712" i="3" s="1"/>
  <c r="E712" i="3" a="1"/>
  <c r="E712" i="3" s="1"/>
  <c r="L681" i="3" a="1"/>
  <c r="L681" i="3" s="1"/>
  <c r="H681" i="3" a="1"/>
  <c r="H681" i="3" s="1"/>
  <c r="D681" i="3" a="1"/>
  <c r="D681" i="3" s="1"/>
  <c r="K681" i="3" a="1"/>
  <c r="K681" i="3" s="1"/>
  <c r="G681" i="3" a="1"/>
  <c r="G681" i="3" s="1"/>
  <c r="N681" i="3" a="1"/>
  <c r="N681" i="3" s="1"/>
  <c r="J681" i="3" a="1"/>
  <c r="J681" i="3" s="1"/>
  <c r="F681" i="3" a="1"/>
  <c r="F681" i="3" s="1"/>
  <c r="M681" i="3" a="1"/>
  <c r="M681" i="3" s="1"/>
  <c r="I681" i="3" a="1"/>
  <c r="I681" i="3" s="1"/>
  <c r="E681" i="3" a="1"/>
  <c r="E681" i="3" s="1"/>
  <c r="K759" i="3" a="1"/>
  <c r="K759" i="3" s="1"/>
  <c r="F759" i="3" a="1"/>
  <c r="F759" i="3" s="1"/>
  <c r="J759" i="3" a="1"/>
  <c r="J759" i="3" s="1"/>
  <c r="N759" i="3" a="1"/>
  <c r="N759" i="3" s="1"/>
  <c r="E759" i="3" a="1"/>
  <c r="E759" i="3" s="1"/>
  <c r="M759" i="3" a="1"/>
  <c r="M759" i="3" s="1"/>
  <c r="D759" i="3" a="1"/>
  <c r="D759" i="3" s="1"/>
  <c r="H759" i="3" a="1"/>
  <c r="H759" i="3" s="1"/>
  <c r="G759" i="3" a="1"/>
  <c r="G759" i="3" s="1"/>
  <c r="I759" i="3" a="1"/>
  <c r="I759" i="3" s="1"/>
  <c r="L759" i="3" a="1"/>
  <c r="L759" i="3" s="1"/>
  <c r="K651" i="3" a="1"/>
  <c r="K651" i="3" s="1"/>
  <c r="G651" i="3" a="1"/>
  <c r="G651" i="3" s="1"/>
  <c r="N651" i="3" a="1"/>
  <c r="N651" i="3" s="1"/>
  <c r="J651" i="3" a="1"/>
  <c r="J651" i="3" s="1"/>
  <c r="F651" i="3" a="1"/>
  <c r="F651" i="3" s="1"/>
  <c r="L651" i="3" a="1"/>
  <c r="L651" i="3" s="1"/>
  <c r="H651" i="3" a="1"/>
  <c r="H651" i="3" s="1"/>
  <c r="D651" i="3" a="1"/>
  <c r="D651" i="3" s="1"/>
  <c r="I651" i="3" a="1"/>
  <c r="I651" i="3" s="1"/>
  <c r="M651" i="3" a="1"/>
  <c r="M651" i="3" s="1"/>
  <c r="E651" i="3" a="1"/>
  <c r="E651" i="3" s="1"/>
  <c r="K715" i="3" a="1"/>
  <c r="K715" i="3" s="1"/>
  <c r="G715" i="3" a="1"/>
  <c r="G715" i="3" s="1"/>
  <c r="N715" i="3" a="1"/>
  <c r="N715" i="3" s="1"/>
  <c r="J715" i="3" a="1"/>
  <c r="J715" i="3" s="1"/>
  <c r="F715" i="3" a="1"/>
  <c r="F715" i="3" s="1"/>
  <c r="M715" i="3" a="1"/>
  <c r="M715" i="3" s="1"/>
  <c r="I715" i="3" a="1"/>
  <c r="I715" i="3" s="1"/>
  <c r="E715" i="3" a="1"/>
  <c r="E715" i="3" s="1"/>
  <c r="L715" i="3" a="1"/>
  <c r="L715" i="3" s="1"/>
  <c r="H715" i="3" a="1"/>
  <c r="H715" i="3" s="1"/>
  <c r="D715" i="3" a="1"/>
  <c r="D715" i="3" s="1"/>
  <c r="N755" i="3" a="1"/>
  <c r="N755" i="3" s="1"/>
  <c r="J755" i="3" a="1"/>
  <c r="J755" i="3" s="1"/>
  <c r="F755" i="3" a="1"/>
  <c r="F755" i="3" s="1"/>
  <c r="M755" i="3" a="1"/>
  <c r="M755" i="3" s="1"/>
  <c r="G755" i="3" a="1"/>
  <c r="G755" i="3" s="1"/>
  <c r="L755" i="3" a="1"/>
  <c r="L755" i="3" s="1"/>
  <c r="E755" i="3" a="1"/>
  <c r="E755" i="3" s="1"/>
  <c r="K755" i="3" a="1"/>
  <c r="K755" i="3" s="1"/>
  <c r="D755" i="3" a="1"/>
  <c r="D755" i="3" s="1"/>
  <c r="I755" i="3" a="1"/>
  <c r="I755" i="3" s="1"/>
  <c r="H755" i="3" a="1"/>
  <c r="H755" i="3" s="1"/>
  <c r="L741" i="3" a="1"/>
  <c r="L741" i="3" s="1"/>
  <c r="H741" i="3" a="1"/>
  <c r="H741" i="3" s="1"/>
  <c r="D741" i="3" a="1"/>
  <c r="D741" i="3" s="1"/>
  <c r="K741" i="3" a="1"/>
  <c r="K741" i="3" s="1"/>
  <c r="G741" i="3" a="1"/>
  <c r="G741" i="3" s="1"/>
  <c r="M741" i="3" a="1"/>
  <c r="M741" i="3" s="1"/>
  <c r="I741" i="3" a="1"/>
  <c r="I741" i="3" s="1"/>
  <c r="E741" i="3" a="1"/>
  <c r="E741" i="3" s="1"/>
  <c r="J741" i="3" a="1"/>
  <c r="J741" i="3" s="1"/>
  <c r="F741" i="3" a="1"/>
  <c r="F741" i="3" s="1"/>
  <c r="N741" i="3" a="1"/>
  <c r="N741" i="3" s="1"/>
  <c r="N747" i="3" a="1"/>
  <c r="N747" i="3" s="1"/>
  <c r="J747" i="3" a="1"/>
  <c r="J747" i="3" s="1"/>
  <c r="F747" i="3" a="1"/>
  <c r="F747" i="3" s="1"/>
  <c r="I747" i="3" a="1"/>
  <c r="I747" i="3" s="1"/>
  <c r="H747" i="3" a="1"/>
  <c r="H747" i="3" s="1"/>
  <c r="M747" i="3" a="1"/>
  <c r="M747" i="3" s="1"/>
  <c r="L747" i="3" a="1"/>
  <c r="L747" i="3" s="1"/>
  <c r="G747" i="3" a="1"/>
  <c r="G747" i="3" s="1"/>
  <c r="E747" i="3" a="1"/>
  <c r="E747" i="3" s="1"/>
  <c r="D747" i="3" a="1"/>
  <c r="D747" i="3" s="1"/>
  <c r="K747" i="3" a="1"/>
  <c r="K747" i="3" s="1"/>
  <c r="M885" i="3" a="1"/>
  <c r="M885" i="3" s="1"/>
  <c r="I885" i="3" a="1"/>
  <c r="I885" i="3" s="1"/>
  <c r="E885" i="3" a="1"/>
  <c r="E885" i="3" s="1"/>
  <c r="L885" i="3" a="1"/>
  <c r="L885" i="3" s="1"/>
  <c r="H885" i="3" a="1"/>
  <c r="H885" i="3" s="1"/>
  <c r="D885" i="3" a="1"/>
  <c r="D885" i="3" s="1"/>
  <c r="J885" i="3" a="1"/>
  <c r="J885" i="3" s="1"/>
  <c r="G885" i="3" a="1"/>
  <c r="G885" i="3" s="1"/>
  <c r="N885" i="3" a="1"/>
  <c r="N885" i="3" s="1"/>
  <c r="F885" i="3" a="1"/>
  <c r="F885" i="3" s="1"/>
  <c r="K885" i="3" a="1"/>
  <c r="K885" i="3" s="1"/>
  <c r="N821" i="3" a="1"/>
  <c r="N821" i="3" s="1"/>
  <c r="J821" i="3" a="1"/>
  <c r="J821" i="3" s="1"/>
  <c r="F821" i="3" a="1"/>
  <c r="F821" i="3" s="1"/>
  <c r="M821" i="3" a="1"/>
  <c r="M821" i="3" s="1"/>
  <c r="I821" i="3" a="1"/>
  <c r="I821" i="3" s="1"/>
  <c r="E821" i="3" a="1"/>
  <c r="E821" i="3" s="1"/>
  <c r="G821" i="3" a="1"/>
  <c r="G821" i="3" s="1"/>
  <c r="L821" i="3" a="1"/>
  <c r="L821" i="3" s="1"/>
  <c r="K821" i="3" a="1"/>
  <c r="K821" i="3" s="1"/>
  <c r="D821" i="3" a="1"/>
  <c r="D821" i="3" s="1"/>
  <c r="H821" i="3" a="1"/>
  <c r="H821" i="3" s="1"/>
  <c r="N793" i="3" a="1"/>
  <c r="N793" i="3" s="1"/>
  <c r="J793" i="3" a="1"/>
  <c r="J793" i="3" s="1"/>
  <c r="F793" i="3" a="1"/>
  <c r="F793" i="3" s="1"/>
  <c r="M793" i="3" a="1"/>
  <c r="M793" i="3" s="1"/>
  <c r="I793" i="3" a="1"/>
  <c r="I793" i="3" s="1"/>
  <c r="E793" i="3" a="1"/>
  <c r="E793" i="3" s="1"/>
  <c r="G793" i="3" a="1"/>
  <c r="G793" i="3" s="1"/>
  <c r="D793" i="3" a="1"/>
  <c r="D793" i="3" s="1"/>
  <c r="K793" i="3" a="1"/>
  <c r="K793" i="3" s="1"/>
  <c r="H793" i="3" a="1"/>
  <c r="H793" i="3" s="1"/>
  <c r="L793" i="3" a="1"/>
  <c r="L793" i="3" s="1"/>
  <c r="M803" i="3" a="1"/>
  <c r="M803" i="3" s="1"/>
  <c r="I803" i="3" a="1"/>
  <c r="I803" i="3" s="1"/>
  <c r="E803" i="3" a="1"/>
  <c r="E803" i="3" s="1"/>
  <c r="L803" i="3" a="1"/>
  <c r="L803" i="3" s="1"/>
  <c r="H803" i="3" a="1"/>
  <c r="H803" i="3" s="1"/>
  <c r="D803" i="3" a="1"/>
  <c r="D803" i="3" s="1"/>
  <c r="N803" i="3" a="1"/>
  <c r="N803" i="3" s="1"/>
  <c r="K803" i="3" a="1"/>
  <c r="K803" i="3" s="1"/>
  <c r="G803" i="3" a="1"/>
  <c r="G803" i="3" s="1"/>
  <c r="F803" i="3" a="1"/>
  <c r="F803" i="3" s="1"/>
  <c r="J803" i="3" a="1"/>
  <c r="J803" i="3" s="1"/>
  <c r="N810" i="3" a="1"/>
  <c r="N810" i="3" s="1"/>
  <c r="J810" i="3" a="1"/>
  <c r="J810" i="3" s="1"/>
  <c r="F810" i="3" a="1"/>
  <c r="F810" i="3" s="1"/>
  <c r="M810" i="3" a="1"/>
  <c r="M810" i="3" s="1"/>
  <c r="I810" i="3" a="1"/>
  <c r="I810" i="3" s="1"/>
  <c r="E810" i="3" a="1"/>
  <c r="E810" i="3" s="1"/>
  <c r="L810" i="3" a="1"/>
  <c r="L810" i="3" s="1"/>
  <c r="H810" i="3" a="1"/>
  <c r="H810" i="3" s="1"/>
  <c r="D810" i="3" a="1"/>
  <c r="D810" i="3" s="1"/>
  <c r="K810" i="3" a="1"/>
  <c r="K810" i="3" s="1"/>
  <c r="G810" i="3" a="1"/>
  <c r="G810" i="3" s="1"/>
  <c r="N861" i="3" a="1"/>
  <c r="N861" i="3" s="1"/>
  <c r="J861" i="3" a="1"/>
  <c r="J861" i="3" s="1"/>
  <c r="F861" i="3" a="1"/>
  <c r="F861" i="3" s="1"/>
  <c r="M861" i="3" a="1"/>
  <c r="M861" i="3" s="1"/>
  <c r="I861" i="3" a="1"/>
  <c r="I861" i="3" s="1"/>
  <c r="E861" i="3" a="1"/>
  <c r="E861" i="3" s="1"/>
  <c r="L861" i="3" a="1"/>
  <c r="L861" i="3" s="1"/>
  <c r="K861" i="3" a="1"/>
  <c r="K861" i="3" s="1"/>
  <c r="H861" i="3" a="1"/>
  <c r="H861" i="3" s="1"/>
  <c r="G861" i="3" a="1"/>
  <c r="G861" i="3" s="1"/>
  <c r="D861" i="3" a="1"/>
  <c r="D861" i="3" s="1"/>
  <c r="M855" i="3" a="1"/>
  <c r="M855" i="3" s="1"/>
  <c r="I855" i="3" a="1"/>
  <c r="I855" i="3" s="1"/>
  <c r="E855" i="3" a="1"/>
  <c r="E855" i="3" s="1"/>
  <c r="L855" i="3" a="1"/>
  <c r="L855" i="3" s="1"/>
  <c r="H855" i="3" a="1"/>
  <c r="H855" i="3" s="1"/>
  <c r="D855" i="3" a="1"/>
  <c r="D855" i="3" s="1"/>
  <c r="K855" i="3" a="1"/>
  <c r="K855" i="3" s="1"/>
  <c r="J855" i="3" a="1"/>
  <c r="J855" i="3" s="1"/>
  <c r="G855" i="3" a="1"/>
  <c r="G855" i="3" s="1"/>
  <c r="F855" i="3" a="1"/>
  <c r="F855" i="3" s="1"/>
  <c r="N855" i="3" a="1"/>
  <c r="N855" i="3" s="1"/>
  <c r="L782" i="3" a="1"/>
  <c r="L782" i="3" s="1"/>
  <c r="H782" i="3" a="1"/>
  <c r="H782" i="3" s="1"/>
  <c r="D782" i="3" a="1"/>
  <c r="D782" i="3" s="1"/>
  <c r="K782" i="3" a="1"/>
  <c r="K782" i="3" s="1"/>
  <c r="G782" i="3" a="1"/>
  <c r="G782" i="3" s="1"/>
  <c r="N782" i="3" a="1"/>
  <c r="N782" i="3" s="1"/>
  <c r="J782" i="3" a="1"/>
  <c r="J782" i="3" s="1"/>
  <c r="F782" i="3" a="1"/>
  <c r="F782" i="3" s="1"/>
  <c r="M782" i="3" a="1"/>
  <c r="M782" i="3" s="1"/>
  <c r="I782" i="3" a="1"/>
  <c r="I782" i="3" s="1"/>
  <c r="E782" i="3" a="1"/>
  <c r="E782" i="3" s="1"/>
  <c r="K775" i="3" a="1"/>
  <c r="K775" i="3" s="1"/>
  <c r="G775" i="3" a="1"/>
  <c r="G775" i="3" s="1"/>
  <c r="N775" i="3" a="1"/>
  <c r="N775" i="3" s="1"/>
  <c r="J775" i="3" a="1"/>
  <c r="J775" i="3" s="1"/>
  <c r="F775" i="3" a="1"/>
  <c r="F775" i="3" s="1"/>
  <c r="H775" i="3" a="1"/>
  <c r="H775" i="3" s="1"/>
  <c r="E775" i="3" a="1"/>
  <c r="E775" i="3" s="1"/>
  <c r="D775" i="3" a="1"/>
  <c r="D775" i="3" s="1"/>
  <c r="M775" i="3" a="1"/>
  <c r="M775" i="3" s="1"/>
  <c r="L775" i="3" a="1"/>
  <c r="L775" i="3" s="1"/>
  <c r="I775" i="3" a="1"/>
  <c r="I775" i="3" s="1"/>
  <c r="K792" i="3" a="1"/>
  <c r="K792" i="3" s="1"/>
  <c r="G792" i="3" a="1"/>
  <c r="G792" i="3" s="1"/>
  <c r="N792" i="3" a="1"/>
  <c r="N792" i="3" s="1"/>
  <c r="J792" i="3" a="1"/>
  <c r="J792" i="3" s="1"/>
  <c r="F792" i="3" a="1"/>
  <c r="F792" i="3" s="1"/>
  <c r="M792" i="3" a="1"/>
  <c r="M792" i="3" s="1"/>
  <c r="I792" i="3" a="1"/>
  <c r="I792" i="3" s="1"/>
  <c r="E792" i="3" a="1"/>
  <c r="E792" i="3" s="1"/>
  <c r="L792" i="3" a="1"/>
  <c r="L792" i="3" s="1"/>
  <c r="H792" i="3" a="1"/>
  <c r="H792" i="3" s="1"/>
  <c r="D792" i="3" a="1"/>
  <c r="D792" i="3" s="1"/>
  <c r="N854" i="3" a="1"/>
  <c r="N854" i="3" s="1"/>
  <c r="J854" i="3" a="1"/>
  <c r="J854" i="3" s="1"/>
  <c r="F854" i="3" a="1"/>
  <c r="F854" i="3" s="1"/>
  <c r="M854" i="3" a="1"/>
  <c r="M854" i="3" s="1"/>
  <c r="I854" i="3" a="1"/>
  <c r="I854" i="3" s="1"/>
  <c r="E854" i="3" a="1"/>
  <c r="E854" i="3" s="1"/>
  <c r="L854" i="3" a="1"/>
  <c r="L854" i="3" s="1"/>
  <c r="H854" i="3" a="1"/>
  <c r="H854" i="3" s="1"/>
  <c r="D854" i="3" a="1"/>
  <c r="D854" i="3" s="1"/>
  <c r="K854" i="3" a="1"/>
  <c r="K854" i="3" s="1"/>
  <c r="G854" i="3" a="1"/>
  <c r="G854" i="3" s="1"/>
  <c r="M902" i="3" a="1"/>
  <c r="M902" i="3" s="1"/>
  <c r="I902" i="3" a="1"/>
  <c r="I902" i="3" s="1"/>
  <c r="E902" i="3" a="1"/>
  <c r="E902" i="3" s="1"/>
  <c r="L902" i="3" a="1"/>
  <c r="L902" i="3" s="1"/>
  <c r="H902" i="3" a="1"/>
  <c r="H902" i="3" s="1"/>
  <c r="D902" i="3" a="1"/>
  <c r="D902" i="3" s="1"/>
  <c r="J902" i="3" a="1"/>
  <c r="J902" i="3" s="1"/>
  <c r="G902" i="3" a="1"/>
  <c r="G902" i="3" s="1"/>
  <c r="N902" i="3" a="1"/>
  <c r="N902" i="3" s="1"/>
  <c r="F902" i="3" a="1"/>
  <c r="F902" i="3" s="1"/>
  <c r="K902" i="3" a="1"/>
  <c r="K902" i="3" s="1"/>
  <c r="L825" i="3" a="1"/>
  <c r="L825" i="3" s="1"/>
  <c r="H825" i="3" a="1"/>
  <c r="H825" i="3" s="1"/>
  <c r="D825" i="3" a="1"/>
  <c r="D825" i="3" s="1"/>
  <c r="K825" i="3" a="1"/>
  <c r="K825" i="3" s="1"/>
  <c r="G825" i="3" a="1"/>
  <c r="G825" i="3" s="1"/>
  <c r="I825" i="3" a="1"/>
  <c r="I825" i="3" s="1"/>
  <c r="N825" i="3" a="1"/>
  <c r="N825" i="3" s="1"/>
  <c r="F825" i="3" a="1"/>
  <c r="F825" i="3" s="1"/>
  <c r="J825" i="3" a="1"/>
  <c r="J825" i="3" s="1"/>
  <c r="E825" i="3" a="1"/>
  <c r="E825" i="3" s="1"/>
  <c r="M825" i="3" a="1"/>
  <c r="M825" i="3" s="1"/>
  <c r="K818" i="3" a="1"/>
  <c r="K818" i="3" s="1"/>
  <c r="G818" i="3" a="1"/>
  <c r="G818" i="3" s="1"/>
  <c r="N818" i="3" a="1"/>
  <c r="N818" i="3" s="1"/>
  <c r="I818" i="3" a="1"/>
  <c r="I818" i="3" s="1"/>
  <c r="D818" i="3" a="1"/>
  <c r="D818" i="3" s="1"/>
  <c r="M818" i="3" a="1"/>
  <c r="M818" i="3" s="1"/>
  <c r="H818" i="3" a="1"/>
  <c r="H818" i="3" s="1"/>
  <c r="L818" i="3" a="1"/>
  <c r="L818" i="3" s="1"/>
  <c r="F818" i="3" a="1"/>
  <c r="F818" i="3" s="1"/>
  <c r="J818" i="3" a="1"/>
  <c r="J818" i="3" s="1"/>
  <c r="E818" i="3" a="1"/>
  <c r="E818" i="3" s="1"/>
  <c r="N899" i="3" a="1"/>
  <c r="N899" i="3" s="1"/>
  <c r="J899" i="3" a="1"/>
  <c r="J899" i="3" s="1"/>
  <c r="F899" i="3" a="1"/>
  <c r="F899" i="3" s="1"/>
  <c r="M899" i="3" a="1"/>
  <c r="M899" i="3" s="1"/>
  <c r="I899" i="3" a="1"/>
  <c r="I899" i="3" s="1"/>
  <c r="E899" i="3" a="1"/>
  <c r="E899" i="3" s="1"/>
  <c r="L899" i="3" a="1"/>
  <c r="L899" i="3" s="1"/>
  <c r="D899" i="3" a="1"/>
  <c r="D899" i="3" s="1"/>
  <c r="K899" i="3" a="1"/>
  <c r="K899" i="3" s="1"/>
  <c r="H899" i="3" a="1"/>
  <c r="H899" i="3" s="1"/>
  <c r="G899" i="3" a="1"/>
  <c r="G899" i="3" s="1"/>
  <c r="L878" i="3" a="1"/>
  <c r="L878" i="3" s="1"/>
  <c r="H878" i="3" a="1"/>
  <c r="H878" i="3" s="1"/>
  <c r="D878" i="3" a="1"/>
  <c r="D878" i="3" s="1"/>
  <c r="E878" i="3" a="1"/>
  <c r="E878" i="3" s="1"/>
  <c r="J878" i="3" a="1"/>
  <c r="J878" i="3" s="1"/>
  <c r="I878" i="3" a="1"/>
  <c r="I878" i="3" s="1"/>
  <c r="N878" i="3" a="1"/>
  <c r="N878" i="3" s="1"/>
  <c r="G878" i="3" a="1"/>
  <c r="G878" i="3" s="1"/>
  <c r="M878" i="3" a="1"/>
  <c r="M878" i="3" s="1"/>
  <c r="F878" i="3" a="1"/>
  <c r="F878" i="3" s="1"/>
  <c r="K878" i="3" a="1"/>
  <c r="K878" i="3" s="1"/>
  <c r="N875" i="3" a="1"/>
  <c r="N875" i="3" s="1"/>
  <c r="J875" i="3" a="1"/>
  <c r="J875" i="3" s="1"/>
  <c r="F875" i="3" a="1"/>
  <c r="F875" i="3" s="1"/>
  <c r="M875" i="3" a="1"/>
  <c r="M875" i="3" s="1"/>
  <c r="I875" i="3" a="1"/>
  <c r="I875" i="3" s="1"/>
  <c r="E875" i="3" a="1"/>
  <c r="E875" i="3" s="1"/>
  <c r="H875" i="3" a="1"/>
  <c r="H875" i="3" s="1"/>
  <c r="G875" i="3" a="1"/>
  <c r="G875" i="3" s="1"/>
  <c r="L875" i="3" a="1"/>
  <c r="L875" i="3" s="1"/>
  <c r="K875" i="3" a="1"/>
  <c r="K875" i="3" s="1"/>
  <c r="D875" i="3" a="1"/>
  <c r="D875" i="3" s="1"/>
  <c r="L879" i="3" a="1"/>
  <c r="L879" i="3" s="1"/>
  <c r="H879" i="3" a="1"/>
  <c r="H879" i="3" s="1"/>
  <c r="D879" i="3" a="1"/>
  <c r="D879" i="3" s="1"/>
  <c r="K879" i="3" a="1"/>
  <c r="K879" i="3" s="1"/>
  <c r="G879" i="3" a="1"/>
  <c r="G879" i="3" s="1"/>
  <c r="M879" i="3" a="1"/>
  <c r="M879" i="3" s="1"/>
  <c r="F879" i="3" a="1"/>
  <c r="F879" i="3" s="1"/>
  <c r="E879" i="3" a="1"/>
  <c r="E879" i="3" s="1"/>
  <c r="J879" i="3" a="1"/>
  <c r="J879" i="3" s="1"/>
  <c r="I879" i="3" a="1"/>
  <c r="I879" i="3" s="1"/>
  <c r="N879" i="3" a="1"/>
  <c r="N879" i="3" s="1"/>
  <c r="M944" i="3" a="1"/>
  <c r="M944" i="3" s="1"/>
  <c r="I944" i="3" a="1"/>
  <c r="I944" i="3" s="1"/>
  <c r="E944" i="3" a="1"/>
  <c r="E944" i="3" s="1"/>
  <c r="L944" i="3" a="1"/>
  <c r="L944" i="3" s="1"/>
  <c r="H944" i="3" a="1"/>
  <c r="H944" i="3" s="1"/>
  <c r="D944" i="3" a="1"/>
  <c r="D944" i="3" s="1"/>
  <c r="G944" i="3" a="1"/>
  <c r="G944" i="3" s="1"/>
  <c r="N944" i="3" a="1"/>
  <c r="N944" i="3" s="1"/>
  <c r="F944" i="3" a="1"/>
  <c r="F944" i="3" s="1"/>
  <c r="K944" i="3" a="1"/>
  <c r="K944" i="3" s="1"/>
  <c r="J944" i="3" a="1"/>
  <c r="J944" i="3" s="1"/>
  <c r="L904" i="3" a="1"/>
  <c r="L904" i="3" s="1"/>
  <c r="H904" i="3" a="1"/>
  <c r="H904" i="3" s="1"/>
  <c r="D904" i="3" a="1"/>
  <c r="D904" i="3" s="1"/>
  <c r="K904" i="3" a="1"/>
  <c r="K904" i="3" s="1"/>
  <c r="G904" i="3" a="1"/>
  <c r="G904" i="3" s="1"/>
  <c r="I904" i="3" a="1"/>
  <c r="I904" i="3" s="1"/>
  <c r="N904" i="3" a="1"/>
  <c r="N904" i="3" s="1"/>
  <c r="F904" i="3" a="1"/>
  <c r="F904" i="3" s="1"/>
  <c r="M904" i="3" a="1"/>
  <c r="M904" i="3" s="1"/>
  <c r="E904" i="3" a="1"/>
  <c r="E904" i="3" s="1"/>
  <c r="J904" i="3" a="1"/>
  <c r="J904" i="3" s="1"/>
  <c r="K873" i="3" a="1"/>
  <c r="K873" i="3" s="1"/>
  <c r="G873" i="3" a="1"/>
  <c r="G873" i="3" s="1"/>
  <c r="N873" i="3" a="1"/>
  <c r="N873" i="3" s="1"/>
  <c r="J873" i="3" a="1"/>
  <c r="J873" i="3" s="1"/>
  <c r="F873" i="3" a="1"/>
  <c r="F873" i="3" s="1"/>
  <c r="L873" i="3" a="1"/>
  <c r="L873" i="3" s="1"/>
  <c r="E873" i="3" a="1"/>
  <c r="E873" i="3" s="1"/>
  <c r="D873" i="3" a="1"/>
  <c r="D873" i="3" s="1"/>
  <c r="I873" i="3" a="1"/>
  <c r="I873" i="3" s="1"/>
  <c r="M873" i="3" a="1"/>
  <c r="M873" i="3" s="1"/>
  <c r="H873" i="3" a="1"/>
  <c r="H873" i="3" s="1"/>
  <c r="M952" i="3" a="1"/>
  <c r="M952" i="3" s="1"/>
  <c r="I952" i="3" a="1"/>
  <c r="I952" i="3" s="1"/>
  <c r="E952" i="3" a="1"/>
  <c r="E952" i="3" s="1"/>
  <c r="L952" i="3" a="1"/>
  <c r="L952" i="3" s="1"/>
  <c r="H952" i="3" a="1"/>
  <c r="H952" i="3" s="1"/>
  <c r="D952" i="3" a="1"/>
  <c r="D952" i="3" s="1"/>
  <c r="G952" i="3" a="1"/>
  <c r="G952" i="3" s="1"/>
  <c r="F952" i="3" a="1"/>
  <c r="F952" i="3" s="1"/>
  <c r="K952" i="3" a="1"/>
  <c r="K952" i="3" s="1"/>
  <c r="N952" i="3" a="1"/>
  <c r="N952" i="3" s="1"/>
  <c r="J952" i="3" a="1"/>
  <c r="J952" i="3" s="1"/>
  <c r="K922" i="3" a="1"/>
  <c r="K922" i="3" s="1"/>
  <c r="G922" i="3" a="1"/>
  <c r="G922" i="3" s="1"/>
  <c r="N922" i="3" a="1"/>
  <c r="N922" i="3" s="1"/>
  <c r="J922" i="3" a="1"/>
  <c r="J922" i="3" s="1"/>
  <c r="F922" i="3" a="1"/>
  <c r="F922" i="3" s="1"/>
  <c r="L922" i="3" a="1"/>
  <c r="L922" i="3" s="1"/>
  <c r="I922" i="3" a="1"/>
  <c r="I922" i="3" s="1"/>
  <c r="H922" i="3" a="1"/>
  <c r="H922" i="3" s="1"/>
  <c r="E922" i="3" a="1"/>
  <c r="E922" i="3" s="1"/>
  <c r="D922" i="3" a="1"/>
  <c r="D922" i="3" s="1"/>
  <c r="M922" i="3" a="1"/>
  <c r="M922" i="3" s="1"/>
  <c r="N959" i="3" a="1"/>
  <c r="N959" i="3" s="1"/>
  <c r="J959" i="3" a="1"/>
  <c r="J959" i="3" s="1"/>
  <c r="F959" i="3" a="1"/>
  <c r="F959" i="3" s="1"/>
  <c r="M959" i="3" a="1"/>
  <c r="M959" i="3" s="1"/>
  <c r="I959" i="3" a="1"/>
  <c r="I959" i="3" s="1"/>
  <c r="E959" i="3" a="1"/>
  <c r="E959" i="3" s="1"/>
  <c r="L959" i="3" a="1"/>
  <c r="L959" i="3" s="1"/>
  <c r="H959" i="3" a="1"/>
  <c r="H959" i="3" s="1"/>
  <c r="D959" i="3" a="1"/>
  <c r="D959" i="3" s="1"/>
  <c r="K959" i="3" a="1"/>
  <c r="K959" i="3" s="1"/>
  <c r="G959" i="3" a="1"/>
  <c r="G959" i="3" s="1"/>
  <c r="M977" i="3" a="1"/>
  <c r="M977" i="3" s="1"/>
  <c r="I977" i="3" a="1"/>
  <c r="I977" i="3" s="1"/>
  <c r="E977" i="3" a="1"/>
  <c r="E977" i="3" s="1"/>
  <c r="L977" i="3" a="1"/>
  <c r="L977" i="3" s="1"/>
  <c r="H977" i="3" a="1"/>
  <c r="H977" i="3" s="1"/>
  <c r="D977" i="3" a="1"/>
  <c r="D977" i="3" s="1"/>
  <c r="K977" i="3" a="1"/>
  <c r="K977" i="3" s="1"/>
  <c r="G977" i="3" a="1"/>
  <c r="G977" i="3" s="1"/>
  <c r="N977" i="3" a="1"/>
  <c r="N977" i="3" s="1"/>
  <c r="J977" i="3" a="1"/>
  <c r="J977" i="3" s="1"/>
  <c r="F977" i="3" a="1"/>
  <c r="F977" i="3" s="1"/>
  <c r="L970" i="3" a="1"/>
  <c r="L970" i="3" s="1"/>
  <c r="H970" i="3" a="1"/>
  <c r="H970" i="3" s="1"/>
  <c r="D970" i="3" a="1"/>
  <c r="D970" i="3" s="1"/>
  <c r="K970" i="3" a="1"/>
  <c r="K970" i="3" s="1"/>
  <c r="G970" i="3" a="1"/>
  <c r="G970" i="3" s="1"/>
  <c r="E970" i="3" a="1"/>
  <c r="E970" i="3" s="1"/>
  <c r="N970" i="3" a="1"/>
  <c r="N970" i="3" s="1"/>
  <c r="M970" i="3" a="1"/>
  <c r="M970" i="3" s="1"/>
  <c r="I970" i="3" a="1"/>
  <c r="I970" i="3" s="1"/>
  <c r="J970" i="3" a="1"/>
  <c r="J970" i="3" s="1"/>
  <c r="F970" i="3" a="1"/>
  <c r="F970" i="3" s="1"/>
  <c r="L971" i="3" a="1"/>
  <c r="L971" i="3" s="1"/>
  <c r="H971" i="3" a="1"/>
  <c r="H971" i="3" s="1"/>
  <c r="D971" i="3" a="1"/>
  <c r="D971" i="3" s="1"/>
  <c r="K971" i="3" a="1"/>
  <c r="K971" i="3" s="1"/>
  <c r="G971" i="3" a="1"/>
  <c r="G971" i="3" s="1"/>
  <c r="N971" i="3" a="1"/>
  <c r="N971" i="3" s="1"/>
  <c r="J971" i="3" a="1"/>
  <c r="J971" i="3" s="1"/>
  <c r="F971" i="3" a="1"/>
  <c r="F971" i="3" s="1"/>
  <c r="M971" i="3" a="1"/>
  <c r="M971" i="3" s="1"/>
  <c r="I971" i="3" a="1"/>
  <c r="I971" i="3" s="1"/>
  <c r="E971" i="3" a="1"/>
  <c r="E971" i="3" s="1"/>
  <c r="K964" i="3" a="1"/>
  <c r="K964" i="3" s="1"/>
  <c r="G964" i="3" a="1"/>
  <c r="G964" i="3" s="1"/>
  <c r="N964" i="3" a="1"/>
  <c r="N964" i="3" s="1"/>
  <c r="J964" i="3" a="1"/>
  <c r="J964" i="3" s="1"/>
  <c r="F964" i="3" a="1"/>
  <c r="F964" i="3" s="1"/>
  <c r="M964" i="3" a="1"/>
  <c r="M964" i="3" s="1"/>
  <c r="L964" i="3" a="1"/>
  <c r="L964" i="3" s="1"/>
  <c r="I964" i="3" a="1"/>
  <c r="I964" i="3" s="1"/>
  <c r="H964" i="3" a="1"/>
  <c r="H964" i="3" s="1"/>
  <c r="D964" i="3" a="1"/>
  <c r="D964" i="3" s="1"/>
  <c r="E964" i="3" a="1"/>
  <c r="E964" i="3" s="1"/>
  <c r="K973" i="3" a="1"/>
  <c r="K973" i="3" s="1"/>
  <c r="G973" i="3" a="1"/>
  <c r="G973" i="3" s="1"/>
  <c r="N973" i="3" a="1"/>
  <c r="N973" i="3" s="1"/>
  <c r="J973" i="3" a="1"/>
  <c r="J973" i="3" s="1"/>
  <c r="F973" i="3" a="1"/>
  <c r="F973" i="3" s="1"/>
  <c r="M973" i="3" a="1"/>
  <c r="M973" i="3" s="1"/>
  <c r="I973" i="3" a="1"/>
  <c r="I973" i="3" s="1"/>
  <c r="E973" i="3" a="1"/>
  <c r="E973" i="3" s="1"/>
  <c r="L973" i="3" a="1"/>
  <c r="L973" i="3" s="1"/>
  <c r="H973" i="3" a="1"/>
  <c r="H973" i="3" s="1"/>
  <c r="D973" i="3" a="1"/>
  <c r="D973" i="3" s="1"/>
  <c r="L987" i="3" a="1"/>
  <c r="L987" i="3" s="1"/>
  <c r="H987" i="3" a="1"/>
  <c r="H987" i="3" s="1"/>
  <c r="D987" i="3" a="1"/>
  <c r="D987" i="3" s="1"/>
  <c r="K987" i="3" a="1"/>
  <c r="K987" i="3" s="1"/>
  <c r="G987" i="3" a="1"/>
  <c r="G987" i="3" s="1"/>
  <c r="N987" i="3" a="1"/>
  <c r="N987" i="3" s="1"/>
  <c r="J987" i="3" a="1"/>
  <c r="J987" i="3" s="1"/>
  <c r="F987" i="3" a="1"/>
  <c r="F987" i="3" s="1"/>
  <c r="M987" i="3" a="1"/>
  <c r="M987" i="3" s="1"/>
  <c r="E987" i="3" a="1"/>
  <c r="E987" i="3" s="1"/>
  <c r="I987" i="3" a="1"/>
  <c r="I987" i="3" s="1"/>
  <c r="M111" i="3" a="1"/>
  <c r="M111" i="3" s="1"/>
  <c r="I111" i="3" a="1"/>
  <c r="I111" i="3" s="1"/>
  <c r="E111" i="3" a="1"/>
  <c r="E111" i="3" s="1"/>
  <c r="L111" i="3" a="1"/>
  <c r="L111" i="3" s="1"/>
  <c r="H111" i="3" a="1"/>
  <c r="H111" i="3" s="1"/>
  <c r="D111" i="3" a="1"/>
  <c r="D111" i="3" s="1"/>
  <c r="K111" i="3" a="1"/>
  <c r="K111" i="3" s="1"/>
  <c r="G111" i="3" a="1"/>
  <c r="G111" i="3" s="1"/>
  <c r="J111" i="3" a="1"/>
  <c r="J111" i="3" s="1"/>
  <c r="F111" i="3" a="1"/>
  <c r="F111" i="3" s="1"/>
  <c r="N111" i="3" a="1"/>
  <c r="N111" i="3" s="1"/>
  <c r="M47" i="3" a="1"/>
  <c r="M47" i="3" s="1"/>
  <c r="I47" i="3" a="1"/>
  <c r="I47" i="3" s="1"/>
  <c r="E47" i="3" a="1"/>
  <c r="E47" i="3" s="1"/>
  <c r="L47" i="3" a="1"/>
  <c r="L47" i="3" s="1"/>
  <c r="H47" i="3" a="1"/>
  <c r="H47" i="3" s="1"/>
  <c r="D47" i="3" a="1"/>
  <c r="D47" i="3" s="1"/>
  <c r="K47" i="3" a="1"/>
  <c r="K47" i="3" s="1"/>
  <c r="G47" i="3" a="1"/>
  <c r="G47" i="3" s="1"/>
  <c r="F47" i="3" a="1"/>
  <c r="F47" i="3" s="1"/>
  <c r="J47" i="3" a="1"/>
  <c r="J47" i="3" s="1"/>
  <c r="N47" i="3" a="1"/>
  <c r="N47" i="3" s="1"/>
  <c r="N265" i="3" a="1"/>
  <c r="N265" i="3" s="1"/>
  <c r="J265" i="3" a="1"/>
  <c r="J265" i="3" s="1"/>
  <c r="F265" i="3" a="1"/>
  <c r="F265" i="3" s="1"/>
  <c r="M265" i="3" a="1"/>
  <c r="M265" i="3" s="1"/>
  <c r="I265" i="3" a="1"/>
  <c r="I265" i="3" s="1"/>
  <c r="E265" i="3" a="1"/>
  <c r="E265" i="3" s="1"/>
  <c r="L265" i="3" a="1"/>
  <c r="L265" i="3" s="1"/>
  <c r="H265" i="3" a="1"/>
  <c r="H265" i="3" s="1"/>
  <c r="D265" i="3" a="1"/>
  <c r="D265" i="3" s="1"/>
  <c r="K265" i="3" a="1"/>
  <c r="K265" i="3" s="1"/>
  <c r="G265" i="3" a="1"/>
  <c r="G265" i="3" s="1"/>
  <c r="N201" i="3" a="1"/>
  <c r="N201" i="3" s="1"/>
  <c r="J201" i="3" a="1"/>
  <c r="J201" i="3" s="1"/>
  <c r="F201" i="3" a="1"/>
  <c r="F201" i="3" s="1"/>
  <c r="M201" i="3" a="1"/>
  <c r="M201" i="3" s="1"/>
  <c r="I201" i="3" a="1"/>
  <c r="I201" i="3" s="1"/>
  <c r="E201" i="3" a="1"/>
  <c r="E201" i="3" s="1"/>
  <c r="L201" i="3" a="1"/>
  <c r="L201" i="3" s="1"/>
  <c r="H201" i="3" a="1"/>
  <c r="H201" i="3" s="1"/>
  <c r="D201" i="3" a="1"/>
  <c r="D201" i="3" s="1"/>
  <c r="K201" i="3" a="1"/>
  <c r="K201" i="3" s="1"/>
  <c r="G201" i="3" a="1"/>
  <c r="G201" i="3" s="1"/>
  <c r="L149" i="3" a="1"/>
  <c r="L149" i="3" s="1"/>
  <c r="H149" i="3" a="1"/>
  <c r="H149" i="3" s="1"/>
  <c r="D149" i="3" a="1"/>
  <c r="D149" i="3" s="1"/>
  <c r="N149" i="3" a="1"/>
  <c r="N149" i="3" s="1"/>
  <c r="J149" i="3" a="1"/>
  <c r="J149" i="3" s="1"/>
  <c r="F149" i="3" a="1"/>
  <c r="F149" i="3" s="1"/>
  <c r="G149" i="3" a="1"/>
  <c r="G149" i="3" s="1"/>
  <c r="M149" i="3" a="1"/>
  <c r="M149" i="3" s="1"/>
  <c r="E149" i="3" a="1"/>
  <c r="E149" i="3" s="1"/>
  <c r="K149" i="3" a="1"/>
  <c r="K149" i="3" s="1"/>
  <c r="I149" i="3" a="1"/>
  <c r="I149" i="3" s="1"/>
  <c r="N93" i="3" a="1"/>
  <c r="N93" i="3" s="1"/>
  <c r="J93" i="3" a="1"/>
  <c r="J93" i="3" s="1"/>
  <c r="F93" i="3" a="1"/>
  <c r="F93" i="3" s="1"/>
  <c r="M93" i="3" a="1"/>
  <c r="M93" i="3" s="1"/>
  <c r="I93" i="3" a="1"/>
  <c r="I93" i="3" s="1"/>
  <c r="E93" i="3" a="1"/>
  <c r="E93" i="3" s="1"/>
  <c r="L93" i="3" a="1"/>
  <c r="L93" i="3" s="1"/>
  <c r="H93" i="3" a="1"/>
  <c r="H93" i="3" s="1"/>
  <c r="D93" i="3" a="1"/>
  <c r="D93" i="3" s="1"/>
  <c r="G93" i="3" a="1"/>
  <c r="G93" i="3" s="1"/>
  <c r="K93" i="3" a="1"/>
  <c r="K93" i="3" s="1"/>
  <c r="M20" i="3" a="1"/>
  <c r="M20" i="3" s="1"/>
  <c r="I20" i="3" a="1"/>
  <c r="I20" i="3" s="1"/>
  <c r="E20" i="3" a="1"/>
  <c r="E20" i="3" s="1"/>
  <c r="K20" i="3" a="1"/>
  <c r="K20" i="3" s="1"/>
  <c r="F20" i="3" a="1"/>
  <c r="F20" i="3" s="1"/>
  <c r="N20" i="3" a="1"/>
  <c r="N20" i="3" s="1"/>
  <c r="D20" i="3" a="1"/>
  <c r="D20" i="3" s="1"/>
  <c r="H20" i="3" a="1"/>
  <c r="H20" i="3" s="1"/>
  <c r="J20" i="3" a="1"/>
  <c r="J20" i="3" s="1"/>
  <c r="L20" i="3" a="1"/>
  <c r="L20" i="3" s="1"/>
  <c r="G20" i="3" a="1"/>
  <c r="G20" i="3" s="1"/>
  <c r="N232" i="3" a="1"/>
  <c r="N232" i="3" s="1"/>
  <c r="J232" i="3" a="1"/>
  <c r="J232" i="3" s="1"/>
  <c r="F232" i="3" a="1"/>
  <c r="F232" i="3" s="1"/>
  <c r="M232" i="3" a="1"/>
  <c r="M232" i="3" s="1"/>
  <c r="I232" i="3" a="1"/>
  <c r="I232" i="3" s="1"/>
  <c r="E232" i="3" a="1"/>
  <c r="E232" i="3" s="1"/>
  <c r="L232" i="3" a="1"/>
  <c r="L232" i="3" s="1"/>
  <c r="H232" i="3" a="1"/>
  <c r="H232" i="3" s="1"/>
  <c r="D232" i="3" a="1"/>
  <c r="D232" i="3" s="1"/>
  <c r="K232" i="3" a="1"/>
  <c r="K232" i="3" s="1"/>
  <c r="G232" i="3" a="1"/>
  <c r="G232" i="3" s="1"/>
  <c r="N168" i="3" a="1"/>
  <c r="N168" i="3" s="1"/>
  <c r="J168" i="3" a="1"/>
  <c r="J168" i="3" s="1"/>
  <c r="F168" i="3" a="1"/>
  <c r="F168" i="3" s="1"/>
  <c r="M168" i="3" a="1"/>
  <c r="M168" i="3" s="1"/>
  <c r="I168" i="3" a="1"/>
  <c r="I168" i="3" s="1"/>
  <c r="E168" i="3" a="1"/>
  <c r="E168" i="3" s="1"/>
  <c r="L168" i="3" a="1"/>
  <c r="L168" i="3" s="1"/>
  <c r="H168" i="3" a="1"/>
  <c r="H168" i="3" s="1"/>
  <c r="D168" i="3" a="1"/>
  <c r="D168" i="3" s="1"/>
  <c r="K168" i="3" a="1"/>
  <c r="K168" i="3" s="1"/>
  <c r="G168" i="3" a="1"/>
  <c r="G168" i="3" s="1"/>
  <c r="M118" i="3" a="1"/>
  <c r="M118" i="3" s="1"/>
  <c r="I118" i="3" a="1"/>
  <c r="I118" i="3" s="1"/>
  <c r="E118" i="3" a="1"/>
  <c r="E118" i="3" s="1"/>
  <c r="L118" i="3" a="1"/>
  <c r="L118" i="3" s="1"/>
  <c r="H118" i="3" a="1"/>
  <c r="H118" i="3" s="1"/>
  <c r="D118" i="3" a="1"/>
  <c r="D118" i="3" s="1"/>
  <c r="G118" i="3" a="1"/>
  <c r="G118" i="3" s="1"/>
  <c r="F118" i="3" a="1"/>
  <c r="F118" i="3" s="1"/>
  <c r="N118" i="3" a="1"/>
  <c r="N118" i="3" s="1"/>
  <c r="K118" i="3" a="1"/>
  <c r="K118" i="3" s="1"/>
  <c r="J118" i="3" a="1"/>
  <c r="J118" i="3" s="1"/>
  <c r="M54" i="3" a="1"/>
  <c r="M54" i="3" s="1"/>
  <c r="I54" i="3" a="1"/>
  <c r="I54" i="3" s="1"/>
  <c r="E54" i="3" a="1"/>
  <c r="E54" i="3" s="1"/>
  <c r="L54" i="3" a="1"/>
  <c r="L54" i="3" s="1"/>
  <c r="H54" i="3" a="1"/>
  <c r="H54" i="3" s="1"/>
  <c r="D54" i="3" a="1"/>
  <c r="D54" i="3" s="1"/>
  <c r="G54" i="3" a="1"/>
  <c r="G54" i="3" s="1"/>
  <c r="K54" i="3" a="1"/>
  <c r="K54" i="3" s="1"/>
  <c r="F54" i="3" a="1"/>
  <c r="F54" i="3" s="1"/>
  <c r="N54" i="3" a="1"/>
  <c r="N54" i="3" s="1"/>
  <c r="J54" i="3" a="1"/>
  <c r="J54" i="3" s="1"/>
  <c r="N76" i="3" a="1"/>
  <c r="N76" i="3" s="1"/>
  <c r="J76" i="3" a="1"/>
  <c r="J76" i="3" s="1"/>
  <c r="F76" i="3" a="1"/>
  <c r="F76" i="3" s="1"/>
  <c r="M76" i="3" a="1"/>
  <c r="M76" i="3" s="1"/>
  <c r="I76" i="3" a="1"/>
  <c r="I76" i="3" s="1"/>
  <c r="E76" i="3" a="1"/>
  <c r="E76" i="3" s="1"/>
  <c r="K76" i="3" a="1"/>
  <c r="K76" i="3" s="1"/>
  <c r="D76" i="3" a="1"/>
  <c r="D76" i="3" s="1"/>
  <c r="H76" i="3" a="1"/>
  <c r="H76" i="3" s="1"/>
  <c r="G76" i="3" a="1"/>
  <c r="G76" i="3" s="1"/>
  <c r="L76" i="3" a="1"/>
  <c r="L76" i="3" s="1"/>
  <c r="M11" i="3" a="1"/>
  <c r="M11" i="3" s="1"/>
  <c r="I11" i="3" a="1"/>
  <c r="I11" i="3" s="1"/>
  <c r="E11" i="3" a="1"/>
  <c r="E11" i="3" s="1"/>
  <c r="G11" i="3" a="1"/>
  <c r="G11" i="3" s="1"/>
  <c r="J11" i="3" a="1"/>
  <c r="J11" i="3" s="1"/>
  <c r="K11" i="3" a="1"/>
  <c r="K11" i="3" s="1"/>
  <c r="F11" i="3" a="1"/>
  <c r="F11" i="3" s="1"/>
  <c r="N11" i="3" a="1"/>
  <c r="N11" i="3" s="1"/>
  <c r="H11" i="3" a="1"/>
  <c r="H11" i="3" s="1"/>
  <c r="D11" i="3" a="1"/>
  <c r="D11" i="3" s="1"/>
  <c r="L11" i="3" a="1"/>
  <c r="L11" i="3" s="1"/>
  <c r="R9" i="5" a="1"/>
  <c r="R9" i="5" s="1"/>
  <c r="F2" i="4" s="1"/>
  <c r="L9" i="5" a="1"/>
  <c r="L9" i="5" s="1"/>
  <c r="E2" i="4" s="1"/>
  <c r="O134" i="3"/>
  <c r="P134" i="3"/>
  <c r="D171" i="4" l="1"/>
  <c r="K5" i="16"/>
  <c r="E6" i="11"/>
  <c r="E15" i="11"/>
  <c r="U98" i="5"/>
  <c r="CU2" i="4" s="1"/>
  <c r="DA2" i="4"/>
  <c r="U97" i="5"/>
  <c r="CT2" i="4" s="1"/>
  <c r="CZ2" i="4"/>
  <c r="E16" i="11"/>
  <c r="G4" i="16"/>
  <c r="G3" i="16" s="1"/>
  <c r="G429" i="16" s="1"/>
  <c r="F4" i="16"/>
  <c r="F3" i="16" s="1"/>
  <c r="F3" i="17" s="1"/>
  <c r="F8" i="17" s="1"/>
  <c r="B34" i="6" s="1"/>
  <c r="C49" i="5" s="1"/>
  <c r="B49" i="5" s="1"/>
  <c r="AV2" i="4" s="1"/>
  <c r="D175" i="4"/>
  <c r="E7" i="16"/>
  <c r="E4" i="16" s="1"/>
  <c r="E3" i="16" s="1"/>
  <c r="E3" i="17" s="1"/>
  <c r="E8" i="17" s="1"/>
  <c r="D176" i="4"/>
  <c r="D4" i="16"/>
  <c r="D3" i="16" s="1"/>
  <c r="D429" i="16" s="1"/>
  <c r="M105" i="16"/>
  <c r="E14" i="17" s="1"/>
  <c r="E19" i="17" s="1"/>
  <c r="P207" i="3"/>
  <c r="O207" i="3"/>
  <c r="P237" i="3"/>
  <c r="O237" i="3"/>
  <c r="O109" i="3"/>
  <c r="P109" i="3"/>
  <c r="P725" i="3"/>
  <c r="O725" i="3"/>
  <c r="O634" i="3"/>
  <c r="P634" i="3"/>
  <c r="P406" i="3"/>
  <c r="O406" i="3"/>
  <c r="P585" i="3"/>
  <c r="O585" i="3"/>
  <c r="P557" i="3"/>
  <c r="O557" i="3"/>
  <c r="P448" i="3"/>
  <c r="O448" i="3"/>
  <c r="P370" i="3"/>
  <c r="O370" i="3"/>
  <c r="O460" i="3"/>
  <c r="P460" i="3"/>
  <c r="P62" i="3"/>
  <c r="O62" i="3"/>
  <c r="P298" i="3"/>
  <c r="O298" i="3"/>
  <c r="O364" i="3"/>
  <c r="P364" i="3"/>
  <c r="R134" i="3" a="1"/>
  <c r="R134" i="3" s="1"/>
  <c r="Q134" i="3" a="1"/>
  <c r="Q134" i="3" s="1"/>
  <c r="S134" i="3" a="1"/>
  <c r="S134" i="3" s="1"/>
  <c r="O232" i="3"/>
  <c r="P232" i="3"/>
  <c r="P970" i="3"/>
  <c r="O970" i="3"/>
  <c r="O855" i="3"/>
  <c r="P855" i="3"/>
  <c r="O755" i="3"/>
  <c r="P755" i="3"/>
  <c r="P651" i="3"/>
  <c r="O651" i="3"/>
  <c r="O679" i="3"/>
  <c r="P679" i="3"/>
  <c r="P615" i="3"/>
  <c r="O615" i="3"/>
  <c r="P458" i="3"/>
  <c r="O458" i="3"/>
  <c r="P473" i="3"/>
  <c r="O473" i="3"/>
  <c r="P500" i="3"/>
  <c r="O500" i="3"/>
  <c r="P347" i="3"/>
  <c r="O347" i="3"/>
  <c r="P430" i="3"/>
  <c r="O430" i="3"/>
  <c r="P279" i="3"/>
  <c r="O279" i="3"/>
  <c r="D3332" i="4"/>
  <c r="B42" i="6"/>
  <c r="C56" i="5" s="1"/>
  <c r="B56" i="5" s="1"/>
  <c r="BC2" i="4" s="1"/>
  <c r="P11" i="6"/>
  <c r="P19" i="3"/>
  <c r="O19" i="3"/>
  <c r="O84" i="3"/>
  <c r="P84" i="3"/>
  <c r="O289" i="3"/>
  <c r="P289" i="3"/>
  <c r="P965" i="3"/>
  <c r="O965" i="3"/>
  <c r="P896" i="3"/>
  <c r="O896" i="3"/>
  <c r="P817" i="3"/>
  <c r="O817" i="3"/>
  <c r="P894" i="3"/>
  <c r="O894" i="3"/>
  <c r="P846" i="3"/>
  <c r="O846" i="3"/>
  <c r="O795" i="3"/>
  <c r="P795" i="3"/>
  <c r="O785" i="3"/>
  <c r="P785" i="3"/>
  <c r="P707" i="3"/>
  <c r="O707" i="3"/>
  <c r="P640" i="3"/>
  <c r="O640" i="3"/>
  <c r="P582" i="3"/>
  <c r="O582" i="3"/>
  <c r="P463" i="3"/>
  <c r="O463" i="3"/>
  <c r="P350" i="3"/>
  <c r="O350" i="3"/>
  <c r="P555" i="3"/>
  <c r="O555" i="3"/>
  <c r="P222" i="3"/>
  <c r="O222" i="3"/>
  <c r="P172" i="3"/>
  <c r="O172" i="3"/>
  <c r="P195" i="3"/>
  <c r="O195" i="3"/>
  <c r="P128" i="3"/>
  <c r="O128" i="3"/>
  <c r="P49" i="3"/>
  <c r="O49" i="3"/>
  <c r="O217" i="3"/>
  <c r="P217" i="3"/>
  <c r="P955" i="3"/>
  <c r="O955" i="3"/>
  <c r="P917" i="3"/>
  <c r="O917" i="3"/>
  <c r="P714" i="3"/>
  <c r="O714" i="3"/>
  <c r="P612" i="3"/>
  <c r="O612" i="3"/>
  <c r="P510" i="3"/>
  <c r="O510" i="3"/>
  <c r="P470" i="3"/>
  <c r="O470" i="3"/>
  <c r="P461" i="3"/>
  <c r="O461" i="3"/>
  <c r="P385" i="3"/>
  <c r="O385" i="3"/>
  <c r="P397" i="3"/>
  <c r="O397" i="3"/>
  <c r="O420" i="3"/>
  <c r="P420" i="3"/>
  <c r="P274" i="3"/>
  <c r="O274" i="3"/>
  <c r="P8" i="3"/>
  <c r="O8" i="3"/>
  <c r="P42" i="3"/>
  <c r="O42" i="3"/>
  <c r="P266" i="3"/>
  <c r="O266" i="3"/>
  <c r="P78" i="3"/>
  <c r="O78" i="3"/>
  <c r="O918" i="3"/>
  <c r="P918" i="3"/>
  <c r="P851" i="3"/>
  <c r="O851" i="3"/>
  <c r="P805" i="3"/>
  <c r="O805" i="3"/>
  <c r="P619" i="3"/>
  <c r="O619" i="3"/>
  <c r="O662" i="3"/>
  <c r="P662" i="3"/>
  <c r="P513" i="3"/>
  <c r="O513" i="3"/>
  <c r="P507" i="3"/>
  <c r="O507" i="3"/>
  <c r="P434" i="3"/>
  <c r="O434" i="3"/>
  <c r="P313" i="3"/>
  <c r="O313" i="3"/>
  <c r="P325" i="3"/>
  <c r="O325" i="3"/>
  <c r="P65" i="3"/>
  <c r="O65" i="3"/>
  <c r="P86" i="3"/>
  <c r="O86" i="3"/>
  <c r="O814" i="3"/>
  <c r="P814" i="3"/>
  <c r="P649" i="3"/>
  <c r="O649" i="3"/>
  <c r="P680" i="3"/>
  <c r="O680" i="3"/>
  <c r="P596" i="3"/>
  <c r="O596" i="3"/>
  <c r="P552" i="3"/>
  <c r="O552" i="3"/>
  <c r="O608" i="3"/>
  <c r="P608" i="3"/>
  <c r="P483" i="3"/>
  <c r="O483" i="3"/>
  <c r="P368" i="3"/>
  <c r="O368" i="3"/>
  <c r="P148" i="3"/>
  <c r="O148" i="3"/>
  <c r="P59" i="3"/>
  <c r="O59" i="3"/>
  <c r="C7" i="16"/>
  <c r="D174" i="4"/>
  <c r="O116" i="3"/>
  <c r="P116" i="3"/>
  <c r="O241" i="3"/>
  <c r="P241" i="3"/>
  <c r="P903" i="3"/>
  <c r="O903" i="3"/>
  <c r="P900" i="3"/>
  <c r="O900" i="3"/>
  <c r="P705" i="3"/>
  <c r="O705" i="3"/>
  <c r="P613" i="3"/>
  <c r="O613" i="3"/>
  <c r="P561" i="3"/>
  <c r="O561" i="3"/>
  <c r="O512" i="3"/>
  <c r="P512" i="3"/>
  <c r="P446" i="3"/>
  <c r="O446" i="3"/>
  <c r="P361" i="3"/>
  <c r="O361" i="3"/>
  <c r="P296" i="3"/>
  <c r="O296" i="3"/>
  <c r="P373" i="3"/>
  <c r="O373" i="3"/>
  <c r="O396" i="3"/>
  <c r="P396" i="3"/>
  <c r="P250" i="3"/>
  <c r="O250" i="3"/>
  <c r="P96" i="3"/>
  <c r="O96" i="3"/>
  <c r="P66" i="3"/>
  <c r="O66" i="3"/>
  <c r="O216" i="3"/>
  <c r="P216" i="3"/>
  <c r="P31" i="3"/>
  <c r="O31" i="3"/>
  <c r="P996" i="3"/>
  <c r="O996" i="3"/>
  <c r="P798" i="3"/>
  <c r="O798" i="3"/>
  <c r="P536" i="3"/>
  <c r="O536" i="3"/>
  <c r="P467" i="3"/>
  <c r="O467" i="3"/>
  <c r="P423" i="3"/>
  <c r="O423" i="3"/>
  <c r="P352" i="3"/>
  <c r="O352" i="3"/>
  <c r="P25" i="3"/>
  <c r="O25" i="3"/>
  <c r="P138" i="3"/>
  <c r="O138" i="3"/>
  <c r="P75" i="3"/>
  <c r="O75" i="3"/>
  <c r="M397" i="16"/>
  <c r="K16" i="17"/>
  <c r="L16" i="17" s="1"/>
  <c r="O224" i="3"/>
  <c r="P224" i="3"/>
  <c r="P103" i="3"/>
  <c r="O103" i="3"/>
  <c r="P978" i="3"/>
  <c r="O978" i="3"/>
  <c r="P923" i="3"/>
  <c r="O923" i="3"/>
  <c r="O863" i="3"/>
  <c r="P863" i="3"/>
  <c r="O761" i="3"/>
  <c r="P761" i="3"/>
  <c r="P659" i="3"/>
  <c r="O659" i="3"/>
  <c r="P703" i="3"/>
  <c r="O703" i="3"/>
  <c r="P587" i="3"/>
  <c r="O587" i="3"/>
  <c r="P609" i="3"/>
  <c r="O609" i="3"/>
  <c r="P623" i="3"/>
  <c r="O623" i="3"/>
  <c r="P466" i="3"/>
  <c r="O466" i="3"/>
  <c r="P481" i="3"/>
  <c r="O481" i="3"/>
  <c r="P355" i="3"/>
  <c r="O355" i="3"/>
  <c r="P437" i="3"/>
  <c r="O437" i="3"/>
  <c r="P286" i="3"/>
  <c r="O286" i="3"/>
  <c r="O145" i="3"/>
  <c r="P145" i="3"/>
  <c r="E11" i="11"/>
  <c r="P541" i="3"/>
  <c r="O541" i="3"/>
  <c r="P442" i="3"/>
  <c r="O442" i="3"/>
  <c r="P354" i="3"/>
  <c r="O354" i="3"/>
  <c r="P243" i="3"/>
  <c r="O243" i="3"/>
  <c r="O20" i="3"/>
  <c r="P20" i="3"/>
  <c r="P818" i="3"/>
  <c r="O818" i="3"/>
  <c r="P295" i="3"/>
  <c r="O295" i="3"/>
  <c r="P267" i="3"/>
  <c r="O267" i="3"/>
  <c r="O273" i="3"/>
  <c r="P273" i="3"/>
  <c r="O837" i="3"/>
  <c r="P837" i="3"/>
  <c r="O867" i="3"/>
  <c r="P867" i="3"/>
  <c r="P636" i="3"/>
  <c r="O636" i="3"/>
  <c r="P34" i="3"/>
  <c r="O34" i="3"/>
  <c r="P111" i="3"/>
  <c r="O111" i="3"/>
  <c r="O861" i="3"/>
  <c r="P861" i="3"/>
  <c r="O747" i="3"/>
  <c r="P747" i="3"/>
  <c r="P695" i="3"/>
  <c r="O695" i="3"/>
  <c r="P579" i="3"/>
  <c r="O579" i="3"/>
  <c r="P973" i="3"/>
  <c r="O973" i="3"/>
  <c r="P904" i="3"/>
  <c r="O904" i="3"/>
  <c r="P902" i="3"/>
  <c r="O902" i="3"/>
  <c r="P854" i="3"/>
  <c r="O854" i="3"/>
  <c r="O803" i="3"/>
  <c r="P803" i="3"/>
  <c r="O793" i="3"/>
  <c r="P793" i="3"/>
  <c r="P715" i="3"/>
  <c r="O715" i="3"/>
  <c r="P590" i="3"/>
  <c r="O590" i="3"/>
  <c r="P471" i="3"/>
  <c r="O471" i="3"/>
  <c r="P306" i="3"/>
  <c r="O306" i="3"/>
  <c r="P427" i="3"/>
  <c r="O427" i="3"/>
  <c r="P358" i="3"/>
  <c r="O358" i="3"/>
  <c r="P563" i="3"/>
  <c r="O563" i="3"/>
  <c r="P151" i="3"/>
  <c r="O151" i="3"/>
  <c r="P230" i="3"/>
  <c r="O230" i="3"/>
  <c r="P180" i="3"/>
  <c r="O180" i="3"/>
  <c r="P203" i="3"/>
  <c r="O203" i="3"/>
  <c r="P120" i="3"/>
  <c r="O120" i="3"/>
  <c r="FO2" i="4"/>
  <c r="P126" i="3"/>
  <c r="O126" i="3"/>
  <c r="O176" i="3"/>
  <c r="P176" i="3"/>
  <c r="P969" i="3"/>
  <c r="O969" i="3"/>
  <c r="P871" i="3"/>
  <c r="O871" i="3"/>
  <c r="P784" i="3"/>
  <c r="O784" i="3"/>
  <c r="P673" i="3"/>
  <c r="O673" i="3"/>
  <c r="P704" i="3"/>
  <c r="O704" i="3"/>
  <c r="O650" i="3"/>
  <c r="P650" i="3"/>
  <c r="P647" i="3"/>
  <c r="O647" i="3"/>
  <c r="P576" i="3"/>
  <c r="O576" i="3"/>
  <c r="O632" i="3"/>
  <c r="P632" i="3"/>
  <c r="O584" i="3"/>
  <c r="P584" i="3"/>
  <c r="P518" i="3"/>
  <c r="O518" i="3"/>
  <c r="P581" i="3"/>
  <c r="O581" i="3"/>
  <c r="P392" i="3"/>
  <c r="O392" i="3"/>
  <c r="O292" i="3"/>
  <c r="P292" i="3"/>
  <c r="P154" i="3"/>
  <c r="O154" i="3"/>
  <c r="P35" i="3"/>
  <c r="O35" i="3"/>
  <c r="O248" i="3"/>
  <c r="P248" i="3"/>
  <c r="P63" i="3"/>
  <c r="O63" i="3"/>
  <c r="P928" i="3"/>
  <c r="O928" i="3"/>
  <c r="O883" i="3"/>
  <c r="P883" i="3"/>
  <c r="O751" i="3"/>
  <c r="P751" i="3"/>
  <c r="O670" i="3"/>
  <c r="P670" i="3"/>
  <c r="P395" i="3"/>
  <c r="O395" i="3"/>
  <c r="P320" i="3"/>
  <c r="O320" i="3"/>
  <c r="P121" i="3"/>
  <c r="O121" i="3"/>
  <c r="P107" i="3"/>
  <c r="O107" i="3"/>
  <c r="P255" i="3"/>
  <c r="O255" i="3"/>
  <c r="P129" i="3"/>
  <c r="O129" i="3"/>
  <c r="P150" i="3"/>
  <c r="O150" i="3"/>
  <c r="P135" i="3"/>
  <c r="O135" i="3"/>
  <c r="P940" i="3"/>
  <c r="O940" i="3"/>
  <c r="P946" i="3"/>
  <c r="O946" i="3"/>
  <c r="P858" i="3"/>
  <c r="O858" i="3"/>
  <c r="P804" i="3"/>
  <c r="O804" i="3"/>
  <c r="O845" i="3"/>
  <c r="P845" i="3"/>
  <c r="O779" i="3"/>
  <c r="P779" i="3"/>
  <c r="O722" i="3"/>
  <c r="P722" i="3"/>
  <c r="P709" i="3"/>
  <c r="O709" i="3"/>
  <c r="P566" i="3"/>
  <c r="O566" i="3"/>
  <c r="P449" i="3"/>
  <c r="O449" i="3"/>
  <c r="P323" i="3"/>
  <c r="O323" i="3"/>
  <c r="P399" i="3"/>
  <c r="O399" i="3"/>
  <c r="P191" i="3"/>
  <c r="O191" i="3"/>
  <c r="P221" i="3"/>
  <c r="O221" i="3"/>
  <c r="O61" i="3"/>
  <c r="P61" i="3"/>
  <c r="P997" i="3"/>
  <c r="O997" i="3"/>
  <c r="P985" i="3"/>
  <c r="O985" i="3"/>
  <c r="P890" i="3"/>
  <c r="O890" i="3"/>
  <c r="P872" i="3"/>
  <c r="O872" i="3"/>
  <c r="P850" i="3"/>
  <c r="O850" i="3"/>
  <c r="P857" i="3"/>
  <c r="O857" i="3"/>
  <c r="O840" i="3"/>
  <c r="P840" i="3"/>
  <c r="P778" i="3"/>
  <c r="O778" i="3"/>
  <c r="O765" i="3"/>
  <c r="P765" i="3"/>
  <c r="P734" i="3"/>
  <c r="O734" i="3"/>
  <c r="P769" i="3"/>
  <c r="O769" i="3"/>
  <c r="P583" i="3"/>
  <c r="O583" i="3"/>
  <c r="O622" i="3"/>
  <c r="P622" i="3"/>
  <c r="P527" i="3"/>
  <c r="O527" i="3"/>
  <c r="P480" i="3"/>
  <c r="O480" i="3"/>
  <c r="P402" i="3"/>
  <c r="O402" i="3"/>
  <c r="O492" i="3"/>
  <c r="P492" i="3"/>
  <c r="P327" i="3"/>
  <c r="O327" i="3"/>
  <c r="P183" i="3"/>
  <c r="O183" i="3"/>
  <c r="P213" i="3"/>
  <c r="O213" i="3"/>
  <c r="P276" i="3"/>
  <c r="O276" i="3"/>
  <c r="P88" i="3"/>
  <c r="O88" i="3"/>
  <c r="P18" i="3"/>
  <c r="O18" i="3"/>
  <c r="P46" i="3"/>
  <c r="O46" i="3"/>
  <c r="O208" i="3"/>
  <c r="P208" i="3"/>
  <c r="P87" i="3"/>
  <c r="O87" i="3"/>
  <c r="P931" i="3"/>
  <c r="O931" i="3"/>
  <c r="P897" i="3"/>
  <c r="O897" i="3"/>
  <c r="P828" i="3"/>
  <c r="O828" i="3"/>
  <c r="P799" i="3"/>
  <c r="O799" i="3"/>
  <c r="P675" i="3"/>
  <c r="O675" i="3"/>
  <c r="P641" i="3"/>
  <c r="O641" i="3"/>
  <c r="P719" i="3"/>
  <c r="O719" i="3"/>
  <c r="P603" i="3"/>
  <c r="O603" i="3"/>
  <c r="P610" i="3"/>
  <c r="O610" i="3"/>
  <c r="P625" i="3"/>
  <c r="O625" i="3"/>
  <c r="P482" i="3"/>
  <c r="O482" i="3"/>
  <c r="P497" i="3"/>
  <c r="O497" i="3"/>
  <c r="P371" i="3"/>
  <c r="O371" i="3"/>
  <c r="O160" i="3"/>
  <c r="P160" i="3"/>
  <c r="P131" i="3"/>
  <c r="O131" i="3"/>
  <c r="O77" i="3"/>
  <c r="P77" i="3"/>
  <c r="P986" i="3"/>
  <c r="O986" i="3"/>
  <c r="P841" i="3"/>
  <c r="O841" i="3"/>
  <c r="O934" i="3"/>
  <c r="P934" i="3"/>
  <c r="P824" i="3"/>
  <c r="O824" i="3"/>
  <c r="P748" i="3"/>
  <c r="O748" i="3"/>
  <c r="P729" i="3"/>
  <c r="O729" i="3"/>
  <c r="O606" i="3"/>
  <c r="P606" i="3"/>
  <c r="P573" i="3"/>
  <c r="O573" i="3"/>
  <c r="P464" i="3"/>
  <c r="O464" i="3"/>
  <c r="P386" i="3"/>
  <c r="O386" i="3"/>
  <c r="O476" i="3"/>
  <c r="P476" i="3"/>
  <c r="P311" i="3"/>
  <c r="O311" i="3"/>
  <c r="O426" i="3"/>
  <c r="P426" i="3"/>
  <c r="P167" i="3"/>
  <c r="O167" i="3"/>
  <c r="P197" i="3"/>
  <c r="O197" i="3"/>
  <c r="P260" i="3"/>
  <c r="O260" i="3"/>
  <c r="P283" i="3"/>
  <c r="O283" i="3"/>
  <c r="O979" i="3"/>
  <c r="P979" i="3"/>
  <c r="O958" i="3"/>
  <c r="P958" i="3"/>
  <c r="P862" i="3"/>
  <c r="O862" i="3"/>
  <c r="O811" i="3"/>
  <c r="P811" i="3"/>
  <c r="O801" i="3"/>
  <c r="P801" i="3"/>
  <c r="P594" i="3"/>
  <c r="O594" i="3"/>
  <c r="P501" i="3"/>
  <c r="O501" i="3"/>
  <c r="P479" i="3"/>
  <c r="O479" i="3"/>
  <c r="P314" i="3"/>
  <c r="O314" i="3"/>
  <c r="P366" i="3"/>
  <c r="O366" i="3"/>
  <c r="P571" i="3"/>
  <c r="O571" i="3"/>
  <c r="P159" i="3"/>
  <c r="O159" i="3"/>
  <c r="P238" i="3"/>
  <c r="O238" i="3"/>
  <c r="P188" i="3"/>
  <c r="O188" i="3"/>
  <c r="P211" i="3"/>
  <c r="O211" i="3"/>
  <c r="P33" i="3"/>
  <c r="O33" i="3"/>
  <c r="M95" i="16"/>
  <c r="H105" i="16"/>
  <c r="J19" i="17"/>
  <c r="P792" i="3"/>
  <c r="O792" i="3"/>
  <c r="O658" i="3"/>
  <c r="P658" i="3"/>
  <c r="P278" i="3"/>
  <c r="O278" i="3"/>
  <c r="O864" i="3"/>
  <c r="P864" i="3"/>
  <c r="P334" i="3"/>
  <c r="O334" i="3"/>
  <c r="P539" i="3"/>
  <c r="O539" i="3"/>
  <c r="O412" i="3"/>
  <c r="P412" i="3"/>
  <c r="P114" i="3"/>
  <c r="O114" i="3"/>
  <c r="O108" i="3"/>
  <c r="P108" i="3"/>
  <c r="O233" i="3"/>
  <c r="P233" i="3"/>
  <c r="P15" i="3"/>
  <c r="O15" i="3"/>
  <c r="P911" i="3"/>
  <c r="O911" i="3"/>
  <c r="O909" i="3"/>
  <c r="P909" i="3"/>
  <c r="O760" i="3"/>
  <c r="P760" i="3"/>
  <c r="P758" i="3"/>
  <c r="O758" i="3"/>
  <c r="P698" i="3"/>
  <c r="O698" i="3"/>
  <c r="P713" i="3"/>
  <c r="O713" i="3"/>
  <c r="P621" i="3"/>
  <c r="O621" i="3"/>
  <c r="P569" i="3"/>
  <c r="O569" i="3"/>
  <c r="P454" i="3"/>
  <c r="O454" i="3"/>
  <c r="P445" i="3"/>
  <c r="O445" i="3"/>
  <c r="P369" i="3"/>
  <c r="O369" i="3"/>
  <c r="P381" i="3"/>
  <c r="O381" i="3"/>
  <c r="O404" i="3"/>
  <c r="P404" i="3"/>
  <c r="P258" i="3"/>
  <c r="O258" i="3"/>
  <c r="P58" i="3"/>
  <c r="O58" i="3"/>
  <c r="O29" i="3"/>
  <c r="P29" i="3"/>
  <c r="P133" i="3"/>
  <c r="O133" i="3"/>
  <c r="P929" i="3"/>
  <c r="O929" i="3"/>
  <c r="O974" i="3"/>
  <c r="P974" i="3"/>
  <c r="O874" i="3"/>
  <c r="P874" i="3"/>
  <c r="P770" i="3"/>
  <c r="O770" i="3"/>
  <c r="P723" i="3"/>
  <c r="O723" i="3"/>
  <c r="O605" i="3"/>
  <c r="P605" i="3"/>
  <c r="P517" i="3"/>
  <c r="O517" i="3"/>
  <c r="P495" i="3"/>
  <c r="O495" i="3"/>
  <c r="P330" i="3"/>
  <c r="O330" i="3"/>
  <c r="P382" i="3"/>
  <c r="O382" i="3"/>
  <c r="P254" i="3"/>
  <c r="O254" i="3"/>
  <c r="P204" i="3"/>
  <c r="O204" i="3"/>
  <c r="P227" i="3"/>
  <c r="O227" i="3"/>
  <c r="E5" i="11"/>
  <c r="O22" i="3"/>
  <c r="P22" i="3"/>
  <c r="P141" i="3"/>
  <c r="O141" i="3"/>
  <c r="O249" i="3"/>
  <c r="P249" i="3"/>
  <c r="P984" i="3"/>
  <c r="O984" i="3"/>
  <c r="P991" i="3"/>
  <c r="O991" i="3"/>
  <c r="P895" i="3"/>
  <c r="O895" i="3"/>
  <c r="P892" i="3"/>
  <c r="O892" i="3"/>
  <c r="P869" i="3"/>
  <c r="O869" i="3"/>
  <c r="P697" i="3"/>
  <c r="O697" i="3"/>
  <c r="P663" i="3"/>
  <c r="O663" i="3"/>
  <c r="P553" i="3"/>
  <c r="O553" i="3"/>
  <c r="P511" i="3"/>
  <c r="O511" i="3"/>
  <c r="O504" i="3"/>
  <c r="P504" i="3"/>
  <c r="P353" i="3"/>
  <c r="O353" i="3"/>
  <c r="P288" i="3"/>
  <c r="O288" i="3"/>
  <c r="P365" i="3"/>
  <c r="O365" i="3"/>
  <c r="O388" i="3"/>
  <c r="P388" i="3"/>
  <c r="P242" i="3"/>
  <c r="O242" i="3"/>
  <c r="P40" i="3"/>
  <c r="O40" i="3"/>
  <c r="P74" i="3"/>
  <c r="O74" i="3"/>
  <c r="E20" i="10"/>
  <c r="E24" i="10" s="1"/>
  <c r="E26" i="10" s="1"/>
  <c r="E103" i="15"/>
  <c r="E151" i="15" s="1"/>
  <c r="E153" i="15" s="1"/>
  <c r="J5" i="16"/>
  <c r="J4" i="16" s="1"/>
  <c r="J3" i="16" s="1"/>
  <c r="D170" i="4"/>
  <c r="M309" i="16"/>
  <c r="H15" i="17" s="1"/>
  <c r="H19" i="17" s="1"/>
  <c r="P30" i="3"/>
  <c r="O30" i="3"/>
  <c r="P967" i="3"/>
  <c r="O967" i="3"/>
  <c r="P935" i="3"/>
  <c r="O935" i="3"/>
  <c r="P800" i="3"/>
  <c r="O800" i="3"/>
  <c r="P783" i="3"/>
  <c r="O783" i="3"/>
  <c r="P753" i="3"/>
  <c r="O753" i="3"/>
  <c r="P893" i="3"/>
  <c r="O893" i="3"/>
  <c r="O666" i="3"/>
  <c r="P666" i="3"/>
  <c r="P408" i="3"/>
  <c r="O408" i="3"/>
  <c r="O316" i="3"/>
  <c r="P316" i="3"/>
  <c r="P170" i="3"/>
  <c r="O170" i="3"/>
  <c r="P251" i="3"/>
  <c r="O251" i="3"/>
  <c r="P220" i="3"/>
  <c r="O220" i="3"/>
  <c r="R12" i="3" a="1"/>
  <c r="R12" i="3" s="1"/>
  <c r="Q12" i="3" a="1"/>
  <c r="Q12" i="3" s="1"/>
  <c r="S12" i="3" a="1"/>
  <c r="S12" i="3" s="1"/>
  <c r="P949" i="3"/>
  <c r="O949" i="3"/>
  <c r="P844" i="3"/>
  <c r="O844" i="3"/>
  <c r="P839" i="3"/>
  <c r="O839" i="3"/>
  <c r="P691" i="3"/>
  <c r="O691" i="3"/>
  <c r="P564" i="3"/>
  <c r="O564" i="3"/>
  <c r="P447" i="3"/>
  <c r="O447" i="3"/>
  <c r="P648" i="3"/>
  <c r="O648" i="3"/>
  <c r="O692" i="3"/>
  <c r="P692" i="3"/>
  <c r="P559" i="3"/>
  <c r="O559" i="3"/>
  <c r="P526" i="3"/>
  <c r="O526" i="3"/>
  <c r="P215" i="3"/>
  <c r="O215" i="3"/>
  <c r="P245" i="3"/>
  <c r="O245" i="3"/>
  <c r="P26" i="3"/>
  <c r="O26" i="3"/>
  <c r="P115" i="3"/>
  <c r="O115" i="3"/>
  <c r="P956" i="3"/>
  <c r="O956" i="3"/>
  <c r="O768" i="3"/>
  <c r="P768" i="3"/>
  <c r="P620" i="3"/>
  <c r="O620" i="3"/>
  <c r="O588" i="3"/>
  <c r="P588" i="3"/>
  <c r="O522" i="3"/>
  <c r="P522" i="3"/>
  <c r="P440" i="3"/>
  <c r="O440" i="3"/>
  <c r="P478" i="3"/>
  <c r="O478" i="3"/>
  <c r="P469" i="3"/>
  <c r="O469" i="3"/>
  <c r="P405" i="3"/>
  <c r="O405" i="3"/>
  <c r="P158" i="3"/>
  <c r="O158" i="3"/>
  <c r="P113" i="3"/>
  <c r="O113" i="3"/>
  <c r="P627" i="3"/>
  <c r="O627" i="3"/>
  <c r="P210" i="3"/>
  <c r="O210" i="3"/>
  <c r="P106" i="3"/>
  <c r="O106" i="3"/>
  <c r="M250" i="16"/>
  <c r="G15" i="17" s="1"/>
  <c r="P16" i="3"/>
  <c r="O16" i="3"/>
  <c r="O192" i="3"/>
  <c r="P192" i="3"/>
  <c r="P953" i="3"/>
  <c r="O953" i="3"/>
  <c r="O767" i="3"/>
  <c r="P767" i="3"/>
  <c r="P813" i="3"/>
  <c r="O813" i="3"/>
  <c r="P657" i="3"/>
  <c r="O657" i="3"/>
  <c r="P604" i="3"/>
  <c r="O604" i="3"/>
  <c r="P560" i="3"/>
  <c r="O560" i="3"/>
  <c r="O616" i="3"/>
  <c r="P616" i="3"/>
  <c r="P491" i="3"/>
  <c r="O491" i="3"/>
  <c r="P376" i="3"/>
  <c r="O376" i="3"/>
  <c r="P202" i="3"/>
  <c r="O202" i="3"/>
  <c r="P14" i="3"/>
  <c r="O14" i="3"/>
  <c r="O200" i="3"/>
  <c r="P200" i="3"/>
  <c r="P79" i="3"/>
  <c r="O79" i="3"/>
  <c r="P836" i="3"/>
  <c r="O836" i="3"/>
  <c r="P807" i="3"/>
  <c r="O807" i="3"/>
  <c r="P618" i="3"/>
  <c r="O618" i="3"/>
  <c r="P490" i="3"/>
  <c r="O490" i="3"/>
  <c r="P499" i="3"/>
  <c r="O499" i="3"/>
  <c r="P379" i="3"/>
  <c r="O379" i="3"/>
  <c r="O152" i="3"/>
  <c r="P152" i="3"/>
  <c r="P123" i="3"/>
  <c r="O123" i="3"/>
  <c r="P933" i="3"/>
  <c r="O933" i="3"/>
  <c r="O1000" i="3"/>
  <c r="P1000" i="3"/>
  <c r="O983" i="3"/>
  <c r="P983" i="3"/>
  <c r="P835" i="3"/>
  <c r="O835" i="3"/>
  <c r="P789" i="3"/>
  <c r="O789" i="3"/>
  <c r="P750" i="3"/>
  <c r="O750" i="3"/>
  <c r="P690" i="3"/>
  <c r="O690" i="3"/>
  <c r="P438" i="3"/>
  <c r="O438" i="3"/>
  <c r="P428" i="3"/>
  <c r="O428" i="3"/>
  <c r="P309" i="3"/>
  <c r="O309" i="3"/>
  <c r="O332" i="3"/>
  <c r="P332" i="3"/>
  <c r="P186" i="3"/>
  <c r="O186" i="3"/>
  <c r="O157" i="3"/>
  <c r="P157" i="3"/>
  <c r="P10" i="3"/>
  <c r="O10" i="3"/>
  <c r="O280" i="3"/>
  <c r="P280" i="3"/>
  <c r="P95" i="3"/>
  <c r="O95" i="3"/>
  <c r="P992" i="3"/>
  <c r="O992" i="3"/>
  <c r="P889" i="3"/>
  <c r="O889" i="3"/>
  <c r="P791" i="3"/>
  <c r="O791" i="3"/>
  <c r="P749" i="3"/>
  <c r="O749" i="3"/>
  <c r="P667" i="3"/>
  <c r="O667" i="3"/>
  <c r="P711" i="3"/>
  <c r="O711" i="3"/>
  <c r="P595" i="3"/>
  <c r="O595" i="3"/>
  <c r="P602" i="3"/>
  <c r="O602" i="3"/>
  <c r="P617" i="3"/>
  <c r="O617" i="3"/>
  <c r="P631" i="3"/>
  <c r="O631" i="3"/>
  <c r="P474" i="3"/>
  <c r="O474" i="3"/>
  <c r="P489" i="3"/>
  <c r="O489" i="3"/>
  <c r="P363" i="3"/>
  <c r="O363" i="3"/>
  <c r="P104" i="3"/>
  <c r="O104" i="3"/>
  <c r="P139" i="3"/>
  <c r="O139" i="3"/>
  <c r="D34" i="15"/>
  <c r="F34" i="15" s="1"/>
  <c r="E6" i="10" s="1"/>
  <c r="F35" i="15"/>
  <c r="O17" i="3"/>
  <c r="P17" i="3"/>
  <c r="P995" i="3"/>
  <c r="O995" i="3"/>
  <c r="O960" i="3"/>
  <c r="P960" i="3"/>
  <c r="P912" i="3"/>
  <c r="O912" i="3"/>
  <c r="P826" i="3"/>
  <c r="O826" i="3"/>
  <c r="P772" i="3"/>
  <c r="O772" i="3"/>
  <c r="P656" i="3"/>
  <c r="O656" i="3"/>
  <c r="P694" i="3"/>
  <c r="O694" i="3"/>
  <c r="P677" i="3"/>
  <c r="O677" i="3"/>
  <c r="O638" i="3"/>
  <c r="P638" i="3"/>
  <c r="O700" i="3"/>
  <c r="P700" i="3"/>
  <c r="P567" i="3"/>
  <c r="O567" i="3"/>
  <c r="P534" i="3"/>
  <c r="O534" i="3"/>
  <c r="O506" i="3"/>
  <c r="P506" i="3"/>
  <c r="P367" i="3"/>
  <c r="O367" i="3"/>
  <c r="P223" i="3"/>
  <c r="O223" i="3"/>
  <c r="P253" i="3"/>
  <c r="O253" i="3"/>
  <c r="I7" i="16"/>
  <c r="I4" i="16" s="1"/>
  <c r="I3" i="16" s="1"/>
  <c r="D180" i="4"/>
  <c r="M85" i="16"/>
  <c r="O308" i="3"/>
  <c r="P308" i="3"/>
  <c r="P27" i="3"/>
  <c r="O27" i="3"/>
  <c r="P498" i="3"/>
  <c r="O498" i="3"/>
  <c r="O422" i="3"/>
  <c r="P422" i="3"/>
  <c r="P351" i="3"/>
  <c r="O351" i="3"/>
  <c r="P64" i="3"/>
  <c r="O64" i="3"/>
  <c r="O444" i="3"/>
  <c r="P444" i="3"/>
  <c r="O100" i="3"/>
  <c r="P100" i="3"/>
  <c r="P7" i="3"/>
  <c r="O7" i="3"/>
  <c r="P987" i="3"/>
  <c r="O987" i="3"/>
  <c r="O952" i="3"/>
  <c r="P952" i="3"/>
  <c r="O735" i="3"/>
  <c r="P735" i="3"/>
  <c r="P586" i="3"/>
  <c r="O586" i="3"/>
  <c r="P359" i="3"/>
  <c r="O359" i="3"/>
  <c r="P6" i="3"/>
  <c r="O6" i="3"/>
  <c r="P393" i="3"/>
  <c r="O393" i="3"/>
  <c r="P282" i="3"/>
  <c r="O282" i="3"/>
  <c r="F104" i="15"/>
  <c r="D103" i="15"/>
  <c r="P70" i="3"/>
  <c r="O70" i="3"/>
  <c r="O281" i="3"/>
  <c r="P281" i="3"/>
  <c r="P948" i="3"/>
  <c r="O948" i="3"/>
  <c r="P859" i="3"/>
  <c r="O859" i="3"/>
  <c r="P870" i="3"/>
  <c r="O870" i="3"/>
  <c r="O829" i="3"/>
  <c r="P829" i="3"/>
  <c r="O771" i="3"/>
  <c r="P771" i="3"/>
  <c r="P521" i="3"/>
  <c r="O521" i="3"/>
  <c r="P508" i="3"/>
  <c r="O508" i="3"/>
  <c r="P515" i="3"/>
  <c r="O515" i="3"/>
  <c r="P321" i="3"/>
  <c r="O321" i="3"/>
  <c r="P333" i="3"/>
  <c r="O333" i="3"/>
  <c r="O356" i="3"/>
  <c r="P356" i="3"/>
  <c r="O11" i="3"/>
  <c r="P11" i="3"/>
  <c r="O76" i="3"/>
  <c r="P76" i="3"/>
  <c r="O201" i="3"/>
  <c r="P201" i="3"/>
  <c r="P964" i="3"/>
  <c r="O964" i="3"/>
  <c r="P971" i="3"/>
  <c r="O971" i="3"/>
  <c r="P944" i="3"/>
  <c r="O944" i="3"/>
  <c r="P825" i="3"/>
  <c r="O825" i="3"/>
  <c r="P821" i="3"/>
  <c r="O821" i="3"/>
  <c r="P628" i="3"/>
  <c r="O628" i="3"/>
  <c r="P524" i="3"/>
  <c r="O524" i="3"/>
  <c r="O530" i="3"/>
  <c r="P530" i="3"/>
  <c r="P486" i="3"/>
  <c r="O486" i="3"/>
  <c r="P477" i="3"/>
  <c r="O477" i="3"/>
  <c r="P401" i="3"/>
  <c r="O401" i="3"/>
  <c r="P413" i="3"/>
  <c r="O413" i="3"/>
  <c r="P166" i="3"/>
  <c r="O166" i="3"/>
  <c r="O291" i="3"/>
  <c r="P291" i="3"/>
  <c r="P105" i="3"/>
  <c r="O105" i="3"/>
  <c r="P146" i="3"/>
  <c r="O146" i="3"/>
  <c r="C4" i="17"/>
  <c r="M4" i="17" s="1"/>
  <c r="E7" i="11"/>
  <c r="O240" i="3"/>
  <c r="P240" i="3"/>
  <c r="P55" i="3"/>
  <c r="O55" i="3"/>
  <c r="P860" i="3"/>
  <c r="O860" i="3"/>
  <c r="O891" i="3"/>
  <c r="P891" i="3"/>
  <c r="P774" i="3"/>
  <c r="O774" i="3"/>
  <c r="P743" i="3"/>
  <c r="O743" i="3"/>
  <c r="P773" i="3"/>
  <c r="O773" i="3"/>
  <c r="O678" i="3"/>
  <c r="P678" i="3"/>
  <c r="O676" i="3"/>
  <c r="P676" i="3"/>
  <c r="P443" i="3"/>
  <c r="O443" i="3"/>
  <c r="P403" i="3"/>
  <c r="O403" i="3"/>
  <c r="P328" i="3"/>
  <c r="O328" i="3"/>
  <c r="P287" i="3"/>
  <c r="O287" i="3"/>
  <c r="P99" i="3"/>
  <c r="O99" i="3"/>
  <c r="P127" i="3"/>
  <c r="O127" i="3"/>
  <c r="P954" i="3"/>
  <c r="O954" i="3"/>
  <c r="O739" i="3"/>
  <c r="P739" i="3"/>
  <c r="P717" i="3"/>
  <c r="O717" i="3"/>
  <c r="P639" i="3"/>
  <c r="O639" i="3"/>
  <c r="O671" i="3"/>
  <c r="P671" i="3"/>
  <c r="P635" i="3"/>
  <c r="O635" i="3"/>
  <c r="P574" i="3"/>
  <c r="O574" i="3"/>
  <c r="P457" i="3"/>
  <c r="O457" i="3"/>
  <c r="P432" i="3"/>
  <c r="O432" i="3"/>
  <c r="P331" i="3"/>
  <c r="O331" i="3"/>
  <c r="P290" i="3"/>
  <c r="O290" i="3"/>
  <c r="P407" i="3"/>
  <c r="O407" i="3"/>
  <c r="P263" i="3"/>
  <c r="O263" i="3"/>
  <c r="O13" i="3"/>
  <c r="P13" i="3"/>
  <c r="O53" i="3"/>
  <c r="P53" i="3"/>
  <c r="P161" i="3"/>
  <c r="O161" i="3"/>
  <c r="P993" i="3"/>
  <c r="O993" i="3"/>
  <c r="P947" i="3"/>
  <c r="O947" i="3"/>
  <c r="P898" i="3"/>
  <c r="O898" i="3"/>
  <c r="P913" i="3"/>
  <c r="O913" i="3"/>
  <c r="P880" i="3"/>
  <c r="O880" i="3"/>
  <c r="P876" i="3"/>
  <c r="O876" i="3"/>
  <c r="P816" i="3"/>
  <c r="O816" i="3"/>
  <c r="P786" i="3"/>
  <c r="O786" i="3"/>
  <c r="O763" i="3"/>
  <c r="P763" i="3"/>
  <c r="P730" i="3"/>
  <c r="O730" i="3"/>
  <c r="P591" i="3"/>
  <c r="O591" i="3"/>
  <c r="O630" i="3"/>
  <c r="P630" i="3"/>
  <c r="P535" i="3"/>
  <c r="O535" i="3"/>
  <c r="P488" i="3"/>
  <c r="O488" i="3"/>
  <c r="P410" i="3"/>
  <c r="O410" i="3"/>
  <c r="O514" i="3"/>
  <c r="P514" i="3"/>
  <c r="P335" i="3"/>
  <c r="O335" i="3"/>
  <c r="P270" i="3"/>
  <c r="O270" i="3"/>
  <c r="O125" i="3"/>
  <c r="P125" i="3"/>
  <c r="O937" i="3"/>
  <c r="P937" i="3"/>
  <c r="P856" i="3"/>
  <c r="O856" i="3"/>
  <c r="P728" i="3"/>
  <c r="O728" i="3"/>
  <c r="P637" i="3"/>
  <c r="O637" i="3"/>
  <c r="P525" i="3"/>
  <c r="O525" i="3"/>
  <c r="P516" i="3"/>
  <c r="O516" i="3"/>
  <c r="P338" i="3"/>
  <c r="O338" i="3"/>
  <c r="P304" i="3"/>
  <c r="O304" i="3"/>
  <c r="P390" i="3"/>
  <c r="O390" i="3"/>
  <c r="P262" i="3"/>
  <c r="O262" i="3"/>
  <c r="P212" i="3"/>
  <c r="O212" i="3"/>
  <c r="P235" i="3"/>
  <c r="O235" i="3"/>
  <c r="P24" i="3"/>
  <c r="O24" i="3"/>
  <c r="P137" i="3"/>
  <c r="O137" i="3"/>
  <c r="F2" i="15"/>
  <c r="O272" i="3"/>
  <c r="P272" i="3"/>
  <c r="P23" i="3"/>
  <c r="O23" i="3"/>
  <c r="P999" i="3"/>
  <c r="O999" i="3"/>
  <c r="P907" i="3"/>
  <c r="O907" i="3"/>
  <c r="O976" i="3"/>
  <c r="P976" i="3"/>
  <c r="P788" i="3"/>
  <c r="O788" i="3"/>
  <c r="P737" i="3"/>
  <c r="O737" i="3"/>
  <c r="P710" i="3"/>
  <c r="O710" i="3"/>
  <c r="P693" i="3"/>
  <c r="O693" i="3"/>
  <c r="O652" i="3"/>
  <c r="P652" i="3"/>
  <c r="O716" i="3"/>
  <c r="P716" i="3"/>
  <c r="P550" i="3"/>
  <c r="O550" i="3"/>
  <c r="P307" i="3"/>
  <c r="O307" i="3"/>
  <c r="P383" i="3"/>
  <c r="O383" i="3"/>
  <c r="P239" i="3"/>
  <c r="O239" i="3"/>
  <c r="P269" i="3"/>
  <c r="O269" i="3"/>
  <c r="O300" i="3"/>
  <c r="P300" i="3"/>
  <c r="P32" i="3"/>
  <c r="O32" i="3"/>
  <c r="O60" i="3"/>
  <c r="P60" i="3"/>
  <c r="O990" i="3"/>
  <c r="P990" i="3"/>
  <c r="O966" i="3"/>
  <c r="P966" i="3"/>
  <c r="P762" i="3"/>
  <c r="O762" i="3"/>
  <c r="O809" i="3"/>
  <c r="P809" i="3"/>
  <c r="P740" i="3"/>
  <c r="O740" i="3"/>
  <c r="O686" i="3"/>
  <c r="P686" i="3"/>
  <c r="O597" i="3"/>
  <c r="P597" i="3"/>
  <c r="P509" i="3"/>
  <c r="O509" i="3"/>
  <c r="P425" i="3"/>
  <c r="O425" i="3"/>
  <c r="P487" i="3"/>
  <c r="O487" i="3"/>
  <c r="P322" i="3"/>
  <c r="O322" i="3"/>
  <c r="P374" i="3"/>
  <c r="O374" i="3"/>
  <c r="P246" i="3"/>
  <c r="O246" i="3"/>
  <c r="P196" i="3"/>
  <c r="O196" i="3"/>
  <c r="P219" i="3"/>
  <c r="O219" i="3"/>
  <c r="AB111" i="5"/>
  <c r="DT2" i="4" s="1"/>
  <c r="DR2" i="4"/>
  <c r="M41" i="16"/>
  <c r="O3" i="3"/>
  <c r="P3" i="3"/>
  <c r="O68" i="3"/>
  <c r="P68" i="3"/>
  <c r="P144" i="3"/>
  <c r="O144" i="3"/>
  <c r="O193" i="3"/>
  <c r="P193" i="3"/>
  <c r="P972" i="3"/>
  <c r="O972" i="3"/>
  <c r="P833" i="3"/>
  <c r="O833" i="3"/>
  <c r="P532" i="3"/>
  <c r="O532" i="3"/>
  <c r="O538" i="3"/>
  <c r="P538" i="3"/>
  <c r="P494" i="3"/>
  <c r="O494" i="3"/>
  <c r="P485" i="3"/>
  <c r="O485" i="3"/>
  <c r="P409" i="3"/>
  <c r="O409" i="3"/>
  <c r="P174" i="3"/>
  <c r="O174" i="3"/>
  <c r="P147" i="3"/>
  <c r="O147" i="3"/>
  <c r="P97" i="3"/>
  <c r="O97" i="3"/>
  <c r="L5" i="16"/>
  <c r="L4" i="16" s="1"/>
  <c r="L3" i="16" s="1"/>
  <c r="D172" i="4"/>
  <c r="M50" i="16"/>
  <c r="E429" i="16"/>
  <c r="P41" i="3"/>
  <c r="O41" i="3"/>
  <c r="O37" i="3"/>
  <c r="P37" i="3"/>
  <c r="P994" i="3"/>
  <c r="O994" i="3"/>
  <c r="P802" i="3"/>
  <c r="O802" i="3"/>
  <c r="P746" i="3"/>
  <c r="O746" i="3"/>
  <c r="P661" i="3"/>
  <c r="O661" i="3"/>
  <c r="P228" i="3"/>
  <c r="O228" i="3"/>
  <c r="P830" i="3"/>
  <c r="O830" i="3"/>
  <c r="O570" i="3"/>
  <c r="P570" i="3"/>
  <c r="P810" i="3"/>
  <c r="O810" i="3"/>
  <c r="P741" i="3"/>
  <c r="O741" i="3"/>
  <c r="P669" i="3"/>
  <c r="O669" i="3"/>
  <c r="M190" i="16"/>
  <c r="F14" i="17" s="1"/>
  <c r="F19" i="17" s="1"/>
  <c r="O209" i="3"/>
  <c r="P209" i="3"/>
  <c r="P963" i="3"/>
  <c r="O963" i="3"/>
  <c r="P936" i="3"/>
  <c r="O936" i="3"/>
  <c r="O866" i="3"/>
  <c r="P866" i="3"/>
  <c r="P118" i="3"/>
  <c r="O118" i="3"/>
  <c r="O168" i="3"/>
  <c r="P168" i="3"/>
  <c r="O149" i="3"/>
  <c r="P149" i="3"/>
  <c r="P47" i="3"/>
  <c r="O47" i="3"/>
  <c r="P873" i="3"/>
  <c r="O873" i="3"/>
  <c r="P878" i="3"/>
  <c r="O878" i="3"/>
  <c r="O899" i="3"/>
  <c r="P899" i="3"/>
  <c r="P782" i="3"/>
  <c r="O782" i="3"/>
  <c r="P520" i="3"/>
  <c r="O520" i="3"/>
  <c r="P451" i="3"/>
  <c r="O451" i="3"/>
  <c r="P411" i="3"/>
  <c r="O411" i="3"/>
  <c r="P336" i="3"/>
  <c r="O336" i="3"/>
  <c r="P91" i="3"/>
  <c r="O91" i="3"/>
  <c r="O101" i="3"/>
  <c r="P101" i="3"/>
  <c r="P914" i="3"/>
  <c r="O914" i="3"/>
  <c r="P927" i="3"/>
  <c r="O927" i="3"/>
  <c r="P733" i="3"/>
  <c r="O733" i="3"/>
  <c r="O731" i="3"/>
  <c r="P731" i="3"/>
  <c r="P549" i="3"/>
  <c r="O549" i="3"/>
  <c r="P362" i="3"/>
  <c r="O362" i="3"/>
  <c r="O452" i="3"/>
  <c r="P452" i="3"/>
  <c r="P414" i="3"/>
  <c r="O414" i="3"/>
  <c r="P173" i="3"/>
  <c r="O173" i="3"/>
  <c r="P236" i="3"/>
  <c r="O236" i="3"/>
  <c r="P259" i="3"/>
  <c r="O259" i="3"/>
  <c r="H4" i="16"/>
  <c r="H3" i="16" s="1"/>
  <c r="O92" i="3"/>
  <c r="P92" i="3"/>
  <c r="P957" i="3"/>
  <c r="O957" i="3"/>
  <c r="P888" i="3"/>
  <c r="O888" i="3"/>
  <c r="O930" i="3"/>
  <c r="P930" i="3"/>
  <c r="P852" i="3"/>
  <c r="O852" i="3"/>
  <c r="P886" i="3"/>
  <c r="O886" i="3"/>
  <c r="P838" i="3"/>
  <c r="O838" i="3"/>
  <c r="O787" i="3"/>
  <c r="P787" i="3"/>
  <c r="O777" i="3"/>
  <c r="P777" i="3"/>
  <c r="P815" i="3"/>
  <c r="O815" i="3"/>
  <c r="P699" i="3"/>
  <c r="O699" i="3"/>
  <c r="P572" i="3"/>
  <c r="O572" i="3"/>
  <c r="O578" i="3"/>
  <c r="P578" i="3"/>
  <c r="P455" i="3"/>
  <c r="O455" i="3"/>
  <c r="P342" i="3"/>
  <c r="O342" i="3"/>
  <c r="P547" i="3"/>
  <c r="O547" i="3"/>
  <c r="P214" i="3"/>
  <c r="O214" i="3"/>
  <c r="O302" i="3"/>
  <c r="P302" i="3"/>
  <c r="P285" i="3"/>
  <c r="O285" i="3"/>
  <c r="P187" i="3"/>
  <c r="O187" i="3"/>
  <c r="P136" i="3"/>
  <c r="O136" i="3"/>
  <c r="P179" i="3"/>
  <c r="O179" i="3"/>
  <c r="O225" i="3"/>
  <c r="P225" i="3"/>
  <c r="P919" i="3"/>
  <c r="O919" i="3"/>
  <c r="P951" i="3"/>
  <c r="O951" i="3"/>
  <c r="P706" i="3"/>
  <c r="O706" i="3"/>
  <c r="P721" i="3"/>
  <c r="O721" i="3"/>
  <c r="P688" i="3"/>
  <c r="O688" i="3"/>
  <c r="P629" i="3"/>
  <c r="O629" i="3"/>
  <c r="P577" i="3"/>
  <c r="O577" i="3"/>
  <c r="P502" i="3"/>
  <c r="O502" i="3"/>
  <c r="P424" i="3"/>
  <c r="O424" i="3"/>
  <c r="P462" i="3"/>
  <c r="O462" i="3"/>
  <c r="P453" i="3"/>
  <c r="O453" i="3"/>
  <c r="P377" i="3"/>
  <c r="O377" i="3"/>
  <c r="P389" i="3"/>
  <c r="O389" i="3"/>
  <c r="P941" i="3"/>
  <c r="O941" i="3"/>
  <c r="P932" i="3"/>
  <c r="O932" i="3"/>
  <c r="P939" i="3"/>
  <c r="O939" i="3"/>
  <c r="O998" i="3"/>
  <c r="P998" i="3"/>
  <c r="P843" i="3"/>
  <c r="O843" i="3"/>
  <c r="P797" i="3"/>
  <c r="O797" i="3"/>
  <c r="P611" i="3"/>
  <c r="O611" i="3"/>
  <c r="O654" i="3"/>
  <c r="P654" i="3"/>
  <c r="P505" i="3"/>
  <c r="O505" i="3"/>
  <c r="P305" i="3"/>
  <c r="O305" i="3"/>
  <c r="P317" i="3"/>
  <c r="O317" i="3"/>
  <c r="O340" i="3"/>
  <c r="P340" i="3"/>
  <c r="P194" i="3"/>
  <c r="O194" i="3"/>
  <c r="P122" i="3"/>
  <c r="O122" i="3"/>
  <c r="P167" i="8"/>
  <c r="D159" i="4" s="1"/>
  <c r="D160" i="4"/>
  <c r="D149" i="4"/>
  <c r="O52" i="3"/>
  <c r="P52" i="3"/>
  <c r="O177" i="3"/>
  <c r="P177" i="3"/>
  <c r="O819" i="3"/>
  <c r="P819" i="3"/>
  <c r="P823" i="3"/>
  <c r="O823" i="3"/>
  <c r="O684" i="3"/>
  <c r="P684" i="3"/>
  <c r="P548" i="3"/>
  <c r="O548" i="3"/>
  <c r="O554" i="3"/>
  <c r="P554" i="3"/>
  <c r="P433" i="3"/>
  <c r="O433" i="3"/>
  <c r="P429" i="3"/>
  <c r="O429" i="3"/>
  <c r="P318" i="3"/>
  <c r="O318" i="3"/>
  <c r="P523" i="3"/>
  <c r="O523" i="3"/>
  <c r="P190" i="3"/>
  <c r="O190" i="3"/>
  <c r="P163" i="3"/>
  <c r="O163" i="3"/>
  <c r="P81" i="3"/>
  <c r="O81" i="3"/>
  <c r="P102" i="3"/>
  <c r="O102" i="3"/>
  <c r="O132" i="3"/>
  <c r="P132" i="3"/>
  <c r="P975" i="3"/>
  <c r="O975" i="3"/>
  <c r="P943" i="3"/>
  <c r="O943" i="3"/>
  <c r="P827" i="3"/>
  <c r="O827" i="3"/>
  <c r="P808" i="3"/>
  <c r="O808" i="3"/>
  <c r="P901" i="3"/>
  <c r="O901" i="3"/>
  <c r="P682" i="3"/>
  <c r="O682" i="3"/>
  <c r="P416" i="3"/>
  <c r="O416" i="3"/>
  <c r="P301" i="3"/>
  <c r="O301" i="3"/>
  <c r="O324" i="3"/>
  <c r="P324" i="3"/>
  <c r="P178" i="3"/>
  <c r="O178" i="3"/>
  <c r="O165" i="3"/>
  <c r="P165" i="3"/>
  <c r="P110" i="3"/>
  <c r="O110" i="3"/>
  <c r="O140" i="3"/>
  <c r="P140" i="3"/>
  <c r="P39" i="3"/>
  <c r="O39" i="3"/>
  <c r="P881" i="3"/>
  <c r="O881" i="3"/>
  <c r="O916" i="3"/>
  <c r="P916" i="3"/>
  <c r="P790" i="3"/>
  <c r="O790" i="3"/>
  <c r="P820" i="3"/>
  <c r="O820" i="3"/>
  <c r="P732" i="3"/>
  <c r="O732" i="3"/>
  <c r="P720" i="3"/>
  <c r="O720" i="3"/>
  <c r="P528" i="3"/>
  <c r="O528" i="3"/>
  <c r="P459" i="3"/>
  <c r="O459" i="3"/>
  <c r="P419" i="3"/>
  <c r="O419" i="3"/>
  <c r="P344" i="3"/>
  <c r="O344" i="3"/>
  <c r="O435" i="3"/>
  <c r="P435" i="3"/>
  <c r="P48" i="3"/>
  <c r="O48" i="3"/>
  <c r="P83" i="3"/>
  <c r="O83" i="3"/>
  <c r="G3" i="9"/>
  <c r="G2" i="9" s="1"/>
  <c r="G3029" i="9" s="1"/>
  <c r="H4" i="9"/>
  <c r="P977" i="3"/>
  <c r="O977" i="3"/>
  <c r="P879" i="3"/>
  <c r="O879" i="3"/>
  <c r="P712" i="3"/>
  <c r="O712" i="3"/>
  <c r="P98" i="3"/>
  <c r="O98" i="3"/>
  <c r="O297" i="3"/>
  <c r="P297" i="3"/>
  <c r="P4" i="3"/>
  <c r="O4" i="3"/>
  <c r="O184" i="3"/>
  <c r="P184" i="3"/>
  <c r="P961" i="3"/>
  <c r="O961" i="3"/>
  <c r="P776" i="3"/>
  <c r="O776" i="3"/>
  <c r="P665" i="3"/>
  <c r="O665" i="3"/>
  <c r="P696" i="3"/>
  <c r="O696" i="3"/>
  <c r="O580" i="3"/>
  <c r="P580" i="3"/>
  <c r="P568" i="3"/>
  <c r="O568" i="3"/>
  <c r="O624" i="3"/>
  <c r="P624" i="3"/>
  <c r="P384" i="3"/>
  <c r="O384" i="3"/>
  <c r="P57" i="3"/>
  <c r="O57" i="3"/>
  <c r="P43" i="3"/>
  <c r="O43" i="3"/>
  <c r="O348" i="3"/>
  <c r="P348" i="3"/>
  <c r="P143" i="3"/>
  <c r="O143" i="3"/>
  <c r="P21" i="3"/>
  <c r="O21" i="3"/>
  <c r="O256" i="3"/>
  <c r="P256" i="3"/>
  <c r="P71" i="3"/>
  <c r="O71" i="3"/>
  <c r="P626" i="3"/>
  <c r="O626" i="3"/>
  <c r="O668" i="3"/>
  <c r="P668" i="3"/>
  <c r="P387" i="3"/>
  <c r="O387" i="3"/>
  <c r="P312" i="3"/>
  <c r="O312" i="3"/>
  <c r="P284" i="3"/>
  <c r="O284" i="3"/>
  <c r="P80" i="3"/>
  <c r="O80" i="3"/>
  <c r="O264" i="3"/>
  <c r="P264" i="3"/>
  <c r="P938" i="3"/>
  <c r="O938" i="3"/>
  <c r="P915" i="3"/>
  <c r="O915" i="3"/>
  <c r="P796" i="3"/>
  <c r="O796" i="3"/>
  <c r="P757" i="3"/>
  <c r="O757" i="3"/>
  <c r="P718" i="3"/>
  <c r="O718" i="3"/>
  <c r="P701" i="3"/>
  <c r="O701" i="3"/>
  <c r="O660" i="3"/>
  <c r="P660" i="3"/>
  <c r="P558" i="3"/>
  <c r="O558" i="3"/>
  <c r="O642" i="3"/>
  <c r="P642" i="3"/>
  <c r="P441" i="3"/>
  <c r="O441" i="3"/>
  <c r="P439" i="3"/>
  <c r="O439" i="3"/>
  <c r="P315" i="3"/>
  <c r="O315" i="3"/>
  <c r="P431" i="3"/>
  <c r="O431" i="3"/>
  <c r="P391" i="3"/>
  <c r="O391" i="3"/>
  <c r="P247" i="3"/>
  <c r="O247" i="3"/>
  <c r="P277" i="3"/>
  <c r="O277" i="3"/>
  <c r="D4" i="4"/>
  <c r="P94" i="3"/>
  <c r="O94" i="3"/>
  <c r="P806" i="3"/>
  <c r="O806" i="3"/>
  <c r="P754" i="3"/>
  <c r="O754" i="3"/>
  <c r="O752" i="3"/>
  <c r="P752" i="3"/>
  <c r="P672" i="3"/>
  <c r="O672" i="3"/>
  <c r="P544" i="3"/>
  <c r="O544" i="3"/>
  <c r="O600" i="3"/>
  <c r="P600" i="3"/>
  <c r="P601" i="3"/>
  <c r="O601" i="3"/>
  <c r="P475" i="3"/>
  <c r="O475" i="3"/>
  <c r="P360" i="3"/>
  <c r="O360" i="3"/>
  <c r="P130" i="3"/>
  <c r="O130" i="3"/>
  <c r="P67" i="3"/>
  <c r="O67" i="3"/>
  <c r="O9" i="3"/>
  <c r="P9" i="3"/>
  <c r="P982" i="3"/>
  <c r="O982" i="3"/>
  <c r="O968" i="3"/>
  <c r="P968" i="3"/>
  <c r="P920" i="3"/>
  <c r="O920" i="3"/>
  <c r="P834" i="3"/>
  <c r="O834" i="3"/>
  <c r="P868" i="3"/>
  <c r="O868" i="3"/>
  <c r="P781" i="3"/>
  <c r="O781" i="3"/>
  <c r="P780" i="3"/>
  <c r="O780" i="3"/>
  <c r="P664" i="3"/>
  <c r="O664" i="3"/>
  <c r="P702" i="3"/>
  <c r="O702" i="3"/>
  <c r="P685" i="3"/>
  <c r="O685" i="3"/>
  <c r="O646" i="3"/>
  <c r="P646" i="3"/>
  <c r="O708" i="3"/>
  <c r="P708" i="3"/>
  <c r="P575" i="3"/>
  <c r="O575" i="3"/>
  <c r="P542" i="3"/>
  <c r="O542" i="3"/>
  <c r="P299" i="3"/>
  <c r="O299" i="3"/>
  <c r="P375" i="3"/>
  <c r="O375" i="3"/>
  <c r="P231" i="3"/>
  <c r="O231" i="3"/>
  <c r="P261" i="3"/>
  <c r="O261" i="3"/>
  <c r="O85" i="3"/>
  <c r="P85" i="3"/>
  <c r="P981" i="3"/>
  <c r="O981" i="3"/>
  <c r="O988" i="3"/>
  <c r="P988" i="3"/>
  <c r="O908" i="3"/>
  <c r="P908" i="3"/>
  <c r="P744" i="3"/>
  <c r="O744" i="3"/>
  <c r="P745" i="3"/>
  <c r="O745" i="3"/>
  <c r="P674" i="3"/>
  <c r="O674" i="3"/>
  <c r="P598" i="3"/>
  <c r="O598" i="3"/>
  <c r="P593" i="3"/>
  <c r="O593" i="3"/>
  <c r="P565" i="3"/>
  <c r="O565" i="3"/>
  <c r="P456" i="3"/>
  <c r="O456" i="3"/>
  <c r="P378" i="3"/>
  <c r="O378" i="3"/>
  <c r="O468" i="3"/>
  <c r="P468" i="3"/>
  <c r="P303" i="3"/>
  <c r="O303" i="3"/>
  <c r="P293" i="3"/>
  <c r="O293" i="3"/>
  <c r="P189" i="3"/>
  <c r="O189" i="3"/>
  <c r="P252" i="3"/>
  <c r="O252" i="3"/>
  <c r="P275" i="3"/>
  <c r="O275" i="3"/>
  <c r="P112" i="3"/>
  <c r="O112" i="3"/>
  <c r="E18" i="11"/>
  <c r="P54" i="3"/>
  <c r="O54" i="3"/>
  <c r="P959" i="3"/>
  <c r="O959" i="3"/>
  <c r="P775" i="3"/>
  <c r="O775" i="3"/>
  <c r="P885" i="3"/>
  <c r="O885" i="3"/>
  <c r="O592" i="3"/>
  <c r="P592" i="3"/>
  <c r="P589" i="3"/>
  <c r="O589" i="3"/>
  <c r="P400" i="3"/>
  <c r="O400" i="3"/>
  <c r="P162" i="3"/>
  <c r="O162" i="3"/>
  <c r="O727" i="3"/>
  <c r="P727" i="3"/>
  <c r="P551" i="3"/>
  <c r="O551" i="3"/>
  <c r="O28" i="3"/>
  <c r="P28" i="3"/>
  <c r="O93" i="3"/>
  <c r="P93" i="3"/>
  <c r="P922" i="3"/>
  <c r="O922" i="3"/>
  <c r="P181" i="3"/>
  <c r="O181" i="3"/>
  <c r="P244" i="3"/>
  <c r="O244" i="3"/>
  <c r="K7" i="16"/>
  <c r="K4" i="16" s="1"/>
  <c r="K3" i="16" s="1"/>
  <c r="D182" i="4"/>
  <c r="P865" i="3"/>
  <c r="O865" i="3"/>
  <c r="P529" i="3"/>
  <c r="O529" i="3"/>
  <c r="P329" i="3"/>
  <c r="O329" i="3"/>
  <c r="P341" i="3"/>
  <c r="O341" i="3"/>
  <c r="P218" i="3"/>
  <c r="O218" i="3"/>
  <c r="O265" i="3"/>
  <c r="P265" i="3"/>
  <c r="P875" i="3"/>
  <c r="O875" i="3"/>
  <c r="O759" i="3"/>
  <c r="P759" i="3"/>
  <c r="P681" i="3"/>
  <c r="O681" i="3"/>
  <c r="P644" i="3"/>
  <c r="O644" i="3"/>
  <c r="P537" i="3"/>
  <c r="O537" i="3"/>
  <c r="P337" i="3"/>
  <c r="O337" i="3"/>
  <c r="P349" i="3"/>
  <c r="O349" i="3"/>
  <c r="O372" i="3"/>
  <c r="P372" i="3"/>
  <c r="P226" i="3"/>
  <c r="O226" i="3"/>
  <c r="P56" i="3"/>
  <c r="O56" i="3"/>
  <c r="P90" i="3"/>
  <c r="O90" i="3"/>
  <c r="P119" i="3"/>
  <c r="O119" i="3"/>
  <c r="P962" i="3"/>
  <c r="O962" i="3"/>
  <c r="P980" i="3"/>
  <c r="O980" i="3"/>
  <c r="O926" i="3"/>
  <c r="P926" i="3"/>
  <c r="O847" i="3"/>
  <c r="P847" i="3"/>
  <c r="O853" i="3"/>
  <c r="P853" i="3"/>
  <c r="P687" i="3"/>
  <c r="O687" i="3"/>
  <c r="P607" i="3"/>
  <c r="O607" i="3"/>
  <c r="P643" i="3"/>
  <c r="O643" i="3"/>
  <c r="P450" i="3"/>
  <c r="O450" i="3"/>
  <c r="P465" i="3"/>
  <c r="O465" i="3"/>
  <c r="P339" i="3"/>
  <c r="O339" i="3"/>
  <c r="P415" i="3"/>
  <c r="O415" i="3"/>
  <c r="P271" i="3"/>
  <c r="O271" i="3"/>
  <c r="O38" i="3"/>
  <c r="P38" i="3"/>
  <c r="O45" i="3"/>
  <c r="P45" i="3"/>
  <c r="P153" i="3"/>
  <c r="O153" i="3"/>
  <c r="P1001" i="3"/>
  <c r="O1001" i="3"/>
  <c r="P906" i="3"/>
  <c r="O906" i="3"/>
  <c r="P921" i="3"/>
  <c r="O921" i="3"/>
  <c r="O950" i="3"/>
  <c r="P950" i="3"/>
  <c r="P910" i="3"/>
  <c r="O910" i="3"/>
  <c r="P766" i="3"/>
  <c r="O766" i="3"/>
  <c r="O812" i="3"/>
  <c r="P812" i="3"/>
  <c r="O848" i="3"/>
  <c r="P848" i="3"/>
  <c r="P794" i="3"/>
  <c r="O794" i="3"/>
  <c r="P738" i="3"/>
  <c r="O738" i="3"/>
  <c r="P724" i="3"/>
  <c r="O724" i="3"/>
  <c r="P764" i="3"/>
  <c r="O764" i="3"/>
  <c r="P653" i="3"/>
  <c r="O653" i="3"/>
  <c r="P599" i="3"/>
  <c r="O599" i="3"/>
  <c r="P543" i="3"/>
  <c r="O543" i="3"/>
  <c r="P496" i="3"/>
  <c r="O496" i="3"/>
  <c r="P418" i="3"/>
  <c r="O418" i="3"/>
  <c r="P343" i="3"/>
  <c r="O343" i="3"/>
  <c r="P199" i="3"/>
  <c r="O199" i="3"/>
  <c r="P229" i="3"/>
  <c r="O229" i="3"/>
  <c r="P164" i="3"/>
  <c r="O164" i="3"/>
  <c r="P72" i="3"/>
  <c r="O72" i="3"/>
  <c r="P156" i="3"/>
  <c r="O156" i="3"/>
  <c r="P51" i="3"/>
  <c r="O51" i="3"/>
  <c r="O36" i="3"/>
  <c r="P36" i="3"/>
  <c r="O117" i="3"/>
  <c r="P117" i="3"/>
  <c r="O925" i="3"/>
  <c r="P925" i="3"/>
  <c r="O945" i="3"/>
  <c r="P945" i="3"/>
  <c r="P882" i="3"/>
  <c r="O882" i="3"/>
  <c r="P742" i="3"/>
  <c r="O742" i="3"/>
  <c r="P736" i="3"/>
  <c r="O736" i="3"/>
  <c r="P645" i="3"/>
  <c r="O645" i="3"/>
  <c r="P533" i="3"/>
  <c r="O533" i="3"/>
  <c r="P346" i="3"/>
  <c r="O346" i="3"/>
  <c r="P436" i="3"/>
  <c r="O436" i="3"/>
  <c r="P398" i="3"/>
  <c r="O398" i="3"/>
  <c r="P206" i="3"/>
  <c r="O206" i="3"/>
  <c r="O294" i="3"/>
  <c r="P294" i="3"/>
  <c r="P50" i="3"/>
  <c r="O50" i="3"/>
  <c r="O44" i="3"/>
  <c r="P44" i="3"/>
  <c r="O169" i="3"/>
  <c r="P169" i="3"/>
  <c r="P905" i="3"/>
  <c r="O905" i="3"/>
  <c r="O877" i="3"/>
  <c r="P877" i="3"/>
  <c r="P822" i="3"/>
  <c r="O822" i="3"/>
  <c r="P831" i="3"/>
  <c r="O831" i="3"/>
  <c r="P683" i="3"/>
  <c r="O683" i="3"/>
  <c r="P556" i="3"/>
  <c r="O556" i="3"/>
  <c r="O562" i="3"/>
  <c r="P562" i="3"/>
  <c r="P326" i="3"/>
  <c r="O326" i="3"/>
  <c r="P531" i="3"/>
  <c r="O531" i="3"/>
  <c r="P198" i="3"/>
  <c r="O198" i="3"/>
  <c r="P171" i="3"/>
  <c r="O171" i="3"/>
  <c r="P73" i="3"/>
  <c r="O73" i="3"/>
  <c r="Q5" i="3" a="1"/>
  <c r="Q5" i="3" s="1"/>
  <c r="R5" i="3" a="1"/>
  <c r="R5" i="3" s="1"/>
  <c r="S5" i="3" a="1"/>
  <c r="S5" i="3" s="1"/>
  <c r="O69" i="3"/>
  <c r="P69" i="3"/>
  <c r="P989" i="3"/>
  <c r="O989" i="3"/>
  <c r="P924" i="3"/>
  <c r="O924" i="3"/>
  <c r="P842" i="3"/>
  <c r="O842" i="3"/>
  <c r="P849" i="3"/>
  <c r="O849" i="3"/>
  <c r="O942" i="3"/>
  <c r="P942" i="3"/>
  <c r="P832" i="3"/>
  <c r="O832" i="3"/>
  <c r="P756" i="3"/>
  <c r="O756" i="3"/>
  <c r="P726" i="3"/>
  <c r="O726" i="3"/>
  <c r="O614" i="3"/>
  <c r="P614" i="3"/>
  <c r="P519" i="3"/>
  <c r="O519" i="3"/>
  <c r="P472" i="3"/>
  <c r="O472" i="3"/>
  <c r="P394" i="3"/>
  <c r="O394" i="3"/>
  <c r="O484" i="3"/>
  <c r="P484" i="3"/>
  <c r="P319" i="3"/>
  <c r="O319" i="3"/>
  <c r="P175" i="3"/>
  <c r="O175" i="3"/>
  <c r="P205" i="3"/>
  <c r="O205" i="3"/>
  <c r="P268" i="3"/>
  <c r="O268" i="3"/>
  <c r="O124" i="3"/>
  <c r="P124" i="3"/>
  <c r="O185" i="3"/>
  <c r="P185" i="3"/>
  <c r="P633" i="3"/>
  <c r="O633" i="3"/>
  <c r="P540" i="3"/>
  <c r="O540" i="3"/>
  <c r="O546" i="3"/>
  <c r="P546" i="3"/>
  <c r="P493" i="3"/>
  <c r="O493" i="3"/>
  <c r="P417" i="3"/>
  <c r="O417" i="3"/>
  <c r="P310" i="3"/>
  <c r="O310" i="3"/>
  <c r="P182" i="3"/>
  <c r="O182" i="3"/>
  <c r="P155" i="3"/>
  <c r="O155" i="3"/>
  <c r="P89" i="3"/>
  <c r="O89" i="3"/>
  <c r="O257" i="3"/>
  <c r="P257" i="3"/>
  <c r="P887" i="3"/>
  <c r="O887" i="3"/>
  <c r="P884" i="3"/>
  <c r="O884" i="3"/>
  <c r="P689" i="3"/>
  <c r="O689" i="3"/>
  <c r="P655" i="3"/>
  <c r="O655" i="3"/>
  <c r="P545" i="3"/>
  <c r="O545" i="3"/>
  <c r="P503" i="3"/>
  <c r="O503" i="3"/>
  <c r="P345" i="3"/>
  <c r="O345" i="3"/>
  <c r="P421" i="3"/>
  <c r="O421" i="3"/>
  <c r="P357" i="3"/>
  <c r="O357" i="3"/>
  <c r="O380" i="3"/>
  <c r="P380" i="3"/>
  <c r="P234" i="3"/>
  <c r="O234" i="3"/>
  <c r="P82" i="3"/>
  <c r="O82" i="3"/>
  <c r="P142" i="3"/>
  <c r="O142" i="3"/>
  <c r="D134" i="15"/>
  <c r="D151" i="15" s="1"/>
  <c r="F135" i="15"/>
  <c r="M5" i="17"/>
  <c r="C40" i="16"/>
  <c r="E4" i="11" s="1"/>
  <c r="M40" i="16" l="1"/>
  <c r="D14" i="17" s="1"/>
  <c r="D19" i="17" s="1"/>
  <c r="F103" i="15"/>
  <c r="K19" i="17"/>
  <c r="G3" i="17"/>
  <c r="G8" i="17" s="1"/>
  <c r="B35" i="6" s="1"/>
  <c r="C50" i="5" s="1"/>
  <c r="B50" i="5" s="1"/>
  <c r="AW2" i="4" s="1"/>
  <c r="D3" i="17"/>
  <c r="D8" i="17" s="1"/>
  <c r="B33" i="6" s="1"/>
  <c r="C48" i="5" s="1"/>
  <c r="B48" i="5" s="1"/>
  <c r="AU2" i="4" s="1"/>
  <c r="F429" i="16"/>
  <c r="D153" i="15"/>
  <c r="W110" i="5"/>
  <c r="S117" i="3" a="1"/>
  <c r="S117" i="3" s="1"/>
  <c r="R117" i="3" a="1"/>
  <c r="R117" i="3" s="1"/>
  <c r="Q117" i="3" a="1"/>
  <c r="Q117" i="3" s="1"/>
  <c r="Q112" i="3" a="1"/>
  <c r="Q112" i="3" s="1"/>
  <c r="R112" i="3" a="1"/>
  <c r="R112" i="3" s="1"/>
  <c r="S112" i="3" a="1"/>
  <c r="S112" i="3" s="1"/>
  <c r="Q360" i="3" a="1"/>
  <c r="Q360" i="3" s="1"/>
  <c r="S360" i="3" a="1"/>
  <c r="S360" i="3" s="1"/>
  <c r="R360" i="3" a="1"/>
  <c r="R360" i="3" s="1"/>
  <c r="R21" i="3" a="1"/>
  <c r="R21" i="3" s="1"/>
  <c r="Q21" i="3" a="1"/>
  <c r="Q21" i="3" s="1"/>
  <c r="S21" i="3" a="1"/>
  <c r="S21" i="3" s="1"/>
  <c r="S843" i="3" a="1"/>
  <c r="S843" i="3" s="1"/>
  <c r="R843" i="3" a="1"/>
  <c r="R843" i="3" s="1"/>
  <c r="Q843" i="3" a="1"/>
  <c r="Q843" i="3" s="1"/>
  <c r="S951" i="3" a="1"/>
  <c r="S951" i="3" s="1"/>
  <c r="R951" i="3" a="1"/>
  <c r="R951" i="3" s="1"/>
  <c r="Q951" i="3" a="1"/>
  <c r="Q951" i="3" s="1"/>
  <c r="S852" i="3" a="1"/>
  <c r="S852" i="3" s="1"/>
  <c r="Q852" i="3" a="1"/>
  <c r="Q852" i="3" s="1"/>
  <c r="R852" i="3" a="1"/>
  <c r="R852" i="3" s="1"/>
  <c r="Q409" i="3" a="1"/>
  <c r="Q409" i="3" s="1"/>
  <c r="S409" i="3" a="1"/>
  <c r="S409" i="3" s="1"/>
  <c r="R409" i="3" a="1"/>
  <c r="R409" i="3" s="1"/>
  <c r="R498" i="3" a="1"/>
  <c r="R498" i="3" s="1"/>
  <c r="S498" i="3" a="1"/>
  <c r="S498" i="3" s="1"/>
  <c r="Q498" i="3" a="1"/>
  <c r="Q498" i="3" s="1"/>
  <c r="S115" i="3" a="1"/>
  <c r="S115" i="3" s="1"/>
  <c r="R115" i="3" a="1"/>
  <c r="R115" i="3" s="1"/>
  <c r="Q115" i="3" a="1"/>
  <c r="Q115" i="3" s="1"/>
  <c r="S482" i="3" a="1"/>
  <c r="S482" i="3" s="1"/>
  <c r="R482" i="3" a="1"/>
  <c r="R482" i="3" s="1"/>
  <c r="Q482" i="3" a="1"/>
  <c r="Q482" i="3" s="1"/>
  <c r="S997" i="3" a="1"/>
  <c r="S997" i="3" s="1"/>
  <c r="R997" i="3" a="1"/>
  <c r="R997" i="3" s="1"/>
  <c r="Q997" i="3" a="1"/>
  <c r="Q997" i="3" s="1"/>
  <c r="S709" i="3" a="1"/>
  <c r="S709" i="3" s="1"/>
  <c r="R709" i="3" a="1"/>
  <c r="R709" i="3" s="1"/>
  <c r="Q709" i="3" a="1"/>
  <c r="Q709" i="3" s="1"/>
  <c r="Q518" i="3" a="1"/>
  <c r="Q518" i="3" s="1"/>
  <c r="S518" i="3" a="1"/>
  <c r="S518" i="3" s="1"/>
  <c r="R518" i="3" a="1"/>
  <c r="R518" i="3" s="1"/>
  <c r="S784" i="3" a="1"/>
  <c r="S784" i="3" s="1"/>
  <c r="R784" i="3" a="1"/>
  <c r="R784" i="3" s="1"/>
  <c r="Q784" i="3" a="1"/>
  <c r="Q784" i="3" s="1"/>
  <c r="R579" i="3" a="1"/>
  <c r="R579" i="3" s="1"/>
  <c r="S579" i="3" a="1"/>
  <c r="S579" i="3" s="1"/>
  <c r="Q579" i="3" a="1"/>
  <c r="Q579" i="3" s="1"/>
  <c r="S615" i="3" a="1"/>
  <c r="S615" i="3" s="1"/>
  <c r="R615" i="3" a="1"/>
  <c r="R615" i="3" s="1"/>
  <c r="Q615" i="3" a="1"/>
  <c r="Q615" i="3" s="1"/>
  <c r="Q503" i="3" a="1"/>
  <c r="Q503" i="3" s="1"/>
  <c r="S503" i="3" a="1"/>
  <c r="S503" i="3" s="1"/>
  <c r="R503" i="3" a="1"/>
  <c r="R503" i="3" s="1"/>
  <c r="S884" i="3" a="1"/>
  <c r="S884" i="3" s="1"/>
  <c r="R884" i="3" a="1"/>
  <c r="R884" i="3" s="1"/>
  <c r="Q884" i="3" a="1"/>
  <c r="Q884" i="3" s="1"/>
  <c r="R155" i="3" a="1"/>
  <c r="R155" i="3" s="1"/>
  <c r="S155" i="3" a="1"/>
  <c r="S155" i="3" s="1"/>
  <c r="Q155" i="3" a="1"/>
  <c r="Q155" i="3" s="1"/>
  <c r="S493" i="3" a="1"/>
  <c r="S493" i="3" s="1"/>
  <c r="R493" i="3" a="1"/>
  <c r="R493" i="3" s="1"/>
  <c r="Q493" i="3" a="1"/>
  <c r="Q493" i="3" s="1"/>
  <c r="S175" i="3" a="1"/>
  <c r="S175" i="3" s="1"/>
  <c r="R175" i="3" a="1"/>
  <c r="R175" i="3" s="1"/>
  <c r="Q175" i="3" a="1"/>
  <c r="Q175" i="3" s="1"/>
  <c r="Q472" i="3" a="1"/>
  <c r="Q472" i="3" s="1"/>
  <c r="S472" i="3" a="1"/>
  <c r="S472" i="3" s="1"/>
  <c r="R472" i="3" a="1"/>
  <c r="R472" i="3" s="1"/>
  <c r="S756" i="3" a="1"/>
  <c r="S756" i="3" s="1"/>
  <c r="R756" i="3" a="1"/>
  <c r="R756" i="3" s="1"/>
  <c r="Q756" i="3" a="1"/>
  <c r="Q756" i="3" s="1"/>
  <c r="Q842" i="3" a="1"/>
  <c r="Q842" i="3" s="1"/>
  <c r="R842" i="3" a="1"/>
  <c r="R842" i="3" s="1"/>
  <c r="S842" i="3" a="1"/>
  <c r="S842" i="3" s="1"/>
  <c r="R877" i="3" a="1"/>
  <c r="R877" i="3" s="1"/>
  <c r="Q877" i="3" a="1"/>
  <c r="Q877" i="3" s="1"/>
  <c r="S877" i="3" a="1"/>
  <c r="S877" i="3" s="1"/>
  <c r="Q925" i="3" a="1"/>
  <c r="Q925" i="3" s="1"/>
  <c r="S925" i="3" a="1"/>
  <c r="S925" i="3" s="1"/>
  <c r="R925" i="3" a="1"/>
  <c r="R925" i="3" s="1"/>
  <c r="S812" i="3" a="1"/>
  <c r="S812" i="3" s="1"/>
  <c r="R812" i="3" a="1"/>
  <c r="R812" i="3" s="1"/>
  <c r="Q812" i="3" a="1"/>
  <c r="Q812" i="3" s="1"/>
  <c r="S45" i="3" a="1"/>
  <c r="S45" i="3" s="1"/>
  <c r="R45" i="3" a="1"/>
  <c r="R45" i="3" s="1"/>
  <c r="Q45" i="3" a="1"/>
  <c r="Q45" i="3" s="1"/>
  <c r="S926" i="3" a="1"/>
  <c r="S926" i="3" s="1"/>
  <c r="R926" i="3" a="1"/>
  <c r="R926" i="3" s="1"/>
  <c r="Q926" i="3" a="1"/>
  <c r="Q926" i="3" s="1"/>
  <c r="S727" i="3" a="1"/>
  <c r="S727" i="3" s="1"/>
  <c r="Q727" i="3" a="1"/>
  <c r="Q727" i="3" s="1"/>
  <c r="R727" i="3" a="1"/>
  <c r="R727" i="3" s="1"/>
  <c r="Q592" i="3" a="1"/>
  <c r="Q592" i="3" s="1"/>
  <c r="S592" i="3" a="1"/>
  <c r="S592" i="3" s="1"/>
  <c r="R592" i="3" a="1"/>
  <c r="R592" i="3" s="1"/>
  <c r="Q189" i="3" a="1"/>
  <c r="Q189" i="3" s="1"/>
  <c r="S189" i="3" a="1"/>
  <c r="S189" i="3" s="1"/>
  <c r="R189" i="3" a="1"/>
  <c r="R189" i="3" s="1"/>
  <c r="S378" i="3" a="1"/>
  <c r="S378" i="3" s="1"/>
  <c r="R378" i="3" a="1"/>
  <c r="R378" i="3" s="1"/>
  <c r="Q378" i="3" a="1"/>
  <c r="Q378" i="3" s="1"/>
  <c r="S598" i="3" a="1"/>
  <c r="S598" i="3" s="1"/>
  <c r="R598" i="3" a="1"/>
  <c r="R598" i="3" s="1"/>
  <c r="Q598" i="3" a="1"/>
  <c r="Q598" i="3" s="1"/>
  <c r="Q261" i="3" a="1"/>
  <c r="Q261" i="3" s="1"/>
  <c r="S261" i="3" a="1"/>
  <c r="S261" i="3" s="1"/>
  <c r="R261" i="3" a="1"/>
  <c r="R261" i="3" s="1"/>
  <c r="Q542" i="3" a="1"/>
  <c r="Q542" i="3" s="1"/>
  <c r="S542" i="3" a="1"/>
  <c r="S542" i="3" s="1"/>
  <c r="R542" i="3" a="1"/>
  <c r="R542" i="3" s="1"/>
  <c r="S685" i="3" a="1"/>
  <c r="S685" i="3" s="1"/>
  <c r="R685" i="3" a="1"/>
  <c r="R685" i="3" s="1"/>
  <c r="Q685" i="3" a="1"/>
  <c r="Q685" i="3" s="1"/>
  <c r="Q781" i="3" a="1"/>
  <c r="Q781" i="3" s="1"/>
  <c r="S781" i="3" a="1"/>
  <c r="S781" i="3" s="1"/>
  <c r="R781" i="3" a="1"/>
  <c r="R781" i="3" s="1"/>
  <c r="S130" i="3" a="1"/>
  <c r="S130" i="3" s="1"/>
  <c r="R130" i="3" a="1"/>
  <c r="R130" i="3" s="1"/>
  <c r="Q130" i="3" a="1"/>
  <c r="Q130" i="3" s="1"/>
  <c r="R754" i="3" a="1"/>
  <c r="R754" i="3" s="1"/>
  <c r="S754" i="3" a="1"/>
  <c r="S754" i="3" s="1"/>
  <c r="Q754" i="3" a="1"/>
  <c r="Q754" i="3" s="1"/>
  <c r="Q277" i="3" a="1"/>
  <c r="Q277" i="3" s="1"/>
  <c r="S277" i="3" a="1"/>
  <c r="S277" i="3" s="1"/>
  <c r="R277" i="3" a="1"/>
  <c r="R277" i="3" s="1"/>
  <c r="S315" i="3" a="1"/>
  <c r="S315" i="3" s="1"/>
  <c r="R315" i="3" a="1"/>
  <c r="R315" i="3" s="1"/>
  <c r="Q315" i="3" a="1"/>
  <c r="Q315" i="3" s="1"/>
  <c r="Q558" i="3" a="1"/>
  <c r="Q558" i="3" s="1"/>
  <c r="S558" i="3" a="1"/>
  <c r="S558" i="3" s="1"/>
  <c r="R558" i="3" a="1"/>
  <c r="R558" i="3" s="1"/>
  <c r="R757" i="3" a="1"/>
  <c r="R757" i="3" s="1"/>
  <c r="S757" i="3" a="1"/>
  <c r="S757" i="3" s="1"/>
  <c r="Q757" i="3" a="1"/>
  <c r="Q757" i="3" s="1"/>
  <c r="S387" i="3" a="1"/>
  <c r="S387" i="3" s="1"/>
  <c r="R387" i="3" a="1"/>
  <c r="R387" i="3" s="1"/>
  <c r="Q387" i="3" a="1"/>
  <c r="Q387" i="3" s="1"/>
  <c r="S43" i="3" a="1"/>
  <c r="S43" i="3" s="1"/>
  <c r="R43" i="3" a="1"/>
  <c r="R43" i="3" s="1"/>
  <c r="Q43" i="3" a="1"/>
  <c r="Q43" i="3" s="1"/>
  <c r="S568" i="3" a="1"/>
  <c r="S568" i="3" s="1"/>
  <c r="R568" i="3" a="1"/>
  <c r="R568" i="3" s="1"/>
  <c r="Q568" i="3" a="1"/>
  <c r="Q568" i="3" s="1"/>
  <c r="S776" i="3" a="1"/>
  <c r="S776" i="3" s="1"/>
  <c r="R776" i="3" a="1"/>
  <c r="R776" i="3" s="1"/>
  <c r="Q776" i="3" a="1"/>
  <c r="Q776" i="3" s="1"/>
  <c r="R977" i="3" a="1"/>
  <c r="R977" i="3" s="1"/>
  <c r="Q977" i="3" a="1"/>
  <c r="Q977" i="3" s="1"/>
  <c r="S977" i="3" a="1"/>
  <c r="S977" i="3" s="1"/>
  <c r="Q48" i="3" a="1"/>
  <c r="Q48" i="3" s="1"/>
  <c r="R48" i="3" a="1"/>
  <c r="R48" i="3" s="1"/>
  <c r="S48" i="3" a="1"/>
  <c r="S48" i="3" s="1"/>
  <c r="S459" i="3" a="1"/>
  <c r="S459" i="3" s="1"/>
  <c r="R459" i="3" a="1"/>
  <c r="R459" i="3" s="1"/>
  <c r="Q459" i="3" a="1"/>
  <c r="Q459" i="3" s="1"/>
  <c r="S820" i="3" a="1"/>
  <c r="S820" i="3" s="1"/>
  <c r="R820" i="3" a="1"/>
  <c r="R820" i="3" s="1"/>
  <c r="Q820" i="3" a="1"/>
  <c r="Q820" i="3" s="1"/>
  <c r="R39" i="3" a="1"/>
  <c r="R39" i="3" s="1"/>
  <c r="Q39" i="3" a="1"/>
  <c r="Q39" i="3" s="1"/>
  <c r="S39" i="3" a="1"/>
  <c r="S39" i="3" s="1"/>
  <c r="R178" i="3" a="1"/>
  <c r="R178" i="3" s="1"/>
  <c r="Q178" i="3" a="1"/>
  <c r="Q178" i="3" s="1"/>
  <c r="S178" i="3" a="1"/>
  <c r="S178" i="3" s="1"/>
  <c r="S682" i="3" a="1"/>
  <c r="S682" i="3" s="1"/>
  <c r="Q682" i="3" a="1"/>
  <c r="Q682" i="3" s="1"/>
  <c r="R682" i="3" a="1"/>
  <c r="R682" i="3" s="1"/>
  <c r="S943" i="3" a="1"/>
  <c r="S943" i="3" s="1"/>
  <c r="R943" i="3" a="1"/>
  <c r="R943" i="3" s="1"/>
  <c r="Q943" i="3" a="1"/>
  <c r="Q943" i="3" s="1"/>
  <c r="Q81" i="3" a="1"/>
  <c r="Q81" i="3" s="1"/>
  <c r="S81" i="3" a="1"/>
  <c r="S81" i="3" s="1"/>
  <c r="R81" i="3" a="1"/>
  <c r="R81" i="3" s="1"/>
  <c r="R318" i="3" a="1"/>
  <c r="R318" i="3" s="1"/>
  <c r="Q318" i="3" a="1"/>
  <c r="Q318" i="3" s="1"/>
  <c r="S318" i="3" a="1"/>
  <c r="S318" i="3" s="1"/>
  <c r="R548" i="3" a="1"/>
  <c r="R548" i="3" s="1"/>
  <c r="Q548" i="3" a="1"/>
  <c r="Q548" i="3" s="1"/>
  <c r="S548" i="3" a="1"/>
  <c r="S548" i="3" s="1"/>
  <c r="S122" i="3" a="1"/>
  <c r="S122" i="3" s="1"/>
  <c r="R122" i="3" a="1"/>
  <c r="R122" i="3" s="1"/>
  <c r="Q122" i="3" a="1"/>
  <c r="Q122" i="3" s="1"/>
  <c r="Q305" i="3" a="1"/>
  <c r="Q305" i="3" s="1"/>
  <c r="S305" i="3" a="1"/>
  <c r="S305" i="3" s="1"/>
  <c r="R305" i="3" a="1"/>
  <c r="R305" i="3" s="1"/>
  <c r="Q797" i="3" a="1"/>
  <c r="Q797" i="3" s="1"/>
  <c r="R797" i="3" a="1"/>
  <c r="R797" i="3" s="1"/>
  <c r="S797" i="3" a="1"/>
  <c r="S797" i="3" s="1"/>
  <c r="S932" i="3" a="1"/>
  <c r="S932" i="3" s="1"/>
  <c r="R932" i="3" a="1"/>
  <c r="R932" i="3" s="1"/>
  <c r="Q932" i="3" a="1"/>
  <c r="Q932" i="3" s="1"/>
  <c r="S453" i="3" a="1"/>
  <c r="S453" i="3" s="1"/>
  <c r="R453" i="3" a="1"/>
  <c r="R453" i="3" s="1"/>
  <c r="Q453" i="3" a="1"/>
  <c r="Q453" i="3" s="1"/>
  <c r="S577" i="3" a="1"/>
  <c r="S577" i="3" s="1"/>
  <c r="R577" i="3" a="1"/>
  <c r="R577" i="3" s="1"/>
  <c r="Q577" i="3" a="1"/>
  <c r="Q577" i="3" s="1"/>
  <c r="S706" i="3" a="1"/>
  <c r="S706" i="3" s="1"/>
  <c r="R706" i="3" a="1"/>
  <c r="R706" i="3" s="1"/>
  <c r="Q706" i="3" a="1"/>
  <c r="Q706" i="3" s="1"/>
  <c r="R179" i="3" a="1"/>
  <c r="R179" i="3" s="1"/>
  <c r="Q179" i="3" a="1"/>
  <c r="Q179" i="3" s="1"/>
  <c r="S179" i="3" a="1"/>
  <c r="S179" i="3" s="1"/>
  <c r="R455" i="3" a="1"/>
  <c r="R455" i="3" s="1"/>
  <c r="Q455" i="3" a="1"/>
  <c r="Q455" i="3" s="1"/>
  <c r="S455" i="3" a="1"/>
  <c r="S455" i="3" s="1"/>
  <c r="Q815" i="3" a="1"/>
  <c r="Q815" i="3" s="1"/>
  <c r="S815" i="3" a="1"/>
  <c r="S815" i="3" s="1"/>
  <c r="R815" i="3" a="1"/>
  <c r="R815" i="3" s="1"/>
  <c r="R886" i="3" a="1"/>
  <c r="R886" i="3" s="1"/>
  <c r="Q886" i="3" a="1"/>
  <c r="Q886" i="3" s="1"/>
  <c r="S886" i="3" a="1"/>
  <c r="S886" i="3" s="1"/>
  <c r="S957" i="3" a="1"/>
  <c r="S957" i="3" s="1"/>
  <c r="R957" i="3" a="1"/>
  <c r="R957" i="3" s="1"/>
  <c r="Q957" i="3" a="1"/>
  <c r="Q957" i="3" s="1"/>
  <c r="S866" i="3" a="1"/>
  <c r="S866" i="3" s="1"/>
  <c r="R866" i="3" a="1"/>
  <c r="R866" i="3" s="1"/>
  <c r="Q866" i="3" a="1"/>
  <c r="Q866" i="3" s="1"/>
  <c r="S669" i="3" a="1"/>
  <c r="S669" i="3" s="1"/>
  <c r="R669" i="3" a="1"/>
  <c r="R669" i="3" s="1"/>
  <c r="Q669" i="3" a="1"/>
  <c r="Q669" i="3" s="1"/>
  <c r="S830" i="3" a="1"/>
  <c r="S830" i="3" s="1"/>
  <c r="R830" i="3" a="1"/>
  <c r="R830" i="3" s="1"/>
  <c r="Q830" i="3" a="1"/>
  <c r="Q830" i="3" s="1"/>
  <c r="S802" i="3" a="1"/>
  <c r="S802" i="3" s="1"/>
  <c r="R802" i="3" a="1"/>
  <c r="R802" i="3" s="1"/>
  <c r="Q802" i="3" a="1"/>
  <c r="Q802" i="3" s="1"/>
  <c r="S174" i="3" a="1"/>
  <c r="S174" i="3" s="1"/>
  <c r="R174" i="3" a="1"/>
  <c r="R174" i="3" s="1"/>
  <c r="Q174" i="3" a="1"/>
  <c r="Q174" i="3" s="1"/>
  <c r="S990" i="3" a="1"/>
  <c r="S990" i="3" s="1"/>
  <c r="R990" i="3" a="1"/>
  <c r="R990" i="3" s="1"/>
  <c r="Q990" i="3" a="1"/>
  <c r="Q990" i="3" s="1"/>
  <c r="Q13" i="3" a="1"/>
  <c r="Q13" i="3" s="1"/>
  <c r="R13" i="3" a="1"/>
  <c r="R13" i="3" s="1"/>
  <c r="S13" i="3" a="1"/>
  <c r="S13" i="3" s="1"/>
  <c r="R739" i="3" a="1"/>
  <c r="R739" i="3" s="1"/>
  <c r="Q739" i="3" a="1"/>
  <c r="Q739" i="3" s="1"/>
  <c r="S739" i="3" a="1"/>
  <c r="S739" i="3" s="1"/>
  <c r="S676" i="3" a="1"/>
  <c r="S676" i="3" s="1"/>
  <c r="R676" i="3" a="1"/>
  <c r="R676" i="3" s="1"/>
  <c r="Q676" i="3" a="1"/>
  <c r="Q676" i="3" s="1"/>
  <c r="S240" i="3" a="1"/>
  <c r="S240" i="3" s="1"/>
  <c r="R240" i="3" a="1"/>
  <c r="R240" i="3" s="1"/>
  <c r="Q240" i="3" a="1"/>
  <c r="Q240" i="3" s="1"/>
  <c r="R291" i="3" a="1"/>
  <c r="R291" i="3" s="1"/>
  <c r="Q291" i="3" a="1"/>
  <c r="Q291" i="3" s="1"/>
  <c r="S291" i="3" a="1"/>
  <c r="S291" i="3" s="1"/>
  <c r="R11" i="3" a="1"/>
  <c r="R11" i="3" s="1"/>
  <c r="S11" i="3" a="1"/>
  <c r="S11" i="3" s="1"/>
  <c r="Q11" i="3" a="1"/>
  <c r="Q11" i="3" s="1"/>
  <c r="S829" i="3" a="1"/>
  <c r="S829" i="3" s="1"/>
  <c r="R829" i="3" a="1"/>
  <c r="R829" i="3" s="1"/>
  <c r="Q829" i="3" a="1"/>
  <c r="Q829" i="3" s="1"/>
  <c r="S281" i="3" a="1"/>
  <c r="S281" i="3" s="1"/>
  <c r="R281" i="3" a="1"/>
  <c r="R281" i="3" s="1"/>
  <c r="Q281" i="3" a="1"/>
  <c r="Q281" i="3" s="1"/>
  <c r="Q393" i="3" a="1"/>
  <c r="Q393" i="3" s="1"/>
  <c r="S393" i="3" a="1"/>
  <c r="S393" i="3" s="1"/>
  <c r="R393" i="3" a="1"/>
  <c r="R393" i="3" s="1"/>
  <c r="S700" i="3" a="1"/>
  <c r="S700" i="3" s="1"/>
  <c r="R700" i="3" a="1"/>
  <c r="R700" i="3" s="1"/>
  <c r="Q700" i="3" a="1"/>
  <c r="Q700" i="3" s="1"/>
  <c r="R960" i="3" a="1"/>
  <c r="R960" i="3" s="1"/>
  <c r="Q960" i="3" a="1"/>
  <c r="Q960" i="3" s="1"/>
  <c r="S960" i="3" a="1"/>
  <c r="S960" i="3" s="1"/>
  <c r="S280" i="3" a="1"/>
  <c r="S280" i="3" s="1"/>
  <c r="R280" i="3" a="1"/>
  <c r="R280" i="3" s="1"/>
  <c r="Q280" i="3" a="1"/>
  <c r="Q280" i="3" s="1"/>
  <c r="S332" i="3" a="1"/>
  <c r="S332" i="3" s="1"/>
  <c r="R332" i="3" a="1"/>
  <c r="R332" i="3" s="1"/>
  <c r="Q332" i="3" a="1"/>
  <c r="Q332" i="3" s="1"/>
  <c r="S983" i="3" a="1"/>
  <c r="S983" i="3" s="1"/>
  <c r="R983" i="3" a="1"/>
  <c r="R983" i="3" s="1"/>
  <c r="Q983" i="3" a="1"/>
  <c r="Q983" i="3" s="1"/>
  <c r="R210" i="3" a="1"/>
  <c r="R210" i="3" s="1"/>
  <c r="Q210" i="3" a="1"/>
  <c r="Q210" i="3" s="1"/>
  <c r="S210" i="3" a="1"/>
  <c r="S210" i="3" s="1"/>
  <c r="S405" i="3" a="1"/>
  <c r="S405" i="3" s="1"/>
  <c r="R405" i="3" a="1"/>
  <c r="R405" i="3" s="1"/>
  <c r="Q405" i="3" a="1"/>
  <c r="Q405" i="3" s="1"/>
  <c r="S956" i="3" a="1"/>
  <c r="S956" i="3" s="1"/>
  <c r="Q956" i="3" a="1"/>
  <c r="Q956" i="3" s="1"/>
  <c r="R956" i="3" a="1"/>
  <c r="R956" i="3" s="1"/>
  <c r="S215" i="3" a="1"/>
  <c r="S215" i="3" s="1"/>
  <c r="R215" i="3" a="1"/>
  <c r="R215" i="3" s="1"/>
  <c r="Q215" i="3" a="1"/>
  <c r="Q215" i="3" s="1"/>
  <c r="S648" i="3" a="1"/>
  <c r="S648" i="3" s="1"/>
  <c r="R648" i="3" a="1"/>
  <c r="R648" i="3" s="1"/>
  <c r="Q648" i="3" a="1"/>
  <c r="Q648" i="3" s="1"/>
  <c r="R839" i="3" a="1"/>
  <c r="R839" i="3" s="1"/>
  <c r="Q839" i="3" a="1"/>
  <c r="Q839" i="3" s="1"/>
  <c r="S839" i="3" a="1"/>
  <c r="S839" i="3" s="1"/>
  <c r="S316" i="3" a="1"/>
  <c r="S316" i="3" s="1"/>
  <c r="R316" i="3" a="1"/>
  <c r="R316" i="3" s="1"/>
  <c r="Q316" i="3" a="1"/>
  <c r="Q316" i="3" s="1"/>
  <c r="S74" i="3" a="1"/>
  <c r="S74" i="3" s="1"/>
  <c r="R74" i="3" a="1"/>
  <c r="R74" i="3" s="1"/>
  <c r="Q74" i="3" a="1"/>
  <c r="Q74" i="3" s="1"/>
  <c r="S365" i="3" a="1"/>
  <c r="S365" i="3" s="1"/>
  <c r="R365" i="3" a="1"/>
  <c r="R365" i="3" s="1"/>
  <c r="Q365" i="3" a="1"/>
  <c r="Q365" i="3" s="1"/>
  <c r="Q511" i="3" a="1"/>
  <c r="Q511" i="3" s="1"/>
  <c r="S511" i="3" a="1"/>
  <c r="S511" i="3" s="1"/>
  <c r="R511" i="3" a="1"/>
  <c r="R511" i="3" s="1"/>
  <c r="R869" i="3" a="1"/>
  <c r="R869" i="3" s="1"/>
  <c r="Q869" i="3" a="1"/>
  <c r="Q869" i="3" s="1"/>
  <c r="S869" i="3" a="1"/>
  <c r="S869" i="3" s="1"/>
  <c r="R984" i="3" a="1"/>
  <c r="R984" i="3" s="1"/>
  <c r="Q984" i="3" a="1"/>
  <c r="Q984" i="3" s="1"/>
  <c r="S984" i="3" a="1"/>
  <c r="S984" i="3" s="1"/>
  <c r="S605" i="3" a="1"/>
  <c r="S605" i="3" s="1"/>
  <c r="Q605" i="3" a="1"/>
  <c r="Q605" i="3" s="1"/>
  <c r="R605" i="3" a="1"/>
  <c r="R605" i="3" s="1"/>
  <c r="S974" i="3" a="1"/>
  <c r="S974" i="3" s="1"/>
  <c r="R974" i="3" a="1"/>
  <c r="R974" i="3" s="1"/>
  <c r="Q974" i="3" a="1"/>
  <c r="Q974" i="3" s="1"/>
  <c r="S760" i="3" a="1"/>
  <c r="S760" i="3" s="1"/>
  <c r="Q760" i="3" a="1"/>
  <c r="Q760" i="3" s="1"/>
  <c r="R760" i="3" a="1"/>
  <c r="R760" i="3" s="1"/>
  <c r="S233" i="3" a="1"/>
  <c r="S233" i="3" s="1"/>
  <c r="R233" i="3" a="1"/>
  <c r="R233" i="3" s="1"/>
  <c r="Q233" i="3" a="1"/>
  <c r="Q233" i="3" s="1"/>
  <c r="S658" i="3" a="1"/>
  <c r="S658" i="3" s="1"/>
  <c r="R658" i="3" a="1"/>
  <c r="R658" i="3" s="1"/>
  <c r="Q658" i="3" a="1"/>
  <c r="Q658" i="3" s="1"/>
  <c r="R211" i="3" a="1"/>
  <c r="R211" i="3" s="1"/>
  <c r="Q211" i="3" a="1"/>
  <c r="Q211" i="3" s="1"/>
  <c r="S211" i="3" a="1"/>
  <c r="S211" i="3" s="1"/>
  <c r="S571" i="3" a="1"/>
  <c r="S571" i="3" s="1"/>
  <c r="R571" i="3" a="1"/>
  <c r="R571" i="3" s="1"/>
  <c r="Q571" i="3" a="1"/>
  <c r="Q571" i="3" s="1"/>
  <c r="R501" i="3" a="1"/>
  <c r="R501" i="3" s="1"/>
  <c r="Q501" i="3" a="1"/>
  <c r="Q501" i="3" s="1"/>
  <c r="S501" i="3" a="1"/>
  <c r="S501" i="3" s="1"/>
  <c r="S862" i="3" a="1"/>
  <c r="S862" i="3" s="1"/>
  <c r="R862" i="3" a="1"/>
  <c r="R862" i="3" s="1"/>
  <c r="Q862" i="3" a="1"/>
  <c r="Q862" i="3" s="1"/>
  <c r="Q260" i="3" a="1"/>
  <c r="Q260" i="3" s="1"/>
  <c r="S260" i="3" a="1"/>
  <c r="S260" i="3" s="1"/>
  <c r="R260" i="3" a="1"/>
  <c r="R260" i="3" s="1"/>
  <c r="R311" i="3" a="1"/>
  <c r="R311" i="3" s="1"/>
  <c r="Q311" i="3" a="1"/>
  <c r="Q311" i="3" s="1"/>
  <c r="S311" i="3" a="1"/>
  <c r="S311" i="3" s="1"/>
  <c r="R573" i="3" a="1"/>
  <c r="R573" i="3" s="1"/>
  <c r="Q573" i="3" a="1"/>
  <c r="Q573" i="3" s="1"/>
  <c r="S573" i="3" a="1"/>
  <c r="S573" i="3" s="1"/>
  <c r="R824" i="3" a="1"/>
  <c r="R824" i="3" s="1"/>
  <c r="Q824" i="3" a="1"/>
  <c r="Q824" i="3" s="1"/>
  <c r="S824" i="3" a="1"/>
  <c r="S824" i="3" s="1"/>
  <c r="S497" i="3" a="1"/>
  <c r="S497" i="3" s="1"/>
  <c r="Q497" i="3" a="1"/>
  <c r="Q497" i="3" s="1"/>
  <c r="R497" i="3" a="1"/>
  <c r="R497" i="3" s="1"/>
  <c r="R603" i="3" a="1"/>
  <c r="R603" i="3" s="1"/>
  <c r="S603" i="3" a="1"/>
  <c r="S603" i="3" s="1"/>
  <c r="Q603" i="3" a="1"/>
  <c r="Q603" i="3" s="1"/>
  <c r="S799" i="3" a="1"/>
  <c r="S799" i="3" s="1"/>
  <c r="Q799" i="3" a="1"/>
  <c r="Q799" i="3" s="1"/>
  <c r="R799" i="3" a="1"/>
  <c r="R799" i="3" s="1"/>
  <c r="R87" i="3" a="1"/>
  <c r="R87" i="3" s="1"/>
  <c r="Q87" i="3" a="1"/>
  <c r="Q87" i="3" s="1"/>
  <c r="S87" i="3" a="1"/>
  <c r="S87" i="3" s="1"/>
  <c r="Q88" i="3" a="1"/>
  <c r="Q88" i="3" s="1"/>
  <c r="R88" i="3" a="1"/>
  <c r="R88" i="3" s="1"/>
  <c r="S88" i="3" a="1"/>
  <c r="S88" i="3" s="1"/>
  <c r="R327" i="3" a="1"/>
  <c r="R327" i="3" s="1"/>
  <c r="Q327" i="3" a="1"/>
  <c r="Q327" i="3" s="1"/>
  <c r="S327" i="3" a="1"/>
  <c r="S327" i="3" s="1"/>
  <c r="Q527" i="3" a="1"/>
  <c r="Q527" i="3" s="1"/>
  <c r="S527" i="3" a="1"/>
  <c r="S527" i="3" s="1"/>
  <c r="R527" i="3" a="1"/>
  <c r="R527" i="3" s="1"/>
  <c r="R734" i="3" a="1"/>
  <c r="R734" i="3" s="1"/>
  <c r="S734" i="3" a="1"/>
  <c r="S734" i="3" s="1"/>
  <c r="Q734" i="3" a="1"/>
  <c r="Q734" i="3" s="1"/>
  <c r="Q857" i="3" a="1"/>
  <c r="Q857" i="3" s="1"/>
  <c r="S857" i="3" a="1"/>
  <c r="S857" i="3" s="1"/>
  <c r="R857" i="3" a="1"/>
  <c r="R857" i="3" s="1"/>
  <c r="R985" i="3" a="1"/>
  <c r="R985" i="3" s="1"/>
  <c r="Q985" i="3" a="1"/>
  <c r="Q985" i="3" s="1"/>
  <c r="S985" i="3" a="1"/>
  <c r="S985" i="3" s="1"/>
  <c r="S191" i="3" a="1"/>
  <c r="S191" i="3" s="1"/>
  <c r="R191" i="3" a="1"/>
  <c r="R191" i="3" s="1"/>
  <c r="Q191" i="3" a="1"/>
  <c r="Q191" i="3" s="1"/>
  <c r="Q566" i="3" a="1"/>
  <c r="Q566" i="3" s="1"/>
  <c r="S566" i="3" a="1"/>
  <c r="S566" i="3" s="1"/>
  <c r="R566" i="3" a="1"/>
  <c r="R566" i="3" s="1"/>
  <c r="S940" i="3" a="1"/>
  <c r="S940" i="3" s="1"/>
  <c r="R940" i="3" a="1"/>
  <c r="R940" i="3" s="1"/>
  <c r="Q940" i="3" a="1"/>
  <c r="Q940" i="3" s="1"/>
  <c r="S255" i="3" a="1"/>
  <c r="S255" i="3" s="1"/>
  <c r="R255" i="3" a="1"/>
  <c r="R255" i="3" s="1"/>
  <c r="Q255" i="3" a="1"/>
  <c r="Q255" i="3" s="1"/>
  <c r="S395" i="3" a="1"/>
  <c r="S395" i="3" s="1"/>
  <c r="R395" i="3" a="1"/>
  <c r="R395" i="3" s="1"/>
  <c r="Q395" i="3" a="1"/>
  <c r="Q395" i="3" s="1"/>
  <c r="R928" i="3" a="1"/>
  <c r="R928" i="3" s="1"/>
  <c r="Q928" i="3" a="1"/>
  <c r="Q928" i="3" s="1"/>
  <c r="S928" i="3" a="1"/>
  <c r="S928" i="3" s="1"/>
  <c r="S35" i="3" a="1"/>
  <c r="S35" i="3" s="1"/>
  <c r="R35" i="3" a="1"/>
  <c r="R35" i="3" s="1"/>
  <c r="Q35" i="3" a="1"/>
  <c r="Q35" i="3" s="1"/>
  <c r="S581" i="3" a="1"/>
  <c r="S581" i="3" s="1"/>
  <c r="Q581" i="3" a="1"/>
  <c r="Q581" i="3" s="1"/>
  <c r="R581" i="3" a="1"/>
  <c r="R581" i="3" s="1"/>
  <c r="S576" i="3" a="1"/>
  <c r="S576" i="3" s="1"/>
  <c r="R576" i="3" a="1"/>
  <c r="R576" i="3" s="1"/>
  <c r="Q576" i="3" a="1"/>
  <c r="Q576" i="3" s="1"/>
  <c r="Q673" i="3" a="1"/>
  <c r="Q673" i="3" s="1"/>
  <c r="R673" i="3" a="1"/>
  <c r="R673" i="3" s="1"/>
  <c r="S673" i="3" a="1"/>
  <c r="S673" i="3" s="1"/>
  <c r="R203" i="3" a="1"/>
  <c r="R203" i="3" s="1"/>
  <c r="Q203" i="3" a="1"/>
  <c r="Q203" i="3" s="1"/>
  <c r="S203" i="3" a="1"/>
  <c r="S203" i="3" s="1"/>
  <c r="S563" i="3" a="1"/>
  <c r="S563" i="3" s="1"/>
  <c r="R563" i="3" a="1"/>
  <c r="R563" i="3" s="1"/>
  <c r="Q563" i="3" a="1"/>
  <c r="Q563" i="3" s="1"/>
  <c r="R471" i="3" a="1"/>
  <c r="R471" i="3" s="1"/>
  <c r="Q471" i="3" a="1"/>
  <c r="Q471" i="3" s="1"/>
  <c r="S471" i="3" a="1"/>
  <c r="S471" i="3" s="1"/>
  <c r="S973" i="3" a="1"/>
  <c r="S973" i="3" s="1"/>
  <c r="R973" i="3" a="1"/>
  <c r="R973" i="3" s="1"/>
  <c r="Q973" i="3" a="1"/>
  <c r="Q973" i="3" s="1"/>
  <c r="R295" i="3" a="1"/>
  <c r="R295" i="3" s="1"/>
  <c r="S295" i="3" a="1"/>
  <c r="S295" i="3" s="1"/>
  <c r="Q295" i="3" a="1"/>
  <c r="Q295" i="3" s="1"/>
  <c r="S354" i="3" a="1"/>
  <c r="S354" i="3" s="1"/>
  <c r="R354" i="3" a="1"/>
  <c r="R354" i="3" s="1"/>
  <c r="Q354" i="3" a="1"/>
  <c r="Q354" i="3" s="1"/>
  <c r="S145" i="3" a="1"/>
  <c r="S145" i="3" s="1"/>
  <c r="Q145" i="3" a="1"/>
  <c r="Q145" i="3" s="1"/>
  <c r="R145" i="3" a="1"/>
  <c r="R145" i="3" s="1"/>
  <c r="R863" i="3" a="1"/>
  <c r="R863" i="3" s="1"/>
  <c r="Q863" i="3" a="1"/>
  <c r="Q863" i="3" s="1"/>
  <c r="S863" i="3" a="1"/>
  <c r="S863" i="3" s="1"/>
  <c r="S224" i="3" a="1"/>
  <c r="S224" i="3" s="1"/>
  <c r="R224" i="3" a="1"/>
  <c r="R224" i="3" s="1"/>
  <c r="Q224" i="3" a="1"/>
  <c r="Q224" i="3" s="1"/>
  <c r="S216" i="3" a="1"/>
  <c r="S216" i="3" s="1"/>
  <c r="R216" i="3" a="1"/>
  <c r="R216" i="3" s="1"/>
  <c r="Q216" i="3" a="1"/>
  <c r="Q216" i="3" s="1"/>
  <c r="S396" i="3" a="1"/>
  <c r="S396" i="3" s="1"/>
  <c r="R396" i="3" a="1"/>
  <c r="R396" i="3" s="1"/>
  <c r="Q396" i="3" a="1"/>
  <c r="Q396" i="3" s="1"/>
  <c r="S116" i="3" a="1"/>
  <c r="S116" i="3" s="1"/>
  <c r="R116" i="3" a="1"/>
  <c r="R116" i="3" s="1"/>
  <c r="Q116" i="3" a="1"/>
  <c r="Q116" i="3" s="1"/>
  <c r="R814" i="3" a="1"/>
  <c r="R814" i="3" s="1"/>
  <c r="S814" i="3" a="1"/>
  <c r="S814" i="3" s="1"/>
  <c r="Q814" i="3" a="1"/>
  <c r="Q814" i="3" s="1"/>
  <c r="Q662" i="3" a="1"/>
  <c r="Q662" i="3" s="1"/>
  <c r="R662" i="3" a="1"/>
  <c r="R662" i="3" s="1"/>
  <c r="S662" i="3" a="1"/>
  <c r="S662" i="3" s="1"/>
  <c r="R918" i="3" a="1"/>
  <c r="R918" i="3" s="1"/>
  <c r="Q918" i="3" a="1"/>
  <c r="Q918" i="3" s="1"/>
  <c r="S918" i="3" a="1"/>
  <c r="S918" i="3" s="1"/>
  <c r="S217" i="3" a="1"/>
  <c r="S217" i="3" s="1"/>
  <c r="R217" i="3" a="1"/>
  <c r="R217" i="3" s="1"/>
  <c r="Q217" i="3" a="1"/>
  <c r="Q217" i="3" s="1"/>
  <c r="S785" i="3" a="1"/>
  <c r="S785" i="3" s="1"/>
  <c r="R785" i="3" a="1"/>
  <c r="R785" i="3" s="1"/>
  <c r="Q785" i="3" a="1"/>
  <c r="Q785" i="3" s="1"/>
  <c r="S84" i="3" a="1"/>
  <c r="S84" i="3" s="1"/>
  <c r="R84" i="3" a="1"/>
  <c r="R84" i="3" s="1"/>
  <c r="Q84" i="3" a="1"/>
  <c r="Q84" i="3" s="1"/>
  <c r="R430" i="3" a="1"/>
  <c r="R430" i="3" s="1"/>
  <c r="Q430" i="3" a="1"/>
  <c r="Q430" i="3" s="1"/>
  <c r="S430" i="3" a="1"/>
  <c r="S430" i="3" s="1"/>
  <c r="S458" i="3" a="1"/>
  <c r="S458" i="3" s="1"/>
  <c r="R458" i="3" a="1"/>
  <c r="R458" i="3" s="1"/>
  <c r="Q458" i="3" a="1"/>
  <c r="Q458" i="3" s="1"/>
  <c r="S545" i="3" a="1"/>
  <c r="S545" i="3" s="1"/>
  <c r="R545" i="3" a="1"/>
  <c r="R545" i="3" s="1"/>
  <c r="Q545" i="3" a="1"/>
  <c r="Q545" i="3" s="1"/>
  <c r="Q519" i="3" a="1"/>
  <c r="Q519" i="3" s="1"/>
  <c r="S519" i="3" a="1"/>
  <c r="S519" i="3" s="1"/>
  <c r="R519" i="3" a="1"/>
  <c r="R519" i="3" s="1"/>
  <c r="R294" i="3" a="1"/>
  <c r="R294" i="3" s="1"/>
  <c r="Q294" i="3" a="1"/>
  <c r="Q294" i="3" s="1"/>
  <c r="S294" i="3" a="1"/>
  <c r="S294" i="3" s="1"/>
  <c r="R759" i="3" a="1"/>
  <c r="R759" i="3" s="1"/>
  <c r="Q759" i="3" a="1"/>
  <c r="Q759" i="3" s="1"/>
  <c r="S759" i="3" a="1"/>
  <c r="S759" i="3" s="1"/>
  <c r="S231" i="3" a="1"/>
  <c r="S231" i="3" s="1"/>
  <c r="R231" i="3" a="1"/>
  <c r="R231" i="3" s="1"/>
  <c r="Q231" i="3" a="1"/>
  <c r="Q231" i="3" s="1"/>
  <c r="S247" i="3" a="1"/>
  <c r="S247" i="3" s="1"/>
  <c r="R247" i="3" a="1"/>
  <c r="R247" i="3" s="1"/>
  <c r="Q247" i="3" a="1"/>
  <c r="Q247" i="3" s="1"/>
  <c r="S356" i="3" a="1"/>
  <c r="S356" i="3" s="1"/>
  <c r="R356" i="3" a="1"/>
  <c r="R356" i="3" s="1"/>
  <c r="Q356" i="3" a="1"/>
  <c r="Q356" i="3" s="1"/>
  <c r="S844" i="3" a="1"/>
  <c r="S844" i="3" s="1"/>
  <c r="Q844" i="3" a="1"/>
  <c r="Q844" i="3" s="1"/>
  <c r="R844" i="3" a="1"/>
  <c r="R844" i="3" s="1"/>
  <c r="S108" i="3" a="1"/>
  <c r="S108" i="3" s="1"/>
  <c r="R108" i="3" a="1"/>
  <c r="R108" i="3" s="1"/>
  <c r="Q108" i="3" a="1"/>
  <c r="Q108" i="3" s="1"/>
  <c r="S131" i="3" a="1"/>
  <c r="S131" i="3" s="1"/>
  <c r="R131" i="3" a="1"/>
  <c r="R131" i="3" s="1"/>
  <c r="Q131" i="3" a="1"/>
  <c r="Q131" i="3" s="1"/>
  <c r="R804" i="3" a="1"/>
  <c r="R804" i="3" s="1"/>
  <c r="Q804" i="3" a="1"/>
  <c r="Q804" i="3" s="1"/>
  <c r="S804" i="3" a="1"/>
  <c r="S804" i="3" s="1"/>
  <c r="E12" i="10"/>
  <c r="F134" i="15"/>
  <c r="S380" i="3" a="1"/>
  <c r="S380" i="3" s="1"/>
  <c r="R380" i="3" a="1"/>
  <c r="R380" i="3" s="1"/>
  <c r="Q380" i="3" a="1"/>
  <c r="Q380" i="3" s="1"/>
  <c r="S185" i="3" a="1"/>
  <c r="S185" i="3" s="1"/>
  <c r="R185" i="3" a="1"/>
  <c r="R185" i="3" s="1"/>
  <c r="Q185" i="3" a="1"/>
  <c r="Q185" i="3" s="1"/>
  <c r="S531" i="3" a="1"/>
  <c r="S531" i="3" s="1"/>
  <c r="R531" i="3" a="1"/>
  <c r="R531" i="3" s="1"/>
  <c r="Q531" i="3" a="1"/>
  <c r="Q531" i="3" s="1"/>
  <c r="S683" i="3" a="1"/>
  <c r="S683" i="3" s="1"/>
  <c r="R683" i="3" a="1"/>
  <c r="R683" i="3" s="1"/>
  <c r="Q683" i="3" a="1"/>
  <c r="Q683" i="3" s="1"/>
  <c r="Q905" i="3" a="1"/>
  <c r="Q905" i="3" s="1"/>
  <c r="S905" i="3" a="1"/>
  <c r="S905" i="3" s="1"/>
  <c r="R905" i="3" a="1"/>
  <c r="R905" i="3" s="1"/>
  <c r="S346" i="3" a="1"/>
  <c r="S346" i="3" s="1"/>
  <c r="R346" i="3" a="1"/>
  <c r="R346" i="3" s="1"/>
  <c r="Q346" i="3" a="1"/>
  <c r="Q346" i="3" s="1"/>
  <c r="Q742" i="3" a="1"/>
  <c r="Q742" i="3" s="1"/>
  <c r="S742" i="3" a="1"/>
  <c r="S742" i="3" s="1"/>
  <c r="R742" i="3" a="1"/>
  <c r="R742" i="3" s="1"/>
  <c r="Q72" i="3" a="1"/>
  <c r="Q72" i="3" s="1"/>
  <c r="R72" i="3" a="1"/>
  <c r="R72" i="3" s="1"/>
  <c r="S72" i="3" a="1"/>
  <c r="S72" i="3" s="1"/>
  <c r="R343" i="3" a="1"/>
  <c r="R343" i="3" s="1"/>
  <c r="Q343" i="3" a="1"/>
  <c r="Q343" i="3" s="1"/>
  <c r="S343" i="3" a="1"/>
  <c r="S343" i="3" s="1"/>
  <c r="R599" i="3" a="1"/>
  <c r="R599" i="3" s="1"/>
  <c r="S599" i="3" a="1"/>
  <c r="S599" i="3" s="1"/>
  <c r="Q599" i="3" a="1"/>
  <c r="Q599" i="3" s="1"/>
  <c r="R738" i="3" a="1"/>
  <c r="R738" i="3" s="1"/>
  <c r="Q738" i="3" a="1"/>
  <c r="Q738" i="3" s="1"/>
  <c r="S738" i="3" a="1"/>
  <c r="S738" i="3" s="1"/>
  <c r="R766" i="3" a="1"/>
  <c r="R766" i="3" s="1"/>
  <c r="Q766" i="3" a="1"/>
  <c r="Q766" i="3" s="1"/>
  <c r="S766" i="3" a="1"/>
  <c r="S766" i="3" s="1"/>
  <c r="S906" i="3" a="1"/>
  <c r="S906" i="3" s="1"/>
  <c r="R906" i="3" a="1"/>
  <c r="R906" i="3" s="1"/>
  <c r="Q906" i="3" a="1"/>
  <c r="Q906" i="3" s="1"/>
  <c r="Q465" i="3" a="1"/>
  <c r="Q465" i="3" s="1"/>
  <c r="S465" i="3" a="1"/>
  <c r="S465" i="3" s="1"/>
  <c r="R465" i="3" a="1"/>
  <c r="R465" i="3" s="1"/>
  <c r="R687" i="3" a="1"/>
  <c r="R687" i="3" s="1"/>
  <c r="Q687" i="3" a="1"/>
  <c r="Q687" i="3" s="1"/>
  <c r="S687" i="3" a="1"/>
  <c r="S687" i="3" s="1"/>
  <c r="S980" i="3" a="1"/>
  <c r="S980" i="3" s="1"/>
  <c r="R980" i="3" a="1"/>
  <c r="R980" i="3" s="1"/>
  <c r="Q980" i="3" a="1"/>
  <c r="Q980" i="3" s="1"/>
  <c r="Q56" i="3" a="1"/>
  <c r="Q56" i="3" s="1"/>
  <c r="R56" i="3" a="1"/>
  <c r="R56" i="3" s="1"/>
  <c r="S56" i="3" a="1"/>
  <c r="S56" i="3" s="1"/>
  <c r="Q337" i="3" a="1"/>
  <c r="Q337" i="3" s="1"/>
  <c r="S337" i="3" a="1"/>
  <c r="S337" i="3" s="1"/>
  <c r="R337" i="3" a="1"/>
  <c r="R337" i="3" s="1"/>
  <c r="S341" i="3" a="1"/>
  <c r="S341" i="3" s="1"/>
  <c r="R341" i="3" a="1"/>
  <c r="R341" i="3" s="1"/>
  <c r="Q341" i="3" a="1"/>
  <c r="Q341" i="3" s="1"/>
  <c r="R162" i="3" a="1"/>
  <c r="R162" i="3" s="1"/>
  <c r="Q162" i="3" a="1"/>
  <c r="Q162" i="3" s="1"/>
  <c r="S162" i="3" a="1"/>
  <c r="S162" i="3" s="1"/>
  <c r="R885" i="3" a="1"/>
  <c r="R885" i="3" s="1"/>
  <c r="Q885" i="3" a="1"/>
  <c r="Q885" i="3" s="1"/>
  <c r="S885" i="3" a="1"/>
  <c r="S885" i="3" s="1"/>
  <c r="S908" i="3" a="1"/>
  <c r="S908" i="3" s="1"/>
  <c r="R908" i="3" a="1"/>
  <c r="R908" i="3" s="1"/>
  <c r="Q908" i="3" a="1"/>
  <c r="Q908" i="3" s="1"/>
  <c r="R968" i="3" a="1"/>
  <c r="R968" i="3" s="1"/>
  <c r="Q968" i="3" a="1"/>
  <c r="Q968" i="3" s="1"/>
  <c r="S968" i="3" a="1"/>
  <c r="S968" i="3" s="1"/>
  <c r="R600" i="3" a="1"/>
  <c r="R600" i="3" s="1"/>
  <c r="Q600" i="3" a="1"/>
  <c r="Q600" i="3" s="1"/>
  <c r="S600" i="3" a="1"/>
  <c r="S600" i="3" s="1"/>
  <c r="S264" i="3" a="1"/>
  <c r="S264" i="3" s="1"/>
  <c r="R264" i="3" a="1"/>
  <c r="R264" i="3" s="1"/>
  <c r="Q264" i="3" a="1"/>
  <c r="Q264" i="3" s="1"/>
  <c r="S256" i="3" a="1"/>
  <c r="S256" i="3" s="1"/>
  <c r="R256" i="3" a="1"/>
  <c r="R256" i="3" s="1"/>
  <c r="Q256" i="3" a="1"/>
  <c r="Q256" i="3" s="1"/>
  <c r="Q297" i="3" a="1"/>
  <c r="Q297" i="3" s="1"/>
  <c r="S297" i="3" a="1"/>
  <c r="S297" i="3" s="1"/>
  <c r="R297" i="3" a="1"/>
  <c r="R297" i="3" s="1"/>
  <c r="S177" i="3" a="1"/>
  <c r="S177" i="3" s="1"/>
  <c r="R177" i="3" a="1"/>
  <c r="R177" i="3" s="1"/>
  <c r="Q177" i="3" a="1"/>
  <c r="Q177" i="3" s="1"/>
  <c r="R302" i="3" a="1"/>
  <c r="R302" i="3" s="1"/>
  <c r="Q302" i="3" a="1"/>
  <c r="Q302" i="3" s="1"/>
  <c r="S302" i="3" a="1"/>
  <c r="S302" i="3" s="1"/>
  <c r="Q173" i="3" a="1"/>
  <c r="Q173" i="3" s="1"/>
  <c r="S173" i="3" a="1"/>
  <c r="S173" i="3" s="1"/>
  <c r="R173" i="3" a="1"/>
  <c r="R173" i="3" s="1"/>
  <c r="R549" i="3" a="1"/>
  <c r="R549" i="3" s="1"/>
  <c r="Q549" i="3" a="1"/>
  <c r="Q549" i="3" s="1"/>
  <c r="S549" i="3" a="1"/>
  <c r="S549" i="3" s="1"/>
  <c r="S914" i="3" a="1"/>
  <c r="S914" i="3" s="1"/>
  <c r="Q914" i="3" a="1"/>
  <c r="Q914" i="3" s="1"/>
  <c r="R914" i="3" a="1"/>
  <c r="R914" i="3" s="1"/>
  <c r="S411" i="3" a="1"/>
  <c r="S411" i="3" s="1"/>
  <c r="R411" i="3" a="1"/>
  <c r="R411" i="3" s="1"/>
  <c r="Q411" i="3" a="1"/>
  <c r="Q411" i="3" s="1"/>
  <c r="R936" i="3" a="1"/>
  <c r="R936" i="3" s="1"/>
  <c r="Q936" i="3" a="1"/>
  <c r="Q936" i="3" s="1"/>
  <c r="S936" i="3" a="1"/>
  <c r="S936" i="3" s="1"/>
  <c r="S538" i="3" a="1"/>
  <c r="S538" i="3" s="1"/>
  <c r="R538" i="3" a="1"/>
  <c r="R538" i="3" s="1"/>
  <c r="Q538" i="3" a="1"/>
  <c r="Q538" i="3" s="1"/>
  <c r="S193" i="3" a="1"/>
  <c r="S193" i="3" s="1"/>
  <c r="R193" i="3" a="1"/>
  <c r="R193" i="3" s="1"/>
  <c r="Q193" i="3" a="1"/>
  <c r="Q193" i="3" s="1"/>
  <c r="R374" i="3" a="1"/>
  <c r="R374" i="3" s="1"/>
  <c r="Q374" i="3" a="1"/>
  <c r="Q374" i="3" s="1"/>
  <c r="S374" i="3" a="1"/>
  <c r="S374" i="3" s="1"/>
  <c r="R509" i="3" a="1"/>
  <c r="R509" i="3" s="1"/>
  <c r="Q509" i="3" a="1"/>
  <c r="Q509" i="3" s="1"/>
  <c r="S509" i="3" a="1"/>
  <c r="S509" i="3" s="1"/>
  <c r="S239" i="3" a="1"/>
  <c r="S239" i="3" s="1"/>
  <c r="R239" i="3" a="1"/>
  <c r="R239" i="3" s="1"/>
  <c r="Q239" i="3" a="1"/>
  <c r="Q239" i="3" s="1"/>
  <c r="S737" i="3" a="1"/>
  <c r="S737" i="3" s="1"/>
  <c r="R737" i="3" a="1"/>
  <c r="R737" i="3" s="1"/>
  <c r="Q737" i="3" a="1"/>
  <c r="Q737" i="3" s="1"/>
  <c r="S999" i="3" a="1"/>
  <c r="S999" i="3" s="1"/>
  <c r="R999" i="3" a="1"/>
  <c r="R999" i="3" s="1"/>
  <c r="Q999" i="3" a="1"/>
  <c r="Q999" i="3" s="1"/>
  <c r="Q137" i="3" a="1"/>
  <c r="Q137" i="3" s="1"/>
  <c r="S137" i="3" a="1"/>
  <c r="S137" i="3" s="1"/>
  <c r="R137" i="3" a="1"/>
  <c r="R137" i="3" s="1"/>
  <c r="S262" i="3" a="1"/>
  <c r="S262" i="3" s="1"/>
  <c r="R262" i="3" a="1"/>
  <c r="R262" i="3" s="1"/>
  <c r="Q262" i="3" a="1"/>
  <c r="Q262" i="3" s="1"/>
  <c r="R516" i="3" a="1"/>
  <c r="R516" i="3" s="1"/>
  <c r="Q516" i="3" a="1"/>
  <c r="Q516" i="3" s="1"/>
  <c r="S516" i="3" a="1"/>
  <c r="S516" i="3" s="1"/>
  <c r="R856" i="3" a="1"/>
  <c r="R856" i="3" s="1"/>
  <c r="Q856" i="3" a="1"/>
  <c r="Q856" i="3" s="1"/>
  <c r="S856" i="3" a="1"/>
  <c r="S856" i="3" s="1"/>
  <c r="R335" i="3" a="1"/>
  <c r="R335" i="3" s="1"/>
  <c r="Q335" i="3" a="1"/>
  <c r="Q335" i="3" s="1"/>
  <c r="S335" i="3" a="1"/>
  <c r="S335" i="3" s="1"/>
  <c r="Q535" i="3" a="1"/>
  <c r="Q535" i="3" s="1"/>
  <c r="S535" i="3" a="1"/>
  <c r="S535" i="3" s="1"/>
  <c r="R535" i="3" a="1"/>
  <c r="R535" i="3" s="1"/>
  <c r="Q880" i="3" a="1"/>
  <c r="Q880" i="3" s="1"/>
  <c r="S880" i="3" a="1"/>
  <c r="S880" i="3" s="1"/>
  <c r="R880" i="3" a="1"/>
  <c r="R880" i="3" s="1"/>
  <c r="R993" i="3" a="1"/>
  <c r="R993" i="3" s="1"/>
  <c r="Q993" i="3" a="1"/>
  <c r="Q993" i="3" s="1"/>
  <c r="S993" i="3" a="1"/>
  <c r="S993" i="3" s="1"/>
  <c r="S263" i="3" a="1"/>
  <c r="S263" i="3" s="1"/>
  <c r="R263" i="3" a="1"/>
  <c r="R263" i="3" s="1"/>
  <c r="Q263" i="3" a="1"/>
  <c r="Q263" i="3" s="1"/>
  <c r="Q432" i="3" a="1"/>
  <c r="Q432" i="3" s="1"/>
  <c r="S432" i="3" a="1"/>
  <c r="S432" i="3" s="1"/>
  <c r="R432" i="3" a="1"/>
  <c r="R432" i="3" s="1"/>
  <c r="Q954" i="3" a="1"/>
  <c r="Q954" i="3" s="1"/>
  <c r="S954" i="3" a="1"/>
  <c r="S954" i="3" s="1"/>
  <c r="R954" i="3" a="1"/>
  <c r="R954" i="3" s="1"/>
  <c r="Q328" i="3" a="1"/>
  <c r="Q328" i="3" s="1"/>
  <c r="S328" i="3" a="1"/>
  <c r="S328" i="3" s="1"/>
  <c r="R328" i="3" a="1"/>
  <c r="R328" i="3" s="1"/>
  <c r="S166" i="3" a="1"/>
  <c r="S166" i="3" s="1"/>
  <c r="R166" i="3" a="1"/>
  <c r="R166" i="3" s="1"/>
  <c r="Q166" i="3" a="1"/>
  <c r="Q166" i="3" s="1"/>
  <c r="R486" i="3" a="1"/>
  <c r="R486" i="3" s="1"/>
  <c r="Q486" i="3" a="1"/>
  <c r="Q486" i="3" s="1"/>
  <c r="S486" i="3" a="1"/>
  <c r="S486" i="3" s="1"/>
  <c r="S821" i="3" a="1"/>
  <c r="S821" i="3" s="1"/>
  <c r="R821" i="3" a="1"/>
  <c r="R821" i="3" s="1"/>
  <c r="Q821" i="3" a="1"/>
  <c r="Q821" i="3" s="1"/>
  <c r="S964" i="3" a="1"/>
  <c r="S964" i="3" s="1"/>
  <c r="Q964" i="3" a="1"/>
  <c r="Q964" i="3" s="1"/>
  <c r="R964" i="3" a="1"/>
  <c r="R964" i="3" s="1"/>
  <c r="Q508" i="3" a="1"/>
  <c r="Q508" i="3" s="1"/>
  <c r="S508" i="3" a="1"/>
  <c r="S508" i="3" s="1"/>
  <c r="R508" i="3" a="1"/>
  <c r="R508" i="3" s="1"/>
  <c r="Q870" i="3" a="1"/>
  <c r="Q870" i="3" s="1"/>
  <c r="R870" i="3" a="1"/>
  <c r="R870" i="3" s="1"/>
  <c r="S870" i="3" a="1"/>
  <c r="S870" i="3" s="1"/>
  <c r="R70" i="3" a="1"/>
  <c r="R70" i="3" s="1"/>
  <c r="Q70" i="3" a="1"/>
  <c r="Q70" i="3" s="1"/>
  <c r="S70" i="3" a="1"/>
  <c r="S70" i="3" s="1"/>
  <c r="S735" i="3" a="1"/>
  <c r="S735" i="3" s="1"/>
  <c r="Q735" i="3" a="1"/>
  <c r="Q735" i="3" s="1"/>
  <c r="R735" i="3" a="1"/>
  <c r="R735" i="3" s="1"/>
  <c r="S100" i="3" a="1"/>
  <c r="S100" i="3" s="1"/>
  <c r="R100" i="3" a="1"/>
  <c r="R100" i="3" s="1"/>
  <c r="Q100" i="3" a="1"/>
  <c r="Q100" i="3" s="1"/>
  <c r="Q422" i="3" a="1"/>
  <c r="Q422" i="3" s="1"/>
  <c r="S422" i="3" a="1"/>
  <c r="S422" i="3" s="1"/>
  <c r="R422" i="3" a="1"/>
  <c r="R422" i="3" s="1"/>
  <c r="R772" i="3" a="1"/>
  <c r="R772" i="3" s="1"/>
  <c r="Q772" i="3" a="1"/>
  <c r="Q772" i="3" s="1"/>
  <c r="S772" i="3" a="1"/>
  <c r="S772" i="3" s="1"/>
  <c r="Q995" i="3" a="1"/>
  <c r="Q995" i="3" s="1"/>
  <c r="S995" i="3" a="1"/>
  <c r="S995" i="3" s="1"/>
  <c r="R995" i="3" a="1"/>
  <c r="R995" i="3" s="1"/>
  <c r="Q104" i="3" a="1"/>
  <c r="Q104" i="3" s="1"/>
  <c r="R104" i="3" a="1"/>
  <c r="R104" i="3" s="1"/>
  <c r="S104" i="3" a="1"/>
  <c r="S104" i="3" s="1"/>
  <c r="S631" i="3" a="1"/>
  <c r="S631" i="3" s="1"/>
  <c r="R631" i="3" a="1"/>
  <c r="R631" i="3" s="1"/>
  <c r="Q631" i="3" a="1"/>
  <c r="Q631" i="3" s="1"/>
  <c r="R711" i="3" a="1"/>
  <c r="R711" i="3" s="1"/>
  <c r="Q711" i="3" a="1"/>
  <c r="Q711" i="3" s="1"/>
  <c r="S711" i="3" a="1"/>
  <c r="S711" i="3" s="1"/>
  <c r="S889" i="3" a="1"/>
  <c r="S889" i="3" s="1"/>
  <c r="Q889" i="3" a="1"/>
  <c r="Q889" i="3" s="1"/>
  <c r="R889" i="3" a="1"/>
  <c r="R889" i="3" s="1"/>
  <c r="S10" i="3" a="1"/>
  <c r="S10" i="3" s="1"/>
  <c r="R10" i="3" a="1"/>
  <c r="R10" i="3" s="1"/>
  <c r="Q10" i="3" a="1"/>
  <c r="Q10" i="3" s="1"/>
  <c r="S309" i="3" a="1"/>
  <c r="S309" i="3" s="1"/>
  <c r="R309" i="3" a="1"/>
  <c r="R309" i="3" s="1"/>
  <c r="Q309" i="3" a="1"/>
  <c r="Q309" i="3" s="1"/>
  <c r="R750" i="3" a="1"/>
  <c r="R750" i="3" s="1"/>
  <c r="S750" i="3" a="1"/>
  <c r="S750" i="3" s="1"/>
  <c r="Q750" i="3" a="1"/>
  <c r="Q750" i="3" s="1"/>
  <c r="Q618" i="3" a="1"/>
  <c r="Q618" i="3" s="1"/>
  <c r="R618" i="3" a="1"/>
  <c r="R618" i="3" s="1"/>
  <c r="S618" i="3" a="1"/>
  <c r="S618" i="3" s="1"/>
  <c r="S491" i="3" a="1"/>
  <c r="S491" i="3" s="1"/>
  <c r="R491" i="3" a="1"/>
  <c r="R491" i="3" s="1"/>
  <c r="Q491" i="3" a="1"/>
  <c r="Q491" i="3" s="1"/>
  <c r="Q657" i="3" a="1"/>
  <c r="Q657" i="3" s="1"/>
  <c r="R657" i="3" a="1"/>
  <c r="R657" i="3" s="1"/>
  <c r="S657" i="3" a="1"/>
  <c r="S657" i="3" s="1"/>
  <c r="S522" i="3" a="1"/>
  <c r="S522" i="3" s="1"/>
  <c r="R522" i="3" a="1"/>
  <c r="R522" i="3" s="1"/>
  <c r="Q522" i="3" a="1"/>
  <c r="Q522" i="3" s="1"/>
  <c r="Q220" i="3" a="1"/>
  <c r="Q220" i="3" s="1"/>
  <c r="S220" i="3" a="1"/>
  <c r="S220" i="3" s="1"/>
  <c r="R220" i="3" a="1"/>
  <c r="R220" i="3" s="1"/>
  <c r="Q408" i="3" a="1"/>
  <c r="Q408" i="3" s="1"/>
  <c r="S408" i="3" a="1"/>
  <c r="S408" i="3" s="1"/>
  <c r="R408" i="3" a="1"/>
  <c r="R408" i="3" s="1"/>
  <c r="S783" i="3" a="1"/>
  <c r="S783" i="3" s="1"/>
  <c r="Q783" i="3" a="1"/>
  <c r="Q783" i="3" s="1"/>
  <c r="R783" i="3" a="1"/>
  <c r="R783" i="3" s="1"/>
  <c r="R30" i="3" a="1"/>
  <c r="R30" i="3" s="1"/>
  <c r="Q30" i="3" a="1"/>
  <c r="Q30" i="3" s="1"/>
  <c r="S30" i="3" a="1"/>
  <c r="S30" i="3" s="1"/>
  <c r="R227" i="3" a="1"/>
  <c r="R227" i="3" s="1"/>
  <c r="Q227" i="3" a="1"/>
  <c r="Q227" i="3" s="1"/>
  <c r="S227" i="3" a="1"/>
  <c r="S227" i="3" s="1"/>
  <c r="S330" i="3" a="1"/>
  <c r="S330" i="3" s="1"/>
  <c r="R330" i="3" a="1"/>
  <c r="R330" i="3" s="1"/>
  <c r="Q330" i="3" a="1"/>
  <c r="Q330" i="3" s="1"/>
  <c r="Q723" i="3" a="1"/>
  <c r="Q723" i="3" s="1"/>
  <c r="S723" i="3" a="1"/>
  <c r="S723" i="3" s="1"/>
  <c r="R723" i="3" a="1"/>
  <c r="R723" i="3" s="1"/>
  <c r="R929" i="3" a="1"/>
  <c r="R929" i="3" s="1"/>
  <c r="Q929" i="3" a="1"/>
  <c r="Q929" i="3" s="1"/>
  <c r="S929" i="3" a="1"/>
  <c r="S929" i="3" s="1"/>
  <c r="R258" i="3" a="1"/>
  <c r="R258" i="3" s="1"/>
  <c r="Q258" i="3" a="1"/>
  <c r="Q258" i="3" s="1"/>
  <c r="S258" i="3" a="1"/>
  <c r="S258" i="3" s="1"/>
  <c r="S445" i="3" a="1"/>
  <c r="S445" i="3" s="1"/>
  <c r="R445" i="3" a="1"/>
  <c r="R445" i="3" s="1"/>
  <c r="Q445" i="3" a="1"/>
  <c r="Q445" i="3" s="1"/>
  <c r="Q713" i="3" a="1"/>
  <c r="Q713" i="3" s="1"/>
  <c r="S713" i="3" a="1"/>
  <c r="S713" i="3" s="1"/>
  <c r="R713" i="3" a="1"/>
  <c r="R713" i="3" s="1"/>
  <c r="R334" i="3" a="1"/>
  <c r="R334" i="3" s="1"/>
  <c r="Q334" i="3" a="1"/>
  <c r="Q334" i="3" s="1"/>
  <c r="S334" i="3" a="1"/>
  <c r="S334" i="3" s="1"/>
  <c r="S792" i="3" a="1"/>
  <c r="S792" i="3" s="1"/>
  <c r="R792" i="3" a="1"/>
  <c r="R792" i="3" s="1"/>
  <c r="Q792" i="3" a="1"/>
  <c r="Q792" i="3" s="1"/>
  <c r="S77" i="3" a="1"/>
  <c r="S77" i="3" s="1"/>
  <c r="R77" i="3" a="1"/>
  <c r="R77" i="3" s="1"/>
  <c r="Q77" i="3" a="1"/>
  <c r="Q77" i="3" s="1"/>
  <c r="S845" i="3" a="1"/>
  <c r="S845" i="3" s="1"/>
  <c r="R845" i="3" a="1"/>
  <c r="R845" i="3" s="1"/>
  <c r="Q845" i="3" a="1"/>
  <c r="Q845" i="3" s="1"/>
  <c r="S176" i="3" a="1"/>
  <c r="S176" i="3" s="1"/>
  <c r="R176" i="3" a="1"/>
  <c r="R176" i="3" s="1"/>
  <c r="Q176" i="3" a="1"/>
  <c r="Q176" i="3" s="1"/>
  <c r="R803" i="3" a="1"/>
  <c r="R803" i="3" s="1"/>
  <c r="Q803" i="3" a="1"/>
  <c r="Q803" i="3" s="1"/>
  <c r="S803" i="3" a="1"/>
  <c r="S803" i="3" s="1"/>
  <c r="S861" i="3" a="1"/>
  <c r="S861" i="3" s="1"/>
  <c r="R861" i="3" a="1"/>
  <c r="R861" i="3" s="1"/>
  <c r="Q861" i="3" a="1"/>
  <c r="Q861" i="3" s="1"/>
  <c r="S867" i="3" a="1"/>
  <c r="S867" i="3" s="1"/>
  <c r="R867" i="3" a="1"/>
  <c r="R867" i="3" s="1"/>
  <c r="Q867" i="3" a="1"/>
  <c r="Q867" i="3" s="1"/>
  <c r="Q286" i="3" a="1"/>
  <c r="Q286" i="3" s="1"/>
  <c r="S286" i="3" a="1"/>
  <c r="S286" i="3" s="1"/>
  <c r="R286" i="3" a="1"/>
  <c r="R286" i="3" s="1"/>
  <c r="S466" i="3" a="1"/>
  <c r="S466" i="3" s="1"/>
  <c r="R466" i="3" a="1"/>
  <c r="R466" i="3" s="1"/>
  <c r="Q466" i="3" a="1"/>
  <c r="Q466" i="3" s="1"/>
  <c r="R703" i="3" a="1"/>
  <c r="R703" i="3" s="1"/>
  <c r="Q703" i="3" a="1"/>
  <c r="Q703" i="3" s="1"/>
  <c r="S703" i="3" a="1"/>
  <c r="S703" i="3" s="1"/>
  <c r="R923" i="3" a="1"/>
  <c r="R923" i="3" s="1"/>
  <c r="Q923" i="3" a="1"/>
  <c r="Q923" i="3" s="1"/>
  <c r="S923" i="3" a="1"/>
  <c r="S923" i="3" s="1"/>
  <c r="Q352" i="3" a="1"/>
  <c r="Q352" i="3" s="1"/>
  <c r="S352" i="3" a="1"/>
  <c r="S352" i="3" s="1"/>
  <c r="R352" i="3" a="1"/>
  <c r="R352" i="3" s="1"/>
  <c r="Q798" i="3" a="1"/>
  <c r="Q798" i="3" s="1"/>
  <c r="S798" i="3" a="1"/>
  <c r="S798" i="3" s="1"/>
  <c r="R798" i="3" a="1"/>
  <c r="R798" i="3" s="1"/>
  <c r="S66" i="3" a="1"/>
  <c r="S66" i="3" s="1"/>
  <c r="Q66" i="3" a="1"/>
  <c r="Q66" i="3" s="1"/>
  <c r="R66" i="3" a="1"/>
  <c r="R66" i="3" s="1"/>
  <c r="S373" i="3" a="1"/>
  <c r="S373" i="3" s="1"/>
  <c r="R373" i="3" a="1"/>
  <c r="R373" i="3" s="1"/>
  <c r="Q373" i="3" a="1"/>
  <c r="Q373" i="3" s="1"/>
  <c r="S900" i="3" a="1"/>
  <c r="S900" i="3" s="1"/>
  <c r="R900" i="3" a="1"/>
  <c r="R900" i="3" s="1"/>
  <c r="Q900" i="3" a="1"/>
  <c r="Q900" i="3" s="1"/>
  <c r="Q368" i="3" a="1"/>
  <c r="Q368" i="3" s="1"/>
  <c r="S368" i="3" a="1"/>
  <c r="S368" i="3" s="1"/>
  <c r="R368" i="3" a="1"/>
  <c r="R368" i="3" s="1"/>
  <c r="S596" i="3" a="1"/>
  <c r="S596" i="3" s="1"/>
  <c r="Q596" i="3" a="1"/>
  <c r="Q596" i="3" s="1"/>
  <c r="R596" i="3" a="1"/>
  <c r="R596" i="3" s="1"/>
  <c r="R86" i="3" a="1"/>
  <c r="R86" i="3" s="1"/>
  <c r="Q86" i="3" a="1"/>
  <c r="Q86" i="3" s="1"/>
  <c r="S86" i="3" a="1"/>
  <c r="S86" i="3" s="1"/>
  <c r="S434" i="3" a="1"/>
  <c r="S434" i="3" s="1"/>
  <c r="Q434" i="3" a="1"/>
  <c r="Q434" i="3" s="1"/>
  <c r="R434" i="3" a="1"/>
  <c r="R434" i="3" s="1"/>
  <c r="Q619" i="3" a="1"/>
  <c r="Q619" i="3" s="1"/>
  <c r="S619" i="3" a="1"/>
  <c r="S619" i="3" s="1"/>
  <c r="R619" i="3" a="1"/>
  <c r="R619" i="3" s="1"/>
  <c r="R78" i="3" a="1"/>
  <c r="R78" i="3" s="1"/>
  <c r="Q78" i="3" a="1"/>
  <c r="Q78" i="3" s="1"/>
  <c r="S78" i="3" a="1"/>
  <c r="S78" i="3" s="1"/>
  <c r="R274" i="3" a="1"/>
  <c r="R274" i="3" s="1"/>
  <c r="Q274" i="3" a="1"/>
  <c r="Q274" i="3" s="1"/>
  <c r="S274" i="3" a="1"/>
  <c r="S274" i="3" s="1"/>
  <c r="S461" i="3" a="1"/>
  <c r="S461" i="3" s="1"/>
  <c r="R461" i="3" a="1"/>
  <c r="R461" i="3" s="1"/>
  <c r="Q461" i="3" a="1"/>
  <c r="Q461" i="3" s="1"/>
  <c r="S714" i="3" a="1"/>
  <c r="S714" i="3" s="1"/>
  <c r="R714" i="3" a="1"/>
  <c r="R714" i="3" s="1"/>
  <c r="Q714" i="3" a="1"/>
  <c r="Q714" i="3" s="1"/>
  <c r="Q49" i="3" a="1"/>
  <c r="Q49" i="3" s="1"/>
  <c r="S49" i="3" a="1"/>
  <c r="S49" i="3" s="1"/>
  <c r="R49" i="3" a="1"/>
  <c r="R49" i="3" s="1"/>
  <c r="S222" i="3" a="1"/>
  <c r="S222" i="3" s="1"/>
  <c r="R222" i="3" a="1"/>
  <c r="R222" i="3" s="1"/>
  <c r="Q222" i="3" a="1"/>
  <c r="Q222" i="3" s="1"/>
  <c r="R582" i="3" a="1"/>
  <c r="R582" i="3" s="1"/>
  <c r="Q582" i="3" a="1"/>
  <c r="Q582" i="3" s="1"/>
  <c r="S582" i="3" a="1"/>
  <c r="S582" i="3" s="1"/>
  <c r="Q896" i="3" a="1"/>
  <c r="Q896" i="3" s="1"/>
  <c r="R896" i="3" a="1"/>
  <c r="R896" i="3" s="1"/>
  <c r="S896" i="3" a="1"/>
  <c r="S896" i="3" s="1"/>
  <c r="R19" i="3" a="1"/>
  <c r="R19" i="3" s="1"/>
  <c r="Q19" i="3" a="1"/>
  <c r="Q19" i="3" s="1"/>
  <c r="S19" i="3" a="1"/>
  <c r="S19" i="3" s="1"/>
  <c r="S755" i="3" a="1"/>
  <c r="S755" i="3" s="1"/>
  <c r="R755" i="3" a="1"/>
  <c r="R755" i="3" s="1"/>
  <c r="Q755" i="3" a="1"/>
  <c r="Q755" i="3" s="1"/>
  <c r="Q585" i="3" a="1"/>
  <c r="Q585" i="3" s="1"/>
  <c r="S585" i="3" a="1"/>
  <c r="S585" i="3" s="1"/>
  <c r="R585" i="3" a="1"/>
  <c r="R585" i="3" s="1"/>
  <c r="S182" i="3" a="1"/>
  <c r="S182" i="3" s="1"/>
  <c r="R182" i="3" a="1"/>
  <c r="R182" i="3" s="1"/>
  <c r="Q182" i="3" a="1"/>
  <c r="Q182" i="3" s="1"/>
  <c r="S924" i="3" a="1"/>
  <c r="S924" i="3" s="1"/>
  <c r="R924" i="3" a="1"/>
  <c r="R924" i="3" s="1"/>
  <c r="Q924" i="3" a="1"/>
  <c r="Q924" i="3" s="1"/>
  <c r="Q293" i="3" a="1"/>
  <c r="Q293" i="3" s="1"/>
  <c r="S293" i="3" a="1"/>
  <c r="S293" i="3" s="1"/>
  <c r="R293" i="3" a="1"/>
  <c r="R293" i="3" s="1"/>
  <c r="S544" i="3" a="1"/>
  <c r="S544" i="3" s="1"/>
  <c r="R544" i="3" a="1"/>
  <c r="R544" i="3" s="1"/>
  <c r="Q544" i="3" a="1"/>
  <c r="Q544" i="3" s="1"/>
  <c r="I429" i="16"/>
  <c r="I3" i="17"/>
  <c r="I8" i="17" s="1"/>
  <c r="B37" i="6" s="1"/>
  <c r="C52" i="5" s="1"/>
  <c r="B52" i="5" s="1"/>
  <c r="AY2" i="4" s="1"/>
  <c r="S528" i="3" a="1"/>
  <c r="S528" i="3" s="1"/>
  <c r="R528" i="3" a="1"/>
  <c r="R528" i="3" s="1"/>
  <c r="Q528" i="3" a="1"/>
  <c r="Q528" i="3" s="1"/>
  <c r="S975" i="3" a="1"/>
  <c r="S975" i="3" s="1"/>
  <c r="R975" i="3" a="1"/>
  <c r="R975" i="3" s="1"/>
  <c r="Q975" i="3" a="1"/>
  <c r="Q975" i="3" s="1"/>
  <c r="S941" i="3" a="1"/>
  <c r="S941" i="3" s="1"/>
  <c r="R941" i="3" a="1"/>
  <c r="R941" i="3" s="1"/>
  <c r="Q941" i="3" a="1"/>
  <c r="Q941" i="3" s="1"/>
  <c r="Q741" i="3" a="1"/>
  <c r="Q741" i="3" s="1"/>
  <c r="R741" i="3" a="1"/>
  <c r="R741" i="3" s="1"/>
  <c r="S741" i="3" a="1"/>
  <c r="S741" i="3" s="1"/>
  <c r="R532" i="3" a="1"/>
  <c r="R532" i="3" s="1"/>
  <c r="Q532" i="3" a="1"/>
  <c r="Q532" i="3" s="1"/>
  <c r="S532" i="3" a="1"/>
  <c r="S532" i="3" s="1"/>
  <c r="S716" i="3" a="1"/>
  <c r="S716" i="3" s="1"/>
  <c r="R716" i="3" a="1"/>
  <c r="R716" i="3" s="1"/>
  <c r="Q716" i="3" a="1"/>
  <c r="Q716" i="3" s="1"/>
  <c r="R671" i="3" a="1"/>
  <c r="R671" i="3" s="1"/>
  <c r="Q671" i="3" a="1"/>
  <c r="Q671" i="3" s="1"/>
  <c r="S671" i="3" a="1"/>
  <c r="S671" i="3" s="1"/>
  <c r="S200" i="3" a="1"/>
  <c r="S200" i="3" s="1"/>
  <c r="R200" i="3" a="1"/>
  <c r="R200" i="3" s="1"/>
  <c r="Q200" i="3" a="1"/>
  <c r="Q200" i="3" s="1"/>
  <c r="Q288" i="3" a="1"/>
  <c r="Q288" i="3" s="1"/>
  <c r="S288" i="3" a="1"/>
  <c r="S288" i="3" s="1"/>
  <c r="R288" i="3" a="1"/>
  <c r="R288" i="3" s="1"/>
  <c r="R366" i="3" a="1"/>
  <c r="R366" i="3" s="1"/>
  <c r="Q366" i="3" a="1"/>
  <c r="Q366" i="3" s="1"/>
  <c r="S366" i="3" a="1"/>
  <c r="S366" i="3" s="1"/>
  <c r="S828" i="3" a="1"/>
  <c r="S828" i="3" s="1"/>
  <c r="R828" i="3" a="1"/>
  <c r="R828" i="3" s="1"/>
  <c r="Q828" i="3" a="1"/>
  <c r="Q828" i="3" s="1"/>
  <c r="S107" i="3" a="1"/>
  <c r="S107" i="3" s="1"/>
  <c r="R107" i="3" a="1"/>
  <c r="R107" i="3" s="1"/>
  <c r="Q107" i="3" a="1"/>
  <c r="Q107" i="3" s="1"/>
  <c r="R126" i="3" a="1"/>
  <c r="R126" i="3" s="1"/>
  <c r="Q126" i="3" a="1"/>
  <c r="Q126" i="3" s="1"/>
  <c r="S126" i="3" a="1"/>
  <c r="S126" i="3" s="1"/>
  <c r="R111" i="3" a="1"/>
  <c r="R111" i="3" s="1"/>
  <c r="Q111" i="3" a="1"/>
  <c r="Q111" i="3" s="1"/>
  <c r="S111" i="3" a="1"/>
  <c r="S111" i="3" s="1"/>
  <c r="R795" i="3" a="1"/>
  <c r="R795" i="3" s="1"/>
  <c r="Q795" i="3" a="1"/>
  <c r="Q795" i="3" s="1"/>
  <c r="S795" i="3" a="1"/>
  <c r="S795" i="3" s="1"/>
  <c r="S347" i="3" a="1"/>
  <c r="S347" i="3" s="1"/>
  <c r="R347" i="3" a="1"/>
  <c r="R347" i="3" s="1"/>
  <c r="Q347" i="3" a="1"/>
  <c r="Q347" i="3" s="1"/>
  <c r="S546" i="3" a="1"/>
  <c r="S546" i="3" s="1"/>
  <c r="R546" i="3" a="1"/>
  <c r="R546" i="3" s="1"/>
  <c r="Q546" i="3" a="1"/>
  <c r="Q546" i="3" s="1"/>
  <c r="S124" i="3" a="1"/>
  <c r="S124" i="3" s="1"/>
  <c r="R124" i="3" a="1"/>
  <c r="R124" i="3" s="1"/>
  <c r="Q124" i="3" a="1"/>
  <c r="Q124" i="3" s="1"/>
  <c r="Q73" i="3" a="1"/>
  <c r="Q73" i="3" s="1"/>
  <c r="S73" i="3" a="1"/>
  <c r="S73" i="3" s="1"/>
  <c r="R73" i="3" a="1"/>
  <c r="R73" i="3" s="1"/>
  <c r="R326" i="3" a="1"/>
  <c r="R326" i="3" s="1"/>
  <c r="Q326" i="3" a="1"/>
  <c r="Q326" i="3" s="1"/>
  <c r="S326" i="3" a="1"/>
  <c r="S326" i="3" s="1"/>
  <c r="R831" i="3" a="1"/>
  <c r="R831" i="3" s="1"/>
  <c r="Q831" i="3" a="1"/>
  <c r="Q831" i="3" s="1"/>
  <c r="S831" i="3" a="1"/>
  <c r="S831" i="3" s="1"/>
  <c r="S206" i="3" a="1"/>
  <c r="S206" i="3" s="1"/>
  <c r="R206" i="3" a="1"/>
  <c r="R206" i="3" s="1"/>
  <c r="Q206" i="3" a="1"/>
  <c r="Q206" i="3" s="1"/>
  <c r="R533" i="3" a="1"/>
  <c r="R533" i="3" s="1"/>
  <c r="Q533" i="3" a="1"/>
  <c r="Q533" i="3" s="1"/>
  <c r="S533" i="3" a="1"/>
  <c r="S533" i="3" s="1"/>
  <c r="S882" i="3" a="1"/>
  <c r="S882" i="3" s="1"/>
  <c r="R882" i="3" a="1"/>
  <c r="R882" i="3" s="1"/>
  <c r="Q882" i="3" a="1"/>
  <c r="Q882" i="3" s="1"/>
  <c r="Q164" i="3" a="1"/>
  <c r="Q164" i="3" s="1"/>
  <c r="S164" i="3" a="1"/>
  <c r="S164" i="3" s="1"/>
  <c r="R164" i="3" a="1"/>
  <c r="R164" i="3" s="1"/>
  <c r="S418" i="3" a="1"/>
  <c r="S418" i="3" s="1"/>
  <c r="R418" i="3" a="1"/>
  <c r="R418" i="3" s="1"/>
  <c r="Q418" i="3" a="1"/>
  <c r="Q418" i="3" s="1"/>
  <c r="S653" i="3" a="1"/>
  <c r="S653" i="3" s="1"/>
  <c r="R653" i="3" a="1"/>
  <c r="R653" i="3" s="1"/>
  <c r="Q653" i="3" a="1"/>
  <c r="Q653" i="3" s="1"/>
  <c r="S794" i="3" a="1"/>
  <c r="S794" i="3" s="1"/>
  <c r="R794" i="3" a="1"/>
  <c r="R794" i="3" s="1"/>
  <c r="Q794" i="3" a="1"/>
  <c r="Q794" i="3" s="1"/>
  <c r="R910" i="3" a="1"/>
  <c r="R910" i="3" s="1"/>
  <c r="Q910" i="3" a="1"/>
  <c r="Q910" i="3" s="1"/>
  <c r="S910" i="3" a="1"/>
  <c r="S910" i="3" s="1"/>
  <c r="R1001" i="3" a="1"/>
  <c r="R1001" i="3" s="1"/>
  <c r="Q1001" i="3" a="1"/>
  <c r="Q1001" i="3" s="1"/>
  <c r="S1001" i="3" a="1"/>
  <c r="S1001" i="3" s="1"/>
  <c r="S271" i="3" a="1"/>
  <c r="S271" i="3" s="1"/>
  <c r="R271" i="3" a="1"/>
  <c r="R271" i="3" s="1"/>
  <c r="Q271" i="3" a="1"/>
  <c r="Q271" i="3" s="1"/>
  <c r="S450" i="3" a="1"/>
  <c r="S450" i="3" s="1"/>
  <c r="R450" i="3" a="1"/>
  <c r="R450" i="3" s="1"/>
  <c r="Q450" i="3" a="1"/>
  <c r="Q450" i="3" s="1"/>
  <c r="Q962" i="3" a="1"/>
  <c r="Q962" i="3" s="1"/>
  <c r="S962" i="3" a="1"/>
  <c r="S962" i="3" s="1"/>
  <c r="R962" i="3" a="1"/>
  <c r="R962" i="3" s="1"/>
  <c r="R226" i="3" a="1"/>
  <c r="R226" i="3" s="1"/>
  <c r="Q226" i="3" a="1"/>
  <c r="Q226" i="3" s="1"/>
  <c r="S226" i="3" a="1"/>
  <c r="S226" i="3" s="1"/>
  <c r="S537" i="3" a="1"/>
  <c r="S537" i="3" s="1"/>
  <c r="R537" i="3" a="1"/>
  <c r="R537" i="3" s="1"/>
  <c r="Q537" i="3" a="1"/>
  <c r="Q537" i="3" s="1"/>
  <c r="S875" i="3" a="1"/>
  <c r="S875" i="3" s="1"/>
  <c r="R875" i="3" a="1"/>
  <c r="R875" i="3" s="1"/>
  <c r="Q875" i="3" a="1"/>
  <c r="Q875" i="3" s="1"/>
  <c r="Q329" i="3" a="1"/>
  <c r="Q329" i="3" s="1"/>
  <c r="S329" i="3" a="1"/>
  <c r="S329" i="3" s="1"/>
  <c r="R329" i="3" a="1"/>
  <c r="R329" i="3" s="1"/>
  <c r="Q244" i="3" a="1"/>
  <c r="Q244" i="3" s="1"/>
  <c r="S244" i="3" a="1"/>
  <c r="S244" i="3" s="1"/>
  <c r="R244" i="3" a="1"/>
  <c r="R244" i="3" s="1"/>
  <c r="Q400" i="3" a="1"/>
  <c r="Q400" i="3" s="1"/>
  <c r="S400" i="3" a="1"/>
  <c r="S400" i="3" s="1"/>
  <c r="R400" i="3" a="1"/>
  <c r="R400" i="3" s="1"/>
  <c r="S775" i="3" a="1"/>
  <c r="S775" i="3" s="1"/>
  <c r="Q775" i="3" a="1"/>
  <c r="Q775" i="3" s="1"/>
  <c r="R775" i="3" a="1"/>
  <c r="R775" i="3" s="1"/>
  <c r="S988" i="3" a="1"/>
  <c r="S988" i="3" s="1"/>
  <c r="R988" i="3" a="1"/>
  <c r="R988" i="3" s="1"/>
  <c r="Q988" i="3" a="1"/>
  <c r="Q988" i="3" s="1"/>
  <c r="R660" i="3" a="1"/>
  <c r="R660" i="3" s="1"/>
  <c r="Q660" i="3" a="1"/>
  <c r="Q660" i="3" s="1"/>
  <c r="S660" i="3" a="1"/>
  <c r="S660" i="3" s="1"/>
  <c r="S668" i="3" a="1"/>
  <c r="S668" i="3" s="1"/>
  <c r="R668" i="3" a="1"/>
  <c r="R668" i="3" s="1"/>
  <c r="Q668" i="3" a="1"/>
  <c r="Q668" i="3" s="1"/>
  <c r="S580" i="3" a="1"/>
  <c r="S580" i="3" s="1"/>
  <c r="Q580" i="3" a="1"/>
  <c r="Q580" i="3" s="1"/>
  <c r="R580" i="3" a="1"/>
  <c r="R580" i="3" s="1"/>
  <c r="S435" i="3" a="1"/>
  <c r="S435" i="3" s="1"/>
  <c r="R435" i="3" a="1"/>
  <c r="R435" i="3" s="1"/>
  <c r="Q435" i="3" a="1"/>
  <c r="Q435" i="3" s="1"/>
  <c r="S140" i="3" a="1"/>
  <c r="S140" i="3" s="1"/>
  <c r="R140" i="3" a="1"/>
  <c r="R140" i="3" s="1"/>
  <c r="Q140" i="3" a="1"/>
  <c r="Q140" i="3" s="1"/>
  <c r="S324" i="3" a="1"/>
  <c r="S324" i="3" s="1"/>
  <c r="R324" i="3" a="1"/>
  <c r="R324" i="3" s="1"/>
  <c r="Q324" i="3" a="1"/>
  <c r="Q324" i="3" s="1"/>
  <c r="S684" i="3" a="1"/>
  <c r="S684" i="3" s="1"/>
  <c r="R684" i="3" a="1"/>
  <c r="R684" i="3" s="1"/>
  <c r="Q684" i="3" a="1"/>
  <c r="Q684" i="3" s="1"/>
  <c r="S52" i="3" a="1"/>
  <c r="S52" i="3" s="1"/>
  <c r="R52" i="3" a="1"/>
  <c r="R52" i="3" s="1"/>
  <c r="Q52" i="3" a="1"/>
  <c r="Q52" i="3" s="1"/>
  <c r="S578" i="3" a="1"/>
  <c r="S578" i="3" s="1"/>
  <c r="R578" i="3" a="1"/>
  <c r="R578" i="3" s="1"/>
  <c r="Q578" i="3" a="1"/>
  <c r="Q578" i="3" s="1"/>
  <c r="S777" i="3" a="1"/>
  <c r="S777" i="3" s="1"/>
  <c r="R777" i="3" a="1"/>
  <c r="R777" i="3" s="1"/>
  <c r="Q777" i="3" a="1"/>
  <c r="Q777" i="3" s="1"/>
  <c r="S92" i="3" a="1"/>
  <c r="S92" i="3" s="1"/>
  <c r="R92" i="3" a="1"/>
  <c r="R92" i="3" s="1"/>
  <c r="Q92" i="3" a="1"/>
  <c r="Q92" i="3" s="1"/>
  <c r="R414" i="3" a="1"/>
  <c r="R414" i="3" s="1"/>
  <c r="Q414" i="3" a="1"/>
  <c r="Q414" i="3" s="1"/>
  <c r="S414" i="3" a="1"/>
  <c r="S414" i="3" s="1"/>
  <c r="S451" i="3" a="1"/>
  <c r="S451" i="3" s="1"/>
  <c r="R451" i="3" a="1"/>
  <c r="R451" i="3" s="1"/>
  <c r="Q451" i="3" a="1"/>
  <c r="Q451" i="3" s="1"/>
  <c r="Q878" i="3" a="1"/>
  <c r="Q878" i="3" s="1"/>
  <c r="R878" i="3" a="1"/>
  <c r="R878" i="3" s="1"/>
  <c r="S878" i="3" a="1"/>
  <c r="S878" i="3" s="1"/>
  <c r="Q963" i="3" a="1"/>
  <c r="Q963" i="3" s="1"/>
  <c r="S963" i="3" a="1"/>
  <c r="S963" i="3" s="1"/>
  <c r="R963" i="3" a="1"/>
  <c r="R963" i="3" s="1"/>
  <c r="L3" i="17"/>
  <c r="L8" i="17" s="1"/>
  <c r="B40" i="6" s="1"/>
  <c r="C55" i="5" s="1"/>
  <c r="B55" i="5" s="1"/>
  <c r="BB2" i="4" s="1"/>
  <c r="L429" i="16"/>
  <c r="R219" i="3" a="1"/>
  <c r="R219" i="3" s="1"/>
  <c r="Q219" i="3" a="1"/>
  <c r="Q219" i="3" s="1"/>
  <c r="S219" i="3" a="1"/>
  <c r="S219" i="3" s="1"/>
  <c r="S322" i="3" a="1"/>
  <c r="S322" i="3" s="1"/>
  <c r="R322" i="3" a="1"/>
  <c r="R322" i="3" s="1"/>
  <c r="Q322" i="3" a="1"/>
  <c r="Q322" i="3" s="1"/>
  <c r="R762" i="3" a="1"/>
  <c r="R762" i="3" s="1"/>
  <c r="S762" i="3" a="1"/>
  <c r="S762" i="3" s="1"/>
  <c r="Q762" i="3" a="1"/>
  <c r="Q762" i="3" s="1"/>
  <c r="Q32" i="3" a="1"/>
  <c r="Q32" i="3" s="1"/>
  <c r="R32" i="3" a="1"/>
  <c r="R32" i="3" s="1"/>
  <c r="S32" i="3" a="1"/>
  <c r="S32" i="3" s="1"/>
  <c r="R383" i="3" a="1"/>
  <c r="R383" i="3" s="1"/>
  <c r="Q383" i="3" a="1"/>
  <c r="Q383" i="3" s="1"/>
  <c r="S383" i="3" a="1"/>
  <c r="S383" i="3" s="1"/>
  <c r="R788" i="3" a="1"/>
  <c r="R788" i="3" s="1"/>
  <c r="Q788" i="3" a="1"/>
  <c r="Q788" i="3" s="1"/>
  <c r="S788" i="3" a="1"/>
  <c r="S788" i="3" s="1"/>
  <c r="Q23" i="3" a="1"/>
  <c r="Q23" i="3" s="1"/>
  <c r="R23" i="3" a="1"/>
  <c r="R23" i="3" s="1"/>
  <c r="S23" i="3" a="1"/>
  <c r="S23" i="3" s="1"/>
  <c r="S24" i="3" a="1"/>
  <c r="S24" i="3" s="1"/>
  <c r="R24" i="3" a="1"/>
  <c r="R24" i="3" s="1"/>
  <c r="Q24" i="3" a="1"/>
  <c r="Q24" i="3" s="1"/>
  <c r="R390" i="3" a="1"/>
  <c r="R390" i="3" s="1"/>
  <c r="Q390" i="3" a="1"/>
  <c r="Q390" i="3" s="1"/>
  <c r="S390" i="3" a="1"/>
  <c r="S390" i="3" s="1"/>
  <c r="R525" i="3" a="1"/>
  <c r="R525" i="3" s="1"/>
  <c r="Q525" i="3" a="1"/>
  <c r="Q525" i="3" s="1"/>
  <c r="S525" i="3" a="1"/>
  <c r="S525" i="3" s="1"/>
  <c r="S786" i="3" a="1"/>
  <c r="S786" i="3" s="1"/>
  <c r="R786" i="3" a="1"/>
  <c r="R786" i="3" s="1"/>
  <c r="Q786" i="3" a="1"/>
  <c r="Q786" i="3" s="1"/>
  <c r="Q913" i="3" a="1"/>
  <c r="Q913" i="3" s="1"/>
  <c r="S913" i="3" a="1"/>
  <c r="S913" i="3" s="1"/>
  <c r="R913" i="3" a="1"/>
  <c r="R913" i="3" s="1"/>
  <c r="S161" i="3" a="1"/>
  <c r="S161" i="3" s="1"/>
  <c r="Q161" i="3" a="1"/>
  <c r="Q161" i="3" s="1"/>
  <c r="R161" i="3" a="1"/>
  <c r="R161" i="3" s="1"/>
  <c r="R407" i="3" a="1"/>
  <c r="R407" i="3" s="1"/>
  <c r="Q407" i="3" a="1"/>
  <c r="Q407" i="3" s="1"/>
  <c r="S407" i="3" a="1"/>
  <c r="S407" i="3" s="1"/>
  <c r="Q457" i="3" a="1"/>
  <c r="Q457" i="3" s="1"/>
  <c r="S457" i="3" a="1"/>
  <c r="S457" i="3" s="1"/>
  <c r="R457" i="3" a="1"/>
  <c r="R457" i="3" s="1"/>
  <c r="Q639" i="3" a="1"/>
  <c r="Q639" i="3" s="1"/>
  <c r="S639" i="3" a="1"/>
  <c r="S639" i="3" s="1"/>
  <c r="R639" i="3" a="1"/>
  <c r="R639" i="3" s="1"/>
  <c r="R127" i="3" a="1"/>
  <c r="R127" i="3" s="1"/>
  <c r="Q127" i="3" a="1"/>
  <c r="Q127" i="3" s="1"/>
  <c r="S127" i="3" a="1"/>
  <c r="S127" i="3" s="1"/>
  <c r="S403" i="3" a="1"/>
  <c r="S403" i="3" s="1"/>
  <c r="R403" i="3" a="1"/>
  <c r="R403" i="3" s="1"/>
  <c r="Q403" i="3" a="1"/>
  <c r="Q403" i="3" s="1"/>
  <c r="Q773" i="3" a="1"/>
  <c r="Q773" i="3" s="1"/>
  <c r="S773" i="3" a="1"/>
  <c r="S773" i="3" s="1"/>
  <c r="R773" i="3" a="1"/>
  <c r="R773" i="3" s="1"/>
  <c r="S860" i="3" a="1"/>
  <c r="S860" i="3" s="1"/>
  <c r="R860" i="3" a="1"/>
  <c r="R860" i="3" s="1"/>
  <c r="Q860" i="3" a="1"/>
  <c r="Q860" i="3" s="1"/>
  <c r="S146" i="3" a="1"/>
  <c r="S146" i="3" s="1"/>
  <c r="R146" i="3" a="1"/>
  <c r="R146" i="3" s="1"/>
  <c r="Q146" i="3" a="1"/>
  <c r="Q146" i="3" s="1"/>
  <c r="S413" i="3" a="1"/>
  <c r="S413" i="3" s="1"/>
  <c r="R413" i="3" a="1"/>
  <c r="R413" i="3" s="1"/>
  <c r="Q413" i="3" a="1"/>
  <c r="Q413" i="3" s="1"/>
  <c r="Q825" i="3" a="1"/>
  <c r="Q825" i="3" s="1"/>
  <c r="R825" i="3" a="1"/>
  <c r="R825" i="3" s="1"/>
  <c r="S825" i="3" a="1"/>
  <c r="S825" i="3" s="1"/>
  <c r="S333" i="3" a="1"/>
  <c r="S333" i="3" s="1"/>
  <c r="R333" i="3" a="1"/>
  <c r="R333" i="3" s="1"/>
  <c r="Q333" i="3" a="1"/>
  <c r="Q333" i="3" s="1"/>
  <c r="S521" i="3" a="1"/>
  <c r="S521" i="3" s="1"/>
  <c r="R521" i="3" a="1"/>
  <c r="R521" i="3" s="1"/>
  <c r="Q521" i="3" a="1"/>
  <c r="Q521" i="3" s="1"/>
  <c r="S859" i="3" a="1"/>
  <c r="S859" i="3" s="1"/>
  <c r="R859" i="3" a="1"/>
  <c r="R859" i="3" s="1"/>
  <c r="Q859" i="3" a="1"/>
  <c r="Q859" i="3" s="1"/>
  <c r="R952" i="3" a="1"/>
  <c r="R952" i="3" s="1"/>
  <c r="Q952" i="3" a="1"/>
  <c r="Q952" i="3" s="1"/>
  <c r="S952" i="3" a="1"/>
  <c r="S952" i="3" s="1"/>
  <c r="S444" i="3" a="1"/>
  <c r="S444" i="3" s="1"/>
  <c r="R444" i="3" a="1"/>
  <c r="R444" i="3" s="1"/>
  <c r="Q444" i="3" a="1"/>
  <c r="Q444" i="3" s="1"/>
  <c r="Q253" i="3" a="1"/>
  <c r="Q253" i="3" s="1"/>
  <c r="S253" i="3" a="1"/>
  <c r="S253" i="3" s="1"/>
  <c r="R253" i="3" a="1"/>
  <c r="R253" i="3" s="1"/>
  <c r="Q534" i="3" a="1"/>
  <c r="Q534" i="3" s="1"/>
  <c r="S534" i="3" a="1"/>
  <c r="S534" i="3" s="1"/>
  <c r="R534" i="3" a="1"/>
  <c r="R534" i="3" s="1"/>
  <c r="S677" i="3" a="1"/>
  <c r="S677" i="3" s="1"/>
  <c r="R677" i="3" a="1"/>
  <c r="R677" i="3" s="1"/>
  <c r="Q677" i="3" a="1"/>
  <c r="Q677" i="3" s="1"/>
  <c r="Q826" i="3" a="1"/>
  <c r="Q826" i="3" s="1"/>
  <c r="R826" i="3" a="1"/>
  <c r="R826" i="3" s="1"/>
  <c r="S826" i="3" a="1"/>
  <c r="S826" i="3" s="1"/>
  <c r="S363" i="3" a="1"/>
  <c r="S363" i="3" s="1"/>
  <c r="R363" i="3" a="1"/>
  <c r="R363" i="3" s="1"/>
  <c r="Q363" i="3" a="1"/>
  <c r="Q363" i="3" s="1"/>
  <c r="R617" i="3" a="1"/>
  <c r="R617" i="3" s="1"/>
  <c r="Q617" i="3" a="1"/>
  <c r="Q617" i="3" s="1"/>
  <c r="S617" i="3" a="1"/>
  <c r="S617" i="3" s="1"/>
  <c r="S667" i="3" a="1"/>
  <c r="S667" i="3" s="1"/>
  <c r="Q667" i="3" a="1"/>
  <c r="Q667" i="3" s="1"/>
  <c r="R667" i="3" a="1"/>
  <c r="R667" i="3" s="1"/>
  <c r="R992" i="3" a="1"/>
  <c r="R992" i="3" s="1"/>
  <c r="Q992" i="3" a="1"/>
  <c r="Q992" i="3" s="1"/>
  <c r="S992" i="3" a="1"/>
  <c r="S992" i="3" s="1"/>
  <c r="R428" i="3" a="1"/>
  <c r="R428" i="3" s="1"/>
  <c r="S428" i="3" a="1"/>
  <c r="S428" i="3" s="1"/>
  <c r="Q428" i="3" a="1"/>
  <c r="Q428" i="3" s="1"/>
  <c r="Q789" i="3" a="1"/>
  <c r="Q789" i="3" s="1"/>
  <c r="R789" i="3" a="1"/>
  <c r="R789" i="3" s="1"/>
  <c r="S789" i="3" a="1"/>
  <c r="S789" i="3" s="1"/>
  <c r="S933" i="3" a="1"/>
  <c r="S933" i="3" s="1"/>
  <c r="R933" i="3" a="1"/>
  <c r="R933" i="3" s="1"/>
  <c r="Q933" i="3" a="1"/>
  <c r="Q933" i="3" s="1"/>
  <c r="S379" i="3" a="1"/>
  <c r="S379" i="3" s="1"/>
  <c r="R379" i="3" a="1"/>
  <c r="R379" i="3" s="1"/>
  <c r="Q379" i="3" a="1"/>
  <c r="Q379" i="3" s="1"/>
  <c r="S807" i="3" a="1"/>
  <c r="S807" i="3" s="1"/>
  <c r="Q807" i="3" a="1"/>
  <c r="Q807" i="3" s="1"/>
  <c r="R807" i="3" a="1"/>
  <c r="R807" i="3" s="1"/>
  <c r="Q14" i="3" a="1"/>
  <c r="Q14" i="3" s="1"/>
  <c r="S14" i="3" a="1"/>
  <c r="S14" i="3" s="1"/>
  <c r="R14" i="3" a="1"/>
  <c r="R14" i="3" s="1"/>
  <c r="Q813" i="3" a="1"/>
  <c r="Q813" i="3" s="1"/>
  <c r="R813" i="3" a="1"/>
  <c r="R813" i="3" s="1"/>
  <c r="S813" i="3" a="1"/>
  <c r="S813" i="3" s="1"/>
  <c r="S16" i="3" a="1"/>
  <c r="S16" i="3" s="1"/>
  <c r="R16" i="3" a="1"/>
  <c r="R16" i="3" s="1"/>
  <c r="Q16" i="3" a="1"/>
  <c r="Q16" i="3" s="1"/>
  <c r="S588" i="3" a="1"/>
  <c r="S588" i="3" s="1"/>
  <c r="Q588" i="3" a="1"/>
  <c r="Q588" i="3" s="1"/>
  <c r="R588" i="3" a="1"/>
  <c r="R588" i="3" s="1"/>
  <c r="R251" i="3" a="1"/>
  <c r="R251" i="3" s="1"/>
  <c r="Q251" i="3" a="1"/>
  <c r="Q251" i="3" s="1"/>
  <c r="S251" i="3" a="1"/>
  <c r="S251" i="3" s="1"/>
  <c r="S800" i="3" a="1"/>
  <c r="S800" i="3" s="1"/>
  <c r="R800" i="3" a="1"/>
  <c r="R800" i="3" s="1"/>
  <c r="Q800" i="3" a="1"/>
  <c r="Q800" i="3" s="1"/>
  <c r="S249" i="3" a="1"/>
  <c r="S249" i="3" s="1"/>
  <c r="R249" i="3" a="1"/>
  <c r="R249" i="3" s="1"/>
  <c r="Q249" i="3" a="1"/>
  <c r="Q249" i="3" s="1"/>
  <c r="Q204" i="3" a="1"/>
  <c r="Q204" i="3" s="1"/>
  <c r="S204" i="3" a="1"/>
  <c r="S204" i="3" s="1"/>
  <c r="R204" i="3" a="1"/>
  <c r="R204" i="3" s="1"/>
  <c r="R495" i="3" a="1"/>
  <c r="R495" i="3" s="1"/>
  <c r="Q495" i="3" a="1"/>
  <c r="Q495" i="3" s="1"/>
  <c r="S495" i="3" a="1"/>
  <c r="S495" i="3" s="1"/>
  <c r="R770" i="3" a="1"/>
  <c r="R770" i="3" s="1"/>
  <c r="Q770" i="3" a="1"/>
  <c r="Q770" i="3" s="1"/>
  <c r="S770" i="3" a="1"/>
  <c r="S770" i="3" s="1"/>
  <c r="S133" i="3" a="1"/>
  <c r="S133" i="3" s="1"/>
  <c r="R133" i="3" a="1"/>
  <c r="R133" i="3" s="1"/>
  <c r="Q133" i="3" a="1"/>
  <c r="Q133" i="3" s="1"/>
  <c r="R454" i="3" a="1"/>
  <c r="R454" i="3" s="1"/>
  <c r="Q454" i="3" a="1"/>
  <c r="Q454" i="3" s="1"/>
  <c r="S454" i="3" a="1"/>
  <c r="S454" i="3" s="1"/>
  <c r="S698" i="3" a="1"/>
  <c r="S698" i="3" s="1"/>
  <c r="R698" i="3" a="1"/>
  <c r="R698" i="3" s="1"/>
  <c r="Q698" i="3" a="1"/>
  <c r="Q698" i="3" s="1"/>
  <c r="R911" i="3" a="1"/>
  <c r="R911" i="3" s="1"/>
  <c r="Q911" i="3" a="1"/>
  <c r="Q911" i="3" s="1"/>
  <c r="S911" i="3" a="1"/>
  <c r="S911" i="3" s="1"/>
  <c r="S114" i="3" a="1"/>
  <c r="S114" i="3" s="1"/>
  <c r="R114" i="3" a="1"/>
  <c r="R114" i="3" s="1"/>
  <c r="Q114" i="3" a="1"/>
  <c r="Q114" i="3" s="1"/>
  <c r="S958" i="3" a="1"/>
  <c r="S958" i="3" s="1"/>
  <c r="R958" i="3" a="1"/>
  <c r="R958" i="3" s="1"/>
  <c r="Q958" i="3" a="1"/>
  <c r="Q958" i="3" s="1"/>
  <c r="S476" i="3" a="1"/>
  <c r="S476" i="3" s="1"/>
  <c r="R476" i="3" a="1"/>
  <c r="R476" i="3" s="1"/>
  <c r="Q476" i="3" a="1"/>
  <c r="Q476" i="3" s="1"/>
  <c r="S606" i="3" a="1"/>
  <c r="S606" i="3" s="1"/>
  <c r="R606" i="3" a="1"/>
  <c r="R606" i="3" s="1"/>
  <c r="Q606" i="3" a="1"/>
  <c r="Q606" i="3" s="1"/>
  <c r="S934" i="3" a="1"/>
  <c r="S934" i="3" s="1"/>
  <c r="R934" i="3" a="1"/>
  <c r="R934" i="3" s="1"/>
  <c r="Q934" i="3" a="1"/>
  <c r="Q934" i="3" s="1"/>
  <c r="S208" i="3" a="1"/>
  <c r="S208" i="3" s="1"/>
  <c r="R208" i="3" a="1"/>
  <c r="R208" i="3" s="1"/>
  <c r="Q208" i="3" a="1"/>
  <c r="Q208" i="3" s="1"/>
  <c r="S492" i="3" a="1"/>
  <c r="S492" i="3" s="1"/>
  <c r="R492" i="3" a="1"/>
  <c r="R492" i="3" s="1"/>
  <c r="Q492" i="3" a="1"/>
  <c r="Q492" i="3" s="1"/>
  <c r="S622" i="3" a="1"/>
  <c r="S622" i="3" s="1"/>
  <c r="R622" i="3" a="1"/>
  <c r="R622" i="3" s="1"/>
  <c r="Q622" i="3" a="1"/>
  <c r="Q622" i="3" s="1"/>
  <c r="R765" i="3" a="1"/>
  <c r="R765" i="3" s="1"/>
  <c r="Q765" i="3" a="1"/>
  <c r="Q765" i="3" s="1"/>
  <c r="S765" i="3" a="1"/>
  <c r="S765" i="3" s="1"/>
  <c r="R670" i="3" a="1"/>
  <c r="R670" i="3" s="1"/>
  <c r="Q670" i="3" a="1"/>
  <c r="Q670" i="3" s="1"/>
  <c r="S670" i="3" a="1"/>
  <c r="S670" i="3" s="1"/>
  <c r="S837" i="3" a="1"/>
  <c r="S837" i="3" s="1"/>
  <c r="R837" i="3" a="1"/>
  <c r="R837" i="3" s="1"/>
  <c r="Q837" i="3" a="1"/>
  <c r="Q837" i="3" s="1"/>
  <c r="R437" i="3" a="1"/>
  <c r="R437" i="3" s="1"/>
  <c r="Q437" i="3" a="1"/>
  <c r="Q437" i="3" s="1"/>
  <c r="S437" i="3" a="1"/>
  <c r="S437" i="3" s="1"/>
  <c r="S623" i="3" a="1"/>
  <c r="S623" i="3" s="1"/>
  <c r="R623" i="3" a="1"/>
  <c r="R623" i="3" s="1"/>
  <c r="Q623" i="3" a="1"/>
  <c r="Q623" i="3" s="1"/>
  <c r="S659" i="3" a="1"/>
  <c r="S659" i="3" s="1"/>
  <c r="Q659" i="3" a="1"/>
  <c r="Q659" i="3" s="1"/>
  <c r="R659" i="3" a="1"/>
  <c r="R659" i="3" s="1"/>
  <c r="Q978" i="3" a="1"/>
  <c r="Q978" i="3" s="1"/>
  <c r="S978" i="3" a="1"/>
  <c r="S978" i="3" s="1"/>
  <c r="R978" i="3" a="1"/>
  <c r="R978" i="3" s="1"/>
  <c r="S75" i="3" a="1"/>
  <c r="S75" i="3" s="1"/>
  <c r="R75" i="3" a="1"/>
  <c r="R75" i="3" s="1"/>
  <c r="Q75" i="3" a="1"/>
  <c r="Q75" i="3" s="1"/>
  <c r="Q423" i="3" a="1"/>
  <c r="Q423" i="3" s="1"/>
  <c r="S423" i="3" a="1"/>
  <c r="S423" i="3" s="1"/>
  <c r="R423" i="3" a="1"/>
  <c r="R423" i="3" s="1"/>
  <c r="S996" i="3" a="1"/>
  <c r="S996" i="3" s="1"/>
  <c r="R996" i="3" a="1"/>
  <c r="R996" i="3" s="1"/>
  <c r="Q996" i="3" a="1"/>
  <c r="Q996" i="3" s="1"/>
  <c r="Q96" i="3" a="1"/>
  <c r="Q96" i="3" s="1"/>
  <c r="R96" i="3" a="1"/>
  <c r="R96" i="3" s="1"/>
  <c r="S96" i="3" a="1"/>
  <c r="S96" i="3" s="1"/>
  <c r="Q296" i="3" a="1"/>
  <c r="Q296" i="3" s="1"/>
  <c r="S296" i="3" a="1"/>
  <c r="S296" i="3" s="1"/>
  <c r="R296" i="3" a="1"/>
  <c r="R296" i="3" s="1"/>
  <c r="S561" i="3" a="1"/>
  <c r="S561" i="3" s="1"/>
  <c r="R561" i="3" a="1"/>
  <c r="R561" i="3" s="1"/>
  <c r="Q561" i="3" a="1"/>
  <c r="Q561" i="3" s="1"/>
  <c r="Q903" i="3" a="1"/>
  <c r="Q903" i="3" s="1"/>
  <c r="R903" i="3" a="1"/>
  <c r="R903" i="3" s="1"/>
  <c r="S903" i="3" a="1"/>
  <c r="S903" i="3" s="1"/>
  <c r="S483" i="3" a="1"/>
  <c r="S483" i="3" s="1"/>
  <c r="R483" i="3" a="1"/>
  <c r="R483" i="3" s="1"/>
  <c r="Q483" i="3" a="1"/>
  <c r="Q483" i="3" s="1"/>
  <c r="Q680" i="3" a="1"/>
  <c r="Q680" i="3" s="1"/>
  <c r="R680" i="3" a="1"/>
  <c r="R680" i="3" s="1"/>
  <c r="S680" i="3" a="1"/>
  <c r="S680" i="3" s="1"/>
  <c r="Q65" i="3" a="1"/>
  <c r="Q65" i="3" s="1"/>
  <c r="S65" i="3" a="1"/>
  <c r="S65" i="3" s="1"/>
  <c r="R65" i="3" a="1"/>
  <c r="R65" i="3" s="1"/>
  <c r="S507" i="3" a="1"/>
  <c r="S507" i="3" s="1"/>
  <c r="R507" i="3" a="1"/>
  <c r="R507" i="3" s="1"/>
  <c r="Q507" i="3" a="1"/>
  <c r="Q507" i="3" s="1"/>
  <c r="Q805" i="3" a="1"/>
  <c r="Q805" i="3" s="1"/>
  <c r="R805" i="3" a="1"/>
  <c r="R805" i="3" s="1"/>
  <c r="S805" i="3" a="1"/>
  <c r="S805" i="3" s="1"/>
  <c r="R266" i="3" a="1"/>
  <c r="R266" i="3" s="1"/>
  <c r="Q266" i="3" a="1"/>
  <c r="Q266" i="3" s="1"/>
  <c r="S266" i="3" a="1"/>
  <c r="S266" i="3" s="1"/>
  <c r="R470" i="3" a="1"/>
  <c r="R470" i="3" s="1"/>
  <c r="Q470" i="3" a="1"/>
  <c r="Q470" i="3" s="1"/>
  <c r="S470" i="3" a="1"/>
  <c r="S470" i="3" s="1"/>
  <c r="S917" i="3" a="1"/>
  <c r="S917" i="3" s="1"/>
  <c r="R917" i="3" a="1"/>
  <c r="R917" i="3" s="1"/>
  <c r="Q917" i="3" a="1"/>
  <c r="Q917" i="3" s="1"/>
  <c r="Q128" i="3" a="1"/>
  <c r="Q128" i="3" s="1"/>
  <c r="R128" i="3" a="1"/>
  <c r="R128" i="3" s="1"/>
  <c r="S128" i="3" a="1"/>
  <c r="S128" i="3" s="1"/>
  <c r="S555" i="3" a="1"/>
  <c r="S555" i="3" s="1"/>
  <c r="R555" i="3" a="1"/>
  <c r="R555" i="3" s="1"/>
  <c r="Q555" i="3" a="1"/>
  <c r="Q555" i="3" s="1"/>
  <c r="S640" i="3" a="1"/>
  <c r="S640" i="3" s="1"/>
  <c r="Q640" i="3" a="1"/>
  <c r="Q640" i="3" s="1"/>
  <c r="R640" i="3" a="1"/>
  <c r="R640" i="3" s="1"/>
  <c r="S846" i="3" a="1"/>
  <c r="S846" i="3" s="1"/>
  <c r="R846" i="3" a="1"/>
  <c r="R846" i="3" s="1"/>
  <c r="Q846" i="3" a="1"/>
  <c r="Q846" i="3" s="1"/>
  <c r="S965" i="3" a="1"/>
  <c r="S965" i="3" s="1"/>
  <c r="R965" i="3" a="1"/>
  <c r="R965" i="3" s="1"/>
  <c r="Q965" i="3" a="1"/>
  <c r="Q965" i="3" s="1"/>
  <c r="B26" i="6"/>
  <c r="B35" i="5"/>
  <c r="AI2" i="4" s="1"/>
  <c r="C26" i="6"/>
  <c r="R855" i="3" a="1"/>
  <c r="R855" i="3" s="1"/>
  <c r="Q855" i="3" a="1"/>
  <c r="Q855" i="3" s="1"/>
  <c r="S855" i="3" a="1"/>
  <c r="S855" i="3" s="1"/>
  <c r="S370" i="3" a="1"/>
  <c r="S370" i="3" s="1"/>
  <c r="R370" i="3" a="1"/>
  <c r="R370" i="3" s="1"/>
  <c r="Q370" i="3" a="1"/>
  <c r="Q370" i="3" s="1"/>
  <c r="R406" i="3" a="1"/>
  <c r="R406" i="3" s="1"/>
  <c r="Q406" i="3" a="1"/>
  <c r="Q406" i="3" s="1"/>
  <c r="S406" i="3" a="1"/>
  <c r="S406" i="3" s="1"/>
  <c r="Q237" i="3" a="1"/>
  <c r="Q237" i="3" s="1"/>
  <c r="S237" i="3" a="1"/>
  <c r="S237" i="3" s="1"/>
  <c r="R237" i="3" a="1"/>
  <c r="R237" i="3" s="1"/>
  <c r="S357" i="3" a="1"/>
  <c r="S357" i="3" s="1"/>
  <c r="R357" i="3" a="1"/>
  <c r="R357" i="3" s="1"/>
  <c r="Q357" i="3" a="1"/>
  <c r="Q357" i="3" s="1"/>
  <c r="K3" i="17"/>
  <c r="K8" i="17" s="1"/>
  <c r="B39" i="6" s="1"/>
  <c r="C54" i="5" s="1"/>
  <c r="B54" i="5" s="1"/>
  <c r="BA2" i="4" s="1"/>
  <c r="K429" i="16"/>
  <c r="Q456" i="3" a="1"/>
  <c r="Q456" i="3" s="1"/>
  <c r="S456" i="3" a="1"/>
  <c r="S456" i="3" s="1"/>
  <c r="R456" i="3" a="1"/>
  <c r="R456" i="3" s="1"/>
  <c r="S982" i="3" a="1"/>
  <c r="S982" i="3" s="1"/>
  <c r="R982" i="3" a="1"/>
  <c r="R982" i="3" s="1"/>
  <c r="Q982" i="3" a="1"/>
  <c r="Q982" i="3" s="1"/>
  <c r="Q80" i="3" a="1"/>
  <c r="Q80" i="3" s="1"/>
  <c r="R80" i="3" a="1"/>
  <c r="R80" i="3" s="1"/>
  <c r="S80" i="3" a="1"/>
  <c r="S80" i="3" s="1"/>
  <c r="Q790" i="3" a="1"/>
  <c r="Q790" i="3" s="1"/>
  <c r="S790" i="3" a="1"/>
  <c r="S790" i="3" s="1"/>
  <c r="R790" i="3" a="1"/>
  <c r="R790" i="3" s="1"/>
  <c r="R429" i="3" a="1"/>
  <c r="R429" i="3" s="1"/>
  <c r="S429" i="3" a="1"/>
  <c r="S429" i="3" s="1"/>
  <c r="Q429" i="3" a="1"/>
  <c r="Q429" i="3" s="1"/>
  <c r="R462" i="3" a="1"/>
  <c r="R462" i="3" s="1"/>
  <c r="Q462" i="3" a="1"/>
  <c r="Q462" i="3" s="1"/>
  <c r="S462" i="3" a="1"/>
  <c r="S462" i="3" s="1"/>
  <c r="S899" i="3" a="1"/>
  <c r="S899" i="3" s="1"/>
  <c r="R899" i="3" a="1"/>
  <c r="R899" i="3" s="1"/>
  <c r="Q899" i="3" a="1"/>
  <c r="Q899" i="3" s="1"/>
  <c r="S809" i="3" a="1"/>
  <c r="S809" i="3" s="1"/>
  <c r="R809" i="3" a="1"/>
  <c r="R809" i="3" s="1"/>
  <c r="Q809" i="3" a="1"/>
  <c r="Q809" i="3" s="1"/>
  <c r="S891" i="3" a="1"/>
  <c r="S891" i="3" s="1"/>
  <c r="R891" i="3" a="1"/>
  <c r="R891" i="3" s="1"/>
  <c r="Q891" i="3" a="1"/>
  <c r="Q891" i="3" s="1"/>
  <c r="Q6" i="3" a="1"/>
  <c r="Q6" i="3" s="1"/>
  <c r="S6" i="3" a="1"/>
  <c r="S6" i="3" s="1"/>
  <c r="R6" i="3" a="1"/>
  <c r="R6" i="3" s="1"/>
  <c r="S152" i="3" a="1"/>
  <c r="S152" i="3" s="1"/>
  <c r="R152" i="3" a="1"/>
  <c r="R152" i="3" s="1"/>
  <c r="Q152" i="3" a="1"/>
  <c r="Q152" i="3" s="1"/>
  <c r="S469" i="3" a="1"/>
  <c r="S469" i="3" s="1"/>
  <c r="R469" i="3" a="1"/>
  <c r="R469" i="3" s="1"/>
  <c r="Q469" i="3" a="1"/>
  <c r="Q469" i="3" s="1"/>
  <c r="Q40" i="3" a="1"/>
  <c r="Q40" i="3" s="1"/>
  <c r="R40" i="3" a="1"/>
  <c r="R40" i="3" s="1"/>
  <c r="S40" i="3" a="1"/>
  <c r="S40" i="3" s="1"/>
  <c r="Q188" i="3" a="1"/>
  <c r="Q188" i="3" s="1"/>
  <c r="S188" i="3" a="1"/>
  <c r="S188" i="3" s="1"/>
  <c r="R188" i="3" a="1"/>
  <c r="R188" i="3" s="1"/>
  <c r="S109" i="3" a="1"/>
  <c r="S109" i="3" s="1"/>
  <c r="R109" i="3" a="1"/>
  <c r="R109" i="3" s="1"/>
  <c r="Q109" i="3" a="1"/>
  <c r="Q109" i="3" s="1"/>
  <c r="S82" i="3" a="1"/>
  <c r="S82" i="3" s="1"/>
  <c r="R82" i="3" a="1"/>
  <c r="R82" i="3" s="1"/>
  <c r="Q82" i="3" a="1"/>
  <c r="Q82" i="3" s="1"/>
  <c r="R421" i="3" a="1"/>
  <c r="R421" i="3" s="1"/>
  <c r="S421" i="3" a="1"/>
  <c r="S421" i="3" s="1"/>
  <c r="Q421" i="3" a="1"/>
  <c r="Q421" i="3" s="1"/>
  <c r="R655" i="3" a="1"/>
  <c r="R655" i="3" s="1"/>
  <c r="Q655" i="3" a="1"/>
  <c r="Q655" i="3" s="1"/>
  <c r="S655" i="3" a="1"/>
  <c r="S655" i="3" s="1"/>
  <c r="R310" i="3" a="1"/>
  <c r="R310" i="3" s="1"/>
  <c r="Q310" i="3" a="1"/>
  <c r="Q310" i="3" s="1"/>
  <c r="S310" i="3" a="1"/>
  <c r="S310" i="3" s="1"/>
  <c r="R540" i="3" a="1"/>
  <c r="R540" i="3" s="1"/>
  <c r="Q540" i="3" a="1"/>
  <c r="Q540" i="3" s="1"/>
  <c r="S540" i="3" a="1"/>
  <c r="S540" i="3" s="1"/>
  <c r="Q268" i="3" a="1"/>
  <c r="Q268" i="3" s="1"/>
  <c r="S268" i="3" a="1"/>
  <c r="S268" i="3" s="1"/>
  <c r="R268" i="3" a="1"/>
  <c r="R268" i="3" s="1"/>
  <c r="S989" i="3" a="1"/>
  <c r="S989" i="3" s="1"/>
  <c r="R989" i="3" a="1"/>
  <c r="R989" i="3" s="1"/>
  <c r="Q989" i="3" a="1"/>
  <c r="Q989" i="3" s="1"/>
  <c r="S169" i="3" a="1"/>
  <c r="S169" i="3" s="1"/>
  <c r="R169" i="3" a="1"/>
  <c r="R169" i="3" s="1"/>
  <c r="Q169" i="3" a="1"/>
  <c r="Q169" i="3" s="1"/>
  <c r="S36" i="3" a="1"/>
  <c r="S36" i="3" s="1"/>
  <c r="R36" i="3" a="1"/>
  <c r="R36" i="3" s="1"/>
  <c r="Q36" i="3" a="1"/>
  <c r="Q36" i="3" s="1"/>
  <c r="S853" i="3" a="1"/>
  <c r="S853" i="3" s="1"/>
  <c r="R853" i="3" a="1"/>
  <c r="R853" i="3" s="1"/>
  <c r="Q853" i="3" a="1"/>
  <c r="Q853" i="3" s="1"/>
  <c r="S28" i="3" a="1"/>
  <c r="S28" i="3" s="1"/>
  <c r="R28" i="3" a="1"/>
  <c r="R28" i="3" s="1"/>
  <c r="Q28" i="3" a="1"/>
  <c r="Q28" i="3" s="1"/>
  <c r="R275" i="3" a="1"/>
  <c r="R275" i="3" s="1"/>
  <c r="Q275" i="3" a="1"/>
  <c r="Q275" i="3" s="1"/>
  <c r="S275" i="3" a="1"/>
  <c r="S275" i="3" s="1"/>
  <c r="R303" i="3" a="1"/>
  <c r="R303" i="3" s="1"/>
  <c r="Q303" i="3" a="1"/>
  <c r="Q303" i="3" s="1"/>
  <c r="S303" i="3" a="1"/>
  <c r="S303" i="3" s="1"/>
  <c r="R565" i="3" a="1"/>
  <c r="R565" i="3" s="1"/>
  <c r="Q565" i="3" a="1"/>
  <c r="Q565" i="3" s="1"/>
  <c r="S565" i="3" a="1"/>
  <c r="S565" i="3" s="1"/>
  <c r="S745" i="3" a="1"/>
  <c r="S745" i="3" s="1"/>
  <c r="R745" i="3" a="1"/>
  <c r="R745" i="3" s="1"/>
  <c r="Q745" i="3" a="1"/>
  <c r="Q745" i="3" s="1"/>
  <c r="R981" i="3" a="1"/>
  <c r="R981" i="3" s="1"/>
  <c r="Q981" i="3" a="1"/>
  <c r="Q981" i="3" s="1"/>
  <c r="S981" i="3" a="1"/>
  <c r="S981" i="3" s="1"/>
  <c r="R375" i="3" a="1"/>
  <c r="R375" i="3" s="1"/>
  <c r="Q375" i="3" a="1"/>
  <c r="Q375" i="3" s="1"/>
  <c r="S375" i="3" a="1"/>
  <c r="S375" i="3" s="1"/>
  <c r="S664" i="3" a="1"/>
  <c r="S664" i="3" s="1"/>
  <c r="R664" i="3" a="1"/>
  <c r="R664" i="3" s="1"/>
  <c r="Q664" i="3" a="1"/>
  <c r="Q664" i="3" s="1"/>
  <c r="Q834" i="3" a="1"/>
  <c r="Q834" i="3" s="1"/>
  <c r="R834" i="3" a="1"/>
  <c r="R834" i="3" s="1"/>
  <c r="S834" i="3" a="1"/>
  <c r="S834" i="3" s="1"/>
  <c r="S475" i="3" a="1"/>
  <c r="S475" i="3" s="1"/>
  <c r="R475" i="3" a="1"/>
  <c r="R475" i="3" s="1"/>
  <c r="Q475" i="3" a="1"/>
  <c r="Q475" i="3" s="1"/>
  <c r="Q672" i="3" a="1"/>
  <c r="Q672" i="3" s="1"/>
  <c r="R672" i="3" a="1"/>
  <c r="R672" i="3" s="1"/>
  <c r="S672" i="3" a="1"/>
  <c r="S672" i="3" s="1"/>
  <c r="R94" i="3" a="1"/>
  <c r="R94" i="3" s="1"/>
  <c r="Q94" i="3" a="1"/>
  <c r="Q94" i="3" s="1"/>
  <c r="S94" i="3" a="1"/>
  <c r="S94" i="3" s="1"/>
  <c r="R391" i="3" a="1"/>
  <c r="R391" i="3" s="1"/>
  <c r="Q391" i="3" a="1"/>
  <c r="Q391" i="3" s="1"/>
  <c r="S391" i="3" a="1"/>
  <c r="S391" i="3" s="1"/>
  <c r="Q441" i="3" a="1"/>
  <c r="Q441" i="3" s="1"/>
  <c r="S441" i="3" a="1"/>
  <c r="S441" i="3" s="1"/>
  <c r="R441" i="3" a="1"/>
  <c r="R441" i="3" s="1"/>
  <c r="S701" i="3" a="1"/>
  <c r="S701" i="3" s="1"/>
  <c r="R701" i="3" a="1"/>
  <c r="R701" i="3" s="1"/>
  <c r="Q701" i="3" a="1"/>
  <c r="Q701" i="3" s="1"/>
  <c r="S915" i="3" a="1"/>
  <c r="S915" i="3" s="1"/>
  <c r="R915" i="3" a="1"/>
  <c r="R915" i="3" s="1"/>
  <c r="Q915" i="3" a="1"/>
  <c r="Q915" i="3" s="1"/>
  <c r="R284" i="3" a="1"/>
  <c r="R284" i="3" s="1"/>
  <c r="Q284" i="3" a="1"/>
  <c r="Q284" i="3" s="1"/>
  <c r="S284" i="3" a="1"/>
  <c r="S284" i="3" s="1"/>
  <c r="Q626" i="3" a="1"/>
  <c r="Q626" i="3" s="1"/>
  <c r="R626" i="3" a="1"/>
  <c r="R626" i="3" s="1"/>
  <c r="S626" i="3" a="1"/>
  <c r="S626" i="3" s="1"/>
  <c r="R143" i="3" a="1"/>
  <c r="R143" i="3" s="1"/>
  <c r="S143" i="3" a="1"/>
  <c r="S143" i="3" s="1"/>
  <c r="Q143" i="3" a="1"/>
  <c r="Q143" i="3" s="1"/>
  <c r="Q384" i="3" a="1"/>
  <c r="Q384" i="3" s="1"/>
  <c r="S384" i="3" a="1"/>
  <c r="S384" i="3" s="1"/>
  <c r="R384" i="3" a="1"/>
  <c r="R384" i="3" s="1"/>
  <c r="Q696" i="3" a="1"/>
  <c r="Q696" i="3" s="1"/>
  <c r="S696" i="3" a="1"/>
  <c r="S696" i="3" s="1"/>
  <c r="R696" i="3" a="1"/>
  <c r="R696" i="3" s="1"/>
  <c r="Q712" i="3" a="1"/>
  <c r="Q712" i="3" s="1"/>
  <c r="S712" i="3" a="1"/>
  <c r="S712" i="3" s="1"/>
  <c r="R712" i="3" a="1"/>
  <c r="R712" i="3" s="1"/>
  <c r="H3" i="9"/>
  <c r="H2" i="9" s="1"/>
  <c r="H3029" i="9" s="1"/>
  <c r="I4" i="9"/>
  <c r="Q344" i="3" a="1"/>
  <c r="Q344" i="3" s="1"/>
  <c r="S344" i="3" a="1"/>
  <c r="S344" i="3" s="1"/>
  <c r="R344" i="3" a="1"/>
  <c r="R344" i="3" s="1"/>
  <c r="S720" i="3" a="1"/>
  <c r="S720" i="3" s="1"/>
  <c r="R720" i="3" a="1"/>
  <c r="R720" i="3" s="1"/>
  <c r="Q720" i="3" a="1"/>
  <c r="Q720" i="3" s="1"/>
  <c r="R110" i="3" a="1"/>
  <c r="R110" i="3" s="1"/>
  <c r="Q110" i="3" a="1"/>
  <c r="Q110" i="3" s="1"/>
  <c r="S110" i="3" a="1"/>
  <c r="S110" i="3" s="1"/>
  <c r="S301" i="3" a="1"/>
  <c r="S301" i="3" s="1"/>
  <c r="R301" i="3" a="1"/>
  <c r="R301" i="3" s="1"/>
  <c r="Q301" i="3" a="1"/>
  <c r="Q301" i="3" s="1"/>
  <c r="S808" i="3" a="1"/>
  <c r="S808" i="3" s="1"/>
  <c r="R808" i="3" a="1"/>
  <c r="R808" i="3" s="1"/>
  <c r="Q808" i="3" a="1"/>
  <c r="Q808" i="3" s="1"/>
  <c r="S190" i="3" a="1"/>
  <c r="S190" i="3" s="1"/>
  <c r="R190" i="3" a="1"/>
  <c r="R190" i="3" s="1"/>
  <c r="Q190" i="3" a="1"/>
  <c r="Q190" i="3" s="1"/>
  <c r="S433" i="3" a="1"/>
  <c r="S433" i="3" s="1"/>
  <c r="R433" i="3" a="1"/>
  <c r="R433" i="3" s="1"/>
  <c r="Q433" i="3" a="1"/>
  <c r="Q433" i="3" s="1"/>
  <c r="R823" i="3" a="1"/>
  <c r="R823" i="3" s="1"/>
  <c r="Q823" i="3" a="1"/>
  <c r="Q823" i="3" s="1"/>
  <c r="S823" i="3" a="1"/>
  <c r="S823" i="3" s="1"/>
  <c r="S389" i="3" a="1"/>
  <c r="S389" i="3" s="1"/>
  <c r="R389" i="3" a="1"/>
  <c r="R389" i="3" s="1"/>
  <c r="Q389" i="3" a="1"/>
  <c r="Q389" i="3" s="1"/>
  <c r="S424" i="3" a="1"/>
  <c r="S424" i="3" s="1"/>
  <c r="R424" i="3" a="1"/>
  <c r="R424" i="3" s="1"/>
  <c r="Q424" i="3" a="1"/>
  <c r="Q424" i="3" s="1"/>
  <c r="Q688" i="3" a="1"/>
  <c r="Q688" i="3" s="1"/>
  <c r="R688" i="3" a="1"/>
  <c r="R688" i="3" s="1"/>
  <c r="S688" i="3" a="1"/>
  <c r="S688" i="3" s="1"/>
  <c r="R919" i="3" a="1"/>
  <c r="R919" i="3" s="1"/>
  <c r="Q919" i="3" a="1"/>
  <c r="Q919" i="3" s="1"/>
  <c r="S919" i="3" a="1"/>
  <c r="S919" i="3" s="1"/>
  <c r="R187" i="3" a="1"/>
  <c r="R187" i="3" s="1"/>
  <c r="Q187" i="3" a="1"/>
  <c r="Q187" i="3" s="1"/>
  <c r="S187" i="3" a="1"/>
  <c r="S187" i="3" s="1"/>
  <c r="S547" i="3" a="1"/>
  <c r="S547" i="3" s="1"/>
  <c r="R547" i="3" a="1"/>
  <c r="R547" i="3" s="1"/>
  <c r="Q547" i="3" a="1"/>
  <c r="Q547" i="3" s="1"/>
  <c r="R572" i="3" a="1"/>
  <c r="R572" i="3" s="1"/>
  <c r="Q572" i="3" a="1"/>
  <c r="Q572" i="3" s="1"/>
  <c r="S572" i="3" a="1"/>
  <c r="S572" i="3" s="1"/>
  <c r="H429" i="16"/>
  <c r="H3" i="17"/>
  <c r="H8" i="17" s="1"/>
  <c r="B36" i="6" s="1"/>
  <c r="C51" i="5" s="1"/>
  <c r="B51" i="5" s="1"/>
  <c r="AX2" i="4" s="1"/>
  <c r="Q731" i="3" a="1"/>
  <c r="Q731" i="3" s="1"/>
  <c r="S731" i="3" a="1"/>
  <c r="S731" i="3" s="1"/>
  <c r="R731" i="3" a="1"/>
  <c r="R731" i="3" s="1"/>
  <c r="S101" i="3" a="1"/>
  <c r="S101" i="3" s="1"/>
  <c r="R101" i="3" a="1"/>
  <c r="R101" i="3" s="1"/>
  <c r="Q101" i="3" a="1"/>
  <c r="Q101" i="3" s="1"/>
  <c r="S168" i="3" a="1"/>
  <c r="S168" i="3" s="1"/>
  <c r="R168" i="3" a="1"/>
  <c r="R168" i="3" s="1"/>
  <c r="Q168" i="3" a="1"/>
  <c r="Q168" i="3" s="1"/>
  <c r="S810" i="3" a="1"/>
  <c r="S810" i="3" s="1"/>
  <c r="R810" i="3" a="1"/>
  <c r="R810" i="3" s="1"/>
  <c r="Q810" i="3" a="1"/>
  <c r="Q810" i="3" s="1"/>
  <c r="S661" i="3" a="1"/>
  <c r="S661" i="3" s="1"/>
  <c r="R661" i="3" a="1"/>
  <c r="R661" i="3" s="1"/>
  <c r="Q661" i="3" a="1"/>
  <c r="Q661" i="3" s="1"/>
  <c r="Q97" i="3" a="1"/>
  <c r="Q97" i="3" s="1"/>
  <c r="S97" i="3" a="1"/>
  <c r="S97" i="3" s="1"/>
  <c r="R97" i="3" a="1"/>
  <c r="R97" i="3" s="1"/>
  <c r="S485" i="3" a="1"/>
  <c r="S485" i="3" s="1"/>
  <c r="R485" i="3" a="1"/>
  <c r="R485" i="3" s="1"/>
  <c r="Q485" i="3" a="1"/>
  <c r="Q485" i="3" s="1"/>
  <c r="Q833" i="3" a="1"/>
  <c r="Q833" i="3" s="1"/>
  <c r="R833" i="3" a="1"/>
  <c r="R833" i="3" s="1"/>
  <c r="S833" i="3" a="1"/>
  <c r="S833" i="3" s="1"/>
  <c r="S597" i="3" a="1"/>
  <c r="S597" i="3" s="1"/>
  <c r="Q597" i="3" a="1"/>
  <c r="Q597" i="3" s="1"/>
  <c r="R597" i="3" a="1"/>
  <c r="R597" i="3" s="1"/>
  <c r="R652" i="3" a="1"/>
  <c r="R652" i="3" s="1"/>
  <c r="Q652" i="3" a="1"/>
  <c r="Q652" i="3" s="1"/>
  <c r="S652" i="3" a="1"/>
  <c r="S652" i="3" s="1"/>
  <c r="R937" i="3" a="1"/>
  <c r="R937" i="3" s="1"/>
  <c r="Q937" i="3" a="1"/>
  <c r="Q937" i="3" s="1"/>
  <c r="S937" i="3" a="1"/>
  <c r="S937" i="3" s="1"/>
  <c r="S514" i="3" a="1"/>
  <c r="S514" i="3" s="1"/>
  <c r="R514" i="3" a="1"/>
  <c r="R514" i="3" s="1"/>
  <c r="Q514" i="3" a="1"/>
  <c r="Q514" i="3" s="1"/>
  <c r="S630" i="3" a="1"/>
  <c r="S630" i="3" s="1"/>
  <c r="R630" i="3" a="1"/>
  <c r="R630" i="3" s="1"/>
  <c r="Q630" i="3" a="1"/>
  <c r="Q630" i="3" s="1"/>
  <c r="S530" i="3" a="1"/>
  <c r="S530" i="3" s="1"/>
  <c r="R530" i="3" a="1"/>
  <c r="R530" i="3" s="1"/>
  <c r="Q530" i="3" a="1"/>
  <c r="Q530" i="3" s="1"/>
  <c r="S201" i="3" a="1"/>
  <c r="S201" i="3" s="1"/>
  <c r="R201" i="3" a="1"/>
  <c r="R201" i="3" s="1"/>
  <c r="Q201" i="3" a="1"/>
  <c r="Q201" i="3" s="1"/>
  <c r="R359" i="3" a="1"/>
  <c r="R359" i="3" s="1"/>
  <c r="Q359" i="3" a="1"/>
  <c r="Q359" i="3" s="1"/>
  <c r="S359" i="3" a="1"/>
  <c r="S359" i="3" s="1"/>
  <c r="Q987" i="3" a="1"/>
  <c r="Q987" i="3" s="1"/>
  <c r="S987" i="3" a="1"/>
  <c r="S987" i="3" s="1"/>
  <c r="R987" i="3" a="1"/>
  <c r="R987" i="3" s="1"/>
  <c r="Q64" i="3" a="1"/>
  <c r="Q64" i="3" s="1"/>
  <c r="R64" i="3" a="1"/>
  <c r="R64" i="3" s="1"/>
  <c r="S64" i="3" a="1"/>
  <c r="S64" i="3" s="1"/>
  <c r="S27" i="3" a="1"/>
  <c r="S27" i="3" s="1"/>
  <c r="R27" i="3" a="1"/>
  <c r="R27" i="3" s="1"/>
  <c r="Q27" i="3" a="1"/>
  <c r="Q27" i="3" s="1"/>
  <c r="S17" i="3" a="1"/>
  <c r="S17" i="3" s="1"/>
  <c r="R17" i="3" a="1"/>
  <c r="R17" i="3" s="1"/>
  <c r="Q17" i="3" a="1"/>
  <c r="Q17" i="3" s="1"/>
  <c r="Q157" i="3" a="1"/>
  <c r="Q157" i="3" s="1"/>
  <c r="S157" i="3" a="1"/>
  <c r="S157" i="3" s="1"/>
  <c r="R157" i="3" a="1"/>
  <c r="R157" i="3" s="1"/>
  <c r="R616" i="3" a="1"/>
  <c r="R616" i="3" s="1"/>
  <c r="Q616" i="3" a="1"/>
  <c r="Q616" i="3" s="1"/>
  <c r="S616" i="3" a="1"/>
  <c r="S616" i="3" s="1"/>
  <c r="Q113" i="3" a="1"/>
  <c r="Q113" i="3" s="1"/>
  <c r="S113" i="3" a="1"/>
  <c r="S113" i="3" s="1"/>
  <c r="R113" i="3" a="1"/>
  <c r="R113" i="3" s="1"/>
  <c r="R478" i="3" a="1"/>
  <c r="R478" i="3" s="1"/>
  <c r="Q478" i="3" a="1"/>
  <c r="Q478" i="3" s="1"/>
  <c r="S478" i="3" a="1"/>
  <c r="S478" i="3" s="1"/>
  <c r="S620" i="3" a="1"/>
  <c r="S620" i="3" s="1"/>
  <c r="Q620" i="3" a="1"/>
  <c r="Q620" i="3" s="1"/>
  <c r="R620" i="3" a="1"/>
  <c r="R620" i="3" s="1"/>
  <c r="S26" i="3" a="1"/>
  <c r="S26" i="3" s="1"/>
  <c r="R26" i="3" a="1"/>
  <c r="R26" i="3" s="1"/>
  <c r="Q26" i="3" a="1"/>
  <c r="Q26" i="3" s="1"/>
  <c r="Q559" i="3" a="1"/>
  <c r="Q559" i="3" s="1"/>
  <c r="S559" i="3" a="1"/>
  <c r="S559" i="3" s="1"/>
  <c r="R559" i="3" a="1"/>
  <c r="R559" i="3" s="1"/>
  <c r="R564" i="3" a="1"/>
  <c r="R564" i="3" s="1"/>
  <c r="Q564" i="3" a="1"/>
  <c r="Q564" i="3" s="1"/>
  <c r="S564" i="3" a="1"/>
  <c r="S564" i="3" s="1"/>
  <c r="S949" i="3" a="1"/>
  <c r="S949" i="3" s="1"/>
  <c r="R949" i="3" a="1"/>
  <c r="R949" i="3" s="1"/>
  <c r="Q949" i="3" a="1"/>
  <c r="Q949" i="3" s="1"/>
  <c r="S666" i="3" a="1"/>
  <c r="S666" i="3" s="1"/>
  <c r="R666" i="3" a="1"/>
  <c r="R666" i="3" s="1"/>
  <c r="Q666" i="3" a="1"/>
  <c r="Q666" i="3" s="1"/>
  <c r="R242" i="3" a="1"/>
  <c r="R242" i="3" s="1"/>
  <c r="Q242" i="3" a="1"/>
  <c r="Q242" i="3" s="1"/>
  <c r="S242" i="3" a="1"/>
  <c r="S242" i="3" s="1"/>
  <c r="Q353" i="3" a="1"/>
  <c r="Q353" i="3" s="1"/>
  <c r="S353" i="3" a="1"/>
  <c r="S353" i="3" s="1"/>
  <c r="R353" i="3" a="1"/>
  <c r="R353" i="3" s="1"/>
  <c r="R663" i="3" a="1"/>
  <c r="R663" i="3" s="1"/>
  <c r="Q663" i="3" a="1"/>
  <c r="Q663" i="3" s="1"/>
  <c r="S663" i="3" a="1"/>
  <c r="S663" i="3" s="1"/>
  <c r="Q895" i="3" a="1"/>
  <c r="Q895" i="3" s="1"/>
  <c r="R895" i="3" a="1"/>
  <c r="R895" i="3" s="1"/>
  <c r="S895" i="3" a="1"/>
  <c r="S895" i="3" s="1"/>
  <c r="S141" i="3" a="1"/>
  <c r="S141" i="3" s="1"/>
  <c r="R141" i="3" a="1"/>
  <c r="R141" i="3" s="1"/>
  <c r="Q141" i="3" a="1"/>
  <c r="Q141" i="3" s="1"/>
  <c r="S404" i="3" a="1"/>
  <c r="S404" i="3" s="1"/>
  <c r="R404" i="3" a="1"/>
  <c r="R404" i="3" s="1"/>
  <c r="Q404" i="3" a="1"/>
  <c r="Q404" i="3" s="1"/>
  <c r="Q864" i="3" a="1"/>
  <c r="Q864" i="3" s="1"/>
  <c r="S864" i="3" a="1"/>
  <c r="S864" i="3" s="1"/>
  <c r="R864" i="3" a="1"/>
  <c r="R864" i="3" s="1"/>
  <c r="S238" i="3" a="1"/>
  <c r="S238" i="3" s="1"/>
  <c r="R238" i="3" a="1"/>
  <c r="R238" i="3" s="1"/>
  <c r="Q238" i="3" a="1"/>
  <c r="Q238" i="3" s="1"/>
  <c r="S314" i="3" a="1"/>
  <c r="S314" i="3" s="1"/>
  <c r="R314" i="3" a="1"/>
  <c r="R314" i="3" s="1"/>
  <c r="Q314" i="3" a="1"/>
  <c r="Q314" i="3" s="1"/>
  <c r="S167" i="3" a="1"/>
  <c r="S167" i="3" s="1"/>
  <c r="R167" i="3" a="1"/>
  <c r="R167" i="3" s="1"/>
  <c r="Q167" i="3" a="1"/>
  <c r="Q167" i="3" s="1"/>
  <c r="S386" i="3" a="1"/>
  <c r="S386" i="3" s="1"/>
  <c r="R386" i="3" a="1"/>
  <c r="R386" i="3" s="1"/>
  <c r="Q386" i="3" a="1"/>
  <c r="Q386" i="3" s="1"/>
  <c r="R729" i="3" a="1"/>
  <c r="R729" i="3" s="1"/>
  <c r="S729" i="3" a="1"/>
  <c r="S729" i="3" s="1"/>
  <c r="Q729" i="3" a="1"/>
  <c r="Q729" i="3" s="1"/>
  <c r="Q841" i="3" a="1"/>
  <c r="Q841" i="3" s="1"/>
  <c r="R841" i="3" a="1"/>
  <c r="R841" i="3" s="1"/>
  <c r="S841" i="3" a="1"/>
  <c r="S841" i="3" s="1"/>
  <c r="R625" i="3" a="1"/>
  <c r="R625" i="3" s="1"/>
  <c r="Q625" i="3" a="1"/>
  <c r="Q625" i="3" s="1"/>
  <c r="S625" i="3" a="1"/>
  <c r="S625" i="3" s="1"/>
  <c r="R641" i="3" a="1"/>
  <c r="R641" i="3" s="1"/>
  <c r="Q641" i="3" a="1"/>
  <c r="Q641" i="3" s="1"/>
  <c r="S641" i="3" a="1"/>
  <c r="S641" i="3" s="1"/>
  <c r="S897" i="3" a="1"/>
  <c r="S897" i="3" s="1"/>
  <c r="Q897" i="3" a="1"/>
  <c r="Q897" i="3" s="1"/>
  <c r="R897" i="3" a="1"/>
  <c r="R897" i="3" s="1"/>
  <c r="R46" i="3" a="1"/>
  <c r="R46" i="3" s="1"/>
  <c r="Q46" i="3" a="1"/>
  <c r="Q46" i="3" s="1"/>
  <c r="S46" i="3" a="1"/>
  <c r="S46" i="3" s="1"/>
  <c r="Q213" i="3" a="1"/>
  <c r="Q213" i="3" s="1"/>
  <c r="S213" i="3" a="1"/>
  <c r="S213" i="3" s="1"/>
  <c r="R213" i="3" a="1"/>
  <c r="R213" i="3" s="1"/>
  <c r="S402" i="3" a="1"/>
  <c r="S402" i="3" s="1"/>
  <c r="R402" i="3" a="1"/>
  <c r="R402" i="3" s="1"/>
  <c r="Q402" i="3" a="1"/>
  <c r="Q402" i="3" s="1"/>
  <c r="R583" i="3" a="1"/>
  <c r="R583" i="3" s="1"/>
  <c r="S583" i="3" a="1"/>
  <c r="S583" i="3" s="1"/>
  <c r="Q583" i="3" a="1"/>
  <c r="Q583" i="3" s="1"/>
  <c r="S778" i="3" a="1"/>
  <c r="S778" i="3" s="1"/>
  <c r="R778" i="3" a="1"/>
  <c r="R778" i="3" s="1"/>
  <c r="Q778" i="3" a="1"/>
  <c r="Q778" i="3" s="1"/>
  <c r="Q872" i="3" a="1"/>
  <c r="Q872" i="3" s="1"/>
  <c r="S872" i="3" a="1"/>
  <c r="S872" i="3" s="1"/>
  <c r="R872" i="3" a="1"/>
  <c r="R872" i="3" s="1"/>
  <c r="S323" i="3" a="1"/>
  <c r="S323" i="3" s="1"/>
  <c r="R323" i="3" a="1"/>
  <c r="R323" i="3" s="1"/>
  <c r="Q323" i="3" a="1"/>
  <c r="Q323" i="3" s="1"/>
  <c r="Q858" i="3" a="1"/>
  <c r="Q858" i="3" s="1"/>
  <c r="S858" i="3" a="1"/>
  <c r="S858" i="3" s="1"/>
  <c r="R858" i="3" a="1"/>
  <c r="R858" i="3" s="1"/>
  <c r="S150" i="3" a="1"/>
  <c r="S150" i="3" s="1"/>
  <c r="R150" i="3" a="1"/>
  <c r="R150" i="3" s="1"/>
  <c r="Q150" i="3" a="1"/>
  <c r="Q150" i="3" s="1"/>
  <c r="Q121" i="3" a="1"/>
  <c r="Q121" i="3" s="1"/>
  <c r="S121" i="3" a="1"/>
  <c r="S121" i="3" s="1"/>
  <c r="R121" i="3" a="1"/>
  <c r="R121" i="3" s="1"/>
  <c r="Q871" i="3" a="1"/>
  <c r="Q871" i="3" s="1"/>
  <c r="S871" i="3" a="1"/>
  <c r="S871" i="3" s="1"/>
  <c r="R871" i="3" a="1"/>
  <c r="R871" i="3" s="1"/>
  <c r="S230" i="3" a="1"/>
  <c r="S230" i="3" s="1"/>
  <c r="R230" i="3" a="1"/>
  <c r="R230" i="3" s="1"/>
  <c r="Q230" i="3" a="1"/>
  <c r="Q230" i="3" s="1"/>
  <c r="S427" i="3" a="1"/>
  <c r="S427" i="3" s="1"/>
  <c r="Q427" i="3" a="1"/>
  <c r="Q427" i="3" s="1"/>
  <c r="R427" i="3" a="1"/>
  <c r="R427" i="3" s="1"/>
  <c r="S715" i="3" a="1"/>
  <c r="S715" i="3" s="1"/>
  <c r="R715" i="3" a="1"/>
  <c r="R715" i="3" s="1"/>
  <c r="Q715" i="3" a="1"/>
  <c r="Q715" i="3" s="1"/>
  <c r="R902" i="3" a="1"/>
  <c r="R902" i="3" s="1"/>
  <c r="Q902" i="3" a="1"/>
  <c r="Q902" i="3" s="1"/>
  <c r="S902" i="3" a="1"/>
  <c r="S902" i="3" s="1"/>
  <c r="R695" i="3" a="1"/>
  <c r="R695" i="3" s="1"/>
  <c r="Q695" i="3" a="1"/>
  <c r="Q695" i="3" s="1"/>
  <c r="S695" i="3" a="1"/>
  <c r="S695" i="3" s="1"/>
  <c r="S34" i="3" a="1"/>
  <c r="S34" i="3" s="1"/>
  <c r="R34" i="3" a="1"/>
  <c r="R34" i="3" s="1"/>
  <c r="Q34" i="3" a="1"/>
  <c r="Q34" i="3" s="1"/>
  <c r="R541" i="3" a="1"/>
  <c r="R541" i="3" s="1"/>
  <c r="Q541" i="3" a="1"/>
  <c r="Q541" i="3" s="1"/>
  <c r="S541" i="3" a="1"/>
  <c r="S541" i="3" s="1"/>
  <c r="M7" i="16"/>
  <c r="S420" i="3" a="1"/>
  <c r="S420" i="3" s="1"/>
  <c r="R420" i="3" a="1"/>
  <c r="R420" i="3" s="1"/>
  <c r="Q420" i="3" a="1"/>
  <c r="Q420" i="3" s="1"/>
  <c r="Q500" i="3" a="1"/>
  <c r="Q500" i="3" s="1"/>
  <c r="S500" i="3" a="1"/>
  <c r="S500" i="3" s="1"/>
  <c r="R500" i="3" a="1"/>
  <c r="R500" i="3" s="1"/>
  <c r="Q970" i="3" a="1"/>
  <c r="Q970" i="3" s="1"/>
  <c r="S970" i="3" a="1"/>
  <c r="S970" i="3" s="1"/>
  <c r="R970" i="3" a="1"/>
  <c r="R970" i="3" s="1"/>
  <c r="S364" i="3" a="1"/>
  <c r="S364" i="3" s="1"/>
  <c r="R364" i="3" a="1"/>
  <c r="R364" i="3" s="1"/>
  <c r="Q364" i="3" a="1"/>
  <c r="Q364" i="3" s="1"/>
  <c r="S93" i="3" a="1"/>
  <c r="S93" i="3" s="1"/>
  <c r="R93" i="3" a="1"/>
  <c r="R93" i="3" s="1"/>
  <c r="Q93" i="3" a="1"/>
  <c r="Q93" i="3" s="1"/>
  <c r="S674" i="3" a="1"/>
  <c r="S674" i="3" s="1"/>
  <c r="R674" i="3" a="1"/>
  <c r="R674" i="3" s="1"/>
  <c r="Q674" i="3" a="1"/>
  <c r="Q674" i="3" s="1"/>
  <c r="R702" i="3" a="1"/>
  <c r="R702" i="3" s="1"/>
  <c r="Q702" i="3" a="1"/>
  <c r="Q702" i="3" s="1"/>
  <c r="S702" i="3" a="1"/>
  <c r="S702" i="3" s="1"/>
  <c r="Q439" i="3" a="1"/>
  <c r="Q439" i="3" s="1"/>
  <c r="S439" i="3" a="1"/>
  <c r="S439" i="3" s="1"/>
  <c r="R439" i="3" a="1"/>
  <c r="R439" i="3" s="1"/>
  <c r="Q57" i="3" a="1"/>
  <c r="Q57" i="3" s="1"/>
  <c r="S57" i="3" a="1"/>
  <c r="S57" i="3" s="1"/>
  <c r="R57" i="3" a="1"/>
  <c r="R57" i="3" s="1"/>
  <c r="R194" i="3" a="1"/>
  <c r="R194" i="3" s="1"/>
  <c r="Q194" i="3" a="1"/>
  <c r="Q194" i="3" s="1"/>
  <c r="S194" i="3" a="1"/>
  <c r="S194" i="3" s="1"/>
  <c r="S629" i="3" a="1"/>
  <c r="S629" i="3" s="1"/>
  <c r="R629" i="3" a="1"/>
  <c r="R629" i="3" s="1"/>
  <c r="Q629" i="3" a="1"/>
  <c r="Q629" i="3" s="1"/>
  <c r="Q228" i="3" a="1"/>
  <c r="Q228" i="3" s="1"/>
  <c r="S228" i="3" a="1"/>
  <c r="S228" i="3" s="1"/>
  <c r="R228" i="3" a="1"/>
  <c r="R228" i="3" s="1"/>
  <c r="S60" i="3" a="1"/>
  <c r="S60" i="3" s="1"/>
  <c r="R60" i="3" a="1"/>
  <c r="R60" i="3" s="1"/>
  <c r="Q60" i="3" a="1"/>
  <c r="Q60" i="3" s="1"/>
  <c r="R506" i="3" a="1"/>
  <c r="R506" i="3" s="1"/>
  <c r="S506" i="3" a="1"/>
  <c r="S506" i="3" s="1"/>
  <c r="Q506" i="3" a="1"/>
  <c r="Q506" i="3" s="1"/>
  <c r="S192" i="3" a="1"/>
  <c r="S192" i="3" s="1"/>
  <c r="R192" i="3" a="1"/>
  <c r="R192" i="3" s="1"/>
  <c r="Q192" i="3" a="1"/>
  <c r="Q192" i="3" s="1"/>
  <c r="Q526" i="3" a="1"/>
  <c r="Q526" i="3" s="1"/>
  <c r="S526" i="3" a="1"/>
  <c r="S526" i="3" s="1"/>
  <c r="R526" i="3" a="1"/>
  <c r="R526" i="3" s="1"/>
  <c r="S892" i="3" a="1"/>
  <c r="S892" i="3" s="1"/>
  <c r="R892" i="3" a="1"/>
  <c r="R892" i="3" s="1"/>
  <c r="Q892" i="3" a="1"/>
  <c r="Q892" i="3" s="1"/>
  <c r="Q197" i="3" a="1"/>
  <c r="Q197" i="3" s="1"/>
  <c r="S197" i="3" a="1"/>
  <c r="S197" i="3" s="1"/>
  <c r="R197" i="3" a="1"/>
  <c r="R197" i="3" s="1"/>
  <c r="Q276" i="3" a="1"/>
  <c r="Q276" i="3" s="1"/>
  <c r="S276" i="3" a="1"/>
  <c r="S276" i="3" s="1"/>
  <c r="R276" i="3" a="1"/>
  <c r="R276" i="3" s="1"/>
  <c r="R399" i="3" a="1"/>
  <c r="R399" i="3" s="1"/>
  <c r="Q399" i="3" a="1"/>
  <c r="Q399" i="3" s="1"/>
  <c r="S399" i="3" a="1"/>
  <c r="S399" i="3" s="1"/>
  <c r="R154" i="3" a="1"/>
  <c r="R154" i="3" s="1"/>
  <c r="Q154" i="3" a="1"/>
  <c r="Q154" i="3" s="1"/>
  <c r="S154" i="3" a="1"/>
  <c r="S154" i="3" s="1"/>
  <c r="Q180" i="3" a="1"/>
  <c r="Q180" i="3" s="1"/>
  <c r="S180" i="3" a="1"/>
  <c r="S180" i="3" s="1"/>
  <c r="R180" i="3" a="1"/>
  <c r="R180" i="3" s="1"/>
  <c r="R590" i="3" a="1"/>
  <c r="R590" i="3" s="1"/>
  <c r="Q590" i="3" a="1"/>
  <c r="Q590" i="3" s="1"/>
  <c r="S590" i="3" a="1"/>
  <c r="S590" i="3" s="1"/>
  <c r="S818" i="3" a="1"/>
  <c r="S818" i="3" s="1"/>
  <c r="R818" i="3" a="1"/>
  <c r="R818" i="3" s="1"/>
  <c r="Q818" i="3" a="1"/>
  <c r="Q818" i="3" s="1"/>
  <c r="S460" i="3" a="1"/>
  <c r="S460" i="3" s="1"/>
  <c r="R460" i="3" a="1"/>
  <c r="R460" i="3" s="1"/>
  <c r="Q460" i="3" a="1"/>
  <c r="Q460" i="3" s="1"/>
  <c r="S257" i="3" a="1"/>
  <c r="S257" i="3" s="1"/>
  <c r="R257" i="3" a="1"/>
  <c r="R257" i="3" s="1"/>
  <c r="Q257" i="3" a="1"/>
  <c r="Q257" i="3" s="1"/>
  <c r="S484" i="3" a="1"/>
  <c r="S484" i="3" s="1"/>
  <c r="R484" i="3" a="1"/>
  <c r="R484" i="3" s="1"/>
  <c r="Q484" i="3" a="1"/>
  <c r="Q484" i="3" s="1"/>
  <c r="S614" i="3" a="1"/>
  <c r="S614" i="3" s="1"/>
  <c r="R614" i="3" a="1"/>
  <c r="R614" i="3" s="1"/>
  <c r="Q614" i="3" a="1"/>
  <c r="Q614" i="3" s="1"/>
  <c r="S942" i="3" a="1"/>
  <c r="S942" i="3" s="1"/>
  <c r="R942" i="3" a="1"/>
  <c r="R942" i="3" s="1"/>
  <c r="Q942" i="3" a="1"/>
  <c r="Q942" i="3" s="1"/>
  <c r="R171" i="3" a="1"/>
  <c r="R171" i="3" s="1"/>
  <c r="Q171" i="3" a="1"/>
  <c r="Q171" i="3" s="1"/>
  <c r="S171" i="3" a="1"/>
  <c r="S171" i="3" s="1"/>
  <c r="S822" i="3" a="1"/>
  <c r="S822" i="3" s="1"/>
  <c r="R822" i="3" a="1"/>
  <c r="R822" i="3" s="1"/>
  <c r="Q822" i="3" a="1"/>
  <c r="Q822" i="3" s="1"/>
  <c r="R398" i="3" a="1"/>
  <c r="R398" i="3" s="1"/>
  <c r="Q398" i="3" a="1"/>
  <c r="Q398" i="3" s="1"/>
  <c r="S398" i="3" a="1"/>
  <c r="S398" i="3" s="1"/>
  <c r="R645" i="3" a="1"/>
  <c r="R645" i="3" s="1"/>
  <c r="S645" i="3" a="1"/>
  <c r="S645" i="3" s="1"/>
  <c r="Q645" i="3" a="1"/>
  <c r="Q645" i="3" s="1"/>
  <c r="S51" i="3" a="1"/>
  <c r="S51" i="3" s="1"/>
  <c r="R51" i="3" a="1"/>
  <c r="R51" i="3" s="1"/>
  <c r="Q51" i="3" a="1"/>
  <c r="Q51" i="3" s="1"/>
  <c r="Q229" i="3" a="1"/>
  <c r="Q229" i="3" s="1"/>
  <c r="S229" i="3" a="1"/>
  <c r="S229" i="3" s="1"/>
  <c r="R229" i="3" a="1"/>
  <c r="R229" i="3" s="1"/>
  <c r="Q496" i="3" a="1"/>
  <c r="Q496" i="3" s="1"/>
  <c r="S496" i="3" a="1"/>
  <c r="S496" i="3" s="1"/>
  <c r="R496" i="3" a="1"/>
  <c r="R496" i="3" s="1"/>
  <c r="Q764" i="3" a="1"/>
  <c r="Q764" i="3" s="1"/>
  <c r="S764" i="3" a="1"/>
  <c r="S764" i="3" s="1"/>
  <c r="R764" i="3" a="1"/>
  <c r="R764" i="3" s="1"/>
  <c r="S153" i="3" a="1"/>
  <c r="S153" i="3" s="1"/>
  <c r="Q153" i="3" a="1"/>
  <c r="Q153" i="3" s="1"/>
  <c r="R153" i="3" a="1"/>
  <c r="R153" i="3" s="1"/>
  <c r="R415" i="3" a="1"/>
  <c r="R415" i="3" s="1"/>
  <c r="Q415" i="3" a="1"/>
  <c r="Q415" i="3" s="1"/>
  <c r="S415" i="3" a="1"/>
  <c r="S415" i="3" s="1"/>
  <c r="S643" i="3" a="1"/>
  <c r="S643" i="3" s="1"/>
  <c r="Q643" i="3" a="1"/>
  <c r="Q643" i="3" s="1"/>
  <c r="R643" i="3" a="1"/>
  <c r="R643" i="3" s="1"/>
  <c r="R119" i="3" a="1"/>
  <c r="R119" i="3" s="1"/>
  <c r="Q119" i="3" a="1"/>
  <c r="Q119" i="3" s="1"/>
  <c r="S119" i="3" a="1"/>
  <c r="S119" i="3" s="1"/>
  <c r="R644" i="3" a="1"/>
  <c r="R644" i="3" s="1"/>
  <c r="S644" i="3" a="1"/>
  <c r="S644" i="3" s="1"/>
  <c r="Q644" i="3" a="1"/>
  <c r="Q644" i="3" s="1"/>
  <c r="S529" i="3" a="1"/>
  <c r="S529" i="3" s="1"/>
  <c r="R529" i="3" a="1"/>
  <c r="R529" i="3" s="1"/>
  <c r="Q529" i="3" a="1"/>
  <c r="Q529" i="3" s="1"/>
  <c r="Q181" i="3" a="1"/>
  <c r="Q181" i="3" s="1"/>
  <c r="S181" i="3" a="1"/>
  <c r="S181" i="3" s="1"/>
  <c r="R181" i="3" a="1"/>
  <c r="R181" i="3" s="1"/>
  <c r="Q551" i="3" a="1"/>
  <c r="Q551" i="3" s="1"/>
  <c r="S551" i="3" a="1"/>
  <c r="S551" i="3" s="1"/>
  <c r="R551" i="3" a="1"/>
  <c r="R551" i="3" s="1"/>
  <c r="S589" i="3" a="1"/>
  <c r="S589" i="3" s="1"/>
  <c r="Q589" i="3" a="1"/>
  <c r="Q589" i="3" s="1"/>
  <c r="R589" i="3" a="1"/>
  <c r="R589" i="3" s="1"/>
  <c r="S959" i="3" a="1"/>
  <c r="S959" i="3" s="1"/>
  <c r="R959" i="3" a="1"/>
  <c r="R959" i="3" s="1"/>
  <c r="Q959" i="3" a="1"/>
  <c r="Q959" i="3" s="1"/>
  <c r="S708" i="3" a="1"/>
  <c r="S708" i="3" s="1"/>
  <c r="R708" i="3" a="1"/>
  <c r="R708" i="3" s="1"/>
  <c r="Q708" i="3" a="1"/>
  <c r="Q708" i="3" s="1"/>
  <c r="S9" i="3" a="1"/>
  <c r="S9" i="3" s="1"/>
  <c r="R9" i="3" a="1"/>
  <c r="R9" i="3" s="1"/>
  <c r="Q9" i="3" a="1"/>
  <c r="Q9" i="3" s="1"/>
  <c r="S184" i="3" a="1"/>
  <c r="S184" i="3" s="1"/>
  <c r="R184" i="3" a="1"/>
  <c r="R184" i="3" s="1"/>
  <c r="Q184" i="3" a="1"/>
  <c r="Q184" i="3" s="1"/>
  <c r="S916" i="3" a="1"/>
  <c r="S916" i="3" s="1"/>
  <c r="R916" i="3" a="1"/>
  <c r="R916" i="3" s="1"/>
  <c r="Q916" i="3" a="1"/>
  <c r="Q916" i="3" s="1"/>
  <c r="S132" i="3" a="1"/>
  <c r="S132" i="3" s="1"/>
  <c r="R132" i="3" a="1"/>
  <c r="R132" i="3" s="1"/>
  <c r="Q132" i="3" a="1"/>
  <c r="Q132" i="3" s="1"/>
  <c r="S340" i="3" a="1"/>
  <c r="S340" i="3" s="1"/>
  <c r="R340" i="3" a="1"/>
  <c r="R340" i="3" s="1"/>
  <c r="Q340" i="3" a="1"/>
  <c r="Q340" i="3" s="1"/>
  <c r="Q654" i="3" a="1"/>
  <c r="Q654" i="3" s="1"/>
  <c r="R654" i="3" a="1"/>
  <c r="R654" i="3" s="1"/>
  <c r="S654" i="3" a="1"/>
  <c r="S654" i="3" s="1"/>
  <c r="S998" i="3" a="1"/>
  <c r="S998" i="3" s="1"/>
  <c r="R998" i="3" a="1"/>
  <c r="R998" i="3" s="1"/>
  <c r="Q998" i="3" a="1"/>
  <c r="Q998" i="3" s="1"/>
  <c r="R787" i="3" a="1"/>
  <c r="R787" i="3" s="1"/>
  <c r="Q787" i="3" a="1"/>
  <c r="Q787" i="3" s="1"/>
  <c r="S787" i="3" a="1"/>
  <c r="S787" i="3" s="1"/>
  <c r="Q930" i="3" a="1"/>
  <c r="Q930" i="3" s="1"/>
  <c r="S930" i="3" a="1"/>
  <c r="S930" i="3" s="1"/>
  <c r="R930" i="3" a="1"/>
  <c r="R930" i="3" s="1"/>
  <c r="R259" i="3" a="1"/>
  <c r="R259" i="3" s="1"/>
  <c r="Q259" i="3" a="1"/>
  <c r="Q259" i="3" s="1"/>
  <c r="S259" i="3" a="1"/>
  <c r="S259" i="3" s="1"/>
  <c r="R733" i="3" a="1"/>
  <c r="R733" i="3" s="1"/>
  <c r="S733" i="3" a="1"/>
  <c r="S733" i="3" s="1"/>
  <c r="Q733" i="3" a="1"/>
  <c r="Q733" i="3" s="1"/>
  <c r="S91" i="3" a="1"/>
  <c r="S91" i="3" s="1"/>
  <c r="R91" i="3" a="1"/>
  <c r="R91" i="3" s="1"/>
  <c r="Q91" i="3" a="1"/>
  <c r="Q91" i="3" s="1"/>
  <c r="S520" i="3" a="1"/>
  <c r="S520" i="3" s="1"/>
  <c r="Q520" i="3" a="1"/>
  <c r="Q520" i="3" s="1"/>
  <c r="R520" i="3" a="1"/>
  <c r="R520" i="3" s="1"/>
  <c r="S873" i="3" a="1"/>
  <c r="S873" i="3" s="1"/>
  <c r="R873" i="3" a="1"/>
  <c r="R873" i="3" s="1"/>
  <c r="Q873" i="3" a="1"/>
  <c r="Q873" i="3" s="1"/>
  <c r="R118" i="3" a="1"/>
  <c r="R118" i="3" s="1"/>
  <c r="Q118" i="3" a="1"/>
  <c r="Q118" i="3" s="1"/>
  <c r="S118" i="3" a="1"/>
  <c r="S118" i="3" s="1"/>
  <c r="S37" i="3" a="1"/>
  <c r="S37" i="3" s="1"/>
  <c r="R37" i="3" a="1"/>
  <c r="R37" i="3" s="1"/>
  <c r="Q37" i="3" a="1"/>
  <c r="Q37" i="3" s="1"/>
  <c r="S68" i="3" a="1"/>
  <c r="S68" i="3" s="1"/>
  <c r="R68" i="3" a="1"/>
  <c r="R68" i="3" s="1"/>
  <c r="Q68" i="3" a="1"/>
  <c r="Q68" i="3" s="1"/>
  <c r="Q196" i="3" a="1"/>
  <c r="Q196" i="3" s="1"/>
  <c r="S196" i="3" a="1"/>
  <c r="S196" i="3" s="1"/>
  <c r="R196" i="3" a="1"/>
  <c r="R196" i="3" s="1"/>
  <c r="R487" i="3" a="1"/>
  <c r="R487" i="3" s="1"/>
  <c r="Q487" i="3" a="1"/>
  <c r="Q487" i="3" s="1"/>
  <c r="S487" i="3" a="1"/>
  <c r="S487" i="3" s="1"/>
  <c r="S307" i="3" a="1"/>
  <c r="S307" i="3" s="1"/>
  <c r="R307" i="3" a="1"/>
  <c r="R307" i="3" s="1"/>
  <c r="Q307" i="3" a="1"/>
  <c r="Q307" i="3" s="1"/>
  <c r="S693" i="3" a="1"/>
  <c r="S693" i="3" s="1"/>
  <c r="R693" i="3" a="1"/>
  <c r="R693" i="3" s="1"/>
  <c r="Q693" i="3" a="1"/>
  <c r="Q693" i="3" s="1"/>
  <c r="R235" i="3" a="1"/>
  <c r="R235" i="3" s="1"/>
  <c r="Q235" i="3" a="1"/>
  <c r="Q235" i="3" s="1"/>
  <c r="S235" i="3" a="1"/>
  <c r="S235" i="3" s="1"/>
  <c r="Q304" i="3" a="1"/>
  <c r="Q304" i="3" s="1"/>
  <c r="S304" i="3" a="1"/>
  <c r="S304" i="3" s="1"/>
  <c r="R304" i="3" a="1"/>
  <c r="R304" i="3" s="1"/>
  <c r="R637" i="3" a="1"/>
  <c r="R637" i="3" s="1"/>
  <c r="S637" i="3" a="1"/>
  <c r="S637" i="3" s="1"/>
  <c r="Q637" i="3" a="1"/>
  <c r="Q637" i="3" s="1"/>
  <c r="S410" i="3" a="1"/>
  <c r="S410" i="3" s="1"/>
  <c r="R410" i="3" a="1"/>
  <c r="R410" i="3" s="1"/>
  <c r="Q410" i="3" a="1"/>
  <c r="Q410" i="3" s="1"/>
  <c r="R591" i="3" a="1"/>
  <c r="R591" i="3" s="1"/>
  <c r="S591" i="3" a="1"/>
  <c r="S591" i="3" s="1"/>
  <c r="Q591" i="3" a="1"/>
  <c r="Q591" i="3" s="1"/>
  <c r="Q816" i="3" a="1"/>
  <c r="Q816" i="3" s="1"/>
  <c r="S816" i="3" a="1"/>
  <c r="S816" i="3" s="1"/>
  <c r="R816" i="3" a="1"/>
  <c r="R816" i="3" s="1"/>
  <c r="S898" i="3" a="1"/>
  <c r="S898" i="3" s="1"/>
  <c r="R898" i="3" a="1"/>
  <c r="R898" i="3" s="1"/>
  <c r="Q898" i="3" a="1"/>
  <c r="Q898" i="3" s="1"/>
  <c r="S290" i="3" a="1"/>
  <c r="S290" i="3" s="1"/>
  <c r="Q290" i="3" a="1"/>
  <c r="Q290" i="3" s="1"/>
  <c r="R290" i="3" a="1"/>
  <c r="R290" i="3" s="1"/>
  <c r="Q574" i="3" a="1"/>
  <c r="Q574" i="3" s="1"/>
  <c r="S574" i="3" a="1"/>
  <c r="S574" i="3" s="1"/>
  <c r="R574" i="3" a="1"/>
  <c r="R574" i="3" s="1"/>
  <c r="S717" i="3" a="1"/>
  <c r="S717" i="3" s="1"/>
  <c r="R717" i="3" a="1"/>
  <c r="R717" i="3" s="1"/>
  <c r="Q717" i="3" a="1"/>
  <c r="Q717" i="3" s="1"/>
  <c r="S99" i="3" a="1"/>
  <c r="S99" i="3" s="1"/>
  <c r="R99" i="3" a="1"/>
  <c r="R99" i="3" s="1"/>
  <c r="Q99" i="3" a="1"/>
  <c r="Q99" i="3" s="1"/>
  <c r="S443" i="3" a="1"/>
  <c r="S443" i="3" s="1"/>
  <c r="R443" i="3" a="1"/>
  <c r="R443" i="3" s="1"/>
  <c r="Q443" i="3" a="1"/>
  <c r="Q443" i="3" s="1"/>
  <c r="S743" i="3" a="1"/>
  <c r="S743" i="3" s="1"/>
  <c r="Q743" i="3" a="1"/>
  <c r="Q743" i="3" s="1"/>
  <c r="R743" i="3" a="1"/>
  <c r="R743" i="3" s="1"/>
  <c r="R55" i="3" a="1"/>
  <c r="R55" i="3" s="1"/>
  <c r="Q55" i="3" a="1"/>
  <c r="Q55" i="3" s="1"/>
  <c r="S55" i="3" a="1"/>
  <c r="S55" i="3" s="1"/>
  <c r="Q105" i="3" a="1"/>
  <c r="Q105" i="3" s="1"/>
  <c r="S105" i="3" a="1"/>
  <c r="S105" i="3" s="1"/>
  <c r="R105" i="3" a="1"/>
  <c r="R105" i="3" s="1"/>
  <c r="Q401" i="3" a="1"/>
  <c r="Q401" i="3" s="1"/>
  <c r="S401" i="3" a="1"/>
  <c r="S401" i="3" s="1"/>
  <c r="R401" i="3" a="1"/>
  <c r="R401" i="3" s="1"/>
  <c r="R524" i="3" a="1"/>
  <c r="R524" i="3" s="1"/>
  <c r="Q524" i="3" a="1"/>
  <c r="Q524" i="3" s="1"/>
  <c r="S524" i="3" a="1"/>
  <c r="S524" i="3" s="1"/>
  <c r="R944" i="3" a="1"/>
  <c r="R944" i="3" s="1"/>
  <c r="Q944" i="3" a="1"/>
  <c r="Q944" i="3" s="1"/>
  <c r="S944" i="3" a="1"/>
  <c r="S944" i="3" s="1"/>
  <c r="Q321" i="3" a="1"/>
  <c r="Q321" i="3" s="1"/>
  <c r="S321" i="3" a="1"/>
  <c r="S321" i="3" s="1"/>
  <c r="R321" i="3" a="1"/>
  <c r="R321" i="3" s="1"/>
  <c r="S948" i="3" a="1"/>
  <c r="S948" i="3" s="1"/>
  <c r="R948" i="3" a="1"/>
  <c r="R948" i="3" s="1"/>
  <c r="Q948" i="3" a="1"/>
  <c r="Q948" i="3" s="1"/>
  <c r="E10" i="10"/>
  <c r="W85" i="5"/>
  <c r="S223" i="3" a="1"/>
  <c r="S223" i="3" s="1"/>
  <c r="R223" i="3" a="1"/>
  <c r="R223" i="3" s="1"/>
  <c r="Q223" i="3" a="1"/>
  <c r="Q223" i="3" s="1"/>
  <c r="Q567" i="3" a="1"/>
  <c r="Q567" i="3" s="1"/>
  <c r="S567" i="3" a="1"/>
  <c r="S567" i="3" s="1"/>
  <c r="R567" i="3" a="1"/>
  <c r="R567" i="3" s="1"/>
  <c r="R694" i="3" a="1"/>
  <c r="R694" i="3" s="1"/>
  <c r="Q694" i="3" a="1"/>
  <c r="Q694" i="3" s="1"/>
  <c r="S694" i="3" a="1"/>
  <c r="S694" i="3" s="1"/>
  <c r="Q912" i="3" a="1"/>
  <c r="Q912" i="3" s="1"/>
  <c r="R912" i="3" a="1"/>
  <c r="R912" i="3" s="1"/>
  <c r="S912" i="3" a="1"/>
  <c r="S912" i="3" s="1"/>
  <c r="Q489" i="3" a="1"/>
  <c r="Q489" i="3" s="1"/>
  <c r="S489" i="3" a="1"/>
  <c r="S489" i="3" s="1"/>
  <c r="R489" i="3" a="1"/>
  <c r="R489" i="3" s="1"/>
  <c r="Q602" i="3" a="1"/>
  <c r="Q602" i="3" s="1"/>
  <c r="R602" i="3" a="1"/>
  <c r="R602" i="3" s="1"/>
  <c r="S602" i="3" a="1"/>
  <c r="S602" i="3" s="1"/>
  <c r="R749" i="3" a="1"/>
  <c r="R749" i="3" s="1"/>
  <c r="S749" i="3" a="1"/>
  <c r="S749" i="3" s="1"/>
  <c r="Q749" i="3" a="1"/>
  <c r="Q749" i="3" s="1"/>
  <c r="R95" i="3" a="1"/>
  <c r="R95" i="3" s="1"/>
  <c r="Q95" i="3" a="1"/>
  <c r="Q95" i="3" s="1"/>
  <c r="S95" i="3" a="1"/>
  <c r="S95" i="3" s="1"/>
  <c r="R186" i="3" a="1"/>
  <c r="R186" i="3" s="1"/>
  <c r="Q186" i="3" a="1"/>
  <c r="Q186" i="3" s="1"/>
  <c r="S186" i="3" a="1"/>
  <c r="S186" i="3" s="1"/>
  <c r="R438" i="3" a="1"/>
  <c r="R438" i="3" s="1"/>
  <c r="Q438" i="3" a="1"/>
  <c r="Q438" i="3" s="1"/>
  <c r="S438" i="3" a="1"/>
  <c r="S438" i="3" s="1"/>
  <c r="S835" i="3" a="1"/>
  <c r="S835" i="3" s="1"/>
  <c r="Q835" i="3" a="1"/>
  <c r="Q835" i="3" s="1"/>
  <c r="R835" i="3" a="1"/>
  <c r="R835" i="3" s="1"/>
  <c r="R499" i="3" a="1"/>
  <c r="R499" i="3" s="1"/>
  <c r="Q499" i="3" a="1"/>
  <c r="Q499" i="3" s="1"/>
  <c r="S499" i="3" a="1"/>
  <c r="S499" i="3" s="1"/>
  <c r="S836" i="3" a="1"/>
  <c r="S836" i="3" s="1"/>
  <c r="R836" i="3" a="1"/>
  <c r="R836" i="3" s="1"/>
  <c r="Q836" i="3" a="1"/>
  <c r="Q836" i="3" s="1"/>
  <c r="R202" i="3" a="1"/>
  <c r="R202" i="3" s="1"/>
  <c r="Q202" i="3" a="1"/>
  <c r="Q202" i="3" s="1"/>
  <c r="S202" i="3" a="1"/>
  <c r="S202" i="3" s="1"/>
  <c r="S560" i="3" a="1"/>
  <c r="S560" i="3" s="1"/>
  <c r="R560" i="3" a="1"/>
  <c r="R560" i="3" s="1"/>
  <c r="Q560" i="3" a="1"/>
  <c r="Q560" i="3" s="1"/>
  <c r="G19" i="17"/>
  <c r="L15" i="17"/>
  <c r="R170" i="3" a="1"/>
  <c r="R170" i="3" s="1"/>
  <c r="Q170" i="3" a="1"/>
  <c r="Q170" i="3" s="1"/>
  <c r="S170" i="3" a="1"/>
  <c r="S170" i="3" s="1"/>
  <c r="R893" i="3" a="1"/>
  <c r="R893" i="3" s="1"/>
  <c r="Q893" i="3" a="1"/>
  <c r="Q893" i="3" s="1"/>
  <c r="S893" i="3" a="1"/>
  <c r="S893" i="3" s="1"/>
  <c r="S935" i="3" a="1"/>
  <c r="S935" i="3" s="1"/>
  <c r="R935" i="3" a="1"/>
  <c r="R935" i="3" s="1"/>
  <c r="Q935" i="3" a="1"/>
  <c r="Q935" i="3" s="1"/>
  <c r="J3" i="17"/>
  <c r="J8" i="17" s="1"/>
  <c r="B38" i="6" s="1"/>
  <c r="C53" i="5" s="1"/>
  <c r="B53" i="5" s="1"/>
  <c r="AZ2" i="4" s="1"/>
  <c r="J429" i="16"/>
  <c r="E14" i="11"/>
  <c r="E23" i="11" s="1"/>
  <c r="S254" i="3" a="1"/>
  <c r="S254" i="3" s="1"/>
  <c r="R254" i="3" a="1"/>
  <c r="R254" i="3" s="1"/>
  <c r="Q254" i="3" a="1"/>
  <c r="Q254" i="3" s="1"/>
  <c r="R517" i="3" a="1"/>
  <c r="R517" i="3" s="1"/>
  <c r="Q517" i="3" a="1"/>
  <c r="Q517" i="3" s="1"/>
  <c r="S517" i="3" a="1"/>
  <c r="S517" i="3" s="1"/>
  <c r="S381" i="3" a="1"/>
  <c r="S381" i="3" s="1"/>
  <c r="R381" i="3" a="1"/>
  <c r="R381" i="3" s="1"/>
  <c r="Q381" i="3" a="1"/>
  <c r="Q381" i="3" s="1"/>
  <c r="S569" i="3" a="1"/>
  <c r="S569" i="3" s="1"/>
  <c r="R569" i="3" a="1"/>
  <c r="R569" i="3" s="1"/>
  <c r="Q569" i="3" a="1"/>
  <c r="Q569" i="3" s="1"/>
  <c r="S758" i="3" a="1"/>
  <c r="S758" i="3" s="1"/>
  <c r="R758" i="3" a="1"/>
  <c r="R758" i="3" s="1"/>
  <c r="Q758" i="3" a="1"/>
  <c r="Q758" i="3" s="1"/>
  <c r="Q15" i="3" a="1"/>
  <c r="Q15" i="3" s="1"/>
  <c r="S15" i="3" a="1"/>
  <c r="S15" i="3" s="1"/>
  <c r="R15" i="3" a="1"/>
  <c r="R15" i="3" s="1"/>
  <c r="S278" i="3" a="1"/>
  <c r="S278" i="3" s="1"/>
  <c r="R278" i="3" a="1"/>
  <c r="R278" i="3" s="1"/>
  <c r="Q278" i="3" a="1"/>
  <c r="Q278" i="3" s="1"/>
  <c r="S801" i="3" a="1"/>
  <c r="S801" i="3" s="1"/>
  <c r="R801" i="3" a="1"/>
  <c r="R801" i="3" s="1"/>
  <c r="Q801" i="3" a="1"/>
  <c r="Q801" i="3" s="1"/>
  <c r="S979" i="3" a="1"/>
  <c r="S979" i="3" s="1"/>
  <c r="R979" i="3" a="1"/>
  <c r="R979" i="3" s="1"/>
  <c r="Q979" i="3" a="1"/>
  <c r="Q979" i="3" s="1"/>
  <c r="S160" i="3" a="1"/>
  <c r="S160" i="3" s="1"/>
  <c r="R160" i="3" a="1"/>
  <c r="R160" i="3" s="1"/>
  <c r="Q160" i="3" a="1"/>
  <c r="Q160" i="3" s="1"/>
  <c r="S61" i="3" a="1"/>
  <c r="S61" i="3" s="1"/>
  <c r="R61" i="3" a="1"/>
  <c r="R61" i="3" s="1"/>
  <c r="Q61" i="3" a="1"/>
  <c r="Q61" i="3" s="1"/>
  <c r="R722" i="3" a="1"/>
  <c r="R722" i="3" s="1"/>
  <c r="S722" i="3" a="1"/>
  <c r="S722" i="3" s="1"/>
  <c r="Q722" i="3" a="1"/>
  <c r="Q722" i="3" s="1"/>
  <c r="Q751" i="3" a="1"/>
  <c r="Q751" i="3" s="1"/>
  <c r="R751" i="3" a="1"/>
  <c r="R751" i="3" s="1"/>
  <c r="S751" i="3" a="1"/>
  <c r="S751" i="3" s="1"/>
  <c r="S248" i="3" a="1"/>
  <c r="S248" i="3" s="1"/>
  <c r="R248" i="3" a="1"/>
  <c r="R248" i="3" s="1"/>
  <c r="Q248" i="3" a="1"/>
  <c r="Q248" i="3" s="1"/>
  <c r="S292" i="3" a="1"/>
  <c r="S292" i="3" s="1"/>
  <c r="R292" i="3" a="1"/>
  <c r="R292" i="3" s="1"/>
  <c r="Q292" i="3" a="1"/>
  <c r="Q292" i="3" s="1"/>
  <c r="Q584" i="3" a="1"/>
  <c r="Q584" i="3" s="1"/>
  <c r="S584" i="3" a="1"/>
  <c r="S584" i="3" s="1"/>
  <c r="R584" i="3" a="1"/>
  <c r="R584" i="3" s="1"/>
  <c r="S650" i="3" a="1"/>
  <c r="S650" i="3" s="1"/>
  <c r="R650" i="3" a="1"/>
  <c r="R650" i="3" s="1"/>
  <c r="Q650" i="3" a="1"/>
  <c r="Q650" i="3" s="1"/>
  <c r="S273" i="3" a="1"/>
  <c r="S273" i="3" s="1"/>
  <c r="R273" i="3" a="1"/>
  <c r="R273" i="3" s="1"/>
  <c r="Q273" i="3" a="1"/>
  <c r="Q273" i="3" s="1"/>
  <c r="R20" i="3" a="1"/>
  <c r="R20" i="3" s="1"/>
  <c r="Q20" i="3" a="1"/>
  <c r="Q20" i="3" s="1"/>
  <c r="S20" i="3" a="1"/>
  <c r="S20" i="3" s="1"/>
  <c r="S355" i="3" a="1"/>
  <c r="S355" i="3" s="1"/>
  <c r="R355" i="3" a="1"/>
  <c r="R355" i="3" s="1"/>
  <c r="Q355" i="3" a="1"/>
  <c r="Q355" i="3" s="1"/>
  <c r="R609" i="3" a="1"/>
  <c r="R609" i="3" s="1"/>
  <c r="Q609" i="3" a="1"/>
  <c r="Q609" i="3" s="1"/>
  <c r="S609" i="3" a="1"/>
  <c r="S609" i="3" s="1"/>
  <c r="R103" i="3" a="1"/>
  <c r="R103" i="3" s="1"/>
  <c r="Q103" i="3" a="1"/>
  <c r="Q103" i="3" s="1"/>
  <c r="S103" i="3" a="1"/>
  <c r="S103" i="3" s="1"/>
  <c r="S138" i="3" a="1"/>
  <c r="S138" i="3" s="1"/>
  <c r="R138" i="3" a="1"/>
  <c r="R138" i="3" s="1"/>
  <c r="Q138" i="3" a="1"/>
  <c r="Q138" i="3" s="1"/>
  <c r="S467" i="3" a="1"/>
  <c r="S467" i="3" s="1"/>
  <c r="R467" i="3" a="1"/>
  <c r="R467" i="3" s="1"/>
  <c r="Q467" i="3" a="1"/>
  <c r="Q467" i="3" s="1"/>
  <c r="R31" i="3" a="1"/>
  <c r="R31" i="3" s="1"/>
  <c r="Q31" i="3" a="1"/>
  <c r="Q31" i="3" s="1"/>
  <c r="S31" i="3" a="1"/>
  <c r="S31" i="3" s="1"/>
  <c r="R250" i="3" a="1"/>
  <c r="R250" i="3" s="1"/>
  <c r="Q250" i="3" a="1"/>
  <c r="Q250" i="3" s="1"/>
  <c r="S250" i="3" a="1"/>
  <c r="S250" i="3" s="1"/>
  <c r="Q361" i="3" a="1"/>
  <c r="Q361" i="3" s="1"/>
  <c r="S361" i="3" a="1"/>
  <c r="S361" i="3" s="1"/>
  <c r="R361" i="3" a="1"/>
  <c r="R361" i="3" s="1"/>
  <c r="S613" i="3" a="1"/>
  <c r="S613" i="3" s="1"/>
  <c r="R613" i="3" a="1"/>
  <c r="R613" i="3" s="1"/>
  <c r="Q613" i="3" a="1"/>
  <c r="Q613" i="3" s="1"/>
  <c r="S59" i="3" a="1"/>
  <c r="S59" i="3" s="1"/>
  <c r="R59" i="3" a="1"/>
  <c r="R59" i="3" s="1"/>
  <c r="Q59" i="3" a="1"/>
  <c r="Q59" i="3" s="1"/>
  <c r="Q649" i="3" a="1"/>
  <c r="Q649" i="3" s="1"/>
  <c r="R649" i="3" a="1"/>
  <c r="R649" i="3" s="1"/>
  <c r="S649" i="3" a="1"/>
  <c r="S649" i="3" s="1"/>
  <c r="S325" i="3" a="1"/>
  <c r="S325" i="3" s="1"/>
  <c r="R325" i="3" a="1"/>
  <c r="R325" i="3" s="1"/>
  <c r="Q325" i="3" a="1"/>
  <c r="Q325" i="3" s="1"/>
  <c r="S513" i="3" a="1"/>
  <c r="S513" i="3" s="1"/>
  <c r="R513" i="3" a="1"/>
  <c r="R513" i="3" s="1"/>
  <c r="Q513" i="3" a="1"/>
  <c r="Q513" i="3" s="1"/>
  <c r="S851" i="3" a="1"/>
  <c r="S851" i="3" s="1"/>
  <c r="R851" i="3" a="1"/>
  <c r="R851" i="3" s="1"/>
  <c r="Q851" i="3" a="1"/>
  <c r="Q851" i="3" s="1"/>
  <c r="S42" i="3" a="1"/>
  <c r="S42" i="3" s="1"/>
  <c r="Q42" i="3" a="1"/>
  <c r="Q42" i="3" s="1"/>
  <c r="R42" i="3" a="1"/>
  <c r="R42" i="3" s="1"/>
  <c r="S397" i="3" a="1"/>
  <c r="S397" i="3" s="1"/>
  <c r="R397" i="3" a="1"/>
  <c r="R397" i="3" s="1"/>
  <c r="Q397" i="3" a="1"/>
  <c r="Q397" i="3" s="1"/>
  <c r="S510" i="3" a="1"/>
  <c r="S510" i="3" s="1"/>
  <c r="R510" i="3" a="1"/>
  <c r="R510" i="3" s="1"/>
  <c r="Q510" i="3" a="1"/>
  <c r="Q510" i="3" s="1"/>
  <c r="Q955" i="3" a="1"/>
  <c r="Q955" i="3" s="1"/>
  <c r="S955" i="3" a="1"/>
  <c r="S955" i="3" s="1"/>
  <c r="R955" i="3" a="1"/>
  <c r="R955" i="3" s="1"/>
  <c r="R195" i="3" a="1"/>
  <c r="R195" i="3" s="1"/>
  <c r="Q195" i="3" a="1"/>
  <c r="Q195" i="3" s="1"/>
  <c r="S195" i="3" a="1"/>
  <c r="S195" i="3" s="1"/>
  <c r="R350" i="3" a="1"/>
  <c r="R350" i="3" s="1"/>
  <c r="Q350" i="3" a="1"/>
  <c r="Q350" i="3" s="1"/>
  <c r="S350" i="3" a="1"/>
  <c r="S350" i="3" s="1"/>
  <c r="S707" i="3" a="1"/>
  <c r="S707" i="3" s="1"/>
  <c r="R707" i="3" a="1"/>
  <c r="R707" i="3" s="1"/>
  <c r="Q707" i="3" a="1"/>
  <c r="Q707" i="3" s="1"/>
  <c r="R894" i="3" a="1"/>
  <c r="R894" i="3" s="1"/>
  <c r="Q894" i="3" a="1"/>
  <c r="Q894" i="3" s="1"/>
  <c r="S894" i="3" a="1"/>
  <c r="S894" i="3" s="1"/>
  <c r="R679" i="3" a="1"/>
  <c r="R679" i="3" s="1"/>
  <c r="Q679" i="3" a="1"/>
  <c r="Q679" i="3" s="1"/>
  <c r="S679" i="3" a="1"/>
  <c r="S679" i="3" s="1"/>
  <c r="S298" i="3" a="1"/>
  <c r="S298" i="3" s="1"/>
  <c r="Q298" i="3" a="1"/>
  <c r="Q298" i="3" s="1"/>
  <c r="R298" i="3" a="1"/>
  <c r="R298" i="3" s="1"/>
  <c r="Q448" i="3" a="1"/>
  <c r="Q448" i="3" s="1"/>
  <c r="S448" i="3" a="1"/>
  <c r="S448" i="3" s="1"/>
  <c r="R448" i="3" a="1"/>
  <c r="R448" i="3" s="1"/>
  <c r="S207" i="3" a="1"/>
  <c r="S207" i="3" s="1"/>
  <c r="R207" i="3" a="1"/>
  <c r="R207" i="3" s="1"/>
  <c r="Q207" i="3" a="1"/>
  <c r="Q207" i="3" s="1"/>
  <c r="Q142" i="3" a="1"/>
  <c r="Q142" i="3" s="1"/>
  <c r="S142" i="3" a="1"/>
  <c r="S142" i="3" s="1"/>
  <c r="R142" i="3" a="1"/>
  <c r="R142" i="3" s="1"/>
  <c r="R319" i="3" a="1"/>
  <c r="R319" i="3" s="1"/>
  <c r="Q319" i="3" a="1"/>
  <c r="Q319" i="3" s="1"/>
  <c r="S319" i="3" a="1"/>
  <c r="S319" i="3" s="1"/>
  <c r="S868" i="3" a="1"/>
  <c r="S868" i="3" s="1"/>
  <c r="R868" i="3" a="1"/>
  <c r="R868" i="3" s="1"/>
  <c r="Q868" i="3" a="1"/>
  <c r="Q868" i="3" s="1"/>
  <c r="S98" i="3" a="1"/>
  <c r="S98" i="3" s="1"/>
  <c r="R98" i="3" a="1"/>
  <c r="R98" i="3" s="1"/>
  <c r="Q98" i="3" a="1"/>
  <c r="Q98" i="3" s="1"/>
  <c r="R163" i="3" a="1"/>
  <c r="R163" i="3" s="1"/>
  <c r="S163" i="3" a="1"/>
  <c r="S163" i="3" s="1"/>
  <c r="Q163" i="3" a="1"/>
  <c r="Q163" i="3" s="1"/>
  <c r="Q136" i="3" a="1"/>
  <c r="Q136" i="3" s="1"/>
  <c r="R136" i="3" a="1"/>
  <c r="R136" i="3" s="1"/>
  <c r="S136" i="3" a="1"/>
  <c r="S136" i="3" s="1"/>
  <c r="Q149" i="3" a="1"/>
  <c r="Q149" i="3" s="1"/>
  <c r="S149" i="3" a="1"/>
  <c r="S149" i="3" s="1"/>
  <c r="R149" i="3" a="1"/>
  <c r="R149" i="3" s="1"/>
  <c r="S144" i="3" a="1"/>
  <c r="S144" i="3" s="1"/>
  <c r="R144" i="3" a="1"/>
  <c r="R144" i="3" s="1"/>
  <c r="Q144" i="3" a="1"/>
  <c r="Q144" i="3" s="1"/>
  <c r="S763" i="3" a="1"/>
  <c r="S763" i="3" s="1"/>
  <c r="Q763" i="3" a="1"/>
  <c r="Q763" i="3" s="1"/>
  <c r="R763" i="3" a="1"/>
  <c r="R763" i="3" s="1"/>
  <c r="R678" i="3" a="1"/>
  <c r="R678" i="3" s="1"/>
  <c r="Q678" i="3" a="1"/>
  <c r="Q678" i="3" s="1"/>
  <c r="S678" i="3" a="1"/>
  <c r="S678" i="3" s="1"/>
  <c r="R447" i="3" a="1"/>
  <c r="R447" i="3" s="1"/>
  <c r="Q447" i="3" a="1"/>
  <c r="Q447" i="3" s="1"/>
  <c r="S447" i="3" a="1"/>
  <c r="S447" i="3" s="1"/>
  <c r="Q594" i="3" a="1"/>
  <c r="Q594" i="3" s="1"/>
  <c r="R594" i="3" a="1"/>
  <c r="R594" i="3" s="1"/>
  <c r="S594" i="3" a="1"/>
  <c r="S594" i="3" s="1"/>
  <c r="R719" i="3" a="1"/>
  <c r="R719" i="3" s="1"/>
  <c r="Q719" i="3" a="1"/>
  <c r="Q719" i="3" s="1"/>
  <c r="S719" i="3" a="1"/>
  <c r="S719" i="3" s="1"/>
  <c r="Q850" i="3" a="1"/>
  <c r="Q850" i="3" s="1"/>
  <c r="R850" i="3" a="1"/>
  <c r="R850" i="3" s="1"/>
  <c r="S850" i="3" a="1"/>
  <c r="S850" i="3" s="1"/>
  <c r="R63" i="3" a="1"/>
  <c r="R63" i="3" s="1"/>
  <c r="Q63" i="3" a="1"/>
  <c r="Q63" i="3" s="1"/>
  <c r="S63" i="3" a="1"/>
  <c r="S63" i="3" s="1"/>
  <c r="R647" i="3" a="1"/>
  <c r="R647" i="3" s="1"/>
  <c r="Q647" i="3" a="1"/>
  <c r="Q647" i="3" s="1"/>
  <c r="S647" i="3" a="1"/>
  <c r="S647" i="3" s="1"/>
  <c r="R358" i="3" a="1"/>
  <c r="R358" i="3" s="1"/>
  <c r="Q358" i="3" a="1"/>
  <c r="Q358" i="3" s="1"/>
  <c r="S358" i="3" a="1"/>
  <c r="S358" i="3" s="1"/>
  <c r="S854" i="3" a="1"/>
  <c r="S854" i="3" s="1"/>
  <c r="R854" i="3" a="1"/>
  <c r="R854" i="3" s="1"/>
  <c r="Q854" i="3" a="1"/>
  <c r="Q854" i="3" s="1"/>
  <c r="S442" i="3" a="1"/>
  <c r="S442" i="3" s="1"/>
  <c r="R442" i="3" a="1"/>
  <c r="R442" i="3" s="1"/>
  <c r="Q442" i="3" a="1"/>
  <c r="Q442" i="3" s="1"/>
  <c r="S512" i="3" a="1"/>
  <c r="S512" i="3" s="1"/>
  <c r="Q512" i="3" a="1"/>
  <c r="Q512" i="3" s="1"/>
  <c r="R512" i="3" a="1"/>
  <c r="R512" i="3" s="1"/>
  <c r="R234" i="3" a="1"/>
  <c r="R234" i="3" s="1"/>
  <c r="Q234" i="3" a="1"/>
  <c r="Q234" i="3" s="1"/>
  <c r="S234" i="3" a="1"/>
  <c r="S234" i="3" s="1"/>
  <c r="Q689" i="3" a="1"/>
  <c r="Q689" i="3" s="1"/>
  <c r="S689" i="3" a="1"/>
  <c r="S689" i="3" s="1"/>
  <c r="R689" i="3" a="1"/>
  <c r="R689" i="3" s="1"/>
  <c r="Q89" i="3" a="1"/>
  <c r="Q89" i="3" s="1"/>
  <c r="S89" i="3" a="1"/>
  <c r="S89" i="3" s="1"/>
  <c r="R89" i="3" a="1"/>
  <c r="R89" i="3" s="1"/>
  <c r="Q417" i="3" a="1"/>
  <c r="Q417" i="3" s="1"/>
  <c r="S417" i="3" a="1"/>
  <c r="S417" i="3" s="1"/>
  <c r="R417" i="3" a="1"/>
  <c r="R417" i="3" s="1"/>
  <c r="S633" i="3" a="1"/>
  <c r="S633" i="3" s="1"/>
  <c r="R633" i="3" a="1"/>
  <c r="R633" i="3" s="1"/>
  <c r="Q633" i="3" a="1"/>
  <c r="Q633" i="3" s="1"/>
  <c r="Q205" i="3" a="1"/>
  <c r="Q205" i="3" s="1"/>
  <c r="S205" i="3" a="1"/>
  <c r="S205" i="3" s="1"/>
  <c r="R205" i="3" a="1"/>
  <c r="R205" i="3" s="1"/>
  <c r="S394" i="3" a="1"/>
  <c r="S394" i="3" s="1"/>
  <c r="R394" i="3" a="1"/>
  <c r="R394" i="3" s="1"/>
  <c r="Q394" i="3" a="1"/>
  <c r="Q394" i="3" s="1"/>
  <c r="R726" i="3" a="1"/>
  <c r="R726" i="3" s="1"/>
  <c r="S726" i="3" a="1"/>
  <c r="S726" i="3" s="1"/>
  <c r="Q726" i="3" a="1"/>
  <c r="Q726" i="3" s="1"/>
  <c r="Q849" i="3" a="1"/>
  <c r="Q849" i="3" s="1"/>
  <c r="R849" i="3" a="1"/>
  <c r="R849" i="3" s="1"/>
  <c r="S849" i="3" a="1"/>
  <c r="S849" i="3" s="1"/>
  <c r="S562" i="3" a="1"/>
  <c r="S562" i="3" s="1"/>
  <c r="R562" i="3" a="1"/>
  <c r="R562" i="3" s="1"/>
  <c r="Q562" i="3" a="1"/>
  <c r="Q562" i="3" s="1"/>
  <c r="S44" i="3" a="1"/>
  <c r="S44" i="3" s="1"/>
  <c r="R44" i="3" a="1"/>
  <c r="R44" i="3" s="1"/>
  <c r="Q44" i="3" a="1"/>
  <c r="Q44" i="3" s="1"/>
  <c r="R945" i="3" a="1"/>
  <c r="R945" i="3" s="1"/>
  <c r="Q945" i="3" a="1"/>
  <c r="Q945" i="3" s="1"/>
  <c r="S945" i="3" a="1"/>
  <c r="S945" i="3" s="1"/>
  <c r="R848" i="3" a="1"/>
  <c r="R848" i="3" s="1"/>
  <c r="Q848" i="3" a="1"/>
  <c r="Q848" i="3" s="1"/>
  <c r="S848" i="3" a="1"/>
  <c r="S848" i="3" s="1"/>
  <c r="S950" i="3" a="1"/>
  <c r="S950" i="3" s="1"/>
  <c r="R950" i="3" a="1"/>
  <c r="R950" i="3" s="1"/>
  <c r="Q950" i="3" a="1"/>
  <c r="Q950" i="3" s="1"/>
  <c r="R847" i="3" a="1"/>
  <c r="R847" i="3" s="1"/>
  <c r="Q847" i="3" a="1"/>
  <c r="Q847" i="3" s="1"/>
  <c r="S847" i="3" a="1"/>
  <c r="S847" i="3" s="1"/>
  <c r="S372" i="3" a="1"/>
  <c r="S372" i="3" s="1"/>
  <c r="R372" i="3" a="1"/>
  <c r="R372" i="3" s="1"/>
  <c r="Q372" i="3" a="1"/>
  <c r="Q372" i="3" s="1"/>
  <c r="S265" i="3" a="1"/>
  <c r="S265" i="3" s="1"/>
  <c r="R265" i="3" a="1"/>
  <c r="R265" i="3" s="1"/>
  <c r="Q265" i="3" a="1"/>
  <c r="Q265" i="3" s="1"/>
  <c r="Q252" i="3" a="1"/>
  <c r="Q252" i="3" s="1"/>
  <c r="S252" i="3" a="1"/>
  <c r="S252" i="3" s="1"/>
  <c r="R252" i="3" a="1"/>
  <c r="R252" i="3" s="1"/>
  <c r="Q593" i="3" a="1"/>
  <c r="Q593" i="3" s="1"/>
  <c r="S593" i="3" a="1"/>
  <c r="S593" i="3" s="1"/>
  <c r="R593" i="3" a="1"/>
  <c r="R593" i="3" s="1"/>
  <c r="S744" i="3" a="1"/>
  <c r="S744" i="3" s="1"/>
  <c r="Q744" i="3" a="1"/>
  <c r="Q744" i="3" s="1"/>
  <c r="R744" i="3" a="1"/>
  <c r="R744" i="3" s="1"/>
  <c r="S299" i="3" a="1"/>
  <c r="S299" i="3" s="1"/>
  <c r="R299" i="3" a="1"/>
  <c r="R299" i="3" s="1"/>
  <c r="Q299" i="3" a="1"/>
  <c r="Q299" i="3" s="1"/>
  <c r="R780" i="3" a="1"/>
  <c r="R780" i="3" s="1"/>
  <c r="Q780" i="3" a="1"/>
  <c r="Q780" i="3" s="1"/>
  <c r="S780" i="3" a="1"/>
  <c r="S780" i="3" s="1"/>
  <c r="Q920" i="3" a="1"/>
  <c r="Q920" i="3" s="1"/>
  <c r="R920" i="3" a="1"/>
  <c r="R920" i="3" s="1"/>
  <c r="S920" i="3" a="1"/>
  <c r="S920" i="3" s="1"/>
  <c r="S67" i="3" a="1"/>
  <c r="S67" i="3" s="1"/>
  <c r="R67" i="3" a="1"/>
  <c r="R67" i="3" s="1"/>
  <c r="Q67" i="3" a="1"/>
  <c r="Q67" i="3" s="1"/>
  <c r="Q601" i="3" a="1"/>
  <c r="Q601" i="3" s="1"/>
  <c r="S601" i="3" a="1"/>
  <c r="S601" i="3" s="1"/>
  <c r="R601" i="3" a="1"/>
  <c r="R601" i="3" s="1"/>
  <c r="Q431" i="3" a="1"/>
  <c r="Q431" i="3" s="1"/>
  <c r="S431" i="3" a="1"/>
  <c r="S431" i="3" s="1"/>
  <c r="R431" i="3" a="1"/>
  <c r="R431" i="3" s="1"/>
  <c r="R718" i="3" a="1"/>
  <c r="R718" i="3" s="1"/>
  <c r="Q718" i="3" a="1"/>
  <c r="Q718" i="3" s="1"/>
  <c r="S718" i="3" a="1"/>
  <c r="S718" i="3" s="1"/>
  <c r="Q938" i="3" a="1"/>
  <c r="Q938" i="3" s="1"/>
  <c r="S938" i="3" a="1"/>
  <c r="S938" i="3" s="1"/>
  <c r="R938" i="3" a="1"/>
  <c r="R938" i="3" s="1"/>
  <c r="Q312" i="3" a="1"/>
  <c r="Q312" i="3" s="1"/>
  <c r="S312" i="3" a="1"/>
  <c r="S312" i="3" s="1"/>
  <c r="R312" i="3" a="1"/>
  <c r="R312" i="3" s="1"/>
  <c r="R71" i="3" a="1"/>
  <c r="R71" i="3" s="1"/>
  <c r="Q71" i="3" a="1"/>
  <c r="Q71" i="3" s="1"/>
  <c r="S71" i="3" a="1"/>
  <c r="S71" i="3" s="1"/>
  <c r="Q665" i="3" a="1"/>
  <c r="Q665" i="3" s="1"/>
  <c r="R665" i="3" a="1"/>
  <c r="R665" i="3" s="1"/>
  <c r="S665" i="3" a="1"/>
  <c r="S665" i="3" s="1"/>
  <c r="R4" i="3" a="1"/>
  <c r="R4" i="3" s="1"/>
  <c r="Q4" i="3" a="1"/>
  <c r="Q4" i="3" s="1"/>
  <c r="S4" i="3" a="1"/>
  <c r="S4" i="3" s="1"/>
  <c r="Q879" i="3" a="1"/>
  <c r="Q879" i="3" s="1"/>
  <c r="S879" i="3" a="1"/>
  <c r="S879" i="3" s="1"/>
  <c r="R879" i="3" a="1"/>
  <c r="R879" i="3" s="1"/>
  <c r="S83" i="3" a="1"/>
  <c r="S83" i="3" s="1"/>
  <c r="R83" i="3" a="1"/>
  <c r="R83" i="3" s="1"/>
  <c r="Q83" i="3" a="1"/>
  <c r="Q83" i="3" s="1"/>
  <c r="S419" i="3" a="1"/>
  <c r="S419" i="3" s="1"/>
  <c r="R419" i="3" a="1"/>
  <c r="R419" i="3" s="1"/>
  <c r="Q419" i="3" a="1"/>
  <c r="Q419" i="3" s="1"/>
  <c r="Q732" i="3" a="1"/>
  <c r="Q732" i="3" s="1"/>
  <c r="S732" i="3" a="1"/>
  <c r="S732" i="3" s="1"/>
  <c r="R732" i="3" a="1"/>
  <c r="R732" i="3" s="1"/>
  <c r="S881" i="3" a="1"/>
  <c r="S881" i="3" s="1"/>
  <c r="R881" i="3" a="1"/>
  <c r="R881" i="3" s="1"/>
  <c r="Q881" i="3" a="1"/>
  <c r="Q881" i="3" s="1"/>
  <c r="Q416" i="3" a="1"/>
  <c r="Q416" i="3" s="1"/>
  <c r="S416" i="3" a="1"/>
  <c r="S416" i="3" s="1"/>
  <c r="R416" i="3" a="1"/>
  <c r="R416" i="3" s="1"/>
  <c r="S827" i="3" a="1"/>
  <c r="S827" i="3" s="1"/>
  <c r="Q827" i="3" a="1"/>
  <c r="Q827" i="3" s="1"/>
  <c r="R827" i="3" a="1"/>
  <c r="R827" i="3" s="1"/>
  <c r="R102" i="3" a="1"/>
  <c r="R102" i="3" s="1"/>
  <c r="Q102" i="3" a="1"/>
  <c r="Q102" i="3" s="1"/>
  <c r="S102" i="3" a="1"/>
  <c r="S102" i="3" s="1"/>
  <c r="S523" i="3" a="1"/>
  <c r="S523" i="3" s="1"/>
  <c r="R523" i="3" a="1"/>
  <c r="R523" i="3" s="1"/>
  <c r="Q523" i="3" a="1"/>
  <c r="Q523" i="3" s="1"/>
  <c r="S317" i="3" a="1"/>
  <c r="S317" i="3" s="1"/>
  <c r="R317" i="3" a="1"/>
  <c r="R317" i="3" s="1"/>
  <c r="Q317" i="3" a="1"/>
  <c r="Q317" i="3" s="1"/>
  <c r="Q611" i="3" a="1"/>
  <c r="Q611" i="3" s="1"/>
  <c r="S611" i="3" a="1"/>
  <c r="S611" i="3" s="1"/>
  <c r="R611" i="3" a="1"/>
  <c r="R611" i="3" s="1"/>
  <c r="Q939" i="3" a="1"/>
  <c r="Q939" i="3" s="1"/>
  <c r="S939" i="3" a="1"/>
  <c r="S939" i="3" s="1"/>
  <c r="R939" i="3" a="1"/>
  <c r="R939" i="3" s="1"/>
  <c r="Q377" i="3" a="1"/>
  <c r="Q377" i="3" s="1"/>
  <c r="S377" i="3" a="1"/>
  <c r="S377" i="3" s="1"/>
  <c r="R377" i="3" a="1"/>
  <c r="R377" i="3" s="1"/>
  <c r="S502" i="3" a="1"/>
  <c r="S502" i="3" s="1"/>
  <c r="R502" i="3" a="1"/>
  <c r="R502" i="3" s="1"/>
  <c r="Q502" i="3" a="1"/>
  <c r="Q502" i="3" s="1"/>
  <c r="R721" i="3" a="1"/>
  <c r="R721" i="3" s="1"/>
  <c r="Q721" i="3" a="1"/>
  <c r="Q721" i="3" s="1"/>
  <c r="S721" i="3" a="1"/>
  <c r="S721" i="3" s="1"/>
  <c r="S285" i="3" a="1"/>
  <c r="S285" i="3" s="1"/>
  <c r="R285" i="3" a="1"/>
  <c r="R285" i="3" s="1"/>
  <c r="Q285" i="3" a="1"/>
  <c r="Q285" i="3" s="1"/>
  <c r="R342" i="3" a="1"/>
  <c r="R342" i="3" s="1"/>
  <c r="Q342" i="3" a="1"/>
  <c r="Q342" i="3" s="1"/>
  <c r="S342" i="3" a="1"/>
  <c r="S342" i="3" s="1"/>
  <c r="S699" i="3" a="1"/>
  <c r="S699" i="3" s="1"/>
  <c r="R699" i="3" a="1"/>
  <c r="R699" i="3" s="1"/>
  <c r="Q699" i="3" a="1"/>
  <c r="Q699" i="3" s="1"/>
  <c r="S838" i="3" a="1"/>
  <c r="S838" i="3" s="1"/>
  <c r="R838" i="3" a="1"/>
  <c r="R838" i="3" s="1"/>
  <c r="Q838" i="3" a="1"/>
  <c r="Q838" i="3" s="1"/>
  <c r="Q888" i="3" a="1"/>
  <c r="Q888" i="3" s="1"/>
  <c r="R888" i="3" a="1"/>
  <c r="R888" i="3" s="1"/>
  <c r="S888" i="3" a="1"/>
  <c r="S888" i="3" s="1"/>
  <c r="S452" i="3" a="1"/>
  <c r="S452" i="3" s="1"/>
  <c r="R452" i="3" a="1"/>
  <c r="R452" i="3" s="1"/>
  <c r="Q452" i="3" a="1"/>
  <c r="Q452" i="3" s="1"/>
  <c r="S209" i="3" a="1"/>
  <c r="S209" i="3" s="1"/>
  <c r="R209" i="3" a="1"/>
  <c r="R209" i="3" s="1"/>
  <c r="Q209" i="3" a="1"/>
  <c r="Q209" i="3" s="1"/>
  <c r="R746" i="3" a="1"/>
  <c r="R746" i="3" s="1"/>
  <c r="S746" i="3" a="1"/>
  <c r="S746" i="3" s="1"/>
  <c r="Q746" i="3" a="1"/>
  <c r="Q746" i="3" s="1"/>
  <c r="Q41" i="3" a="1"/>
  <c r="Q41" i="3" s="1"/>
  <c r="S41" i="3" a="1"/>
  <c r="S41" i="3" s="1"/>
  <c r="R41" i="3" a="1"/>
  <c r="R41" i="3" s="1"/>
  <c r="R147" i="3" a="1"/>
  <c r="R147" i="3" s="1"/>
  <c r="S147" i="3" a="1"/>
  <c r="S147" i="3" s="1"/>
  <c r="Q147" i="3" a="1"/>
  <c r="Q147" i="3" s="1"/>
  <c r="R494" i="3" a="1"/>
  <c r="R494" i="3" s="1"/>
  <c r="Q494" i="3" a="1"/>
  <c r="Q494" i="3" s="1"/>
  <c r="S494" i="3" a="1"/>
  <c r="S494" i="3" s="1"/>
  <c r="S972" i="3" a="1"/>
  <c r="S972" i="3" s="1"/>
  <c r="Q972" i="3" a="1"/>
  <c r="Q972" i="3" s="1"/>
  <c r="R972" i="3" a="1"/>
  <c r="R972" i="3" s="1"/>
  <c r="R686" i="3" a="1"/>
  <c r="R686" i="3" s="1"/>
  <c r="Q686" i="3" a="1"/>
  <c r="Q686" i="3" s="1"/>
  <c r="S686" i="3" a="1"/>
  <c r="S686" i="3" s="1"/>
  <c r="S966" i="3" a="1"/>
  <c r="S966" i="3" s="1"/>
  <c r="R966" i="3" a="1"/>
  <c r="R966" i="3" s="1"/>
  <c r="Q966" i="3" a="1"/>
  <c r="Q966" i="3" s="1"/>
  <c r="S300" i="3" a="1"/>
  <c r="S300" i="3" s="1"/>
  <c r="R300" i="3" a="1"/>
  <c r="R300" i="3" s="1"/>
  <c r="Q300" i="3" a="1"/>
  <c r="Q300" i="3" s="1"/>
  <c r="R976" i="3" a="1"/>
  <c r="R976" i="3" s="1"/>
  <c r="Q976" i="3" a="1"/>
  <c r="Q976" i="3" s="1"/>
  <c r="S976" i="3" a="1"/>
  <c r="S976" i="3" s="1"/>
  <c r="S272" i="3" a="1"/>
  <c r="S272" i="3" s="1"/>
  <c r="R272" i="3" a="1"/>
  <c r="R272" i="3" s="1"/>
  <c r="Q272" i="3" a="1"/>
  <c r="Q272" i="3" s="1"/>
  <c r="S125" i="3" a="1"/>
  <c r="S125" i="3" s="1"/>
  <c r="R125" i="3" a="1"/>
  <c r="R125" i="3" s="1"/>
  <c r="Q125" i="3" a="1"/>
  <c r="Q125" i="3" s="1"/>
  <c r="S53" i="3" a="1"/>
  <c r="S53" i="3" s="1"/>
  <c r="R53" i="3" a="1"/>
  <c r="R53" i="3" s="1"/>
  <c r="Q53" i="3" a="1"/>
  <c r="Q53" i="3" s="1"/>
  <c r="S76" i="3" a="1"/>
  <c r="S76" i="3" s="1"/>
  <c r="R76" i="3" a="1"/>
  <c r="R76" i="3" s="1"/>
  <c r="Q76" i="3" a="1"/>
  <c r="Q76" i="3" s="1"/>
  <c r="R771" i="3" a="1"/>
  <c r="R771" i="3" s="1"/>
  <c r="S771" i="3" a="1"/>
  <c r="S771" i="3" s="1"/>
  <c r="Q771" i="3" a="1"/>
  <c r="Q771" i="3" s="1"/>
  <c r="R282" i="3" a="1"/>
  <c r="R282" i="3" s="1"/>
  <c r="Q282" i="3" a="1"/>
  <c r="Q282" i="3" s="1"/>
  <c r="S282" i="3" a="1"/>
  <c r="S282" i="3" s="1"/>
  <c r="R586" i="3" a="1"/>
  <c r="R586" i="3" s="1"/>
  <c r="S586" i="3" a="1"/>
  <c r="S586" i="3" s="1"/>
  <c r="Q586" i="3" a="1"/>
  <c r="Q586" i="3" s="1"/>
  <c r="Q7" i="3" a="1"/>
  <c r="Q7" i="3" s="1"/>
  <c r="S7" i="3" a="1"/>
  <c r="S7" i="3" s="1"/>
  <c r="R7" i="3" a="1"/>
  <c r="R7" i="3" s="1"/>
  <c r="R351" i="3" a="1"/>
  <c r="R351" i="3" s="1"/>
  <c r="Q351" i="3" a="1"/>
  <c r="Q351" i="3" s="1"/>
  <c r="S351" i="3" a="1"/>
  <c r="S351" i="3" s="1"/>
  <c r="Q767" i="3" a="1"/>
  <c r="Q767" i="3" s="1"/>
  <c r="S767" i="3" a="1"/>
  <c r="S767" i="3" s="1"/>
  <c r="R767" i="3" a="1"/>
  <c r="R767" i="3" s="1"/>
  <c r="S106" i="3" a="1"/>
  <c r="S106" i="3" s="1"/>
  <c r="R106" i="3" a="1"/>
  <c r="R106" i="3" s="1"/>
  <c r="Q106" i="3" a="1"/>
  <c r="Q106" i="3" s="1"/>
  <c r="S158" i="3" a="1"/>
  <c r="S158" i="3" s="1"/>
  <c r="R158" i="3" a="1"/>
  <c r="R158" i="3" s="1"/>
  <c r="Q158" i="3" a="1"/>
  <c r="Q158" i="3" s="1"/>
  <c r="Q440" i="3" a="1"/>
  <c r="Q440" i="3" s="1"/>
  <c r="S440" i="3" a="1"/>
  <c r="S440" i="3" s="1"/>
  <c r="R440" i="3" a="1"/>
  <c r="R440" i="3" s="1"/>
  <c r="Q245" i="3" a="1"/>
  <c r="Q245" i="3" s="1"/>
  <c r="S245" i="3" a="1"/>
  <c r="S245" i="3" s="1"/>
  <c r="R245" i="3" a="1"/>
  <c r="R245" i="3" s="1"/>
  <c r="S691" i="3" a="1"/>
  <c r="S691" i="3" s="1"/>
  <c r="R691" i="3" a="1"/>
  <c r="R691" i="3" s="1"/>
  <c r="Q691" i="3" a="1"/>
  <c r="Q691" i="3" s="1"/>
  <c r="Q697" i="3" a="1"/>
  <c r="Q697" i="3" s="1"/>
  <c r="S697" i="3" a="1"/>
  <c r="S697" i="3" s="1"/>
  <c r="R697" i="3" a="1"/>
  <c r="R697" i="3" s="1"/>
  <c r="S991" i="3" a="1"/>
  <c r="S991" i="3" s="1"/>
  <c r="R991" i="3" a="1"/>
  <c r="R991" i="3" s="1"/>
  <c r="Q991" i="3" a="1"/>
  <c r="Q991" i="3" s="1"/>
  <c r="S874" i="3" a="1"/>
  <c r="S874" i="3" s="1"/>
  <c r="R874" i="3" a="1"/>
  <c r="R874" i="3" s="1"/>
  <c r="Q874" i="3" a="1"/>
  <c r="Q874" i="3" s="1"/>
  <c r="S29" i="3" a="1"/>
  <c r="S29" i="3" s="1"/>
  <c r="R29" i="3" a="1"/>
  <c r="R29" i="3" s="1"/>
  <c r="Q29" i="3" a="1"/>
  <c r="Q29" i="3" s="1"/>
  <c r="S412" i="3" a="1"/>
  <c r="S412" i="3" s="1"/>
  <c r="R412" i="3" a="1"/>
  <c r="R412" i="3" s="1"/>
  <c r="Q412" i="3" a="1"/>
  <c r="Q412" i="3" s="1"/>
  <c r="Q33" i="3" a="1"/>
  <c r="Q33" i="3" s="1"/>
  <c r="S33" i="3" a="1"/>
  <c r="S33" i="3" s="1"/>
  <c r="R33" i="3" a="1"/>
  <c r="R33" i="3" s="1"/>
  <c r="R159" i="3" a="1"/>
  <c r="R159" i="3" s="1"/>
  <c r="S159" i="3" a="1"/>
  <c r="S159" i="3" s="1"/>
  <c r="Q159" i="3" a="1"/>
  <c r="Q159" i="3" s="1"/>
  <c r="R479" i="3" a="1"/>
  <c r="R479" i="3" s="1"/>
  <c r="Q479" i="3" a="1"/>
  <c r="Q479" i="3" s="1"/>
  <c r="S479" i="3" a="1"/>
  <c r="S479" i="3" s="1"/>
  <c r="R283" i="3" a="1"/>
  <c r="R283" i="3" s="1"/>
  <c r="Q283" i="3" a="1"/>
  <c r="Q283" i="3" s="1"/>
  <c r="S283" i="3" a="1"/>
  <c r="S283" i="3" s="1"/>
  <c r="Q464" i="3" a="1"/>
  <c r="Q464" i="3" s="1"/>
  <c r="S464" i="3" a="1"/>
  <c r="S464" i="3" s="1"/>
  <c r="R464" i="3" a="1"/>
  <c r="R464" i="3" s="1"/>
  <c r="S748" i="3" a="1"/>
  <c r="S748" i="3" s="1"/>
  <c r="Q748" i="3" a="1"/>
  <c r="Q748" i="3" s="1"/>
  <c r="R748" i="3" a="1"/>
  <c r="R748" i="3" s="1"/>
  <c r="R986" i="3" a="1"/>
  <c r="R986" i="3" s="1"/>
  <c r="Q986" i="3" a="1"/>
  <c r="Q986" i="3" s="1"/>
  <c r="S986" i="3" a="1"/>
  <c r="S986" i="3" s="1"/>
  <c r="S371" i="3" a="1"/>
  <c r="S371" i="3" s="1"/>
  <c r="R371" i="3" a="1"/>
  <c r="R371" i="3" s="1"/>
  <c r="Q371" i="3" a="1"/>
  <c r="Q371" i="3" s="1"/>
  <c r="Q610" i="3" a="1"/>
  <c r="Q610" i="3" s="1"/>
  <c r="R610" i="3" a="1"/>
  <c r="R610" i="3" s="1"/>
  <c r="S610" i="3" a="1"/>
  <c r="S610" i="3" s="1"/>
  <c r="S675" i="3" a="1"/>
  <c r="S675" i="3" s="1"/>
  <c r="Q675" i="3" a="1"/>
  <c r="Q675" i="3" s="1"/>
  <c r="R675" i="3" a="1"/>
  <c r="R675" i="3" s="1"/>
  <c r="Q931" i="3" a="1"/>
  <c r="Q931" i="3" s="1"/>
  <c r="S931" i="3" a="1"/>
  <c r="S931" i="3" s="1"/>
  <c r="R931" i="3" a="1"/>
  <c r="R931" i="3" s="1"/>
  <c r="S18" i="3" a="1"/>
  <c r="S18" i="3" s="1"/>
  <c r="R18" i="3" a="1"/>
  <c r="R18" i="3" s="1"/>
  <c r="Q18" i="3" a="1"/>
  <c r="Q18" i="3" s="1"/>
  <c r="S183" i="3" a="1"/>
  <c r="S183" i="3" s="1"/>
  <c r="R183" i="3" a="1"/>
  <c r="R183" i="3" s="1"/>
  <c r="Q183" i="3" a="1"/>
  <c r="Q183" i="3" s="1"/>
  <c r="Q480" i="3" a="1"/>
  <c r="Q480" i="3" s="1"/>
  <c r="S480" i="3" a="1"/>
  <c r="S480" i="3" s="1"/>
  <c r="R480" i="3" a="1"/>
  <c r="R480" i="3" s="1"/>
  <c r="S769" i="3" a="1"/>
  <c r="S769" i="3" s="1"/>
  <c r="Q769" i="3" a="1"/>
  <c r="Q769" i="3" s="1"/>
  <c r="R769" i="3" a="1"/>
  <c r="R769" i="3" s="1"/>
  <c r="S890" i="3" a="1"/>
  <c r="S890" i="3" s="1"/>
  <c r="R890" i="3" a="1"/>
  <c r="R890" i="3" s="1"/>
  <c r="Q890" i="3" a="1"/>
  <c r="Q890" i="3" s="1"/>
  <c r="Q221" i="3" a="1"/>
  <c r="Q221" i="3" s="1"/>
  <c r="S221" i="3" a="1"/>
  <c r="S221" i="3" s="1"/>
  <c r="R221" i="3" a="1"/>
  <c r="R221" i="3" s="1"/>
  <c r="Q449" i="3" a="1"/>
  <c r="Q449" i="3" s="1"/>
  <c r="S449" i="3" a="1"/>
  <c r="S449" i="3" s="1"/>
  <c r="R449" i="3" a="1"/>
  <c r="R449" i="3" s="1"/>
  <c r="Q946" i="3" a="1"/>
  <c r="Q946" i="3" s="1"/>
  <c r="S946" i="3" a="1"/>
  <c r="S946" i="3" s="1"/>
  <c r="R946" i="3" a="1"/>
  <c r="R946" i="3" s="1"/>
  <c r="Q129" i="3" a="1"/>
  <c r="Q129" i="3" s="1"/>
  <c r="S129" i="3" a="1"/>
  <c r="S129" i="3" s="1"/>
  <c r="R129" i="3" a="1"/>
  <c r="R129" i="3" s="1"/>
  <c r="Q320" i="3" a="1"/>
  <c r="Q320" i="3" s="1"/>
  <c r="S320" i="3" a="1"/>
  <c r="S320" i="3" s="1"/>
  <c r="R320" i="3" a="1"/>
  <c r="R320" i="3" s="1"/>
  <c r="Q392" i="3" a="1"/>
  <c r="Q392" i="3" s="1"/>
  <c r="S392" i="3" a="1"/>
  <c r="S392" i="3" s="1"/>
  <c r="R392" i="3" a="1"/>
  <c r="R392" i="3" s="1"/>
  <c r="Q704" i="3" a="1"/>
  <c r="Q704" i="3" s="1"/>
  <c r="S704" i="3" a="1"/>
  <c r="S704" i="3" s="1"/>
  <c r="R704" i="3" a="1"/>
  <c r="R704" i="3" s="1"/>
  <c r="R969" i="3" a="1"/>
  <c r="R969" i="3" s="1"/>
  <c r="Q969" i="3" a="1"/>
  <c r="Q969" i="3" s="1"/>
  <c r="S969" i="3" a="1"/>
  <c r="S969" i="3" s="1"/>
  <c r="Q120" i="3" a="1"/>
  <c r="Q120" i="3" s="1"/>
  <c r="R120" i="3" a="1"/>
  <c r="R120" i="3" s="1"/>
  <c r="S120" i="3" a="1"/>
  <c r="S120" i="3" s="1"/>
  <c r="R151" i="3" a="1"/>
  <c r="R151" i="3" s="1"/>
  <c r="S151" i="3" a="1"/>
  <c r="S151" i="3" s="1"/>
  <c r="Q151" i="3" a="1"/>
  <c r="Q151" i="3" s="1"/>
  <c r="S306" i="3" a="1"/>
  <c r="S306" i="3" s="1"/>
  <c r="R306" i="3" a="1"/>
  <c r="R306" i="3" s="1"/>
  <c r="Q306" i="3" a="1"/>
  <c r="Q306" i="3" s="1"/>
  <c r="Q904" i="3" a="1"/>
  <c r="Q904" i="3" s="1"/>
  <c r="R904" i="3" a="1"/>
  <c r="R904" i="3" s="1"/>
  <c r="S904" i="3" a="1"/>
  <c r="S904" i="3" s="1"/>
  <c r="R636" i="3" a="1"/>
  <c r="R636" i="3" s="1"/>
  <c r="S636" i="3" a="1"/>
  <c r="S636" i="3" s="1"/>
  <c r="Q636" i="3" a="1"/>
  <c r="Q636" i="3" s="1"/>
  <c r="R267" i="3" a="1"/>
  <c r="R267" i="3" s="1"/>
  <c r="Q267" i="3" a="1"/>
  <c r="Q267" i="3" s="1"/>
  <c r="S267" i="3" a="1"/>
  <c r="S267" i="3" s="1"/>
  <c r="R243" i="3" a="1"/>
  <c r="R243" i="3" s="1"/>
  <c r="Q243" i="3" a="1"/>
  <c r="Q243" i="3" s="1"/>
  <c r="S243" i="3" a="1"/>
  <c r="S243" i="3" s="1"/>
  <c r="R761" i="3" a="1"/>
  <c r="R761" i="3" s="1"/>
  <c r="S761" i="3" a="1"/>
  <c r="S761" i="3" s="1"/>
  <c r="Q761" i="3" a="1"/>
  <c r="Q761" i="3" s="1"/>
  <c r="S241" i="3" a="1"/>
  <c r="S241" i="3" s="1"/>
  <c r="R241" i="3" a="1"/>
  <c r="R241" i="3" s="1"/>
  <c r="Q241" i="3" a="1"/>
  <c r="Q241" i="3" s="1"/>
  <c r="R608" i="3" a="1"/>
  <c r="R608" i="3" s="1"/>
  <c r="Q608" i="3" a="1"/>
  <c r="Q608" i="3" s="1"/>
  <c r="S608" i="3" a="1"/>
  <c r="S608" i="3" s="1"/>
  <c r="S289" i="3" a="1"/>
  <c r="S289" i="3" s="1"/>
  <c r="R289" i="3" a="1"/>
  <c r="R289" i="3" s="1"/>
  <c r="Q289" i="3" a="1"/>
  <c r="Q289" i="3" s="1"/>
  <c r="S279" i="3" a="1"/>
  <c r="S279" i="3" s="1"/>
  <c r="R279" i="3" a="1"/>
  <c r="R279" i="3" s="1"/>
  <c r="Q279" i="3" a="1"/>
  <c r="Q279" i="3" s="1"/>
  <c r="Q473" i="3" a="1"/>
  <c r="Q473" i="3" s="1"/>
  <c r="S473" i="3" a="1"/>
  <c r="S473" i="3" s="1"/>
  <c r="R473" i="3" a="1"/>
  <c r="R473" i="3" s="1"/>
  <c r="S651" i="3" a="1"/>
  <c r="S651" i="3" s="1"/>
  <c r="Q651" i="3" a="1"/>
  <c r="Q651" i="3" s="1"/>
  <c r="R651" i="3" a="1"/>
  <c r="R651" i="3" s="1"/>
  <c r="S634" i="3" a="1"/>
  <c r="S634" i="3" s="1"/>
  <c r="R634" i="3" a="1"/>
  <c r="R634" i="3" s="1"/>
  <c r="Q634" i="3" a="1"/>
  <c r="Q634" i="3" s="1"/>
  <c r="Q887" i="3" a="1"/>
  <c r="Q887" i="3" s="1"/>
  <c r="R887" i="3" a="1"/>
  <c r="R887" i="3" s="1"/>
  <c r="S887" i="3" a="1"/>
  <c r="S887" i="3" s="1"/>
  <c r="R832" i="3" a="1"/>
  <c r="R832" i="3" s="1"/>
  <c r="Q832" i="3" a="1"/>
  <c r="Q832" i="3" s="1"/>
  <c r="S832" i="3" a="1"/>
  <c r="S832" i="3" s="1"/>
  <c r="R38" i="3" a="1"/>
  <c r="R38" i="3" s="1"/>
  <c r="Q38" i="3" a="1"/>
  <c r="Q38" i="3" s="1"/>
  <c r="S38" i="3" a="1"/>
  <c r="S38" i="3" s="1"/>
  <c r="Q575" i="3" a="1"/>
  <c r="Q575" i="3" s="1"/>
  <c r="S575" i="3" a="1"/>
  <c r="S575" i="3" s="1"/>
  <c r="R575" i="3" a="1"/>
  <c r="R575" i="3" s="1"/>
  <c r="Q806" i="3" a="1"/>
  <c r="Q806" i="3" s="1"/>
  <c r="S806" i="3" a="1"/>
  <c r="S806" i="3" s="1"/>
  <c r="R806" i="3" a="1"/>
  <c r="R806" i="3" s="1"/>
  <c r="R796" i="3" a="1"/>
  <c r="R796" i="3" s="1"/>
  <c r="Q796" i="3" a="1"/>
  <c r="Q796" i="3" s="1"/>
  <c r="S796" i="3" a="1"/>
  <c r="S796" i="3" s="1"/>
  <c r="R961" i="3" a="1"/>
  <c r="R961" i="3" s="1"/>
  <c r="Q961" i="3" a="1"/>
  <c r="Q961" i="3" s="1"/>
  <c r="S961" i="3" a="1"/>
  <c r="S961" i="3" s="1"/>
  <c r="R901" i="3" a="1"/>
  <c r="R901" i="3" s="1"/>
  <c r="Q901" i="3" a="1"/>
  <c r="Q901" i="3" s="1"/>
  <c r="S901" i="3" a="1"/>
  <c r="S901" i="3" s="1"/>
  <c r="S505" i="3" a="1"/>
  <c r="S505" i="3" s="1"/>
  <c r="R505" i="3" a="1"/>
  <c r="R505" i="3" s="1"/>
  <c r="Q505" i="3" a="1"/>
  <c r="Q505" i="3" s="1"/>
  <c r="S214" i="3" a="1"/>
  <c r="S214" i="3" s="1"/>
  <c r="R214" i="3" a="1"/>
  <c r="R214" i="3" s="1"/>
  <c r="Q214" i="3" a="1"/>
  <c r="Q214" i="3" s="1"/>
  <c r="Q994" i="3" a="1"/>
  <c r="Q994" i="3" s="1"/>
  <c r="S994" i="3" a="1"/>
  <c r="S994" i="3" s="1"/>
  <c r="R994" i="3" a="1"/>
  <c r="R994" i="3" s="1"/>
  <c r="Q638" i="3" a="1"/>
  <c r="Q638" i="3" s="1"/>
  <c r="R638" i="3" a="1"/>
  <c r="R638" i="3" s="1"/>
  <c r="S638" i="3" a="1"/>
  <c r="S638" i="3" s="1"/>
  <c r="R1000" i="3" a="1"/>
  <c r="R1000" i="3" s="1"/>
  <c r="Q1000" i="3" a="1"/>
  <c r="Q1000" i="3" s="1"/>
  <c r="S1000" i="3" a="1"/>
  <c r="S1000" i="3" s="1"/>
  <c r="Q627" i="3" a="1"/>
  <c r="Q627" i="3" s="1"/>
  <c r="S627" i="3" a="1"/>
  <c r="S627" i="3" s="1"/>
  <c r="R627" i="3" a="1"/>
  <c r="R627" i="3" s="1"/>
  <c r="S553" i="3" a="1"/>
  <c r="S553" i="3" s="1"/>
  <c r="R553" i="3" a="1"/>
  <c r="R553" i="3" s="1"/>
  <c r="Q553" i="3" a="1"/>
  <c r="Q553" i="3" s="1"/>
  <c r="S909" i="3" a="1"/>
  <c r="S909" i="3" s="1"/>
  <c r="R909" i="3" a="1"/>
  <c r="R909" i="3" s="1"/>
  <c r="Q909" i="3" a="1"/>
  <c r="Q909" i="3" s="1"/>
  <c r="R135" i="3" a="1"/>
  <c r="R135" i="3" s="1"/>
  <c r="Q135" i="3" a="1"/>
  <c r="Q135" i="3" s="1"/>
  <c r="S135" i="3" a="1"/>
  <c r="S135" i="3" s="1"/>
  <c r="Q345" i="3" a="1"/>
  <c r="Q345" i="3" s="1"/>
  <c r="S345" i="3" a="1"/>
  <c r="S345" i="3" s="1"/>
  <c r="R345" i="3" a="1"/>
  <c r="R345" i="3" s="1"/>
  <c r="S69" i="3" a="1"/>
  <c r="S69" i="3" s="1"/>
  <c r="R69" i="3" a="1"/>
  <c r="R69" i="3" s="1"/>
  <c r="Q69" i="3" a="1"/>
  <c r="Q69" i="3" s="1"/>
  <c r="S198" i="3" a="1"/>
  <c r="S198" i="3" s="1"/>
  <c r="R198" i="3" a="1"/>
  <c r="R198" i="3" s="1"/>
  <c r="Q198" i="3" a="1"/>
  <c r="Q198" i="3" s="1"/>
  <c r="R556" i="3" a="1"/>
  <c r="R556" i="3" s="1"/>
  <c r="Q556" i="3" a="1"/>
  <c r="Q556" i="3" s="1"/>
  <c r="S556" i="3" a="1"/>
  <c r="S556" i="3" s="1"/>
  <c r="S50" i="3" a="1"/>
  <c r="S50" i="3" s="1"/>
  <c r="Q50" i="3" a="1"/>
  <c r="Q50" i="3" s="1"/>
  <c r="R50" i="3" a="1"/>
  <c r="R50" i="3" s="1"/>
  <c r="S436" i="3" a="1"/>
  <c r="S436" i="3" s="1"/>
  <c r="R436" i="3" a="1"/>
  <c r="R436" i="3" s="1"/>
  <c r="Q436" i="3" a="1"/>
  <c r="Q436" i="3" s="1"/>
  <c r="S736" i="3" a="1"/>
  <c r="S736" i="3" s="1"/>
  <c r="Q736" i="3" a="1"/>
  <c r="Q736" i="3" s="1"/>
  <c r="R736" i="3" a="1"/>
  <c r="R736" i="3" s="1"/>
  <c r="Q156" i="3" a="1"/>
  <c r="Q156" i="3" s="1"/>
  <c r="S156" i="3" a="1"/>
  <c r="S156" i="3" s="1"/>
  <c r="R156" i="3" a="1"/>
  <c r="R156" i="3" s="1"/>
  <c r="S199" i="3" a="1"/>
  <c r="S199" i="3" s="1"/>
  <c r="R199" i="3" a="1"/>
  <c r="R199" i="3" s="1"/>
  <c r="Q199" i="3" a="1"/>
  <c r="Q199" i="3" s="1"/>
  <c r="Q543" i="3" a="1"/>
  <c r="Q543" i="3" s="1"/>
  <c r="S543" i="3" a="1"/>
  <c r="S543" i="3" s="1"/>
  <c r="R543" i="3" a="1"/>
  <c r="R543" i="3" s="1"/>
  <c r="Q724" i="3" a="1"/>
  <c r="Q724" i="3" s="1"/>
  <c r="S724" i="3" a="1"/>
  <c r="S724" i="3" s="1"/>
  <c r="R724" i="3" a="1"/>
  <c r="R724" i="3" s="1"/>
  <c r="Q921" i="3" a="1"/>
  <c r="Q921" i="3" s="1"/>
  <c r="S921" i="3" a="1"/>
  <c r="S921" i="3" s="1"/>
  <c r="R921" i="3" a="1"/>
  <c r="R921" i="3" s="1"/>
  <c r="S339" i="3" a="1"/>
  <c r="S339" i="3" s="1"/>
  <c r="R339" i="3" a="1"/>
  <c r="R339" i="3" s="1"/>
  <c r="Q339" i="3" a="1"/>
  <c r="Q339" i="3" s="1"/>
  <c r="S607" i="3" a="1"/>
  <c r="S607" i="3" s="1"/>
  <c r="R607" i="3" a="1"/>
  <c r="R607" i="3" s="1"/>
  <c r="Q607" i="3" a="1"/>
  <c r="Q607" i="3" s="1"/>
  <c r="S90" i="3" a="1"/>
  <c r="S90" i="3" s="1"/>
  <c r="R90" i="3" a="1"/>
  <c r="R90" i="3" s="1"/>
  <c r="Q90" i="3" a="1"/>
  <c r="Q90" i="3" s="1"/>
  <c r="S349" i="3" a="1"/>
  <c r="S349" i="3" s="1"/>
  <c r="R349" i="3" a="1"/>
  <c r="R349" i="3" s="1"/>
  <c r="Q349" i="3" a="1"/>
  <c r="Q349" i="3" s="1"/>
  <c r="Q681" i="3" a="1"/>
  <c r="Q681" i="3" s="1"/>
  <c r="S681" i="3" a="1"/>
  <c r="S681" i="3" s="1"/>
  <c r="R681" i="3" a="1"/>
  <c r="R681" i="3" s="1"/>
  <c r="R218" i="3" a="1"/>
  <c r="R218" i="3" s="1"/>
  <c r="Q218" i="3" a="1"/>
  <c r="Q218" i="3" s="1"/>
  <c r="S218" i="3" a="1"/>
  <c r="S218" i="3" s="1"/>
  <c r="S865" i="3" a="1"/>
  <c r="S865" i="3" s="1"/>
  <c r="R865" i="3" a="1"/>
  <c r="R865" i="3" s="1"/>
  <c r="Q865" i="3" a="1"/>
  <c r="Q865" i="3" s="1"/>
  <c r="Q922" i="3" a="1"/>
  <c r="Q922" i="3" s="1"/>
  <c r="S922" i="3" a="1"/>
  <c r="S922" i="3" s="1"/>
  <c r="R922" i="3" a="1"/>
  <c r="R922" i="3" s="1"/>
  <c r="R54" i="3" a="1"/>
  <c r="R54" i="3" s="1"/>
  <c r="Q54" i="3" a="1"/>
  <c r="Q54" i="3" s="1"/>
  <c r="S54" i="3" a="1"/>
  <c r="S54" i="3" s="1"/>
  <c r="S468" i="3" a="1"/>
  <c r="S468" i="3" s="1"/>
  <c r="R468" i="3" a="1"/>
  <c r="R468" i="3" s="1"/>
  <c r="Q468" i="3" a="1"/>
  <c r="Q468" i="3" s="1"/>
  <c r="S85" i="3" a="1"/>
  <c r="S85" i="3" s="1"/>
  <c r="R85" i="3" a="1"/>
  <c r="R85" i="3" s="1"/>
  <c r="Q85" i="3" a="1"/>
  <c r="Q85" i="3" s="1"/>
  <c r="Q646" i="3" a="1"/>
  <c r="Q646" i="3" s="1"/>
  <c r="R646" i="3" a="1"/>
  <c r="R646" i="3" s="1"/>
  <c r="S646" i="3" a="1"/>
  <c r="S646" i="3" s="1"/>
  <c r="Q752" i="3" a="1"/>
  <c r="Q752" i="3" s="1"/>
  <c r="S752" i="3" a="1"/>
  <c r="S752" i="3" s="1"/>
  <c r="R752" i="3" a="1"/>
  <c r="R752" i="3" s="1"/>
  <c r="S642" i="3" a="1"/>
  <c r="S642" i="3" s="1"/>
  <c r="R642" i="3" a="1"/>
  <c r="R642" i="3" s="1"/>
  <c r="Q642" i="3" a="1"/>
  <c r="Q642" i="3" s="1"/>
  <c r="S348" i="3" a="1"/>
  <c r="S348" i="3" s="1"/>
  <c r="R348" i="3" a="1"/>
  <c r="R348" i="3" s="1"/>
  <c r="Q348" i="3" a="1"/>
  <c r="Q348" i="3" s="1"/>
  <c r="R624" i="3" a="1"/>
  <c r="R624" i="3" s="1"/>
  <c r="Q624" i="3" a="1"/>
  <c r="Q624" i="3" s="1"/>
  <c r="S624" i="3" a="1"/>
  <c r="S624" i="3" s="1"/>
  <c r="Q165" i="3" a="1"/>
  <c r="Q165" i="3" s="1"/>
  <c r="S165" i="3" a="1"/>
  <c r="S165" i="3" s="1"/>
  <c r="R165" i="3" a="1"/>
  <c r="R165" i="3" s="1"/>
  <c r="S554" i="3" a="1"/>
  <c r="S554" i="3" s="1"/>
  <c r="R554" i="3" a="1"/>
  <c r="R554" i="3" s="1"/>
  <c r="Q554" i="3" a="1"/>
  <c r="Q554" i="3" s="1"/>
  <c r="S819" i="3" a="1"/>
  <c r="S819" i="3" s="1"/>
  <c r="R819" i="3" a="1"/>
  <c r="R819" i="3" s="1"/>
  <c r="Q819" i="3" a="1"/>
  <c r="Q819" i="3" s="1"/>
  <c r="S225" i="3" a="1"/>
  <c r="S225" i="3" s="1"/>
  <c r="R225" i="3" a="1"/>
  <c r="R225" i="3" s="1"/>
  <c r="Q225" i="3" a="1"/>
  <c r="Q225" i="3" s="1"/>
  <c r="Q236" i="3" a="1"/>
  <c r="Q236" i="3" s="1"/>
  <c r="S236" i="3" a="1"/>
  <c r="S236" i="3" s="1"/>
  <c r="R236" i="3" a="1"/>
  <c r="R236" i="3" s="1"/>
  <c r="S362" i="3" a="1"/>
  <c r="S362" i="3" s="1"/>
  <c r="R362" i="3" a="1"/>
  <c r="R362" i="3" s="1"/>
  <c r="Q362" i="3" a="1"/>
  <c r="Q362" i="3" s="1"/>
  <c r="S927" i="3" a="1"/>
  <c r="S927" i="3" s="1"/>
  <c r="R927" i="3" a="1"/>
  <c r="R927" i="3" s="1"/>
  <c r="Q927" i="3" a="1"/>
  <c r="Q927" i="3" s="1"/>
  <c r="Q336" i="3" a="1"/>
  <c r="Q336" i="3" s="1"/>
  <c r="S336" i="3" a="1"/>
  <c r="S336" i="3" s="1"/>
  <c r="R336" i="3" a="1"/>
  <c r="R336" i="3" s="1"/>
  <c r="Q782" i="3" a="1"/>
  <c r="Q782" i="3" s="1"/>
  <c r="S782" i="3" a="1"/>
  <c r="S782" i="3" s="1"/>
  <c r="R782" i="3" a="1"/>
  <c r="R782" i="3" s="1"/>
  <c r="R47" i="3" a="1"/>
  <c r="R47" i="3" s="1"/>
  <c r="Q47" i="3" a="1"/>
  <c r="Q47" i="3" s="1"/>
  <c r="S47" i="3" a="1"/>
  <c r="S47" i="3" s="1"/>
  <c r="S570" i="3" a="1"/>
  <c r="S570" i="3" s="1"/>
  <c r="R570" i="3" a="1"/>
  <c r="R570" i="3" s="1"/>
  <c r="Q570" i="3" a="1"/>
  <c r="Q570" i="3" s="1"/>
  <c r="R3" i="3" a="1"/>
  <c r="R3" i="3" s="1"/>
  <c r="S3" i="3" a="1"/>
  <c r="S3" i="3" s="1"/>
  <c r="Q3" i="3" a="1"/>
  <c r="Q3" i="3" s="1"/>
  <c r="S246" i="3" a="1"/>
  <c r="S246" i="3" s="1"/>
  <c r="R246" i="3" a="1"/>
  <c r="R246" i="3" s="1"/>
  <c r="Q246" i="3" a="1"/>
  <c r="Q246" i="3" s="1"/>
  <c r="S425" i="3" a="1"/>
  <c r="S425" i="3" s="1"/>
  <c r="R425" i="3" a="1"/>
  <c r="R425" i="3" s="1"/>
  <c r="Q425" i="3" a="1"/>
  <c r="Q425" i="3" s="1"/>
  <c r="Q740" i="3" a="1"/>
  <c r="Q740" i="3" s="1"/>
  <c r="S740" i="3" a="1"/>
  <c r="S740" i="3" s="1"/>
  <c r="R740" i="3" a="1"/>
  <c r="R740" i="3" s="1"/>
  <c r="Q269" i="3" a="1"/>
  <c r="Q269" i="3" s="1"/>
  <c r="S269" i="3" a="1"/>
  <c r="S269" i="3" s="1"/>
  <c r="R269" i="3" a="1"/>
  <c r="R269" i="3" s="1"/>
  <c r="Q550" i="3" a="1"/>
  <c r="Q550" i="3" s="1"/>
  <c r="S550" i="3" a="1"/>
  <c r="S550" i="3" s="1"/>
  <c r="R550" i="3" a="1"/>
  <c r="R550" i="3" s="1"/>
  <c r="R710" i="3" a="1"/>
  <c r="R710" i="3" s="1"/>
  <c r="Q710" i="3" a="1"/>
  <c r="Q710" i="3" s="1"/>
  <c r="S710" i="3" a="1"/>
  <c r="S710" i="3" s="1"/>
  <c r="S907" i="3" a="1"/>
  <c r="S907" i="3" s="1"/>
  <c r="R907" i="3" a="1"/>
  <c r="R907" i="3" s="1"/>
  <c r="Q907" i="3" a="1"/>
  <c r="Q907" i="3" s="1"/>
  <c r="F151" i="15"/>
  <c r="E3" i="10"/>
  <c r="E15" i="10" s="1"/>
  <c r="Q212" i="3" a="1"/>
  <c r="Q212" i="3" s="1"/>
  <c r="S212" i="3" a="1"/>
  <c r="S212" i="3" s="1"/>
  <c r="R212" i="3" a="1"/>
  <c r="R212" i="3" s="1"/>
  <c r="S338" i="3" a="1"/>
  <c r="S338" i="3" s="1"/>
  <c r="R338" i="3" a="1"/>
  <c r="R338" i="3" s="1"/>
  <c r="Q338" i="3" a="1"/>
  <c r="Q338" i="3" s="1"/>
  <c r="S728" i="3" a="1"/>
  <c r="S728" i="3" s="1"/>
  <c r="Q728" i="3" a="1"/>
  <c r="Q728" i="3" s="1"/>
  <c r="R728" i="3" a="1"/>
  <c r="R728" i="3" s="1"/>
  <c r="S270" i="3" a="1"/>
  <c r="S270" i="3" s="1"/>
  <c r="R270" i="3" a="1"/>
  <c r="R270" i="3" s="1"/>
  <c r="Q270" i="3" a="1"/>
  <c r="Q270" i="3" s="1"/>
  <c r="Q488" i="3" a="1"/>
  <c r="Q488" i="3" s="1"/>
  <c r="S488" i="3" a="1"/>
  <c r="S488" i="3" s="1"/>
  <c r="R488" i="3" a="1"/>
  <c r="R488" i="3" s="1"/>
  <c r="R730" i="3" a="1"/>
  <c r="R730" i="3" s="1"/>
  <c r="S730" i="3" a="1"/>
  <c r="S730" i="3" s="1"/>
  <c r="Q730" i="3" a="1"/>
  <c r="Q730" i="3" s="1"/>
  <c r="R876" i="3" a="1"/>
  <c r="R876" i="3" s="1"/>
  <c r="S876" i="3" a="1"/>
  <c r="S876" i="3" s="1"/>
  <c r="Q876" i="3" a="1"/>
  <c r="Q876" i="3" s="1"/>
  <c r="Q947" i="3" a="1"/>
  <c r="Q947" i="3" s="1"/>
  <c r="S947" i="3" a="1"/>
  <c r="S947" i="3" s="1"/>
  <c r="R947" i="3" a="1"/>
  <c r="R947" i="3" s="1"/>
  <c r="S331" i="3" a="1"/>
  <c r="S331" i="3" s="1"/>
  <c r="R331" i="3" a="1"/>
  <c r="R331" i="3" s="1"/>
  <c r="Q331" i="3" a="1"/>
  <c r="Q331" i="3" s="1"/>
  <c r="S635" i="3" a="1"/>
  <c r="S635" i="3" s="1"/>
  <c r="Q635" i="3" a="1"/>
  <c r="Q635" i="3" s="1"/>
  <c r="R635" i="3" a="1"/>
  <c r="R635" i="3" s="1"/>
  <c r="S287" i="3" a="1"/>
  <c r="S287" i="3" s="1"/>
  <c r="R287" i="3" a="1"/>
  <c r="R287" i="3" s="1"/>
  <c r="Q287" i="3" a="1"/>
  <c r="Q287" i="3" s="1"/>
  <c r="Q774" i="3" a="1"/>
  <c r="Q774" i="3" s="1"/>
  <c r="S774" i="3" a="1"/>
  <c r="S774" i="3" s="1"/>
  <c r="R774" i="3" a="1"/>
  <c r="R774" i="3" s="1"/>
  <c r="S477" i="3" a="1"/>
  <c r="S477" i="3" s="1"/>
  <c r="R477" i="3" a="1"/>
  <c r="R477" i="3" s="1"/>
  <c r="Q477" i="3" a="1"/>
  <c r="Q477" i="3" s="1"/>
  <c r="S628" i="3" a="1"/>
  <c r="S628" i="3" s="1"/>
  <c r="Q628" i="3" a="1"/>
  <c r="Q628" i="3" s="1"/>
  <c r="R628" i="3" a="1"/>
  <c r="R628" i="3" s="1"/>
  <c r="Q971" i="3" a="1"/>
  <c r="Q971" i="3" s="1"/>
  <c r="S971" i="3" a="1"/>
  <c r="S971" i="3" s="1"/>
  <c r="R971" i="3" a="1"/>
  <c r="R971" i="3" s="1"/>
  <c r="S515" i="3" a="1"/>
  <c r="S515" i="3" s="1"/>
  <c r="R515" i="3" a="1"/>
  <c r="R515" i="3" s="1"/>
  <c r="Q515" i="3" a="1"/>
  <c r="Q515" i="3" s="1"/>
  <c r="S308" i="3" a="1"/>
  <c r="S308" i="3" s="1"/>
  <c r="R308" i="3" a="1"/>
  <c r="R308" i="3" s="1"/>
  <c r="Q308" i="3" a="1"/>
  <c r="Q308" i="3" s="1"/>
  <c r="R367" i="3" a="1"/>
  <c r="R367" i="3" s="1"/>
  <c r="Q367" i="3" a="1"/>
  <c r="Q367" i="3" s="1"/>
  <c r="S367" i="3" a="1"/>
  <c r="S367" i="3" s="1"/>
  <c r="S656" i="3" a="1"/>
  <c r="S656" i="3" s="1"/>
  <c r="R656" i="3" a="1"/>
  <c r="R656" i="3" s="1"/>
  <c r="Q656" i="3" a="1"/>
  <c r="Q656" i="3" s="1"/>
  <c r="S139" i="3" a="1"/>
  <c r="S139" i="3" s="1"/>
  <c r="R139" i="3" a="1"/>
  <c r="R139" i="3" s="1"/>
  <c r="Q139" i="3" a="1"/>
  <c r="Q139" i="3" s="1"/>
  <c r="S474" i="3" a="1"/>
  <c r="S474" i="3" s="1"/>
  <c r="R474" i="3" a="1"/>
  <c r="R474" i="3" s="1"/>
  <c r="Q474" i="3" a="1"/>
  <c r="Q474" i="3" s="1"/>
  <c r="R595" i="3" a="1"/>
  <c r="R595" i="3" s="1"/>
  <c r="S595" i="3" a="1"/>
  <c r="S595" i="3" s="1"/>
  <c r="Q595" i="3" a="1"/>
  <c r="Q595" i="3" s="1"/>
  <c r="S791" i="3" a="1"/>
  <c r="S791" i="3" s="1"/>
  <c r="Q791" i="3" a="1"/>
  <c r="Q791" i="3" s="1"/>
  <c r="R791" i="3" a="1"/>
  <c r="R791" i="3" s="1"/>
  <c r="S690" i="3" a="1"/>
  <c r="S690" i="3" s="1"/>
  <c r="R690" i="3" a="1"/>
  <c r="R690" i="3" s="1"/>
  <c r="Q690" i="3" a="1"/>
  <c r="Q690" i="3" s="1"/>
  <c r="S123" i="3" a="1"/>
  <c r="S123" i="3" s="1"/>
  <c r="R123" i="3" a="1"/>
  <c r="R123" i="3" s="1"/>
  <c r="Q123" i="3" a="1"/>
  <c r="Q123" i="3" s="1"/>
  <c r="S490" i="3" a="1"/>
  <c r="S490" i="3" s="1"/>
  <c r="R490" i="3" a="1"/>
  <c r="R490" i="3" s="1"/>
  <c r="Q490" i="3" a="1"/>
  <c r="Q490" i="3" s="1"/>
  <c r="R79" i="3" a="1"/>
  <c r="R79" i="3" s="1"/>
  <c r="Q79" i="3" a="1"/>
  <c r="Q79" i="3" s="1"/>
  <c r="S79" i="3" a="1"/>
  <c r="S79" i="3" s="1"/>
  <c r="Q376" i="3" a="1"/>
  <c r="Q376" i="3" s="1"/>
  <c r="S376" i="3" a="1"/>
  <c r="S376" i="3" s="1"/>
  <c r="R376" i="3" a="1"/>
  <c r="R376" i="3" s="1"/>
  <c r="S604" i="3" a="1"/>
  <c r="S604" i="3" s="1"/>
  <c r="Q604" i="3" a="1"/>
  <c r="Q604" i="3" s="1"/>
  <c r="R604" i="3" a="1"/>
  <c r="R604" i="3" s="1"/>
  <c r="R953" i="3" a="1"/>
  <c r="R953" i="3" s="1"/>
  <c r="Q953" i="3" a="1"/>
  <c r="Q953" i="3" s="1"/>
  <c r="S953" i="3" a="1"/>
  <c r="S953" i="3" s="1"/>
  <c r="S768" i="3" a="1"/>
  <c r="S768" i="3" s="1"/>
  <c r="R768" i="3" a="1"/>
  <c r="R768" i="3" s="1"/>
  <c r="Q768" i="3" a="1"/>
  <c r="Q768" i="3" s="1"/>
  <c r="S692" i="3" a="1"/>
  <c r="S692" i="3" s="1"/>
  <c r="R692" i="3" a="1"/>
  <c r="R692" i="3" s="1"/>
  <c r="Q692" i="3" a="1"/>
  <c r="Q692" i="3" s="1"/>
  <c r="Q753" i="3" a="1"/>
  <c r="Q753" i="3" s="1"/>
  <c r="R753" i="3" a="1"/>
  <c r="R753" i="3" s="1"/>
  <c r="S753" i="3" a="1"/>
  <c r="S753" i="3" s="1"/>
  <c r="S967" i="3" a="1"/>
  <c r="S967" i="3" s="1"/>
  <c r="R967" i="3" a="1"/>
  <c r="R967" i="3" s="1"/>
  <c r="Q967" i="3" a="1"/>
  <c r="Q967" i="3" s="1"/>
  <c r="S388" i="3" a="1"/>
  <c r="S388" i="3" s="1"/>
  <c r="R388" i="3" a="1"/>
  <c r="R388" i="3" s="1"/>
  <c r="Q388" i="3" a="1"/>
  <c r="Q388" i="3" s="1"/>
  <c r="S504" i="3" a="1"/>
  <c r="S504" i="3" s="1"/>
  <c r="Q504" i="3" a="1"/>
  <c r="Q504" i="3" s="1"/>
  <c r="R504" i="3" a="1"/>
  <c r="R504" i="3" s="1"/>
  <c r="Q22" i="3" a="1"/>
  <c r="Q22" i="3" s="1"/>
  <c r="S22" i="3" a="1"/>
  <c r="S22" i="3" s="1"/>
  <c r="R22" i="3" a="1"/>
  <c r="R22" i="3" s="1"/>
  <c r="R382" i="3" a="1"/>
  <c r="R382" i="3" s="1"/>
  <c r="Q382" i="3" a="1"/>
  <c r="Q382" i="3" s="1"/>
  <c r="S382" i="3" a="1"/>
  <c r="S382" i="3" s="1"/>
  <c r="S58" i="3" a="1"/>
  <c r="S58" i="3" s="1"/>
  <c r="R58" i="3" a="1"/>
  <c r="R58" i="3" s="1"/>
  <c r="Q58" i="3" a="1"/>
  <c r="Q58" i="3" s="1"/>
  <c r="Q369" i="3" a="1"/>
  <c r="Q369" i="3" s="1"/>
  <c r="S369" i="3" a="1"/>
  <c r="S369" i="3" s="1"/>
  <c r="R369" i="3" a="1"/>
  <c r="R369" i="3" s="1"/>
  <c r="S621" i="3" a="1"/>
  <c r="S621" i="3" s="1"/>
  <c r="R621" i="3" a="1"/>
  <c r="R621" i="3" s="1"/>
  <c r="Q621" i="3" a="1"/>
  <c r="Q621" i="3" s="1"/>
  <c r="S539" i="3" a="1"/>
  <c r="S539" i="3" s="1"/>
  <c r="R539" i="3" a="1"/>
  <c r="R539" i="3" s="1"/>
  <c r="Q539" i="3" a="1"/>
  <c r="Q539" i="3" s="1"/>
  <c r="R811" i="3" a="1"/>
  <c r="R811" i="3" s="1"/>
  <c r="Q811" i="3" a="1"/>
  <c r="Q811" i="3" s="1"/>
  <c r="S811" i="3" a="1"/>
  <c r="S811" i="3" s="1"/>
  <c r="S426" i="3" a="1"/>
  <c r="S426" i="3" s="1"/>
  <c r="R426" i="3" a="1"/>
  <c r="R426" i="3" s="1"/>
  <c r="Q426" i="3" a="1"/>
  <c r="Q426" i="3" s="1"/>
  <c r="R840" i="3" a="1"/>
  <c r="R840" i="3" s="1"/>
  <c r="Q840" i="3" a="1"/>
  <c r="Q840" i="3" s="1"/>
  <c r="S840" i="3" a="1"/>
  <c r="S840" i="3" s="1"/>
  <c r="R779" i="3" a="1"/>
  <c r="R779" i="3" s="1"/>
  <c r="Q779" i="3" a="1"/>
  <c r="Q779" i="3" s="1"/>
  <c r="S779" i="3" a="1"/>
  <c r="S779" i="3" s="1"/>
  <c r="S883" i="3" a="1"/>
  <c r="S883" i="3" s="1"/>
  <c r="R883" i="3" a="1"/>
  <c r="R883" i="3" s="1"/>
  <c r="Q883" i="3" a="1"/>
  <c r="Q883" i="3" s="1"/>
  <c r="R632" i="3" a="1"/>
  <c r="R632" i="3" s="1"/>
  <c r="Q632" i="3" a="1"/>
  <c r="Q632" i="3" s="1"/>
  <c r="S632" i="3" a="1"/>
  <c r="S632" i="3" s="1"/>
  <c r="S793" i="3" a="1"/>
  <c r="S793" i="3" s="1"/>
  <c r="R793" i="3" a="1"/>
  <c r="R793" i="3" s="1"/>
  <c r="Q793" i="3" a="1"/>
  <c r="Q793" i="3" s="1"/>
  <c r="S747" i="3" a="1"/>
  <c r="S747" i="3" s="1"/>
  <c r="R747" i="3" a="1"/>
  <c r="R747" i="3" s="1"/>
  <c r="Q747" i="3" a="1"/>
  <c r="Q747" i="3" s="1"/>
  <c r="Q481" i="3" a="1"/>
  <c r="Q481" i="3" s="1"/>
  <c r="S481" i="3" a="1"/>
  <c r="S481" i="3" s="1"/>
  <c r="R481" i="3" a="1"/>
  <c r="R481" i="3" s="1"/>
  <c r="R587" i="3" a="1"/>
  <c r="R587" i="3" s="1"/>
  <c r="S587" i="3" a="1"/>
  <c r="S587" i="3" s="1"/>
  <c r="Q587" i="3" a="1"/>
  <c r="Q587" i="3" s="1"/>
  <c r="S25" i="3" a="1"/>
  <c r="S25" i="3" s="1"/>
  <c r="Q25" i="3" a="1"/>
  <c r="Q25" i="3" s="1"/>
  <c r="R25" i="3" a="1"/>
  <c r="R25" i="3" s="1"/>
  <c r="S536" i="3" a="1"/>
  <c r="S536" i="3" s="1"/>
  <c r="R536" i="3" a="1"/>
  <c r="R536" i="3" s="1"/>
  <c r="Q536" i="3" a="1"/>
  <c r="Q536" i="3" s="1"/>
  <c r="R446" i="3" a="1"/>
  <c r="R446" i="3" s="1"/>
  <c r="Q446" i="3" a="1"/>
  <c r="Q446" i="3" s="1"/>
  <c r="S446" i="3" a="1"/>
  <c r="S446" i="3" s="1"/>
  <c r="Q705" i="3" a="1"/>
  <c r="Q705" i="3" s="1"/>
  <c r="S705" i="3" a="1"/>
  <c r="S705" i="3" s="1"/>
  <c r="R705" i="3" a="1"/>
  <c r="R705" i="3" s="1"/>
  <c r="S148" i="3" a="1"/>
  <c r="S148" i="3" s="1"/>
  <c r="R148" i="3" a="1"/>
  <c r="R148" i="3" s="1"/>
  <c r="Q148" i="3" a="1"/>
  <c r="Q148" i="3" s="1"/>
  <c r="S552" i="3" a="1"/>
  <c r="S552" i="3" s="1"/>
  <c r="R552" i="3" a="1"/>
  <c r="R552" i="3" s="1"/>
  <c r="Q552" i="3" a="1"/>
  <c r="Q552" i="3" s="1"/>
  <c r="Q313" i="3" a="1"/>
  <c r="Q313" i="3" s="1"/>
  <c r="S313" i="3" a="1"/>
  <c r="S313" i="3" s="1"/>
  <c r="R313" i="3" a="1"/>
  <c r="R313" i="3" s="1"/>
  <c r="S8" i="3" a="1"/>
  <c r="S8" i="3" s="1"/>
  <c r="R8" i="3" a="1"/>
  <c r="R8" i="3" s="1"/>
  <c r="Q8" i="3" a="1"/>
  <c r="Q8" i="3" s="1"/>
  <c r="Q385" i="3" a="1"/>
  <c r="Q385" i="3" s="1"/>
  <c r="S385" i="3" a="1"/>
  <c r="S385" i="3" s="1"/>
  <c r="R385" i="3" a="1"/>
  <c r="R385" i="3" s="1"/>
  <c r="S612" i="3" a="1"/>
  <c r="S612" i="3" s="1"/>
  <c r="Q612" i="3" a="1"/>
  <c r="Q612" i="3" s="1"/>
  <c r="R612" i="3" a="1"/>
  <c r="R612" i="3" s="1"/>
  <c r="Q172" i="3" a="1"/>
  <c r="Q172" i="3" s="1"/>
  <c r="S172" i="3" a="1"/>
  <c r="S172" i="3" s="1"/>
  <c r="R172" i="3" a="1"/>
  <c r="R172" i="3" s="1"/>
  <c r="R463" i="3" a="1"/>
  <c r="R463" i="3" s="1"/>
  <c r="Q463" i="3" a="1"/>
  <c r="Q463" i="3" s="1"/>
  <c r="S463" i="3" a="1"/>
  <c r="S463" i="3" s="1"/>
  <c r="S817" i="3" a="1"/>
  <c r="S817" i="3" s="1"/>
  <c r="R817" i="3" a="1"/>
  <c r="R817" i="3" s="1"/>
  <c r="Q817" i="3" a="1"/>
  <c r="Q817" i="3" s="1"/>
  <c r="S232" i="3" a="1"/>
  <c r="S232" i="3" s="1"/>
  <c r="R232" i="3" a="1"/>
  <c r="R232" i="3" s="1"/>
  <c r="Q232" i="3" a="1"/>
  <c r="Q232" i="3" s="1"/>
  <c r="R62" i="3" a="1"/>
  <c r="R62" i="3" s="1"/>
  <c r="Q62" i="3" a="1"/>
  <c r="Q62" i="3" s="1"/>
  <c r="S62" i="3" a="1"/>
  <c r="S62" i="3" s="1"/>
  <c r="R557" i="3" a="1"/>
  <c r="R557" i="3" s="1"/>
  <c r="Q557" i="3" a="1"/>
  <c r="Q557" i="3" s="1"/>
  <c r="S557" i="3" a="1"/>
  <c r="S557" i="3" s="1"/>
  <c r="R725" i="3" a="1"/>
  <c r="R725" i="3" s="1"/>
  <c r="S725" i="3" a="1"/>
  <c r="S725" i="3" s="1"/>
  <c r="Q725" i="3" a="1"/>
  <c r="Q725" i="3" s="1"/>
  <c r="J4" i="9" l="1"/>
  <c r="I3" i="9"/>
  <c r="I2" i="9" s="1"/>
  <c r="I3029" i="9" s="1"/>
  <c r="F153" i="15"/>
  <c r="B12" i="6"/>
  <c r="AB84" i="5"/>
  <c r="CH2" i="4" s="1"/>
  <c r="U84" i="5"/>
  <c r="CE2" i="4" s="1"/>
  <c r="CF2" i="4"/>
  <c r="DN2" i="4"/>
  <c r="AB105" i="5"/>
  <c r="DO2" i="4" s="1"/>
  <c r="E28" i="10"/>
  <c r="E17" i="10"/>
  <c r="B22" i="6" l="1"/>
  <c r="B31" i="5"/>
  <c r="AE2" i="4" s="1"/>
  <c r="C22" i="6"/>
  <c r="K4" i="9"/>
  <c r="J3" i="9"/>
  <c r="J2" i="9" s="1"/>
  <c r="J3029" i="9" s="1"/>
  <c r="E30" i="10"/>
  <c r="AB96" i="5"/>
  <c r="W145" i="5"/>
  <c r="A41" i="10"/>
  <c r="FN2" i="4" l="1"/>
  <c r="AB144" i="5"/>
  <c r="U96" i="5"/>
  <c r="CS2" i="4" s="1"/>
  <c r="CY2" i="4"/>
  <c r="W141" i="5"/>
  <c r="W83" i="5"/>
  <c r="K3" i="9"/>
  <c r="K2" i="9" s="1"/>
  <c r="K3029" i="9" s="1"/>
  <c r="L4" i="9"/>
  <c r="AB80" i="5" l="1"/>
  <c r="CC2" i="4" s="1"/>
  <c r="U80" i="5"/>
  <c r="BZ2" i="4" s="1"/>
  <c r="CB2" i="4"/>
  <c r="FI2" i="4"/>
  <c r="U144" i="5"/>
  <c r="FM2" i="4" s="1"/>
  <c r="FP2" i="4"/>
  <c r="L3" i="9"/>
  <c r="L2" i="9" s="1"/>
  <c r="L3029" i="9" s="1"/>
  <c r="M4" i="9"/>
  <c r="N4" i="9" l="1"/>
  <c r="M3" i="9"/>
  <c r="M2" i="9" s="1"/>
  <c r="M3029" i="9" s="1"/>
  <c r="N3" i="9" l="1"/>
  <c r="N2" i="9" s="1"/>
  <c r="N3029" i="9" s="1"/>
  <c r="O4" i="9"/>
  <c r="O3" i="9" l="1"/>
  <c r="O2" i="9" s="1"/>
  <c r="O3029" i="9" s="1"/>
  <c r="P4" i="9"/>
  <c r="P3" i="9" l="1"/>
  <c r="C5" i="16"/>
  <c r="D163" i="4"/>
  <c r="M5" i="16" l="1"/>
  <c r="M4" i="16" s="1"/>
  <c r="M3" i="16" s="1"/>
  <c r="C4" i="16"/>
  <c r="C3" i="16" s="1"/>
  <c r="P2" i="9"/>
  <c r="D162" i="4"/>
  <c r="P3029" i="9" l="1"/>
  <c r="D3188" i="4" s="1"/>
  <c r="W151" i="5"/>
  <c r="D161" i="4"/>
  <c r="C3" i="17"/>
  <c r="C429" i="16"/>
  <c r="E3" i="11"/>
  <c r="E12" i="11" s="1"/>
  <c r="E24" i="11" s="1"/>
  <c r="C14" i="17"/>
  <c r="M429" i="16"/>
  <c r="B14" i="6" s="1"/>
  <c r="B33" i="5" l="1"/>
  <c r="AG2" i="4" s="1"/>
  <c r="B24" i="6"/>
  <c r="C24" i="6"/>
  <c r="AB186" i="5"/>
  <c r="HF2" i="4" s="1"/>
  <c r="AB184" i="5"/>
  <c r="HD2" i="4" s="1"/>
  <c r="AH184" i="5"/>
  <c r="HE2" i="4" s="1"/>
  <c r="AB119" i="5"/>
  <c r="W143" i="5"/>
  <c r="B160" i="11"/>
  <c r="B31" i="6"/>
  <c r="C46" i="5" s="1"/>
  <c r="B46" i="5" s="1"/>
  <c r="AS2" i="4" s="1"/>
  <c r="M3" i="17"/>
  <c r="M8" i="17" s="1"/>
  <c r="P10" i="6" s="1"/>
  <c r="C8" i="17"/>
  <c r="B32" i="6" s="1"/>
  <c r="C47" i="5" s="1"/>
  <c r="B47" i="5" s="1"/>
  <c r="AT2" i="4" s="1"/>
  <c r="C19" i="17"/>
  <c r="L14" i="17"/>
  <c r="L19" i="17" s="1"/>
  <c r="AB148" i="5"/>
  <c r="FT2" i="4"/>
  <c r="FJ2" i="4" l="1"/>
  <c r="AB140" i="5"/>
  <c r="U148" i="5"/>
  <c r="FR2" i="4" s="1"/>
  <c r="FU2" i="4"/>
  <c r="U119" i="5"/>
  <c r="DZ2" i="4" s="1"/>
  <c r="EF2" i="4"/>
  <c r="B25" i="6"/>
  <c r="C25" i="6"/>
  <c r="B34" i="5"/>
  <c r="AH2" i="4" s="1"/>
  <c r="B16" i="6" l="1"/>
  <c r="D21" i="6" s="1"/>
  <c r="U140" i="5"/>
  <c r="FH2" i="4" s="1"/>
  <c r="FK2" i="4"/>
</calcChain>
</file>

<file path=xl/comments1.xml><?xml version="1.0" encoding="utf-8"?>
<comments xmlns="http://schemas.openxmlformats.org/spreadsheetml/2006/main">
  <authors>
    <author/>
  </authors>
  <commentList>
    <comment ref="U2" authorId="0" shapeId="0">
      <text>
        <r>
          <rPr>
            <sz val="11"/>
            <color theme="1"/>
            <rFont val="Calibri"/>
            <family val="2"/>
            <scheme val="minor"/>
          </rPr>
          <t>En cada año sólo hay que cambiar el año en este espacio se actualiza en todos los formatos, así como también cambiar el año en los encabezados de todos los formatos del presupuesto.
	-L.C.P. Manuel Fonseca Villaseñor</t>
        </r>
      </text>
    </comment>
  </commentList>
</comments>
</file>

<file path=xl/comments2.xml><?xml version="1.0" encoding="utf-8"?>
<comments xmlns="http://schemas.openxmlformats.org/spreadsheetml/2006/main">
  <authors>
    <author/>
  </authors>
  <commentList>
    <comment ref="B2" authorId="0" shapeId="0">
      <text>
        <r>
          <rPr>
            <sz val="11"/>
            <color theme="1"/>
            <rFont val="Calibri"/>
            <family val="2"/>
            <scheme val="minor"/>
          </rPr>
          <t>Son las contribuciones establecidas en Ley que deben pagar las personas físicas y morales que se encuentren en la situación jurídica o de hecho previstas por la misma y que sean distintas de las aportaciones de seguridad social, contribuciones de mejoras y derechos.
	-L.C.P. Manuel Fonseca Villaseñor</t>
        </r>
      </text>
    </comment>
    <comment ref="B3" authorId="0" shapeId="0">
      <text>
        <r>
          <rPr>
            <sz val="11"/>
            <color theme="1"/>
            <rFont val="Calibri"/>
            <family val="2"/>
            <scheme val="minor"/>
          </rPr>
          <t>Son las contribuciones derivadas de las imposiciones fiscales que en forma unilateral y obligatoria se fijan sobre los ingresos de las personas físicas y/o morales, de conformidad con la legislación aplicable en la materia.
	-L.C.P. Manuel Fonseca Villaseñor</t>
        </r>
      </text>
    </comment>
    <comment ref="C4" authorId="0" shapeId="0">
      <text>
        <r>
          <rPr>
            <sz val="11"/>
            <color theme="1"/>
            <rFont val="Calibri"/>
            <family val="2"/>
            <scheme val="minor"/>
          </rPr>
          <t>Recursos fiscales: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
	-L.C.P. Manuel Fonseca Villaseñor</t>
        </r>
      </text>
    </comment>
    <comment ref="B5" authorId="0" shapeId="0">
      <text>
        <r>
          <rPr>
            <sz val="11"/>
            <color theme="1"/>
            <rFont val="Calibri"/>
            <family val="2"/>
            <scheme val="minor"/>
          </rPr>
          <t>Son las contribuciones derivadas de las imposiciones fiscales que en forma unilateral y obligatoria se fijan sobre los bienes propiedad de las personas físicas y/o morales, de conformidad con la legislación aplicable en la materia.
	-L.C.P. Manuel Fonseca Villaseñor</t>
        </r>
      </text>
    </comment>
    <comment ref="C6" authorId="0" shapeId="0">
      <text>
        <r>
          <rPr>
            <sz val="11"/>
            <color theme="1"/>
            <rFont val="Calibri"/>
            <family val="2"/>
            <scheme val="minor"/>
          </rPr>
          <t>Recursos fiscales: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
	-L.C.P. Manuel Fonseca Villaseñor</t>
        </r>
      </text>
    </comment>
    <comment ref="C7" authorId="0" shapeId="0">
      <text>
        <r>
          <rPr>
            <sz val="11"/>
            <color theme="1"/>
            <rFont val="Calibri"/>
            <family val="2"/>
            <scheme val="minor"/>
          </rPr>
          <t>Recursos fiscales: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
	-L.C.P. Manuel Fonseca Villaseñor</t>
        </r>
      </text>
    </comment>
    <comment ref="C8" authorId="0" shapeId="0">
      <text>
        <r>
          <rPr>
            <sz val="11"/>
            <color theme="1"/>
            <rFont val="Calibri"/>
            <family val="2"/>
            <scheme val="minor"/>
          </rPr>
          <t>Recursos fiscales: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
	-L.C.P. Manuel Fonseca Villaseñor</t>
        </r>
      </text>
    </comment>
    <comment ref="B9" authorId="0" shapeId="0">
      <text>
        <r>
          <rPr>
            <sz val="11"/>
            <color theme="1"/>
            <rFont val="Calibri"/>
            <family val="2"/>
            <scheme val="minor"/>
          </rPr>
          <t>Son las contribuciones derivadas de las imposiciones fiscales que en forma unilateral y obligatoria se fijan sobre la actividad económica relacionada con la producción, el consumo y las transacciones que realizan las personas físicas y/o morales, de conformidad con la legislación aplicable en la materia.
	-L.C.P. Manuel Fonseca Villaseñor</t>
        </r>
      </text>
    </comment>
    <comment ref="B10" authorId="0" shapeId="0">
      <text>
        <r>
          <rPr>
            <sz val="11"/>
            <color theme="1"/>
            <rFont val="Calibri"/>
            <family val="2"/>
            <scheme val="minor"/>
          </rPr>
          <t>Son las contribuciones derivadas de las imposiciones fiscales que en forma unilateral y obligatoria se fijan sobre las actividades de importación y exportación que realizan las personas físicas y/o morales, de conformidad con la legislación aplicable en la materia.
	-L.C.P. Manuel Fonseca Villaseñor</t>
        </r>
      </text>
    </comment>
    <comment ref="B11" authorId="0" shapeId="0">
      <text>
        <r>
          <rPr>
            <sz val="11"/>
            <color theme="1"/>
            <rFont val="Calibri"/>
            <family val="2"/>
            <scheme val="minor"/>
          </rPr>
          <t>Son las contribuciones derivadas de las imposiciones fiscales que en forma unilateral y obligatoria se fijan sobre la base gravable de las remuneraciones al trabajo personal subordinado o el que corresponda, de conformidad con la legislación aplicable en la materia.
	-L.C.P. Manuel Fonseca Villaseñor</t>
        </r>
      </text>
    </comment>
    <comment ref="B12" authorId="0" shapeId="0">
      <text>
        <r>
          <rPr>
            <sz val="11"/>
            <color theme="1"/>
            <rFont val="Calibri"/>
            <family val="2"/>
            <scheme val="minor"/>
          </rPr>
          <t>Son las contribuciones derivadas de las imposiciones fiscales que en forma unilateral y obligatoria se fijan a las personas físicas y/o morales, por la afectación preventiva o correctiva que se ocasione en flora, fauna, medio ambiente o todo aquello relacionado a la ecología, de conformidad con la legislación aplicable en la materia.
	-L.C.P. Manuel Fonseca Villaseñor</t>
        </r>
      </text>
    </comment>
    <comment ref="B13" authorId="0" shapeId="0">
      <text>
        <r>
          <rPr>
            <sz val="11"/>
            <color theme="1"/>
            <rFont val="Calibri"/>
            <family val="2"/>
            <scheme val="minor"/>
          </rPr>
          <t>Son los ingresos que se perciben por concepto de recargos, sanciones, gastos de ejecución, indemnizaciones, entre otros, asociados a los impuestos, cuando éstos no se cubran oportunamente, de conformidad con la legislación aplicable en la materia.
	-L.C.P. Manuel Fonseca Villaseñor</t>
        </r>
      </text>
    </comment>
    <comment ref="C14" authorId="0" shapeId="0">
      <text>
        <r>
          <rPr>
            <sz val="11"/>
            <color theme="1"/>
            <rFont val="Calibri"/>
            <family val="2"/>
            <scheme val="minor"/>
          </rPr>
          <t>Recursos fiscales: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
	-L.C.P. Manuel Fonseca Villaseñor</t>
        </r>
      </text>
    </comment>
    <comment ref="C15" authorId="0" shapeId="0">
      <text>
        <r>
          <rPr>
            <sz val="11"/>
            <color theme="1"/>
            <rFont val="Calibri"/>
            <family val="2"/>
            <scheme val="minor"/>
          </rPr>
          <t>Recursos fiscales: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
	-L.C.P. Manuel Fonseca Villaseñor</t>
        </r>
      </text>
    </comment>
    <comment ref="C16" authorId="0" shapeId="0">
      <text>
        <r>
          <rPr>
            <sz val="11"/>
            <color theme="1"/>
            <rFont val="Calibri"/>
            <family val="2"/>
            <scheme val="minor"/>
          </rPr>
          <t>Recursos fiscales: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
	-L.C.P. Manuel Fonseca Villaseñor</t>
        </r>
      </text>
    </comment>
    <comment ref="C17" authorId="0" shapeId="0">
      <text>
        <r>
          <rPr>
            <sz val="11"/>
            <color theme="1"/>
            <rFont val="Calibri"/>
            <family val="2"/>
            <scheme val="minor"/>
          </rPr>
          <t>Recursos fiscales: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
	-L.C.P. Manuel Fonseca Villaseñor</t>
        </r>
      </text>
    </comment>
    <comment ref="C18" authorId="0" shapeId="0">
      <text>
        <r>
          <rPr>
            <sz val="11"/>
            <color theme="1"/>
            <rFont val="Calibri"/>
            <family val="2"/>
            <scheme val="minor"/>
          </rPr>
          <t>Recursos fiscales: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
	-L.C.P. Manuel Fonseca Villaseñor</t>
        </r>
      </text>
    </comment>
    <comment ref="B19" authorId="0" shapeId="0">
      <text>
        <r>
          <rPr>
            <sz val="11"/>
            <color theme="1"/>
            <rFont val="Calibri"/>
            <family val="2"/>
            <scheme val="minor"/>
          </rPr>
          <t>Son los ingresos que se perciben por conceptos no incluidos en los tipos anteriores, de conformidad con la legislación aplicable en la materia.
	-L.C.P. Manuel Fonseca Villaseñor</t>
        </r>
      </text>
    </comment>
    <comment ref="C20" authorId="0" shapeId="0">
      <text>
        <r>
          <rPr>
            <sz val="11"/>
            <color theme="1"/>
            <rFont val="Calibri"/>
            <family val="2"/>
            <scheme val="minor"/>
          </rPr>
          <t>Recursos fiscales: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
	-L.C.P. Manuel Fonseca Villaseñor</t>
        </r>
      </text>
    </comment>
    <comment ref="B21" authorId="0" shapeId="0">
      <text>
        <r>
          <rPr>
            <sz val="11"/>
            <color theme="1"/>
            <rFont val="Calibri"/>
            <family val="2"/>
            <scheme val="minor"/>
          </rPr>
          <t>Son los ingresos que se recaudan en el ejercicio corriente, por impuestos pendientes de liquidación o pago causados en ejercicios fiscales anteriores, no incluidos en la Ley de Ingresos vigente.
	-L.C.P. Manuel Fonseca Villaseñor</t>
        </r>
      </text>
    </comment>
    <comment ref="C22" authorId="0" shapeId="0">
      <text>
        <r>
          <rPr>
            <sz val="11"/>
            <color theme="1"/>
            <rFont val="Calibri"/>
            <family val="2"/>
            <scheme val="minor"/>
          </rPr>
          <t>Recursos fiscales: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
	-L.C.P. Manuel Fonseca Villaseñor</t>
        </r>
      </text>
    </comment>
    <comment ref="B23" authorId="0" shapeId="0">
      <text>
        <r>
          <rPr>
            <sz val="11"/>
            <color theme="1"/>
            <rFont val="Calibri"/>
            <family val="2"/>
            <scheme val="minor"/>
          </rPr>
          <t>Son las contribuciones establecidas en Ley a cargo de personas que son sustituidas por el Estado en el cumplimiento de obligaciones fijadas por la Ley en materia de seguridad social o a las personas que se beneficien en forma especial por servicios de seguridad social proporcionados por el mismo Estado.
	-L.C.P. Manuel Fonseca Villaseñor</t>
        </r>
      </text>
    </comment>
    <comment ref="B24" authorId="0" shapeId="0">
      <text>
        <r>
          <rPr>
            <sz val="11"/>
            <color theme="1"/>
            <rFont val="Calibri"/>
            <family val="2"/>
            <scheme val="minor"/>
          </rPr>
          <t>Son los ingresos que reciben los entes públicos que prestan los servicios de seguridad social, para cubrir las obligaciones relativas a los fondos de vivienda, de conformidad con la legislación aplicable en la materia.
	-L.C.P. Manuel Fonseca Villaseñor</t>
        </r>
      </text>
    </comment>
    <comment ref="B25" authorId="0" shapeId="0">
      <text>
        <r>
          <rPr>
            <sz val="11"/>
            <color theme="1"/>
            <rFont val="Calibri"/>
            <family val="2"/>
            <scheme val="minor"/>
          </rPr>
          <t>Son los ingresos que reciben los entes públicos que prestan los servicios de seguridad social, para cubrir las obligaciones relativas a la previsión social, de conformidad con la legislación aplicable en la materia.
	-L.C.P. Manuel Fonseca Villaseñor</t>
        </r>
      </text>
    </comment>
    <comment ref="B26" authorId="0" shapeId="0">
      <text>
        <r>
          <rPr>
            <sz val="11"/>
            <color theme="1"/>
            <rFont val="Calibri"/>
            <family val="2"/>
            <scheme val="minor"/>
          </rPr>
          <t>Son los ingresos que reciben los entes públicos que prestan los servicios de seguridad social, para cubrir las obligaciones relativas a fondos del ahorro para el retiro, de conformidad con la legislación aplicable en la materia.
	-L.C.P. Manuel Fonseca Villaseñor</t>
        </r>
      </text>
    </comment>
    <comment ref="B27" authorId="0" shapeId="0">
      <text>
        <r>
          <rPr>
            <sz val="11"/>
            <color theme="1"/>
            <rFont val="Calibri"/>
            <family val="2"/>
            <scheme val="minor"/>
          </rPr>
          <t>Son los ingresos que reciben los entes públicos que prestan los servicios de seguridad social, por conceptos no incluidos en los tipos anteriores, de conformidad con la legislación aplicable en la materia.
	-L.C.P. Manuel Fonseca Villaseñor</t>
        </r>
      </text>
    </comment>
    <comment ref="B28" authorId="0" shapeId="0">
      <text>
        <r>
          <rPr>
            <sz val="11"/>
            <color theme="1"/>
            <rFont val="Calibri"/>
            <family val="2"/>
            <scheme val="minor"/>
          </rPr>
          <t>Son los ingresos que se perciben por concepto de recargos, sanciones, gastos de ejecución, indemnizaciones, entre otros, asociados a las cuotas y aportaciones de seguridad social, cuando éstas no se cubran oportunamente de conformidad con la legislación aplicable en la materia.
	-L.C.P. Manuel Fonseca Villaseñor</t>
        </r>
      </text>
    </comment>
    <comment ref="B29" authorId="0" shapeId="0">
      <text>
        <r>
          <rPr>
            <sz val="11"/>
            <color theme="1"/>
            <rFont val="Calibri"/>
            <family val="2"/>
            <scheme val="minor"/>
          </rPr>
          <t>Son las establecidas en Ley a cargo de las personas físicas y morales que se beneficien de manera directa por obras públicas.
	-L.C.P. Manuel Fonseca Villaseñor</t>
        </r>
      </text>
    </comment>
    <comment ref="B30" authorId="0" shapeId="0">
      <text>
        <r>
          <rPr>
            <sz val="11"/>
            <color theme="1"/>
            <rFont val="Calibri"/>
            <family val="2"/>
            <scheme val="minor"/>
          </rPr>
          <t>Son las contribuciones derivadas de los beneficios diferenciales particulares por la realización de obras públicas, a cargo de las personas físicas y/o morales, independientemente de la utilidad general colectiva, de conformidad con la legislación aplicable en la materia.
	-L.C.P. Manuel Fonseca Villaseñor</t>
        </r>
      </text>
    </comment>
    <comment ref="C31" authorId="0" shapeId="0">
      <text>
        <r>
          <rPr>
            <sz val="11"/>
            <color theme="1"/>
            <rFont val="Calibri"/>
            <family val="2"/>
            <scheme val="minor"/>
          </rPr>
          <t>Recursos fiscales: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
	-L.C.P. Manuel Fonseca Villaseñor</t>
        </r>
      </text>
    </comment>
    <comment ref="B32" authorId="0" shapeId="0">
      <text>
        <r>
          <rPr>
            <sz val="11"/>
            <color theme="1"/>
            <rFont val="Calibri"/>
            <family val="2"/>
            <scheme val="minor"/>
          </rPr>
          <t>Son los ingresos que se recaudan en el ejercicio corriente, por contribuciones de mejoras pendientes de liquidación o pago causados en ejercicios fiscales anteriores, no incluidos en la Ley de Ingresos vigente.
	-L.C.P. Manuel Fonseca Villaseñor</t>
        </r>
      </text>
    </comment>
    <comment ref="C33" authorId="0" shapeId="0">
      <text>
        <r>
          <rPr>
            <sz val="11"/>
            <color theme="1"/>
            <rFont val="Calibri"/>
            <family val="2"/>
            <scheme val="minor"/>
          </rPr>
          <t>Recursos fiscales: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
	-L.C.P. Manuel Fonseca Villaseñor</t>
        </r>
      </text>
    </comment>
    <comment ref="B34" authorId="0" shapeId="0">
      <text>
        <r>
          <rPr>
            <sz val="11"/>
            <color theme="1"/>
            <rFont val="Calibri"/>
            <family val="2"/>
            <scheme val="minor"/>
          </rPr>
          <t>Son las contribuciones establecidas en Ley por el uso o aprovechamiento de los bienes del dominio público, así como por recibir servicios que presta el Estado en sus funciones de derecho público, excepto cuando se presten por organismos descentralizados u órganos desconcentrados cuando en este último caso, se trate de contraprestaciones que no se encuentren previstas en las leyes correspondientes. También son derechos las contribuciones a cargo de los organismos públicos descentralizados por prestar servicios exclusivos del Estado.
	-L.C.P. Manuel Fonseca Villaseñor</t>
        </r>
      </text>
    </comment>
    <comment ref="B35" authorId="0" shapeId="0">
      <text>
        <r>
          <rPr>
            <sz val="11"/>
            <color theme="1"/>
            <rFont val="Calibri"/>
            <family val="2"/>
            <scheme val="minor"/>
          </rPr>
          <t>Son las contribuciones derivadas de la contraprestación del uso, goce, aprovechamiento o explotación de bienes de dominio público, de conformidad con la legislación aplicable en la materia.
	-L.C.P. Manuel Fonseca Villaseñor</t>
        </r>
      </text>
    </comment>
    <comment ref="C36" authorId="0" shapeId="0">
      <text>
        <r>
          <rPr>
            <sz val="11"/>
            <color theme="1"/>
            <rFont val="Calibri"/>
            <family val="2"/>
            <scheme val="minor"/>
          </rPr>
          <t>Recursos fiscales: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
	-L.C.P. Manuel Fonseca Villaseñor</t>
        </r>
      </text>
    </comment>
    <comment ref="C37" authorId="0" shapeId="0">
      <text>
        <r>
          <rPr>
            <sz val="11"/>
            <color theme="1"/>
            <rFont val="Calibri"/>
            <family val="2"/>
            <scheme val="minor"/>
          </rPr>
          <t>Recursos fiscales: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
	-L.C.P. Manuel Fonseca Villaseñor</t>
        </r>
      </text>
    </comment>
    <comment ref="C38" authorId="0" shapeId="0">
      <text>
        <r>
          <rPr>
            <sz val="11"/>
            <color theme="1"/>
            <rFont val="Calibri"/>
            <family val="2"/>
            <scheme val="minor"/>
          </rPr>
          <t>Recursos fiscales: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
	-L.C.P. Manuel Fonseca Villaseñor</t>
        </r>
      </text>
    </comment>
    <comment ref="C39" authorId="0" shapeId="0">
      <text>
        <r>
          <rPr>
            <sz val="11"/>
            <color theme="1"/>
            <rFont val="Calibri"/>
            <family val="2"/>
            <scheme val="minor"/>
          </rPr>
          <t>Recursos fiscales: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
	-L.C.P. Manuel Fonseca Villaseñor</t>
        </r>
      </text>
    </comment>
    <comment ref="B41" authorId="0" shapeId="0">
      <text>
        <r>
          <rPr>
            <sz val="11"/>
            <color theme="1"/>
            <rFont val="Calibri"/>
            <family val="2"/>
            <scheme val="minor"/>
          </rPr>
          <t>Son las contribuciones derivadas por la contraprestación de servicios exclusivos del Estado, de conformidad con la legislación aplicable en la materia.
	-L.C.P. Manuel Fonseca Villaseñor</t>
        </r>
      </text>
    </comment>
    <comment ref="C42" authorId="0" shapeId="0">
      <text>
        <r>
          <rPr>
            <sz val="11"/>
            <color theme="1"/>
            <rFont val="Calibri"/>
            <family val="2"/>
            <scheme val="minor"/>
          </rPr>
          <t>Recursos fiscales: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
	-L.C.P. Manuel Fonseca Villaseñor</t>
        </r>
      </text>
    </comment>
    <comment ref="C43" authorId="0" shapeId="0">
      <text>
        <r>
          <rPr>
            <sz val="11"/>
            <color theme="1"/>
            <rFont val="Calibri"/>
            <family val="2"/>
            <scheme val="minor"/>
          </rPr>
          <t>Recursos fiscales: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
	-L.C.P. Manuel Fonseca Villaseñor</t>
        </r>
      </text>
    </comment>
    <comment ref="C44" authorId="0" shapeId="0">
      <text>
        <r>
          <rPr>
            <sz val="11"/>
            <color theme="1"/>
            <rFont val="Calibri"/>
            <family val="2"/>
            <scheme val="minor"/>
          </rPr>
          <t>Recursos fiscales: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
	-L.C.P. Manuel Fonseca Villaseñor</t>
        </r>
      </text>
    </comment>
    <comment ref="C45" authorId="0" shapeId="0">
      <text>
        <r>
          <rPr>
            <sz val="11"/>
            <color theme="1"/>
            <rFont val="Calibri"/>
            <family val="2"/>
            <scheme val="minor"/>
          </rPr>
          <t>Recursos fiscales: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
	-L.C.P. Manuel Fonseca Villaseñor</t>
        </r>
      </text>
    </comment>
    <comment ref="C46" authorId="0" shapeId="0">
      <text>
        <r>
          <rPr>
            <sz val="11"/>
            <color theme="1"/>
            <rFont val="Calibri"/>
            <family val="2"/>
            <scheme val="minor"/>
          </rPr>
          <t>Recursos fiscales: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
	-L.C.P. Manuel Fonseca Villaseñor</t>
        </r>
      </text>
    </comment>
    <comment ref="C47" authorId="0" shapeId="0">
      <text>
        <r>
          <rPr>
            <sz val="11"/>
            <color theme="1"/>
            <rFont val="Calibri"/>
            <family val="2"/>
            <scheme val="minor"/>
          </rPr>
          <t>Recursos fiscales: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
	-L.C.P. Manuel Fonseca Villaseñor</t>
        </r>
      </text>
    </comment>
    <comment ref="C48" authorId="0" shapeId="0">
      <text>
        <r>
          <rPr>
            <sz val="11"/>
            <color theme="1"/>
            <rFont val="Calibri"/>
            <family val="2"/>
            <scheme val="minor"/>
          </rPr>
          <t>Recursos fiscales: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
	-L.C.P. Manuel Fonseca Villaseñor</t>
        </r>
      </text>
    </comment>
    <comment ref="C49" authorId="0" shapeId="0">
      <text>
        <r>
          <rPr>
            <sz val="11"/>
            <color theme="1"/>
            <rFont val="Calibri"/>
            <family val="2"/>
            <scheme val="minor"/>
          </rPr>
          <t>Recursos fiscales: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
	-L.C.P. Manuel Fonseca Villaseñor</t>
        </r>
      </text>
    </comment>
    <comment ref="C50" authorId="0" shapeId="0">
      <text>
        <r>
          <rPr>
            <sz val="11"/>
            <color theme="1"/>
            <rFont val="Calibri"/>
            <family val="2"/>
            <scheme val="minor"/>
          </rPr>
          <t>Recursos fiscales: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
	-L.C.P. Manuel Fonseca Villaseñor</t>
        </r>
      </text>
    </comment>
    <comment ref="C51" authorId="0" shapeId="0">
      <text>
        <r>
          <rPr>
            <sz val="11"/>
            <color theme="1"/>
            <rFont val="Calibri"/>
            <family val="2"/>
            <scheme val="minor"/>
          </rPr>
          <t>Recursos fiscales: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
	-L.C.P. Manuel Fonseca Villaseñor</t>
        </r>
      </text>
    </comment>
    <comment ref="C52" authorId="0" shapeId="0">
      <text>
        <r>
          <rPr>
            <sz val="11"/>
            <color theme="1"/>
            <rFont val="Calibri"/>
            <family val="2"/>
            <scheme val="minor"/>
          </rPr>
          <t>Recursos fiscales: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
	-L.C.P. Manuel Fonseca Villaseñor</t>
        </r>
      </text>
    </comment>
    <comment ref="C53" authorId="0" shapeId="0">
      <text>
        <r>
          <rPr>
            <sz val="11"/>
            <color theme="1"/>
            <rFont val="Calibri"/>
            <family val="2"/>
            <scheme val="minor"/>
          </rPr>
          <t>Recursos fiscales: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
	-L.C.P. Manuel Fonseca Villaseñor</t>
        </r>
      </text>
    </comment>
    <comment ref="C54" authorId="0" shapeId="0">
      <text>
        <r>
          <rPr>
            <sz val="11"/>
            <color theme="1"/>
            <rFont val="Calibri"/>
            <family val="2"/>
            <scheme val="minor"/>
          </rPr>
          <t>Recursos fiscales: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
	-L.C.P. Manuel Fonseca Villaseñor</t>
        </r>
      </text>
    </comment>
    <comment ref="C55" authorId="0" shapeId="0">
      <text>
        <r>
          <rPr>
            <sz val="11"/>
            <color theme="1"/>
            <rFont val="Calibri"/>
            <family val="2"/>
            <scheme val="minor"/>
          </rPr>
          <t>Recursos fiscales: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
	-L.C.P. Manuel Fonseca Villaseñor</t>
        </r>
      </text>
    </comment>
    <comment ref="B56" authorId="0" shapeId="0">
      <text>
        <r>
          <rPr>
            <sz val="11"/>
            <color theme="1"/>
            <rFont val="Calibri"/>
            <family val="2"/>
            <scheme val="minor"/>
          </rPr>
          <t>Son las contribuciones derivadas por contraprestaciones no incluidas en los tipos anteriores, de conformidad con la legislación aplicable en la materia.
	-L.C.P. Manuel Fonseca Villaseñor</t>
        </r>
      </text>
    </comment>
    <comment ref="C57" authorId="0" shapeId="0">
      <text>
        <r>
          <rPr>
            <sz val="11"/>
            <color theme="1"/>
            <rFont val="Calibri"/>
            <family val="2"/>
            <scheme val="minor"/>
          </rPr>
          <t>Recursos fiscales: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
	-L.C.P. Manuel Fonseca Villaseñor</t>
        </r>
      </text>
    </comment>
    <comment ref="B58" authorId="0" shapeId="0">
      <text>
        <r>
          <rPr>
            <sz val="11"/>
            <color theme="1"/>
            <rFont val="Calibri"/>
            <family val="2"/>
            <scheme val="minor"/>
          </rPr>
          <t>Son los ingresos que se perciben por concepto de recargos, sanciones, gastos de ejecución,   indemnizaciones, entre otros, asociados a los derechos, cuando éstos no se cubran oportunamente, de conformidad con la legislación aplicable en la materia.
	-L.C.P. Manuel Fonseca Villaseñor</t>
        </r>
      </text>
    </comment>
    <comment ref="C59" authorId="0" shapeId="0">
      <text>
        <r>
          <rPr>
            <sz val="11"/>
            <color theme="1"/>
            <rFont val="Calibri"/>
            <family val="2"/>
            <scheme val="minor"/>
          </rPr>
          <t>Recursos fiscales: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
	-L.C.P. Manuel Fonseca Villaseñor</t>
        </r>
      </text>
    </comment>
    <comment ref="C60" authorId="0" shapeId="0">
      <text>
        <r>
          <rPr>
            <sz val="11"/>
            <color theme="1"/>
            <rFont val="Calibri"/>
            <family val="2"/>
            <scheme val="minor"/>
          </rPr>
          <t>Recursos fiscales: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
	-L.C.P. Manuel Fonseca Villaseñor</t>
        </r>
      </text>
    </comment>
    <comment ref="C61" authorId="0" shapeId="0">
      <text>
        <r>
          <rPr>
            <sz val="11"/>
            <color theme="1"/>
            <rFont val="Calibri"/>
            <family val="2"/>
            <scheme val="minor"/>
          </rPr>
          <t>Recursos fiscales: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
	-L.C.P. Manuel Fonseca Villaseñor</t>
        </r>
      </text>
    </comment>
    <comment ref="C62" authorId="0" shapeId="0">
      <text>
        <r>
          <rPr>
            <sz val="11"/>
            <color theme="1"/>
            <rFont val="Calibri"/>
            <family val="2"/>
            <scheme val="minor"/>
          </rPr>
          <t>Recursos fiscales: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
	-L.C.P. Manuel Fonseca Villaseñor</t>
        </r>
      </text>
    </comment>
    <comment ref="C63" authorId="0" shapeId="0">
      <text>
        <r>
          <rPr>
            <sz val="11"/>
            <color theme="1"/>
            <rFont val="Calibri"/>
            <family val="2"/>
            <scheme val="minor"/>
          </rPr>
          <t>Recursos fiscales: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
	-L.C.P. Manuel Fonseca Villaseñor</t>
        </r>
      </text>
    </comment>
    <comment ref="B64" authorId="0" shapeId="0">
      <text>
        <r>
          <rPr>
            <sz val="11"/>
            <color theme="1"/>
            <rFont val="Calibri"/>
            <family val="2"/>
            <scheme val="minor"/>
          </rPr>
          <t>Son los ingresos que se recaudan en el ejercicio corriente, por derechos pendientes de liquidación o pago causados en ejercicios fiscales anteriores, no incluidos en la Ley de Ingresos vigente.
	-L.C.P. Manuel Fonseca Villaseñor</t>
        </r>
      </text>
    </comment>
    <comment ref="C65" authorId="0" shapeId="0">
      <text>
        <r>
          <rPr>
            <sz val="11"/>
            <color theme="1"/>
            <rFont val="Calibri"/>
            <family val="2"/>
            <scheme val="minor"/>
          </rPr>
          <t>Recursos fiscales: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
	-L.C.P. Manuel Fonseca Villaseñor</t>
        </r>
      </text>
    </comment>
    <comment ref="B66" authorId="0" shapeId="0">
      <text>
        <r>
          <rPr>
            <sz val="11"/>
            <color theme="1"/>
            <rFont val="Calibri"/>
            <family val="2"/>
            <scheme val="minor"/>
          </rPr>
          <t>Son los ingresos por contraprestaciones por los servicios que preste el Estado en sus funciones de derecho privado, así como por el uso, aprovechamiento o enajenación de bienes del dominio público.
	-L.C.P. Manuel Fonseca Villaseñor</t>
        </r>
      </text>
    </comment>
    <comment ref="B67" authorId="0" shapeId="0">
      <text>
        <r>
          <rPr>
            <sz val="11"/>
            <color theme="1"/>
            <rFont val="Calibri"/>
            <family val="2"/>
            <scheme val="minor"/>
          </rPr>
          <t>Son los ingresos por concepto de servicios otorgados por funciones de derecho privado, tales como los intereses que generan las cuentas bancarias de los entes públicos, enajenación de bienes muebles o inmuebles no sujetos al régimen de dominio público, entre otros, de conformidad con la legislación aplicable en la materia.
	-L.C.P. Manuel Fonseca Villaseñor</t>
        </r>
      </text>
    </comment>
    <comment ref="C68" authorId="0" shapeId="0">
      <text>
        <r>
          <rPr>
            <sz val="11"/>
            <color theme="1"/>
            <rFont val="Calibri"/>
            <family val="2"/>
            <scheme val="minor"/>
          </rPr>
          <t>Recursos fiscales: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
	-L.C.P. Manuel Fonseca Villaseñor</t>
        </r>
      </text>
    </comment>
    <comment ref="C69" authorId="0" shapeId="0">
      <text>
        <r>
          <rPr>
            <sz val="11"/>
            <color theme="1"/>
            <rFont val="Calibri"/>
            <family val="2"/>
            <scheme val="minor"/>
          </rPr>
          <t>Recursos fiscales: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
	-L.C.P. Manuel Fonseca Villaseñor</t>
        </r>
      </text>
    </comment>
    <comment ref="B71" authorId="0" shapeId="0">
      <text>
        <r>
          <rPr>
            <sz val="11"/>
            <color theme="1"/>
            <rFont val="Calibri"/>
            <family val="2"/>
            <scheme val="minor"/>
          </rPr>
          <t>Son los ingresos que se recaudan en el ejercicio corriente, por productos pendientes de liquidación o pago causados en ejercicios fiscales anteriores, no incluidos en la Ley de Ingresos vigente.
	-L.C.P. Manuel Fonseca Villaseñor</t>
        </r>
      </text>
    </comment>
    <comment ref="C72" authorId="0" shapeId="0">
      <text>
        <r>
          <rPr>
            <sz val="11"/>
            <color theme="1"/>
            <rFont val="Calibri"/>
            <family val="2"/>
            <scheme val="minor"/>
          </rPr>
          <t>Recursos fiscales: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
	-L.C.P. Manuel Fonseca Villaseñor</t>
        </r>
      </text>
    </comment>
    <comment ref="B73" authorId="0" shapeId="0">
      <text>
        <r>
          <rPr>
            <sz val="11"/>
            <color theme="1"/>
            <rFont val="Calibri"/>
            <family val="2"/>
            <scheme val="minor"/>
          </rPr>
          <t>Son los ingresos que percibe el Estado por funciones de derecho público distintos de: las contribuciones, los ingresos derivados de financiamientos y de los que obtengan los organismos descentralizados y las empresas de participación estatal y municipal.
	-L.C.P. Manuel Fonseca Villaseñor</t>
        </r>
      </text>
    </comment>
    <comment ref="B74" authorId="0" shapeId="0">
      <text>
        <r>
          <rPr>
            <sz val="11"/>
            <color theme="1"/>
            <rFont val="Calibri"/>
            <family val="2"/>
            <scheme val="minor"/>
          </rPr>
          <t>Son los ingresos que se perciben por funciones de derecho público, cuyos elementos pueden no estar previstos en una Ley sino, en una disposición administrativa de carácter general, provenientes de multas e indemnizaciones no fiscales, reintegros, juegos y sorteos, donativos, entre otros.
	-L.C.P. Manuel Fonseca Villaseñor</t>
        </r>
      </text>
    </comment>
    <comment ref="C75" authorId="0" shapeId="0">
      <text>
        <r>
          <rPr>
            <sz val="11"/>
            <color theme="1"/>
            <rFont val="Calibri"/>
            <family val="2"/>
            <scheme val="minor"/>
          </rPr>
          <t>Recursos fiscales: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
	-L.C.P. Manuel Fonseca Villaseñor</t>
        </r>
      </text>
    </comment>
    <comment ref="C76" authorId="0" shapeId="0">
      <text>
        <r>
          <rPr>
            <sz val="11"/>
            <color theme="1"/>
            <rFont val="Calibri"/>
            <family val="2"/>
            <scheme val="minor"/>
          </rPr>
          <t>Recursos fiscales: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
	-L.C.P. Manuel Fonseca Villaseñor</t>
        </r>
      </text>
    </comment>
    <comment ref="C77" authorId="0" shapeId="0">
      <text>
        <r>
          <rPr>
            <sz val="11"/>
            <color theme="1"/>
            <rFont val="Calibri"/>
            <family val="2"/>
            <scheme val="minor"/>
          </rPr>
          <t>Recursos fiscales: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
	-L.C.P. Manuel Fonseca Villaseñor</t>
        </r>
      </text>
    </comment>
    <comment ref="B78" authorId="0" shapeId="0">
      <text>
        <r>
          <rPr>
            <sz val="11"/>
            <color theme="1"/>
            <rFont val="Calibri"/>
            <family val="2"/>
            <scheme val="minor"/>
          </rPr>
          <t>Son los ingresos que se perciben por recuperaciones de capital o en su caso patrimonio invertido, de conformidad con la legislación aplicable en la materia y otros conceptos análogos.
	-L.C.P. Manuel Fonseca Villaseñor</t>
        </r>
      </text>
    </comment>
    <comment ref="C79" authorId="0" shapeId="0">
      <text>
        <r>
          <rPr>
            <sz val="11"/>
            <color theme="1"/>
            <rFont val="Calibri"/>
            <family val="2"/>
            <scheme val="minor"/>
          </rPr>
          <t>Recursos fiscales: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
	-L.C.P. Manuel Fonseca Villaseñor</t>
        </r>
      </text>
    </comment>
    <comment ref="C80" authorId="0" shapeId="0">
      <text>
        <r>
          <rPr>
            <sz val="11"/>
            <color theme="1"/>
            <rFont val="Calibri"/>
            <family val="2"/>
            <scheme val="minor"/>
          </rPr>
          <t>Recursos fiscales: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
	-L.C.P. Manuel Fonseca Villaseñor</t>
        </r>
      </text>
    </comment>
    <comment ref="B81" authorId="0" shapeId="0">
      <text>
        <r>
          <rPr>
            <sz val="11"/>
            <color theme="1"/>
            <rFont val="Calibri"/>
            <family val="2"/>
            <scheme val="minor"/>
          </rPr>
          <t>Son los ingresos que se perciben por concepto de recargos, sanciones, gastos de ejecución e  indemnizaciones, entre otros, asociados a los aprovechamientos, cuando éstos no se cubran oportunamente de conformidad con la legislación aplicable en la materia.
	-L.C.P. Manuel Fonseca Villaseñor</t>
        </r>
      </text>
    </comment>
    <comment ref="C82" authorId="0" shapeId="0">
      <text>
        <r>
          <rPr>
            <sz val="11"/>
            <color theme="1"/>
            <rFont val="Calibri"/>
            <family val="2"/>
            <scheme val="minor"/>
          </rPr>
          <t>Recursos fiscales: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
	-L.C.P. Manuel Fonseca Villaseñor</t>
        </r>
      </text>
    </comment>
    <comment ref="C83" authorId="0" shapeId="0">
      <text>
        <r>
          <rPr>
            <sz val="11"/>
            <color theme="1"/>
            <rFont val="Calibri"/>
            <family val="2"/>
            <scheme val="minor"/>
          </rPr>
          <t>Recursos fiscales: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
	-L.C.P. Manuel Fonseca Villaseñor</t>
        </r>
      </text>
    </comment>
    <comment ref="C84" authorId="0" shapeId="0">
      <text>
        <r>
          <rPr>
            <sz val="11"/>
            <color theme="1"/>
            <rFont val="Calibri"/>
            <family val="2"/>
            <scheme val="minor"/>
          </rPr>
          <t>Recursos fiscales: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
	-L.C.P. Manuel Fonseca Villaseñor</t>
        </r>
      </text>
    </comment>
    <comment ref="C85" authorId="0" shapeId="0">
      <text>
        <r>
          <rPr>
            <sz val="11"/>
            <color theme="1"/>
            <rFont val="Calibri"/>
            <family val="2"/>
            <scheme val="minor"/>
          </rPr>
          <t>Recursos fiscales: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
	-L.C.P. Manuel Fonseca Villaseñor</t>
        </r>
      </text>
    </comment>
    <comment ref="C86" authorId="0" shapeId="0">
      <text>
        <r>
          <rPr>
            <sz val="11"/>
            <color theme="1"/>
            <rFont val="Calibri"/>
            <family val="2"/>
            <scheme val="minor"/>
          </rPr>
          <t>Recursos fiscales: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
	-L.C.P. Manuel Fonseca Villaseñor</t>
        </r>
      </text>
    </comment>
    <comment ref="B87" authorId="0" shapeId="0">
      <text>
        <r>
          <rPr>
            <sz val="11"/>
            <color theme="1"/>
            <rFont val="Calibri"/>
            <family val="2"/>
            <scheme val="minor"/>
          </rPr>
          <t>Son los ingresos que se recaudan en el ejercicio corriente, por aprovechamientos pendientes de liquidación o pago causados en ejercicios fiscales anteriores, no incluidos en la Ley de Ingresos vigente.
	-L.C.P. Manuel Fonseca Villaseñor</t>
        </r>
      </text>
    </comment>
    <comment ref="C88" authorId="0" shapeId="0">
      <text>
        <r>
          <rPr>
            <sz val="11"/>
            <color theme="1"/>
            <rFont val="Calibri"/>
            <family val="2"/>
            <scheme val="minor"/>
          </rPr>
          <t>Recursos fiscales: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
	-L.C.P. Manuel Fonseca Villaseñor</t>
        </r>
      </text>
    </comment>
    <comment ref="B89" authorId="0" shapeId="0">
      <text>
        <r>
          <rPr>
            <sz val="11"/>
            <color theme="1"/>
            <rFont val="Calibri"/>
            <family val="2"/>
            <scheme val="minor"/>
          </rPr>
          <t>Son los ingresos propios obtenidos por las Instituciones Públicas de Seguridad Social, las Empresas Productivas del Estado, las entidades de la administración pública paraestatal y paramunicipal, los poderes legislativo y judicial, y los órganos autónomos federales y estatales, por sus actividades de producción, comercialización o prestación de servicios; así como otros ingresos por sus actividades diversas no inherentes a su operación, que generen recursos.
	-L.C.P. Manuel Fonseca Villaseñor</t>
        </r>
      </text>
    </comment>
    <comment ref="B90" authorId="0" shapeId="0">
      <text>
        <r>
          <rPr>
            <sz val="11"/>
            <color theme="1"/>
            <rFont val="Calibri"/>
            <family val="2"/>
            <scheme val="minor"/>
          </rPr>
          <t>Son los ingresos propios obtenidos por las Instituciones Públicas de Seguridad Social por sus actividades de producción, comercialización o prestación de servicios.
	-L.C.P. Manuel Fonseca Villaseñor</t>
        </r>
      </text>
    </comment>
    <comment ref="C91" authorId="0" shapeId="0">
      <text>
        <r>
          <rPr>
            <sz val="11"/>
            <color theme="1"/>
            <rFont val="Calibri"/>
            <family val="2"/>
            <scheme val="minor"/>
          </rPr>
          <t>Ingresos propios: Son los que obtienen las entidades de la administración pública paraestatal y paramunicipal como pueden ser los ingresos por venta de bienes y servicios, ingresos diversos y no inherentes a la operación, en términos de las disposiciones legales aplicables.
	-L.C.P. Manuel Fonseca Villaseñor</t>
        </r>
      </text>
    </comment>
    <comment ref="B92" authorId="0" shapeId="0">
      <text>
        <r>
          <rPr>
            <sz val="11"/>
            <color theme="1"/>
            <rFont val="Calibri"/>
            <family val="2"/>
            <scheme val="minor"/>
          </rPr>
          <t>Son los ingresos propios obtenidos por las Empresas Productivas del Estado por sus actividades de producción, comercialización o prestación de servicios.
	-L.C.P. Manuel Fonseca Villaseñor</t>
        </r>
      </text>
    </comment>
    <comment ref="B93" authorId="0" shapeId="0">
      <text>
        <r>
          <rPr>
            <sz val="11"/>
            <color theme="1"/>
            <rFont val="Calibri"/>
            <family val="2"/>
            <scheme val="minor"/>
          </rPr>
          <t>Son los ingresos propios obtenidos por las Entidades Paraestatales y Fideicomisos No Empresariales y No Financieros por sus actividades de producción, comercialización o prestación de servicios.
	-L.C.P. Manuel Fonseca Villaseñor</t>
        </r>
      </text>
    </comment>
    <comment ref="C94" authorId="0" shapeId="0">
      <text>
        <r>
          <rPr>
            <sz val="11"/>
            <color theme="1"/>
            <rFont val="Calibri"/>
            <family val="2"/>
            <scheme val="minor"/>
          </rPr>
          <t>Ingresos propios: Son los que obtienen las entidades de la administración pública paraestatal y paramunicipal como pueden ser los ingresos por venta de bienes y servicios, ingresos diversos y no inherentes a la operación, en términos de las disposiciones legales aplicables.
	-L.C.P. Manuel Fonseca Villaseñor</t>
        </r>
      </text>
    </comment>
    <comment ref="B95" authorId="0" shapeId="0">
      <text>
        <r>
          <rPr>
            <sz val="11"/>
            <color theme="1"/>
            <rFont val="Calibri"/>
            <family val="2"/>
            <scheme val="minor"/>
          </rPr>
          <t>Son los ingresos propios obtenidos por las Entidades Paraestatales Empresariales No Financieras con Participación Estatal Mayoritaria por sus actividades de producción, comercialización o prestación de servicios.
	-L.C.P. Manuel Fonseca Villaseñor</t>
        </r>
      </text>
    </comment>
    <comment ref="B96" authorId="0" shapeId="0">
      <text>
        <r>
          <rPr>
            <sz val="11"/>
            <color theme="1"/>
            <rFont val="Calibri"/>
            <family val="2"/>
            <scheme val="minor"/>
          </rPr>
          <t>Son los ingresos propios obtenidos por las Entidades Paraestatales Empresariales Financieras Monetarias con Participación Estatal Mayoritaria por sus actividades de producción, comercialización o prestación de servicios.
	-L.C.P. Manuel Fonseca Villaseñor</t>
        </r>
      </text>
    </comment>
    <comment ref="B97" authorId="0" shapeId="0">
      <text>
        <r>
          <rPr>
            <sz val="11"/>
            <color theme="1"/>
            <rFont val="Calibri"/>
            <family val="2"/>
            <scheme val="minor"/>
          </rPr>
          <t>Son los ingresos propios obtenidos por las Entidades Paraestatales Empresariales Financieras No Monetarias con Participación Estatal Mayoritaria por sus actividades de producción, comercialización o prestación de servicios.
	-L.C.P. Manuel Fonseca Villaseñor</t>
        </r>
      </text>
    </comment>
    <comment ref="B98" authorId="0" shapeId="0">
      <text>
        <r>
          <rPr>
            <sz val="11"/>
            <color theme="1"/>
            <rFont val="Calibri"/>
            <family val="2"/>
            <scheme val="minor"/>
          </rPr>
          <t>Son los ingresos propios obtenidos por los Fideicomisos Financieros Públicos con Participación Estatal Mayoritaria por sus actividades de producción, comercialización o prestación de servicios.
	-L.C.P. Manuel Fonseca Villaseñor</t>
        </r>
      </text>
    </comment>
    <comment ref="C99" authorId="0" shapeId="0">
      <text>
        <r>
          <rPr>
            <sz val="11"/>
            <color theme="1"/>
            <rFont val="Calibri"/>
            <family val="2"/>
            <scheme val="minor"/>
          </rPr>
          <t>Ingresos propios: Son los que obtienen las entidades de la administración pública paraestatal y paramunicipal como pueden ser los ingresos por venta de bienes y servicios, ingresos diversos y no inherentes a la operación, en términos de las disposiciones legales aplicables.
	-L.C.P. Manuel Fonseca Villaseñor</t>
        </r>
      </text>
    </comment>
    <comment ref="B100" authorId="0" shapeId="0">
      <text>
        <r>
          <rPr>
            <sz val="11"/>
            <color theme="1"/>
            <rFont val="Calibri"/>
            <family val="2"/>
            <scheme val="minor"/>
          </rPr>
          <t>Son los ingresos propios obtenidos por los Poderes Legislativo y Judicial, y los Órganos Autónomos por sus actividades de producción, comercialización o prestación de servicios.
	-L.C.P. Manuel Fonseca Villaseñor</t>
        </r>
      </text>
    </comment>
    <comment ref="B101" authorId="0" shapeId="0">
      <text>
        <r>
          <rPr>
            <sz val="11"/>
            <color theme="1"/>
            <rFont val="Calibri"/>
            <family val="2"/>
            <scheme val="minor"/>
          </rPr>
          <t>Son los ingresos propios obtenidos por los Poderes Legislativo y Judicial, los Órganos Autónomos y las entidades de la administración pública paraestatal y paramunicipal por sus actividades diversas no inherentes a su operación que generan recursos y que no sean ingresos por venta de bienes o prestación de servicios, tales como donativos, entre otros.
	-L.C.P. Manuel Fonseca Villaseñor</t>
        </r>
      </text>
    </comment>
    <comment ref="C102" authorId="0" shapeId="0">
      <text>
        <r>
          <rPr>
            <sz val="11"/>
            <color theme="1"/>
            <rFont val="Calibri"/>
            <family val="2"/>
            <scheme val="minor"/>
          </rPr>
          <t>Ingresos propios: Son los que obtienen las entidades de la administración pública paraestatal y paramunicipal como pueden ser los ingresos por venta de bienes y servicios, ingresos diversos y no inherentes a la operación, en términos de las disposiciones legales aplicables.
	-L.C.P. Manuel Fonseca Villaseñor</t>
        </r>
      </text>
    </comment>
    <comment ref="B103" authorId="0" shapeId="0">
      <text>
        <r>
          <rPr>
            <sz val="11"/>
            <color theme="1"/>
            <rFont val="Calibri"/>
            <family val="2"/>
            <scheme val="minor"/>
          </rPr>
          <t>Son los recursos que reciben las Entidades Federativas y los Municipios por concepto de participaciones, aportaciones, convenios, incentivos derivados de la colaboración fiscal y fondos distintos de aportaciones.
	-L.C.P. Manuel Fonseca Villaseñor</t>
        </r>
      </text>
    </comment>
    <comment ref="B104" authorId="0" shapeId="0">
      <text>
        <r>
          <rPr>
            <sz val="11"/>
            <color theme="1"/>
            <rFont val="Calibri"/>
            <family val="2"/>
            <scheme val="minor"/>
          </rPr>
          <t>Son los ingresos que reciben las Entidades Federativas y Municipios que se derivan de la adhesión al Sistema Nacional de Coordinación Fiscal, así como las que correspondan a sistemas estatales de coordinación fiscal, determinados por las leyes correspondientes.
	-L.C.P. Manuel Fonseca Villaseñor</t>
        </r>
      </text>
    </comment>
    <comment ref="C105"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
	-L.C.P. Manuel Fonseca Villaseñor</t>
        </r>
      </text>
    </comment>
    <comment ref="C106"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
	-L.C.P. Manuel Fonseca Villaseñor</t>
        </r>
      </text>
    </comment>
    <comment ref="C107"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
	-L.C.P. Manuel Fonseca Villaseñor</t>
        </r>
      </text>
    </comment>
    <comment ref="C108"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
	-L.C.P. Manuel Fonseca Villaseñor</t>
        </r>
      </text>
    </comment>
    <comment ref="C109"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
	-L.C.P. Manuel Fonseca Villaseñor</t>
        </r>
      </text>
    </comment>
    <comment ref="C110"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
	-L.C.P. Manuel Fonseca Villaseñor</t>
        </r>
      </text>
    </comment>
    <comment ref="C111"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
	-L.C.P. Manuel Fonseca Villaseñor</t>
        </r>
      </text>
    </comment>
    <comment ref="C112"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
	-L.C.P. Manuel Fonseca Villaseñor</t>
        </r>
      </text>
    </comment>
    <comment ref="C113"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
	-L.C.P. Manuel Fonseca Villaseñor</t>
        </r>
      </text>
    </comment>
    <comment ref="C114"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
	-L.C.P. Manuel Fonseca Villaseñor</t>
        </r>
      </text>
    </comment>
    <comment ref="C115"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
	-L.C.P. Manuel Fonseca Villaseñor</t>
        </r>
      </text>
    </comment>
    <comment ref="C116" authorId="0" shapeId="0">
      <text>
        <r>
          <rPr>
            <sz val="11"/>
            <color theme="1"/>
            <rFont val="Calibri"/>
            <family val="2"/>
            <scheme val="minor"/>
          </rPr>
          <t>Recursos estatales: En el caso de los Municipios, son los que provienen del Gobierno Estatal, en términos de la Ley de Ingresos Estatal y del Presupuesto de Egresos Estatal.
	-L.C.P. Manuel Fonseca Villaseñor</t>
        </r>
      </text>
    </comment>
    <comment ref="B117" authorId="0" shapeId="0">
      <text>
        <r>
          <rPr>
            <sz val="11"/>
            <color theme="1"/>
            <rFont val="Calibri"/>
            <family val="2"/>
            <scheme val="minor"/>
          </rPr>
          <t>Son los ingresos que reciben las Entidades Federativas y Municipios previstos en la Ley de Coordinación Fiscal, cuyo gasto está condicionado a la consecución y cumplimiento de los objetivos que para cada tipo de aportación establece la legislación aplicable en la materia.
	-L.C.P. Manuel Fonseca Villaseñor</t>
        </r>
      </text>
    </comment>
    <comment ref="C118"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
	-L.C.P. Manuel Fonseca Villaseñor</t>
        </r>
      </text>
    </comment>
    <comment ref="C119"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
	-L.C.P. Manuel Fonseca Villaseñor</t>
        </r>
      </text>
    </comment>
    <comment ref="B120" authorId="0" shapeId="0">
      <text>
        <r>
          <rPr>
            <sz val="11"/>
            <color theme="1"/>
            <rFont val="Calibri"/>
            <family val="2"/>
            <scheme val="minor"/>
          </rPr>
          <t>Son los ingresos que reciben las Entidades Federativas y Municipios derivados de convenios de coordinación, colaboración, reasignación o descentralización según corresponda, los cuales se acuerdan entre la Federación, las Entidades Federativas y/o los Municipios.
	-L.C.P. Manuel Fonseca Villaseñor</t>
        </r>
      </text>
    </comment>
    <comment ref="C121" authorId="0" shapeId="0">
      <text>
        <r>
          <rPr>
            <sz val="11"/>
            <color theme="1"/>
            <rFont val="Calibri"/>
            <family val="2"/>
            <scheme val="minor"/>
          </rPr>
          <t>Otros recursos de libre disposición: Son los que provienen de otras fuentes no etiquetadas no comprendidas en los conceptos anteriores.
	-L.C.P. Manuel Fonseca Villaseñor</t>
        </r>
      </text>
    </comment>
    <comment ref="C122" authorId="0" shapeId="0">
      <text>
        <r>
          <rPr>
            <sz val="11"/>
            <color theme="1"/>
            <rFont val="Calibri"/>
            <family val="2"/>
            <scheme val="minor"/>
          </rPr>
          <t>Otros recursos de libre disposición: Son los que provienen de otras fuentes no etiquetadas no comprendidas en los conceptos anteriores.
	-L.C.P. Manuel Fonseca Villaseñor</t>
        </r>
      </text>
    </comment>
    <comment ref="C123" authorId="0" shapeId="0">
      <text>
        <r>
          <rPr>
            <sz val="11"/>
            <color theme="1"/>
            <rFont val="Calibri"/>
            <family val="2"/>
            <scheme val="minor"/>
          </rPr>
          <t>Otros recursos de libre disposición: Son los que provienen de otras fuentes no etiquetadas no comprendidas en los conceptos anteriores.
	-L.C.P. Manuel Fonseca Villaseñor</t>
        </r>
      </text>
    </comment>
    <comment ref="C124" authorId="0" shapeId="0">
      <text>
        <r>
          <rPr>
            <sz val="11"/>
            <color theme="1"/>
            <rFont val="Calibri"/>
            <family val="2"/>
            <scheme val="minor"/>
          </rPr>
          <t>Otros recursos de libre disposición: Son los que provienen de otras fuentes no etiquetadas no comprendidas en los conceptos anteriores.
	-L.C.P. Manuel Fonseca Villaseñor</t>
        </r>
      </text>
    </comment>
    <comment ref="C125"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
	-L.C.P. Manuel Fonseca Villaseñor</t>
        </r>
      </text>
    </comment>
    <comment ref="C126" authorId="0" shapeId="0">
      <text>
        <r>
          <rPr>
            <sz val="11"/>
            <color theme="1"/>
            <rFont val="Calibri"/>
            <family val="2"/>
            <scheme val="minor"/>
          </rPr>
          <t>Recursos estatales: En el caso de los Municipios, son los que provienen del Gobierno Estatal y que cuentan con un destino específico, en términos de la Ley de Ingresos Estatal y del Presupuesto de Egresos Estatal.
	-L.C.P. Manuel Fonseca Villaseñor</t>
        </r>
      </text>
    </comment>
    <comment ref="B127" authorId="0" shapeId="0">
      <text>
        <r>
          <rPr>
            <sz val="11"/>
            <color theme="1"/>
            <rFont val="Calibri"/>
            <family val="2"/>
            <scheme val="minor"/>
          </rPr>
          <t>Son los ingresos que reciben las Entidades Federativas y Municipios derivados del ejercicio de facultades delegadas por la Federación mediante la celebración de convenios de colaboración administrativa en materia fiscal; que comprenden las funciones de recaudación, fiscalización y administración de ingresos federales y por las que a cambio reciben incentivos económicos que implican la retribución de su colaboración.
	-L.C.P. Manuel Fonseca Villaseñor</t>
        </r>
      </text>
    </comment>
    <comment ref="C128"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
	-L.C.P. Manuel Fonseca Villaseñor</t>
        </r>
      </text>
    </comment>
    <comment ref="C129"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
	-L.C.P. Manuel Fonseca Villaseñor</t>
        </r>
      </text>
    </comment>
    <comment ref="C130"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
	-L.C.P. Manuel Fonseca Villaseñor</t>
        </r>
      </text>
    </comment>
    <comment ref="C131"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
	-L.C.P. Manuel Fonseca Villaseñor</t>
        </r>
      </text>
    </comment>
    <comment ref="C132"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
	-L.C.P. Manuel Fonseca Villaseñor</t>
        </r>
      </text>
    </comment>
    <comment ref="B133" authorId="0" shapeId="0">
      <text>
        <r>
          <rPr>
            <sz val="11"/>
            <color theme="1"/>
            <rFont val="Calibri"/>
            <family val="2"/>
            <scheme val="minor"/>
          </rPr>
          <t>Son los ingresos que reciben las Entidades Federativas y Municipios derivados de fondos distintos de aportaciones y previstos en disposiciones específicas, tales como: Fondo para Entidades Federativas y Municipios Productores de Hidrocarburos, y Fondo para el Desarrollo Regional Sustentable de Estados y Municipios Mineros (Fondo Minero), entre otros.
	-L.C.P. Manuel Fonseca Villaseñor</t>
        </r>
      </text>
    </comment>
    <comment ref="C134"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
	-L.C.P. Manuel Fonseca Villaseñor</t>
        </r>
      </text>
    </comment>
    <comment ref="C135"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
	-L.C.P. Manuel Fonseca Villaseñor</t>
        </r>
      </text>
    </comment>
    <comment ref="B136" authorId="0" shapeId="0">
      <text>
        <r>
          <rPr>
            <sz val="11"/>
            <color theme="1"/>
            <rFont val="Calibri"/>
            <family val="2"/>
            <scheme val="minor"/>
          </rPr>
          <t>Son los recursos que reciben en forma directa o indirecta los entes públicos como parte de su política económica y social, de acuerdo a las estrategias y prioridades de desarrollo para el sostenimiento y desempeño de sus actividades.
	-L.C.P. Manuel Fonseca Villaseñor</t>
        </r>
      </text>
    </comment>
    <comment ref="B137" authorId="0" shapeId="0">
      <text>
        <r>
          <rPr>
            <sz val="11"/>
            <color theme="1"/>
            <rFont val="Calibri"/>
            <family val="2"/>
            <scheme val="minor"/>
          </rPr>
          <t>Son los ingresos que reciben los entes públicos con el objeto de sufragar gastos inherentes a sus atribuciones.
	-L.C.P. Manuel Fonseca Villaseñor</t>
        </r>
      </text>
    </comment>
    <comment ref="C138" authorId="0" shapeId="0">
      <text>
        <r>
          <rPr>
            <sz val="11"/>
            <color theme="1"/>
            <rFont val="Calibri"/>
            <family val="2"/>
            <scheme val="minor"/>
          </rPr>
          <t>Otros recursos de libre disposición: Son los que provienen de otras fuentes no etiquetadas no comprendidas en los conceptos anteriores.
	-L.C.P. Manuel Fonseca Villaseñor</t>
        </r>
      </text>
    </comment>
    <comment ref="C139" authorId="0" shapeId="0">
      <text>
        <r>
          <rPr>
            <sz val="11"/>
            <color theme="1"/>
            <rFont val="Calibri"/>
            <family val="2"/>
            <scheme val="minor"/>
          </rPr>
          <t>Otros recursos de transferencias federales etiquetadas: Son los que provienen de otras fuentes etiquetadas no comprendidas en los conceptos anteriores.
	-L.C.P. Manuel Fonseca Villaseñor</t>
        </r>
      </text>
    </comment>
    <comment ref="C140" authorId="0" shapeId="0">
      <text>
        <r>
          <rPr>
            <sz val="11"/>
            <color theme="1"/>
            <rFont val="Calibri"/>
            <family val="2"/>
            <scheme val="minor"/>
          </rPr>
          <t>Recursos estatales: En el caso de los Municipios, son los que provienen del Gobierno Estatal y que cuentan con un destino específico, en términos de la Ley de Ingresos Estatal y del Presupuesto de Egresos Estatal.
	-L.C.P. Manuel Fonseca Villaseñor</t>
        </r>
      </text>
    </comment>
    <comment ref="B142" authorId="0" shapeId="0">
      <text>
        <r>
          <rPr>
            <sz val="11"/>
            <color theme="1"/>
            <rFont val="Calibri"/>
            <family val="2"/>
            <scheme val="minor"/>
          </rPr>
          <t>Son los ingresos destinados para el desarrollo de actividades prioritarias de interés general, que reciben los entes públicos mediante asignación directa de recursos, con el fin de favorecer a los diferentes sectores de la sociedad para: apoyar en sus operaciones, mantener los niveles en los precios, apoyar el consumo, la distribución y comercialización de bienes, motivar la inversión, cubrir impactos financieros, promover la innovación tecnológica, y para el fomento de las actividades agropecuarias, industriales o de servicios.
	-L.C.P. Manuel Fonseca Villaseñor</t>
        </r>
      </text>
    </comment>
    <comment ref="C143" authorId="0" shapeId="0">
      <text>
        <r>
          <rPr>
            <sz val="11"/>
            <color theme="1"/>
            <rFont val="Calibri"/>
            <family val="2"/>
            <scheme val="minor"/>
          </rPr>
          <t>Otros recursos de libre disposición: Son los que provienen de otras fuentes no etiquetadas no comprendidas en los conceptos anteriores.
	-L.C.P. Manuel Fonseca Villaseñor</t>
        </r>
      </text>
    </comment>
    <comment ref="C144" authorId="0" shapeId="0">
      <text>
        <r>
          <rPr>
            <sz val="11"/>
            <color theme="1"/>
            <rFont val="Calibri"/>
            <family val="2"/>
            <scheme val="minor"/>
          </rPr>
          <t>Otros recursos de transferencias federales etiquetadas: Son los que provienen de otras fuentes etiquetadas no comprendidas en los conceptos anteriores.
	-L.C.P. Manuel Fonseca Villaseñor</t>
        </r>
      </text>
    </comment>
    <comment ref="C145" authorId="0" shapeId="0">
      <text>
        <r>
          <rPr>
            <sz val="11"/>
            <color theme="1"/>
            <rFont val="Calibri"/>
            <family val="2"/>
            <scheme val="minor"/>
          </rPr>
          <t>Recursos estatales: En el caso de los Municipios, son los que provienen del Gobierno Estatal y que cuentan con un destino específico, en términos de la Ley de Ingresos Estatal y del Presupuesto de Egresos Estatal.
	-L.C.P. Manuel Fonseca Villaseñor</t>
        </r>
      </text>
    </comment>
    <comment ref="B147" authorId="0" shapeId="0">
      <text>
        <r>
          <rPr>
            <sz val="11"/>
            <color theme="1"/>
            <rFont val="Calibri"/>
            <family val="2"/>
            <scheme val="minor"/>
          </rPr>
          <t>Son los ingresos que reciben los entes públicos de seguridad social, que cubre el Gobierno Federal, Estatal o Municipal según corresponda, por el pago de pensiones y jubilaciones.
	-L.C.P. Manuel Fonseca Villaseñor</t>
        </r>
      </text>
    </comment>
    <comment ref="C148" authorId="0" shapeId="0">
      <text>
        <r>
          <rPr>
            <sz val="11"/>
            <color theme="1"/>
            <rFont val="Calibri"/>
            <family val="2"/>
            <scheme val="minor"/>
          </rPr>
          <t>Otros recursos de libre disposición: Son los que provienen de otras fuentes no etiquetadas no comprendidas en los conceptos anteriores.
	-L.C.P. Manuel Fonseca Villaseñor</t>
        </r>
      </text>
    </comment>
    <comment ref="B150" authorId="0" shapeId="0">
      <text>
        <r>
          <rPr>
            <sz val="11"/>
            <color theme="1"/>
            <rFont val="Calibri"/>
            <family val="2"/>
            <scheme val="minor"/>
          </rPr>
          <t>Son los ingresos que reciben los entes públicos por transferencias del Fondo Mexicano del Petróleo para la Estabilización y el Desarrollo.
	-L.C.P. Manuel Fonseca Villaseñor</t>
        </r>
      </text>
    </comment>
    <comment ref="C151" authorId="0" shapeId="0">
      <text>
        <r>
          <rPr>
            <sz val="11"/>
            <color theme="1"/>
            <rFont val="Calibri"/>
            <family val="2"/>
            <scheme val="minor"/>
          </rPr>
          <t>Otros recursos de libre disposición: Son los que provienen de otras fuentes no etiquetadas no comprendidas en los conceptos anteriores.
	-L.C.P. Manuel Fonseca Villaseñor</t>
        </r>
      </text>
    </comment>
    <comment ref="B152" authorId="0" shapeId="0">
      <text>
        <r>
          <rPr>
            <sz val="11"/>
            <color theme="1"/>
            <rFont val="Calibri"/>
            <family val="2"/>
            <scheme val="minor"/>
          </rPr>
          <t>Son los ingresos obtenidos por la celebración de empréstitos internos o externos, a corto o largo plazo, aprobados en términos de la legislación correspondiente. Los créditos que se obtienen son por: emisiones de instrumentos en mercados nacionales e internacionales de capital, organismos financieros internacionales, créditos bilaterales y otras fuentes.
	-L.C.P. Manuel Fonseca Villaseñor</t>
        </r>
      </text>
    </comment>
    <comment ref="B153" authorId="0" shapeId="0">
      <text>
        <r>
          <rPr>
            <sz val="11"/>
            <color theme="1"/>
            <rFont val="Calibri"/>
            <family val="2"/>
            <scheme val="minor"/>
          </rPr>
          <t>Financiamiento derivado del resultado positivo neto de los recursos que provienen de obligaciones contraídas por los entes públicos y empresas productivas del estado del ámbito federal, considerando lo previsto en la legislación aplicable en la materia, con acreedores nacionales y pagaderos en el interior del país en moneda nacional, incluye el diferimiento de pagos.
	-L.C.P. Manuel Fonseca Villaseñor</t>
        </r>
      </text>
    </comment>
    <comment ref="B154" authorId="0" shapeId="0">
      <text>
        <r>
          <rPr>
            <sz val="11"/>
            <color theme="1"/>
            <rFont val="Calibri"/>
            <family val="2"/>
            <scheme val="minor"/>
          </rPr>
          <t>Financiamiento derivado del resultado positivo neto de los recursos que provienen de obligaciones contraídas por los entes públicos y empresas productivas del estado del ámbito federal, considerando lo previsto en la legislación aplicable en la materia, con acreedores extranjeros y pagaderos en el exterior del país en moneda extranjera.
	-L.C.P. Manuel Fonseca Villaseñor</t>
        </r>
      </text>
    </comment>
    <comment ref="B155" authorId="0" shapeId="0">
      <text>
        <r>
          <rPr>
            <sz val="11"/>
            <color theme="1"/>
            <rFont val="Calibri"/>
            <family val="2"/>
            <scheme val="minor"/>
          </rPr>
          <t>Son los recursos que provienen de obligaciones contraídas por las Entidades Federativas, los Municipios y en su caso, las entidades del sector paraestatal o paramunicipal, a corto o largo plazo, con acreedores nacionales y pagaderos en el interior del país en moneda nacional, considerando lo previsto en la legislación aplicable en la materia.
	-L.C.P. Manuel Fonseca Villaseñor</t>
        </r>
      </text>
    </comment>
    <comment ref="C156" authorId="0" shapeId="0">
      <text>
        <r>
          <rPr>
            <sz val="11"/>
            <color theme="1"/>
            <rFont val="Calibri"/>
            <family val="2"/>
            <scheme val="minor"/>
          </rPr>
          <t>Financiamiento interno: Son los que provienen de obligaciones contraídas en el país, con acreedores nacionales y pagaderos en el interior del país en moneda nacional.
	-L.C.P. Manuel Fonseca Villaseñor</t>
        </r>
      </text>
    </comment>
    <comment ref="C158" authorId="0" shapeId="0">
      <text>
        <r>
          <rPr>
            <sz val="11"/>
            <color theme="1"/>
            <rFont val="Calibri"/>
            <family val="2"/>
            <scheme val="minor"/>
          </rPr>
          <t>Recursos fiscales: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
	-L.C.P. Manuel Fonseca Villaseñor</t>
        </r>
      </text>
    </comment>
    <comment ref="C159" authorId="0" shapeId="0">
      <text>
        <r>
          <rPr>
            <sz val="11"/>
            <color theme="1"/>
            <rFont val="Calibri"/>
            <family val="2"/>
            <scheme val="minor"/>
          </rPr>
          <t>Financiamiento interno: Son los que provienen de obligaciones contraídas en el país, con acreedores nacionales y pagaderos en el interior del país en moneda nacional.
	-L.C.P. Manuel Fonseca Villaseñor</t>
        </r>
      </text>
    </comment>
    <comment ref="C160" authorId="0" shapeId="0">
      <text>
        <r>
          <rPr>
            <sz val="11"/>
            <color theme="1"/>
            <rFont val="Calibri"/>
            <family val="2"/>
            <scheme val="minor"/>
          </rPr>
          <t>Ingresos propios: Son los que obtienen las entidades de la administración pública paraestatal y paramunicipal como pueden ser los ingresos por venta de bienes y servicios, ingresos diversos y no inherentes a la operación, en términos de las disposiciones legales aplicables.
	-L.C.P. Manuel Fonseca Villaseñor</t>
        </r>
      </text>
    </comment>
    <comment ref="C161"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
	-L.C.P. Manuel Fonseca Villaseñor</t>
        </r>
      </text>
    </comment>
    <comment ref="C162" authorId="0" shapeId="0">
      <text>
        <r>
          <rPr>
            <sz val="11"/>
            <color theme="1"/>
            <rFont val="Calibri"/>
            <family val="2"/>
            <scheme val="minor"/>
          </rPr>
          <t>Recursos estatales: En el caso de los Municipios, son los que provienen del Gobierno Estatal, en términos de la Ley de Ingresos Estatal y del Presupuesto de Egresos Estatal.
	-L.C.P. Manuel Fonseca Villaseñor</t>
        </r>
      </text>
    </comment>
    <comment ref="C163" authorId="0" shapeId="0">
      <text>
        <r>
          <rPr>
            <sz val="11"/>
            <color theme="1"/>
            <rFont val="Calibri"/>
            <family val="2"/>
            <scheme val="minor"/>
          </rPr>
          <t>Otros recursos de libre disposición: Son los que provienen de otras fuentes no etiquetadas no comprendidas en los conceptos anteriores.
	-L.C.P. Manuel Fonseca Villaseñor</t>
        </r>
      </text>
    </comment>
    <comment ref="C164"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
	-L.C.P. Manuel Fonseca Villaseñor</t>
        </r>
      </text>
    </comment>
    <comment ref="C165" authorId="0" shapeId="0">
      <text>
        <r>
          <rPr>
            <sz val="11"/>
            <color theme="1"/>
            <rFont val="Calibri"/>
            <family val="2"/>
            <scheme val="minor"/>
          </rPr>
          <t>Recursos estatales: En el caso de los Municipios, son los que provienen del Gobierno Estatal y que cuentan con un destino específico, en términos de la Ley de Ingresos Estatal y del Presupuesto de Egresos Estatal.
	-L.C.P. Manuel Fonseca Villaseñor</t>
        </r>
      </text>
    </comment>
    <comment ref="C166" authorId="0" shapeId="0">
      <text>
        <r>
          <rPr>
            <sz val="11"/>
            <color theme="1"/>
            <rFont val="Calibri"/>
            <family val="2"/>
            <scheme val="minor"/>
          </rPr>
          <t>Otros recursos de transferencias federales etiquetadas: Son los que provienen de otras fuentes etiquetadas no comprendidas en los conceptos anteriores.
	-L.C.P. Manuel Fonseca Villaseñor</t>
        </r>
      </text>
    </comment>
  </commentList>
</comments>
</file>

<file path=xl/comments3.xml><?xml version="1.0" encoding="utf-8"?>
<comments xmlns="http://schemas.openxmlformats.org/spreadsheetml/2006/main">
  <authors>
    <author/>
  </authors>
  <commentList>
    <comment ref="B2" authorId="0" shapeId="0">
      <text>
        <r>
          <rPr>
            <sz val="11"/>
            <color theme="1"/>
            <rFont val="Calibri"/>
            <family val="2"/>
            <scheme val="minor"/>
          </rPr>
          <t>Agrupa las remuneraciones del personal al servicio de los entes públicos, tales como: sueldos, salarios, dietas, honorarios asimilables al salario, prestaciones y gastos de seguridad social, obligaciones laborales  y otras prestaciones derivadas de una relación laboral; pudiendo ser de carácter permanente o transitorio.
	-L.C.P. Manuel Fonseca Villaseñor</t>
        </r>
      </text>
    </comment>
    <comment ref="B3" authorId="0" shapeId="0">
      <text>
        <r>
          <rPr>
            <sz val="11"/>
            <color theme="1"/>
            <rFont val="Calibri"/>
            <family val="2"/>
            <scheme val="minor"/>
          </rPr>
          <t>Asignaciones destinadas a cubrir las percepciones correspondientes al personal de carácter permanente.
	-L.C.P. Manuel Fonseca Villaseñor</t>
        </r>
      </text>
    </comment>
    <comment ref="B4" authorId="0" shapeId="0">
      <text>
        <r>
          <rPr>
            <sz val="11"/>
            <color theme="1"/>
            <rFont val="Calibri"/>
            <family val="2"/>
            <scheme val="minor"/>
          </rPr>
          <t>Asignaciones para remuneraciones a los Diputados, Senadores, Asambleístas, Regidores y Síndicos.
	-L.C.P. Manuel Fonseca Villaseñor</t>
        </r>
      </text>
    </comment>
    <comment ref="C4" authorId="0" shapeId="0">
      <text>
        <r>
          <rPr>
            <sz val="11"/>
            <color theme="1"/>
            <rFont val="Calibri"/>
            <family val="2"/>
            <scheme val="minor"/>
          </rPr>
          <t>Recursos fiscales: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
	-L.C.P. Manuel Fonseca Villaseñor</t>
        </r>
      </text>
    </comment>
    <comment ref="C5" authorId="0" shapeId="0">
      <text>
        <r>
          <rPr>
            <sz val="11"/>
            <color theme="1"/>
            <rFont val="Calibri"/>
            <family val="2"/>
            <scheme val="minor"/>
          </rPr>
          <t>Financiamiento interno: Son los que provienen de obligaciones contraídas en el país, con acreedores nacionales y pagaderos en el interior del país en moneda nacional.
	-L.C.P. Manuel Fonseca Villaseñor</t>
        </r>
      </text>
    </comment>
    <comment ref="C6" authorId="0" shapeId="0">
      <text>
        <r>
          <rPr>
            <sz val="11"/>
            <color theme="1"/>
            <rFont val="Calibri"/>
            <family val="2"/>
            <scheme val="minor"/>
          </rPr>
          <t>Financiamiento Externo: Son los que provienen de obligaciones contraídas por el Poder Ejecutivo Federal con acreedores extranjeros y pagaderos en el exterior del país en moneda extranjera.
	-L.C.P. Manuel Fonseca Villaseñor</t>
        </r>
      </text>
    </comment>
    <comment ref="C7" authorId="0" shapeId="0">
      <text>
        <r>
          <rPr>
            <sz val="11"/>
            <color theme="1"/>
            <rFont val="Calibri"/>
            <family val="2"/>
            <scheme val="minor"/>
          </rPr>
          <t>Ingresos propios: Son los que obtienen las entidades de la administración pública paraestatal y paramunicipal como pueden ser los ingresos por venta de bienes y servicios, ingresos diversos y no inherentes a la operación, en términos de las disposiciones legales aplicables.
	-L.C.P. Manuel Fonseca Villaseñor</t>
        </r>
      </text>
    </comment>
    <comment ref="C8"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
	-L.C.P. Manuel Fonseca Villaseñor</t>
        </r>
      </text>
    </comment>
    <comment ref="C9" authorId="0" shapeId="0">
      <text>
        <r>
          <rPr>
            <sz val="11"/>
            <color theme="1"/>
            <rFont val="Calibri"/>
            <family val="2"/>
            <scheme val="minor"/>
          </rPr>
          <t>Recursos estatales: En el caso de los Municipios, son los que provienen del Gobierno Estatal, en términos de la Ley de Ingresos Estatal y del Presupuesto de Egresos Estatal.
	-L.C.P. Manuel Fonseca Villaseñor</t>
        </r>
      </text>
    </comment>
    <comment ref="C10" authorId="0" shapeId="0">
      <text>
        <r>
          <rPr>
            <sz val="11"/>
            <color theme="1"/>
            <rFont val="Calibri"/>
            <family val="2"/>
            <scheme val="minor"/>
          </rPr>
          <t>Otros recursos de libre disposición: Son los que provienen de otras fuentes no etiquetadas no comprendidas en los conceptos anteriores.
	-L.C.P. Manuel Fonseca Villaseñor</t>
        </r>
      </text>
    </comment>
    <comment ref="C11"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
	-L.C.P. Manuel Fonseca Villaseñor</t>
        </r>
      </text>
    </comment>
    <comment ref="C12" authorId="0" shapeId="0">
      <text>
        <r>
          <rPr>
            <sz val="11"/>
            <color theme="1"/>
            <rFont val="Calibri"/>
            <family val="2"/>
            <scheme val="minor"/>
          </rPr>
          <t>Recursos estatales: En el caso de los Municipios, son los que provienen del Gobierno Estatal y que cuentan con un destino específico, en términos de la Ley de Ingresos Estatal y del Presupuesto de Egresos Estatal.
	-L.C.P. Manuel Fonseca Villaseñor</t>
        </r>
      </text>
    </comment>
    <comment ref="C13" authorId="0" shapeId="0">
      <text>
        <r>
          <rPr>
            <sz val="11"/>
            <color theme="1"/>
            <rFont val="Calibri"/>
            <family val="2"/>
            <scheme val="minor"/>
          </rPr>
          <t>Otros recursos de transferencias federales etiquetadas: Son los que provienen de otras fuentes etiquetadas no comprendidas en los conceptos anteriores.
	-L.C.P. Manuel Fonseca Villaseñor</t>
        </r>
      </text>
    </comment>
    <comment ref="B14" authorId="0" shapeId="0">
      <text>
        <r>
          <rPr>
            <sz val="11"/>
            <color theme="1"/>
            <rFont val="Calibri"/>
            <family val="2"/>
            <scheme val="minor"/>
          </rPr>
          <t>Asignaciones para remuneraciones al personal que desempeña sus servicios en el ejército, fuerza aérea y armada nacionales.
	-L.C.P. Manuel Fonseca Villaseñor</t>
        </r>
      </text>
    </comment>
    <comment ref="B15" authorId="0" shapeId="0">
      <text>
        <r>
          <rPr>
            <sz val="11"/>
            <color theme="1"/>
            <rFont val="Calibri"/>
            <family val="2"/>
            <scheme val="minor"/>
          </rPr>
          <t>Asignaciones para remuneraciones al personal civil, de base o de confianza, de carácter permanente que preste sus servicios en los entes públicos. Los montos que importen estas remuneraciones serán fijados de acuerdo con los catálogos institucionales de puestos de los entes públicos.
	-L.C.P. Manuel Fonseca Villaseñor</t>
        </r>
      </text>
    </comment>
    <comment ref="C15" authorId="0" shapeId="0">
      <text>
        <r>
          <rPr>
            <sz val="11"/>
            <color theme="1"/>
            <rFont val="Calibri"/>
            <family val="2"/>
            <scheme val="minor"/>
          </rPr>
          <t>Recursos fiscales: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
	-L.C.P. Manuel Fonseca Villaseñor</t>
        </r>
      </text>
    </comment>
    <comment ref="C16" authorId="0" shapeId="0">
      <text>
        <r>
          <rPr>
            <sz val="11"/>
            <color theme="1"/>
            <rFont val="Calibri"/>
            <family val="2"/>
            <scheme val="minor"/>
          </rPr>
          <t>Financiamiento interno: Son los que provienen de obligaciones contraídas en el país, con acreedores nacionales y pagaderos en el interior del país en moneda nacional.
	-L.C.P. Manuel Fonseca Villaseñor</t>
        </r>
      </text>
    </comment>
    <comment ref="C17" authorId="0" shapeId="0">
      <text>
        <r>
          <rPr>
            <sz val="11"/>
            <color theme="1"/>
            <rFont val="Calibri"/>
            <family val="2"/>
            <scheme val="minor"/>
          </rPr>
          <t>Financiamiento Externo: Son los que provienen de obligaciones contraídas por el Poder Ejecutivo Federal con acreedores extranjeros y pagaderos en el exterior del país en moneda extranjera.
	-L.C.P. Manuel Fonseca Villaseñor</t>
        </r>
      </text>
    </comment>
    <comment ref="C18" authorId="0" shapeId="0">
      <text>
        <r>
          <rPr>
            <sz val="11"/>
            <color theme="1"/>
            <rFont val="Calibri"/>
            <family val="2"/>
            <scheme val="minor"/>
          </rPr>
          <t>Ingresos propios: Son los que obtienen las entidades de la administración pública paraestatal y paramunicipal como pueden ser los ingresos por venta de bienes y servicios, ingresos diversos y no inherentes a la operación, en términos de las disposiciones legales aplicables.
	-L.C.P. Manuel Fonseca Villaseñor</t>
        </r>
      </text>
    </comment>
    <comment ref="C19"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
	-L.C.P. Manuel Fonseca Villaseñor</t>
        </r>
      </text>
    </comment>
    <comment ref="C20" authorId="0" shapeId="0">
      <text>
        <r>
          <rPr>
            <sz val="11"/>
            <color theme="1"/>
            <rFont val="Calibri"/>
            <family val="2"/>
            <scheme val="minor"/>
          </rPr>
          <t>Recursos estatales: En el caso de los Municipios, son los que provienen del Gobierno Estatal, en términos de la Ley de Ingresos Estatal y del Presupuesto de Egresos Estatal.
	-L.C.P. Manuel Fonseca Villaseñor</t>
        </r>
      </text>
    </comment>
    <comment ref="C21" authorId="0" shapeId="0">
      <text>
        <r>
          <rPr>
            <sz val="11"/>
            <color theme="1"/>
            <rFont val="Calibri"/>
            <family val="2"/>
            <scheme val="minor"/>
          </rPr>
          <t>Otros recursos de libre disposición: Son los que provienen de otras fuentes no etiquetadas no comprendidas en los conceptos anteriores.
	-L.C.P. Manuel Fonseca Villaseñor</t>
        </r>
      </text>
    </comment>
    <comment ref="C22"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
	-L.C.P. Manuel Fonseca Villaseñor</t>
        </r>
      </text>
    </comment>
    <comment ref="C23" authorId="0" shapeId="0">
      <text>
        <r>
          <rPr>
            <sz val="11"/>
            <color theme="1"/>
            <rFont val="Calibri"/>
            <family val="2"/>
            <scheme val="minor"/>
          </rPr>
          <t>Recursos estatales: En el caso de los Municipios, son los que provienen del Gobierno Estatal y que cuentan con un destino específico, en términos de la Ley de Ingresos Estatal y del Presupuesto de Egresos Estatal.
	-L.C.P. Manuel Fonseca Villaseñor</t>
        </r>
      </text>
    </comment>
    <comment ref="C24" authorId="0" shapeId="0">
      <text>
        <r>
          <rPr>
            <sz val="11"/>
            <color theme="1"/>
            <rFont val="Calibri"/>
            <family val="2"/>
            <scheme val="minor"/>
          </rPr>
          <t>Otros recursos de transferencias federales etiquetadas: Son los que provienen de otras fuentes etiquetadas no comprendidas en los conceptos anteriores.
	-L.C.P. Manuel Fonseca Villaseñor</t>
        </r>
      </text>
    </comment>
    <comment ref="B25" authorId="0" shapeId="0">
      <text>
        <r>
          <rPr>
            <sz val="11"/>
            <color theme="1"/>
            <rFont val="Calibri"/>
            <family val="2"/>
            <scheme val="minor"/>
          </rPr>
          <t>Asignaciones destinadas a cubrir las remuneraciones del personal al Servicio Exterior Mexicano y de Servicios Especiales en el Extranjero, así como representaciones estatales y municipales en el extranjero. Incluye las variaciones del factor de ajuste: importancia relativa de la oficina de adscripción; costo de la vida en el lugar de adscripción y condiciones de dificultad de la vida en cada adscripción. Dichas remuneraciones son cubiertas exclusivamente al personal que labore en esas representaciones en el exterior.
	-L.C.P. Manuel Fonseca Villaseñor</t>
        </r>
      </text>
    </comment>
    <comment ref="C25" authorId="0" shapeId="0">
      <text>
        <r>
          <rPr>
            <sz val="11"/>
            <color theme="1"/>
            <rFont val="Calibri"/>
            <family val="2"/>
            <scheme val="minor"/>
          </rPr>
          <t>Recursos fiscales: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
	-L.C.P. Manuel Fonseca Villaseñor</t>
        </r>
      </text>
    </comment>
    <comment ref="C26" authorId="0" shapeId="0">
      <text>
        <r>
          <rPr>
            <sz val="11"/>
            <color theme="1"/>
            <rFont val="Calibri"/>
            <family val="2"/>
            <scheme val="minor"/>
          </rPr>
          <t>Financiamiento interno: Son los que provienen de obligaciones contraídas en el país, con acreedores nacionales y pagaderos en el interior del país en moneda nacional.
	-L.C.P. Manuel Fonseca Villaseñor</t>
        </r>
      </text>
    </comment>
    <comment ref="C27" authorId="0" shapeId="0">
      <text>
        <r>
          <rPr>
            <sz val="11"/>
            <color theme="1"/>
            <rFont val="Calibri"/>
            <family val="2"/>
            <scheme val="minor"/>
          </rPr>
          <t>Financiamiento Externo: Son los que provienen de obligaciones contraídas por el Poder Ejecutivo Federal con acreedores extranjeros y pagaderos en el exterior del país en moneda extranjera.
	-L.C.P. Manuel Fonseca Villaseñor</t>
        </r>
      </text>
    </comment>
    <comment ref="C28" authorId="0" shapeId="0">
      <text>
        <r>
          <rPr>
            <sz val="11"/>
            <color theme="1"/>
            <rFont val="Calibri"/>
            <family val="2"/>
            <scheme val="minor"/>
          </rPr>
          <t>Ingresos propios: Son los que obtienen las entidades de la administración pública paraestatal y paramunicipal como pueden ser los ingresos por venta de bienes y servicios, ingresos diversos y no inherentes a la operación, en términos de las disposiciones legales aplicables.
	-L.C.P. Manuel Fonseca Villaseñor</t>
        </r>
      </text>
    </comment>
    <comment ref="C29"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
	-L.C.P. Manuel Fonseca Villaseñor</t>
        </r>
      </text>
    </comment>
    <comment ref="C30" authorId="0" shapeId="0">
      <text>
        <r>
          <rPr>
            <sz val="11"/>
            <color theme="1"/>
            <rFont val="Calibri"/>
            <family val="2"/>
            <scheme val="minor"/>
          </rPr>
          <t>Recursos estatales: En el caso de los Municipios, son los que provienen del Gobierno Estatal, en términos de la Ley de Ingresos Estatal y del Presupuesto de Egresos Estatal.
	-L.C.P. Manuel Fonseca Villaseñor</t>
        </r>
      </text>
    </comment>
    <comment ref="C31" authorId="0" shapeId="0">
      <text>
        <r>
          <rPr>
            <sz val="11"/>
            <color theme="1"/>
            <rFont val="Calibri"/>
            <family val="2"/>
            <scheme val="minor"/>
          </rPr>
          <t>Otros recursos de libre disposición: Son los que provienen de otras fuentes no etiquetadas no comprendidas en los conceptos anteriores.
	-L.C.P. Manuel Fonseca Villaseñor</t>
        </r>
      </text>
    </comment>
    <comment ref="C32"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
	-L.C.P. Manuel Fonseca Villaseñor</t>
        </r>
      </text>
    </comment>
    <comment ref="C33" authorId="0" shapeId="0">
      <text>
        <r>
          <rPr>
            <sz val="11"/>
            <color theme="1"/>
            <rFont val="Calibri"/>
            <family val="2"/>
            <scheme val="minor"/>
          </rPr>
          <t>Recursos estatales: En el caso de los Municipios, son los que provienen del Gobierno Estatal y que cuentan con un destino específico, en términos de la Ley de Ingresos Estatal y del Presupuesto de Egresos Estatal.
	-L.C.P. Manuel Fonseca Villaseñor</t>
        </r>
      </text>
    </comment>
    <comment ref="C34" authorId="0" shapeId="0">
      <text>
        <r>
          <rPr>
            <sz val="11"/>
            <color theme="1"/>
            <rFont val="Calibri"/>
            <family val="2"/>
            <scheme val="minor"/>
          </rPr>
          <t>Otros recursos de transferencias federales etiquetadas: Son los que provienen de otras fuentes etiquetadas no comprendidas en los conceptos anteriores.
	-L.C.P. Manuel Fonseca Villaseñor</t>
        </r>
      </text>
    </comment>
    <comment ref="B35" authorId="0" shapeId="0">
      <text>
        <r>
          <rPr>
            <sz val="11"/>
            <color theme="1"/>
            <rFont val="Calibri"/>
            <family val="2"/>
            <scheme val="minor"/>
          </rPr>
          <t>Asignaciones destinadas a cubrir las percepciones correspondientes al personal de carácter eventual.
	-L.C.P. Manuel Fonseca Villaseñor</t>
        </r>
      </text>
    </comment>
    <comment ref="B36" authorId="0" shapeId="0">
      <text>
        <r>
          <rPr>
            <sz val="11"/>
            <color theme="1"/>
            <rFont val="Calibri"/>
            <family val="2"/>
            <scheme val="minor"/>
          </rPr>
          <t>Asignaciones destinadas a cubrir el pago por la prestación de servicios contratados con personas físicas, como profesionistas, técnicos, expertos y peritos, entre otros, por estudios, obras o trabajos determinados que correspondan a su especialidad. El pago de honorarios deberá sujetarse a las disposiciones aplicables. Esta partida excluye los servicios profesionales contratados con personas físicas o morales previstos en el Capítulo 3000 Servicios Generales.
	-L.C.P. Manuel Fonseca Villaseñor</t>
        </r>
      </text>
    </comment>
    <comment ref="C36" authorId="0" shapeId="0">
      <text>
        <r>
          <rPr>
            <sz val="11"/>
            <color theme="1"/>
            <rFont val="Calibri"/>
            <family val="2"/>
            <scheme val="minor"/>
          </rPr>
          <t>Recursos fiscales: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
	-L.C.P. Manuel Fonseca Villaseñor</t>
        </r>
      </text>
    </comment>
    <comment ref="C37" authorId="0" shapeId="0">
      <text>
        <r>
          <rPr>
            <sz val="11"/>
            <color theme="1"/>
            <rFont val="Calibri"/>
            <family val="2"/>
            <scheme val="minor"/>
          </rPr>
          <t>Financiamiento interno: Son los que provienen de obligaciones contraídas en el país, con acreedores nacionales y pagaderos en el interior del país en moneda nacional.
	-L.C.P. Manuel Fonseca Villaseñor</t>
        </r>
      </text>
    </comment>
    <comment ref="C38" authorId="0" shapeId="0">
      <text>
        <r>
          <rPr>
            <sz val="11"/>
            <color theme="1"/>
            <rFont val="Calibri"/>
            <family val="2"/>
            <scheme val="minor"/>
          </rPr>
          <t>Financiamiento Externo: Son los que provienen de obligaciones contraídas por el Poder Ejecutivo Federal con acreedores extranjeros y pagaderos en el exterior del país en moneda extranjera.
	-L.C.P. Manuel Fonseca Villaseñor</t>
        </r>
      </text>
    </comment>
    <comment ref="C39" authorId="0" shapeId="0">
      <text>
        <r>
          <rPr>
            <sz val="11"/>
            <color theme="1"/>
            <rFont val="Calibri"/>
            <family val="2"/>
            <scheme val="minor"/>
          </rPr>
          <t>Ingresos propios: Son los que obtienen las entidades de la administración pública paraestatal y paramunicipal como pueden ser los ingresos por venta de bienes y servicios, ingresos diversos y no inherentes a la operación, en términos de las disposiciones legales aplicables.
	-L.C.P. Manuel Fonseca Villaseñor</t>
        </r>
      </text>
    </comment>
    <comment ref="C40"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
	-L.C.P. Manuel Fonseca Villaseñor</t>
        </r>
      </text>
    </comment>
    <comment ref="C41" authorId="0" shapeId="0">
      <text>
        <r>
          <rPr>
            <sz val="11"/>
            <color theme="1"/>
            <rFont val="Calibri"/>
            <family val="2"/>
            <scheme val="minor"/>
          </rPr>
          <t>Recursos estatales: En el caso de los Municipios, son los que provienen del Gobierno Estatal, en términos de la Ley de Ingresos Estatal y del Presupuesto de Egresos Estatal.
	-L.C.P. Manuel Fonseca Villaseñor</t>
        </r>
      </text>
    </comment>
    <comment ref="C42" authorId="0" shapeId="0">
      <text>
        <r>
          <rPr>
            <sz val="11"/>
            <color theme="1"/>
            <rFont val="Calibri"/>
            <family val="2"/>
            <scheme val="minor"/>
          </rPr>
          <t>Otros recursos de libre disposición: Son los que provienen de otras fuentes no etiquetadas no comprendidas en los conceptos anteriores.
	-L.C.P. Manuel Fonseca Villaseñor</t>
        </r>
      </text>
    </comment>
    <comment ref="C43"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
	-L.C.P. Manuel Fonseca Villaseñor</t>
        </r>
      </text>
    </comment>
    <comment ref="C44" authorId="0" shapeId="0">
      <text>
        <r>
          <rPr>
            <sz val="11"/>
            <color theme="1"/>
            <rFont val="Calibri"/>
            <family val="2"/>
            <scheme val="minor"/>
          </rPr>
          <t>Recursos estatales: En el caso de los Municipios, son los que provienen del Gobierno Estatal y que cuentan con un destino específico, en términos de la Ley de Ingresos Estatal y del Presupuesto de Egresos Estatal.
	-L.C.P. Manuel Fonseca Villaseñor</t>
        </r>
      </text>
    </comment>
    <comment ref="C45" authorId="0" shapeId="0">
      <text>
        <r>
          <rPr>
            <sz val="11"/>
            <color theme="1"/>
            <rFont val="Calibri"/>
            <family val="2"/>
            <scheme val="minor"/>
          </rPr>
          <t>Otros recursos de transferencias federales etiquetadas: Son los que provienen de otras fuentes etiquetadas no comprendidas en los conceptos anteriores.
	-L.C.P. Manuel Fonseca Villaseñor</t>
        </r>
      </text>
    </comment>
    <comment ref="B46" authorId="0" shapeId="0">
      <text>
        <r>
          <rPr>
            <sz val="11"/>
            <color theme="1"/>
            <rFont val="Calibri"/>
            <family val="2"/>
            <scheme val="minor"/>
          </rPr>
          <t>Asignaciones destinadas a cubrir las remuneraciones para el pago al personal de carácter transitorio que preste sus servicios en los entes públicos.
	-L.C.P. Manuel Fonseca Villaseñor</t>
        </r>
      </text>
    </comment>
    <comment ref="C46" authorId="0" shapeId="0">
      <text>
        <r>
          <rPr>
            <sz val="11"/>
            <color theme="1"/>
            <rFont val="Calibri"/>
            <family val="2"/>
            <scheme val="minor"/>
          </rPr>
          <t>Recursos fiscales: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
	-L.C.P. Manuel Fonseca Villaseñor</t>
        </r>
      </text>
    </comment>
    <comment ref="C47" authorId="0" shapeId="0">
      <text>
        <r>
          <rPr>
            <sz val="11"/>
            <color theme="1"/>
            <rFont val="Calibri"/>
            <family val="2"/>
            <scheme val="minor"/>
          </rPr>
          <t>Financiamiento interno: Son los que provienen de obligaciones contraídas en el país, con acreedores nacionales y pagaderos en el interior del país en moneda nacional.
	-L.C.P. Manuel Fonseca Villaseñor</t>
        </r>
      </text>
    </comment>
    <comment ref="C48" authorId="0" shapeId="0">
      <text>
        <r>
          <rPr>
            <sz val="11"/>
            <color theme="1"/>
            <rFont val="Calibri"/>
            <family val="2"/>
            <scheme val="minor"/>
          </rPr>
          <t>Financiamiento Externo: Son los que provienen de obligaciones contraídas por el Poder Ejecutivo Federal con acreedores extranjeros y pagaderos en el exterior del país en moneda extranjera.
	-L.C.P. Manuel Fonseca Villaseñor</t>
        </r>
      </text>
    </comment>
    <comment ref="C49" authorId="0" shapeId="0">
      <text>
        <r>
          <rPr>
            <sz val="11"/>
            <color theme="1"/>
            <rFont val="Calibri"/>
            <family val="2"/>
            <scheme val="minor"/>
          </rPr>
          <t>Ingresos propios: Son los que obtienen las entidades de la administración pública paraestatal y paramunicipal como pueden ser los ingresos por venta de bienes y servicios, ingresos diversos y no inherentes a la operación, en términos de las disposiciones legales aplicables.
	-L.C.P. Manuel Fonseca Villaseñor</t>
        </r>
      </text>
    </comment>
    <comment ref="C50"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
	-L.C.P. Manuel Fonseca Villaseñor</t>
        </r>
      </text>
    </comment>
    <comment ref="C51" authorId="0" shapeId="0">
      <text>
        <r>
          <rPr>
            <sz val="11"/>
            <color theme="1"/>
            <rFont val="Calibri"/>
            <family val="2"/>
            <scheme val="minor"/>
          </rPr>
          <t>Recursos estatales: En el caso de los Municipios, son los que provienen del Gobierno Estatal, en términos de la Ley de Ingresos Estatal y del Presupuesto de Egresos Estatal.
	-L.C.P. Manuel Fonseca Villaseñor</t>
        </r>
      </text>
    </comment>
    <comment ref="C52" authorId="0" shapeId="0">
      <text>
        <r>
          <rPr>
            <sz val="11"/>
            <color theme="1"/>
            <rFont val="Calibri"/>
            <family val="2"/>
            <scheme val="minor"/>
          </rPr>
          <t>Otros recursos de libre disposición: Son los que provienen de otras fuentes no etiquetadas no comprendidas en los conceptos anteriores.
	-L.C.P. Manuel Fonseca Villaseñor</t>
        </r>
      </text>
    </comment>
    <comment ref="C53"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
	-L.C.P. Manuel Fonseca Villaseñor</t>
        </r>
      </text>
    </comment>
    <comment ref="C54" authorId="0" shapeId="0">
      <text>
        <r>
          <rPr>
            <sz val="11"/>
            <color theme="1"/>
            <rFont val="Calibri"/>
            <family val="2"/>
            <scheme val="minor"/>
          </rPr>
          <t>Recursos estatales: En el caso de los Municipios, son los que provienen del Gobierno Estatal y que cuentan con un destino específico, en términos de la Ley de Ingresos Estatal y del Presupuesto de Egresos Estatal.
	-L.C.P. Manuel Fonseca Villaseñor</t>
        </r>
      </text>
    </comment>
    <comment ref="C55" authorId="0" shapeId="0">
      <text>
        <r>
          <rPr>
            <sz val="11"/>
            <color theme="1"/>
            <rFont val="Calibri"/>
            <family val="2"/>
            <scheme val="minor"/>
          </rPr>
          <t>Otros recursos de transferencias federales etiquetadas: Son los que provienen de otras fuentes etiquetadas no comprendidas en los conceptos anteriores.
	-L.C.P. Manuel Fonseca Villaseñor</t>
        </r>
      </text>
    </comment>
    <comment ref="B56" authorId="0" shapeId="0">
      <text>
        <r>
          <rPr>
            <sz val="11"/>
            <color theme="1"/>
            <rFont val="Calibri"/>
            <family val="2"/>
            <scheme val="minor"/>
          </rPr>
          <t>Asignaciones destinadas a cubrir las remuneraciones a profesionistas de las diversas carreras o especialidades técnicas que presten su servicio social en los entes públicos.
	-L.C.P. Manuel Fonseca Villaseñor</t>
        </r>
      </text>
    </comment>
    <comment ref="C56" authorId="0" shapeId="0">
      <text>
        <r>
          <rPr>
            <sz val="11"/>
            <color theme="1"/>
            <rFont val="Calibri"/>
            <family val="2"/>
            <scheme val="minor"/>
          </rPr>
          <t>Recursos fiscales: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
	-L.C.P. Manuel Fonseca Villaseñor</t>
        </r>
      </text>
    </comment>
    <comment ref="C57" authorId="0" shapeId="0">
      <text>
        <r>
          <rPr>
            <sz val="11"/>
            <color theme="1"/>
            <rFont val="Calibri"/>
            <family val="2"/>
            <scheme val="minor"/>
          </rPr>
          <t>Financiamiento interno: Son los que provienen de obligaciones contraídas en el país, con acreedores nacionales y pagaderos en el interior del país en moneda nacional.
	-L.C.P. Manuel Fonseca Villaseñor</t>
        </r>
      </text>
    </comment>
    <comment ref="C58" authorId="0" shapeId="0">
      <text>
        <r>
          <rPr>
            <sz val="11"/>
            <color theme="1"/>
            <rFont val="Calibri"/>
            <family val="2"/>
            <scheme val="minor"/>
          </rPr>
          <t>Financiamiento Externo: Son los que provienen de obligaciones contraídas por el Poder Ejecutivo Federal con acreedores extranjeros y pagaderos en el exterior del país en moneda extranjera.
	-L.C.P. Manuel Fonseca Villaseñor</t>
        </r>
      </text>
    </comment>
    <comment ref="C59" authorId="0" shapeId="0">
      <text>
        <r>
          <rPr>
            <sz val="11"/>
            <color theme="1"/>
            <rFont val="Calibri"/>
            <family val="2"/>
            <scheme val="minor"/>
          </rPr>
          <t>Ingresos propios: Son los que obtienen las entidades de la administración pública paraestatal y paramunicipal como pueden ser los ingresos por venta de bienes y servicios, ingresos diversos y no inherentes a la operación, en términos de las disposiciones legales aplicables.
	-L.C.P. Manuel Fonseca Villaseñor</t>
        </r>
      </text>
    </comment>
    <comment ref="C60"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
	-L.C.P. Manuel Fonseca Villaseñor</t>
        </r>
      </text>
    </comment>
    <comment ref="C61" authorId="0" shapeId="0">
      <text>
        <r>
          <rPr>
            <sz val="11"/>
            <color theme="1"/>
            <rFont val="Calibri"/>
            <family val="2"/>
            <scheme val="minor"/>
          </rPr>
          <t>Recursos estatales: En el caso de los Municipios, son los que provienen del Gobierno Estatal, en términos de la Ley de Ingresos Estatal y del Presupuesto de Egresos Estatal.
	-L.C.P. Manuel Fonseca Villaseñor</t>
        </r>
      </text>
    </comment>
    <comment ref="C62" authorId="0" shapeId="0">
      <text>
        <r>
          <rPr>
            <sz val="11"/>
            <color theme="1"/>
            <rFont val="Calibri"/>
            <family val="2"/>
            <scheme val="minor"/>
          </rPr>
          <t>Otros recursos de libre disposición: Son los que provienen de otras fuentes no etiquetadas no comprendidas en los conceptos anteriores.
	-L.C.P. Manuel Fonseca Villaseñor</t>
        </r>
      </text>
    </comment>
    <comment ref="C63"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
	-L.C.P. Manuel Fonseca Villaseñor</t>
        </r>
      </text>
    </comment>
    <comment ref="C64" authorId="0" shapeId="0">
      <text>
        <r>
          <rPr>
            <sz val="11"/>
            <color theme="1"/>
            <rFont val="Calibri"/>
            <family val="2"/>
            <scheme val="minor"/>
          </rPr>
          <t>Recursos estatales: En el caso de los Municipios, son los que provienen del Gobierno Estatal y que cuentan con un destino específico, en términos de la Ley de Ingresos Estatal y del Presupuesto de Egresos Estatal.
	-L.C.P. Manuel Fonseca Villaseñor</t>
        </r>
      </text>
    </comment>
    <comment ref="C65" authorId="0" shapeId="0">
      <text>
        <r>
          <rPr>
            <sz val="11"/>
            <color theme="1"/>
            <rFont val="Calibri"/>
            <family val="2"/>
            <scheme val="minor"/>
          </rPr>
          <t>Otros recursos de transferencias federales etiquetadas: Son los que provienen de otras fuentes etiquetadas no comprendidas en los conceptos anteriores.
	-L.C.P. Manuel Fonseca Villaseñor</t>
        </r>
      </text>
    </comment>
    <comment ref="B66" authorId="0" shapeId="0">
      <text>
        <r>
          <rPr>
            <sz val="11"/>
            <color theme="1"/>
            <rFont val="Calibri"/>
            <family val="2"/>
            <scheme val="minor"/>
          </rPr>
          <t>Asignaciones destinadas a cubrir las retribuciones de los representantes de los trabajadores y de los patrones en la Junta de Conciliación y Arbitraje, durante el tiempo por el cual fueron elegidos por la convención correspondiente, conforme a lo dispuesto por la Ley Federal del Trabajo. Esta partida no estará sujeta al pago de las cuotas y aportaciones por concepto de seguridad social.
	-L.C.P. Manuel Fonseca Villaseñor</t>
        </r>
      </text>
    </comment>
    <comment ref="B67" authorId="0" shapeId="0">
      <text>
        <r>
          <rPr>
            <sz val="11"/>
            <color theme="1"/>
            <rFont val="Calibri"/>
            <family val="2"/>
            <scheme val="minor"/>
          </rPr>
          <t>Asignaciones destinadas a cubrir percepciones adicionales y especiales, así como las gratificaciones que se otorgan tanto al personal de carácter permanente como transitorio.
	-L.C.P. Manuel Fonseca Villaseñor</t>
        </r>
      </text>
    </comment>
    <comment ref="B68" authorId="0" shapeId="0">
      <text>
        <r>
          <rPr>
            <sz val="11"/>
            <color theme="1"/>
            <rFont val="Calibri"/>
            <family val="2"/>
            <scheme val="minor"/>
          </rPr>
          <t>Asignaciones adicionales como complemento al sueldo del personal al servicio de los entes públicos, por años de servicios efectivos prestados, de acuerdo con la legislación aplicable.
	-L.C.P. Manuel Fonseca Villaseñor</t>
        </r>
      </text>
    </comment>
    <comment ref="C68" authorId="0" shapeId="0">
      <text>
        <r>
          <rPr>
            <sz val="11"/>
            <color theme="1"/>
            <rFont val="Calibri"/>
            <family val="2"/>
            <scheme val="minor"/>
          </rPr>
          <t>Recursos fiscales: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
	-L.C.P. Manuel Fonseca Villaseñor</t>
        </r>
      </text>
    </comment>
    <comment ref="C69" authorId="0" shapeId="0">
      <text>
        <r>
          <rPr>
            <sz val="11"/>
            <color theme="1"/>
            <rFont val="Calibri"/>
            <family val="2"/>
            <scheme val="minor"/>
          </rPr>
          <t>Financiamiento interno: Son los que provienen de obligaciones contraídas en el país, con acreedores nacionales y pagaderos en el interior del país en moneda nacional.
	-L.C.P. Manuel Fonseca Villaseñor</t>
        </r>
      </text>
    </comment>
    <comment ref="C70" authorId="0" shapeId="0">
      <text>
        <r>
          <rPr>
            <sz val="11"/>
            <color theme="1"/>
            <rFont val="Calibri"/>
            <family val="2"/>
            <scheme val="minor"/>
          </rPr>
          <t>Financiamiento Externo: Son los que provienen de obligaciones contraídas por el Poder Ejecutivo Federal con acreedores extranjeros y pagaderos en el exterior del país en moneda extranjera.
	-L.C.P. Manuel Fonseca Villaseñor</t>
        </r>
      </text>
    </comment>
    <comment ref="C71" authorId="0" shapeId="0">
      <text>
        <r>
          <rPr>
            <sz val="11"/>
            <color theme="1"/>
            <rFont val="Calibri"/>
            <family val="2"/>
            <scheme val="minor"/>
          </rPr>
          <t>Ingresos propios: Son los que obtienen las entidades de la administración pública paraestatal y paramunicipal como pueden ser los ingresos por venta de bienes y servicios, ingresos diversos y no inherentes a la operación, en términos de las disposiciones legales aplicables.
	-L.C.P. Manuel Fonseca Villaseñor</t>
        </r>
      </text>
    </comment>
    <comment ref="C72"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
	-L.C.P. Manuel Fonseca Villaseñor</t>
        </r>
      </text>
    </comment>
    <comment ref="C73" authorId="0" shapeId="0">
      <text>
        <r>
          <rPr>
            <sz val="11"/>
            <color theme="1"/>
            <rFont val="Calibri"/>
            <family val="2"/>
            <scheme val="minor"/>
          </rPr>
          <t>Recursos estatales: En el caso de los Municipios, son los que provienen del Gobierno Estatal, en términos de la Ley de Ingresos Estatal y del Presupuesto de Egresos Estatal.
	-L.C.P. Manuel Fonseca Villaseñor</t>
        </r>
      </text>
    </comment>
    <comment ref="C74" authorId="0" shapeId="0">
      <text>
        <r>
          <rPr>
            <sz val="11"/>
            <color theme="1"/>
            <rFont val="Calibri"/>
            <family val="2"/>
            <scheme val="minor"/>
          </rPr>
          <t>Otros recursos de libre disposición: Son los que provienen de otras fuentes no etiquetadas no comprendidas en los conceptos anteriores.
	-L.C.P. Manuel Fonseca Villaseñor</t>
        </r>
      </text>
    </comment>
    <comment ref="C75"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
	-L.C.P. Manuel Fonseca Villaseñor</t>
        </r>
      </text>
    </comment>
    <comment ref="C76" authorId="0" shapeId="0">
      <text>
        <r>
          <rPr>
            <sz val="11"/>
            <color theme="1"/>
            <rFont val="Calibri"/>
            <family val="2"/>
            <scheme val="minor"/>
          </rPr>
          <t>Recursos estatales: En el caso de los Municipios, son los que provienen del Gobierno Estatal y que cuentan con un destino específico, en términos de la Ley de Ingresos Estatal y del Presupuesto de Egresos Estatal.
	-L.C.P. Manuel Fonseca Villaseñor</t>
        </r>
      </text>
    </comment>
    <comment ref="C77" authorId="0" shapeId="0">
      <text>
        <r>
          <rPr>
            <sz val="11"/>
            <color theme="1"/>
            <rFont val="Calibri"/>
            <family val="2"/>
            <scheme val="minor"/>
          </rPr>
          <t>Otros recursos de transferencias federales etiquetadas: Son los que provienen de otras fuentes etiquetadas no comprendidas en los conceptos anteriores.
	-L.C.P. Manuel Fonseca Villaseñor</t>
        </r>
      </text>
    </comment>
    <comment ref="B78" authorId="0" shapeId="0">
      <text>
        <r>
          <rPr>
            <sz val="11"/>
            <color theme="1"/>
            <rFont val="Calibri"/>
            <family val="2"/>
            <scheme val="minor"/>
          </rPr>
          <t>Asignaciones al personal que tenga derecho a vacaciones o preste sus servicios en domingo; aguinaldo o gratificación de fin de año al personal civil y militar al servicio de los entes públicos.
	-L.C.P. Manuel Fonseca Villaseñor</t>
        </r>
      </text>
    </comment>
    <comment ref="C78" authorId="0" shapeId="0">
      <text>
        <r>
          <rPr>
            <sz val="11"/>
            <color theme="1"/>
            <rFont val="Calibri"/>
            <family val="2"/>
            <scheme val="minor"/>
          </rPr>
          <t>Recursos fiscales: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
	-L.C.P. Manuel Fonseca Villaseñor</t>
        </r>
      </text>
    </comment>
    <comment ref="C79" authorId="0" shapeId="0">
      <text>
        <r>
          <rPr>
            <sz val="11"/>
            <color theme="1"/>
            <rFont val="Calibri"/>
            <family val="2"/>
            <scheme val="minor"/>
          </rPr>
          <t>Financiamiento interno: Son los que provienen de obligaciones contraídas en el país, con acreedores nacionales y pagaderos en el interior del país en moneda nacional.
	-L.C.P. Manuel Fonseca Villaseñor</t>
        </r>
      </text>
    </comment>
    <comment ref="C80" authorId="0" shapeId="0">
      <text>
        <r>
          <rPr>
            <sz val="11"/>
            <color theme="1"/>
            <rFont val="Calibri"/>
            <family val="2"/>
            <scheme val="minor"/>
          </rPr>
          <t>Financiamiento Externo: Son los que provienen de obligaciones contraídas por el Poder Ejecutivo Federal con acreedores extranjeros y pagaderos en el exterior del país en moneda extranjera.
	-L.C.P. Manuel Fonseca Villaseñor</t>
        </r>
      </text>
    </comment>
    <comment ref="C81" authorId="0" shapeId="0">
      <text>
        <r>
          <rPr>
            <sz val="11"/>
            <color theme="1"/>
            <rFont val="Calibri"/>
            <family val="2"/>
            <scheme val="minor"/>
          </rPr>
          <t>Ingresos propios: Son los que obtienen las entidades de la administración pública paraestatal y paramunicipal como pueden ser los ingresos por venta de bienes y servicios, ingresos diversos y no inherentes a la operación, en términos de las disposiciones legales aplicables.
	-L.C.P. Manuel Fonseca Villaseñor</t>
        </r>
      </text>
    </comment>
    <comment ref="C82"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
	-L.C.P. Manuel Fonseca Villaseñor</t>
        </r>
      </text>
    </comment>
    <comment ref="C83" authorId="0" shapeId="0">
      <text>
        <r>
          <rPr>
            <sz val="11"/>
            <color theme="1"/>
            <rFont val="Calibri"/>
            <family val="2"/>
            <scheme val="minor"/>
          </rPr>
          <t>Recursos estatales: En el caso de los Municipios, son los que provienen del Gobierno Estatal, en términos de la Ley de Ingresos Estatal y del Presupuesto de Egresos Estatal.
	-L.C.P. Manuel Fonseca Villaseñor</t>
        </r>
      </text>
    </comment>
    <comment ref="C84" authorId="0" shapeId="0">
      <text>
        <r>
          <rPr>
            <sz val="11"/>
            <color theme="1"/>
            <rFont val="Calibri"/>
            <family val="2"/>
            <scheme val="minor"/>
          </rPr>
          <t>Otros recursos de libre disposición: Son los que provienen de otras fuentes no etiquetadas no comprendidas en los conceptos anteriores.
	-L.C.P. Manuel Fonseca Villaseñor</t>
        </r>
      </text>
    </comment>
    <comment ref="C85"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
	-L.C.P. Manuel Fonseca Villaseñor</t>
        </r>
      </text>
    </comment>
    <comment ref="C86" authorId="0" shapeId="0">
      <text>
        <r>
          <rPr>
            <sz val="11"/>
            <color theme="1"/>
            <rFont val="Calibri"/>
            <family val="2"/>
            <scheme val="minor"/>
          </rPr>
          <t>Recursos estatales: En el caso de los Municipios, son los que provienen del Gobierno Estatal y que cuentan con un destino específico, en términos de la Ley de Ingresos Estatal y del Presupuesto de Egresos Estatal.
	-L.C.P. Manuel Fonseca Villaseñor</t>
        </r>
      </text>
    </comment>
    <comment ref="C87" authorId="0" shapeId="0">
      <text>
        <r>
          <rPr>
            <sz val="11"/>
            <color theme="1"/>
            <rFont val="Calibri"/>
            <family val="2"/>
            <scheme val="minor"/>
          </rPr>
          <t>Otros recursos de transferencias federales etiquetadas: Son los que provienen de otras fuentes etiquetadas no comprendidas en los conceptos anteriores.
	-L.C.P. Manuel Fonseca Villaseñor</t>
        </r>
      </text>
    </comment>
    <comment ref="B88" authorId="0" shapeId="0">
      <text>
        <r>
          <rPr>
            <sz val="11"/>
            <color theme="1"/>
            <rFont val="Calibri"/>
            <family val="2"/>
            <scheme val="minor"/>
          </rPr>
          <t>Asignaciones por remuneraciones a que tenga derecho el personal de los entes públicos por servicios prestados en horas que se realizan excediendo la duración máxima de la jornada de trabajo, guardias o turnos opcionales.
	-L.C.P. Manuel Fonseca Villaseñor</t>
        </r>
      </text>
    </comment>
    <comment ref="C88" authorId="0" shapeId="0">
      <text>
        <r>
          <rPr>
            <sz val="11"/>
            <color theme="1"/>
            <rFont val="Calibri"/>
            <family val="2"/>
            <scheme val="minor"/>
          </rPr>
          <t>Recursos fiscales: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
	-L.C.P. Manuel Fonseca Villaseñor</t>
        </r>
      </text>
    </comment>
    <comment ref="C89" authorId="0" shapeId="0">
      <text>
        <r>
          <rPr>
            <sz val="11"/>
            <color theme="1"/>
            <rFont val="Calibri"/>
            <family val="2"/>
            <scheme val="minor"/>
          </rPr>
          <t>Financiamiento interno: Son los que provienen de obligaciones contraídas en el país, con acreedores nacionales y pagaderos en el interior del país en moneda nacional.
	-L.C.P. Manuel Fonseca Villaseñor</t>
        </r>
      </text>
    </comment>
    <comment ref="C90" authorId="0" shapeId="0">
      <text>
        <r>
          <rPr>
            <sz val="11"/>
            <color theme="1"/>
            <rFont val="Calibri"/>
            <family val="2"/>
            <scheme val="minor"/>
          </rPr>
          <t>Financiamiento Externo: Son los que provienen de obligaciones contraídas por el Poder Ejecutivo Federal con acreedores extranjeros y pagaderos en el exterior del país en moneda extranjera.
	-L.C.P. Manuel Fonseca Villaseñor</t>
        </r>
      </text>
    </comment>
    <comment ref="C91" authorId="0" shapeId="0">
      <text>
        <r>
          <rPr>
            <sz val="11"/>
            <color theme="1"/>
            <rFont val="Calibri"/>
            <family val="2"/>
            <scheme val="minor"/>
          </rPr>
          <t>Ingresos propios: Son los que obtienen las entidades de la administración pública paraestatal y paramunicipal como pueden ser los ingresos por venta de bienes y servicios, ingresos diversos y no inherentes a la operación, en términos de las disposiciones legales aplicables.
	-L.C.P. Manuel Fonseca Villaseñor</t>
        </r>
      </text>
    </comment>
    <comment ref="C92"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
	-L.C.P. Manuel Fonseca Villaseñor</t>
        </r>
      </text>
    </comment>
    <comment ref="C93" authorId="0" shapeId="0">
      <text>
        <r>
          <rPr>
            <sz val="11"/>
            <color theme="1"/>
            <rFont val="Calibri"/>
            <family val="2"/>
            <scheme val="minor"/>
          </rPr>
          <t>Recursos estatales: En el caso de los Municipios, son los que provienen del Gobierno Estatal, en términos de la Ley de Ingresos Estatal y del Presupuesto de Egresos Estatal.
	-L.C.P. Manuel Fonseca Villaseñor</t>
        </r>
      </text>
    </comment>
    <comment ref="C94" authorId="0" shapeId="0">
      <text>
        <r>
          <rPr>
            <sz val="11"/>
            <color theme="1"/>
            <rFont val="Calibri"/>
            <family val="2"/>
            <scheme val="minor"/>
          </rPr>
          <t>Otros recursos de libre disposición: Son los que provienen de otras fuentes no etiquetadas no comprendidas en los conceptos anteriores.
	-L.C.P. Manuel Fonseca Villaseñor</t>
        </r>
      </text>
    </comment>
    <comment ref="C95"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
	-L.C.P. Manuel Fonseca Villaseñor</t>
        </r>
      </text>
    </comment>
    <comment ref="C96" authorId="0" shapeId="0">
      <text>
        <r>
          <rPr>
            <sz val="11"/>
            <color theme="1"/>
            <rFont val="Calibri"/>
            <family val="2"/>
            <scheme val="minor"/>
          </rPr>
          <t>Recursos estatales: En el caso de los Municipios, son los que provienen del Gobierno Estatal y que cuentan con un destino específico, en términos de la Ley de Ingresos Estatal y del Presupuesto de Egresos Estatal.
	-L.C.P. Manuel Fonseca Villaseñor</t>
        </r>
      </text>
    </comment>
    <comment ref="C97" authorId="0" shapeId="0">
      <text>
        <r>
          <rPr>
            <sz val="11"/>
            <color theme="1"/>
            <rFont val="Calibri"/>
            <family val="2"/>
            <scheme val="minor"/>
          </rPr>
          <t>Otros recursos de transferencias federales etiquetadas: Son los que provienen de otras fuentes etiquetadas no comprendidas en los conceptos anteriores.
	-L.C.P. Manuel Fonseca Villaseñor</t>
        </r>
      </text>
    </comment>
    <comment ref="B98" authorId="0" shapeId="0">
      <text>
        <r>
          <rPr>
            <sz val="11"/>
            <color theme="1"/>
            <rFont val="Calibri"/>
            <family val="2"/>
            <scheme val="minor"/>
          </rPr>
          <t>Asignaciones destinadas a cubrir las percepciones que se otorgan a los servidores públicos bajo el esquema de compensaciones que determinen las disposiciones aplicables.
	-L.C.P. Manuel Fonseca Villaseñor</t>
        </r>
      </text>
    </comment>
    <comment ref="C98" authorId="0" shapeId="0">
      <text>
        <r>
          <rPr>
            <sz val="11"/>
            <color theme="1"/>
            <rFont val="Calibri"/>
            <family val="2"/>
            <scheme val="minor"/>
          </rPr>
          <t>Recursos fiscales: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
	-L.C.P. Manuel Fonseca Villaseñor</t>
        </r>
      </text>
    </comment>
    <comment ref="C99" authorId="0" shapeId="0">
      <text>
        <r>
          <rPr>
            <sz val="11"/>
            <color theme="1"/>
            <rFont val="Calibri"/>
            <family val="2"/>
            <scheme val="minor"/>
          </rPr>
          <t>Financiamiento interno: Son los que provienen de obligaciones contraídas en el país, con acreedores nacionales y pagaderos en el interior del país en moneda nacional.
	-L.C.P. Manuel Fonseca Villaseñor</t>
        </r>
      </text>
    </comment>
    <comment ref="C100" authorId="0" shapeId="0">
      <text>
        <r>
          <rPr>
            <sz val="11"/>
            <color theme="1"/>
            <rFont val="Calibri"/>
            <family val="2"/>
            <scheme val="minor"/>
          </rPr>
          <t>Financiamiento Externo: Son los que provienen de obligaciones contraídas por el Poder Ejecutivo Federal con acreedores extranjeros y pagaderos en el exterior del país en moneda extranjera.
	-L.C.P. Manuel Fonseca Villaseñor</t>
        </r>
      </text>
    </comment>
    <comment ref="C101" authorId="0" shapeId="0">
      <text>
        <r>
          <rPr>
            <sz val="11"/>
            <color theme="1"/>
            <rFont val="Calibri"/>
            <family val="2"/>
            <scheme val="minor"/>
          </rPr>
          <t>Ingresos propios: Son los que obtienen las entidades de la administración pública paraestatal y paramunicipal como pueden ser los ingresos por venta de bienes y servicios, ingresos diversos y no inherentes a la operación, en términos de las disposiciones legales aplicables.
	-L.C.P. Manuel Fonseca Villaseñor</t>
        </r>
      </text>
    </comment>
    <comment ref="C102"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
	-L.C.P. Manuel Fonseca Villaseñor</t>
        </r>
      </text>
    </comment>
    <comment ref="C103" authorId="0" shapeId="0">
      <text>
        <r>
          <rPr>
            <sz val="11"/>
            <color theme="1"/>
            <rFont val="Calibri"/>
            <family val="2"/>
            <scheme val="minor"/>
          </rPr>
          <t>Recursos estatales: En el caso de los Municipios, son los que provienen del Gobierno Estatal, en términos de la Ley de Ingresos Estatal y del Presupuesto de Egresos Estatal.
	-L.C.P. Manuel Fonseca Villaseñor</t>
        </r>
      </text>
    </comment>
    <comment ref="C104" authorId="0" shapeId="0">
      <text>
        <r>
          <rPr>
            <sz val="11"/>
            <color theme="1"/>
            <rFont val="Calibri"/>
            <family val="2"/>
            <scheme val="minor"/>
          </rPr>
          <t>Otros recursos de libre disposición: Son los que provienen de otras fuentes no etiquetadas no comprendidas en los conceptos anteriores.
	-L.C.P. Manuel Fonseca Villaseñor</t>
        </r>
      </text>
    </comment>
    <comment ref="C105"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
	-L.C.P. Manuel Fonseca Villaseñor</t>
        </r>
      </text>
    </comment>
    <comment ref="C106" authorId="0" shapeId="0">
      <text>
        <r>
          <rPr>
            <sz val="11"/>
            <color theme="1"/>
            <rFont val="Calibri"/>
            <family val="2"/>
            <scheme val="minor"/>
          </rPr>
          <t>Recursos estatales: En el caso de los Municipios, son los que provienen del Gobierno Estatal y que cuentan con un destino específico, en términos de la Ley de Ingresos Estatal y del Presupuesto de Egresos Estatal.
	-L.C.P. Manuel Fonseca Villaseñor</t>
        </r>
      </text>
    </comment>
    <comment ref="C107" authorId="0" shapeId="0">
      <text>
        <r>
          <rPr>
            <sz val="11"/>
            <color theme="1"/>
            <rFont val="Calibri"/>
            <family val="2"/>
            <scheme val="minor"/>
          </rPr>
          <t>Otros recursos de transferencias federales etiquetadas: Son los que provienen de otras fuentes etiquetadas no comprendidas en los conceptos anteriores.
	-L.C.P. Manuel Fonseca Villaseñor</t>
        </r>
      </text>
    </comment>
    <comment ref="B108" authorId="0" shapeId="0">
      <text>
        <r>
          <rPr>
            <sz val="11"/>
            <color theme="1"/>
            <rFont val="Calibri"/>
            <family val="2"/>
            <scheme val="minor"/>
          </rPr>
          <t>Remuneraciones adicionales que se cubre al personal militar en activo en atención al incremento en el costo de la vida o insalubridad del lugar donde preste sus servicios.
	-L.C.P. Manuel Fonseca Villaseñor</t>
        </r>
      </text>
    </comment>
    <comment ref="B109" authorId="0" shapeId="0">
      <text>
        <r>
          <rPr>
            <sz val="11"/>
            <color theme="1"/>
            <rFont val="Calibri"/>
            <family val="2"/>
            <scheme val="minor"/>
          </rPr>
          <t>Remuneraciones a los miembros del Ejército, Fuerza Aérea y Armada Nacionales, titulados en profesiones de los distintos servicios militares, por el desempeño de comisiones dentro del Ramo y que pertenezcan a la milicia permanente; remuneraciones a generales, jefes y oficiales investidos conforme a las leyes y ordenanzas del mando militar, de una corporación del ejército o de una unidad de la armada. Su cuota no podrá variar durante el ejercicio fiscal respectivo. Remuneraciones a los miembros del ejército y la armada por el desempeño de una comisión que no sea la propia de su cargo, como en los Estados Mayores de los Secretarios y Subsecretarios, Ayudantía del Oficial Mayor y Jefes de Sección de los diversos Departamentos de la Secretaría de la Defensa Nacional y ayudantía de los funcionarios superiores de la Secretaría de Marina; remuneraciones a los miembros del ejército y la armada, que habitualmente desempeñan servicios en unidades aéreas de las Fuerzas Armadas Mexicanas remuneraciones complementarias a los haberes de los generales del ejército y fuerza aérea, así como de los almirantes de la armada que sean autorizadas por el titular del Ramo y las que éste mismo autorice en casos especiales para los jefes y oficiales del ejército y fuerza aérea, capitanes y oficiales de la armada.
	-L.C.P. Manuel Fonseca Villaseñor</t>
        </r>
      </text>
    </comment>
    <comment ref="B110" authorId="0" shapeId="0">
      <text>
        <r>
          <rPr>
            <sz val="11"/>
            <color theme="1"/>
            <rFont val="Calibri"/>
            <family val="2"/>
            <scheme val="minor"/>
          </rPr>
          <t>Asignaciones destinadas a cubrir los honorarios que correspondan a los representantes de la Hacienda Pública por su intervención en los juicios sucesorios, siempre y cuando el impuesto se hubiere determinado con base en la liquidación formulada por los mismos; a los notificadores especiales en el cobro de impuestos, derechos, multas y arrendamientos, así como a los agentes y subagentes fiscales y postales. Comprende las remuneraciones y gastos del personal designado para realizar inspecciones o intervenciones especiales, así como los programas de presencia fiscal. Estas asignaciones se cubrirán por compromisos devengados durante el año y no se aceptarán los compromisos de ejercicios anteriores.
	-L.C.P. Manuel Fonseca Villaseñor</t>
        </r>
      </text>
    </comment>
    <comment ref="C110" authorId="0" shapeId="0">
      <text>
        <r>
          <rPr>
            <sz val="11"/>
            <color theme="1"/>
            <rFont val="Calibri"/>
            <family val="2"/>
            <scheme val="minor"/>
          </rPr>
          <t>Recursos fiscales: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
	-L.C.P. Manuel Fonseca Villaseñor</t>
        </r>
      </text>
    </comment>
    <comment ref="C111" authorId="0" shapeId="0">
      <text>
        <r>
          <rPr>
            <sz val="11"/>
            <color theme="1"/>
            <rFont val="Calibri"/>
            <family val="2"/>
            <scheme val="minor"/>
          </rPr>
          <t>Financiamiento interno: Son los que provienen de obligaciones contraídas en el país, con acreedores nacionales y pagaderos en el interior del país en moneda nacional.
	-L.C.P. Manuel Fonseca Villaseñor</t>
        </r>
      </text>
    </comment>
    <comment ref="C112" authorId="0" shapeId="0">
      <text>
        <r>
          <rPr>
            <sz val="11"/>
            <color theme="1"/>
            <rFont val="Calibri"/>
            <family val="2"/>
            <scheme val="minor"/>
          </rPr>
          <t>Financiamiento Externo: Son los que provienen de obligaciones contraídas por el Poder Ejecutivo Federal con acreedores extranjeros y pagaderos en el exterior del país en moneda extranjera.
	-L.C.P. Manuel Fonseca Villaseñor</t>
        </r>
      </text>
    </comment>
    <comment ref="C113" authorId="0" shapeId="0">
      <text>
        <r>
          <rPr>
            <sz val="11"/>
            <color theme="1"/>
            <rFont val="Calibri"/>
            <family val="2"/>
            <scheme val="minor"/>
          </rPr>
          <t>Ingresos propios: Son los que obtienen las entidades de la administración pública paraestatal y paramunicipal como pueden ser los ingresos por venta de bienes y servicios, ingresos diversos y no inherentes a la operación, en términos de las disposiciones legales aplicables.
	-L.C.P. Manuel Fonseca Villaseñor</t>
        </r>
      </text>
    </comment>
    <comment ref="C114"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
	-L.C.P. Manuel Fonseca Villaseñor</t>
        </r>
      </text>
    </comment>
    <comment ref="C115" authorId="0" shapeId="0">
      <text>
        <r>
          <rPr>
            <sz val="11"/>
            <color theme="1"/>
            <rFont val="Calibri"/>
            <family val="2"/>
            <scheme val="minor"/>
          </rPr>
          <t>Recursos estatales: En el caso de los Municipios, son los que provienen del Gobierno Estatal, en términos de la Ley de Ingresos Estatal y del Presupuesto de Egresos Estatal.
	-L.C.P. Manuel Fonseca Villaseñor</t>
        </r>
      </text>
    </comment>
    <comment ref="C116" authorId="0" shapeId="0">
      <text>
        <r>
          <rPr>
            <sz val="11"/>
            <color theme="1"/>
            <rFont val="Calibri"/>
            <family val="2"/>
            <scheme val="minor"/>
          </rPr>
          <t>Otros recursos de libre disposición: Son los que provienen de otras fuentes no etiquetadas no comprendidas en los conceptos anteriores.
	-L.C.P. Manuel Fonseca Villaseñor</t>
        </r>
      </text>
    </comment>
    <comment ref="C117"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
	-L.C.P. Manuel Fonseca Villaseñor</t>
        </r>
      </text>
    </comment>
    <comment ref="C118" authorId="0" shapeId="0">
      <text>
        <r>
          <rPr>
            <sz val="11"/>
            <color theme="1"/>
            <rFont val="Calibri"/>
            <family val="2"/>
            <scheme val="minor"/>
          </rPr>
          <t>Recursos estatales: En el caso de los Municipios, son los que provienen del Gobierno Estatal y que cuentan con un destino específico, en términos de la Ley de Ingresos Estatal y del Presupuesto de Egresos Estatal.
	-L.C.P. Manuel Fonseca Villaseñor</t>
        </r>
      </text>
    </comment>
    <comment ref="C119" authorId="0" shapeId="0">
      <text>
        <r>
          <rPr>
            <sz val="11"/>
            <color theme="1"/>
            <rFont val="Calibri"/>
            <family val="2"/>
            <scheme val="minor"/>
          </rPr>
          <t>Otros recursos de transferencias federales etiquetadas: Son los que provienen de otras fuentes etiquetadas no comprendidas en los conceptos anteriores.
	-L.C.P. Manuel Fonseca Villaseñor</t>
        </r>
      </text>
    </comment>
    <comment ref="B120" authorId="0" shapeId="0">
      <text>
        <r>
          <rPr>
            <sz val="11"/>
            <color theme="1"/>
            <rFont val="Calibri"/>
            <family val="2"/>
            <scheme val="minor"/>
          </rPr>
          <t>Incluye retribución a los empleados de los entes públicos por su participación en la vigilancia del cumplimiento de las leyes y custodia de valores.
	-L.C.P. Manuel Fonseca Villaseñor</t>
        </r>
      </text>
    </comment>
    <comment ref="C120" authorId="0" shapeId="0">
      <text>
        <r>
          <rPr>
            <sz val="11"/>
            <color theme="1"/>
            <rFont val="Calibri"/>
            <family val="2"/>
            <scheme val="minor"/>
          </rPr>
          <t>Recursos fiscales: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
	-L.C.P. Manuel Fonseca Villaseñor</t>
        </r>
      </text>
    </comment>
    <comment ref="C121" authorId="0" shapeId="0">
      <text>
        <r>
          <rPr>
            <sz val="11"/>
            <color theme="1"/>
            <rFont val="Calibri"/>
            <family val="2"/>
            <scheme val="minor"/>
          </rPr>
          <t>Financiamiento interno: Son los que provienen de obligaciones contraídas en el país, con acreedores nacionales y pagaderos en el interior del país en moneda nacional.
	-L.C.P. Manuel Fonseca Villaseñor</t>
        </r>
      </text>
    </comment>
    <comment ref="C122" authorId="0" shapeId="0">
      <text>
        <r>
          <rPr>
            <sz val="11"/>
            <color theme="1"/>
            <rFont val="Calibri"/>
            <family val="2"/>
            <scheme val="minor"/>
          </rPr>
          <t>Financiamiento Externo: Son los que provienen de obligaciones contraídas por el Poder Ejecutivo Federal con acreedores extranjeros y pagaderos en el exterior del país en moneda extranjera.
	-L.C.P. Manuel Fonseca Villaseñor</t>
        </r>
      </text>
    </comment>
    <comment ref="C123" authorId="0" shapeId="0">
      <text>
        <r>
          <rPr>
            <sz val="11"/>
            <color theme="1"/>
            <rFont val="Calibri"/>
            <family val="2"/>
            <scheme val="minor"/>
          </rPr>
          <t>Ingresos propios: Son los que obtienen las entidades de la administración pública paraestatal y paramunicipal como pueden ser los ingresos por venta de bienes y servicios, ingresos diversos y no inherentes a la operación, en términos de las disposiciones legales aplicables.
	-L.C.P. Manuel Fonseca Villaseñor</t>
        </r>
      </text>
    </comment>
    <comment ref="C124"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
	-L.C.P. Manuel Fonseca Villaseñor</t>
        </r>
      </text>
    </comment>
    <comment ref="C125" authorId="0" shapeId="0">
      <text>
        <r>
          <rPr>
            <sz val="11"/>
            <color theme="1"/>
            <rFont val="Calibri"/>
            <family val="2"/>
            <scheme val="minor"/>
          </rPr>
          <t>Recursos estatales: En el caso de los Municipios, son los que provienen del Gobierno Estatal, en términos de la Ley de Ingresos Estatal y del Presupuesto de Egresos Estatal.
	-L.C.P. Manuel Fonseca Villaseñor</t>
        </r>
      </text>
    </comment>
    <comment ref="C126" authorId="0" shapeId="0">
      <text>
        <r>
          <rPr>
            <sz val="11"/>
            <color theme="1"/>
            <rFont val="Calibri"/>
            <family val="2"/>
            <scheme val="minor"/>
          </rPr>
          <t>Otros recursos de libre disposición: Son los que provienen de otras fuentes no etiquetadas no comprendidas en los conceptos anteriores.
	-L.C.P. Manuel Fonseca Villaseñor</t>
        </r>
      </text>
    </comment>
    <comment ref="C127"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
	-L.C.P. Manuel Fonseca Villaseñor</t>
        </r>
      </text>
    </comment>
    <comment ref="C128" authorId="0" shapeId="0">
      <text>
        <r>
          <rPr>
            <sz val="11"/>
            <color theme="1"/>
            <rFont val="Calibri"/>
            <family val="2"/>
            <scheme val="minor"/>
          </rPr>
          <t>Recursos estatales: En el caso de los Municipios, son los que provienen del Gobierno Estatal y que cuentan con un destino específico, en términos de la Ley de Ingresos Estatal y del Presupuesto de Egresos Estatal.
	-L.C.P. Manuel Fonseca Villaseñor</t>
        </r>
      </text>
    </comment>
    <comment ref="C129" authorId="0" shapeId="0">
      <text>
        <r>
          <rPr>
            <sz val="11"/>
            <color theme="1"/>
            <rFont val="Calibri"/>
            <family val="2"/>
            <scheme val="minor"/>
          </rPr>
          <t>Otros recursos de transferencias federales etiquetadas: Son los que provienen de otras fuentes etiquetadas no comprendidas en los conceptos anteriores.
	-L.C.P. Manuel Fonseca Villaseñor</t>
        </r>
      </text>
    </comment>
    <comment ref="B130" authorId="0" shapeId="0">
      <text>
        <r>
          <rPr>
            <sz val="11"/>
            <color theme="1"/>
            <rFont val="Calibri"/>
            <family val="2"/>
            <scheme val="minor"/>
          </rPr>
          <t>Asignaciones destinadas a cubrir la parte que corresponde a los entes públicos por concepto de prestaciones de seguridad social y primas de seguros, en beneficio del personal a su servicio, tanto de carácter permanente como transitorio.
	-L.C.P. Manuel Fonseca Villaseñor</t>
        </r>
      </text>
    </comment>
    <comment ref="B131" authorId="0" shapeId="0">
      <text>
        <r>
          <rPr>
            <sz val="11"/>
            <color theme="1"/>
            <rFont val="Calibri"/>
            <family val="2"/>
            <scheme val="minor"/>
          </rPr>
          <t>Asignaciones destinadas a cubrir la aportación de los entes públicos, por concepto de seguridad social, en los términos de la legislación vigente.
	-L.C.P. Manuel Fonseca Villaseñor</t>
        </r>
      </text>
    </comment>
    <comment ref="C131" authorId="0" shapeId="0">
      <text>
        <r>
          <rPr>
            <sz val="11"/>
            <color theme="1"/>
            <rFont val="Calibri"/>
            <family val="2"/>
            <scheme val="minor"/>
          </rPr>
          <t>Recursos fiscales: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
	-L.C.P. Manuel Fonseca Villaseñor</t>
        </r>
      </text>
    </comment>
    <comment ref="C132" authorId="0" shapeId="0">
      <text>
        <r>
          <rPr>
            <sz val="11"/>
            <color theme="1"/>
            <rFont val="Calibri"/>
            <family val="2"/>
            <scheme val="minor"/>
          </rPr>
          <t>Financiamiento interno: Son los que provienen de obligaciones contraídas en el país, con acreedores nacionales y pagaderos en el interior del país en moneda nacional.
	-L.C.P. Manuel Fonseca Villaseñor</t>
        </r>
      </text>
    </comment>
    <comment ref="C133" authorId="0" shapeId="0">
      <text>
        <r>
          <rPr>
            <sz val="11"/>
            <color theme="1"/>
            <rFont val="Calibri"/>
            <family val="2"/>
            <scheme val="minor"/>
          </rPr>
          <t>Financiamiento Externo: Son los que provienen de obligaciones contraídas por el Poder Ejecutivo Federal con acreedores extranjeros y pagaderos en el exterior del país en moneda extranjera.
	-L.C.P. Manuel Fonseca Villaseñor</t>
        </r>
      </text>
    </comment>
    <comment ref="C134" authorId="0" shapeId="0">
      <text>
        <r>
          <rPr>
            <sz val="11"/>
            <color theme="1"/>
            <rFont val="Calibri"/>
            <family val="2"/>
            <scheme val="minor"/>
          </rPr>
          <t>Ingresos propios: Son los que obtienen las entidades de la administración pública paraestatal y paramunicipal como pueden ser los ingresos por venta de bienes y servicios, ingresos diversos y no inherentes a la operación, en términos de las disposiciones legales aplicables.
	-L.C.P. Manuel Fonseca Villaseñor</t>
        </r>
      </text>
    </comment>
    <comment ref="C135"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
	-L.C.P. Manuel Fonseca Villaseñor</t>
        </r>
      </text>
    </comment>
    <comment ref="C136" authorId="0" shapeId="0">
      <text>
        <r>
          <rPr>
            <sz val="11"/>
            <color theme="1"/>
            <rFont val="Calibri"/>
            <family val="2"/>
            <scheme val="minor"/>
          </rPr>
          <t>Recursos estatales: En el caso de los Municipios, son los que provienen del Gobierno Estatal, en términos de la Ley de Ingresos Estatal y del Presupuesto de Egresos Estatal.
	-L.C.P. Manuel Fonseca Villaseñor</t>
        </r>
      </text>
    </comment>
    <comment ref="C137" authorId="0" shapeId="0">
      <text>
        <r>
          <rPr>
            <sz val="11"/>
            <color theme="1"/>
            <rFont val="Calibri"/>
            <family val="2"/>
            <scheme val="minor"/>
          </rPr>
          <t>Otros recursos de libre disposición: Son los que provienen de otras fuentes no etiquetadas no comprendidas en los conceptos anteriores.
	-L.C.P. Manuel Fonseca Villaseñor</t>
        </r>
      </text>
    </comment>
    <comment ref="C138"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
	-L.C.P. Manuel Fonseca Villaseñor</t>
        </r>
      </text>
    </comment>
    <comment ref="C139" authorId="0" shapeId="0">
      <text>
        <r>
          <rPr>
            <sz val="11"/>
            <color theme="1"/>
            <rFont val="Calibri"/>
            <family val="2"/>
            <scheme val="minor"/>
          </rPr>
          <t>Recursos estatales: En el caso de los Municipios, son los que provienen del Gobierno Estatal y que cuentan con un destino específico, en términos de la Ley de Ingresos Estatal y del Presupuesto de Egresos Estatal.
	-L.C.P. Manuel Fonseca Villaseñor</t>
        </r>
      </text>
    </comment>
    <comment ref="C140" authorId="0" shapeId="0">
      <text>
        <r>
          <rPr>
            <sz val="11"/>
            <color theme="1"/>
            <rFont val="Calibri"/>
            <family val="2"/>
            <scheme val="minor"/>
          </rPr>
          <t>Otros recursos de transferencias federales etiquetadas: Son los que provienen de otras fuentes etiquetadas no comprendidas en los conceptos anteriores.
	-L.C.P. Manuel Fonseca Villaseñor</t>
        </r>
      </text>
    </comment>
    <comment ref="B141" authorId="0" shapeId="0">
      <text>
        <r>
          <rPr>
            <sz val="11"/>
            <color theme="1"/>
            <rFont val="Calibri"/>
            <family val="2"/>
            <scheme val="minor"/>
          </rPr>
          <t>Asignaciones destinadas a cubrir las aportaciones que corresponden a los entes públicos para proporcionar vivienda a su personal, de acuerdo con las disposiciones legales vigentes.
	-L.C.P. Manuel Fonseca Villaseñor</t>
        </r>
      </text>
    </comment>
    <comment ref="C141" authorId="0" shapeId="0">
      <text>
        <r>
          <rPr>
            <sz val="11"/>
            <color theme="1"/>
            <rFont val="Calibri"/>
            <family val="2"/>
            <scheme val="minor"/>
          </rPr>
          <t>Recursos fiscales: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
	-L.C.P. Manuel Fonseca Villaseñor</t>
        </r>
      </text>
    </comment>
    <comment ref="C142" authorId="0" shapeId="0">
      <text>
        <r>
          <rPr>
            <sz val="11"/>
            <color theme="1"/>
            <rFont val="Calibri"/>
            <family val="2"/>
            <scheme val="minor"/>
          </rPr>
          <t>Financiamiento interno: Son los que provienen de obligaciones contraídas en el país, con acreedores nacionales y pagaderos en el interior del país en moneda nacional.
	-L.C.P. Manuel Fonseca Villaseñor</t>
        </r>
      </text>
    </comment>
    <comment ref="C143" authorId="0" shapeId="0">
      <text>
        <r>
          <rPr>
            <sz val="11"/>
            <color theme="1"/>
            <rFont val="Calibri"/>
            <family val="2"/>
            <scheme val="minor"/>
          </rPr>
          <t>Financiamiento Externo: Son los que provienen de obligaciones contraídas por el Poder Ejecutivo Federal con acreedores extranjeros y pagaderos en el exterior del país en moneda extranjera.
	-L.C.P. Manuel Fonseca Villaseñor</t>
        </r>
      </text>
    </comment>
    <comment ref="C144" authorId="0" shapeId="0">
      <text>
        <r>
          <rPr>
            <sz val="11"/>
            <color theme="1"/>
            <rFont val="Calibri"/>
            <family val="2"/>
            <scheme val="minor"/>
          </rPr>
          <t>Ingresos propios: Son los que obtienen las entidades de la administración pública paraestatal y paramunicipal como pueden ser los ingresos por venta de bienes y servicios, ingresos diversos y no inherentes a la operación, en términos de las disposiciones legales aplicables.
	-L.C.P. Manuel Fonseca Villaseñor</t>
        </r>
      </text>
    </comment>
    <comment ref="C145"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
	-L.C.P. Manuel Fonseca Villaseñor</t>
        </r>
      </text>
    </comment>
    <comment ref="C146" authorId="0" shapeId="0">
      <text>
        <r>
          <rPr>
            <sz val="11"/>
            <color theme="1"/>
            <rFont val="Calibri"/>
            <family val="2"/>
            <scheme val="minor"/>
          </rPr>
          <t>Recursos estatales: En el caso de los Municipios, son los que provienen del Gobierno Estatal, en términos de la Ley de Ingresos Estatal y del Presupuesto de Egresos Estatal.
	-L.C.P. Manuel Fonseca Villaseñor</t>
        </r>
      </text>
    </comment>
    <comment ref="C147" authorId="0" shapeId="0">
      <text>
        <r>
          <rPr>
            <sz val="11"/>
            <color theme="1"/>
            <rFont val="Calibri"/>
            <family val="2"/>
            <scheme val="minor"/>
          </rPr>
          <t>Otros recursos de libre disposición: Son los que provienen de otras fuentes no etiquetadas no comprendidas en los conceptos anteriores.
	-L.C.P. Manuel Fonseca Villaseñor</t>
        </r>
      </text>
    </comment>
    <comment ref="C148"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
	-L.C.P. Manuel Fonseca Villaseñor</t>
        </r>
      </text>
    </comment>
    <comment ref="C149" authorId="0" shapeId="0">
      <text>
        <r>
          <rPr>
            <sz val="11"/>
            <color theme="1"/>
            <rFont val="Calibri"/>
            <family val="2"/>
            <scheme val="minor"/>
          </rPr>
          <t>Recursos estatales: En el caso de los Municipios, son los que provienen del Gobierno Estatal y que cuentan con un destino específico, en términos de la Ley de Ingresos Estatal y del Presupuesto de Egresos Estatal.
	-L.C.P. Manuel Fonseca Villaseñor</t>
        </r>
      </text>
    </comment>
    <comment ref="C150" authorId="0" shapeId="0">
      <text>
        <r>
          <rPr>
            <sz val="11"/>
            <color theme="1"/>
            <rFont val="Calibri"/>
            <family val="2"/>
            <scheme val="minor"/>
          </rPr>
          <t>Otros recursos de transferencias federales etiquetadas: Son los que provienen de otras fuentes etiquetadas no comprendidas en los conceptos anteriores.
	-L.C.P. Manuel Fonseca Villaseñor</t>
        </r>
      </text>
    </comment>
    <comment ref="B151" authorId="0" shapeId="0">
      <text>
        <r>
          <rPr>
            <sz val="11"/>
            <color theme="1"/>
            <rFont val="Calibri"/>
            <family val="2"/>
            <scheme val="minor"/>
          </rPr>
          <t>Asignaciones destinadas a cubrir los montos de las aportaciones de los entes públicos a favor del Sistema para el Retiro, correspondientes a los trabajadores al servicio de los mismos.
	-L.C.P. Manuel Fonseca Villaseñor</t>
        </r>
      </text>
    </comment>
    <comment ref="C151" authorId="0" shapeId="0">
      <text>
        <r>
          <rPr>
            <sz val="11"/>
            <color theme="1"/>
            <rFont val="Calibri"/>
            <family val="2"/>
            <scheme val="minor"/>
          </rPr>
          <t>Recursos fiscales: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
	-L.C.P. Manuel Fonseca Villaseñor</t>
        </r>
      </text>
    </comment>
    <comment ref="C152" authorId="0" shapeId="0">
      <text>
        <r>
          <rPr>
            <sz val="11"/>
            <color theme="1"/>
            <rFont val="Calibri"/>
            <family val="2"/>
            <scheme val="minor"/>
          </rPr>
          <t>Financiamiento interno: Son los que provienen de obligaciones contraídas en el país, con acreedores nacionales y pagaderos en el interior del país en moneda nacional.
	-L.C.P. Manuel Fonseca Villaseñor</t>
        </r>
      </text>
    </comment>
    <comment ref="C153" authorId="0" shapeId="0">
      <text>
        <r>
          <rPr>
            <sz val="11"/>
            <color theme="1"/>
            <rFont val="Calibri"/>
            <family val="2"/>
            <scheme val="minor"/>
          </rPr>
          <t>Financiamiento Externo: Son los que provienen de obligaciones contraídas por el Poder Ejecutivo Federal con acreedores extranjeros y pagaderos en el exterior del país en moneda extranjera.
	-L.C.P. Manuel Fonseca Villaseñor</t>
        </r>
      </text>
    </comment>
    <comment ref="C154" authorId="0" shapeId="0">
      <text>
        <r>
          <rPr>
            <sz val="11"/>
            <color theme="1"/>
            <rFont val="Calibri"/>
            <family val="2"/>
            <scheme val="minor"/>
          </rPr>
          <t>Ingresos propios: Son los que obtienen las entidades de la administración pública paraestatal y paramunicipal como pueden ser los ingresos por venta de bienes y servicios, ingresos diversos y no inherentes a la operación, en términos de las disposiciones legales aplicables.
	-L.C.P. Manuel Fonseca Villaseñor</t>
        </r>
      </text>
    </comment>
    <comment ref="C155"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
	-L.C.P. Manuel Fonseca Villaseñor</t>
        </r>
      </text>
    </comment>
    <comment ref="C156" authorId="0" shapeId="0">
      <text>
        <r>
          <rPr>
            <sz val="11"/>
            <color theme="1"/>
            <rFont val="Calibri"/>
            <family val="2"/>
            <scheme val="minor"/>
          </rPr>
          <t>Recursos estatales: En el caso de los Municipios, son los que provienen del Gobierno Estatal, en términos de la Ley de Ingresos Estatal y del Presupuesto de Egresos Estatal.
	-L.C.P. Manuel Fonseca Villaseñor</t>
        </r>
      </text>
    </comment>
    <comment ref="C157" authorId="0" shapeId="0">
      <text>
        <r>
          <rPr>
            <sz val="11"/>
            <color theme="1"/>
            <rFont val="Calibri"/>
            <family val="2"/>
            <scheme val="minor"/>
          </rPr>
          <t>Otros recursos de libre disposición: Son los que provienen de otras fuentes no etiquetadas no comprendidas en los conceptos anteriores.
	-L.C.P. Manuel Fonseca Villaseñor</t>
        </r>
      </text>
    </comment>
    <comment ref="C158"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
	-L.C.P. Manuel Fonseca Villaseñor</t>
        </r>
      </text>
    </comment>
    <comment ref="C159" authorId="0" shapeId="0">
      <text>
        <r>
          <rPr>
            <sz val="11"/>
            <color theme="1"/>
            <rFont val="Calibri"/>
            <family val="2"/>
            <scheme val="minor"/>
          </rPr>
          <t>Recursos estatales: En el caso de los Municipios, son los que provienen del Gobierno Estatal y que cuentan con un destino específico, en términos de la Ley de Ingresos Estatal y del Presupuesto de Egresos Estatal.
	-L.C.P. Manuel Fonseca Villaseñor</t>
        </r>
      </text>
    </comment>
    <comment ref="C160" authorId="0" shapeId="0">
      <text>
        <r>
          <rPr>
            <sz val="11"/>
            <color theme="1"/>
            <rFont val="Calibri"/>
            <family val="2"/>
            <scheme val="minor"/>
          </rPr>
          <t>Otros recursos de transferencias federales etiquetadas: Son los que provienen de otras fuentes etiquetadas no comprendidas en los conceptos anteriores.
	-L.C.P. Manuel Fonseca Villaseñor</t>
        </r>
      </text>
    </comment>
    <comment ref="B161" authorId="0" shapeId="0">
      <text>
        <r>
          <rPr>
            <sz val="11"/>
            <color theme="1"/>
            <rFont val="Calibri"/>
            <family val="2"/>
            <scheme val="minor"/>
          </rPr>
          <t>Asignaciones destinadas a cubrir las primas que corresponden a los entes públicos por concepto de seguro de vida, seguro de gastos médicos del personal a su servicio; así como, los seguros de responsabilidad civil y asistencia legal, en los términos de la legislación vigente. Incluye las primas que corresponden al Gobierno Federal por concepto de seguro de vida del personal militar.
	-L.C.P. Manuel Fonseca Villaseñor</t>
        </r>
      </text>
    </comment>
    <comment ref="C161" authorId="0" shapeId="0">
      <text>
        <r>
          <rPr>
            <sz val="11"/>
            <color theme="1"/>
            <rFont val="Calibri"/>
            <family val="2"/>
            <scheme val="minor"/>
          </rPr>
          <t>Recursos fiscales: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
	-L.C.P. Manuel Fonseca Villaseñor</t>
        </r>
      </text>
    </comment>
    <comment ref="C162" authorId="0" shapeId="0">
      <text>
        <r>
          <rPr>
            <sz val="11"/>
            <color theme="1"/>
            <rFont val="Calibri"/>
            <family val="2"/>
            <scheme val="minor"/>
          </rPr>
          <t>Financiamiento interno: Son los que provienen de obligaciones contraídas en el país, con acreedores nacionales y pagaderos en el interior del país en moneda nacional.
	-L.C.P. Manuel Fonseca Villaseñor</t>
        </r>
      </text>
    </comment>
    <comment ref="C163" authorId="0" shapeId="0">
      <text>
        <r>
          <rPr>
            <sz val="11"/>
            <color theme="1"/>
            <rFont val="Calibri"/>
            <family val="2"/>
            <scheme val="minor"/>
          </rPr>
          <t>Financiamiento Externo: Son los que provienen de obligaciones contraídas por el Poder Ejecutivo Federal con acreedores extranjeros y pagaderos en el exterior del país en moneda extranjera.
	-L.C.P. Manuel Fonseca Villaseñor</t>
        </r>
      </text>
    </comment>
    <comment ref="C164" authorId="0" shapeId="0">
      <text>
        <r>
          <rPr>
            <sz val="11"/>
            <color theme="1"/>
            <rFont val="Calibri"/>
            <family val="2"/>
            <scheme val="minor"/>
          </rPr>
          <t>Ingresos propios: Son los que obtienen las entidades de la administración pública paraestatal y paramunicipal como pueden ser los ingresos por venta de bienes y servicios, ingresos diversos y no inherentes a la operación, en términos de las disposiciones legales aplicables.
	-L.C.P. Manuel Fonseca Villaseñor</t>
        </r>
      </text>
    </comment>
    <comment ref="C165"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
	-L.C.P. Manuel Fonseca Villaseñor</t>
        </r>
      </text>
    </comment>
    <comment ref="C166" authorId="0" shapeId="0">
      <text>
        <r>
          <rPr>
            <sz val="11"/>
            <color theme="1"/>
            <rFont val="Calibri"/>
            <family val="2"/>
            <scheme val="minor"/>
          </rPr>
          <t>Recursos estatales: En el caso de los Municipios, son los que provienen del Gobierno Estatal, en términos de la Ley de Ingresos Estatal y del Presupuesto de Egresos Estatal.
	-L.C.P. Manuel Fonseca Villaseñor</t>
        </r>
      </text>
    </comment>
    <comment ref="C167" authorId="0" shapeId="0">
      <text>
        <r>
          <rPr>
            <sz val="11"/>
            <color theme="1"/>
            <rFont val="Calibri"/>
            <family val="2"/>
            <scheme val="minor"/>
          </rPr>
          <t>Otros recursos de libre disposición: Son los que provienen de otras fuentes no etiquetadas no comprendidas en los conceptos anteriores.
	-L.C.P. Manuel Fonseca Villaseñor</t>
        </r>
      </text>
    </comment>
    <comment ref="C168"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
	-L.C.P. Manuel Fonseca Villaseñor</t>
        </r>
      </text>
    </comment>
    <comment ref="C169" authorId="0" shapeId="0">
      <text>
        <r>
          <rPr>
            <sz val="11"/>
            <color theme="1"/>
            <rFont val="Calibri"/>
            <family val="2"/>
            <scheme val="minor"/>
          </rPr>
          <t>Recursos estatales: En el caso de los Municipios, son los que provienen del Gobierno Estatal y que cuentan con un destino específico, en términos de la Ley de Ingresos Estatal y del Presupuesto de Egresos Estatal.
	-L.C.P. Manuel Fonseca Villaseñor</t>
        </r>
      </text>
    </comment>
    <comment ref="C170" authorId="0" shapeId="0">
      <text>
        <r>
          <rPr>
            <sz val="11"/>
            <color theme="1"/>
            <rFont val="Calibri"/>
            <family val="2"/>
            <scheme val="minor"/>
          </rPr>
          <t>Otros recursos de transferencias federales etiquetadas: Son los que provienen de otras fuentes etiquetadas no comprendidas en los conceptos anteriores.
	-L.C.P. Manuel Fonseca Villaseñor</t>
        </r>
      </text>
    </comment>
    <comment ref="B171" authorId="0" shapeId="0">
      <text>
        <r>
          <rPr>
            <sz val="11"/>
            <color theme="1"/>
            <rFont val="Calibri"/>
            <family val="2"/>
            <scheme val="minor"/>
          </rPr>
          <t>Asignaciones destinadas a cubrir otras prestaciones sociales y económicas, a favor del personal, de acuerdo con las disposiciones legales vigentes y/o acuerdos contractuales respectivos.
	-L.C.P. Manuel Fonseca Villaseñor</t>
        </r>
      </text>
    </comment>
    <comment ref="B172" authorId="0" shapeId="0">
      <text>
        <r>
          <rPr>
            <sz val="11"/>
            <color theme="1"/>
            <rFont val="Calibri"/>
            <family val="2"/>
            <scheme val="minor"/>
          </rPr>
          <t>Asignaciones destinadas a cubrir las cuotas que corresponden a los entes públicos para la constitución del fondo de ahorro del personal civil, según acuerdos contractuales establecidos. Incluye cuotas para la constitución del fondo de ahorro, y cuotas para el fondo de trabajo del personal del Ejército, Fuerza Aérea y Armada Mexicanos que corresponden al Gobierno Federal para la constitución de este fondo, en los términos de la Ley del ISSFAM.
	-L.C.P. Manuel Fonseca Villaseñor</t>
        </r>
      </text>
    </comment>
    <comment ref="C172" authorId="0" shapeId="0">
      <text>
        <r>
          <rPr>
            <sz val="11"/>
            <color theme="1"/>
            <rFont val="Calibri"/>
            <family val="2"/>
            <scheme val="minor"/>
          </rPr>
          <t>Recursos fiscales: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
	-L.C.P. Manuel Fonseca Villaseñor</t>
        </r>
      </text>
    </comment>
    <comment ref="C173" authorId="0" shapeId="0">
      <text>
        <r>
          <rPr>
            <sz val="11"/>
            <color theme="1"/>
            <rFont val="Calibri"/>
            <family val="2"/>
            <scheme val="minor"/>
          </rPr>
          <t>Financiamiento interno: Son los que provienen de obligaciones contraídas en el país, con acreedores nacionales y pagaderos en el interior del país en moneda nacional.
	-L.C.P. Manuel Fonseca Villaseñor</t>
        </r>
      </text>
    </comment>
    <comment ref="C174" authorId="0" shapeId="0">
      <text>
        <r>
          <rPr>
            <sz val="11"/>
            <color theme="1"/>
            <rFont val="Calibri"/>
            <family val="2"/>
            <scheme val="minor"/>
          </rPr>
          <t>Financiamiento Externo: Son los que provienen de obligaciones contraídas por el Poder Ejecutivo Federal con acreedores extranjeros y pagaderos en el exterior del país en moneda extranjera.
	-L.C.P. Manuel Fonseca Villaseñor</t>
        </r>
      </text>
    </comment>
    <comment ref="C175" authorId="0" shapeId="0">
      <text>
        <r>
          <rPr>
            <sz val="11"/>
            <color theme="1"/>
            <rFont val="Calibri"/>
            <family val="2"/>
            <scheme val="minor"/>
          </rPr>
          <t>Ingresos propios: Son los que obtienen las entidades de la administración pública paraestatal y paramunicipal como pueden ser los ingresos por venta de bienes y servicios, ingresos diversos y no inherentes a la operación, en términos de las disposiciones legales aplicables.
	-L.C.P. Manuel Fonseca Villaseñor</t>
        </r>
      </text>
    </comment>
    <comment ref="C176"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
	-L.C.P. Manuel Fonseca Villaseñor</t>
        </r>
      </text>
    </comment>
    <comment ref="C177" authorId="0" shapeId="0">
      <text>
        <r>
          <rPr>
            <sz val="11"/>
            <color theme="1"/>
            <rFont val="Calibri"/>
            <family val="2"/>
            <scheme val="minor"/>
          </rPr>
          <t>Recursos estatales: En el caso de los Municipios, son los que provienen del Gobierno Estatal, en términos de la Ley de Ingresos Estatal y del Presupuesto de Egresos Estatal.
	-L.C.P. Manuel Fonseca Villaseñor</t>
        </r>
      </text>
    </comment>
    <comment ref="C178" authorId="0" shapeId="0">
      <text>
        <r>
          <rPr>
            <sz val="11"/>
            <color theme="1"/>
            <rFont val="Calibri"/>
            <family val="2"/>
            <scheme val="minor"/>
          </rPr>
          <t>Otros recursos de libre disposición: Son los que provienen de otras fuentes no etiquetadas no comprendidas en los conceptos anteriores.
	-L.C.P. Manuel Fonseca Villaseñor</t>
        </r>
      </text>
    </comment>
    <comment ref="C179"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
	-L.C.P. Manuel Fonseca Villaseñor</t>
        </r>
      </text>
    </comment>
    <comment ref="C180" authorId="0" shapeId="0">
      <text>
        <r>
          <rPr>
            <sz val="11"/>
            <color theme="1"/>
            <rFont val="Calibri"/>
            <family val="2"/>
            <scheme val="minor"/>
          </rPr>
          <t>Recursos estatales: En el caso de los Municipios, son los que provienen del Gobierno Estatal y que cuentan con un destino específico, en términos de la Ley de Ingresos Estatal y del Presupuesto de Egresos Estatal.
	-L.C.P. Manuel Fonseca Villaseñor</t>
        </r>
      </text>
    </comment>
    <comment ref="C181" authorId="0" shapeId="0">
      <text>
        <r>
          <rPr>
            <sz val="11"/>
            <color theme="1"/>
            <rFont val="Calibri"/>
            <family val="2"/>
            <scheme val="minor"/>
          </rPr>
          <t>Otros recursos de transferencias federales etiquetadas: Son los que provienen de otras fuentes etiquetadas no comprendidas en los conceptos anteriores.
	-L.C.P. Manuel Fonseca Villaseñor</t>
        </r>
      </text>
    </comment>
    <comment ref="B182" authorId="0" shapeId="0">
      <text>
        <r>
          <rPr>
            <sz val="11"/>
            <color theme="1"/>
            <rFont val="Calibri"/>
            <family val="2"/>
            <scheme val="minor"/>
          </rPr>
          <t>Asignaciones destinadas a cubrir indemnizaciones al personal conforme a la legislación aplicable; tales como: por accidente de trabajo, por despido, entre otros.
	-L.C.P. Manuel Fonseca Villaseñor</t>
        </r>
      </text>
    </comment>
    <comment ref="C182" authorId="0" shapeId="0">
      <text>
        <r>
          <rPr>
            <sz val="11"/>
            <color theme="1"/>
            <rFont val="Calibri"/>
            <family val="2"/>
            <scheme val="minor"/>
          </rPr>
          <t>Recursos fiscales: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
	-L.C.P. Manuel Fonseca Villaseñor</t>
        </r>
      </text>
    </comment>
    <comment ref="C183" authorId="0" shapeId="0">
      <text>
        <r>
          <rPr>
            <sz val="11"/>
            <color theme="1"/>
            <rFont val="Calibri"/>
            <family val="2"/>
            <scheme val="minor"/>
          </rPr>
          <t>Financiamiento interno: Son los que provienen de obligaciones contraídas en el país, con acreedores nacionales y pagaderos en el interior del país en moneda nacional.
	-L.C.P. Manuel Fonseca Villaseñor</t>
        </r>
      </text>
    </comment>
    <comment ref="C184" authorId="0" shapeId="0">
      <text>
        <r>
          <rPr>
            <sz val="11"/>
            <color theme="1"/>
            <rFont val="Calibri"/>
            <family val="2"/>
            <scheme val="minor"/>
          </rPr>
          <t>Financiamiento Externo: Son los que provienen de obligaciones contraídas por el Poder Ejecutivo Federal con acreedores extranjeros y pagaderos en el exterior del país en moneda extranjera.
	-L.C.P. Manuel Fonseca Villaseñor</t>
        </r>
      </text>
    </comment>
    <comment ref="C185" authorId="0" shapeId="0">
      <text>
        <r>
          <rPr>
            <sz val="11"/>
            <color theme="1"/>
            <rFont val="Calibri"/>
            <family val="2"/>
            <scheme val="minor"/>
          </rPr>
          <t>Ingresos propios: Son los que obtienen las entidades de la administración pública paraestatal y paramunicipal como pueden ser los ingresos por venta de bienes y servicios, ingresos diversos y no inherentes a la operación, en términos de las disposiciones legales aplicables.
	-L.C.P. Manuel Fonseca Villaseñor</t>
        </r>
      </text>
    </comment>
    <comment ref="C186"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
	-L.C.P. Manuel Fonseca Villaseñor</t>
        </r>
      </text>
    </comment>
    <comment ref="C187" authorId="0" shapeId="0">
      <text>
        <r>
          <rPr>
            <sz val="11"/>
            <color theme="1"/>
            <rFont val="Calibri"/>
            <family val="2"/>
            <scheme val="minor"/>
          </rPr>
          <t>Recursos estatales: En el caso de los Municipios, son los que provienen del Gobierno Estatal, en términos de la Ley de Ingresos Estatal y del Presupuesto de Egresos Estatal.
	-L.C.P. Manuel Fonseca Villaseñor</t>
        </r>
      </text>
    </comment>
    <comment ref="C188" authorId="0" shapeId="0">
      <text>
        <r>
          <rPr>
            <sz val="11"/>
            <color theme="1"/>
            <rFont val="Calibri"/>
            <family val="2"/>
            <scheme val="minor"/>
          </rPr>
          <t>Otros recursos de libre disposición: Son los que provienen de otras fuentes no etiquetadas no comprendidas en los conceptos anteriores.
	-L.C.P. Manuel Fonseca Villaseñor</t>
        </r>
      </text>
    </comment>
    <comment ref="C189"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
	-L.C.P. Manuel Fonseca Villaseñor</t>
        </r>
      </text>
    </comment>
    <comment ref="C190" authorId="0" shapeId="0">
      <text>
        <r>
          <rPr>
            <sz val="11"/>
            <color theme="1"/>
            <rFont val="Calibri"/>
            <family val="2"/>
            <scheme val="minor"/>
          </rPr>
          <t>Recursos estatales: En el caso de los Municipios, son los que provienen del Gobierno Estatal y que cuentan con un destino específico, en términos de la Ley de Ingresos Estatal y del Presupuesto de Egresos Estatal.
	-L.C.P. Manuel Fonseca Villaseñor</t>
        </r>
      </text>
    </comment>
    <comment ref="C191" authorId="0" shapeId="0">
      <text>
        <r>
          <rPr>
            <sz val="11"/>
            <color theme="1"/>
            <rFont val="Calibri"/>
            <family val="2"/>
            <scheme val="minor"/>
          </rPr>
          <t>Otros recursos de transferencias federales etiquetadas: Son los que provienen de otras fuentes etiquetadas no comprendidas en los conceptos anteriores.
	-L.C.P. Manuel Fonseca Villaseñor</t>
        </r>
      </text>
    </comment>
    <comment ref="B192" authorId="0" shapeId="0">
      <text>
        <r>
          <rPr>
            <sz val="11"/>
            <color theme="1"/>
            <rFont val="Calibri"/>
            <family val="2"/>
            <scheme val="minor"/>
          </rPr>
          <t>Erogaciones que los entes públicos realizan en beneficio de sus empleados por jubilaciones, haberes de retiro, pensiones, retiro voluntario entre otros, cuando estas prestaciones no sean cubiertas por las instituciones de seguridad social. Incluye las asignaciones por concepto de aguinaldo a favor de pensionistas, cuyo pago se realice con cargo al erario. Incluye compensaciones de retiro a favor del personal del Servicio Exterior Mexicano, en los términos de la ley de la materia.
	-L.C.P. Manuel Fonseca Villaseñor</t>
        </r>
      </text>
    </comment>
    <comment ref="C192" authorId="0" shapeId="0">
      <text>
        <r>
          <rPr>
            <sz val="11"/>
            <color theme="1"/>
            <rFont val="Calibri"/>
            <family val="2"/>
            <scheme val="minor"/>
          </rPr>
          <t>Recursos fiscales: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
	-L.C.P. Manuel Fonseca Villaseñor</t>
        </r>
      </text>
    </comment>
    <comment ref="C193" authorId="0" shapeId="0">
      <text>
        <r>
          <rPr>
            <sz val="11"/>
            <color theme="1"/>
            <rFont val="Calibri"/>
            <family val="2"/>
            <scheme val="minor"/>
          </rPr>
          <t>Financiamiento interno: Son los que provienen de obligaciones contraídas en el país, con acreedores nacionales y pagaderos en el interior del país en moneda nacional.
	-L.C.P. Manuel Fonseca Villaseñor</t>
        </r>
      </text>
    </comment>
    <comment ref="C194" authorId="0" shapeId="0">
      <text>
        <r>
          <rPr>
            <sz val="11"/>
            <color theme="1"/>
            <rFont val="Calibri"/>
            <family val="2"/>
            <scheme val="minor"/>
          </rPr>
          <t>Financiamiento Externo: Son los que provienen de obligaciones contraídas por el Poder Ejecutivo Federal con acreedores extranjeros y pagaderos en el exterior del país en moneda extranjera.
	-L.C.P. Manuel Fonseca Villaseñor</t>
        </r>
      </text>
    </comment>
    <comment ref="C195" authorId="0" shapeId="0">
      <text>
        <r>
          <rPr>
            <sz val="11"/>
            <color theme="1"/>
            <rFont val="Calibri"/>
            <family val="2"/>
            <scheme val="minor"/>
          </rPr>
          <t>Ingresos propios: Son los que obtienen las entidades de la administración pública paraestatal y paramunicipal como pueden ser los ingresos por venta de bienes y servicios, ingresos diversos y no inherentes a la operación, en términos de las disposiciones legales aplicables.
	-L.C.P. Manuel Fonseca Villaseñor</t>
        </r>
      </text>
    </comment>
    <comment ref="C196"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
	-L.C.P. Manuel Fonseca Villaseñor</t>
        </r>
      </text>
    </comment>
    <comment ref="C197" authorId="0" shapeId="0">
      <text>
        <r>
          <rPr>
            <sz val="11"/>
            <color theme="1"/>
            <rFont val="Calibri"/>
            <family val="2"/>
            <scheme val="minor"/>
          </rPr>
          <t>Recursos estatales: En el caso de los Municipios, son los que provienen del Gobierno Estatal, en términos de la Ley de Ingresos Estatal y del Presupuesto de Egresos Estatal.
	-L.C.P. Manuel Fonseca Villaseñor</t>
        </r>
      </text>
    </comment>
    <comment ref="C198" authorId="0" shapeId="0">
      <text>
        <r>
          <rPr>
            <sz val="11"/>
            <color theme="1"/>
            <rFont val="Calibri"/>
            <family val="2"/>
            <scheme val="minor"/>
          </rPr>
          <t>Otros recursos de libre disposición: Son los que provienen de otras fuentes no etiquetadas no comprendidas en los conceptos anteriores.
	-L.C.P. Manuel Fonseca Villaseñor</t>
        </r>
      </text>
    </comment>
    <comment ref="C199"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
	-L.C.P. Manuel Fonseca Villaseñor</t>
        </r>
      </text>
    </comment>
    <comment ref="C200" authorId="0" shapeId="0">
      <text>
        <r>
          <rPr>
            <sz val="11"/>
            <color theme="1"/>
            <rFont val="Calibri"/>
            <family val="2"/>
            <scheme val="minor"/>
          </rPr>
          <t>Recursos estatales: En el caso de los Municipios, son los que provienen del Gobierno Estatal y que cuentan con un destino específico, en términos de la Ley de Ingresos Estatal y del Presupuesto de Egresos Estatal.
	-L.C.P. Manuel Fonseca Villaseñor</t>
        </r>
      </text>
    </comment>
    <comment ref="C201" authorId="0" shapeId="0">
      <text>
        <r>
          <rPr>
            <sz val="11"/>
            <color theme="1"/>
            <rFont val="Calibri"/>
            <family val="2"/>
            <scheme val="minor"/>
          </rPr>
          <t>Otros recursos de transferencias federales etiquetadas: Son los que provienen de otras fuentes etiquetadas no comprendidas en los conceptos anteriores.
	-L.C.P. Manuel Fonseca Villaseñor</t>
        </r>
      </text>
    </comment>
    <comment ref="B202" authorId="0" shapeId="0">
      <text>
        <r>
          <rPr>
            <sz val="11"/>
            <color theme="1"/>
            <rFont val="Calibri"/>
            <family val="2"/>
            <scheme val="minor"/>
          </rPr>
          <t>Asignaciones destinadas a cubrir el costo de las prestaciones que los entes públicos otorgan en beneficio de sus empleados, de conformidad con las condiciones generales de trabajo o los contratos colectivos  de trabajo.
	-L.C.P. Manuel Fonseca Villaseñor</t>
        </r>
      </text>
    </comment>
    <comment ref="C202" authorId="0" shapeId="0">
      <text>
        <r>
          <rPr>
            <sz val="11"/>
            <color theme="1"/>
            <rFont val="Calibri"/>
            <family val="2"/>
            <scheme val="minor"/>
          </rPr>
          <t>Recursos fiscales: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
	-L.C.P. Manuel Fonseca Villaseñor</t>
        </r>
      </text>
    </comment>
    <comment ref="C203" authorId="0" shapeId="0">
      <text>
        <r>
          <rPr>
            <sz val="11"/>
            <color theme="1"/>
            <rFont val="Calibri"/>
            <family val="2"/>
            <scheme val="minor"/>
          </rPr>
          <t>Financiamiento interno: Son los que provienen de obligaciones contraídas en el país, con acreedores nacionales y pagaderos en el interior del país en moneda nacional.
	-L.C.P. Manuel Fonseca Villaseñor</t>
        </r>
      </text>
    </comment>
    <comment ref="C204" authorId="0" shapeId="0">
      <text>
        <r>
          <rPr>
            <sz val="11"/>
            <color theme="1"/>
            <rFont val="Calibri"/>
            <family val="2"/>
            <scheme val="minor"/>
          </rPr>
          <t>Financiamiento Externo: Son los que provienen de obligaciones contraídas por el Poder Ejecutivo Federal con acreedores extranjeros y pagaderos en el exterior del país en moneda extranjera.
	-L.C.P. Manuel Fonseca Villaseñor</t>
        </r>
      </text>
    </comment>
    <comment ref="C205" authorId="0" shapeId="0">
      <text>
        <r>
          <rPr>
            <sz val="11"/>
            <color theme="1"/>
            <rFont val="Calibri"/>
            <family val="2"/>
            <scheme val="minor"/>
          </rPr>
          <t>Ingresos propios: Son los que obtienen las entidades de la administración pública paraestatal y paramunicipal como pueden ser los ingresos por venta de bienes y servicios, ingresos diversos y no inherentes a la operación, en términos de las disposiciones legales aplicables.
	-L.C.P. Manuel Fonseca Villaseñor</t>
        </r>
      </text>
    </comment>
    <comment ref="C206"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
	-L.C.P. Manuel Fonseca Villaseñor</t>
        </r>
      </text>
    </comment>
    <comment ref="C207" authorId="0" shapeId="0">
      <text>
        <r>
          <rPr>
            <sz val="11"/>
            <color theme="1"/>
            <rFont val="Calibri"/>
            <family val="2"/>
            <scheme val="minor"/>
          </rPr>
          <t>Recursos estatales: En el caso de los Municipios, son los que provienen del Gobierno Estatal, en términos de la Ley de Ingresos Estatal y del Presupuesto de Egresos Estatal.
	-L.C.P. Manuel Fonseca Villaseñor</t>
        </r>
      </text>
    </comment>
    <comment ref="C208" authorId="0" shapeId="0">
      <text>
        <r>
          <rPr>
            <sz val="11"/>
            <color theme="1"/>
            <rFont val="Calibri"/>
            <family val="2"/>
            <scheme val="minor"/>
          </rPr>
          <t>Otros recursos de libre disposición: Son los que provienen de otras fuentes no etiquetadas no comprendidas en los conceptos anteriores.
	-L.C.P. Manuel Fonseca Villaseñor</t>
        </r>
      </text>
    </comment>
    <comment ref="C209"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
	-L.C.P. Manuel Fonseca Villaseñor</t>
        </r>
      </text>
    </comment>
    <comment ref="C210" authorId="0" shapeId="0">
      <text>
        <r>
          <rPr>
            <sz val="11"/>
            <color theme="1"/>
            <rFont val="Calibri"/>
            <family val="2"/>
            <scheme val="minor"/>
          </rPr>
          <t>Recursos estatales: En el caso de los Municipios, son los que provienen del Gobierno Estatal y que cuentan con un destino específico, en términos de la Ley de Ingresos Estatal y del Presupuesto de Egresos Estatal.
	-L.C.P. Manuel Fonseca Villaseñor</t>
        </r>
      </text>
    </comment>
    <comment ref="C211" authorId="0" shapeId="0">
      <text>
        <r>
          <rPr>
            <sz val="11"/>
            <color theme="1"/>
            <rFont val="Calibri"/>
            <family val="2"/>
            <scheme val="minor"/>
          </rPr>
          <t>Otros recursos de transferencias federales etiquetadas: Son los que provienen de otras fuentes etiquetadas no comprendidas en los conceptos anteriores.
	-L.C.P. Manuel Fonseca Villaseñor</t>
        </r>
      </text>
    </comment>
    <comment ref="B212" authorId="0" shapeId="0">
      <text>
        <r>
          <rPr>
            <sz val="11"/>
            <color theme="1"/>
            <rFont val="Calibri"/>
            <family val="2"/>
            <scheme val="minor"/>
          </rPr>
          <t>Erogaciones destinadas a apoyar la capacitación orientada al desarrollo personal o profesional de los servidores públicos que determinen los entes públicos o que en forma individual se soliciten, de conformidad con las disposiciones que se emitan para su otorgamiento. Excluye las erogaciones por capacitación comprendidas en el capítulo 3000 Servicios Generales.
	-L.C.P. Manuel Fonseca Villaseñor</t>
        </r>
      </text>
    </comment>
    <comment ref="C212" authorId="0" shapeId="0">
      <text>
        <r>
          <rPr>
            <sz val="11"/>
            <color theme="1"/>
            <rFont val="Calibri"/>
            <family val="2"/>
            <scheme val="minor"/>
          </rPr>
          <t>Recursos fiscales: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
	-L.C.P. Manuel Fonseca Villaseñor</t>
        </r>
      </text>
    </comment>
    <comment ref="C213" authorId="0" shapeId="0">
      <text>
        <r>
          <rPr>
            <sz val="11"/>
            <color theme="1"/>
            <rFont val="Calibri"/>
            <family val="2"/>
            <scheme val="minor"/>
          </rPr>
          <t>Financiamiento interno: Son los que provienen de obligaciones contraídas en el país, con acreedores nacionales y pagaderos en el interior del país en moneda nacional.
	-L.C.P. Manuel Fonseca Villaseñor</t>
        </r>
      </text>
    </comment>
    <comment ref="C214" authorId="0" shapeId="0">
      <text>
        <r>
          <rPr>
            <sz val="11"/>
            <color theme="1"/>
            <rFont val="Calibri"/>
            <family val="2"/>
            <scheme val="minor"/>
          </rPr>
          <t>Financiamiento Externo: Son los que provienen de obligaciones contraídas por el Poder Ejecutivo Federal con acreedores extranjeros y pagaderos en el exterior del país en moneda extranjera.
	-L.C.P. Manuel Fonseca Villaseñor</t>
        </r>
      </text>
    </comment>
    <comment ref="C215" authorId="0" shapeId="0">
      <text>
        <r>
          <rPr>
            <sz val="11"/>
            <color theme="1"/>
            <rFont val="Calibri"/>
            <family val="2"/>
            <scheme val="minor"/>
          </rPr>
          <t>Ingresos propios: Son los que obtienen las entidades de la administración pública paraestatal y paramunicipal como pueden ser los ingresos por venta de bienes y servicios, ingresos diversos y no inherentes a la operación, en términos de las disposiciones legales aplicables.
	-L.C.P. Manuel Fonseca Villaseñor</t>
        </r>
      </text>
    </comment>
    <comment ref="C216"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
	-L.C.P. Manuel Fonseca Villaseñor</t>
        </r>
      </text>
    </comment>
    <comment ref="C217" authorId="0" shapeId="0">
      <text>
        <r>
          <rPr>
            <sz val="11"/>
            <color theme="1"/>
            <rFont val="Calibri"/>
            <family val="2"/>
            <scheme val="minor"/>
          </rPr>
          <t>Recursos estatales: En el caso de los Municipios, son los que provienen del Gobierno Estatal, en términos de la Ley de Ingresos Estatal y del Presupuesto de Egresos Estatal.
	-L.C.P. Manuel Fonseca Villaseñor</t>
        </r>
      </text>
    </comment>
    <comment ref="C218" authorId="0" shapeId="0">
      <text>
        <r>
          <rPr>
            <sz val="11"/>
            <color theme="1"/>
            <rFont val="Calibri"/>
            <family val="2"/>
            <scheme val="minor"/>
          </rPr>
          <t>Otros recursos de libre disposición: Son los que provienen de otras fuentes no etiquetadas no comprendidas en los conceptos anteriores.
	-L.C.P. Manuel Fonseca Villaseñor</t>
        </r>
      </text>
    </comment>
    <comment ref="C219"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
	-L.C.P. Manuel Fonseca Villaseñor</t>
        </r>
      </text>
    </comment>
    <comment ref="C220" authorId="0" shapeId="0">
      <text>
        <r>
          <rPr>
            <sz val="11"/>
            <color theme="1"/>
            <rFont val="Calibri"/>
            <family val="2"/>
            <scheme val="minor"/>
          </rPr>
          <t>Recursos estatales: En el caso de los Municipios, son los que provienen del Gobierno Estatal y que cuentan con un destino específico, en términos de la Ley de Ingresos Estatal y del Presupuesto de Egresos Estatal.
	-L.C.P. Manuel Fonseca Villaseñor</t>
        </r>
      </text>
    </comment>
    <comment ref="C221" authorId="0" shapeId="0">
      <text>
        <r>
          <rPr>
            <sz val="11"/>
            <color theme="1"/>
            <rFont val="Calibri"/>
            <family val="2"/>
            <scheme val="minor"/>
          </rPr>
          <t>Otros recursos de transferencias federales etiquetadas: Son los que provienen de otras fuentes etiquetadas no comprendidas en los conceptos anteriores.
	-L.C.P. Manuel Fonseca Villaseñor</t>
        </r>
      </text>
    </comment>
    <comment ref="B222" authorId="0" shapeId="0">
      <text>
        <r>
          <rPr>
            <sz val="11"/>
            <color theme="1"/>
            <rFont val="Calibri"/>
            <family val="2"/>
            <scheme val="minor"/>
          </rPr>
          <t>Asignaciones destinadas a cubrir el costo de otras prestaciones que los entes públicos otorgan en beneficio de sus empleados, siempre que no correspondan a las prestaciones a que se refiere la partida 154 Prestaciones contractuales.
	-L.C.P. Manuel Fonseca Villaseñor</t>
        </r>
      </text>
    </comment>
    <comment ref="C222" authorId="0" shapeId="0">
      <text>
        <r>
          <rPr>
            <sz val="11"/>
            <color theme="1"/>
            <rFont val="Calibri"/>
            <family val="2"/>
            <scheme val="minor"/>
          </rPr>
          <t>Recursos fiscales: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
	-L.C.P. Manuel Fonseca Villaseñor</t>
        </r>
      </text>
    </comment>
    <comment ref="C223" authorId="0" shapeId="0">
      <text>
        <r>
          <rPr>
            <sz val="11"/>
            <color theme="1"/>
            <rFont val="Calibri"/>
            <family val="2"/>
            <scheme val="minor"/>
          </rPr>
          <t>Financiamiento interno: Son los que provienen de obligaciones contraídas en el país, con acreedores nacionales y pagaderos en el interior del país en moneda nacional.
	-L.C.P. Manuel Fonseca Villaseñor</t>
        </r>
      </text>
    </comment>
    <comment ref="C224" authorId="0" shapeId="0">
      <text>
        <r>
          <rPr>
            <sz val="11"/>
            <color theme="1"/>
            <rFont val="Calibri"/>
            <family val="2"/>
            <scheme val="minor"/>
          </rPr>
          <t>Financiamiento Externo: Son los que provienen de obligaciones contraídas por el Poder Ejecutivo Federal con acreedores extranjeros y pagaderos en el exterior del país en moneda extranjera.
	-L.C.P. Manuel Fonseca Villaseñor</t>
        </r>
      </text>
    </comment>
    <comment ref="C225" authorId="0" shapeId="0">
      <text>
        <r>
          <rPr>
            <sz val="11"/>
            <color theme="1"/>
            <rFont val="Calibri"/>
            <family val="2"/>
            <scheme val="minor"/>
          </rPr>
          <t>Ingresos propios: Son los que obtienen las entidades de la administración pública paraestatal y paramunicipal como pueden ser los ingresos por venta de bienes y servicios, ingresos diversos y no inherentes a la operación, en términos de las disposiciones legales aplicables.
	-L.C.P. Manuel Fonseca Villaseñor</t>
        </r>
      </text>
    </comment>
    <comment ref="C226"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
	-L.C.P. Manuel Fonseca Villaseñor</t>
        </r>
      </text>
    </comment>
    <comment ref="C227" authorId="0" shapeId="0">
      <text>
        <r>
          <rPr>
            <sz val="11"/>
            <color theme="1"/>
            <rFont val="Calibri"/>
            <family val="2"/>
            <scheme val="minor"/>
          </rPr>
          <t>Recursos estatales: En el caso de los Municipios, son los que provienen del Gobierno Estatal, en términos de la Ley de Ingresos Estatal y del Presupuesto de Egresos Estatal.
	-L.C.P. Manuel Fonseca Villaseñor</t>
        </r>
      </text>
    </comment>
    <comment ref="C228" authorId="0" shapeId="0">
      <text>
        <r>
          <rPr>
            <sz val="11"/>
            <color theme="1"/>
            <rFont val="Calibri"/>
            <family val="2"/>
            <scheme val="minor"/>
          </rPr>
          <t>Otros recursos de libre disposición: Son los que provienen de otras fuentes no etiquetadas no comprendidas en los conceptos anteriores.
	-L.C.P. Manuel Fonseca Villaseñor</t>
        </r>
      </text>
    </comment>
    <comment ref="C229"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
	-L.C.P. Manuel Fonseca Villaseñor</t>
        </r>
      </text>
    </comment>
    <comment ref="C230" authorId="0" shapeId="0">
      <text>
        <r>
          <rPr>
            <sz val="11"/>
            <color theme="1"/>
            <rFont val="Calibri"/>
            <family val="2"/>
            <scheme val="minor"/>
          </rPr>
          <t>Recursos estatales: En el caso de los Municipios, son los que provienen del Gobierno Estatal y que cuentan con un destino específico, en términos de la Ley de Ingresos Estatal y del Presupuesto de Egresos Estatal.
	-L.C.P. Manuel Fonseca Villaseñor</t>
        </r>
      </text>
    </comment>
    <comment ref="C231" authorId="0" shapeId="0">
      <text>
        <r>
          <rPr>
            <sz val="11"/>
            <color theme="1"/>
            <rFont val="Calibri"/>
            <family val="2"/>
            <scheme val="minor"/>
          </rPr>
          <t>Otros recursos de transferencias federales etiquetadas: Son los que provienen de otras fuentes etiquetadas no comprendidas en los conceptos anteriores.
	-L.C.P. Manuel Fonseca Villaseñor</t>
        </r>
      </text>
    </comment>
    <comment ref="B232" authorId="0" shapeId="0">
      <text>
        <r>
          <rPr>
            <sz val="11"/>
            <color theme="1"/>
            <rFont val="Calibri"/>
            <family val="2"/>
            <scheme val="minor"/>
          </rPr>
          <t>Asignaciones destinadas a cubrir las medidas de incremento en percepciones, prestaciones económicas, creación de plazas y, en su caso, otras medidas salariales y económicas que se aprueben en el Presupuesto de Egresos. Las partidas de este concepto no se ejercerán en forma directa, sino a través de las partidas que correspondan a los demás conceptos del capítulo 1000 Servicios Personales, que sean objeto de traspaso de estos recursos.
	-L.C.P. Manuel Fonseca Villaseñor</t>
        </r>
      </text>
    </comment>
    <comment ref="B233" authorId="0" shapeId="0">
      <text>
        <r>
          <rPr>
            <sz val="11"/>
            <color theme="1"/>
            <rFont val="Calibri"/>
            <family val="2"/>
            <scheme val="minor"/>
          </rPr>
          <t>Asignaciones destinadas a cubrir las medidas de incremento en percepciones, creación de plazas, aportaciones en términos de seguridad social u otras medidas de carácter laboral o económico de los servidores públicos que se aprueben en el Presupuesto de Egresos. Esta partida no se ejercerá en forma directa, sino a través de las partidas que correspondan a los demás conceptos del capítulo 1000 Servicios Personales, que sean objeto de traspaso de estos recursos. Estas se considerarán como transitorias en tanto se distribuye su monto entre las partidas específicas necesarias para los programas, por lo que su asignación se afectará una vez ubicada en las partidas correspondientes, según la naturaleza de las erogaciones y previa aprobación, de acuerdo con lineamientos específicos.
	-L.C.P. Manuel Fonseca Villaseñor</t>
        </r>
      </text>
    </comment>
    <comment ref="C233" authorId="0" shapeId="0">
      <text>
        <r>
          <rPr>
            <sz val="11"/>
            <color theme="1"/>
            <rFont val="Calibri"/>
            <family val="2"/>
            <scheme val="minor"/>
          </rPr>
          <t>Recursos fiscales: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
	-L.C.P. Manuel Fonseca Villaseñor</t>
        </r>
      </text>
    </comment>
    <comment ref="C234" authorId="0" shapeId="0">
      <text>
        <r>
          <rPr>
            <sz val="11"/>
            <color theme="1"/>
            <rFont val="Calibri"/>
            <family val="2"/>
            <scheme val="minor"/>
          </rPr>
          <t>Financiamiento interno: Son los que provienen de obligaciones contraídas en el país, con acreedores nacionales y pagaderos en el interior del país en moneda nacional.
	-L.C.P. Manuel Fonseca Villaseñor</t>
        </r>
      </text>
    </comment>
    <comment ref="C235" authorId="0" shapeId="0">
      <text>
        <r>
          <rPr>
            <sz val="11"/>
            <color theme="1"/>
            <rFont val="Calibri"/>
            <family val="2"/>
            <scheme val="minor"/>
          </rPr>
          <t>Financiamiento Externo: Son los que provienen de obligaciones contraídas por el Poder Ejecutivo Federal con acreedores extranjeros y pagaderos en el exterior del país en moneda extranjera.
	-L.C.P. Manuel Fonseca Villaseñor</t>
        </r>
      </text>
    </comment>
    <comment ref="C236" authorId="0" shapeId="0">
      <text>
        <r>
          <rPr>
            <sz val="11"/>
            <color theme="1"/>
            <rFont val="Calibri"/>
            <family val="2"/>
            <scheme val="minor"/>
          </rPr>
          <t>Ingresos propios: Son los que obtienen las entidades de la administración pública paraestatal y paramunicipal como pueden ser los ingresos por venta de bienes y servicios, ingresos diversos y no inherentes a la operación, en términos de las disposiciones legales aplicables.
	-L.C.P. Manuel Fonseca Villaseñor</t>
        </r>
      </text>
    </comment>
    <comment ref="C237"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
	-L.C.P. Manuel Fonseca Villaseñor</t>
        </r>
      </text>
    </comment>
    <comment ref="C238" authorId="0" shapeId="0">
      <text>
        <r>
          <rPr>
            <sz val="11"/>
            <color theme="1"/>
            <rFont val="Calibri"/>
            <family val="2"/>
            <scheme val="minor"/>
          </rPr>
          <t>Recursos estatales: En el caso de los Municipios, son los que provienen del Gobierno Estatal, en términos de la Ley de Ingresos Estatal y del Presupuesto de Egresos Estatal.
	-L.C.P. Manuel Fonseca Villaseñor</t>
        </r>
      </text>
    </comment>
    <comment ref="C239" authorId="0" shapeId="0">
      <text>
        <r>
          <rPr>
            <sz val="11"/>
            <color theme="1"/>
            <rFont val="Calibri"/>
            <family val="2"/>
            <scheme val="minor"/>
          </rPr>
          <t>Otros recursos de libre disposición: Son los que provienen de otras fuentes no etiquetadas no comprendidas en los conceptos anteriores.
	-L.C.P. Manuel Fonseca Villaseñor</t>
        </r>
      </text>
    </comment>
    <comment ref="C240"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
	-L.C.P. Manuel Fonseca Villaseñor</t>
        </r>
      </text>
    </comment>
    <comment ref="C241" authorId="0" shapeId="0">
      <text>
        <r>
          <rPr>
            <sz val="11"/>
            <color theme="1"/>
            <rFont val="Calibri"/>
            <family val="2"/>
            <scheme val="minor"/>
          </rPr>
          <t>Recursos estatales: En el caso de los Municipios, son los que provienen del Gobierno Estatal y que cuentan con un destino específico, en términos de la Ley de Ingresos Estatal y del Presupuesto de Egresos Estatal.
	-L.C.P. Manuel Fonseca Villaseñor</t>
        </r>
      </text>
    </comment>
    <comment ref="C242" authorId="0" shapeId="0">
      <text>
        <r>
          <rPr>
            <sz val="11"/>
            <color theme="1"/>
            <rFont val="Calibri"/>
            <family val="2"/>
            <scheme val="minor"/>
          </rPr>
          <t>Otros recursos de transferencias federales etiquetadas: Son los que provienen de otras fuentes etiquetadas no comprendidas en los conceptos anteriores.
	-L.C.P. Manuel Fonseca Villaseñor</t>
        </r>
      </text>
    </comment>
    <comment ref="B243" authorId="0" shapeId="0">
      <text>
        <r>
          <rPr>
            <sz val="11"/>
            <color theme="1"/>
            <rFont val="Calibri"/>
            <family val="2"/>
            <scheme val="minor"/>
          </rPr>
          <t>Asignaciones destinadas a cubrir estímulos económicos a los servidores públicos de mando, enlace y operativos de los entes públicos, que establezcan las disposiciones aplicables, derivado del desempeño de sus funciones.
	-L.C.P. Manuel Fonseca Villaseñor</t>
        </r>
      </text>
    </comment>
    <comment ref="B244" authorId="0" shapeId="0">
      <text>
        <r>
          <rPr>
            <sz val="11"/>
            <color theme="1"/>
            <rFont val="Calibri"/>
            <family val="2"/>
            <scheme val="minor"/>
          </rPr>
          <t>Asignaciones destinadas a cubrir los estímulos al personal de los entes públicos por productividad, desempeño, calidad, acreditación por titulación de licenciatura, años de servicio, puntualidad y asistencia, entre otros; de acuerdo con la normatividad aplicable.
	-L.C.P. Manuel Fonseca Villaseñor</t>
        </r>
      </text>
    </comment>
    <comment ref="C244" authorId="0" shapeId="0">
      <text>
        <r>
          <rPr>
            <sz val="11"/>
            <color theme="1"/>
            <rFont val="Calibri"/>
            <family val="2"/>
            <scheme val="minor"/>
          </rPr>
          <t>Recursos fiscales: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
	-L.C.P. Manuel Fonseca Villaseñor</t>
        </r>
      </text>
    </comment>
    <comment ref="C245" authorId="0" shapeId="0">
      <text>
        <r>
          <rPr>
            <sz val="11"/>
            <color theme="1"/>
            <rFont val="Calibri"/>
            <family val="2"/>
            <scheme val="minor"/>
          </rPr>
          <t>Financiamiento interno: Son los que provienen de obligaciones contraídas en el país, con acreedores nacionales y pagaderos en el interior del país en moneda nacional.
	-L.C.P. Manuel Fonseca Villaseñor</t>
        </r>
      </text>
    </comment>
    <comment ref="C246" authorId="0" shapeId="0">
      <text>
        <r>
          <rPr>
            <sz val="11"/>
            <color theme="1"/>
            <rFont val="Calibri"/>
            <family val="2"/>
            <scheme val="minor"/>
          </rPr>
          <t>Financiamiento Externo: Son los que provienen de obligaciones contraídas por el Poder Ejecutivo Federal con acreedores extranjeros y pagaderos en el exterior del país en moneda extranjera.
	-L.C.P. Manuel Fonseca Villaseñor</t>
        </r>
      </text>
    </comment>
    <comment ref="C247" authorId="0" shapeId="0">
      <text>
        <r>
          <rPr>
            <sz val="11"/>
            <color theme="1"/>
            <rFont val="Calibri"/>
            <family val="2"/>
            <scheme val="minor"/>
          </rPr>
          <t>Ingresos propios: Son los que obtienen las entidades de la administración pública paraestatal y paramunicipal como pueden ser los ingresos por venta de bienes y servicios, ingresos diversos y no inherentes a la operación, en términos de las disposiciones legales aplicables.
	-L.C.P. Manuel Fonseca Villaseñor</t>
        </r>
      </text>
    </comment>
    <comment ref="C248"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
	-L.C.P. Manuel Fonseca Villaseñor</t>
        </r>
      </text>
    </comment>
    <comment ref="C249" authorId="0" shapeId="0">
      <text>
        <r>
          <rPr>
            <sz val="11"/>
            <color theme="1"/>
            <rFont val="Calibri"/>
            <family val="2"/>
            <scheme val="minor"/>
          </rPr>
          <t>Recursos estatales: En el caso de los Municipios, son los que provienen del Gobierno Estatal, en términos de la Ley de Ingresos Estatal y del Presupuesto de Egresos Estatal.
	-L.C.P. Manuel Fonseca Villaseñor</t>
        </r>
      </text>
    </comment>
    <comment ref="C250" authorId="0" shapeId="0">
      <text>
        <r>
          <rPr>
            <sz val="11"/>
            <color theme="1"/>
            <rFont val="Calibri"/>
            <family val="2"/>
            <scheme val="minor"/>
          </rPr>
          <t>Otros recursos de libre disposición: Son los que provienen de otras fuentes no etiquetadas no comprendidas en los conceptos anteriores.
	-L.C.P. Manuel Fonseca Villaseñor</t>
        </r>
      </text>
    </comment>
    <comment ref="C251"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
	-L.C.P. Manuel Fonseca Villaseñor</t>
        </r>
      </text>
    </comment>
    <comment ref="C252" authorId="0" shapeId="0">
      <text>
        <r>
          <rPr>
            <sz val="11"/>
            <color theme="1"/>
            <rFont val="Calibri"/>
            <family val="2"/>
            <scheme val="minor"/>
          </rPr>
          <t>Recursos estatales: En el caso de los Municipios, son los que provienen del Gobierno Estatal y que cuentan con un destino específico, en términos de la Ley de Ingresos Estatal y del Presupuesto de Egresos Estatal.
	-L.C.P. Manuel Fonseca Villaseñor</t>
        </r>
      </text>
    </comment>
    <comment ref="C253" authorId="0" shapeId="0">
      <text>
        <r>
          <rPr>
            <sz val="11"/>
            <color theme="1"/>
            <rFont val="Calibri"/>
            <family val="2"/>
            <scheme val="minor"/>
          </rPr>
          <t>Otros recursos de transferencias federales etiquetadas: Son los que provienen de otras fuentes etiquetadas no comprendidas en los conceptos anteriores.
	-L.C.P. Manuel Fonseca Villaseñor</t>
        </r>
      </text>
    </comment>
    <comment ref="B254" authorId="0" shapeId="0">
      <text>
        <r>
          <rPr>
            <sz val="11"/>
            <color theme="1"/>
            <rFont val="Calibri"/>
            <family val="2"/>
            <scheme val="minor"/>
          </rPr>
          <t>Asignaciones destinadas a premiar el heroísmo, capacidad profesional, servicios a la Patria o demás hechos meritorios; así como a la distinguida actuación del personal militar o civil, que redunde en beneficio de la Armada de México, se otorgarán de acuerdo con la legislación vigente.
	-L.C.P. Manuel Fonseca Villaseñor</t>
        </r>
      </text>
    </comment>
    <comment ref="C254" authorId="0" shapeId="0">
      <text>
        <r>
          <rPr>
            <sz val="11"/>
            <color theme="1"/>
            <rFont val="Calibri"/>
            <family val="2"/>
            <scheme val="minor"/>
          </rPr>
          <t>Recursos fiscales: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
	-L.C.P. Manuel Fonseca Villaseñor</t>
        </r>
      </text>
    </comment>
    <comment ref="C255" authorId="0" shapeId="0">
      <text>
        <r>
          <rPr>
            <sz val="11"/>
            <color theme="1"/>
            <rFont val="Calibri"/>
            <family val="2"/>
            <scheme val="minor"/>
          </rPr>
          <t>Financiamiento interno: Son los que provienen de obligaciones contraídas en el país, con acreedores nacionales y pagaderos en el interior del país en moneda nacional.
	-L.C.P. Manuel Fonseca Villaseñor</t>
        </r>
      </text>
    </comment>
    <comment ref="C256" authorId="0" shapeId="0">
      <text>
        <r>
          <rPr>
            <sz val="11"/>
            <color theme="1"/>
            <rFont val="Calibri"/>
            <family val="2"/>
            <scheme val="minor"/>
          </rPr>
          <t>Financiamiento Externo: Son los que provienen de obligaciones contraídas por el Poder Ejecutivo Federal con acreedores extranjeros y pagaderos en el exterior del país en moneda extranjera.
	-L.C.P. Manuel Fonseca Villaseñor</t>
        </r>
      </text>
    </comment>
    <comment ref="C257" authorId="0" shapeId="0">
      <text>
        <r>
          <rPr>
            <sz val="11"/>
            <color theme="1"/>
            <rFont val="Calibri"/>
            <family val="2"/>
            <scheme val="minor"/>
          </rPr>
          <t>Ingresos propios: Son los que obtienen las entidades de la administración pública paraestatal y paramunicipal como pueden ser los ingresos por venta de bienes y servicios, ingresos diversos y no inherentes a la operación, en términos de las disposiciones legales aplicables.
	-L.C.P. Manuel Fonseca Villaseñor</t>
        </r>
      </text>
    </comment>
    <comment ref="C258"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
	-L.C.P. Manuel Fonseca Villaseñor</t>
        </r>
      </text>
    </comment>
    <comment ref="C259" authorId="0" shapeId="0">
      <text>
        <r>
          <rPr>
            <sz val="11"/>
            <color theme="1"/>
            <rFont val="Calibri"/>
            <family val="2"/>
            <scheme val="minor"/>
          </rPr>
          <t>Recursos estatales: En el caso de los Municipios, son los que provienen del Gobierno Estatal, en términos de la Ley de Ingresos Estatal y del Presupuesto de Egresos Estatal.
	-L.C.P. Manuel Fonseca Villaseñor</t>
        </r>
      </text>
    </comment>
    <comment ref="C260" authorId="0" shapeId="0">
      <text>
        <r>
          <rPr>
            <sz val="11"/>
            <color theme="1"/>
            <rFont val="Calibri"/>
            <family val="2"/>
            <scheme val="minor"/>
          </rPr>
          <t>Otros recursos de libre disposición: Son los que provienen de otras fuentes no etiquetadas no comprendidas en los conceptos anteriores.
	-L.C.P. Manuel Fonseca Villaseñor</t>
        </r>
      </text>
    </comment>
    <comment ref="C261"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
	-L.C.P. Manuel Fonseca Villaseñor</t>
        </r>
      </text>
    </comment>
    <comment ref="C262" authorId="0" shapeId="0">
      <text>
        <r>
          <rPr>
            <sz val="11"/>
            <color theme="1"/>
            <rFont val="Calibri"/>
            <family val="2"/>
            <scheme val="minor"/>
          </rPr>
          <t>Recursos estatales: En el caso de los Municipios, son los que provienen del Gobierno Estatal y que cuentan con un destino específico, en términos de la Ley de Ingresos Estatal y del Presupuesto de Egresos Estatal.
	-L.C.P. Manuel Fonseca Villaseñor</t>
        </r>
      </text>
    </comment>
    <comment ref="C263" authorId="0" shapeId="0">
      <text>
        <r>
          <rPr>
            <sz val="11"/>
            <color theme="1"/>
            <rFont val="Calibri"/>
            <family val="2"/>
            <scheme val="minor"/>
          </rPr>
          <t>Otros recursos de transferencias federales etiquetadas: Son los que provienen de otras fuentes etiquetadas no comprendidas en los conceptos anteriores.
	-L.C.P. Manuel Fonseca Villaseñor</t>
        </r>
      </text>
    </comment>
    <comment ref="B264" authorId="0" shapeId="0">
      <text>
        <r>
          <rPr>
            <sz val="11"/>
            <color theme="1"/>
            <rFont val="Calibri"/>
            <family val="2"/>
            <scheme val="minor"/>
          </rPr>
          <t>Agrupa las asignaciones destinadas a la adquisición de toda clase de insumos y suministros requeridos para la prestación de bienes y servicios y para el desempeño de las actividades administrativas.
	-L.C.P. Manuel Fonseca Villaseñor</t>
        </r>
      </text>
    </comment>
    <comment ref="B265" authorId="0" shapeId="0">
      <text>
        <r>
          <rPr>
            <sz val="11"/>
            <color theme="1"/>
            <rFont val="Calibri"/>
            <family val="2"/>
            <scheme val="minor"/>
          </rPr>
          <t>Asignaciones destinadas a la adquisición de materiales y útiles de oficina, limpieza, impresión y reproducción, para el procesamiento en equipos y bienes informáticos; materiales estadísticos, geográficos, de apoyo informativo y didáctico para centros de enseñanza e investigación; materiales requeridos para el registro e identificación en trámites oficiales y servicios a la población.
	-L.C.P. Manuel Fonseca Villaseñor</t>
        </r>
      </text>
    </comment>
    <comment ref="B266" authorId="0" shapeId="0">
      <text>
        <r>
          <rPr>
            <sz val="11"/>
            <color theme="1"/>
            <rFont val="Calibri"/>
            <family val="2"/>
            <scheme val="minor"/>
          </rPr>
          <t>Asignaciones destinadas a la adquisición de materiales, artículos diversos y equipos menores propios para el uso de las oficinas tales como: papelería, formas, libretas, carpetas y cualquier tipo de papel, vasos y servilletas desechables, limpia-tipos; útiles de escritorio como engrapadoras, perforadoras manuales, sacapuntas; artículos de dibujo, correspondencia y archivo; cestos de basura y otros productos similares. Incluye la adquisición de artículos de envoltura, sacos y valijas, entre otros.
	-L.C.P. Manuel Fonseca Villaseñor</t>
        </r>
      </text>
    </comment>
    <comment ref="C266" authorId="0" shapeId="0">
      <text>
        <r>
          <rPr>
            <sz val="11"/>
            <color theme="1"/>
            <rFont val="Calibri"/>
            <family val="2"/>
            <scheme val="minor"/>
          </rPr>
          <t>Recursos fiscales: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
	-L.C.P. Manuel Fonseca Villaseñor</t>
        </r>
      </text>
    </comment>
    <comment ref="C267" authorId="0" shapeId="0">
      <text>
        <r>
          <rPr>
            <sz val="11"/>
            <color theme="1"/>
            <rFont val="Calibri"/>
            <family val="2"/>
            <scheme val="minor"/>
          </rPr>
          <t>Financiamiento interno: Son los que provienen de obligaciones contraídas en el país, con acreedores nacionales y pagaderos en el interior del país en moneda nacional.
	-L.C.P. Manuel Fonseca Villaseñor</t>
        </r>
      </text>
    </comment>
    <comment ref="C268" authorId="0" shapeId="0">
      <text>
        <r>
          <rPr>
            <sz val="11"/>
            <color theme="1"/>
            <rFont val="Calibri"/>
            <family val="2"/>
            <scheme val="minor"/>
          </rPr>
          <t>Financiamiento Externo: Son los que provienen de obligaciones contraídas por el Poder Ejecutivo Federal con acreedores extranjeros y pagaderos en el exterior del país en moneda extranjera.
	-L.C.P. Manuel Fonseca Villaseñor</t>
        </r>
      </text>
    </comment>
    <comment ref="C269" authorId="0" shapeId="0">
      <text>
        <r>
          <rPr>
            <sz val="11"/>
            <color theme="1"/>
            <rFont val="Calibri"/>
            <family val="2"/>
            <scheme val="minor"/>
          </rPr>
          <t>Ingresos propios: Son los que obtienen las entidades de la administración pública paraestatal y paramunicipal como pueden ser los ingresos por venta de bienes y servicios, ingresos diversos y no inherentes a la operación, en términos de las disposiciones legales aplicables.
	-L.C.P. Manuel Fonseca Villaseñor</t>
        </r>
      </text>
    </comment>
    <comment ref="C270"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
	-L.C.P. Manuel Fonseca Villaseñor</t>
        </r>
      </text>
    </comment>
    <comment ref="C271" authorId="0" shapeId="0">
      <text>
        <r>
          <rPr>
            <sz val="11"/>
            <color theme="1"/>
            <rFont val="Calibri"/>
            <family val="2"/>
            <scheme val="minor"/>
          </rPr>
          <t>Recursos estatales: En el caso de los Municipios, son los que provienen del Gobierno Estatal, en términos de la Ley de Ingresos Estatal y del Presupuesto de Egresos Estatal.
	-L.C.P. Manuel Fonseca Villaseñor</t>
        </r>
      </text>
    </comment>
    <comment ref="C272" authorId="0" shapeId="0">
      <text>
        <r>
          <rPr>
            <sz val="11"/>
            <color theme="1"/>
            <rFont val="Calibri"/>
            <family val="2"/>
            <scheme val="minor"/>
          </rPr>
          <t>Otros recursos de libre disposición: Son los que provienen de otras fuentes no etiquetadas no comprendidas en los conceptos anteriores.
	-L.C.P. Manuel Fonseca Villaseñor</t>
        </r>
      </text>
    </comment>
    <comment ref="C273"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
	-L.C.P. Manuel Fonseca Villaseñor</t>
        </r>
      </text>
    </comment>
    <comment ref="C274" authorId="0" shapeId="0">
      <text>
        <r>
          <rPr>
            <sz val="11"/>
            <color theme="1"/>
            <rFont val="Calibri"/>
            <family val="2"/>
            <scheme val="minor"/>
          </rPr>
          <t>Recursos estatales: En el caso de los Municipios, son los que provienen del Gobierno Estatal y que cuentan con un destino específico, en términos de la Ley de Ingresos Estatal y del Presupuesto de Egresos Estatal.
	-L.C.P. Manuel Fonseca Villaseñor</t>
        </r>
      </text>
    </comment>
    <comment ref="C275" authorId="0" shapeId="0">
      <text>
        <r>
          <rPr>
            <sz val="11"/>
            <color theme="1"/>
            <rFont val="Calibri"/>
            <family val="2"/>
            <scheme val="minor"/>
          </rPr>
          <t>Otros recursos de transferencias federales etiquetadas: Son los que provienen de otras fuentes etiquetadas no comprendidas en los conceptos anteriores.
	-L.C.P. Manuel Fonseca Villaseñor</t>
        </r>
      </text>
    </comment>
    <comment ref="B276" authorId="0" shapeId="0">
      <text>
        <r>
          <rPr>
            <sz val="11"/>
            <color theme="1"/>
            <rFont val="Calibri"/>
            <family val="2"/>
            <scheme val="minor"/>
          </rPr>
          <t>Asignaciones destinadas a la adquisición de materiales utilizados en la impresión, reproducción y encuadernación, tales como: fijadores, tintas, pastas, logotipos y demás materiales y útiles para el mismo fin. Incluye rollos fotográficos.
	-L.C.P. Manuel Fonseca Villaseñor</t>
        </r>
      </text>
    </comment>
    <comment ref="C276" authorId="0" shapeId="0">
      <text>
        <r>
          <rPr>
            <sz val="11"/>
            <color theme="1"/>
            <rFont val="Calibri"/>
            <family val="2"/>
            <scheme val="minor"/>
          </rPr>
          <t>Recursos fiscales: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
	-L.C.P. Manuel Fonseca Villaseñor</t>
        </r>
      </text>
    </comment>
    <comment ref="C277" authorId="0" shapeId="0">
      <text>
        <r>
          <rPr>
            <sz val="11"/>
            <color theme="1"/>
            <rFont val="Calibri"/>
            <family val="2"/>
            <scheme val="minor"/>
          </rPr>
          <t>Financiamiento interno: Son los que provienen de obligaciones contraídas en el país, con acreedores nacionales y pagaderos en el interior del país en moneda nacional.
	-L.C.P. Manuel Fonseca Villaseñor</t>
        </r>
      </text>
    </comment>
    <comment ref="C278" authorId="0" shapeId="0">
      <text>
        <r>
          <rPr>
            <sz val="11"/>
            <color theme="1"/>
            <rFont val="Calibri"/>
            <family val="2"/>
            <scheme val="minor"/>
          </rPr>
          <t>Financiamiento Externo: Son los que provienen de obligaciones contraídas por el Poder Ejecutivo Federal con acreedores extranjeros y pagaderos en el exterior del país en moneda extranjera.
	-L.C.P. Manuel Fonseca Villaseñor</t>
        </r>
      </text>
    </comment>
    <comment ref="C279" authorId="0" shapeId="0">
      <text>
        <r>
          <rPr>
            <sz val="11"/>
            <color theme="1"/>
            <rFont val="Calibri"/>
            <family val="2"/>
            <scheme val="minor"/>
          </rPr>
          <t>Ingresos propios: Son los que obtienen las entidades de la administración pública paraestatal y paramunicipal como pueden ser los ingresos por venta de bienes y servicios, ingresos diversos y no inherentes a la operación, en términos de las disposiciones legales aplicables.
	-L.C.P. Manuel Fonseca Villaseñor</t>
        </r>
      </text>
    </comment>
    <comment ref="C280"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
	-L.C.P. Manuel Fonseca Villaseñor</t>
        </r>
      </text>
    </comment>
    <comment ref="C281" authorId="0" shapeId="0">
      <text>
        <r>
          <rPr>
            <sz val="11"/>
            <color theme="1"/>
            <rFont val="Calibri"/>
            <family val="2"/>
            <scheme val="minor"/>
          </rPr>
          <t>Recursos estatales: En el caso de los Municipios, son los que provienen del Gobierno Estatal, en términos de la Ley de Ingresos Estatal y del Presupuesto de Egresos Estatal.
	-L.C.P. Manuel Fonseca Villaseñor</t>
        </r>
      </text>
    </comment>
    <comment ref="C282" authorId="0" shapeId="0">
      <text>
        <r>
          <rPr>
            <sz val="11"/>
            <color theme="1"/>
            <rFont val="Calibri"/>
            <family val="2"/>
            <scheme val="minor"/>
          </rPr>
          <t>Otros recursos de libre disposición: Son los que provienen de otras fuentes no etiquetadas no comprendidas en los conceptos anteriores.
	-L.C.P. Manuel Fonseca Villaseñor</t>
        </r>
      </text>
    </comment>
    <comment ref="C283"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
	-L.C.P. Manuel Fonseca Villaseñor</t>
        </r>
      </text>
    </comment>
    <comment ref="C284" authorId="0" shapeId="0">
      <text>
        <r>
          <rPr>
            <sz val="11"/>
            <color theme="1"/>
            <rFont val="Calibri"/>
            <family val="2"/>
            <scheme val="minor"/>
          </rPr>
          <t>Recursos estatales: En el caso de los Municipios, son los que provienen del Gobierno Estatal y que cuentan con un destino específico, en términos de la Ley de Ingresos Estatal y del Presupuesto de Egresos Estatal.
	-L.C.P. Manuel Fonseca Villaseñor</t>
        </r>
      </text>
    </comment>
    <comment ref="C285" authorId="0" shapeId="0">
      <text>
        <r>
          <rPr>
            <sz val="11"/>
            <color theme="1"/>
            <rFont val="Calibri"/>
            <family val="2"/>
            <scheme val="minor"/>
          </rPr>
          <t>Otros recursos de transferencias federales etiquetadas: Son los que provienen de otras fuentes etiquetadas no comprendidas en los conceptos anteriores.
	-L.C.P. Manuel Fonseca Villaseñor</t>
        </r>
      </text>
    </comment>
    <comment ref="B286" authorId="0" shapeId="0">
      <text>
        <r>
          <rPr>
            <sz val="11"/>
            <color theme="1"/>
            <rFont val="Calibri"/>
            <family val="2"/>
            <scheme val="minor"/>
          </rPr>
          <t>Asignaciones destinadas a la adquisición de publicaciones relacionadas con información estadística y geográfica. Se incluye la cartografía y publicaciones tales como: las relativas a indicadores económicos y socio-demográficos, cuentas nacionales, estudios geográficos y geodésicos, mapas, planos, fotografías aéreas y publicaciones relacionadas con información estadística y geográfica.
	-L.C.P. Manuel Fonseca Villaseñor</t>
        </r>
      </text>
    </comment>
    <comment ref="C286" authorId="0" shapeId="0">
      <text>
        <r>
          <rPr>
            <sz val="11"/>
            <color theme="1"/>
            <rFont val="Calibri"/>
            <family val="2"/>
            <scheme val="minor"/>
          </rPr>
          <t>Recursos fiscales: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
	-L.C.P. Manuel Fonseca Villaseñor</t>
        </r>
      </text>
    </comment>
    <comment ref="C287" authorId="0" shapeId="0">
      <text>
        <r>
          <rPr>
            <sz val="11"/>
            <color theme="1"/>
            <rFont val="Calibri"/>
            <family val="2"/>
            <scheme val="minor"/>
          </rPr>
          <t>Financiamiento interno: Son los que provienen de obligaciones contraídas en el país, con acreedores nacionales y pagaderos en el interior del país en moneda nacional.
	-L.C.P. Manuel Fonseca Villaseñor</t>
        </r>
      </text>
    </comment>
    <comment ref="C288" authorId="0" shapeId="0">
      <text>
        <r>
          <rPr>
            <sz val="11"/>
            <color theme="1"/>
            <rFont val="Calibri"/>
            <family val="2"/>
            <scheme val="minor"/>
          </rPr>
          <t>Financiamiento Externo: Son los que provienen de obligaciones contraídas por el Poder Ejecutivo Federal con acreedores extranjeros y pagaderos en el exterior del país en moneda extranjera.
	-L.C.P. Manuel Fonseca Villaseñor</t>
        </r>
      </text>
    </comment>
    <comment ref="C289" authorId="0" shapeId="0">
      <text>
        <r>
          <rPr>
            <sz val="11"/>
            <color theme="1"/>
            <rFont val="Calibri"/>
            <family val="2"/>
            <scheme val="minor"/>
          </rPr>
          <t>Ingresos propios: Son los que obtienen las entidades de la administración pública paraestatal y paramunicipal como pueden ser los ingresos por venta de bienes y servicios, ingresos diversos y no inherentes a la operación, en términos de las disposiciones legales aplicables.
	-L.C.P. Manuel Fonseca Villaseñor</t>
        </r>
      </text>
    </comment>
    <comment ref="C290"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
	-L.C.P. Manuel Fonseca Villaseñor</t>
        </r>
      </text>
    </comment>
    <comment ref="C291" authorId="0" shapeId="0">
      <text>
        <r>
          <rPr>
            <sz val="11"/>
            <color theme="1"/>
            <rFont val="Calibri"/>
            <family val="2"/>
            <scheme val="minor"/>
          </rPr>
          <t>Recursos estatales: En el caso de los Municipios, son los que provienen del Gobierno Estatal, en términos de la Ley de Ingresos Estatal y del Presupuesto de Egresos Estatal.
	-L.C.P. Manuel Fonseca Villaseñor</t>
        </r>
      </text>
    </comment>
    <comment ref="C292" authorId="0" shapeId="0">
      <text>
        <r>
          <rPr>
            <sz val="11"/>
            <color theme="1"/>
            <rFont val="Calibri"/>
            <family val="2"/>
            <scheme val="minor"/>
          </rPr>
          <t>Otros recursos de libre disposición: Son los que provienen de otras fuentes no etiquetadas no comprendidas en los conceptos anteriores.
	-L.C.P. Manuel Fonseca Villaseñor</t>
        </r>
      </text>
    </comment>
    <comment ref="C293"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
	-L.C.P. Manuel Fonseca Villaseñor</t>
        </r>
      </text>
    </comment>
    <comment ref="C294" authorId="0" shapeId="0">
      <text>
        <r>
          <rPr>
            <sz val="11"/>
            <color theme="1"/>
            <rFont val="Calibri"/>
            <family val="2"/>
            <scheme val="minor"/>
          </rPr>
          <t>Recursos estatales: En el caso de los Municipios, son los que provienen del Gobierno Estatal y que cuentan con un destino específico, en términos de la Ley de Ingresos Estatal y del Presupuesto de Egresos Estatal.
	-L.C.P. Manuel Fonseca Villaseñor</t>
        </r>
      </text>
    </comment>
    <comment ref="C295" authorId="0" shapeId="0">
      <text>
        <r>
          <rPr>
            <sz val="11"/>
            <color theme="1"/>
            <rFont val="Calibri"/>
            <family val="2"/>
            <scheme val="minor"/>
          </rPr>
          <t>Otros recursos de transferencias federales etiquetadas: Son los que provienen de otras fuentes etiquetadas no comprendidas en los conceptos anteriores.
	-L.C.P. Manuel Fonseca Villaseñor</t>
        </r>
      </text>
    </comment>
    <comment ref="B296" authorId="0" shapeId="0">
      <text>
        <r>
          <rPr>
            <sz val="11"/>
            <color theme="1"/>
            <rFont val="Calibri"/>
            <family val="2"/>
            <scheme val="minor"/>
          </rPr>
          <t>Asignaciones destinadas a la adquisición de insumos y equipos menores utilizados en el procesamiento, grabación e impresión de datos, así como los materiales para la limpieza y protección de los equipos tales como: tóner, medios ópticos y magnéticos, apuntadores y protectores, entre otros.
	-L.C.P. Manuel Fonseca Villaseñor</t>
        </r>
      </text>
    </comment>
    <comment ref="C296" authorId="0" shapeId="0">
      <text>
        <r>
          <rPr>
            <sz val="11"/>
            <color theme="1"/>
            <rFont val="Calibri"/>
            <family val="2"/>
            <scheme val="minor"/>
          </rPr>
          <t>Recursos fiscales: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
	-L.C.P. Manuel Fonseca Villaseñor</t>
        </r>
      </text>
    </comment>
    <comment ref="C297" authorId="0" shapeId="0">
      <text>
        <r>
          <rPr>
            <sz val="11"/>
            <color theme="1"/>
            <rFont val="Calibri"/>
            <family val="2"/>
            <scheme val="minor"/>
          </rPr>
          <t>Financiamiento interno: Son los que provienen de obligaciones contraídas en el país, con acreedores nacionales y pagaderos en el interior del país en moneda nacional.
	-L.C.P. Manuel Fonseca Villaseñor</t>
        </r>
      </text>
    </comment>
    <comment ref="C298" authorId="0" shapeId="0">
      <text>
        <r>
          <rPr>
            <sz val="11"/>
            <color theme="1"/>
            <rFont val="Calibri"/>
            <family val="2"/>
            <scheme val="minor"/>
          </rPr>
          <t>Financiamiento Externo: Son los que provienen de obligaciones contraídas por el Poder Ejecutivo Federal con acreedores extranjeros y pagaderos en el exterior del país en moneda extranjera.
	-L.C.P. Manuel Fonseca Villaseñor</t>
        </r>
      </text>
    </comment>
    <comment ref="C299" authorId="0" shapeId="0">
      <text>
        <r>
          <rPr>
            <sz val="11"/>
            <color theme="1"/>
            <rFont val="Calibri"/>
            <family val="2"/>
            <scheme val="minor"/>
          </rPr>
          <t>Ingresos propios: Son los que obtienen las entidades de la administración pública paraestatal y paramunicipal como pueden ser los ingresos por venta de bienes y servicios, ingresos diversos y no inherentes a la operación, en términos de las disposiciones legales aplicables.
	-L.C.P. Manuel Fonseca Villaseñor</t>
        </r>
      </text>
    </comment>
    <comment ref="C300"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
	-L.C.P. Manuel Fonseca Villaseñor</t>
        </r>
      </text>
    </comment>
    <comment ref="C301" authorId="0" shapeId="0">
      <text>
        <r>
          <rPr>
            <sz val="11"/>
            <color theme="1"/>
            <rFont val="Calibri"/>
            <family val="2"/>
            <scheme val="minor"/>
          </rPr>
          <t>Recursos estatales: En el caso de los Municipios, son los que provienen del Gobierno Estatal, en términos de la Ley de Ingresos Estatal y del Presupuesto de Egresos Estatal.
	-L.C.P. Manuel Fonseca Villaseñor</t>
        </r>
      </text>
    </comment>
    <comment ref="C302" authorId="0" shapeId="0">
      <text>
        <r>
          <rPr>
            <sz val="11"/>
            <color theme="1"/>
            <rFont val="Calibri"/>
            <family val="2"/>
            <scheme val="minor"/>
          </rPr>
          <t>Otros recursos de libre disposición: Son los que provienen de otras fuentes no etiquetadas no comprendidas en los conceptos anteriores.
	-L.C.P. Manuel Fonseca Villaseñor</t>
        </r>
      </text>
    </comment>
    <comment ref="C303"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
	-L.C.P. Manuel Fonseca Villaseñor</t>
        </r>
      </text>
    </comment>
    <comment ref="C304" authorId="0" shapeId="0">
      <text>
        <r>
          <rPr>
            <sz val="11"/>
            <color theme="1"/>
            <rFont val="Calibri"/>
            <family val="2"/>
            <scheme val="minor"/>
          </rPr>
          <t>Recursos estatales: En el caso de los Municipios, son los que provienen del Gobierno Estatal y que cuentan con un destino específico, en términos de la Ley de Ingresos Estatal y del Presupuesto de Egresos Estatal.
	-L.C.P. Manuel Fonseca Villaseñor</t>
        </r>
      </text>
    </comment>
    <comment ref="C305" authorId="0" shapeId="0">
      <text>
        <r>
          <rPr>
            <sz val="11"/>
            <color theme="1"/>
            <rFont val="Calibri"/>
            <family val="2"/>
            <scheme val="minor"/>
          </rPr>
          <t>Otros recursos de transferencias federales etiquetadas: Son los que provienen de otras fuentes etiquetadas no comprendidas en los conceptos anteriores.
	-L.C.P. Manuel Fonseca Villaseñor</t>
        </r>
      </text>
    </comment>
    <comment ref="B306" authorId="0" shapeId="0">
      <text>
        <r>
          <rPr>
            <sz val="11"/>
            <color theme="1"/>
            <rFont val="Calibri"/>
            <family val="2"/>
            <scheme val="minor"/>
          </rPr>
          <t>Asignaciones destinadas a la adquisición de toda clase de libros, revistas, periódicos, publicaciones, diarios oficiales, gacetas, material audiovisual, cassettes, discos compactos distintos a la adquisición de bienes intangibles (software). Incluye la suscripción a revistas y publicaciones especializadas, folletos, catálogos, formatos y otros productos mediante cualquier técnica de impresión y sobre cualquier tipo de material. Incluye impresión sobre prendas de vestir, producción de formas continuas, impresión rápida, elaboración de placas, clichés y grabados. Excluye conceptos considerados en la partida 213 Material estadístico y geográfico.
	-L.C.P. Manuel Fonseca Villaseñor</t>
        </r>
      </text>
    </comment>
    <comment ref="C306" authorId="0" shapeId="0">
      <text>
        <r>
          <rPr>
            <sz val="11"/>
            <color theme="1"/>
            <rFont val="Calibri"/>
            <family val="2"/>
            <scheme val="minor"/>
          </rPr>
          <t>Recursos fiscales: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
	-L.C.P. Manuel Fonseca Villaseñor</t>
        </r>
      </text>
    </comment>
    <comment ref="C307" authorId="0" shapeId="0">
      <text>
        <r>
          <rPr>
            <sz val="11"/>
            <color theme="1"/>
            <rFont val="Calibri"/>
            <family val="2"/>
            <scheme val="minor"/>
          </rPr>
          <t>Financiamiento interno: Son los que provienen de obligaciones contraídas en el país, con acreedores nacionales y pagaderos en el interior del país en moneda nacional.
	-L.C.P. Manuel Fonseca Villaseñor</t>
        </r>
      </text>
    </comment>
    <comment ref="C308" authorId="0" shapeId="0">
      <text>
        <r>
          <rPr>
            <sz val="11"/>
            <color theme="1"/>
            <rFont val="Calibri"/>
            <family val="2"/>
            <scheme val="minor"/>
          </rPr>
          <t>Financiamiento Externo: Son los que provienen de obligaciones contraídas por el Poder Ejecutivo Federal con acreedores extranjeros y pagaderos en el exterior del país en moneda extranjera.
	-L.C.P. Manuel Fonseca Villaseñor</t>
        </r>
      </text>
    </comment>
    <comment ref="C309" authorId="0" shapeId="0">
      <text>
        <r>
          <rPr>
            <sz val="11"/>
            <color theme="1"/>
            <rFont val="Calibri"/>
            <family val="2"/>
            <scheme val="minor"/>
          </rPr>
          <t>Ingresos propios: Son los que obtienen las entidades de la administración pública paraestatal y paramunicipal como pueden ser los ingresos por venta de bienes y servicios, ingresos diversos y no inherentes a la operación, en términos de las disposiciones legales aplicables.
	-L.C.P. Manuel Fonseca Villaseñor</t>
        </r>
      </text>
    </comment>
    <comment ref="C310"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
	-L.C.P. Manuel Fonseca Villaseñor</t>
        </r>
      </text>
    </comment>
    <comment ref="C311" authorId="0" shapeId="0">
      <text>
        <r>
          <rPr>
            <sz val="11"/>
            <color theme="1"/>
            <rFont val="Calibri"/>
            <family val="2"/>
            <scheme val="minor"/>
          </rPr>
          <t>Recursos estatales: En el caso de los Municipios, son los que provienen del Gobierno Estatal, en términos de la Ley de Ingresos Estatal y del Presupuesto de Egresos Estatal.
	-L.C.P. Manuel Fonseca Villaseñor</t>
        </r>
      </text>
    </comment>
    <comment ref="C312" authorId="0" shapeId="0">
      <text>
        <r>
          <rPr>
            <sz val="11"/>
            <color theme="1"/>
            <rFont val="Calibri"/>
            <family val="2"/>
            <scheme val="minor"/>
          </rPr>
          <t>Otros recursos de libre disposición: Son los que provienen de otras fuentes no etiquetadas no comprendidas en los conceptos anteriores.
	-L.C.P. Manuel Fonseca Villaseñor</t>
        </r>
      </text>
    </comment>
    <comment ref="C313"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
	-L.C.P. Manuel Fonseca Villaseñor</t>
        </r>
      </text>
    </comment>
    <comment ref="C314" authorId="0" shapeId="0">
      <text>
        <r>
          <rPr>
            <sz val="11"/>
            <color theme="1"/>
            <rFont val="Calibri"/>
            <family val="2"/>
            <scheme val="minor"/>
          </rPr>
          <t>Recursos estatales: En el caso de los Municipios, son los que provienen del Gobierno Estatal y que cuentan con un destino específico, en términos de la Ley de Ingresos Estatal y del Presupuesto de Egresos Estatal.
	-L.C.P. Manuel Fonseca Villaseñor</t>
        </r>
      </text>
    </comment>
    <comment ref="C315" authorId="0" shapeId="0">
      <text>
        <r>
          <rPr>
            <sz val="11"/>
            <color theme="1"/>
            <rFont val="Calibri"/>
            <family val="2"/>
            <scheme val="minor"/>
          </rPr>
          <t>Otros recursos de transferencias federales etiquetadas: Son los que provienen de otras fuentes etiquetadas no comprendidas en los conceptos anteriores.
	-L.C.P. Manuel Fonseca Villaseñor</t>
        </r>
      </text>
    </comment>
    <comment ref="B316" authorId="0" shapeId="0">
      <text>
        <r>
          <rPr>
            <sz val="11"/>
            <color theme="1"/>
            <rFont val="Calibri"/>
            <family val="2"/>
            <scheme val="minor"/>
          </rPr>
          <t>Asignaciones destinadas a la adquisición de materiales, artículos y enseres para el aseo, limpieza e higiene, tales como: escobas, jergas, detergentes, jabones y otros productos similares.
	-L.C.P. Manuel Fonseca Villaseñor</t>
        </r>
      </text>
    </comment>
    <comment ref="C316" authorId="0" shapeId="0">
      <text>
        <r>
          <rPr>
            <sz val="11"/>
            <color theme="1"/>
            <rFont val="Calibri"/>
            <family val="2"/>
            <scheme val="minor"/>
          </rPr>
          <t>Recursos fiscales: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
	-L.C.P. Manuel Fonseca Villaseñor</t>
        </r>
      </text>
    </comment>
    <comment ref="C317" authorId="0" shapeId="0">
      <text>
        <r>
          <rPr>
            <sz val="11"/>
            <color theme="1"/>
            <rFont val="Calibri"/>
            <family val="2"/>
            <scheme val="minor"/>
          </rPr>
          <t>Financiamiento interno: Son los que provienen de obligaciones contraídas en el país, con acreedores nacionales y pagaderos en el interior del país en moneda nacional.
	-L.C.P. Manuel Fonseca Villaseñor</t>
        </r>
      </text>
    </comment>
    <comment ref="C318" authorId="0" shapeId="0">
      <text>
        <r>
          <rPr>
            <sz val="11"/>
            <color theme="1"/>
            <rFont val="Calibri"/>
            <family val="2"/>
            <scheme val="minor"/>
          </rPr>
          <t>Financiamiento Externo: Son los que provienen de obligaciones contraídas por el Poder Ejecutivo Federal con acreedores extranjeros y pagaderos en el exterior del país en moneda extranjera.
	-L.C.P. Manuel Fonseca Villaseñor</t>
        </r>
      </text>
    </comment>
    <comment ref="C319" authorId="0" shapeId="0">
      <text>
        <r>
          <rPr>
            <sz val="11"/>
            <color theme="1"/>
            <rFont val="Calibri"/>
            <family val="2"/>
            <scheme val="minor"/>
          </rPr>
          <t>Ingresos propios: Son los que obtienen las entidades de la administración pública paraestatal y paramunicipal como pueden ser los ingresos por venta de bienes y servicios, ingresos diversos y no inherentes a la operación, en términos de las disposiciones legales aplicables.
	-L.C.P. Manuel Fonseca Villaseñor</t>
        </r>
      </text>
    </comment>
    <comment ref="C320"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
	-L.C.P. Manuel Fonseca Villaseñor</t>
        </r>
      </text>
    </comment>
    <comment ref="C321" authorId="0" shapeId="0">
      <text>
        <r>
          <rPr>
            <sz val="11"/>
            <color theme="1"/>
            <rFont val="Calibri"/>
            <family val="2"/>
            <scheme val="minor"/>
          </rPr>
          <t>Recursos estatales: En el caso de los Municipios, son los que provienen del Gobierno Estatal, en términos de la Ley de Ingresos Estatal y del Presupuesto de Egresos Estatal.
	-L.C.P. Manuel Fonseca Villaseñor</t>
        </r>
      </text>
    </comment>
    <comment ref="C322" authorId="0" shapeId="0">
      <text>
        <r>
          <rPr>
            <sz val="11"/>
            <color theme="1"/>
            <rFont val="Calibri"/>
            <family val="2"/>
            <scheme val="minor"/>
          </rPr>
          <t>Otros recursos de libre disposición: Son los que provienen de otras fuentes no etiquetadas no comprendidas en los conceptos anteriores.
	-L.C.P. Manuel Fonseca Villaseñor</t>
        </r>
      </text>
    </comment>
    <comment ref="C323"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
	-L.C.P. Manuel Fonseca Villaseñor</t>
        </r>
      </text>
    </comment>
    <comment ref="C324" authorId="0" shapeId="0">
      <text>
        <r>
          <rPr>
            <sz val="11"/>
            <color theme="1"/>
            <rFont val="Calibri"/>
            <family val="2"/>
            <scheme val="minor"/>
          </rPr>
          <t>Recursos estatales: En el caso de los Municipios, son los que provienen del Gobierno Estatal y que cuentan con un destino específico, en términos de la Ley de Ingresos Estatal y del Presupuesto de Egresos Estatal.
	-L.C.P. Manuel Fonseca Villaseñor</t>
        </r>
      </text>
    </comment>
    <comment ref="C325" authorId="0" shapeId="0">
      <text>
        <r>
          <rPr>
            <sz val="11"/>
            <color theme="1"/>
            <rFont val="Calibri"/>
            <family val="2"/>
            <scheme val="minor"/>
          </rPr>
          <t>Otros recursos de transferencias federales etiquetadas: Son los que provienen de otras fuentes etiquetadas no comprendidas en los conceptos anteriores.
	-L.C.P. Manuel Fonseca Villaseñor</t>
        </r>
      </text>
    </comment>
    <comment ref="B326" authorId="0" shapeId="0">
      <text>
        <r>
          <rPr>
            <sz val="11"/>
            <color theme="1"/>
            <rFont val="Calibri"/>
            <family val="2"/>
            <scheme val="minor"/>
          </rPr>
          <t>Asignaciones destinadas a la adquisición de todo tipo de material didáctico así como materiales y suministros necesarios para las funciones educativas.
	-L.C.P. Manuel Fonseca Villaseñor</t>
        </r>
      </text>
    </comment>
    <comment ref="C326" authorId="0" shapeId="0">
      <text>
        <r>
          <rPr>
            <sz val="11"/>
            <color theme="1"/>
            <rFont val="Calibri"/>
            <family val="2"/>
            <scheme val="minor"/>
          </rPr>
          <t>Recursos fiscales: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
	-L.C.P. Manuel Fonseca Villaseñor</t>
        </r>
      </text>
    </comment>
    <comment ref="C327" authorId="0" shapeId="0">
      <text>
        <r>
          <rPr>
            <sz val="11"/>
            <color theme="1"/>
            <rFont val="Calibri"/>
            <family val="2"/>
            <scheme val="minor"/>
          </rPr>
          <t>Financiamiento interno: Son los que provienen de obligaciones contraídas en el país, con acreedores nacionales y pagaderos en el interior del país en moneda nacional.
	-L.C.P. Manuel Fonseca Villaseñor</t>
        </r>
      </text>
    </comment>
    <comment ref="C328" authorId="0" shapeId="0">
      <text>
        <r>
          <rPr>
            <sz val="11"/>
            <color theme="1"/>
            <rFont val="Calibri"/>
            <family val="2"/>
            <scheme val="minor"/>
          </rPr>
          <t>Financiamiento Externo: Son los que provienen de obligaciones contraídas por el Poder Ejecutivo Federal con acreedores extranjeros y pagaderos en el exterior del país en moneda extranjera.
	-L.C.P. Manuel Fonseca Villaseñor</t>
        </r>
      </text>
    </comment>
    <comment ref="C329" authorId="0" shapeId="0">
      <text>
        <r>
          <rPr>
            <sz val="11"/>
            <color theme="1"/>
            <rFont val="Calibri"/>
            <family val="2"/>
            <scheme val="minor"/>
          </rPr>
          <t>Ingresos propios: Son los que obtienen las entidades de la administración pública paraestatal y paramunicipal como pueden ser los ingresos por venta de bienes y servicios, ingresos diversos y no inherentes a la operación, en términos de las disposiciones legales aplicables.
	-L.C.P. Manuel Fonseca Villaseñor</t>
        </r>
      </text>
    </comment>
    <comment ref="C330"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
	-L.C.P. Manuel Fonseca Villaseñor</t>
        </r>
      </text>
    </comment>
    <comment ref="C331" authorId="0" shapeId="0">
      <text>
        <r>
          <rPr>
            <sz val="11"/>
            <color theme="1"/>
            <rFont val="Calibri"/>
            <family val="2"/>
            <scheme val="minor"/>
          </rPr>
          <t>Recursos estatales: En el caso de los Municipios, son los que provienen del Gobierno Estatal, en términos de la Ley de Ingresos Estatal y del Presupuesto de Egresos Estatal.
	-L.C.P. Manuel Fonseca Villaseñor</t>
        </r>
      </text>
    </comment>
    <comment ref="C332" authorId="0" shapeId="0">
      <text>
        <r>
          <rPr>
            <sz val="11"/>
            <color theme="1"/>
            <rFont val="Calibri"/>
            <family val="2"/>
            <scheme val="minor"/>
          </rPr>
          <t>Otros recursos de libre disposición: Son los que provienen de otras fuentes no etiquetadas no comprendidas en los conceptos anteriores.
	-L.C.P. Manuel Fonseca Villaseñor</t>
        </r>
      </text>
    </comment>
    <comment ref="C333"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
	-L.C.P. Manuel Fonseca Villaseñor</t>
        </r>
      </text>
    </comment>
    <comment ref="C334" authorId="0" shapeId="0">
      <text>
        <r>
          <rPr>
            <sz val="11"/>
            <color theme="1"/>
            <rFont val="Calibri"/>
            <family val="2"/>
            <scheme val="minor"/>
          </rPr>
          <t>Recursos estatales: En el caso de los Municipios, son los que provienen del Gobierno Estatal y que cuentan con un destino específico, en términos de la Ley de Ingresos Estatal y del Presupuesto de Egresos Estatal.
	-L.C.P. Manuel Fonseca Villaseñor</t>
        </r>
      </text>
    </comment>
    <comment ref="C335" authorId="0" shapeId="0">
      <text>
        <r>
          <rPr>
            <sz val="11"/>
            <color theme="1"/>
            <rFont val="Calibri"/>
            <family val="2"/>
            <scheme val="minor"/>
          </rPr>
          <t>Otros recursos de transferencias federales etiquetadas: Son los que provienen de otras fuentes etiquetadas no comprendidas en los conceptos anteriores.
	-L.C.P. Manuel Fonseca Villaseñor</t>
        </r>
      </text>
    </comment>
    <comment ref="B336" authorId="0" shapeId="0">
      <text>
        <r>
          <rPr>
            <sz val="11"/>
            <color theme="1"/>
            <rFont val="Calibri"/>
            <family val="2"/>
            <scheme val="minor"/>
          </rPr>
          <t>Asignaciones destinadas a la adquisición de materiales requeridos para el registro e identificación en trámites oficiales y servicios a la población, tales como: pasaportes, certificados especiales, formas valoradas, placas de tránsito, licencias de conducir, entre otras.
	-L.C.P. Manuel Fonseca Villaseñor</t>
        </r>
      </text>
    </comment>
    <comment ref="C336" authorId="0" shapeId="0">
      <text>
        <r>
          <rPr>
            <sz val="11"/>
            <color theme="1"/>
            <rFont val="Calibri"/>
            <family val="2"/>
            <scheme val="minor"/>
          </rPr>
          <t>Recursos fiscales: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
	-L.C.P. Manuel Fonseca Villaseñor</t>
        </r>
      </text>
    </comment>
    <comment ref="C337" authorId="0" shapeId="0">
      <text>
        <r>
          <rPr>
            <sz val="11"/>
            <color theme="1"/>
            <rFont val="Calibri"/>
            <family val="2"/>
            <scheme val="minor"/>
          </rPr>
          <t>Financiamiento interno: Son los que provienen de obligaciones contraídas en el país, con acreedores nacionales y pagaderos en el interior del país en moneda nacional.
	-L.C.P. Manuel Fonseca Villaseñor</t>
        </r>
      </text>
    </comment>
    <comment ref="C338" authorId="0" shapeId="0">
      <text>
        <r>
          <rPr>
            <sz val="11"/>
            <color theme="1"/>
            <rFont val="Calibri"/>
            <family val="2"/>
            <scheme val="minor"/>
          </rPr>
          <t>Financiamiento Externo: Son los que provienen de obligaciones contraídas por el Poder Ejecutivo Federal con acreedores extranjeros y pagaderos en el exterior del país en moneda extranjera.
	-L.C.P. Manuel Fonseca Villaseñor</t>
        </r>
      </text>
    </comment>
    <comment ref="C339" authorId="0" shapeId="0">
      <text>
        <r>
          <rPr>
            <sz val="11"/>
            <color theme="1"/>
            <rFont val="Calibri"/>
            <family val="2"/>
            <scheme val="minor"/>
          </rPr>
          <t>Ingresos propios: Son los que obtienen las entidades de la administración pública paraestatal y paramunicipal como pueden ser los ingresos por venta de bienes y servicios, ingresos diversos y no inherentes a la operación, en términos de las disposiciones legales aplicables.
	-L.C.P. Manuel Fonseca Villaseñor</t>
        </r>
      </text>
    </comment>
    <comment ref="C340"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
	-L.C.P. Manuel Fonseca Villaseñor</t>
        </r>
      </text>
    </comment>
    <comment ref="C341" authorId="0" shapeId="0">
      <text>
        <r>
          <rPr>
            <sz val="11"/>
            <color theme="1"/>
            <rFont val="Calibri"/>
            <family val="2"/>
            <scheme val="minor"/>
          </rPr>
          <t>Recursos estatales: En el caso de los Municipios, son los que provienen del Gobierno Estatal, en términos de la Ley de Ingresos Estatal y del Presupuesto de Egresos Estatal.
	-L.C.P. Manuel Fonseca Villaseñor</t>
        </r>
      </text>
    </comment>
    <comment ref="C342" authorId="0" shapeId="0">
      <text>
        <r>
          <rPr>
            <sz val="11"/>
            <color theme="1"/>
            <rFont val="Calibri"/>
            <family val="2"/>
            <scheme val="minor"/>
          </rPr>
          <t>Otros recursos de libre disposición: Son los que provienen de otras fuentes no etiquetadas no comprendidas en los conceptos anteriores.
	-L.C.P. Manuel Fonseca Villaseñor</t>
        </r>
      </text>
    </comment>
    <comment ref="C343"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
	-L.C.P. Manuel Fonseca Villaseñor</t>
        </r>
      </text>
    </comment>
    <comment ref="C344" authorId="0" shapeId="0">
      <text>
        <r>
          <rPr>
            <sz val="11"/>
            <color theme="1"/>
            <rFont val="Calibri"/>
            <family val="2"/>
            <scheme val="minor"/>
          </rPr>
          <t>Recursos estatales: En el caso de los Municipios, son los que provienen del Gobierno Estatal y que cuentan con un destino específico, en términos de la Ley de Ingresos Estatal y del Presupuesto de Egresos Estatal.
	-L.C.P. Manuel Fonseca Villaseñor</t>
        </r>
      </text>
    </comment>
    <comment ref="C345" authorId="0" shapeId="0">
      <text>
        <r>
          <rPr>
            <sz val="11"/>
            <color theme="1"/>
            <rFont val="Calibri"/>
            <family val="2"/>
            <scheme val="minor"/>
          </rPr>
          <t>Otros recursos de transferencias federales etiquetadas: Son los que provienen de otras fuentes etiquetadas no comprendidas en los conceptos anteriores.
	-L.C.P. Manuel Fonseca Villaseñor</t>
        </r>
      </text>
    </comment>
    <comment ref="B346" authorId="0" shapeId="0">
      <text>
        <r>
          <rPr>
            <sz val="11"/>
            <color theme="1"/>
            <rFont val="Calibri"/>
            <family val="2"/>
            <scheme val="minor"/>
          </rPr>
          <t>Asignaciones destinadas a la adquisición de productos alimenticios y utensilios necesarios para el servicio de alimentación en apoyo de las actividades de los servidores públicos y los requeridos en la prestación de servicios públicos en unidades de salud, educativas y de readaptación social, entre otras. Excluye los gastos por alimentación previstos en los conceptos 3700 Servicios de Traslado y Viáticos y 3800 Servicios Oficiales.
	-L.C.P. Manuel Fonseca Villaseñor</t>
        </r>
      </text>
    </comment>
    <comment ref="B347" authorId="0" shapeId="0">
      <text>
        <r>
          <rPr>
            <sz val="11"/>
            <color theme="1"/>
            <rFont val="Calibri"/>
            <family val="2"/>
            <scheme val="minor"/>
          </rPr>
          <t>Asignaciones destinadas a la adquisición de todo tipo de productos alimenticios y bebidas manufacturados o no, independiente de la modalidad de compra o contratación, derivado de la ejecución de los programas institucionales tales como: salud, seguridad social, educativos, militares, culturales y recreativos, cautivos y reos en proceso de readaptación social, repatriados y extraditados, personal que realiza labores de campo o supervisión dentro del lugar de adscripción; derivado de programas que requieren permanencia de servidores públicos en instalaciones del ente público, así como en el desempeño de actividades extraordinarias en el cumplimiento de la función pública. Excluye Viáticos (partidas 375 y 376), gastos derivados del concepto 3800 Servicios Oficiales y 133 Horas Extraordinarias no justificadas.
	-L.C.P. Manuel Fonseca Villaseñor</t>
        </r>
      </text>
    </comment>
    <comment ref="C347" authorId="0" shapeId="0">
      <text>
        <r>
          <rPr>
            <sz val="11"/>
            <color theme="1"/>
            <rFont val="Calibri"/>
            <family val="2"/>
            <scheme val="minor"/>
          </rPr>
          <t>Recursos fiscales: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
	-L.C.P. Manuel Fonseca Villaseñor</t>
        </r>
      </text>
    </comment>
    <comment ref="C348" authorId="0" shapeId="0">
      <text>
        <r>
          <rPr>
            <sz val="11"/>
            <color theme="1"/>
            <rFont val="Calibri"/>
            <family val="2"/>
            <scheme val="minor"/>
          </rPr>
          <t>Financiamiento interno: Son los que provienen de obligaciones contraídas en el país, con acreedores nacionales y pagaderos en el interior del país en moneda nacional.
	-L.C.P. Manuel Fonseca Villaseñor</t>
        </r>
      </text>
    </comment>
    <comment ref="C349" authorId="0" shapeId="0">
      <text>
        <r>
          <rPr>
            <sz val="11"/>
            <color theme="1"/>
            <rFont val="Calibri"/>
            <family val="2"/>
            <scheme val="minor"/>
          </rPr>
          <t>Financiamiento Externo: Son los que provienen de obligaciones contraídas por el Poder Ejecutivo Federal con acreedores extranjeros y pagaderos en el exterior del país en moneda extranjera.
	-L.C.P. Manuel Fonseca Villaseñor</t>
        </r>
      </text>
    </comment>
    <comment ref="C350" authorId="0" shapeId="0">
      <text>
        <r>
          <rPr>
            <sz val="11"/>
            <color theme="1"/>
            <rFont val="Calibri"/>
            <family val="2"/>
            <scheme val="minor"/>
          </rPr>
          <t>Ingresos propios: Son los que obtienen las entidades de la administración pública paraestatal y paramunicipal como pueden ser los ingresos por venta de bienes y servicios, ingresos diversos y no inherentes a la operación, en términos de las disposiciones legales aplicables.
	-L.C.P. Manuel Fonseca Villaseñor</t>
        </r>
      </text>
    </comment>
    <comment ref="C351"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
	-L.C.P. Manuel Fonseca Villaseñor</t>
        </r>
      </text>
    </comment>
    <comment ref="C352" authorId="0" shapeId="0">
      <text>
        <r>
          <rPr>
            <sz val="11"/>
            <color theme="1"/>
            <rFont val="Calibri"/>
            <family val="2"/>
            <scheme val="minor"/>
          </rPr>
          <t>Recursos estatales: En el caso de los Municipios, son los que provienen del Gobierno Estatal, en términos de la Ley de Ingresos Estatal y del Presupuesto de Egresos Estatal.
	-L.C.P. Manuel Fonseca Villaseñor</t>
        </r>
      </text>
    </comment>
    <comment ref="C353" authorId="0" shapeId="0">
      <text>
        <r>
          <rPr>
            <sz val="11"/>
            <color theme="1"/>
            <rFont val="Calibri"/>
            <family val="2"/>
            <scheme val="minor"/>
          </rPr>
          <t>Otros recursos de libre disposición: Son los que provienen de otras fuentes no etiquetadas no comprendidas en los conceptos anteriores.
	-L.C.P. Manuel Fonseca Villaseñor</t>
        </r>
      </text>
    </comment>
    <comment ref="C354"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
	-L.C.P. Manuel Fonseca Villaseñor</t>
        </r>
      </text>
    </comment>
    <comment ref="C355" authorId="0" shapeId="0">
      <text>
        <r>
          <rPr>
            <sz val="11"/>
            <color theme="1"/>
            <rFont val="Calibri"/>
            <family val="2"/>
            <scheme val="minor"/>
          </rPr>
          <t>Recursos estatales: En el caso de los Municipios, son los que provienen del Gobierno Estatal y que cuentan con un destino específico, en términos de la Ley de Ingresos Estatal y del Presupuesto de Egresos Estatal.
	-L.C.P. Manuel Fonseca Villaseñor</t>
        </r>
      </text>
    </comment>
    <comment ref="C356" authorId="0" shapeId="0">
      <text>
        <r>
          <rPr>
            <sz val="11"/>
            <color theme="1"/>
            <rFont val="Calibri"/>
            <family val="2"/>
            <scheme val="minor"/>
          </rPr>
          <t>Otros recursos de transferencias federales etiquetadas: Son los que provienen de otras fuentes etiquetadas no comprendidas en los conceptos anteriores.
	-L.C.P. Manuel Fonseca Villaseñor</t>
        </r>
      </text>
    </comment>
    <comment ref="B357" authorId="0" shapeId="0">
      <text>
        <r>
          <rPr>
            <sz val="11"/>
            <color theme="1"/>
            <rFont val="Calibri"/>
            <family val="2"/>
            <scheme val="minor"/>
          </rPr>
          <t>Asignaciones destinadas a la adquisición de productos alimenticios para la manutención de animales propiedad o bajo el cuidado de los entes públicos, tales como: forrajes frescos y achicalados, alimentos preparados, entre otros, así como los demás gastos necesarios para la alimentación de los mismos.
	-L.C.P. Manuel Fonseca Villaseñor</t>
        </r>
      </text>
    </comment>
    <comment ref="C357" authorId="0" shapeId="0">
      <text>
        <r>
          <rPr>
            <sz val="11"/>
            <color theme="1"/>
            <rFont val="Calibri"/>
            <family val="2"/>
            <scheme val="minor"/>
          </rPr>
          <t>Recursos fiscales: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
	-L.C.P. Manuel Fonseca Villaseñor</t>
        </r>
      </text>
    </comment>
    <comment ref="C358" authorId="0" shapeId="0">
      <text>
        <r>
          <rPr>
            <sz val="11"/>
            <color theme="1"/>
            <rFont val="Calibri"/>
            <family val="2"/>
            <scheme val="minor"/>
          </rPr>
          <t>Financiamiento interno: Son los que provienen de obligaciones contraídas en el país, con acreedores nacionales y pagaderos en el interior del país en moneda nacional.
	-L.C.P. Manuel Fonseca Villaseñor</t>
        </r>
      </text>
    </comment>
    <comment ref="C359" authorId="0" shapeId="0">
      <text>
        <r>
          <rPr>
            <sz val="11"/>
            <color theme="1"/>
            <rFont val="Calibri"/>
            <family val="2"/>
            <scheme val="minor"/>
          </rPr>
          <t>Financiamiento Externo: Son los que provienen de obligaciones contraídas por el Poder Ejecutivo Federal con acreedores extranjeros y pagaderos en el exterior del país en moneda extranjera.
	-L.C.P. Manuel Fonseca Villaseñor</t>
        </r>
      </text>
    </comment>
    <comment ref="C360" authorId="0" shapeId="0">
      <text>
        <r>
          <rPr>
            <sz val="11"/>
            <color theme="1"/>
            <rFont val="Calibri"/>
            <family val="2"/>
            <scheme val="minor"/>
          </rPr>
          <t>Ingresos propios: Son los que obtienen las entidades de la administración pública paraestatal y paramunicipal como pueden ser los ingresos por venta de bienes y servicios, ingresos diversos y no inherentes a la operación, en términos de las disposiciones legales aplicables.
	-L.C.P. Manuel Fonseca Villaseñor</t>
        </r>
      </text>
    </comment>
    <comment ref="C361"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
	-L.C.P. Manuel Fonseca Villaseñor</t>
        </r>
      </text>
    </comment>
    <comment ref="C362" authorId="0" shapeId="0">
      <text>
        <r>
          <rPr>
            <sz val="11"/>
            <color theme="1"/>
            <rFont val="Calibri"/>
            <family val="2"/>
            <scheme val="minor"/>
          </rPr>
          <t>Recursos estatales: En el caso de los Municipios, son los que provienen del Gobierno Estatal, en términos de la Ley de Ingresos Estatal y del Presupuesto de Egresos Estatal.
	-L.C.P. Manuel Fonseca Villaseñor</t>
        </r>
      </text>
    </comment>
    <comment ref="C363" authorId="0" shapeId="0">
      <text>
        <r>
          <rPr>
            <sz val="11"/>
            <color theme="1"/>
            <rFont val="Calibri"/>
            <family val="2"/>
            <scheme val="minor"/>
          </rPr>
          <t>Otros recursos de libre disposición: Son los que provienen de otras fuentes no etiquetadas no comprendidas en los conceptos anteriores.
	-L.C.P. Manuel Fonseca Villaseñor</t>
        </r>
      </text>
    </comment>
    <comment ref="C364"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
	-L.C.P. Manuel Fonseca Villaseñor</t>
        </r>
      </text>
    </comment>
    <comment ref="C365" authorId="0" shapeId="0">
      <text>
        <r>
          <rPr>
            <sz val="11"/>
            <color theme="1"/>
            <rFont val="Calibri"/>
            <family val="2"/>
            <scheme val="minor"/>
          </rPr>
          <t>Recursos estatales: En el caso de los Municipios, son los que provienen del Gobierno Estatal y que cuentan con un destino específico, en términos de la Ley de Ingresos Estatal y del Presupuesto de Egresos Estatal.
	-L.C.P. Manuel Fonseca Villaseñor</t>
        </r>
      </text>
    </comment>
    <comment ref="C366" authorId="0" shapeId="0">
      <text>
        <r>
          <rPr>
            <sz val="11"/>
            <color theme="1"/>
            <rFont val="Calibri"/>
            <family val="2"/>
            <scheme val="minor"/>
          </rPr>
          <t>Otros recursos de transferencias federales etiquetadas: Son los que provienen de otras fuentes etiquetadas no comprendidas en los conceptos anteriores.
	-L.C.P. Manuel Fonseca Villaseñor</t>
        </r>
      </text>
    </comment>
    <comment ref="B367" authorId="0" shapeId="0">
      <text>
        <r>
          <rPr>
            <sz val="11"/>
            <color theme="1"/>
            <rFont val="Calibri"/>
            <family val="2"/>
            <scheme val="minor"/>
          </rPr>
          <t>Asignaciones destinadas a la adquisición de todo tipo de utensilios necesarios para proporcionar este servicio, tales como: vajillas, cubiertos, baterías de cocina, licuadoras, tostadoras, cafeteras, básculas y demás electrodomésticos y bienes consumibles en operaciones a corto plazo.
	-L.C.P. Manuel Fonseca Villaseñor</t>
        </r>
      </text>
    </comment>
    <comment ref="C367" authorId="0" shapeId="0">
      <text>
        <r>
          <rPr>
            <sz val="11"/>
            <color theme="1"/>
            <rFont val="Calibri"/>
            <family val="2"/>
            <scheme val="minor"/>
          </rPr>
          <t>Recursos fiscales: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
	-L.C.P. Manuel Fonseca Villaseñor</t>
        </r>
      </text>
    </comment>
    <comment ref="C368" authorId="0" shapeId="0">
      <text>
        <r>
          <rPr>
            <sz val="11"/>
            <color theme="1"/>
            <rFont val="Calibri"/>
            <family val="2"/>
            <scheme val="minor"/>
          </rPr>
          <t>Financiamiento interno: Son los que provienen de obligaciones contraídas en el país, con acreedores nacionales y pagaderos en el interior del país en moneda nacional.
	-L.C.P. Manuel Fonseca Villaseñor</t>
        </r>
      </text>
    </comment>
    <comment ref="C369" authorId="0" shapeId="0">
      <text>
        <r>
          <rPr>
            <sz val="11"/>
            <color theme="1"/>
            <rFont val="Calibri"/>
            <family val="2"/>
            <scheme val="minor"/>
          </rPr>
          <t>Financiamiento Externo: Son los que provienen de obligaciones contraídas por el Poder Ejecutivo Federal con acreedores extranjeros y pagaderos en el exterior del país en moneda extranjera.
	-L.C.P. Manuel Fonseca Villaseñor</t>
        </r>
      </text>
    </comment>
    <comment ref="C370" authorId="0" shapeId="0">
      <text>
        <r>
          <rPr>
            <sz val="11"/>
            <color theme="1"/>
            <rFont val="Calibri"/>
            <family val="2"/>
            <scheme val="minor"/>
          </rPr>
          <t>Ingresos propios: Son los que obtienen las entidades de la administración pública paraestatal y paramunicipal como pueden ser los ingresos por venta de bienes y servicios, ingresos diversos y no inherentes a la operación, en términos de las disposiciones legales aplicables.
	-L.C.P. Manuel Fonseca Villaseñor</t>
        </r>
      </text>
    </comment>
    <comment ref="C371"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
	-L.C.P. Manuel Fonseca Villaseñor</t>
        </r>
      </text>
    </comment>
    <comment ref="C372" authorId="0" shapeId="0">
      <text>
        <r>
          <rPr>
            <sz val="11"/>
            <color theme="1"/>
            <rFont val="Calibri"/>
            <family val="2"/>
            <scheme val="minor"/>
          </rPr>
          <t>Recursos estatales: En el caso de los Municipios, son los que provienen del Gobierno Estatal, en términos de la Ley de Ingresos Estatal y del Presupuesto de Egresos Estatal.
	-L.C.P. Manuel Fonseca Villaseñor</t>
        </r>
      </text>
    </comment>
    <comment ref="C373" authorId="0" shapeId="0">
      <text>
        <r>
          <rPr>
            <sz val="11"/>
            <color theme="1"/>
            <rFont val="Calibri"/>
            <family val="2"/>
            <scheme val="minor"/>
          </rPr>
          <t>Otros recursos de libre disposición: Son los que provienen de otras fuentes no etiquetadas no comprendidas en los conceptos anteriores.
	-L.C.P. Manuel Fonseca Villaseñor</t>
        </r>
      </text>
    </comment>
    <comment ref="C374"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
	-L.C.P. Manuel Fonseca Villaseñor</t>
        </r>
      </text>
    </comment>
    <comment ref="C375" authorId="0" shapeId="0">
      <text>
        <r>
          <rPr>
            <sz val="11"/>
            <color theme="1"/>
            <rFont val="Calibri"/>
            <family val="2"/>
            <scheme val="minor"/>
          </rPr>
          <t>Recursos estatales: En el caso de los Municipios, son los que provienen del Gobierno Estatal y que cuentan con un destino específico, en términos de la Ley de Ingresos Estatal y del Presupuesto de Egresos Estatal.
	-L.C.P. Manuel Fonseca Villaseñor</t>
        </r>
      </text>
    </comment>
    <comment ref="C376" authorId="0" shapeId="0">
      <text>
        <r>
          <rPr>
            <sz val="11"/>
            <color theme="1"/>
            <rFont val="Calibri"/>
            <family val="2"/>
            <scheme val="minor"/>
          </rPr>
          <t>Otros recursos de transferencias federales etiquetadas: Son los que provienen de otras fuentes etiquetadas no comprendidas en los conceptos anteriores.
	-L.C.P. Manuel Fonseca Villaseñor</t>
        </r>
      </text>
    </comment>
    <comment ref="B377" authorId="0" shapeId="0">
      <text>
        <r>
          <rPr>
            <sz val="11"/>
            <color theme="1"/>
            <rFont val="Calibri"/>
            <family val="2"/>
            <scheme val="minor"/>
          </rPr>
          <t>Asignaciones destinadas a la adquisición de toda clase de materias primas en estado natural, transformadas o semi-transformadas de naturaleza vegetal, animal y mineral que se utilizan en la operación de los entes públicos, así como las destinadas a cubrir el costo de los materiales, suministros y mercancías diversas que los entes adquieren para su comercialización.
	-L.C.P. Manuel Fonseca Villaseñor</t>
        </r>
      </text>
    </comment>
    <comment ref="B378" authorId="0" shapeId="0">
      <text>
        <r>
          <rPr>
            <sz val="11"/>
            <color theme="1"/>
            <rFont val="Calibri"/>
            <family val="2"/>
            <scheme val="minor"/>
          </rPr>
          <t>Asignaciones destinadas a la adquisición de productos alimenticios como materias primas en estado natural, transformadas o semi-transformadas, de naturaleza vegetal y animal que se utilizan en los procesos productivos, diferentes a las contenidas en las demás partidas de este Clasificador.
	-L.C.P. Manuel Fonseca Villaseñor</t>
        </r>
      </text>
    </comment>
    <comment ref="B379" authorId="0" shapeId="0">
      <text>
        <r>
          <rPr>
            <sz val="11"/>
            <color theme="1"/>
            <rFont val="Calibri"/>
            <family val="2"/>
            <scheme val="minor"/>
          </rPr>
          <t>Asignaciones destinadas a la adquisición de insumos textiles como materias primas en estado natural, transformadas o semi-transformadas, que se utilizan en los procesos productivos, diferentes a las contenidas en las demás partidas de este Clasificador.
	-L.C.P. Manuel Fonseca Villaseñor</t>
        </r>
      </text>
    </comment>
    <comment ref="B380" authorId="0" shapeId="0">
      <text>
        <r>
          <rPr>
            <sz val="11"/>
            <color theme="1"/>
            <rFont val="Calibri"/>
            <family val="2"/>
            <scheme val="minor"/>
          </rPr>
          <t>Asignaciones destinadas a la adquisición de papel, cartón e impresos como materias primas en estado natural, transformadas o semi-transformadas, que se utilizan en los procesos productivos, diferentes a las contenidas en las demás partidas de este Clasificador.
	-L.C.P. Manuel Fonseca Villaseñor</t>
        </r>
      </text>
    </comment>
    <comment ref="B381" authorId="0" shapeId="0">
      <text>
        <r>
          <rPr>
            <sz val="11"/>
            <color theme="1"/>
            <rFont val="Calibri"/>
            <family val="2"/>
            <scheme val="minor"/>
          </rPr>
          <t>Asignaciones destinadas a la adquisición de combustibles, lubricantes y aditivos como materias primas en estado natural, transformadas o semi-transformadas, que se utilizan en los procesos productivos, diferentes a las contenidas en las demás partidas del concepto 2600 Combustibles, lubricantes y aditivos este Clasificador.
	-L.C.P. Manuel Fonseca Villaseñor</t>
        </r>
      </text>
    </comment>
    <comment ref="B382" authorId="0" shapeId="0">
      <text>
        <r>
          <rPr>
            <sz val="11"/>
            <color theme="1"/>
            <rFont val="Calibri"/>
            <family val="2"/>
            <scheme val="minor"/>
          </rPr>
          <t>Asignaciones destinadas a la adquisición de medicamentos farmacéuticos y botánicos, productos antisépticos de uso farmacéutico, sustancias para diagnóstico, complementos alimenticios, plasmas y otros derivados de la sangre y productos médicos veterinarios, entre otros, como materias primas en estado natural, transformadas o semi-transformadas, que se utilizan en los procesos productivos, diferentes a las contenidas en las demás partidas de este Clasificador.
	-L.C.P. Manuel Fonseca Villaseñor</t>
        </r>
      </text>
    </comment>
    <comment ref="B383" authorId="0" shapeId="0">
      <text>
        <r>
          <rPr>
            <sz val="11"/>
            <color theme="1"/>
            <rFont val="Calibri"/>
            <family val="2"/>
            <scheme val="minor"/>
          </rPr>
          <t>Asignaciones destinadas a la adquisición de productos metálicos y a base de minerales no metálicos como materias primas en estado natural, transformadas o semi-transformadas, que se utilizan en los procesos productivos, diferentes a las contenidas en las demás partidas de este Clasificador.
	-L.C.P. Manuel Fonseca Villaseñor</t>
        </r>
      </text>
    </comment>
    <comment ref="B384" authorId="0" shapeId="0">
      <text>
        <r>
          <rPr>
            <sz val="11"/>
            <color theme="1"/>
            <rFont val="Calibri"/>
            <family val="2"/>
            <scheme val="minor"/>
          </rPr>
          <t>Asignaciones destinadas a la adquisición de cuero, piel, plástico y hule como materias primas en estado natural, transformadas o semi-transformadas, que se utilizan en los procesos productivos, diferentes a las contenidas en las demás partidas de este Clasificador.
	-L.C.P. Manuel Fonseca Villaseñor</t>
        </r>
      </text>
    </comment>
    <comment ref="B385" authorId="0" shapeId="0">
      <text>
        <r>
          <rPr>
            <sz val="11"/>
            <color theme="1"/>
            <rFont val="Calibri"/>
            <family val="2"/>
            <scheme val="minor"/>
          </rPr>
          <t>Artículos o bienes no duraderos que adquiere la entidad para destinarlos a la comercialización de acuerdo con el giro normal de actividades del ente público.
	-L.C.P. Manuel Fonseca Villaseñor</t>
        </r>
      </text>
    </comment>
    <comment ref="B386" authorId="0" shapeId="0">
      <text>
        <r>
          <rPr>
            <sz val="11"/>
            <color theme="1"/>
            <rFont val="Calibri"/>
            <family val="2"/>
            <scheme val="minor"/>
          </rPr>
          <t>Asignaciones destinadas a la adquisición de otros productos no considerados en las partidas anteriores de este concepto, como materias primas en estado natural, transformadas o semi-transformadas, que se utilizan en los procesos productivos, diferentes a las contenidas en las demás partidas de este Clasificador.
	-L.C.P. Manuel Fonseca Villaseñor</t>
        </r>
      </text>
    </comment>
    <comment ref="B387" authorId="0" shapeId="0">
      <text>
        <r>
          <rPr>
            <sz val="11"/>
            <color theme="1"/>
            <rFont val="Calibri"/>
            <family val="2"/>
            <scheme val="minor"/>
          </rPr>
          <t>Asignaciones destinadas a la adquisición de materiales y artículos utilizados en la construcción, reconstrucción, ampliación, adaptación, mejora, conservación, reparación y mantenimiento de bienes inmuebles.
	-L.C.P. Manuel Fonseca Villaseñor</t>
        </r>
      </text>
    </comment>
    <comment ref="B388" authorId="0" shapeId="0">
      <text>
        <r>
          <rPr>
            <sz val="11"/>
            <color theme="1"/>
            <rFont val="Calibri"/>
            <family val="2"/>
            <scheme val="minor"/>
          </rPr>
          <t>Asignaciones destinadas a la adquisición de productos de arena, grava, mármol, piedras calizas, piedras de cantera, otras piedras dimensionadas, arcillas refractarias y no refractarias y cerámica como ladrillos, bloques, tejas, losetas, pisos, azulejos, mosaicos y otros similares para la construcción; cerámica utilizada en la agricultura; loza y porcelana para diversos usos como inodoros, lavamanos, mingitorios y otros similares.
	-L.C.P. Manuel Fonseca Villaseñor</t>
        </r>
      </text>
    </comment>
    <comment ref="C388" authorId="0" shapeId="0">
      <text>
        <r>
          <rPr>
            <sz val="11"/>
            <color theme="1"/>
            <rFont val="Calibri"/>
            <family val="2"/>
            <scheme val="minor"/>
          </rPr>
          <t>Recursos fiscales: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
	-L.C.P. Manuel Fonseca Villaseñor</t>
        </r>
      </text>
    </comment>
    <comment ref="C389" authorId="0" shapeId="0">
      <text>
        <r>
          <rPr>
            <sz val="11"/>
            <color theme="1"/>
            <rFont val="Calibri"/>
            <family val="2"/>
            <scheme val="minor"/>
          </rPr>
          <t>Financiamiento interno: Son los que provienen de obligaciones contraídas en el país, con acreedores nacionales y pagaderos en el interior del país en moneda nacional.
	-L.C.P. Manuel Fonseca Villaseñor</t>
        </r>
      </text>
    </comment>
    <comment ref="C390" authorId="0" shapeId="0">
      <text>
        <r>
          <rPr>
            <sz val="11"/>
            <color theme="1"/>
            <rFont val="Calibri"/>
            <family val="2"/>
            <scheme val="minor"/>
          </rPr>
          <t>Financiamiento Externo: Son los que provienen de obligaciones contraídas por el Poder Ejecutivo Federal con acreedores extranjeros y pagaderos en el exterior del país en moneda extranjera.
	-L.C.P. Manuel Fonseca Villaseñor</t>
        </r>
      </text>
    </comment>
    <comment ref="C391" authorId="0" shapeId="0">
      <text>
        <r>
          <rPr>
            <sz val="11"/>
            <color theme="1"/>
            <rFont val="Calibri"/>
            <family val="2"/>
            <scheme val="minor"/>
          </rPr>
          <t>Ingresos propios: Son los que obtienen las entidades de la administración pública paraestatal y paramunicipal como pueden ser los ingresos por venta de bienes y servicios, ingresos diversos y no inherentes a la operación, en términos de las disposiciones legales aplicables.
	-L.C.P. Manuel Fonseca Villaseñor</t>
        </r>
      </text>
    </comment>
    <comment ref="C392"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
	-L.C.P. Manuel Fonseca Villaseñor</t>
        </r>
      </text>
    </comment>
    <comment ref="C393" authorId="0" shapeId="0">
      <text>
        <r>
          <rPr>
            <sz val="11"/>
            <color theme="1"/>
            <rFont val="Calibri"/>
            <family val="2"/>
            <scheme val="minor"/>
          </rPr>
          <t>Recursos estatales: En el caso de los Municipios, son los que provienen del Gobierno Estatal, en términos de la Ley de Ingresos Estatal y del Presupuesto de Egresos Estatal.
	-L.C.P. Manuel Fonseca Villaseñor</t>
        </r>
      </text>
    </comment>
    <comment ref="C394" authorId="0" shapeId="0">
      <text>
        <r>
          <rPr>
            <sz val="11"/>
            <color theme="1"/>
            <rFont val="Calibri"/>
            <family val="2"/>
            <scheme val="minor"/>
          </rPr>
          <t>Otros recursos de libre disposición: Son los que provienen de otras fuentes no etiquetadas no comprendidas en los conceptos anteriores.
	-L.C.P. Manuel Fonseca Villaseñor</t>
        </r>
      </text>
    </comment>
    <comment ref="C395"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
	-L.C.P. Manuel Fonseca Villaseñor</t>
        </r>
      </text>
    </comment>
    <comment ref="C396" authorId="0" shapeId="0">
      <text>
        <r>
          <rPr>
            <sz val="11"/>
            <color theme="1"/>
            <rFont val="Calibri"/>
            <family val="2"/>
            <scheme val="minor"/>
          </rPr>
          <t>Recursos estatales: En el caso de los Municipios, son los que provienen del Gobierno Estatal y que cuentan con un destino específico, en términos de la Ley de Ingresos Estatal y del Presupuesto de Egresos Estatal.
	-L.C.P. Manuel Fonseca Villaseñor</t>
        </r>
      </text>
    </comment>
    <comment ref="C397" authorId="0" shapeId="0">
      <text>
        <r>
          <rPr>
            <sz val="11"/>
            <color theme="1"/>
            <rFont val="Calibri"/>
            <family val="2"/>
            <scheme val="minor"/>
          </rPr>
          <t>Otros recursos de transferencias federales etiquetadas: Son los que provienen de otras fuentes etiquetadas no comprendidas en los conceptos anteriores.
	-L.C.P. Manuel Fonseca Villaseñor</t>
        </r>
      </text>
    </comment>
    <comment ref="B398" authorId="0" shapeId="0">
      <text>
        <r>
          <rPr>
            <sz val="11"/>
            <color theme="1"/>
            <rFont val="Calibri"/>
            <family val="2"/>
            <scheme val="minor"/>
          </rPr>
          <t>Asignaciones destinadas a la adquisición de cemento blanco, gris y especial, pega azulejo y productos de concreto.
	-L.C.P. Manuel Fonseca Villaseñor</t>
        </r>
      </text>
    </comment>
    <comment ref="C398" authorId="0" shapeId="0">
      <text>
        <r>
          <rPr>
            <sz val="11"/>
            <color theme="1"/>
            <rFont val="Calibri"/>
            <family val="2"/>
            <scheme val="minor"/>
          </rPr>
          <t>Recursos fiscales: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
	-L.C.P. Manuel Fonseca Villaseñor</t>
        </r>
      </text>
    </comment>
    <comment ref="C399" authorId="0" shapeId="0">
      <text>
        <r>
          <rPr>
            <sz val="11"/>
            <color theme="1"/>
            <rFont val="Calibri"/>
            <family val="2"/>
            <scheme val="minor"/>
          </rPr>
          <t>Financiamiento interno: Son los que provienen de obligaciones contraídas en el país, con acreedores nacionales y pagaderos en el interior del país en moneda nacional.
	-L.C.P. Manuel Fonseca Villaseñor</t>
        </r>
      </text>
    </comment>
    <comment ref="C400" authorId="0" shapeId="0">
      <text>
        <r>
          <rPr>
            <sz val="11"/>
            <color theme="1"/>
            <rFont val="Calibri"/>
            <family val="2"/>
            <scheme val="minor"/>
          </rPr>
          <t>Financiamiento Externo: Son los que provienen de obligaciones contraídas por el Poder Ejecutivo Federal con acreedores extranjeros y pagaderos en el exterior del país en moneda extranjera.
	-L.C.P. Manuel Fonseca Villaseñor</t>
        </r>
      </text>
    </comment>
    <comment ref="C401" authorId="0" shapeId="0">
      <text>
        <r>
          <rPr>
            <sz val="11"/>
            <color theme="1"/>
            <rFont val="Calibri"/>
            <family val="2"/>
            <scheme val="minor"/>
          </rPr>
          <t>Ingresos propios: Son los que obtienen las entidades de la administración pública paraestatal y paramunicipal como pueden ser los ingresos por venta de bienes y servicios, ingresos diversos y no inherentes a la operación, en términos de las disposiciones legales aplicables.
	-L.C.P. Manuel Fonseca Villaseñor</t>
        </r>
      </text>
    </comment>
    <comment ref="C402"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
	-L.C.P. Manuel Fonseca Villaseñor</t>
        </r>
      </text>
    </comment>
    <comment ref="C403" authorId="0" shapeId="0">
      <text>
        <r>
          <rPr>
            <sz val="11"/>
            <color theme="1"/>
            <rFont val="Calibri"/>
            <family val="2"/>
            <scheme val="minor"/>
          </rPr>
          <t>Recursos estatales: En el caso de los Municipios, son los que provienen del Gobierno Estatal, en términos de la Ley de Ingresos Estatal y del Presupuesto de Egresos Estatal.
	-L.C.P. Manuel Fonseca Villaseñor</t>
        </r>
      </text>
    </comment>
    <comment ref="C404" authorId="0" shapeId="0">
      <text>
        <r>
          <rPr>
            <sz val="11"/>
            <color theme="1"/>
            <rFont val="Calibri"/>
            <family val="2"/>
            <scheme val="minor"/>
          </rPr>
          <t>Otros recursos de libre disposición: Son los que provienen de otras fuentes no etiquetadas no comprendidas en los conceptos anteriores.
	-L.C.P. Manuel Fonseca Villaseñor</t>
        </r>
      </text>
    </comment>
    <comment ref="C405"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
	-L.C.P. Manuel Fonseca Villaseñor</t>
        </r>
      </text>
    </comment>
    <comment ref="C406" authorId="0" shapeId="0">
      <text>
        <r>
          <rPr>
            <sz val="11"/>
            <color theme="1"/>
            <rFont val="Calibri"/>
            <family val="2"/>
            <scheme val="minor"/>
          </rPr>
          <t>Recursos estatales: En el caso de los Municipios, son los que provienen del Gobierno Estatal y que cuentan con un destino específico, en términos de la Ley de Ingresos Estatal y del Presupuesto de Egresos Estatal.
	-L.C.P. Manuel Fonseca Villaseñor</t>
        </r>
      </text>
    </comment>
    <comment ref="C407" authorId="0" shapeId="0">
      <text>
        <r>
          <rPr>
            <sz val="11"/>
            <color theme="1"/>
            <rFont val="Calibri"/>
            <family val="2"/>
            <scheme val="minor"/>
          </rPr>
          <t>Otros recursos de transferencias federales etiquetadas: Son los que provienen de otras fuentes etiquetadas no comprendidas en los conceptos anteriores.
	-L.C.P. Manuel Fonseca Villaseñor</t>
        </r>
      </text>
    </comment>
    <comment ref="B408" authorId="0" shapeId="0">
      <text>
        <r>
          <rPr>
            <sz val="11"/>
            <color theme="1"/>
            <rFont val="Calibri"/>
            <family val="2"/>
            <scheme val="minor"/>
          </rPr>
          <t>Asignaciones destinadas a la adquisición de tabla roca, plafones, paneles acústicos, columnas, molduras, estatuillas, figuras decorativas de yeso y otros productos arquitectónicos de yeso de carácter ornamental. Incluye dolomita calcinada. Cal viva, hidratada o apagada y cal para usos específicos a partir de piedra caliza triturada.
	-L.C.P. Manuel Fonseca Villaseñor</t>
        </r>
      </text>
    </comment>
    <comment ref="C408" authorId="0" shapeId="0">
      <text>
        <r>
          <rPr>
            <sz val="11"/>
            <color theme="1"/>
            <rFont val="Calibri"/>
            <family val="2"/>
            <scheme val="minor"/>
          </rPr>
          <t>Recursos fiscales: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
	-L.C.P. Manuel Fonseca Villaseñor</t>
        </r>
      </text>
    </comment>
    <comment ref="C409" authorId="0" shapeId="0">
      <text>
        <r>
          <rPr>
            <sz val="11"/>
            <color theme="1"/>
            <rFont val="Calibri"/>
            <family val="2"/>
            <scheme val="minor"/>
          </rPr>
          <t>Financiamiento interno: Son los que provienen de obligaciones contraídas en el país, con acreedores nacionales y pagaderos en el interior del país en moneda nacional.
	-L.C.P. Manuel Fonseca Villaseñor</t>
        </r>
      </text>
    </comment>
    <comment ref="C410" authorId="0" shapeId="0">
      <text>
        <r>
          <rPr>
            <sz val="11"/>
            <color theme="1"/>
            <rFont val="Calibri"/>
            <family val="2"/>
            <scheme val="minor"/>
          </rPr>
          <t>Financiamiento Externo: Son los que provienen de obligaciones contraídas por el Poder Ejecutivo Federal con acreedores extranjeros y pagaderos en el exterior del país en moneda extranjera.
	-L.C.P. Manuel Fonseca Villaseñor</t>
        </r>
      </text>
    </comment>
    <comment ref="C411" authorId="0" shapeId="0">
      <text>
        <r>
          <rPr>
            <sz val="11"/>
            <color theme="1"/>
            <rFont val="Calibri"/>
            <family val="2"/>
            <scheme val="minor"/>
          </rPr>
          <t>Ingresos propios: Son los que obtienen las entidades de la administración pública paraestatal y paramunicipal como pueden ser los ingresos por venta de bienes y servicios, ingresos diversos y no inherentes a la operación, en términos de las disposiciones legales aplicables.
	-L.C.P. Manuel Fonseca Villaseñor</t>
        </r>
      </text>
    </comment>
    <comment ref="C412"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
	-L.C.P. Manuel Fonseca Villaseñor</t>
        </r>
      </text>
    </comment>
    <comment ref="C413" authorId="0" shapeId="0">
      <text>
        <r>
          <rPr>
            <sz val="11"/>
            <color theme="1"/>
            <rFont val="Calibri"/>
            <family val="2"/>
            <scheme val="minor"/>
          </rPr>
          <t>Recursos estatales: En el caso de los Municipios, son los que provienen del Gobierno Estatal, en términos de la Ley de Ingresos Estatal y del Presupuesto de Egresos Estatal.
	-L.C.P. Manuel Fonseca Villaseñor</t>
        </r>
      </text>
    </comment>
    <comment ref="C414" authorId="0" shapeId="0">
      <text>
        <r>
          <rPr>
            <sz val="11"/>
            <color theme="1"/>
            <rFont val="Calibri"/>
            <family val="2"/>
            <scheme val="minor"/>
          </rPr>
          <t>Otros recursos de libre disposición: Son los que provienen de otras fuentes no etiquetadas no comprendidas en los conceptos anteriores.
	-L.C.P. Manuel Fonseca Villaseñor</t>
        </r>
      </text>
    </comment>
    <comment ref="C415"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
	-L.C.P. Manuel Fonseca Villaseñor</t>
        </r>
      </text>
    </comment>
    <comment ref="C416" authorId="0" shapeId="0">
      <text>
        <r>
          <rPr>
            <sz val="11"/>
            <color theme="1"/>
            <rFont val="Calibri"/>
            <family val="2"/>
            <scheme val="minor"/>
          </rPr>
          <t>Recursos estatales: En el caso de los Municipios, son los que provienen del Gobierno Estatal y que cuentan con un destino específico, en términos de la Ley de Ingresos Estatal y del Presupuesto de Egresos Estatal.
	-L.C.P. Manuel Fonseca Villaseñor</t>
        </r>
      </text>
    </comment>
    <comment ref="C417" authorId="0" shapeId="0">
      <text>
        <r>
          <rPr>
            <sz val="11"/>
            <color theme="1"/>
            <rFont val="Calibri"/>
            <family val="2"/>
            <scheme val="minor"/>
          </rPr>
          <t>Otros recursos de transferencias federales etiquetadas: Son los que provienen de otras fuentes etiquetadas no comprendidas en los conceptos anteriores.
	-L.C.P. Manuel Fonseca Villaseñor</t>
        </r>
      </text>
    </comment>
    <comment ref="B418" authorId="0" shapeId="0">
      <text>
        <r>
          <rPr>
            <sz val="11"/>
            <color theme="1"/>
            <rFont val="Calibri"/>
            <family val="2"/>
            <scheme val="minor"/>
          </rPr>
          <t>Asignaciones destinadas a la adquisición de madera y sus derivados.
	-L.C.P. Manuel Fonseca Villaseñor</t>
        </r>
      </text>
    </comment>
    <comment ref="C418" authorId="0" shapeId="0">
      <text>
        <r>
          <rPr>
            <sz val="11"/>
            <color theme="1"/>
            <rFont val="Calibri"/>
            <family val="2"/>
            <scheme val="minor"/>
          </rPr>
          <t>Recursos fiscales: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
	-L.C.P. Manuel Fonseca Villaseñor</t>
        </r>
      </text>
    </comment>
    <comment ref="C419" authorId="0" shapeId="0">
      <text>
        <r>
          <rPr>
            <sz val="11"/>
            <color theme="1"/>
            <rFont val="Calibri"/>
            <family val="2"/>
            <scheme val="minor"/>
          </rPr>
          <t>Financiamiento interno: Son los que provienen de obligaciones contraídas en el país, con acreedores nacionales y pagaderos en el interior del país en moneda nacional.
	-L.C.P. Manuel Fonseca Villaseñor</t>
        </r>
      </text>
    </comment>
    <comment ref="C420" authorId="0" shapeId="0">
      <text>
        <r>
          <rPr>
            <sz val="11"/>
            <color theme="1"/>
            <rFont val="Calibri"/>
            <family val="2"/>
            <scheme val="minor"/>
          </rPr>
          <t>Financiamiento Externo: Son los que provienen de obligaciones contraídas por el Poder Ejecutivo Federal con acreedores extranjeros y pagaderos en el exterior del país en moneda extranjera.
	-L.C.P. Manuel Fonseca Villaseñor</t>
        </r>
      </text>
    </comment>
    <comment ref="C421" authorId="0" shapeId="0">
      <text>
        <r>
          <rPr>
            <sz val="11"/>
            <color theme="1"/>
            <rFont val="Calibri"/>
            <family val="2"/>
            <scheme val="minor"/>
          </rPr>
          <t>Ingresos propios: Son los que obtienen las entidades de la administración pública paraestatal y paramunicipal como pueden ser los ingresos por venta de bienes y servicios, ingresos diversos y no inherentes a la operación, en términos de las disposiciones legales aplicables.
	-L.C.P. Manuel Fonseca Villaseñor</t>
        </r>
      </text>
    </comment>
    <comment ref="C422"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
	-L.C.P. Manuel Fonseca Villaseñor</t>
        </r>
      </text>
    </comment>
    <comment ref="C423" authorId="0" shapeId="0">
      <text>
        <r>
          <rPr>
            <sz val="11"/>
            <color theme="1"/>
            <rFont val="Calibri"/>
            <family val="2"/>
            <scheme val="minor"/>
          </rPr>
          <t>Recursos estatales: En el caso de los Municipios, son los que provienen del Gobierno Estatal, en términos de la Ley de Ingresos Estatal y del Presupuesto de Egresos Estatal.
	-L.C.P. Manuel Fonseca Villaseñor</t>
        </r>
      </text>
    </comment>
    <comment ref="C424" authorId="0" shapeId="0">
      <text>
        <r>
          <rPr>
            <sz val="11"/>
            <color theme="1"/>
            <rFont val="Calibri"/>
            <family val="2"/>
            <scheme val="minor"/>
          </rPr>
          <t>Otros recursos de libre disposición: Son los que provienen de otras fuentes no etiquetadas no comprendidas en los conceptos anteriores.
	-L.C.P. Manuel Fonseca Villaseñor</t>
        </r>
      </text>
    </comment>
    <comment ref="C425"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
	-L.C.P. Manuel Fonseca Villaseñor</t>
        </r>
      </text>
    </comment>
    <comment ref="C426" authorId="0" shapeId="0">
      <text>
        <r>
          <rPr>
            <sz val="11"/>
            <color theme="1"/>
            <rFont val="Calibri"/>
            <family val="2"/>
            <scheme val="minor"/>
          </rPr>
          <t>Recursos estatales: En el caso de los Municipios, son los que provienen del Gobierno Estatal y que cuentan con un destino específico, en términos de la Ley de Ingresos Estatal y del Presupuesto de Egresos Estatal.
	-L.C.P. Manuel Fonseca Villaseñor</t>
        </r>
      </text>
    </comment>
    <comment ref="C427" authorId="0" shapeId="0">
      <text>
        <r>
          <rPr>
            <sz val="11"/>
            <color theme="1"/>
            <rFont val="Calibri"/>
            <family val="2"/>
            <scheme val="minor"/>
          </rPr>
          <t>Otros recursos de transferencias federales etiquetadas: Son los que provienen de otras fuentes etiquetadas no comprendidas en los conceptos anteriores.
	-L.C.P. Manuel Fonseca Villaseñor</t>
        </r>
      </text>
    </comment>
    <comment ref="B428" authorId="0" shapeId="0">
      <text>
        <r>
          <rPr>
            <sz val="11"/>
            <color theme="1"/>
            <rFont val="Calibri"/>
            <family val="2"/>
            <scheme val="minor"/>
          </rPr>
          <t>Asignaciones destinadas a la adquisición de vidrio plano, templado, inastillable y otros vidrios laminados; espejos; envases y artículos de vidrio y fibra de vidrio.
	-L.C.P. Manuel Fonseca Villaseñor</t>
        </r>
      </text>
    </comment>
    <comment ref="C428" authorId="0" shapeId="0">
      <text>
        <r>
          <rPr>
            <sz val="11"/>
            <color theme="1"/>
            <rFont val="Calibri"/>
            <family val="2"/>
            <scheme val="minor"/>
          </rPr>
          <t>Recursos fiscales: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
	-L.C.P. Manuel Fonseca Villaseñor</t>
        </r>
      </text>
    </comment>
    <comment ref="C429" authorId="0" shapeId="0">
      <text>
        <r>
          <rPr>
            <sz val="11"/>
            <color theme="1"/>
            <rFont val="Calibri"/>
            <family val="2"/>
            <scheme val="minor"/>
          </rPr>
          <t>Financiamiento interno: Son los que provienen de obligaciones contraídas en el país, con acreedores nacionales y pagaderos en el interior del país en moneda nacional.
	-L.C.P. Manuel Fonseca Villaseñor</t>
        </r>
      </text>
    </comment>
    <comment ref="C430" authorId="0" shapeId="0">
      <text>
        <r>
          <rPr>
            <sz val="11"/>
            <color theme="1"/>
            <rFont val="Calibri"/>
            <family val="2"/>
            <scheme val="minor"/>
          </rPr>
          <t>Financiamiento Externo: Son los que provienen de obligaciones contraídas por el Poder Ejecutivo Federal con acreedores extranjeros y pagaderos en el exterior del país en moneda extranjera.
	-L.C.P. Manuel Fonseca Villaseñor</t>
        </r>
      </text>
    </comment>
    <comment ref="C431" authorId="0" shapeId="0">
      <text>
        <r>
          <rPr>
            <sz val="11"/>
            <color theme="1"/>
            <rFont val="Calibri"/>
            <family val="2"/>
            <scheme val="minor"/>
          </rPr>
          <t>Ingresos propios: Son los que obtienen las entidades de la administración pública paraestatal y paramunicipal como pueden ser los ingresos por venta de bienes y servicios, ingresos diversos y no inherentes a la operación, en términos de las disposiciones legales aplicables.
	-L.C.P. Manuel Fonseca Villaseñor</t>
        </r>
      </text>
    </comment>
    <comment ref="C432"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
	-L.C.P. Manuel Fonseca Villaseñor</t>
        </r>
      </text>
    </comment>
    <comment ref="C433" authorId="0" shapeId="0">
      <text>
        <r>
          <rPr>
            <sz val="11"/>
            <color theme="1"/>
            <rFont val="Calibri"/>
            <family val="2"/>
            <scheme val="minor"/>
          </rPr>
          <t>Recursos estatales: En el caso de los Municipios, son los que provienen del Gobierno Estatal, en términos de la Ley de Ingresos Estatal y del Presupuesto de Egresos Estatal.
	-L.C.P. Manuel Fonseca Villaseñor</t>
        </r>
      </text>
    </comment>
    <comment ref="C434" authorId="0" shapeId="0">
      <text>
        <r>
          <rPr>
            <sz val="11"/>
            <color theme="1"/>
            <rFont val="Calibri"/>
            <family val="2"/>
            <scheme val="minor"/>
          </rPr>
          <t>Otros recursos de libre disposición: Son los que provienen de otras fuentes no etiquetadas no comprendidas en los conceptos anteriores.
	-L.C.P. Manuel Fonseca Villaseñor</t>
        </r>
      </text>
    </comment>
    <comment ref="C435"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
	-L.C.P. Manuel Fonseca Villaseñor</t>
        </r>
      </text>
    </comment>
    <comment ref="C436" authorId="0" shapeId="0">
      <text>
        <r>
          <rPr>
            <sz val="11"/>
            <color theme="1"/>
            <rFont val="Calibri"/>
            <family val="2"/>
            <scheme val="minor"/>
          </rPr>
          <t>Recursos estatales: En el caso de los Municipios, son los que provienen del Gobierno Estatal y que cuentan con un destino específico, en términos de la Ley de Ingresos Estatal y del Presupuesto de Egresos Estatal.
	-L.C.P. Manuel Fonseca Villaseñor</t>
        </r>
      </text>
    </comment>
    <comment ref="C437" authorId="0" shapeId="0">
      <text>
        <r>
          <rPr>
            <sz val="11"/>
            <color theme="1"/>
            <rFont val="Calibri"/>
            <family val="2"/>
            <scheme val="minor"/>
          </rPr>
          <t>Otros recursos de transferencias federales etiquetadas: Son los que provienen de otras fuentes etiquetadas no comprendidas en los conceptos anteriores.
	-L.C.P. Manuel Fonseca Villaseñor</t>
        </r>
      </text>
    </comment>
    <comment ref="B438" authorId="0" shapeId="0">
      <text>
        <r>
          <rPr>
            <sz val="11"/>
            <color theme="1"/>
            <rFont val="Calibri"/>
            <family val="2"/>
            <scheme val="minor"/>
          </rPr>
          <t>Asignaciones destinadas a la adquisición de todo tipo de material eléctrico y electrónico tales como: cables, interruptores, tubos fluorescentes, focos, aislantes, electrodos, transistores, alambres, lámparas, entre otros, que requieran las líneas de transmisión telegráfica, telefónica y de telecomunicaciones, sean aéreas, subterráneas o submarinas; igualmente para la adquisición de materiales necesarios en las instalaciones radiofónicas, radiotelegráficas, entre otras.
	-L.C.P. Manuel Fonseca Villaseñor</t>
        </r>
      </text>
    </comment>
    <comment ref="C438" authorId="0" shapeId="0">
      <text>
        <r>
          <rPr>
            <sz val="11"/>
            <color theme="1"/>
            <rFont val="Calibri"/>
            <family val="2"/>
            <scheme val="minor"/>
          </rPr>
          <t>Recursos fiscales: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
	-L.C.P. Manuel Fonseca Villaseñor</t>
        </r>
      </text>
    </comment>
    <comment ref="C439" authorId="0" shapeId="0">
      <text>
        <r>
          <rPr>
            <sz val="11"/>
            <color theme="1"/>
            <rFont val="Calibri"/>
            <family val="2"/>
            <scheme val="minor"/>
          </rPr>
          <t>Financiamiento interno: Son los que provienen de obligaciones contraídas en el país, con acreedores nacionales y pagaderos en el interior del país en moneda nacional.
	-L.C.P. Manuel Fonseca Villaseñor</t>
        </r>
      </text>
    </comment>
    <comment ref="C440" authorId="0" shapeId="0">
      <text>
        <r>
          <rPr>
            <sz val="11"/>
            <color theme="1"/>
            <rFont val="Calibri"/>
            <family val="2"/>
            <scheme val="minor"/>
          </rPr>
          <t>Financiamiento Externo: Son los que provienen de obligaciones contraídas por el Poder Ejecutivo Federal con acreedores extranjeros y pagaderos en el exterior del país en moneda extranjera.
	-L.C.P. Manuel Fonseca Villaseñor</t>
        </r>
      </text>
    </comment>
    <comment ref="C441" authorId="0" shapeId="0">
      <text>
        <r>
          <rPr>
            <sz val="11"/>
            <color theme="1"/>
            <rFont val="Calibri"/>
            <family val="2"/>
            <scheme val="minor"/>
          </rPr>
          <t>Ingresos propios: Son los que obtienen las entidades de la administración pública paraestatal y paramunicipal como pueden ser los ingresos por venta de bienes y servicios, ingresos diversos y no inherentes a la operación, en términos de las disposiciones legales aplicables.
	-L.C.P. Manuel Fonseca Villaseñor</t>
        </r>
      </text>
    </comment>
    <comment ref="C442"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
	-L.C.P. Manuel Fonseca Villaseñor</t>
        </r>
      </text>
    </comment>
    <comment ref="C443" authorId="0" shapeId="0">
      <text>
        <r>
          <rPr>
            <sz val="11"/>
            <color theme="1"/>
            <rFont val="Calibri"/>
            <family val="2"/>
            <scheme val="minor"/>
          </rPr>
          <t>Recursos estatales: En el caso de los Municipios, son los que provienen del Gobierno Estatal, en términos de la Ley de Ingresos Estatal y del Presupuesto de Egresos Estatal.
	-L.C.P. Manuel Fonseca Villaseñor</t>
        </r>
      </text>
    </comment>
    <comment ref="C444" authorId="0" shapeId="0">
      <text>
        <r>
          <rPr>
            <sz val="11"/>
            <color theme="1"/>
            <rFont val="Calibri"/>
            <family val="2"/>
            <scheme val="minor"/>
          </rPr>
          <t>Otros recursos de libre disposición: Son los que provienen de otras fuentes no etiquetadas no comprendidas en los conceptos anteriores.
	-L.C.P. Manuel Fonseca Villaseñor</t>
        </r>
      </text>
    </comment>
    <comment ref="C445"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
	-L.C.P. Manuel Fonseca Villaseñor</t>
        </r>
      </text>
    </comment>
    <comment ref="C446" authorId="0" shapeId="0">
      <text>
        <r>
          <rPr>
            <sz val="11"/>
            <color theme="1"/>
            <rFont val="Calibri"/>
            <family val="2"/>
            <scheme val="minor"/>
          </rPr>
          <t>Recursos estatales: En el caso de los Municipios, son los que provienen del Gobierno Estatal y que cuentan con un destino específico, en términos de la Ley de Ingresos Estatal y del Presupuesto de Egresos Estatal.
	-L.C.P. Manuel Fonseca Villaseñor</t>
        </r>
      </text>
    </comment>
    <comment ref="C447" authorId="0" shapeId="0">
      <text>
        <r>
          <rPr>
            <sz val="11"/>
            <color theme="1"/>
            <rFont val="Calibri"/>
            <family val="2"/>
            <scheme val="minor"/>
          </rPr>
          <t>Otros recursos de transferencias federales etiquetadas: Son los que provienen de otras fuentes etiquetadas no comprendidas en los conceptos anteriores.
	-L.C.P. Manuel Fonseca Villaseñor</t>
        </r>
      </text>
    </comment>
    <comment ref="B448" authorId="0" shapeId="0">
      <text>
        <r>
          <rPr>
            <sz val="11"/>
            <color theme="1"/>
            <rFont val="Calibri"/>
            <family val="2"/>
            <scheme val="minor"/>
          </rPr>
          <t>Asignaciones destinadas a cubrir los gastos por adquisición de productos para construcción hechos de hierro, acero, aluminio, cobre, zinc, bronce y otras aleaciones, tales como: lingotes, planchas, planchones, hojalata, perfiles, alambres, varillas, ventanas y puertas metálicas, clavos, tornillos y tuercas de todo tipo; mallas ciclónicas y cercas metálicas, etc.
	-L.C.P. Manuel Fonseca Villaseñor</t>
        </r>
      </text>
    </comment>
    <comment ref="C448" authorId="0" shapeId="0">
      <text>
        <r>
          <rPr>
            <sz val="11"/>
            <color theme="1"/>
            <rFont val="Calibri"/>
            <family val="2"/>
            <scheme val="minor"/>
          </rPr>
          <t>Recursos fiscales: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
	-L.C.P. Manuel Fonseca Villaseñor</t>
        </r>
      </text>
    </comment>
    <comment ref="C449" authorId="0" shapeId="0">
      <text>
        <r>
          <rPr>
            <sz val="11"/>
            <color theme="1"/>
            <rFont val="Calibri"/>
            <family val="2"/>
            <scheme val="minor"/>
          </rPr>
          <t>Financiamiento interno: Son los que provienen de obligaciones contraídas en el país, con acreedores nacionales y pagaderos en el interior del país en moneda nacional.
	-L.C.P. Manuel Fonseca Villaseñor</t>
        </r>
      </text>
    </comment>
    <comment ref="C450" authorId="0" shapeId="0">
      <text>
        <r>
          <rPr>
            <sz val="11"/>
            <color theme="1"/>
            <rFont val="Calibri"/>
            <family val="2"/>
            <scheme val="minor"/>
          </rPr>
          <t>Financiamiento Externo: Son los que provienen de obligaciones contraídas por el Poder Ejecutivo Federal con acreedores extranjeros y pagaderos en el exterior del país en moneda extranjera.
	-L.C.P. Manuel Fonseca Villaseñor</t>
        </r>
      </text>
    </comment>
    <comment ref="C451" authorId="0" shapeId="0">
      <text>
        <r>
          <rPr>
            <sz val="11"/>
            <color theme="1"/>
            <rFont val="Calibri"/>
            <family val="2"/>
            <scheme val="minor"/>
          </rPr>
          <t>Ingresos propios: Son los que obtienen las entidades de la administración pública paraestatal y paramunicipal como pueden ser los ingresos por venta de bienes y servicios, ingresos diversos y no inherentes a la operación, en términos de las disposiciones legales aplicables.
	-L.C.P. Manuel Fonseca Villaseñor</t>
        </r>
      </text>
    </comment>
    <comment ref="C452"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
	-L.C.P. Manuel Fonseca Villaseñor</t>
        </r>
      </text>
    </comment>
    <comment ref="C453" authorId="0" shapeId="0">
      <text>
        <r>
          <rPr>
            <sz val="11"/>
            <color theme="1"/>
            <rFont val="Calibri"/>
            <family val="2"/>
            <scheme val="minor"/>
          </rPr>
          <t>Recursos estatales: En el caso de los Municipios, son los que provienen del Gobierno Estatal, en términos de la Ley de Ingresos Estatal y del Presupuesto de Egresos Estatal.
	-L.C.P. Manuel Fonseca Villaseñor</t>
        </r>
      </text>
    </comment>
    <comment ref="C454" authorId="0" shapeId="0">
      <text>
        <r>
          <rPr>
            <sz val="11"/>
            <color theme="1"/>
            <rFont val="Calibri"/>
            <family val="2"/>
            <scheme val="minor"/>
          </rPr>
          <t>Otros recursos de libre disposición: Son los que provienen de otras fuentes no etiquetadas no comprendidas en los conceptos anteriores.
	-L.C.P. Manuel Fonseca Villaseñor</t>
        </r>
      </text>
    </comment>
    <comment ref="C455"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
	-L.C.P. Manuel Fonseca Villaseñor</t>
        </r>
      </text>
    </comment>
    <comment ref="C456" authorId="0" shapeId="0">
      <text>
        <r>
          <rPr>
            <sz val="11"/>
            <color theme="1"/>
            <rFont val="Calibri"/>
            <family val="2"/>
            <scheme val="minor"/>
          </rPr>
          <t>Recursos estatales: En el caso de los Municipios, son los que provienen del Gobierno Estatal y que cuentan con un destino específico, en términos de la Ley de Ingresos Estatal y del Presupuesto de Egresos Estatal.
	-L.C.P. Manuel Fonseca Villaseñor</t>
        </r>
      </text>
    </comment>
    <comment ref="C457" authorId="0" shapeId="0">
      <text>
        <r>
          <rPr>
            <sz val="11"/>
            <color theme="1"/>
            <rFont val="Calibri"/>
            <family val="2"/>
            <scheme val="minor"/>
          </rPr>
          <t>Otros recursos de transferencias federales etiquetadas: Son los que provienen de otras fuentes etiquetadas no comprendidas en los conceptos anteriores.
	-L.C.P. Manuel Fonseca Villaseñor</t>
        </r>
      </text>
    </comment>
    <comment ref="B458" authorId="0" shapeId="0">
      <text>
        <r>
          <rPr>
            <sz val="11"/>
            <color theme="1"/>
            <rFont val="Calibri"/>
            <family val="2"/>
            <scheme val="minor"/>
          </rPr>
          <t>Asignaciones destinadas a la adquisición de materiales para el acondicionamiento de las obras públicas y bienes inmuebles, tales como: tapices, pisos, persianas y demás accesorios.
	-L.C.P. Manuel Fonseca Villaseñor</t>
        </r>
      </text>
    </comment>
    <comment ref="C458" authorId="0" shapeId="0">
      <text>
        <r>
          <rPr>
            <sz val="11"/>
            <color theme="1"/>
            <rFont val="Calibri"/>
            <family val="2"/>
            <scheme val="minor"/>
          </rPr>
          <t>Recursos fiscales: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
	-L.C.P. Manuel Fonseca Villaseñor</t>
        </r>
      </text>
    </comment>
    <comment ref="C459" authorId="0" shapeId="0">
      <text>
        <r>
          <rPr>
            <sz val="11"/>
            <color theme="1"/>
            <rFont val="Calibri"/>
            <family val="2"/>
            <scheme val="minor"/>
          </rPr>
          <t>Financiamiento interno: Son los que provienen de obligaciones contraídas en el país, con acreedores nacionales y pagaderos en el interior del país en moneda nacional.
	-L.C.P. Manuel Fonseca Villaseñor</t>
        </r>
      </text>
    </comment>
    <comment ref="C460" authorId="0" shapeId="0">
      <text>
        <r>
          <rPr>
            <sz val="11"/>
            <color theme="1"/>
            <rFont val="Calibri"/>
            <family val="2"/>
            <scheme val="minor"/>
          </rPr>
          <t>Financiamiento Externo: Son los que provienen de obligaciones contraídas por el Poder Ejecutivo Federal con acreedores extranjeros y pagaderos en el exterior del país en moneda extranjera.
	-L.C.P. Manuel Fonseca Villaseñor</t>
        </r>
      </text>
    </comment>
    <comment ref="C461" authorId="0" shapeId="0">
      <text>
        <r>
          <rPr>
            <sz val="11"/>
            <color theme="1"/>
            <rFont val="Calibri"/>
            <family val="2"/>
            <scheme val="minor"/>
          </rPr>
          <t>Ingresos propios: Son los que obtienen las entidades de la administración pública paraestatal y paramunicipal como pueden ser los ingresos por venta de bienes y servicios, ingresos diversos y no inherentes a la operación, en términos de las disposiciones legales aplicables.
	-L.C.P. Manuel Fonseca Villaseñor</t>
        </r>
      </text>
    </comment>
    <comment ref="C462"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
	-L.C.P. Manuel Fonseca Villaseñor</t>
        </r>
      </text>
    </comment>
    <comment ref="C463" authorId="0" shapeId="0">
      <text>
        <r>
          <rPr>
            <sz val="11"/>
            <color theme="1"/>
            <rFont val="Calibri"/>
            <family val="2"/>
            <scheme val="minor"/>
          </rPr>
          <t>Recursos estatales: En el caso de los Municipios, son los que provienen del Gobierno Estatal, en términos de la Ley de Ingresos Estatal y del Presupuesto de Egresos Estatal.
	-L.C.P. Manuel Fonseca Villaseñor</t>
        </r>
      </text>
    </comment>
    <comment ref="C464" authorId="0" shapeId="0">
      <text>
        <r>
          <rPr>
            <sz val="11"/>
            <color theme="1"/>
            <rFont val="Calibri"/>
            <family val="2"/>
            <scheme val="minor"/>
          </rPr>
          <t>Otros recursos de libre disposición: Son los que provienen de otras fuentes no etiquetadas no comprendidas en los conceptos anteriores.
	-L.C.P. Manuel Fonseca Villaseñor</t>
        </r>
      </text>
    </comment>
    <comment ref="C465"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
	-L.C.P. Manuel Fonseca Villaseñor</t>
        </r>
      </text>
    </comment>
    <comment ref="C466" authorId="0" shapeId="0">
      <text>
        <r>
          <rPr>
            <sz val="11"/>
            <color theme="1"/>
            <rFont val="Calibri"/>
            <family val="2"/>
            <scheme val="minor"/>
          </rPr>
          <t>Recursos estatales: En el caso de los Municipios, son los que provienen del Gobierno Estatal y que cuentan con un destino específico, en términos de la Ley de Ingresos Estatal y del Presupuesto de Egresos Estatal.
	-L.C.P. Manuel Fonseca Villaseñor</t>
        </r>
      </text>
    </comment>
    <comment ref="C467" authorId="0" shapeId="0">
      <text>
        <r>
          <rPr>
            <sz val="11"/>
            <color theme="1"/>
            <rFont val="Calibri"/>
            <family val="2"/>
            <scheme val="minor"/>
          </rPr>
          <t>Otros recursos de transferencias federales etiquetadas: Son los que provienen de otras fuentes etiquetadas no comprendidas en los conceptos anteriores.
	-L.C.P. Manuel Fonseca Villaseñor</t>
        </r>
      </text>
    </comment>
    <comment ref="B468" authorId="0" shapeId="0">
      <text>
        <r>
          <rPr>
            <sz val="11"/>
            <color theme="1"/>
            <rFont val="Calibri"/>
            <family val="2"/>
            <scheme val="minor"/>
          </rPr>
          <t>Asignaciones destinadas a cubrir la adquisición de otros materiales para construcción y reparación no considerados en las partidas anteriores tales como: Productos de fricción o abrasivos a partir de polvos minerales sintéticos o naturales para obtener productos como piedras amolares, esmeriles de rueda, abrasivos en polvo, lijas, entre otros; pinturas, recubrimientos, adhesivos y selladores, como barnices, lacas y esmaltes; adhesivos o pegamento, impermeabilizantes, masillas, resanadores, gomas-cemento y similares, thinner y removedores de pintura y barniz, entre otros.
	-L.C.P. Manuel Fonseca Villaseñor</t>
        </r>
      </text>
    </comment>
    <comment ref="C468" authorId="0" shapeId="0">
      <text>
        <r>
          <rPr>
            <sz val="11"/>
            <color theme="1"/>
            <rFont val="Calibri"/>
            <family val="2"/>
            <scheme val="minor"/>
          </rPr>
          <t>Recursos fiscales: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
	-L.C.P. Manuel Fonseca Villaseñor</t>
        </r>
      </text>
    </comment>
    <comment ref="C469" authorId="0" shapeId="0">
      <text>
        <r>
          <rPr>
            <sz val="11"/>
            <color theme="1"/>
            <rFont val="Calibri"/>
            <family val="2"/>
            <scheme val="minor"/>
          </rPr>
          <t>Financiamiento interno: Son los que provienen de obligaciones contraídas en el país, con acreedores nacionales y pagaderos en el interior del país en moneda nacional.
	-L.C.P. Manuel Fonseca Villaseñor</t>
        </r>
      </text>
    </comment>
    <comment ref="C470" authorId="0" shapeId="0">
      <text>
        <r>
          <rPr>
            <sz val="11"/>
            <color theme="1"/>
            <rFont val="Calibri"/>
            <family val="2"/>
            <scheme val="minor"/>
          </rPr>
          <t>Financiamiento Externo: Son los que provienen de obligaciones contraídas por el Poder Ejecutivo Federal con acreedores extranjeros y pagaderos en el exterior del país en moneda extranjera.
	-L.C.P. Manuel Fonseca Villaseñor</t>
        </r>
      </text>
    </comment>
    <comment ref="C471" authorId="0" shapeId="0">
      <text>
        <r>
          <rPr>
            <sz val="11"/>
            <color theme="1"/>
            <rFont val="Calibri"/>
            <family val="2"/>
            <scheme val="minor"/>
          </rPr>
          <t>Ingresos propios: Son los que obtienen las entidades de la administración pública paraestatal y paramunicipal como pueden ser los ingresos por venta de bienes y servicios, ingresos diversos y no inherentes a la operación, en términos de las disposiciones legales aplicables.
	-L.C.P. Manuel Fonseca Villaseñor</t>
        </r>
      </text>
    </comment>
    <comment ref="C472"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
	-L.C.P. Manuel Fonseca Villaseñor</t>
        </r>
      </text>
    </comment>
    <comment ref="C473" authorId="0" shapeId="0">
      <text>
        <r>
          <rPr>
            <sz val="11"/>
            <color theme="1"/>
            <rFont val="Calibri"/>
            <family val="2"/>
            <scheme val="minor"/>
          </rPr>
          <t>Recursos estatales: En el caso de los Municipios, son los que provienen del Gobierno Estatal, en términos de la Ley de Ingresos Estatal y del Presupuesto de Egresos Estatal.
	-L.C.P. Manuel Fonseca Villaseñor</t>
        </r>
      </text>
    </comment>
    <comment ref="C474" authorId="0" shapeId="0">
      <text>
        <r>
          <rPr>
            <sz val="11"/>
            <color theme="1"/>
            <rFont val="Calibri"/>
            <family val="2"/>
            <scheme val="minor"/>
          </rPr>
          <t>Otros recursos de libre disposición: Son los que provienen de otras fuentes no etiquetadas no comprendidas en los conceptos anteriores.
	-L.C.P. Manuel Fonseca Villaseñor</t>
        </r>
      </text>
    </comment>
    <comment ref="C475"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
	-L.C.P. Manuel Fonseca Villaseñor</t>
        </r>
      </text>
    </comment>
    <comment ref="C476" authorId="0" shapeId="0">
      <text>
        <r>
          <rPr>
            <sz val="11"/>
            <color theme="1"/>
            <rFont val="Calibri"/>
            <family val="2"/>
            <scheme val="minor"/>
          </rPr>
          <t>Recursos estatales: En el caso de los Municipios, son los que provienen del Gobierno Estatal y que cuentan con un destino específico, en términos de la Ley de Ingresos Estatal y del Presupuesto de Egresos Estatal.
	-L.C.P. Manuel Fonseca Villaseñor</t>
        </r>
      </text>
    </comment>
    <comment ref="C477" authorId="0" shapeId="0">
      <text>
        <r>
          <rPr>
            <sz val="11"/>
            <color theme="1"/>
            <rFont val="Calibri"/>
            <family val="2"/>
            <scheme val="minor"/>
          </rPr>
          <t>Otros recursos de transferencias federales etiquetadas: Son los que provienen de otras fuentes etiquetadas no comprendidas en los conceptos anteriores.
	-L.C.P. Manuel Fonseca Villaseñor</t>
        </r>
      </text>
    </comment>
    <comment ref="B478" authorId="0" shapeId="0">
      <text>
        <r>
          <rPr>
            <sz val="11"/>
            <color theme="1"/>
            <rFont val="Calibri"/>
            <family val="2"/>
            <scheme val="minor"/>
          </rPr>
          <t>Asignaciones destinadas a la adquisición de sustancias, productos químicos y farmacéuticos de aplicación humana o animal; así como toda clase de materiales y suministros médicos y de laboratorio.
	-L.C.P. Manuel Fonseca Villaseñor</t>
        </r>
      </text>
    </comment>
    <comment ref="B479" authorId="0" shapeId="0">
      <text>
        <r>
          <rPr>
            <sz val="11"/>
            <color theme="1"/>
            <rFont val="Calibri"/>
            <family val="2"/>
            <scheme val="minor"/>
          </rPr>
          <t>Asignaciones destinadas a la adquisición de productos químicos básicos: petroquímicos como benceno, tolueno, xileno, etileno, propileno, estireno a partir del gas natural, del gas licuado del petróleo y de destilados y otras fracciones posteriores a la refinación del petróleo; reactivos, fluoruros, fosfatos, nitratos, óxidos, alquinos, marcadores genéticos, entre otros.
	-L.C.P. Manuel Fonseca Villaseñor</t>
        </r>
      </text>
    </comment>
    <comment ref="C479" authorId="0" shapeId="0">
      <text>
        <r>
          <rPr>
            <sz val="11"/>
            <color theme="1"/>
            <rFont val="Calibri"/>
            <family val="2"/>
            <scheme val="minor"/>
          </rPr>
          <t>Recursos fiscales: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
	-L.C.P. Manuel Fonseca Villaseñor</t>
        </r>
      </text>
    </comment>
    <comment ref="C480" authorId="0" shapeId="0">
      <text>
        <r>
          <rPr>
            <sz val="11"/>
            <color theme="1"/>
            <rFont val="Calibri"/>
            <family val="2"/>
            <scheme val="minor"/>
          </rPr>
          <t>Financiamiento interno: Son los que provienen de obligaciones contraídas en el país, con acreedores nacionales y pagaderos en el interior del país en moneda nacional.
	-L.C.P. Manuel Fonseca Villaseñor</t>
        </r>
      </text>
    </comment>
    <comment ref="C481" authorId="0" shapeId="0">
      <text>
        <r>
          <rPr>
            <sz val="11"/>
            <color theme="1"/>
            <rFont val="Calibri"/>
            <family val="2"/>
            <scheme val="minor"/>
          </rPr>
          <t>Financiamiento Externo: Son los que provienen de obligaciones contraídas por el Poder Ejecutivo Federal con acreedores extranjeros y pagaderos en el exterior del país en moneda extranjera.
	-L.C.P. Manuel Fonseca Villaseñor</t>
        </r>
      </text>
    </comment>
    <comment ref="C482" authorId="0" shapeId="0">
      <text>
        <r>
          <rPr>
            <sz val="11"/>
            <color theme="1"/>
            <rFont val="Calibri"/>
            <family val="2"/>
            <scheme val="minor"/>
          </rPr>
          <t>Ingresos propios: Son los que obtienen las entidades de la administración pública paraestatal y paramunicipal como pueden ser los ingresos por venta de bienes y servicios, ingresos diversos y no inherentes a la operación, en términos de las disposiciones legales aplicables.
	-L.C.P. Manuel Fonseca Villaseñor</t>
        </r>
      </text>
    </comment>
    <comment ref="C483"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
	-L.C.P. Manuel Fonseca Villaseñor</t>
        </r>
      </text>
    </comment>
    <comment ref="C484" authorId="0" shapeId="0">
      <text>
        <r>
          <rPr>
            <sz val="11"/>
            <color theme="1"/>
            <rFont val="Calibri"/>
            <family val="2"/>
            <scheme val="minor"/>
          </rPr>
          <t>Recursos estatales: En el caso de los Municipios, son los que provienen del Gobierno Estatal, en términos de la Ley de Ingresos Estatal y del Presupuesto de Egresos Estatal.
	-L.C.P. Manuel Fonseca Villaseñor</t>
        </r>
      </text>
    </comment>
    <comment ref="C485" authorId="0" shapeId="0">
      <text>
        <r>
          <rPr>
            <sz val="11"/>
            <color theme="1"/>
            <rFont val="Calibri"/>
            <family val="2"/>
            <scheme val="minor"/>
          </rPr>
          <t>Otros recursos de libre disposición: Son los que provienen de otras fuentes no etiquetadas no comprendidas en los conceptos anteriores.
	-L.C.P. Manuel Fonseca Villaseñor</t>
        </r>
      </text>
    </comment>
    <comment ref="C486"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
	-L.C.P. Manuel Fonseca Villaseñor</t>
        </r>
      </text>
    </comment>
    <comment ref="C487" authorId="0" shapeId="0">
      <text>
        <r>
          <rPr>
            <sz val="11"/>
            <color theme="1"/>
            <rFont val="Calibri"/>
            <family val="2"/>
            <scheme val="minor"/>
          </rPr>
          <t>Recursos estatales: En el caso de los Municipios, son los que provienen del Gobierno Estatal y que cuentan con un destino específico, en términos de la Ley de Ingresos Estatal y del Presupuesto de Egresos Estatal.
	-L.C.P. Manuel Fonseca Villaseñor</t>
        </r>
      </text>
    </comment>
    <comment ref="C488" authorId="0" shapeId="0">
      <text>
        <r>
          <rPr>
            <sz val="11"/>
            <color theme="1"/>
            <rFont val="Calibri"/>
            <family val="2"/>
            <scheme val="minor"/>
          </rPr>
          <t>Otros recursos de transferencias federales etiquetadas: Son los que provienen de otras fuentes etiquetadas no comprendidas en los conceptos anteriores.
	-L.C.P. Manuel Fonseca Villaseñor</t>
        </r>
      </text>
    </comment>
    <comment ref="B489" authorId="0" shapeId="0">
      <text>
        <r>
          <rPr>
            <sz val="11"/>
            <color theme="1"/>
            <rFont val="Calibri"/>
            <family val="2"/>
            <scheme val="minor"/>
          </rPr>
          <t>Asignaciones destinadas a la adquisición de fertilizantes nitrogenados, fosfatados, biológicos procesados o de otro tipo, mezclas, fungicidas, herbicidas, plaguicidas, raticidas, antigerminantes, reguladores del crecimiento de las plantas y nutrientes de suelos, entre otros. Incluye los abonos que se comercializan en estado natural.
	-L.C.P. Manuel Fonseca Villaseñor</t>
        </r>
      </text>
    </comment>
    <comment ref="C489" authorId="0" shapeId="0">
      <text>
        <r>
          <rPr>
            <sz val="11"/>
            <color theme="1"/>
            <rFont val="Calibri"/>
            <family val="2"/>
            <scheme val="minor"/>
          </rPr>
          <t>Recursos fiscales: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
	-L.C.P. Manuel Fonseca Villaseñor</t>
        </r>
      </text>
    </comment>
    <comment ref="C490" authorId="0" shapeId="0">
      <text>
        <r>
          <rPr>
            <sz val="11"/>
            <color theme="1"/>
            <rFont val="Calibri"/>
            <family val="2"/>
            <scheme val="minor"/>
          </rPr>
          <t>Financiamiento interno: Son los que provienen de obligaciones contraídas en el país, con acreedores nacionales y pagaderos en el interior del país en moneda nacional.
	-L.C.P. Manuel Fonseca Villaseñor</t>
        </r>
      </text>
    </comment>
    <comment ref="C491" authorId="0" shapeId="0">
      <text>
        <r>
          <rPr>
            <sz val="11"/>
            <color theme="1"/>
            <rFont val="Calibri"/>
            <family val="2"/>
            <scheme val="minor"/>
          </rPr>
          <t>Financiamiento Externo: Son los que provienen de obligaciones contraídas por el Poder Ejecutivo Federal con acreedores extranjeros y pagaderos en el exterior del país en moneda extranjera.
	-L.C.P. Manuel Fonseca Villaseñor</t>
        </r>
      </text>
    </comment>
    <comment ref="C492" authorId="0" shapeId="0">
      <text>
        <r>
          <rPr>
            <sz val="11"/>
            <color theme="1"/>
            <rFont val="Calibri"/>
            <family val="2"/>
            <scheme val="minor"/>
          </rPr>
          <t>Ingresos propios: Son los que obtienen las entidades de la administración pública paraestatal y paramunicipal como pueden ser los ingresos por venta de bienes y servicios, ingresos diversos y no inherentes a la operación, en términos de las disposiciones legales aplicables.
	-L.C.P. Manuel Fonseca Villaseñor</t>
        </r>
      </text>
    </comment>
    <comment ref="C493"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
	-L.C.P. Manuel Fonseca Villaseñor</t>
        </r>
      </text>
    </comment>
    <comment ref="C494" authorId="0" shapeId="0">
      <text>
        <r>
          <rPr>
            <sz val="11"/>
            <color theme="1"/>
            <rFont val="Calibri"/>
            <family val="2"/>
            <scheme val="minor"/>
          </rPr>
          <t>Recursos estatales: En el caso de los Municipios, son los que provienen del Gobierno Estatal, en términos de la Ley de Ingresos Estatal y del Presupuesto de Egresos Estatal.
	-L.C.P. Manuel Fonseca Villaseñor</t>
        </r>
      </text>
    </comment>
    <comment ref="C495" authorId="0" shapeId="0">
      <text>
        <r>
          <rPr>
            <sz val="11"/>
            <color theme="1"/>
            <rFont val="Calibri"/>
            <family val="2"/>
            <scheme val="minor"/>
          </rPr>
          <t>Otros recursos de libre disposición: Son los que provienen de otras fuentes no etiquetadas no comprendidas en los conceptos anteriores.
	-L.C.P. Manuel Fonseca Villaseñor</t>
        </r>
      </text>
    </comment>
    <comment ref="C496"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
	-L.C.P. Manuel Fonseca Villaseñor</t>
        </r>
      </text>
    </comment>
    <comment ref="C497" authorId="0" shapeId="0">
      <text>
        <r>
          <rPr>
            <sz val="11"/>
            <color theme="1"/>
            <rFont val="Calibri"/>
            <family val="2"/>
            <scheme val="minor"/>
          </rPr>
          <t>Recursos estatales: En el caso de los Municipios, son los que provienen del Gobierno Estatal y que cuentan con un destino específico, en términos de la Ley de Ingresos Estatal y del Presupuesto de Egresos Estatal.
	-L.C.P. Manuel Fonseca Villaseñor</t>
        </r>
      </text>
    </comment>
    <comment ref="C498" authorId="0" shapeId="0">
      <text>
        <r>
          <rPr>
            <sz val="11"/>
            <color theme="1"/>
            <rFont val="Calibri"/>
            <family val="2"/>
            <scheme val="minor"/>
          </rPr>
          <t>Otros recursos de transferencias federales etiquetadas: Son los que provienen de otras fuentes etiquetadas no comprendidas en los conceptos anteriores.
	-L.C.P. Manuel Fonseca Villaseñor</t>
        </r>
      </text>
    </comment>
    <comment ref="B499" authorId="0" shapeId="0">
      <text>
        <r>
          <rPr>
            <sz val="11"/>
            <color theme="1"/>
            <rFont val="Calibri"/>
            <family val="2"/>
            <scheme val="minor"/>
          </rPr>
          <t>Asignaciones destinadas a la adquisición de medicinas y productos farmacéuticos de aplicación humana o animal, tales como: vacunas, drogas, medicinas de patente, medicamentos, sueros, plasma, oxígeno, entre otros. Incluye productos fármaco-químicos como alcaloides, antibióticos, hormonas y otros compuestos y principios activos.
	-L.C.P. Manuel Fonseca Villaseñor</t>
        </r>
      </text>
    </comment>
    <comment ref="C499" authorId="0" shapeId="0">
      <text>
        <r>
          <rPr>
            <sz val="11"/>
            <color theme="1"/>
            <rFont val="Calibri"/>
            <family val="2"/>
            <scheme val="minor"/>
          </rPr>
          <t>Recursos fiscales: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
	-L.C.P. Manuel Fonseca Villaseñor</t>
        </r>
      </text>
    </comment>
    <comment ref="C500" authorId="0" shapeId="0">
      <text>
        <r>
          <rPr>
            <sz val="11"/>
            <color theme="1"/>
            <rFont val="Calibri"/>
            <family val="2"/>
            <scheme val="minor"/>
          </rPr>
          <t>Financiamiento interno: Son los que provienen de obligaciones contraídas en el país, con acreedores nacionales y pagaderos en el interior del país en moneda nacional.
	-L.C.P. Manuel Fonseca Villaseñor</t>
        </r>
      </text>
    </comment>
    <comment ref="C501" authorId="0" shapeId="0">
      <text>
        <r>
          <rPr>
            <sz val="11"/>
            <color theme="1"/>
            <rFont val="Calibri"/>
            <family val="2"/>
            <scheme val="minor"/>
          </rPr>
          <t>Financiamiento Externo: Son los que provienen de obligaciones contraídas por el Poder Ejecutivo Federal con acreedores extranjeros y pagaderos en el exterior del país en moneda extranjera.
	-L.C.P. Manuel Fonseca Villaseñor</t>
        </r>
      </text>
    </comment>
    <comment ref="C502" authorId="0" shapeId="0">
      <text>
        <r>
          <rPr>
            <sz val="11"/>
            <color theme="1"/>
            <rFont val="Calibri"/>
            <family val="2"/>
            <scheme val="minor"/>
          </rPr>
          <t>Ingresos propios: Son los que obtienen las entidades de la administración pública paraestatal y paramunicipal como pueden ser los ingresos por venta de bienes y servicios, ingresos diversos y no inherentes a la operación, en términos de las disposiciones legales aplicables.
	-L.C.P. Manuel Fonseca Villaseñor</t>
        </r>
      </text>
    </comment>
    <comment ref="C503"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
	-L.C.P. Manuel Fonseca Villaseñor</t>
        </r>
      </text>
    </comment>
    <comment ref="C504" authorId="0" shapeId="0">
      <text>
        <r>
          <rPr>
            <sz val="11"/>
            <color theme="1"/>
            <rFont val="Calibri"/>
            <family val="2"/>
            <scheme val="minor"/>
          </rPr>
          <t>Recursos estatales: En el caso de los Municipios, son los que provienen del Gobierno Estatal, en términos de la Ley de Ingresos Estatal y del Presupuesto de Egresos Estatal.
	-L.C.P. Manuel Fonseca Villaseñor</t>
        </r>
      </text>
    </comment>
    <comment ref="C505" authorId="0" shapeId="0">
      <text>
        <r>
          <rPr>
            <sz val="11"/>
            <color theme="1"/>
            <rFont val="Calibri"/>
            <family val="2"/>
            <scheme val="minor"/>
          </rPr>
          <t>Otros recursos de libre disposición: Son los que provienen de otras fuentes no etiquetadas no comprendidas en los conceptos anteriores.
	-L.C.P. Manuel Fonseca Villaseñor</t>
        </r>
      </text>
    </comment>
    <comment ref="C506"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
	-L.C.P. Manuel Fonseca Villaseñor</t>
        </r>
      </text>
    </comment>
    <comment ref="C507" authorId="0" shapeId="0">
      <text>
        <r>
          <rPr>
            <sz val="11"/>
            <color theme="1"/>
            <rFont val="Calibri"/>
            <family val="2"/>
            <scheme val="minor"/>
          </rPr>
          <t>Recursos estatales: En el caso de los Municipios, son los que provienen del Gobierno Estatal y que cuentan con un destino específico, en términos de la Ley de Ingresos Estatal y del Presupuesto de Egresos Estatal.
	-L.C.P. Manuel Fonseca Villaseñor</t>
        </r>
      </text>
    </comment>
    <comment ref="C508" authorId="0" shapeId="0">
      <text>
        <r>
          <rPr>
            <sz val="11"/>
            <color theme="1"/>
            <rFont val="Calibri"/>
            <family val="2"/>
            <scheme val="minor"/>
          </rPr>
          <t>Otros recursos de transferencias federales etiquetadas: Son los que provienen de otras fuentes etiquetadas no comprendidas en los conceptos anteriores.
	-L.C.P. Manuel Fonseca Villaseñor</t>
        </r>
      </text>
    </comment>
    <comment ref="B509" authorId="0" shapeId="0">
      <text>
        <r>
          <rPr>
            <sz val="11"/>
            <color theme="1"/>
            <rFont val="Calibri"/>
            <family val="2"/>
            <scheme val="minor"/>
          </rPr>
          <t>Asignaciones destinadas a la adquisición de toda clase de materiales y suministros médicos que se requieran en hospitales, unidades sanitarias, consultorios, clínicas veterinarias, etc., tales como: jeringas, gasas, agujas, vendajes, material de sutura, espátulas, lentes, lancetas, hojas de bisturí y prótesis en general.
	-L.C.P. Manuel Fonseca Villaseñor</t>
        </r>
      </text>
    </comment>
    <comment ref="C509" authorId="0" shapeId="0">
      <text>
        <r>
          <rPr>
            <sz val="11"/>
            <color theme="1"/>
            <rFont val="Calibri"/>
            <family val="2"/>
            <scheme val="minor"/>
          </rPr>
          <t>Recursos fiscales: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
	-L.C.P. Manuel Fonseca Villaseñor</t>
        </r>
      </text>
    </comment>
    <comment ref="C510" authorId="0" shapeId="0">
      <text>
        <r>
          <rPr>
            <sz val="11"/>
            <color theme="1"/>
            <rFont val="Calibri"/>
            <family val="2"/>
            <scheme val="minor"/>
          </rPr>
          <t>Financiamiento interno: Son los que provienen de obligaciones contraídas en el país, con acreedores nacionales y pagaderos en el interior del país en moneda nacional.
	-L.C.P. Manuel Fonseca Villaseñor</t>
        </r>
      </text>
    </comment>
    <comment ref="C511" authorId="0" shapeId="0">
      <text>
        <r>
          <rPr>
            <sz val="11"/>
            <color theme="1"/>
            <rFont val="Calibri"/>
            <family val="2"/>
            <scheme val="minor"/>
          </rPr>
          <t>Financiamiento Externo: Son los que provienen de obligaciones contraídas por el Poder Ejecutivo Federal con acreedores extranjeros y pagaderos en el exterior del país en moneda extranjera.
	-L.C.P. Manuel Fonseca Villaseñor</t>
        </r>
      </text>
    </comment>
    <comment ref="C512" authorId="0" shapeId="0">
      <text>
        <r>
          <rPr>
            <sz val="11"/>
            <color theme="1"/>
            <rFont val="Calibri"/>
            <family val="2"/>
            <scheme val="minor"/>
          </rPr>
          <t>Ingresos propios: Son los que obtienen las entidades de la administración pública paraestatal y paramunicipal como pueden ser los ingresos por venta de bienes y servicios, ingresos diversos y no inherentes a la operación, en términos de las disposiciones legales aplicables.
	-L.C.P. Manuel Fonseca Villaseñor</t>
        </r>
      </text>
    </comment>
    <comment ref="C513"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
	-L.C.P. Manuel Fonseca Villaseñor</t>
        </r>
      </text>
    </comment>
    <comment ref="C514" authorId="0" shapeId="0">
      <text>
        <r>
          <rPr>
            <sz val="11"/>
            <color theme="1"/>
            <rFont val="Calibri"/>
            <family val="2"/>
            <scheme val="minor"/>
          </rPr>
          <t>Recursos estatales: En el caso de los Municipios, son los que provienen del Gobierno Estatal, en términos de la Ley de Ingresos Estatal y del Presupuesto de Egresos Estatal.
	-L.C.P. Manuel Fonseca Villaseñor</t>
        </r>
      </text>
    </comment>
    <comment ref="C515" authorId="0" shapeId="0">
      <text>
        <r>
          <rPr>
            <sz val="11"/>
            <color theme="1"/>
            <rFont val="Calibri"/>
            <family val="2"/>
            <scheme val="minor"/>
          </rPr>
          <t>Otros recursos de libre disposición: Son los que provienen de otras fuentes no etiquetadas no comprendidas en los conceptos anteriores.
	-L.C.P. Manuel Fonseca Villaseñor</t>
        </r>
      </text>
    </comment>
    <comment ref="C516"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
	-L.C.P. Manuel Fonseca Villaseñor</t>
        </r>
      </text>
    </comment>
    <comment ref="C517" authorId="0" shapeId="0">
      <text>
        <r>
          <rPr>
            <sz val="11"/>
            <color theme="1"/>
            <rFont val="Calibri"/>
            <family val="2"/>
            <scheme val="minor"/>
          </rPr>
          <t>Recursos estatales: En el caso de los Municipios, son los que provienen del Gobierno Estatal y que cuentan con un destino específico, en términos de la Ley de Ingresos Estatal y del Presupuesto de Egresos Estatal.
	-L.C.P. Manuel Fonseca Villaseñor</t>
        </r>
      </text>
    </comment>
    <comment ref="C518" authorId="0" shapeId="0">
      <text>
        <r>
          <rPr>
            <sz val="11"/>
            <color theme="1"/>
            <rFont val="Calibri"/>
            <family val="2"/>
            <scheme val="minor"/>
          </rPr>
          <t>Otros recursos de transferencias federales etiquetadas: Son los que provienen de otras fuentes etiquetadas no comprendidas en los conceptos anteriores.
	-L.C.P. Manuel Fonseca Villaseñor</t>
        </r>
      </text>
    </comment>
    <comment ref="B519" authorId="0" shapeId="0">
      <text>
        <r>
          <rPr>
            <sz val="11"/>
            <color theme="1"/>
            <rFont val="Calibri"/>
            <family val="2"/>
            <scheme val="minor"/>
          </rPr>
          <t>Asignaciones destinadas a la adquisición de toda clase de materiales y suministros, tales como: cilindros graduados, matraces, probetas, mecheros, tanques de revelado, materiales para radiografía, electrocardiografía, medicina nuclear y demás materiales y suministros utilizados en los laboratorios médicos, químicos, de investigación, fotográficos, cinematográficos, entre otros. Esta partida incluye animales para experimentación.
	-L.C.P. Manuel Fonseca Villaseñor</t>
        </r>
      </text>
    </comment>
    <comment ref="C519" authorId="0" shapeId="0">
      <text>
        <r>
          <rPr>
            <sz val="11"/>
            <color theme="1"/>
            <rFont val="Calibri"/>
            <family val="2"/>
            <scheme val="minor"/>
          </rPr>
          <t>Recursos fiscales: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
	-L.C.P. Manuel Fonseca Villaseñor</t>
        </r>
      </text>
    </comment>
    <comment ref="C520" authorId="0" shapeId="0">
      <text>
        <r>
          <rPr>
            <sz val="11"/>
            <color theme="1"/>
            <rFont val="Calibri"/>
            <family val="2"/>
            <scheme val="minor"/>
          </rPr>
          <t>Financiamiento interno: Son los que provienen de obligaciones contraídas en el país, con acreedores nacionales y pagaderos en el interior del país en moneda nacional.
	-L.C.P. Manuel Fonseca Villaseñor</t>
        </r>
      </text>
    </comment>
    <comment ref="C521" authorId="0" shapeId="0">
      <text>
        <r>
          <rPr>
            <sz val="11"/>
            <color theme="1"/>
            <rFont val="Calibri"/>
            <family val="2"/>
            <scheme val="minor"/>
          </rPr>
          <t>Financiamiento Externo: Son los que provienen de obligaciones contraídas por el Poder Ejecutivo Federal con acreedores extranjeros y pagaderos en el exterior del país en moneda extranjera.
	-L.C.P. Manuel Fonseca Villaseñor</t>
        </r>
      </text>
    </comment>
    <comment ref="C522" authorId="0" shapeId="0">
      <text>
        <r>
          <rPr>
            <sz val="11"/>
            <color theme="1"/>
            <rFont val="Calibri"/>
            <family val="2"/>
            <scheme val="minor"/>
          </rPr>
          <t>Ingresos propios: Son los que obtienen las entidades de la administración pública paraestatal y paramunicipal como pueden ser los ingresos por venta de bienes y servicios, ingresos diversos y no inherentes a la operación, en términos de las disposiciones legales aplicables.
	-L.C.P. Manuel Fonseca Villaseñor</t>
        </r>
      </text>
    </comment>
    <comment ref="C523"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
	-L.C.P. Manuel Fonseca Villaseñor</t>
        </r>
      </text>
    </comment>
    <comment ref="C524" authorId="0" shapeId="0">
      <text>
        <r>
          <rPr>
            <sz val="11"/>
            <color theme="1"/>
            <rFont val="Calibri"/>
            <family val="2"/>
            <scheme val="minor"/>
          </rPr>
          <t>Recursos estatales: En el caso de los Municipios, son los que provienen del Gobierno Estatal, en términos de la Ley de Ingresos Estatal y del Presupuesto de Egresos Estatal.
	-L.C.P. Manuel Fonseca Villaseñor</t>
        </r>
      </text>
    </comment>
    <comment ref="C525" authorId="0" shapeId="0">
      <text>
        <r>
          <rPr>
            <sz val="11"/>
            <color theme="1"/>
            <rFont val="Calibri"/>
            <family val="2"/>
            <scheme val="minor"/>
          </rPr>
          <t>Otros recursos de libre disposición: Son los que provienen de otras fuentes no etiquetadas no comprendidas en los conceptos anteriores.
	-L.C.P. Manuel Fonseca Villaseñor</t>
        </r>
      </text>
    </comment>
    <comment ref="C526"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
	-L.C.P. Manuel Fonseca Villaseñor</t>
        </r>
      </text>
    </comment>
    <comment ref="C527" authorId="0" shapeId="0">
      <text>
        <r>
          <rPr>
            <sz val="11"/>
            <color theme="1"/>
            <rFont val="Calibri"/>
            <family val="2"/>
            <scheme val="minor"/>
          </rPr>
          <t>Recursos estatales: En el caso de los Municipios, son los que provienen del Gobierno Estatal y que cuentan con un destino específico, en términos de la Ley de Ingresos Estatal y del Presupuesto de Egresos Estatal.
	-L.C.P. Manuel Fonseca Villaseñor</t>
        </r>
      </text>
    </comment>
    <comment ref="C528" authorId="0" shapeId="0">
      <text>
        <r>
          <rPr>
            <sz val="11"/>
            <color theme="1"/>
            <rFont val="Calibri"/>
            <family val="2"/>
            <scheme val="minor"/>
          </rPr>
          <t>Otros recursos de transferencias federales etiquetadas: Son los que provienen de otras fuentes etiquetadas no comprendidas en los conceptos anteriores.
	-L.C.P. Manuel Fonseca Villaseñor</t>
        </r>
      </text>
    </comment>
    <comment ref="B529" authorId="0" shapeId="0">
      <text>
        <r>
          <rPr>
            <sz val="11"/>
            <color theme="1"/>
            <rFont val="Calibri"/>
            <family val="2"/>
            <scheme val="minor"/>
          </rPr>
          <t>Asignaciones destinadas a cubrir erogaciones por adquisición de productos a partir del hule o de resinas plásticas, perfiles, tubos y conexiones, productos laminados, placas espumas, envases y contenedores, entre otros productos. Incluye P.V.C.
	-L.C.P. Manuel Fonseca Villaseñor</t>
        </r>
      </text>
    </comment>
    <comment ref="C529" authorId="0" shapeId="0">
      <text>
        <r>
          <rPr>
            <sz val="11"/>
            <color theme="1"/>
            <rFont val="Calibri"/>
            <family val="2"/>
            <scheme val="minor"/>
          </rPr>
          <t>Recursos fiscales: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
	-L.C.P. Manuel Fonseca Villaseñor</t>
        </r>
      </text>
    </comment>
    <comment ref="C530" authorId="0" shapeId="0">
      <text>
        <r>
          <rPr>
            <sz val="11"/>
            <color theme="1"/>
            <rFont val="Calibri"/>
            <family val="2"/>
            <scheme val="minor"/>
          </rPr>
          <t>Financiamiento interno: Son los que provienen de obligaciones contraídas en el país, con acreedores nacionales y pagaderos en el interior del país en moneda nacional.
	-L.C.P. Manuel Fonseca Villaseñor</t>
        </r>
      </text>
    </comment>
    <comment ref="C531" authorId="0" shapeId="0">
      <text>
        <r>
          <rPr>
            <sz val="11"/>
            <color theme="1"/>
            <rFont val="Calibri"/>
            <family val="2"/>
            <scheme val="minor"/>
          </rPr>
          <t>Financiamiento Externo: Son los que provienen de obligaciones contraídas por el Poder Ejecutivo Federal con acreedores extranjeros y pagaderos en el exterior del país en moneda extranjera.
	-L.C.P. Manuel Fonseca Villaseñor</t>
        </r>
      </text>
    </comment>
    <comment ref="C532" authorId="0" shapeId="0">
      <text>
        <r>
          <rPr>
            <sz val="11"/>
            <color theme="1"/>
            <rFont val="Calibri"/>
            <family val="2"/>
            <scheme val="minor"/>
          </rPr>
          <t>Ingresos propios: Son los que obtienen las entidades de la administración pública paraestatal y paramunicipal como pueden ser los ingresos por venta de bienes y servicios, ingresos diversos y no inherentes a la operación, en términos de las disposiciones legales aplicables.
	-L.C.P. Manuel Fonseca Villaseñor</t>
        </r>
      </text>
    </comment>
    <comment ref="C533"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
	-L.C.P. Manuel Fonseca Villaseñor</t>
        </r>
      </text>
    </comment>
    <comment ref="C534" authorId="0" shapeId="0">
      <text>
        <r>
          <rPr>
            <sz val="11"/>
            <color theme="1"/>
            <rFont val="Calibri"/>
            <family val="2"/>
            <scheme val="minor"/>
          </rPr>
          <t>Recursos estatales: En el caso de los Municipios, son los que provienen del Gobierno Estatal, en términos de la Ley de Ingresos Estatal y del Presupuesto de Egresos Estatal.
	-L.C.P. Manuel Fonseca Villaseñor</t>
        </r>
      </text>
    </comment>
    <comment ref="C535" authorId="0" shapeId="0">
      <text>
        <r>
          <rPr>
            <sz val="11"/>
            <color theme="1"/>
            <rFont val="Calibri"/>
            <family val="2"/>
            <scheme val="minor"/>
          </rPr>
          <t>Otros recursos de libre disposición: Son los que provienen de otras fuentes no etiquetadas no comprendidas en los conceptos anteriores.
	-L.C.P. Manuel Fonseca Villaseñor</t>
        </r>
      </text>
    </comment>
    <comment ref="C536"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
	-L.C.P. Manuel Fonseca Villaseñor</t>
        </r>
      </text>
    </comment>
    <comment ref="C537" authorId="0" shapeId="0">
      <text>
        <r>
          <rPr>
            <sz val="11"/>
            <color theme="1"/>
            <rFont val="Calibri"/>
            <family val="2"/>
            <scheme val="minor"/>
          </rPr>
          <t>Recursos estatales: En el caso de los Municipios, son los que provienen del Gobierno Estatal y que cuentan con un destino específico, en términos de la Ley de Ingresos Estatal y del Presupuesto de Egresos Estatal.
	-L.C.P. Manuel Fonseca Villaseñor</t>
        </r>
      </text>
    </comment>
    <comment ref="C538" authorId="0" shapeId="0">
      <text>
        <r>
          <rPr>
            <sz val="11"/>
            <color theme="1"/>
            <rFont val="Calibri"/>
            <family val="2"/>
            <scheme val="minor"/>
          </rPr>
          <t>Otros recursos de transferencias federales etiquetadas: Son los que provienen de otras fuentes etiquetadas no comprendidas en los conceptos anteriores.
	-L.C.P. Manuel Fonseca Villaseñor</t>
        </r>
      </text>
    </comment>
    <comment ref="B539" authorId="0" shapeId="0">
      <text>
        <r>
          <rPr>
            <sz val="11"/>
            <color theme="1"/>
            <rFont val="Calibri"/>
            <family val="2"/>
            <scheme val="minor"/>
          </rPr>
          <t>Asignaciones destinadas a la adquisición de productos químicos básicos inorgánicos tales como: ácidos, bases y sales inorgánicas, cloro, negro de humo y el enriquecimiento de materiales radiactivos. Así como productos químicos básicos orgánicos, tales como: ácidos, anhídridos, alcoholes de uso industrial, cetonas, aldehídos, ácidos grasos, aguarrás, colofonia, colorantes naturales no comestibles, materiales sintéticos para perfumes y cosméticos, edulcorantes sintéticos, entre otros.
	-L.C.P. Manuel Fonseca Villaseñor</t>
        </r>
      </text>
    </comment>
    <comment ref="C539" authorId="0" shapeId="0">
      <text>
        <r>
          <rPr>
            <sz val="11"/>
            <color theme="1"/>
            <rFont val="Calibri"/>
            <family val="2"/>
            <scheme val="minor"/>
          </rPr>
          <t>Recursos fiscales: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
	-L.C.P. Manuel Fonseca Villaseñor</t>
        </r>
      </text>
    </comment>
    <comment ref="C540" authorId="0" shapeId="0">
      <text>
        <r>
          <rPr>
            <sz val="11"/>
            <color theme="1"/>
            <rFont val="Calibri"/>
            <family val="2"/>
            <scheme val="minor"/>
          </rPr>
          <t>Financiamiento interno: Son los que provienen de obligaciones contraídas en el país, con acreedores nacionales y pagaderos en el interior del país en moneda nacional.
	-L.C.P. Manuel Fonseca Villaseñor</t>
        </r>
      </text>
    </comment>
    <comment ref="C541" authorId="0" shapeId="0">
      <text>
        <r>
          <rPr>
            <sz val="11"/>
            <color theme="1"/>
            <rFont val="Calibri"/>
            <family val="2"/>
            <scheme val="minor"/>
          </rPr>
          <t>Financiamiento Externo: Son los que provienen de obligaciones contraídas por el Poder Ejecutivo Federal con acreedores extranjeros y pagaderos en el exterior del país en moneda extranjera.
	-L.C.P. Manuel Fonseca Villaseñor</t>
        </r>
      </text>
    </comment>
    <comment ref="C542" authorId="0" shapeId="0">
      <text>
        <r>
          <rPr>
            <sz val="11"/>
            <color theme="1"/>
            <rFont val="Calibri"/>
            <family val="2"/>
            <scheme val="minor"/>
          </rPr>
          <t>Ingresos propios: Son los que obtienen las entidades de la administración pública paraestatal y paramunicipal como pueden ser los ingresos por venta de bienes y servicios, ingresos diversos y no inherentes a la operación, en términos de las disposiciones legales aplicables.
	-L.C.P. Manuel Fonseca Villaseñor</t>
        </r>
      </text>
    </comment>
    <comment ref="C543"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
	-L.C.P. Manuel Fonseca Villaseñor</t>
        </r>
      </text>
    </comment>
    <comment ref="C544" authorId="0" shapeId="0">
      <text>
        <r>
          <rPr>
            <sz val="11"/>
            <color theme="1"/>
            <rFont val="Calibri"/>
            <family val="2"/>
            <scheme val="minor"/>
          </rPr>
          <t>Recursos estatales: En el caso de los Municipios, son los que provienen del Gobierno Estatal, en términos de la Ley de Ingresos Estatal y del Presupuesto de Egresos Estatal.
	-L.C.P. Manuel Fonseca Villaseñor</t>
        </r>
      </text>
    </comment>
    <comment ref="C545" authorId="0" shapeId="0">
      <text>
        <r>
          <rPr>
            <sz val="11"/>
            <color theme="1"/>
            <rFont val="Calibri"/>
            <family val="2"/>
            <scheme val="minor"/>
          </rPr>
          <t>Otros recursos de libre disposición: Son los que provienen de otras fuentes no etiquetadas no comprendidas en los conceptos anteriores.
	-L.C.P. Manuel Fonseca Villaseñor</t>
        </r>
      </text>
    </comment>
    <comment ref="C546"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
	-L.C.P. Manuel Fonseca Villaseñor</t>
        </r>
      </text>
    </comment>
    <comment ref="C547" authorId="0" shapeId="0">
      <text>
        <r>
          <rPr>
            <sz val="11"/>
            <color theme="1"/>
            <rFont val="Calibri"/>
            <family val="2"/>
            <scheme val="minor"/>
          </rPr>
          <t>Recursos estatales: En el caso de los Municipios, son los que provienen del Gobierno Estatal y que cuentan con un destino específico, en términos de la Ley de Ingresos Estatal y del Presupuesto de Egresos Estatal.
	-L.C.P. Manuel Fonseca Villaseñor</t>
        </r>
      </text>
    </comment>
    <comment ref="C548" authorId="0" shapeId="0">
      <text>
        <r>
          <rPr>
            <sz val="11"/>
            <color theme="1"/>
            <rFont val="Calibri"/>
            <family val="2"/>
            <scheme val="minor"/>
          </rPr>
          <t>Otros recursos de transferencias federales etiquetadas: Son los que provienen de otras fuentes etiquetadas no comprendidas en los conceptos anteriores.
	-L.C.P. Manuel Fonseca Villaseñor</t>
        </r>
      </text>
    </comment>
    <comment ref="B549" authorId="0" shapeId="0">
      <text>
        <r>
          <rPr>
            <sz val="11"/>
            <color theme="1"/>
            <rFont val="Calibri"/>
            <family val="2"/>
            <scheme val="minor"/>
          </rPr>
          <t>Asignaciones destinadas a la adquisición de combustibles, lubricantes y aditivos de todo tipo, necesarios para el funcionamiento de vehículos de transporte terrestres, aéreos, marítimos, lacustres y fluviales; así como de maquinaria y equipo.
	-L.C.P. Manuel Fonseca Villaseñor</t>
        </r>
      </text>
    </comment>
    <comment ref="B550" authorId="0" shapeId="0">
      <text>
        <r>
          <rPr>
            <sz val="11"/>
            <color theme="1"/>
            <rFont val="Calibri"/>
            <family val="2"/>
            <scheme val="minor"/>
          </rPr>
          <t>Asignaciones destinadas a la adquisición de productos derivados del petróleo (como gasolina, diesel, leña, etc.), aceites y grasas lubricantes para el uso en equipo de transporte e industrial y regeneración de aceite usado. Incluye etanol y biogás, entre otros. Excluye el petróleo crudo y gas natural, así como los combustibles utilizados como materia prima.
	-L.C.P. Manuel Fonseca Villaseñor</t>
        </r>
      </text>
    </comment>
    <comment ref="C550" authorId="0" shapeId="0">
      <text>
        <r>
          <rPr>
            <sz val="11"/>
            <color theme="1"/>
            <rFont val="Calibri"/>
            <family val="2"/>
            <scheme val="minor"/>
          </rPr>
          <t>Recursos fiscales: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
	-L.C.P. Manuel Fonseca Villaseñor</t>
        </r>
      </text>
    </comment>
    <comment ref="C551" authorId="0" shapeId="0">
      <text>
        <r>
          <rPr>
            <sz val="11"/>
            <color theme="1"/>
            <rFont val="Calibri"/>
            <family val="2"/>
            <scheme val="minor"/>
          </rPr>
          <t>Financiamiento interno: Son los que provienen de obligaciones contraídas en el país, con acreedores nacionales y pagaderos en el interior del país en moneda nacional.
	-L.C.P. Manuel Fonseca Villaseñor</t>
        </r>
      </text>
    </comment>
    <comment ref="C552" authorId="0" shapeId="0">
      <text>
        <r>
          <rPr>
            <sz val="11"/>
            <color theme="1"/>
            <rFont val="Calibri"/>
            <family val="2"/>
            <scheme val="minor"/>
          </rPr>
          <t>Financiamiento Externo: Son los que provienen de obligaciones contraídas por el Poder Ejecutivo Federal con acreedores extranjeros y pagaderos en el exterior del país en moneda extranjera.
	-L.C.P. Manuel Fonseca Villaseñor</t>
        </r>
      </text>
    </comment>
    <comment ref="C553" authorId="0" shapeId="0">
      <text>
        <r>
          <rPr>
            <sz val="11"/>
            <color theme="1"/>
            <rFont val="Calibri"/>
            <family val="2"/>
            <scheme val="minor"/>
          </rPr>
          <t>Ingresos propios: Son los que obtienen las entidades de la administración pública paraestatal y paramunicipal como pueden ser los ingresos por venta de bienes y servicios, ingresos diversos y no inherentes a la operación, en términos de las disposiciones legales aplicables.
	-L.C.P. Manuel Fonseca Villaseñor</t>
        </r>
      </text>
    </comment>
    <comment ref="C554"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
	-L.C.P. Manuel Fonseca Villaseñor</t>
        </r>
      </text>
    </comment>
    <comment ref="C555" authorId="0" shapeId="0">
      <text>
        <r>
          <rPr>
            <sz val="11"/>
            <color theme="1"/>
            <rFont val="Calibri"/>
            <family val="2"/>
            <scheme val="minor"/>
          </rPr>
          <t>Recursos estatales: En el caso de los Municipios, son los que provienen del Gobierno Estatal, en términos de la Ley de Ingresos Estatal y del Presupuesto de Egresos Estatal.
	-L.C.P. Manuel Fonseca Villaseñor</t>
        </r>
      </text>
    </comment>
    <comment ref="C556" authorId="0" shapeId="0">
      <text>
        <r>
          <rPr>
            <sz val="11"/>
            <color theme="1"/>
            <rFont val="Calibri"/>
            <family val="2"/>
            <scheme val="minor"/>
          </rPr>
          <t>Otros recursos de libre disposición: Son los que provienen de otras fuentes no etiquetadas no comprendidas en los conceptos anteriores.
	-L.C.P. Manuel Fonseca Villaseñor</t>
        </r>
      </text>
    </comment>
    <comment ref="C557"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
	-L.C.P. Manuel Fonseca Villaseñor</t>
        </r>
      </text>
    </comment>
    <comment ref="C558" authorId="0" shapeId="0">
      <text>
        <r>
          <rPr>
            <sz val="11"/>
            <color theme="1"/>
            <rFont val="Calibri"/>
            <family val="2"/>
            <scheme val="minor"/>
          </rPr>
          <t>Recursos estatales: En el caso de los Municipios, son los que provienen del Gobierno Estatal y que cuentan con un destino específico, en términos de la Ley de Ingresos Estatal y del Presupuesto de Egresos Estatal.
	-L.C.P. Manuel Fonseca Villaseñor</t>
        </r>
      </text>
    </comment>
    <comment ref="C559" authorId="0" shapeId="0">
      <text>
        <r>
          <rPr>
            <sz val="11"/>
            <color theme="1"/>
            <rFont val="Calibri"/>
            <family val="2"/>
            <scheme val="minor"/>
          </rPr>
          <t>Otros recursos de transferencias federales etiquetadas: Son los que provienen de otras fuentes etiquetadas no comprendidas en los conceptos anteriores.
	-L.C.P. Manuel Fonseca Villaseñor</t>
        </r>
      </text>
    </comment>
    <comment ref="B560" authorId="0" shapeId="0">
      <text>
        <r>
          <rPr>
            <sz val="11"/>
            <color theme="1"/>
            <rFont val="Calibri"/>
            <family val="2"/>
            <scheme val="minor"/>
          </rPr>
          <t>Asignaciones destinadas a la adquisición de productos químicos derivados de la coquización del carbón y las briquetas de carbón. Excluye el carbón utilizado como materia prima.
	-L.C.P. Manuel Fonseca Villaseñor</t>
        </r>
      </text>
    </comment>
    <comment ref="C560" authorId="0" shapeId="0">
      <text>
        <r>
          <rPr>
            <sz val="11"/>
            <color theme="1"/>
            <rFont val="Calibri"/>
            <family val="2"/>
            <scheme val="minor"/>
          </rPr>
          <t>Recursos fiscales: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
	-L.C.P. Manuel Fonseca Villaseñor</t>
        </r>
      </text>
    </comment>
    <comment ref="C561" authorId="0" shapeId="0">
      <text>
        <r>
          <rPr>
            <sz val="11"/>
            <color theme="1"/>
            <rFont val="Calibri"/>
            <family val="2"/>
            <scheme val="minor"/>
          </rPr>
          <t>Financiamiento interno: Son los que provienen de obligaciones contraídas en el país, con acreedores nacionales y pagaderos en el interior del país en moneda nacional.
	-L.C.P. Manuel Fonseca Villaseñor</t>
        </r>
      </text>
    </comment>
    <comment ref="C562" authorId="0" shapeId="0">
      <text>
        <r>
          <rPr>
            <sz val="11"/>
            <color theme="1"/>
            <rFont val="Calibri"/>
            <family val="2"/>
            <scheme val="minor"/>
          </rPr>
          <t>Financiamiento Externo: Son los que provienen de obligaciones contraídas por el Poder Ejecutivo Federal con acreedores extranjeros y pagaderos en el exterior del país en moneda extranjera.
	-L.C.P. Manuel Fonseca Villaseñor</t>
        </r>
      </text>
    </comment>
    <comment ref="C563" authorId="0" shapeId="0">
      <text>
        <r>
          <rPr>
            <sz val="11"/>
            <color theme="1"/>
            <rFont val="Calibri"/>
            <family val="2"/>
            <scheme val="minor"/>
          </rPr>
          <t>Ingresos propios: Son los que obtienen las entidades de la administración pública paraestatal y paramunicipal como pueden ser los ingresos por venta de bienes y servicios, ingresos diversos y no inherentes a la operación, en términos de las disposiciones legales aplicables.
	-L.C.P. Manuel Fonseca Villaseñor</t>
        </r>
      </text>
    </comment>
    <comment ref="C564"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
	-L.C.P. Manuel Fonseca Villaseñor</t>
        </r>
      </text>
    </comment>
    <comment ref="C565" authorId="0" shapeId="0">
      <text>
        <r>
          <rPr>
            <sz val="11"/>
            <color theme="1"/>
            <rFont val="Calibri"/>
            <family val="2"/>
            <scheme val="minor"/>
          </rPr>
          <t>Recursos estatales: En el caso de los Municipios, son los que provienen del Gobierno Estatal, en términos de la Ley de Ingresos Estatal y del Presupuesto de Egresos Estatal.
	-L.C.P. Manuel Fonseca Villaseñor</t>
        </r>
      </text>
    </comment>
    <comment ref="C566" authorId="0" shapeId="0">
      <text>
        <r>
          <rPr>
            <sz val="11"/>
            <color theme="1"/>
            <rFont val="Calibri"/>
            <family val="2"/>
            <scheme val="minor"/>
          </rPr>
          <t>Otros recursos de libre disposición: Son los que provienen de otras fuentes no etiquetadas no comprendidas en los conceptos anteriores.
	-L.C.P. Manuel Fonseca Villaseñor</t>
        </r>
      </text>
    </comment>
    <comment ref="C567"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
	-L.C.P. Manuel Fonseca Villaseñor</t>
        </r>
      </text>
    </comment>
    <comment ref="C568" authorId="0" shapeId="0">
      <text>
        <r>
          <rPr>
            <sz val="11"/>
            <color theme="1"/>
            <rFont val="Calibri"/>
            <family val="2"/>
            <scheme val="minor"/>
          </rPr>
          <t>Recursos estatales: En el caso de los Municipios, son los que provienen del Gobierno Estatal y que cuentan con un destino específico, en términos de la Ley de Ingresos Estatal y del Presupuesto de Egresos Estatal.
	-L.C.P. Manuel Fonseca Villaseñor</t>
        </r>
      </text>
    </comment>
    <comment ref="C569" authorId="0" shapeId="0">
      <text>
        <r>
          <rPr>
            <sz val="11"/>
            <color theme="1"/>
            <rFont val="Calibri"/>
            <family val="2"/>
            <scheme val="minor"/>
          </rPr>
          <t>Otros recursos de transferencias federales etiquetadas: Son los que provienen de otras fuentes etiquetadas no comprendidas en los conceptos anteriores.
	-L.C.P. Manuel Fonseca Villaseñor</t>
        </r>
      </text>
    </comment>
    <comment ref="B570" authorId="0" shapeId="0">
      <text>
        <r>
          <rPr>
            <sz val="11"/>
            <color theme="1"/>
            <rFont val="Calibri"/>
            <family val="2"/>
            <scheme val="minor"/>
          </rPr>
          <t>Asignaciones destinadas a la adquisición de vestuario y sus accesorios, blancos, artículos deportivos; así como prendas de protección personal diferentes a las de seguridad.
	-L.C.P. Manuel Fonseca Villaseñor</t>
        </r>
      </text>
    </comment>
    <comment ref="B571" authorId="0" shapeId="0">
      <text>
        <r>
          <rPr>
            <sz val="11"/>
            <color theme="1"/>
            <rFont val="Calibri"/>
            <family val="2"/>
            <scheme val="minor"/>
          </rPr>
          <t>Asignaciones destinadas a la adquisición de toda clase de prendas de vestir: de punto, ropa de tela, cuero y piel y a la fabricación de accesorios de vestir: camisas, pantalones, trajes, calzado; uniformes y sus accesorios: insignias, distintivos, emblemas, banderas, banderines, uniformes y ropa de trabajo, calzado.
	-L.C.P. Manuel Fonseca Villaseñor</t>
        </r>
      </text>
    </comment>
    <comment ref="C571" authorId="0" shapeId="0">
      <text>
        <r>
          <rPr>
            <sz val="11"/>
            <color theme="1"/>
            <rFont val="Calibri"/>
            <family val="2"/>
            <scheme val="minor"/>
          </rPr>
          <t>Recursos fiscales: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
	-L.C.P. Manuel Fonseca Villaseñor</t>
        </r>
      </text>
    </comment>
    <comment ref="C572" authorId="0" shapeId="0">
      <text>
        <r>
          <rPr>
            <sz val="11"/>
            <color theme="1"/>
            <rFont val="Calibri"/>
            <family val="2"/>
            <scheme val="minor"/>
          </rPr>
          <t>Financiamiento interno: Son los que provienen de obligaciones contraídas en el país, con acreedores nacionales y pagaderos en el interior del país en moneda nacional.
	-L.C.P. Manuel Fonseca Villaseñor</t>
        </r>
      </text>
    </comment>
    <comment ref="C573" authorId="0" shapeId="0">
      <text>
        <r>
          <rPr>
            <sz val="11"/>
            <color theme="1"/>
            <rFont val="Calibri"/>
            <family val="2"/>
            <scheme val="minor"/>
          </rPr>
          <t>Financiamiento Externo: Son los que provienen de obligaciones contraídas por el Poder Ejecutivo Federal con acreedores extranjeros y pagaderos en el exterior del país en moneda extranjera.
	-L.C.P. Manuel Fonseca Villaseñor</t>
        </r>
      </text>
    </comment>
    <comment ref="C574" authorId="0" shapeId="0">
      <text>
        <r>
          <rPr>
            <sz val="11"/>
            <color theme="1"/>
            <rFont val="Calibri"/>
            <family val="2"/>
            <scheme val="minor"/>
          </rPr>
          <t>Ingresos propios: Son los que obtienen las entidades de la administración pública paraestatal y paramunicipal como pueden ser los ingresos por venta de bienes y servicios, ingresos diversos y no inherentes a la operación, en términos de las disposiciones legales aplicables.
	-L.C.P. Manuel Fonseca Villaseñor</t>
        </r>
      </text>
    </comment>
    <comment ref="C575"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
	-L.C.P. Manuel Fonseca Villaseñor</t>
        </r>
      </text>
    </comment>
    <comment ref="C576" authorId="0" shapeId="0">
      <text>
        <r>
          <rPr>
            <sz val="11"/>
            <color theme="1"/>
            <rFont val="Calibri"/>
            <family val="2"/>
            <scheme val="minor"/>
          </rPr>
          <t>Recursos estatales: En el caso de los Municipios, son los que provienen del Gobierno Estatal, en términos de la Ley de Ingresos Estatal y del Presupuesto de Egresos Estatal.
	-L.C.P. Manuel Fonseca Villaseñor</t>
        </r>
      </text>
    </comment>
    <comment ref="C577" authorId="0" shapeId="0">
      <text>
        <r>
          <rPr>
            <sz val="11"/>
            <color theme="1"/>
            <rFont val="Calibri"/>
            <family val="2"/>
            <scheme val="minor"/>
          </rPr>
          <t>Otros recursos de libre disposición: Son los que provienen de otras fuentes no etiquetadas no comprendidas en los conceptos anteriores.
	-L.C.P. Manuel Fonseca Villaseñor</t>
        </r>
      </text>
    </comment>
    <comment ref="C578"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
	-L.C.P. Manuel Fonseca Villaseñor</t>
        </r>
      </text>
    </comment>
    <comment ref="C579" authorId="0" shapeId="0">
      <text>
        <r>
          <rPr>
            <sz val="11"/>
            <color theme="1"/>
            <rFont val="Calibri"/>
            <family val="2"/>
            <scheme val="minor"/>
          </rPr>
          <t>Recursos estatales: En el caso de los Municipios, son los que provienen del Gobierno Estatal y que cuentan con un destino específico, en términos de la Ley de Ingresos Estatal y del Presupuesto de Egresos Estatal.
	-L.C.P. Manuel Fonseca Villaseñor</t>
        </r>
      </text>
    </comment>
    <comment ref="C580" authorId="0" shapeId="0">
      <text>
        <r>
          <rPr>
            <sz val="11"/>
            <color theme="1"/>
            <rFont val="Calibri"/>
            <family val="2"/>
            <scheme val="minor"/>
          </rPr>
          <t>Otros recursos de transferencias federales etiquetadas: Son los que provienen de otras fuentes etiquetadas no comprendidas en los conceptos anteriores.
	-L.C.P. Manuel Fonseca Villaseñor</t>
        </r>
      </text>
    </comment>
    <comment ref="B581" authorId="0" shapeId="0">
      <text>
        <r>
          <rPr>
            <sz val="11"/>
            <color theme="1"/>
            <rFont val="Calibri"/>
            <family val="2"/>
            <scheme val="minor"/>
          </rPr>
          <t>Asignaciones destinadas a la adquisición de ropa y equipo de máxima seguridad, prendas especiales de protección personal, tales como: guantes, botas de hule y asbesto, de tela o materiales especiales, cascos, caretas, lentes, cinturones y demás prendas distintas de las prendas de protección para seguridad pública y nacional.
	-L.C.P. Manuel Fonseca Villaseñor</t>
        </r>
      </text>
    </comment>
    <comment ref="C581" authorId="0" shapeId="0">
      <text>
        <r>
          <rPr>
            <sz val="11"/>
            <color theme="1"/>
            <rFont val="Calibri"/>
            <family val="2"/>
            <scheme val="minor"/>
          </rPr>
          <t>Recursos fiscales: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
	-L.C.P. Manuel Fonseca Villaseñor</t>
        </r>
      </text>
    </comment>
    <comment ref="C582" authorId="0" shapeId="0">
      <text>
        <r>
          <rPr>
            <sz val="11"/>
            <color theme="1"/>
            <rFont val="Calibri"/>
            <family val="2"/>
            <scheme val="minor"/>
          </rPr>
          <t>Financiamiento interno: Son los que provienen de obligaciones contraídas en el país, con acreedores nacionales y pagaderos en el interior del país en moneda nacional.
	-L.C.P. Manuel Fonseca Villaseñor</t>
        </r>
      </text>
    </comment>
    <comment ref="C583" authorId="0" shapeId="0">
      <text>
        <r>
          <rPr>
            <sz val="11"/>
            <color theme="1"/>
            <rFont val="Calibri"/>
            <family val="2"/>
            <scheme val="minor"/>
          </rPr>
          <t>Financiamiento Externo: Son los que provienen de obligaciones contraídas por el Poder Ejecutivo Federal con acreedores extranjeros y pagaderos en el exterior del país en moneda extranjera.
	-L.C.P. Manuel Fonseca Villaseñor</t>
        </r>
      </text>
    </comment>
    <comment ref="C584" authorId="0" shapeId="0">
      <text>
        <r>
          <rPr>
            <sz val="11"/>
            <color theme="1"/>
            <rFont val="Calibri"/>
            <family val="2"/>
            <scheme val="minor"/>
          </rPr>
          <t>Ingresos propios: Son los que obtienen las entidades de la administración pública paraestatal y paramunicipal como pueden ser los ingresos por venta de bienes y servicios, ingresos diversos y no inherentes a la operación, en términos de las disposiciones legales aplicables.
	-L.C.P. Manuel Fonseca Villaseñor</t>
        </r>
      </text>
    </comment>
    <comment ref="C585"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
	-L.C.P. Manuel Fonseca Villaseñor</t>
        </r>
      </text>
    </comment>
    <comment ref="C586" authorId="0" shapeId="0">
      <text>
        <r>
          <rPr>
            <sz val="11"/>
            <color theme="1"/>
            <rFont val="Calibri"/>
            <family val="2"/>
            <scheme val="minor"/>
          </rPr>
          <t>Recursos estatales: En el caso de los Municipios, son los que provienen del Gobierno Estatal, en términos de la Ley de Ingresos Estatal y del Presupuesto de Egresos Estatal.
	-L.C.P. Manuel Fonseca Villaseñor</t>
        </r>
      </text>
    </comment>
    <comment ref="C587" authorId="0" shapeId="0">
      <text>
        <r>
          <rPr>
            <sz val="11"/>
            <color theme="1"/>
            <rFont val="Calibri"/>
            <family val="2"/>
            <scheme val="minor"/>
          </rPr>
          <t>Otros recursos de libre disposición: Son los que provienen de otras fuentes no etiquetadas no comprendidas en los conceptos anteriores.
	-L.C.P. Manuel Fonseca Villaseñor</t>
        </r>
      </text>
    </comment>
    <comment ref="C588"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
	-L.C.P. Manuel Fonseca Villaseñor</t>
        </r>
      </text>
    </comment>
    <comment ref="C589" authorId="0" shapeId="0">
      <text>
        <r>
          <rPr>
            <sz val="11"/>
            <color theme="1"/>
            <rFont val="Calibri"/>
            <family val="2"/>
            <scheme val="minor"/>
          </rPr>
          <t>Recursos estatales: En el caso de los Municipios, son los que provienen del Gobierno Estatal y que cuentan con un destino específico, en términos de la Ley de Ingresos Estatal y del Presupuesto de Egresos Estatal.
	-L.C.P. Manuel Fonseca Villaseñor</t>
        </r>
      </text>
    </comment>
    <comment ref="C590" authorId="0" shapeId="0">
      <text>
        <r>
          <rPr>
            <sz val="11"/>
            <color theme="1"/>
            <rFont val="Calibri"/>
            <family val="2"/>
            <scheme val="minor"/>
          </rPr>
          <t>Otros recursos de transferencias federales etiquetadas: Son los que provienen de otras fuentes etiquetadas no comprendidas en los conceptos anteriores.
	-L.C.P. Manuel Fonseca Villaseñor</t>
        </r>
      </text>
    </comment>
    <comment ref="B591" authorId="0" shapeId="0">
      <text>
        <r>
          <rPr>
            <sz val="11"/>
            <color theme="1"/>
            <rFont val="Calibri"/>
            <family val="2"/>
            <scheme val="minor"/>
          </rPr>
          <t>Asignaciones destinadas a la adquisición de todo tipo de artículos deportivos, tales como: balones, redes, trofeos, raquetas, guantes, entre otros, que los entes públicos realizan en cumplimiento de su función pública.
	-L.C.P. Manuel Fonseca Villaseñor</t>
        </r>
      </text>
    </comment>
    <comment ref="C591" authorId="0" shapeId="0">
      <text>
        <r>
          <rPr>
            <sz val="11"/>
            <color theme="1"/>
            <rFont val="Calibri"/>
            <family val="2"/>
            <scheme val="minor"/>
          </rPr>
          <t>Recursos fiscales: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
	-L.C.P. Manuel Fonseca Villaseñor</t>
        </r>
      </text>
    </comment>
    <comment ref="C592" authorId="0" shapeId="0">
      <text>
        <r>
          <rPr>
            <sz val="11"/>
            <color theme="1"/>
            <rFont val="Calibri"/>
            <family val="2"/>
            <scheme val="minor"/>
          </rPr>
          <t>Financiamiento interno: Son los que provienen de obligaciones contraídas en el país, con acreedores nacionales y pagaderos en el interior del país en moneda nacional.
	-L.C.P. Manuel Fonseca Villaseñor</t>
        </r>
      </text>
    </comment>
    <comment ref="C593" authorId="0" shapeId="0">
      <text>
        <r>
          <rPr>
            <sz val="11"/>
            <color theme="1"/>
            <rFont val="Calibri"/>
            <family val="2"/>
            <scheme val="minor"/>
          </rPr>
          <t>Financiamiento Externo: Son los que provienen de obligaciones contraídas por el Poder Ejecutivo Federal con acreedores extranjeros y pagaderos en el exterior del país en moneda extranjera.
	-L.C.P. Manuel Fonseca Villaseñor</t>
        </r>
      </text>
    </comment>
    <comment ref="C594" authorId="0" shapeId="0">
      <text>
        <r>
          <rPr>
            <sz val="11"/>
            <color theme="1"/>
            <rFont val="Calibri"/>
            <family val="2"/>
            <scheme val="minor"/>
          </rPr>
          <t>Ingresos propios: Son los que obtienen las entidades de la administración pública paraestatal y paramunicipal como pueden ser los ingresos por venta de bienes y servicios, ingresos diversos y no inherentes a la operación, en términos de las disposiciones legales aplicables.
	-L.C.P. Manuel Fonseca Villaseñor</t>
        </r>
      </text>
    </comment>
    <comment ref="C595"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
	-L.C.P. Manuel Fonseca Villaseñor</t>
        </r>
      </text>
    </comment>
    <comment ref="C596" authorId="0" shapeId="0">
      <text>
        <r>
          <rPr>
            <sz val="11"/>
            <color theme="1"/>
            <rFont val="Calibri"/>
            <family val="2"/>
            <scheme val="minor"/>
          </rPr>
          <t>Recursos estatales: En el caso de los Municipios, son los que provienen del Gobierno Estatal, en términos de la Ley de Ingresos Estatal y del Presupuesto de Egresos Estatal.
	-L.C.P. Manuel Fonseca Villaseñor</t>
        </r>
      </text>
    </comment>
    <comment ref="C597" authorId="0" shapeId="0">
      <text>
        <r>
          <rPr>
            <sz val="11"/>
            <color theme="1"/>
            <rFont val="Calibri"/>
            <family val="2"/>
            <scheme val="minor"/>
          </rPr>
          <t>Otros recursos de libre disposición: Son los que provienen de otras fuentes no etiquetadas no comprendidas en los conceptos anteriores.
	-L.C.P. Manuel Fonseca Villaseñor</t>
        </r>
      </text>
    </comment>
    <comment ref="C598"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
	-L.C.P. Manuel Fonseca Villaseñor</t>
        </r>
      </text>
    </comment>
    <comment ref="C599" authorId="0" shapeId="0">
      <text>
        <r>
          <rPr>
            <sz val="11"/>
            <color theme="1"/>
            <rFont val="Calibri"/>
            <family val="2"/>
            <scheme val="minor"/>
          </rPr>
          <t>Recursos estatales: En el caso de los Municipios, son los que provienen del Gobierno Estatal y que cuentan con un destino específico, en términos de la Ley de Ingresos Estatal y del Presupuesto de Egresos Estatal.
	-L.C.P. Manuel Fonseca Villaseñor</t>
        </r>
      </text>
    </comment>
    <comment ref="C600" authorId="0" shapeId="0">
      <text>
        <r>
          <rPr>
            <sz val="11"/>
            <color theme="1"/>
            <rFont val="Calibri"/>
            <family val="2"/>
            <scheme val="minor"/>
          </rPr>
          <t>Otros recursos de transferencias federales etiquetadas: Son los que provienen de otras fuentes etiquetadas no comprendidas en los conceptos anteriores.
	-L.C.P. Manuel Fonseca Villaseñor</t>
        </r>
      </text>
    </comment>
    <comment ref="B601" authorId="0" shapeId="0">
      <text>
        <r>
          <rPr>
            <sz val="11"/>
            <color theme="1"/>
            <rFont val="Calibri"/>
            <family val="2"/>
            <scheme val="minor"/>
          </rPr>
          <t>Asignaciones destinadas a la adquisición de fibras naturales como lino, seda, algodón, ixtle y henequén; hilados e hilos de fibras naturales o sintéticas; telas, acabados y recubrimientos; alfombras, tapetes, cortinas, costales, redes y otros productos textiles que no sean prendas de vestir.
	-L.C.P. Manuel Fonseca Villaseñor</t>
        </r>
      </text>
    </comment>
    <comment ref="C601" authorId="0" shapeId="0">
      <text>
        <r>
          <rPr>
            <sz val="11"/>
            <color theme="1"/>
            <rFont val="Calibri"/>
            <family val="2"/>
            <scheme val="minor"/>
          </rPr>
          <t>Recursos fiscales: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
	-L.C.P. Manuel Fonseca Villaseñor</t>
        </r>
      </text>
    </comment>
    <comment ref="C602" authorId="0" shapeId="0">
      <text>
        <r>
          <rPr>
            <sz val="11"/>
            <color theme="1"/>
            <rFont val="Calibri"/>
            <family val="2"/>
            <scheme val="minor"/>
          </rPr>
          <t>Financiamiento interno: Son los que provienen de obligaciones contraídas en el país, con acreedores nacionales y pagaderos en el interior del país en moneda nacional.
	-L.C.P. Manuel Fonseca Villaseñor</t>
        </r>
      </text>
    </comment>
    <comment ref="C603" authorId="0" shapeId="0">
      <text>
        <r>
          <rPr>
            <sz val="11"/>
            <color theme="1"/>
            <rFont val="Calibri"/>
            <family val="2"/>
            <scheme val="minor"/>
          </rPr>
          <t>Financiamiento Externo: Son los que provienen de obligaciones contraídas por el Poder Ejecutivo Federal con acreedores extranjeros y pagaderos en el exterior del país en moneda extranjera.
	-L.C.P. Manuel Fonseca Villaseñor</t>
        </r>
      </text>
    </comment>
    <comment ref="C604" authorId="0" shapeId="0">
      <text>
        <r>
          <rPr>
            <sz val="11"/>
            <color theme="1"/>
            <rFont val="Calibri"/>
            <family val="2"/>
            <scheme val="minor"/>
          </rPr>
          <t>Ingresos propios: Son los que obtienen las entidades de la administración pública paraestatal y paramunicipal como pueden ser los ingresos por venta de bienes y servicios, ingresos diversos y no inherentes a la operación, en términos de las disposiciones legales aplicables.
	-L.C.P. Manuel Fonseca Villaseñor</t>
        </r>
      </text>
    </comment>
    <comment ref="C605"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
	-L.C.P. Manuel Fonseca Villaseñor</t>
        </r>
      </text>
    </comment>
    <comment ref="C606" authorId="0" shapeId="0">
      <text>
        <r>
          <rPr>
            <sz val="11"/>
            <color theme="1"/>
            <rFont val="Calibri"/>
            <family val="2"/>
            <scheme val="minor"/>
          </rPr>
          <t>Recursos estatales: En el caso de los Municipios, son los que provienen del Gobierno Estatal, en términos de la Ley de Ingresos Estatal y del Presupuesto de Egresos Estatal.
	-L.C.P. Manuel Fonseca Villaseñor</t>
        </r>
      </text>
    </comment>
    <comment ref="C607" authorId="0" shapeId="0">
      <text>
        <r>
          <rPr>
            <sz val="11"/>
            <color theme="1"/>
            <rFont val="Calibri"/>
            <family val="2"/>
            <scheme val="minor"/>
          </rPr>
          <t>Otros recursos de libre disposición: Son los que provienen de otras fuentes no etiquetadas no comprendidas en los conceptos anteriores.
	-L.C.P. Manuel Fonseca Villaseñor</t>
        </r>
      </text>
    </comment>
    <comment ref="C608"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
	-L.C.P. Manuel Fonseca Villaseñor</t>
        </r>
      </text>
    </comment>
    <comment ref="C609" authorId="0" shapeId="0">
      <text>
        <r>
          <rPr>
            <sz val="11"/>
            <color theme="1"/>
            <rFont val="Calibri"/>
            <family val="2"/>
            <scheme val="minor"/>
          </rPr>
          <t>Recursos estatales: En el caso de los Municipios, son los que provienen del Gobierno Estatal y que cuentan con un destino específico, en términos de la Ley de Ingresos Estatal y del Presupuesto de Egresos Estatal.
	-L.C.P. Manuel Fonseca Villaseñor</t>
        </r>
      </text>
    </comment>
    <comment ref="C610" authorId="0" shapeId="0">
      <text>
        <r>
          <rPr>
            <sz val="11"/>
            <color theme="1"/>
            <rFont val="Calibri"/>
            <family val="2"/>
            <scheme val="minor"/>
          </rPr>
          <t>Otros recursos de transferencias federales etiquetadas: Son los que provienen de otras fuentes etiquetadas no comprendidas en los conceptos anteriores.
	-L.C.P. Manuel Fonseca Villaseñor</t>
        </r>
      </text>
    </comment>
    <comment ref="B611" authorId="0" shapeId="0">
      <text>
        <r>
          <rPr>
            <sz val="11"/>
            <color theme="1"/>
            <rFont val="Calibri"/>
            <family val="2"/>
            <scheme val="minor"/>
          </rPr>
          <t>Asignaciones destinadas a la adquisición todo tipo de blancos: batas, colchas, sábanas, fundas, almohadas, toallas, cobertores, colchones y colchonetas, entre otros.
	-L.C.P. Manuel Fonseca Villaseñor</t>
        </r>
      </text>
    </comment>
    <comment ref="C611" authorId="0" shapeId="0">
      <text>
        <r>
          <rPr>
            <sz val="11"/>
            <color theme="1"/>
            <rFont val="Calibri"/>
            <family val="2"/>
            <scheme val="minor"/>
          </rPr>
          <t>Recursos fiscales: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
	-L.C.P. Manuel Fonseca Villaseñor</t>
        </r>
      </text>
    </comment>
    <comment ref="C612" authorId="0" shapeId="0">
      <text>
        <r>
          <rPr>
            <sz val="11"/>
            <color theme="1"/>
            <rFont val="Calibri"/>
            <family val="2"/>
            <scheme val="minor"/>
          </rPr>
          <t>Financiamiento interno: Son los que provienen de obligaciones contraídas en el país, con acreedores nacionales y pagaderos en el interior del país en moneda nacional.
	-L.C.P. Manuel Fonseca Villaseñor</t>
        </r>
      </text>
    </comment>
    <comment ref="C613" authorId="0" shapeId="0">
      <text>
        <r>
          <rPr>
            <sz val="11"/>
            <color theme="1"/>
            <rFont val="Calibri"/>
            <family val="2"/>
            <scheme val="minor"/>
          </rPr>
          <t>Financiamiento Externo: Son los que provienen de obligaciones contraídas por el Poder Ejecutivo Federal con acreedores extranjeros y pagaderos en el exterior del país en moneda extranjera.
	-L.C.P. Manuel Fonseca Villaseñor</t>
        </r>
      </text>
    </comment>
    <comment ref="C614" authorId="0" shapeId="0">
      <text>
        <r>
          <rPr>
            <sz val="11"/>
            <color theme="1"/>
            <rFont val="Calibri"/>
            <family val="2"/>
            <scheme val="minor"/>
          </rPr>
          <t>Ingresos propios: Son los que obtienen las entidades de la administración pública paraestatal y paramunicipal como pueden ser los ingresos por venta de bienes y servicios, ingresos diversos y no inherentes a la operación, en términos de las disposiciones legales aplicables.
	-L.C.P. Manuel Fonseca Villaseñor</t>
        </r>
      </text>
    </comment>
    <comment ref="C615"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
	-L.C.P. Manuel Fonseca Villaseñor</t>
        </r>
      </text>
    </comment>
    <comment ref="C616" authorId="0" shapeId="0">
      <text>
        <r>
          <rPr>
            <sz val="11"/>
            <color theme="1"/>
            <rFont val="Calibri"/>
            <family val="2"/>
            <scheme val="minor"/>
          </rPr>
          <t>Recursos estatales: En el caso de los Municipios, son los que provienen del Gobierno Estatal, en términos de la Ley de Ingresos Estatal y del Presupuesto de Egresos Estatal.
	-L.C.P. Manuel Fonseca Villaseñor</t>
        </r>
      </text>
    </comment>
    <comment ref="C617" authorId="0" shapeId="0">
      <text>
        <r>
          <rPr>
            <sz val="11"/>
            <color theme="1"/>
            <rFont val="Calibri"/>
            <family val="2"/>
            <scheme val="minor"/>
          </rPr>
          <t>Otros recursos de libre disposición: Son los que provienen de otras fuentes no etiquetadas no comprendidas en los conceptos anteriores.
	-L.C.P. Manuel Fonseca Villaseñor</t>
        </r>
      </text>
    </comment>
    <comment ref="C618"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
	-L.C.P. Manuel Fonseca Villaseñor</t>
        </r>
      </text>
    </comment>
    <comment ref="C619" authorId="0" shapeId="0">
      <text>
        <r>
          <rPr>
            <sz val="11"/>
            <color theme="1"/>
            <rFont val="Calibri"/>
            <family val="2"/>
            <scheme val="minor"/>
          </rPr>
          <t>Recursos estatales: En el caso de los Municipios, son los que provienen del Gobierno Estatal y que cuentan con un destino específico, en términos de la Ley de Ingresos Estatal y del Presupuesto de Egresos Estatal.
	-L.C.P. Manuel Fonseca Villaseñor</t>
        </r>
      </text>
    </comment>
    <comment ref="C620" authorId="0" shapeId="0">
      <text>
        <r>
          <rPr>
            <sz val="11"/>
            <color theme="1"/>
            <rFont val="Calibri"/>
            <family val="2"/>
            <scheme val="minor"/>
          </rPr>
          <t>Otros recursos de transferencias federales etiquetadas: Son los que provienen de otras fuentes etiquetadas no comprendidas en los conceptos anteriores.
	-L.C.P. Manuel Fonseca Villaseñor</t>
        </r>
      </text>
    </comment>
    <comment ref="B621" authorId="0" shapeId="0">
      <text>
        <r>
          <rPr>
            <sz val="11"/>
            <color theme="1"/>
            <rFont val="Calibri"/>
            <family val="2"/>
            <scheme val="minor"/>
          </rPr>
          <t>Asignaciones destinadas a la adquisición de materiales, sustancias explosivas y prendas de protección personal necesarias en los programas de seguridad.
	-L.C.P. Manuel Fonseca Villaseñor</t>
        </r>
      </text>
    </comment>
    <comment ref="B622" authorId="0" shapeId="0">
      <text>
        <r>
          <rPr>
            <sz val="11"/>
            <color theme="1"/>
            <rFont val="Calibri"/>
            <family val="2"/>
            <scheme val="minor"/>
          </rPr>
          <t>Asignaciones destinadas a la adquisición de sustancias explosivas y sus accesorios (fusibles de seguridad y detonantes) tales como: pólvora, dinamita, cordita, trinitrotolueno, amatol, tetril, fulminantes, entre otros.
	-L.C.P. Manuel Fonseca Villaseñor</t>
        </r>
      </text>
    </comment>
    <comment ref="C622" authorId="0" shapeId="0">
      <text>
        <r>
          <rPr>
            <sz val="11"/>
            <color theme="1"/>
            <rFont val="Calibri"/>
            <family val="2"/>
            <scheme val="minor"/>
          </rPr>
          <t>Recursos fiscales: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
	-L.C.P. Manuel Fonseca Villaseñor</t>
        </r>
      </text>
    </comment>
    <comment ref="C623" authorId="0" shapeId="0">
      <text>
        <r>
          <rPr>
            <sz val="11"/>
            <color theme="1"/>
            <rFont val="Calibri"/>
            <family val="2"/>
            <scheme val="minor"/>
          </rPr>
          <t>Financiamiento interno: Son los que provienen de obligaciones contraídas en el país, con acreedores nacionales y pagaderos en el interior del país en moneda nacional.
	-L.C.P. Manuel Fonseca Villaseñor</t>
        </r>
      </text>
    </comment>
    <comment ref="C624" authorId="0" shapeId="0">
      <text>
        <r>
          <rPr>
            <sz val="11"/>
            <color theme="1"/>
            <rFont val="Calibri"/>
            <family val="2"/>
            <scheme val="minor"/>
          </rPr>
          <t>Financiamiento Externo: Son los que provienen de obligaciones contraídas por el Poder Ejecutivo Federal con acreedores extranjeros y pagaderos en el exterior del país en moneda extranjera.
	-L.C.P. Manuel Fonseca Villaseñor</t>
        </r>
      </text>
    </comment>
    <comment ref="C625" authorId="0" shapeId="0">
      <text>
        <r>
          <rPr>
            <sz val="11"/>
            <color theme="1"/>
            <rFont val="Calibri"/>
            <family val="2"/>
            <scheme val="minor"/>
          </rPr>
          <t>Ingresos propios: Son los que obtienen las entidades de la administración pública paraestatal y paramunicipal como pueden ser los ingresos por venta de bienes y servicios, ingresos diversos y no inherentes a la operación, en términos de las disposiciones legales aplicables.
	-L.C.P. Manuel Fonseca Villaseñor</t>
        </r>
      </text>
    </comment>
    <comment ref="C626"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
	-L.C.P. Manuel Fonseca Villaseñor</t>
        </r>
      </text>
    </comment>
    <comment ref="C627" authorId="0" shapeId="0">
      <text>
        <r>
          <rPr>
            <sz val="11"/>
            <color theme="1"/>
            <rFont val="Calibri"/>
            <family val="2"/>
            <scheme val="minor"/>
          </rPr>
          <t>Recursos estatales: En el caso de los Municipios, son los que provienen del Gobierno Estatal, en términos de la Ley de Ingresos Estatal y del Presupuesto de Egresos Estatal.
	-L.C.P. Manuel Fonseca Villaseñor</t>
        </r>
      </text>
    </comment>
    <comment ref="C628" authorId="0" shapeId="0">
      <text>
        <r>
          <rPr>
            <sz val="11"/>
            <color theme="1"/>
            <rFont val="Calibri"/>
            <family val="2"/>
            <scheme val="minor"/>
          </rPr>
          <t>Otros recursos de libre disposición: Son los que provienen de otras fuentes no etiquetadas no comprendidas en los conceptos anteriores.
	-L.C.P. Manuel Fonseca Villaseñor</t>
        </r>
      </text>
    </comment>
    <comment ref="C629"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
	-L.C.P. Manuel Fonseca Villaseñor</t>
        </r>
      </text>
    </comment>
    <comment ref="C630" authorId="0" shapeId="0">
      <text>
        <r>
          <rPr>
            <sz val="11"/>
            <color theme="1"/>
            <rFont val="Calibri"/>
            <family val="2"/>
            <scheme val="minor"/>
          </rPr>
          <t>Recursos estatales: En el caso de los Municipios, son los que provienen del Gobierno Estatal y que cuentan con un destino específico, en términos de la Ley de Ingresos Estatal y del Presupuesto de Egresos Estatal.
	-L.C.P. Manuel Fonseca Villaseñor</t>
        </r>
      </text>
    </comment>
    <comment ref="C631" authorId="0" shapeId="0">
      <text>
        <r>
          <rPr>
            <sz val="11"/>
            <color theme="1"/>
            <rFont val="Calibri"/>
            <family val="2"/>
            <scheme val="minor"/>
          </rPr>
          <t>Otros recursos de transferencias federales etiquetadas: Son los que provienen de otras fuentes etiquetadas no comprendidas en los conceptos anteriores.
	-L.C.P. Manuel Fonseca Villaseñor</t>
        </r>
      </text>
    </comment>
    <comment ref="B632" authorId="0" shapeId="0">
      <text>
        <r>
          <rPr>
            <sz val="11"/>
            <color theme="1"/>
            <rFont val="Calibri"/>
            <family val="2"/>
            <scheme val="minor"/>
          </rPr>
          <t>Asignaciones destinadas a la adquisición de toda clase de suministros propios de la industria militar y de seguridad pública tales como: municiones, espoletas, cargas, granadas, cartuchos, balas, entre otros.
	-L.C.P. Manuel Fonseca Villaseñor</t>
        </r>
      </text>
    </comment>
    <comment ref="C632" authorId="0" shapeId="0">
      <text>
        <r>
          <rPr>
            <sz val="11"/>
            <color theme="1"/>
            <rFont val="Calibri"/>
            <family val="2"/>
            <scheme val="minor"/>
          </rPr>
          <t>Recursos fiscales: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
	-L.C.P. Manuel Fonseca Villaseñor</t>
        </r>
      </text>
    </comment>
    <comment ref="C633" authorId="0" shapeId="0">
      <text>
        <r>
          <rPr>
            <sz val="11"/>
            <color theme="1"/>
            <rFont val="Calibri"/>
            <family val="2"/>
            <scheme val="minor"/>
          </rPr>
          <t>Financiamiento interno: Son los que provienen de obligaciones contraídas en el país, con acreedores nacionales y pagaderos en el interior del país en moneda nacional.
	-L.C.P. Manuel Fonseca Villaseñor</t>
        </r>
      </text>
    </comment>
    <comment ref="C634" authorId="0" shapeId="0">
      <text>
        <r>
          <rPr>
            <sz val="11"/>
            <color theme="1"/>
            <rFont val="Calibri"/>
            <family val="2"/>
            <scheme val="minor"/>
          </rPr>
          <t>Financiamiento Externo: Son los que provienen de obligaciones contraídas por el Poder Ejecutivo Federal con acreedores extranjeros y pagaderos en el exterior del país en moneda extranjera.
	-L.C.P. Manuel Fonseca Villaseñor</t>
        </r>
      </text>
    </comment>
    <comment ref="C635" authorId="0" shapeId="0">
      <text>
        <r>
          <rPr>
            <sz val="11"/>
            <color theme="1"/>
            <rFont val="Calibri"/>
            <family val="2"/>
            <scheme val="minor"/>
          </rPr>
          <t>Ingresos propios: Son los que obtienen las entidades de la administración pública paraestatal y paramunicipal como pueden ser los ingresos por venta de bienes y servicios, ingresos diversos y no inherentes a la operación, en términos de las disposiciones legales aplicables.
	-L.C.P. Manuel Fonseca Villaseñor</t>
        </r>
      </text>
    </comment>
    <comment ref="C636"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
	-L.C.P. Manuel Fonseca Villaseñor</t>
        </r>
      </text>
    </comment>
    <comment ref="C637" authorId="0" shapeId="0">
      <text>
        <r>
          <rPr>
            <sz val="11"/>
            <color theme="1"/>
            <rFont val="Calibri"/>
            <family val="2"/>
            <scheme val="minor"/>
          </rPr>
          <t>Recursos estatales: En el caso de los Municipios, son los que provienen del Gobierno Estatal, en términos de la Ley de Ingresos Estatal y del Presupuesto de Egresos Estatal.
	-L.C.P. Manuel Fonseca Villaseñor</t>
        </r>
      </text>
    </comment>
    <comment ref="C638" authorId="0" shapeId="0">
      <text>
        <r>
          <rPr>
            <sz val="11"/>
            <color theme="1"/>
            <rFont val="Calibri"/>
            <family val="2"/>
            <scheme val="minor"/>
          </rPr>
          <t>Otros recursos de libre disposición: Son los que provienen de otras fuentes no etiquetadas no comprendidas en los conceptos anteriores.
	-L.C.P. Manuel Fonseca Villaseñor</t>
        </r>
      </text>
    </comment>
    <comment ref="C639"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
	-L.C.P. Manuel Fonseca Villaseñor</t>
        </r>
      </text>
    </comment>
    <comment ref="C640" authorId="0" shapeId="0">
      <text>
        <r>
          <rPr>
            <sz val="11"/>
            <color theme="1"/>
            <rFont val="Calibri"/>
            <family val="2"/>
            <scheme val="minor"/>
          </rPr>
          <t>Recursos estatales: En el caso de los Municipios, son los que provienen del Gobierno Estatal y que cuentan con un destino específico, en términos de la Ley de Ingresos Estatal y del Presupuesto de Egresos Estatal.
	-L.C.P. Manuel Fonseca Villaseñor</t>
        </r>
      </text>
    </comment>
    <comment ref="C641" authorId="0" shapeId="0">
      <text>
        <r>
          <rPr>
            <sz val="11"/>
            <color theme="1"/>
            <rFont val="Calibri"/>
            <family val="2"/>
            <scheme val="minor"/>
          </rPr>
          <t>Otros recursos de transferencias federales etiquetadas: Son los que provienen de otras fuentes etiquetadas no comprendidas en los conceptos anteriores.
	-L.C.P. Manuel Fonseca Villaseñor</t>
        </r>
      </text>
    </comment>
    <comment ref="B642" authorId="0" shapeId="0">
      <text>
        <r>
          <rPr>
            <sz val="11"/>
            <color theme="1"/>
            <rFont val="Calibri"/>
            <family val="2"/>
            <scheme val="minor"/>
          </rPr>
          <t>Asignaciones destinadas a la adquisición de toda clase de prendas de protección propias para el desempeño de las funciones de seguridad pública y nacional, tales como: escudos, protectores, macanas, cascos policiales y militares, chalecos blindados, máscaras y demás prendas para el mismo fin.
	-L.C.P. Manuel Fonseca Villaseñor</t>
        </r>
      </text>
    </comment>
    <comment ref="C642" authorId="0" shapeId="0">
      <text>
        <r>
          <rPr>
            <sz val="11"/>
            <color theme="1"/>
            <rFont val="Calibri"/>
            <family val="2"/>
            <scheme val="minor"/>
          </rPr>
          <t>Recursos fiscales: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
	-L.C.P. Manuel Fonseca Villaseñor</t>
        </r>
      </text>
    </comment>
    <comment ref="C643" authorId="0" shapeId="0">
      <text>
        <r>
          <rPr>
            <sz val="11"/>
            <color theme="1"/>
            <rFont val="Calibri"/>
            <family val="2"/>
            <scheme val="minor"/>
          </rPr>
          <t>Financiamiento interno: Son los que provienen de obligaciones contraídas en el país, con acreedores nacionales y pagaderos en el interior del país en moneda nacional.
	-L.C.P. Manuel Fonseca Villaseñor</t>
        </r>
      </text>
    </comment>
    <comment ref="C644" authorId="0" shapeId="0">
      <text>
        <r>
          <rPr>
            <sz val="11"/>
            <color theme="1"/>
            <rFont val="Calibri"/>
            <family val="2"/>
            <scheme val="minor"/>
          </rPr>
          <t>Financiamiento Externo: Son los que provienen de obligaciones contraídas por el Poder Ejecutivo Federal con acreedores extranjeros y pagaderos en el exterior del país en moneda extranjera.
	-L.C.P. Manuel Fonseca Villaseñor</t>
        </r>
      </text>
    </comment>
    <comment ref="C645" authorId="0" shapeId="0">
      <text>
        <r>
          <rPr>
            <sz val="11"/>
            <color theme="1"/>
            <rFont val="Calibri"/>
            <family val="2"/>
            <scheme val="minor"/>
          </rPr>
          <t>Ingresos propios: Son los que obtienen las entidades de la administración pública paraestatal y paramunicipal como pueden ser los ingresos por venta de bienes y servicios, ingresos diversos y no inherentes a la operación, en términos de las disposiciones legales aplicables.
	-L.C.P. Manuel Fonseca Villaseñor</t>
        </r>
      </text>
    </comment>
    <comment ref="C646"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
	-L.C.P. Manuel Fonseca Villaseñor</t>
        </r>
      </text>
    </comment>
    <comment ref="C647" authorId="0" shapeId="0">
      <text>
        <r>
          <rPr>
            <sz val="11"/>
            <color theme="1"/>
            <rFont val="Calibri"/>
            <family val="2"/>
            <scheme val="minor"/>
          </rPr>
          <t>Recursos estatales: En el caso de los Municipios, son los que provienen del Gobierno Estatal, en términos de la Ley de Ingresos Estatal y del Presupuesto de Egresos Estatal.
	-L.C.P. Manuel Fonseca Villaseñor</t>
        </r>
      </text>
    </comment>
    <comment ref="C648" authorId="0" shapeId="0">
      <text>
        <r>
          <rPr>
            <sz val="11"/>
            <color theme="1"/>
            <rFont val="Calibri"/>
            <family val="2"/>
            <scheme val="minor"/>
          </rPr>
          <t>Otros recursos de libre disposición: Son los que provienen de otras fuentes no etiquetadas no comprendidas en los conceptos anteriores.
	-L.C.P. Manuel Fonseca Villaseñor</t>
        </r>
      </text>
    </comment>
    <comment ref="C649"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
	-L.C.P. Manuel Fonseca Villaseñor</t>
        </r>
      </text>
    </comment>
    <comment ref="C650" authorId="0" shapeId="0">
      <text>
        <r>
          <rPr>
            <sz val="11"/>
            <color theme="1"/>
            <rFont val="Calibri"/>
            <family val="2"/>
            <scheme val="minor"/>
          </rPr>
          <t>Recursos estatales: En el caso de los Municipios, son los que provienen del Gobierno Estatal y que cuentan con un destino específico, en términos de la Ley de Ingresos Estatal y del Presupuesto de Egresos Estatal.
	-L.C.P. Manuel Fonseca Villaseñor</t>
        </r>
      </text>
    </comment>
    <comment ref="C651" authorId="0" shapeId="0">
      <text>
        <r>
          <rPr>
            <sz val="11"/>
            <color theme="1"/>
            <rFont val="Calibri"/>
            <family val="2"/>
            <scheme val="minor"/>
          </rPr>
          <t>Otros recursos de transferencias federales etiquetadas: Son los que provienen de otras fuentes etiquetadas no comprendidas en los conceptos anteriores.
	-L.C.P. Manuel Fonseca Villaseñor</t>
        </r>
      </text>
    </comment>
    <comment ref="B652" authorId="0" shapeId="0">
      <text>
        <r>
          <rPr>
            <sz val="11"/>
            <color theme="1"/>
            <rFont val="Calibri"/>
            <family val="2"/>
            <scheme val="minor"/>
          </rPr>
          <t>Asignaciones destinadas a la adquisición de toda clase de refacciones, accesorios, herramientas menores, y demás bienes de consumo del mismo género, necesarios para la conservación de los bienes muebles e inmuebles.
	-L.C.P. Manuel Fonseca Villaseñor</t>
        </r>
      </text>
    </comment>
    <comment ref="B653" authorId="0" shapeId="0">
      <text>
        <r>
          <rPr>
            <sz val="11"/>
            <color theme="1"/>
            <rFont val="Calibri"/>
            <family val="2"/>
            <scheme val="minor"/>
          </rPr>
          <t>Asignaciones destinadas a la adquisición de herramientas auxiliares de trabajo, utilizadas en carpintería, silvicultura, horticultura, ganadería, agricultura y otras industrias, tales como: desarmadores, martillos, llaves para tuercas, carretillas de mano, cuchillos, navajas, tijeras de mano, sierras de mano, alicates, hojas para seguetas, micrómetros, cintas métricas, pinzas, martillos, prensas, berbiquíes, garlopas, taladros, zapapicos, escaleras, micrófonos, detectores de metales manuales y demás bienes de consumo similares. Excluye las refacciones y accesorios señalados en este capítulo; así como herramientas y máquinas herramienta consideradas en el capítulo 5000 Bienes muebles, inmuebles e intangibles.
	-L.C.P. Manuel Fonseca Villaseñor</t>
        </r>
      </text>
    </comment>
    <comment ref="C653" authorId="0" shapeId="0">
      <text>
        <r>
          <rPr>
            <sz val="11"/>
            <color theme="1"/>
            <rFont val="Calibri"/>
            <family val="2"/>
            <scheme val="minor"/>
          </rPr>
          <t>Recursos fiscales: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
	-L.C.P. Manuel Fonseca Villaseñor</t>
        </r>
      </text>
    </comment>
    <comment ref="C654" authorId="0" shapeId="0">
      <text>
        <r>
          <rPr>
            <sz val="11"/>
            <color theme="1"/>
            <rFont val="Calibri"/>
            <family val="2"/>
            <scheme val="minor"/>
          </rPr>
          <t>Financiamiento interno: Son los que provienen de obligaciones contraídas en el país, con acreedores nacionales y pagaderos en el interior del país en moneda nacional.
	-L.C.P. Manuel Fonseca Villaseñor</t>
        </r>
      </text>
    </comment>
    <comment ref="C655" authorId="0" shapeId="0">
      <text>
        <r>
          <rPr>
            <sz val="11"/>
            <color theme="1"/>
            <rFont val="Calibri"/>
            <family val="2"/>
            <scheme val="minor"/>
          </rPr>
          <t>Financiamiento Externo: Son los que provienen de obligaciones contraídas por el Poder Ejecutivo Federal con acreedores extranjeros y pagaderos en el exterior del país en moneda extranjera.
	-L.C.P. Manuel Fonseca Villaseñor</t>
        </r>
      </text>
    </comment>
    <comment ref="C656" authorId="0" shapeId="0">
      <text>
        <r>
          <rPr>
            <sz val="11"/>
            <color theme="1"/>
            <rFont val="Calibri"/>
            <family val="2"/>
            <scheme val="minor"/>
          </rPr>
          <t>Ingresos propios: Son los que obtienen las entidades de la administración pública paraestatal y paramunicipal como pueden ser los ingresos por venta de bienes y servicios, ingresos diversos y no inherentes a la operación, en términos de las disposiciones legales aplicables.
	-L.C.P. Manuel Fonseca Villaseñor</t>
        </r>
      </text>
    </comment>
    <comment ref="C657"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
	-L.C.P. Manuel Fonseca Villaseñor</t>
        </r>
      </text>
    </comment>
    <comment ref="C658" authorId="0" shapeId="0">
      <text>
        <r>
          <rPr>
            <sz val="11"/>
            <color theme="1"/>
            <rFont val="Calibri"/>
            <family val="2"/>
            <scheme val="minor"/>
          </rPr>
          <t>Recursos estatales: En el caso de los Municipios, son los que provienen del Gobierno Estatal, en términos de la Ley de Ingresos Estatal y del Presupuesto de Egresos Estatal.
	-L.C.P. Manuel Fonseca Villaseñor</t>
        </r>
      </text>
    </comment>
    <comment ref="C659" authorId="0" shapeId="0">
      <text>
        <r>
          <rPr>
            <sz val="11"/>
            <color theme="1"/>
            <rFont val="Calibri"/>
            <family val="2"/>
            <scheme val="minor"/>
          </rPr>
          <t>Otros recursos de libre disposición: Son los que provienen de otras fuentes no etiquetadas no comprendidas en los conceptos anteriores.
	-L.C.P. Manuel Fonseca Villaseñor</t>
        </r>
      </text>
    </comment>
    <comment ref="C660"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
	-L.C.P. Manuel Fonseca Villaseñor</t>
        </r>
      </text>
    </comment>
    <comment ref="C661" authorId="0" shapeId="0">
      <text>
        <r>
          <rPr>
            <sz val="11"/>
            <color theme="1"/>
            <rFont val="Calibri"/>
            <family val="2"/>
            <scheme val="minor"/>
          </rPr>
          <t>Recursos estatales: En el caso de los Municipios, son los que provienen del Gobierno Estatal y que cuentan con un destino específico, en términos de la Ley de Ingresos Estatal y del Presupuesto de Egresos Estatal.
	-L.C.P. Manuel Fonseca Villaseñor</t>
        </r>
      </text>
    </comment>
    <comment ref="C662" authorId="0" shapeId="0">
      <text>
        <r>
          <rPr>
            <sz val="11"/>
            <color theme="1"/>
            <rFont val="Calibri"/>
            <family val="2"/>
            <scheme val="minor"/>
          </rPr>
          <t>Otros recursos de transferencias federales etiquetadas: Son los que provienen de otras fuentes etiquetadas no comprendidas en los conceptos anteriores.
	-L.C.P. Manuel Fonseca Villaseñor</t>
        </r>
      </text>
    </comment>
    <comment ref="B663" authorId="0" shapeId="0">
      <text>
        <r>
          <rPr>
            <sz val="11"/>
            <color theme="1"/>
            <rFont val="Calibri"/>
            <family val="2"/>
            <scheme val="minor"/>
          </rPr>
          <t>Asignaciones destinadas a la adquisición de instrumental complementario y repuesto de edificios, tales como: candados, cerraduras, pasadores, chapas, llaves, manijas para puertas, herrajes y bisagras.
	-L.C.P. Manuel Fonseca Villaseñor</t>
        </r>
      </text>
    </comment>
    <comment ref="C663" authorId="0" shapeId="0">
      <text>
        <r>
          <rPr>
            <sz val="11"/>
            <color theme="1"/>
            <rFont val="Calibri"/>
            <family val="2"/>
            <scheme val="minor"/>
          </rPr>
          <t>Recursos fiscales: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
	-L.C.P. Manuel Fonseca Villaseñor</t>
        </r>
      </text>
    </comment>
    <comment ref="C664" authorId="0" shapeId="0">
      <text>
        <r>
          <rPr>
            <sz val="11"/>
            <color theme="1"/>
            <rFont val="Calibri"/>
            <family val="2"/>
            <scheme val="minor"/>
          </rPr>
          <t>Financiamiento interno: Son los que provienen de obligaciones contraídas en el país, con acreedores nacionales y pagaderos en el interior del país en moneda nacional.
	-L.C.P. Manuel Fonseca Villaseñor</t>
        </r>
      </text>
    </comment>
    <comment ref="C665" authorId="0" shapeId="0">
      <text>
        <r>
          <rPr>
            <sz val="11"/>
            <color theme="1"/>
            <rFont val="Calibri"/>
            <family val="2"/>
            <scheme val="minor"/>
          </rPr>
          <t>Financiamiento Externo: Son los que provienen de obligaciones contraídas por el Poder Ejecutivo Federal con acreedores extranjeros y pagaderos en el exterior del país en moneda extranjera.
	-L.C.P. Manuel Fonseca Villaseñor</t>
        </r>
      </text>
    </comment>
    <comment ref="C666" authorId="0" shapeId="0">
      <text>
        <r>
          <rPr>
            <sz val="11"/>
            <color theme="1"/>
            <rFont val="Calibri"/>
            <family val="2"/>
            <scheme val="minor"/>
          </rPr>
          <t>Ingresos propios: Son los que obtienen las entidades de la administración pública paraestatal y paramunicipal como pueden ser los ingresos por venta de bienes y servicios, ingresos diversos y no inherentes a la operación, en términos de las disposiciones legales aplicables.
	-L.C.P. Manuel Fonseca Villaseñor</t>
        </r>
      </text>
    </comment>
    <comment ref="C667"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
	-L.C.P. Manuel Fonseca Villaseñor</t>
        </r>
      </text>
    </comment>
    <comment ref="C668" authorId="0" shapeId="0">
      <text>
        <r>
          <rPr>
            <sz val="11"/>
            <color theme="1"/>
            <rFont val="Calibri"/>
            <family val="2"/>
            <scheme val="minor"/>
          </rPr>
          <t>Recursos estatales: En el caso de los Municipios, son los que provienen del Gobierno Estatal, en términos de la Ley de Ingresos Estatal y del Presupuesto de Egresos Estatal.
	-L.C.P. Manuel Fonseca Villaseñor</t>
        </r>
      </text>
    </comment>
    <comment ref="C669" authorId="0" shapeId="0">
      <text>
        <r>
          <rPr>
            <sz val="11"/>
            <color theme="1"/>
            <rFont val="Calibri"/>
            <family val="2"/>
            <scheme val="minor"/>
          </rPr>
          <t>Otros recursos de libre disposición: Son los que provienen de otras fuentes no etiquetadas no comprendidas en los conceptos anteriores.
	-L.C.P. Manuel Fonseca Villaseñor</t>
        </r>
      </text>
    </comment>
    <comment ref="C670"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
	-L.C.P. Manuel Fonseca Villaseñor</t>
        </r>
      </text>
    </comment>
    <comment ref="C671" authorId="0" shapeId="0">
      <text>
        <r>
          <rPr>
            <sz val="11"/>
            <color theme="1"/>
            <rFont val="Calibri"/>
            <family val="2"/>
            <scheme val="minor"/>
          </rPr>
          <t>Recursos estatales: En el caso de los Municipios, son los que provienen del Gobierno Estatal y que cuentan con un destino específico, en términos de la Ley de Ingresos Estatal y del Presupuesto de Egresos Estatal.
	-L.C.P. Manuel Fonseca Villaseñor</t>
        </r>
      </text>
    </comment>
    <comment ref="C672" authorId="0" shapeId="0">
      <text>
        <r>
          <rPr>
            <sz val="11"/>
            <color theme="1"/>
            <rFont val="Calibri"/>
            <family val="2"/>
            <scheme val="minor"/>
          </rPr>
          <t>Otros recursos de transferencias federales etiquetadas: Son los que provienen de otras fuentes etiquetadas no comprendidas en los conceptos anteriores.
	-L.C.P. Manuel Fonseca Villaseñor</t>
        </r>
      </text>
    </comment>
    <comment ref="B673" authorId="0" shapeId="0">
      <text>
        <r>
          <rPr>
            <sz val="11"/>
            <color theme="1"/>
            <rFont val="Calibri"/>
            <family val="2"/>
            <scheme val="minor"/>
          </rPr>
          <t>Asignaciones destinadas a la adquisición de refacciones y accesorios de escritorios, sillas, sillones, archiveros, máquinas de escribir, calculadoras, fotocopiadoras, entre otros. Tales como: bases de 5 puntas, rodajas (para sillas y muebles), estructuras de sillas, pistones, brazos asientos y respaldos, tornillos, soleras, regatones, estructuras de muebles, entre otros.
	-L.C.P. Manuel Fonseca Villaseñor</t>
        </r>
      </text>
    </comment>
    <comment ref="C673" authorId="0" shapeId="0">
      <text>
        <r>
          <rPr>
            <sz val="11"/>
            <color theme="1"/>
            <rFont val="Calibri"/>
            <family val="2"/>
            <scheme val="minor"/>
          </rPr>
          <t>Recursos fiscales: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
	-L.C.P. Manuel Fonseca Villaseñor</t>
        </r>
      </text>
    </comment>
    <comment ref="C674" authorId="0" shapeId="0">
      <text>
        <r>
          <rPr>
            <sz val="11"/>
            <color theme="1"/>
            <rFont val="Calibri"/>
            <family val="2"/>
            <scheme val="minor"/>
          </rPr>
          <t>Financiamiento interno: Son los que provienen de obligaciones contraídas en el país, con acreedores nacionales y pagaderos en el interior del país en moneda nacional.
	-L.C.P. Manuel Fonseca Villaseñor</t>
        </r>
      </text>
    </comment>
    <comment ref="C675" authorId="0" shapeId="0">
      <text>
        <r>
          <rPr>
            <sz val="11"/>
            <color theme="1"/>
            <rFont val="Calibri"/>
            <family val="2"/>
            <scheme val="minor"/>
          </rPr>
          <t>Financiamiento Externo: Son los que provienen de obligaciones contraídas por el Poder Ejecutivo Federal con acreedores extranjeros y pagaderos en el exterior del país en moneda extranjera.
	-L.C.P. Manuel Fonseca Villaseñor</t>
        </r>
      </text>
    </comment>
    <comment ref="C676" authorId="0" shapeId="0">
      <text>
        <r>
          <rPr>
            <sz val="11"/>
            <color theme="1"/>
            <rFont val="Calibri"/>
            <family val="2"/>
            <scheme val="minor"/>
          </rPr>
          <t>Ingresos propios: Son los que obtienen las entidades de la administración pública paraestatal y paramunicipal como pueden ser los ingresos por venta de bienes y servicios, ingresos diversos y no inherentes a la operación, en términos de las disposiciones legales aplicables.
	-L.C.P. Manuel Fonseca Villaseñor</t>
        </r>
      </text>
    </comment>
    <comment ref="C677"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
	-L.C.P. Manuel Fonseca Villaseñor</t>
        </r>
      </text>
    </comment>
    <comment ref="C678" authorId="0" shapeId="0">
      <text>
        <r>
          <rPr>
            <sz val="11"/>
            <color theme="1"/>
            <rFont val="Calibri"/>
            <family val="2"/>
            <scheme val="minor"/>
          </rPr>
          <t>Recursos estatales: En el caso de los Municipios, son los que provienen del Gobierno Estatal, en términos de la Ley de Ingresos Estatal y del Presupuesto de Egresos Estatal.
	-L.C.P. Manuel Fonseca Villaseñor</t>
        </r>
      </text>
    </comment>
    <comment ref="C679" authorId="0" shapeId="0">
      <text>
        <r>
          <rPr>
            <sz val="11"/>
            <color theme="1"/>
            <rFont val="Calibri"/>
            <family val="2"/>
            <scheme val="minor"/>
          </rPr>
          <t>Otros recursos de libre disposición: Son los que provienen de otras fuentes no etiquetadas no comprendidas en los conceptos anteriores.
	-L.C.P. Manuel Fonseca Villaseñor</t>
        </r>
      </text>
    </comment>
    <comment ref="C680"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
	-L.C.P. Manuel Fonseca Villaseñor</t>
        </r>
      </text>
    </comment>
    <comment ref="C681" authorId="0" shapeId="0">
      <text>
        <r>
          <rPr>
            <sz val="11"/>
            <color theme="1"/>
            <rFont val="Calibri"/>
            <family val="2"/>
            <scheme val="minor"/>
          </rPr>
          <t>Recursos estatales: En el caso de los Municipios, son los que provienen del Gobierno Estatal y que cuentan con un destino específico, en términos de la Ley de Ingresos Estatal y del Presupuesto de Egresos Estatal.
	-L.C.P. Manuel Fonseca Villaseñor</t>
        </r>
      </text>
    </comment>
    <comment ref="C682" authorId="0" shapeId="0">
      <text>
        <r>
          <rPr>
            <sz val="11"/>
            <color theme="1"/>
            <rFont val="Calibri"/>
            <family val="2"/>
            <scheme val="minor"/>
          </rPr>
          <t>Otros recursos de transferencias federales etiquetadas: Son los que provienen de otras fuentes etiquetadas no comprendidas en los conceptos anteriores.
	-L.C.P. Manuel Fonseca Villaseñor</t>
        </r>
      </text>
    </comment>
    <comment ref="B683" authorId="0" shapeId="0">
      <text>
        <r>
          <rPr>
            <sz val="11"/>
            <color theme="1"/>
            <rFont val="Calibri"/>
            <family val="2"/>
            <scheme val="minor"/>
          </rPr>
          <t>Asignaciones destinadas a la adquisición de componentes o dispositivos internos o externos que se integran al equipo de cómputo, con el objeto de conservar o recuperar su funcionalidad y que son de difícil control de inventarios, tales como: tarjetas electrónicas, unidades de discos internos, circuitos, bocinas, pantallas y teclados, entre otros.
	-L.C.P. Manuel Fonseca Villaseñor</t>
        </r>
      </text>
    </comment>
    <comment ref="C683" authorId="0" shapeId="0">
      <text>
        <r>
          <rPr>
            <sz val="11"/>
            <color theme="1"/>
            <rFont val="Calibri"/>
            <family val="2"/>
            <scheme val="minor"/>
          </rPr>
          <t>Recursos fiscales: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
	-L.C.P. Manuel Fonseca Villaseñor</t>
        </r>
      </text>
    </comment>
    <comment ref="C684" authorId="0" shapeId="0">
      <text>
        <r>
          <rPr>
            <sz val="11"/>
            <color theme="1"/>
            <rFont val="Calibri"/>
            <family val="2"/>
            <scheme val="minor"/>
          </rPr>
          <t>Financiamiento interno: Son los que provienen de obligaciones contraídas en el país, con acreedores nacionales y pagaderos en el interior del país en moneda nacional.
	-L.C.P. Manuel Fonseca Villaseñor</t>
        </r>
      </text>
    </comment>
    <comment ref="C685" authorId="0" shapeId="0">
      <text>
        <r>
          <rPr>
            <sz val="11"/>
            <color theme="1"/>
            <rFont val="Calibri"/>
            <family val="2"/>
            <scheme val="minor"/>
          </rPr>
          <t>Financiamiento Externo: Son los que provienen de obligaciones contraídas por el Poder Ejecutivo Federal con acreedores extranjeros y pagaderos en el exterior del país en moneda extranjera.
	-L.C.P. Manuel Fonseca Villaseñor</t>
        </r>
      </text>
    </comment>
    <comment ref="C686" authorId="0" shapeId="0">
      <text>
        <r>
          <rPr>
            <sz val="11"/>
            <color theme="1"/>
            <rFont val="Calibri"/>
            <family val="2"/>
            <scheme val="minor"/>
          </rPr>
          <t>Ingresos propios: Son los que obtienen las entidades de la administración pública paraestatal y paramunicipal como pueden ser los ingresos por venta de bienes y servicios, ingresos diversos y no inherentes a la operación, en términos de las disposiciones legales aplicables.
	-L.C.P. Manuel Fonseca Villaseñor</t>
        </r>
      </text>
    </comment>
    <comment ref="C687"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
	-L.C.P. Manuel Fonseca Villaseñor</t>
        </r>
      </text>
    </comment>
    <comment ref="C688" authorId="0" shapeId="0">
      <text>
        <r>
          <rPr>
            <sz val="11"/>
            <color theme="1"/>
            <rFont val="Calibri"/>
            <family val="2"/>
            <scheme val="minor"/>
          </rPr>
          <t>Recursos estatales: En el caso de los Municipios, son los que provienen del Gobierno Estatal, en términos de la Ley de Ingresos Estatal y del Presupuesto de Egresos Estatal.
	-L.C.P. Manuel Fonseca Villaseñor</t>
        </r>
      </text>
    </comment>
    <comment ref="C689" authorId="0" shapeId="0">
      <text>
        <r>
          <rPr>
            <sz val="11"/>
            <color theme="1"/>
            <rFont val="Calibri"/>
            <family val="2"/>
            <scheme val="minor"/>
          </rPr>
          <t>Otros recursos de libre disposición: Son los que provienen de otras fuentes no etiquetadas no comprendidas en los conceptos anteriores.
	-L.C.P. Manuel Fonseca Villaseñor</t>
        </r>
      </text>
    </comment>
    <comment ref="C690"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
	-L.C.P. Manuel Fonseca Villaseñor</t>
        </r>
      </text>
    </comment>
    <comment ref="C691" authorId="0" shapeId="0">
      <text>
        <r>
          <rPr>
            <sz val="11"/>
            <color theme="1"/>
            <rFont val="Calibri"/>
            <family val="2"/>
            <scheme val="minor"/>
          </rPr>
          <t>Recursos estatales: En el caso de los Municipios, son los que provienen del Gobierno Estatal y que cuentan con un destino específico, en términos de la Ley de Ingresos Estatal y del Presupuesto de Egresos Estatal.
	-L.C.P. Manuel Fonseca Villaseñor</t>
        </r>
      </text>
    </comment>
    <comment ref="C692" authorId="0" shapeId="0">
      <text>
        <r>
          <rPr>
            <sz val="11"/>
            <color theme="1"/>
            <rFont val="Calibri"/>
            <family val="2"/>
            <scheme val="minor"/>
          </rPr>
          <t>Otros recursos de transferencias federales etiquetadas: Son los que provienen de otras fuentes etiquetadas no comprendidas en los conceptos anteriores.
	-L.C.P. Manuel Fonseca Villaseñor</t>
        </r>
      </text>
    </comment>
    <comment ref="B693" authorId="0" shapeId="0">
      <text>
        <r>
          <rPr>
            <sz val="11"/>
            <color theme="1"/>
            <rFont val="Calibri"/>
            <family val="2"/>
            <scheme val="minor"/>
          </rPr>
          <t>Asignaciones destinadas a la adquisición de refacciones y accesorios para todo tipo de aparatos e instrumentos médicos y de laboratorio.
	-L.C.P. Manuel Fonseca Villaseñor</t>
        </r>
      </text>
    </comment>
    <comment ref="C693" authorId="0" shapeId="0">
      <text>
        <r>
          <rPr>
            <sz val="11"/>
            <color theme="1"/>
            <rFont val="Calibri"/>
            <family val="2"/>
            <scheme val="minor"/>
          </rPr>
          <t>Recursos fiscales: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
	-L.C.P. Manuel Fonseca Villaseñor</t>
        </r>
      </text>
    </comment>
    <comment ref="C694" authorId="0" shapeId="0">
      <text>
        <r>
          <rPr>
            <sz val="11"/>
            <color theme="1"/>
            <rFont val="Calibri"/>
            <family val="2"/>
            <scheme val="minor"/>
          </rPr>
          <t>Financiamiento interno: Son los que provienen de obligaciones contraídas en el país, con acreedores nacionales y pagaderos en el interior del país en moneda nacional.
	-L.C.P. Manuel Fonseca Villaseñor</t>
        </r>
      </text>
    </comment>
    <comment ref="C695" authorId="0" shapeId="0">
      <text>
        <r>
          <rPr>
            <sz val="11"/>
            <color theme="1"/>
            <rFont val="Calibri"/>
            <family val="2"/>
            <scheme val="minor"/>
          </rPr>
          <t>Financiamiento Externo: Son los que provienen de obligaciones contraídas por el Poder Ejecutivo Federal con acreedores extranjeros y pagaderos en el exterior del país en moneda extranjera.
	-L.C.P. Manuel Fonseca Villaseñor</t>
        </r>
      </text>
    </comment>
    <comment ref="C696" authorId="0" shapeId="0">
      <text>
        <r>
          <rPr>
            <sz val="11"/>
            <color theme="1"/>
            <rFont val="Calibri"/>
            <family val="2"/>
            <scheme val="minor"/>
          </rPr>
          <t>Ingresos propios: Son los que obtienen las entidades de la administración pública paraestatal y paramunicipal como pueden ser los ingresos por venta de bienes y servicios, ingresos diversos y no inherentes a la operación, en términos de las disposiciones legales aplicables.
	-L.C.P. Manuel Fonseca Villaseñor</t>
        </r>
      </text>
    </comment>
    <comment ref="C697"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
	-L.C.P. Manuel Fonseca Villaseñor</t>
        </r>
      </text>
    </comment>
    <comment ref="C698" authorId="0" shapeId="0">
      <text>
        <r>
          <rPr>
            <sz val="11"/>
            <color theme="1"/>
            <rFont val="Calibri"/>
            <family val="2"/>
            <scheme val="minor"/>
          </rPr>
          <t>Recursos estatales: En el caso de los Municipios, son los que provienen del Gobierno Estatal, en términos de la Ley de Ingresos Estatal y del Presupuesto de Egresos Estatal.
	-L.C.P. Manuel Fonseca Villaseñor</t>
        </r>
      </text>
    </comment>
    <comment ref="C699" authorId="0" shapeId="0">
      <text>
        <r>
          <rPr>
            <sz val="11"/>
            <color theme="1"/>
            <rFont val="Calibri"/>
            <family val="2"/>
            <scheme val="minor"/>
          </rPr>
          <t>Otros recursos de libre disposición: Son los que provienen de otras fuentes no etiquetadas no comprendidas en los conceptos anteriores.
	-L.C.P. Manuel Fonseca Villaseñor</t>
        </r>
      </text>
    </comment>
    <comment ref="C700"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
	-L.C.P. Manuel Fonseca Villaseñor</t>
        </r>
      </text>
    </comment>
    <comment ref="C701" authorId="0" shapeId="0">
      <text>
        <r>
          <rPr>
            <sz val="11"/>
            <color theme="1"/>
            <rFont val="Calibri"/>
            <family val="2"/>
            <scheme val="minor"/>
          </rPr>
          <t>Recursos estatales: En el caso de los Municipios, son los que provienen del Gobierno Estatal y que cuentan con un destino específico, en términos de la Ley de Ingresos Estatal y del Presupuesto de Egresos Estatal.
	-L.C.P. Manuel Fonseca Villaseñor</t>
        </r>
      </text>
    </comment>
    <comment ref="C702" authorId="0" shapeId="0">
      <text>
        <r>
          <rPr>
            <sz val="11"/>
            <color theme="1"/>
            <rFont val="Calibri"/>
            <family val="2"/>
            <scheme val="minor"/>
          </rPr>
          <t>Otros recursos de transferencias federales etiquetadas: Son los que provienen de otras fuentes etiquetadas no comprendidas en los conceptos anteriores.
	-L.C.P. Manuel Fonseca Villaseñor</t>
        </r>
      </text>
    </comment>
    <comment ref="B703" authorId="0" shapeId="0">
      <text>
        <r>
          <rPr>
            <sz val="11"/>
            <color theme="1"/>
            <rFont val="Calibri"/>
            <family val="2"/>
            <scheme val="minor"/>
          </rPr>
          <t>Asignaciones destinadas a la adquisición de autopartes de equipo de transporte tales como: llantas, suspensiones, sistemas de frenos, partes eléctricas, alternadores, distribuidores, partes de suspensión y dirección, marchas, embragues, retrovisores, limpiadores, volantes, tapetes, reflejantes, bocinas, auto estéreos, gatos hidráulicos o mecánicos.
	-L.C.P. Manuel Fonseca Villaseñor</t>
        </r>
      </text>
    </comment>
    <comment ref="C703" authorId="0" shapeId="0">
      <text>
        <r>
          <rPr>
            <sz val="11"/>
            <color theme="1"/>
            <rFont val="Calibri"/>
            <family val="2"/>
            <scheme val="minor"/>
          </rPr>
          <t>Recursos fiscales: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
	-L.C.P. Manuel Fonseca Villaseñor</t>
        </r>
      </text>
    </comment>
    <comment ref="C704" authorId="0" shapeId="0">
      <text>
        <r>
          <rPr>
            <sz val="11"/>
            <color theme="1"/>
            <rFont val="Calibri"/>
            <family val="2"/>
            <scheme val="minor"/>
          </rPr>
          <t>Financiamiento interno: Son los que provienen de obligaciones contraídas en el país, con acreedores nacionales y pagaderos en el interior del país en moneda nacional.
	-L.C.P. Manuel Fonseca Villaseñor</t>
        </r>
      </text>
    </comment>
    <comment ref="C705" authorId="0" shapeId="0">
      <text>
        <r>
          <rPr>
            <sz val="11"/>
            <color theme="1"/>
            <rFont val="Calibri"/>
            <family val="2"/>
            <scheme val="minor"/>
          </rPr>
          <t>Financiamiento Externo: Son los que provienen de obligaciones contraídas por el Poder Ejecutivo Federal con acreedores extranjeros y pagaderos en el exterior del país en moneda extranjera.
	-L.C.P. Manuel Fonseca Villaseñor</t>
        </r>
      </text>
    </comment>
    <comment ref="C706" authorId="0" shapeId="0">
      <text>
        <r>
          <rPr>
            <sz val="11"/>
            <color theme="1"/>
            <rFont val="Calibri"/>
            <family val="2"/>
            <scheme val="minor"/>
          </rPr>
          <t>Ingresos propios: Son los que obtienen las entidades de la administración pública paraestatal y paramunicipal como pueden ser los ingresos por venta de bienes y servicios, ingresos diversos y no inherentes a la operación, en términos de las disposiciones legales aplicables.
	-L.C.P. Manuel Fonseca Villaseñor</t>
        </r>
      </text>
    </comment>
    <comment ref="C707"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
	-L.C.P. Manuel Fonseca Villaseñor</t>
        </r>
      </text>
    </comment>
    <comment ref="C708" authorId="0" shapeId="0">
      <text>
        <r>
          <rPr>
            <sz val="11"/>
            <color theme="1"/>
            <rFont val="Calibri"/>
            <family val="2"/>
            <scheme val="minor"/>
          </rPr>
          <t>Recursos estatales: En el caso de los Municipios, son los que provienen del Gobierno Estatal, en términos de la Ley de Ingresos Estatal y del Presupuesto de Egresos Estatal.
	-L.C.P. Manuel Fonseca Villaseñor</t>
        </r>
      </text>
    </comment>
    <comment ref="C709" authorId="0" shapeId="0">
      <text>
        <r>
          <rPr>
            <sz val="11"/>
            <color theme="1"/>
            <rFont val="Calibri"/>
            <family val="2"/>
            <scheme val="minor"/>
          </rPr>
          <t>Otros recursos de libre disposición: Son los que provienen de otras fuentes no etiquetadas no comprendidas en los conceptos anteriores.
	-L.C.P. Manuel Fonseca Villaseñor</t>
        </r>
      </text>
    </comment>
    <comment ref="C710"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
	-L.C.P. Manuel Fonseca Villaseñor</t>
        </r>
      </text>
    </comment>
    <comment ref="C711" authorId="0" shapeId="0">
      <text>
        <r>
          <rPr>
            <sz val="11"/>
            <color theme="1"/>
            <rFont val="Calibri"/>
            <family val="2"/>
            <scheme val="minor"/>
          </rPr>
          <t>Recursos estatales: En el caso de los Municipios, son los que provienen del Gobierno Estatal y que cuentan con un destino específico, en términos de la Ley de Ingresos Estatal y del Presupuesto de Egresos Estatal.
	-L.C.P. Manuel Fonseca Villaseñor</t>
        </r>
      </text>
    </comment>
    <comment ref="C712" authorId="0" shapeId="0">
      <text>
        <r>
          <rPr>
            <sz val="11"/>
            <color theme="1"/>
            <rFont val="Calibri"/>
            <family val="2"/>
            <scheme val="minor"/>
          </rPr>
          <t>Otros recursos de transferencias federales etiquetadas: Son los que provienen de otras fuentes etiquetadas no comprendidas en los conceptos anteriores.
	-L.C.P. Manuel Fonseca Villaseñor</t>
        </r>
      </text>
    </comment>
    <comment ref="B713" authorId="0" shapeId="0">
      <text>
        <r>
          <rPr>
            <sz val="11"/>
            <color theme="1"/>
            <rFont val="Calibri"/>
            <family val="2"/>
            <scheme val="minor"/>
          </rPr>
          <t>Asignaciones destinadas a cubrir la adquisición de refacciones para todo tipo de equipos de defensa y seguridad referidos en la partida 551 Equipo de defensa y seguridad, entre otros.
	-L.C.P. Manuel Fonseca Villaseñor</t>
        </r>
      </text>
    </comment>
    <comment ref="C713" authorId="0" shapeId="0">
      <text>
        <r>
          <rPr>
            <sz val="11"/>
            <color theme="1"/>
            <rFont val="Calibri"/>
            <family val="2"/>
            <scheme val="minor"/>
          </rPr>
          <t>Recursos fiscales: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
	-L.C.P. Manuel Fonseca Villaseñor</t>
        </r>
      </text>
    </comment>
    <comment ref="C714" authorId="0" shapeId="0">
      <text>
        <r>
          <rPr>
            <sz val="11"/>
            <color theme="1"/>
            <rFont val="Calibri"/>
            <family val="2"/>
            <scheme val="minor"/>
          </rPr>
          <t>Financiamiento interno: Son los que provienen de obligaciones contraídas en el país, con acreedores nacionales y pagaderos en el interior del país en moneda nacional.
	-L.C.P. Manuel Fonseca Villaseñor</t>
        </r>
      </text>
    </comment>
    <comment ref="C715" authorId="0" shapeId="0">
      <text>
        <r>
          <rPr>
            <sz val="11"/>
            <color theme="1"/>
            <rFont val="Calibri"/>
            <family val="2"/>
            <scheme val="minor"/>
          </rPr>
          <t>Financiamiento Externo: Son los que provienen de obligaciones contraídas por el Poder Ejecutivo Federal con acreedores extranjeros y pagaderos en el exterior del país en moneda extranjera.
	-L.C.P. Manuel Fonseca Villaseñor</t>
        </r>
      </text>
    </comment>
    <comment ref="C716" authorId="0" shapeId="0">
      <text>
        <r>
          <rPr>
            <sz val="11"/>
            <color theme="1"/>
            <rFont val="Calibri"/>
            <family val="2"/>
            <scheme val="minor"/>
          </rPr>
          <t>Ingresos propios: Son los que obtienen las entidades de la administración pública paraestatal y paramunicipal como pueden ser los ingresos por venta de bienes y servicios, ingresos diversos y no inherentes a la operación, en términos de las disposiciones legales aplicables.
	-L.C.P. Manuel Fonseca Villaseñor</t>
        </r>
      </text>
    </comment>
    <comment ref="C717"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
	-L.C.P. Manuel Fonseca Villaseñor</t>
        </r>
      </text>
    </comment>
    <comment ref="C718" authorId="0" shapeId="0">
      <text>
        <r>
          <rPr>
            <sz val="11"/>
            <color theme="1"/>
            <rFont val="Calibri"/>
            <family val="2"/>
            <scheme val="minor"/>
          </rPr>
          <t>Recursos estatales: En el caso de los Municipios, son los que provienen del Gobierno Estatal, en términos de la Ley de Ingresos Estatal y del Presupuesto de Egresos Estatal.
	-L.C.P. Manuel Fonseca Villaseñor</t>
        </r>
      </text>
    </comment>
    <comment ref="C719" authorId="0" shapeId="0">
      <text>
        <r>
          <rPr>
            <sz val="11"/>
            <color theme="1"/>
            <rFont val="Calibri"/>
            <family val="2"/>
            <scheme val="minor"/>
          </rPr>
          <t>Otros recursos de libre disposición: Son los que provienen de otras fuentes no etiquetadas no comprendidas en los conceptos anteriores.
	-L.C.P. Manuel Fonseca Villaseñor</t>
        </r>
      </text>
    </comment>
    <comment ref="C720"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
	-L.C.P. Manuel Fonseca Villaseñor</t>
        </r>
      </text>
    </comment>
    <comment ref="C721" authorId="0" shapeId="0">
      <text>
        <r>
          <rPr>
            <sz val="11"/>
            <color theme="1"/>
            <rFont val="Calibri"/>
            <family val="2"/>
            <scheme val="minor"/>
          </rPr>
          <t>Recursos estatales: En el caso de los Municipios, son los que provienen del Gobierno Estatal y que cuentan con un destino específico, en términos de la Ley de Ingresos Estatal y del Presupuesto de Egresos Estatal.
	-L.C.P. Manuel Fonseca Villaseñor</t>
        </r>
      </text>
    </comment>
    <comment ref="C722" authorId="0" shapeId="0">
      <text>
        <r>
          <rPr>
            <sz val="11"/>
            <color theme="1"/>
            <rFont val="Calibri"/>
            <family val="2"/>
            <scheme val="minor"/>
          </rPr>
          <t>Otros recursos de transferencias federales etiquetadas: Son los que provienen de otras fuentes etiquetadas no comprendidas en los conceptos anteriores.
	-L.C.P. Manuel Fonseca Villaseñor</t>
        </r>
      </text>
    </comment>
    <comment ref="B723" authorId="0" shapeId="0">
      <text>
        <r>
          <rPr>
            <sz val="11"/>
            <color theme="1"/>
            <rFont val="Calibri"/>
            <family val="2"/>
            <scheme val="minor"/>
          </rPr>
          <t>Asignaciones destinadas a la adquisición de piezas, partes, componentes, aditamentos, implementos y reemplazos de maquinaria pesada, agrícola y de construcción, entre otros. Excluye refacciones y accesorios mayores contemplados en el capítulo 5000 Bienes Muebles, Inmuebles e Intangibles.
	-L.C.P. Manuel Fonseca Villaseñor</t>
        </r>
      </text>
    </comment>
    <comment ref="C723" authorId="0" shapeId="0">
      <text>
        <r>
          <rPr>
            <sz val="11"/>
            <color theme="1"/>
            <rFont val="Calibri"/>
            <family val="2"/>
            <scheme val="minor"/>
          </rPr>
          <t>Recursos fiscales: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
	-L.C.P. Manuel Fonseca Villaseñor</t>
        </r>
      </text>
    </comment>
    <comment ref="C724" authorId="0" shapeId="0">
      <text>
        <r>
          <rPr>
            <sz val="11"/>
            <color theme="1"/>
            <rFont val="Calibri"/>
            <family val="2"/>
            <scheme val="minor"/>
          </rPr>
          <t>Financiamiento interno: Son los que provienen de obligaciones contraídas en el país, con acreedores nacionales y pagaderos en el interior del país en moneda nacional.
	-L.C.P. Manuel Fonseca Villaseñor</t>
        </r>
      </text>
    </comment>
    <comment ref="C725" authorId="0" shapeId="0">
      <text>
        <r>
          <rPr>
            <sz val="11"/>
            <color theme="1"/>
            <rFont val="Calibri"/>
            <family val="2"/>
            <scheme val="minor"/>
          </rPr>
          <t>Financiamiento Externo: Son los que provienen de obligaciones contraídas por el Poder Ejecutivo Federal con acreedores extranjeros y pagaderos en el exterior del país en moneda extranjera.
	-L.C.P. Manuel Fonseca Villaseñor</t>
        </r>
      </text>
    </comment>
    <comment ref="C726" authorId="0" shapeId="0">
      <text>
        <r>
          <rPr>
            <sz val="11"/>
            <color theme="1"/>
            <rFont val="Calibri"/>
            <family val="2"/>
            <scheme val="minor"/>
          </rPr>
          <t>Ingresos propios: Son los que obtienen las entidades de la administración pública paraestatal y paramunicipal como pueden ser los ingresos por venta de bienes y servicios, ingresos diversos y no inherentes a la operación, en términos de las disposiciones legales aplicables.
	-L.C.P. Manuel Fonseca Villaseñor</t>
        </r>
      </text>
    </comment>
    <comment ref="C727"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
	-L.C.P. Manuel Fonseca Villaseñor</t>
        </r>
      </text>
    </comment>
    <comment ref="C728" authorId="0" shapeId="0">
      <text>
        <r>
          <rPr>
            <sz val="11"/>
            <color theme="1"/>
            <rFont val="Calibri"/>
            <family val="2"/>
            <scheme val="minor"/>
          </rPr>
          <t>Recursos estatales: En el caso de los Municipios, son los que provienen del Gobierno Estatal, en términos de la Ley de Ingresos Estatal y del Presupuesto de Egresos Estatal.
	-L.C.P. Manuel Fonseca Villaseñor</t>
        </r>
      </text>
    </comment>
    <comment ref="C729" authorId="0" shapeId="0">
      <text>
        <r>
          <rPr>
            <sz val="11"/>
            <color theme="1"/>
            <rFont val="Calibri"/>
            <family val="2"/>
            <scheme val="minor"/>
          </rPr>
          <t>Otros recursos de libre disposición: Son los que provienen de otras fuentes no etiquetadas no comprendidas en los conceptos anteriores.
	-L.C.P. Manuel Fonseca Villaseñor</t>
        </r>
      </text>
    </comment>
    <comment ref="C730"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
	-L.C.P. Manuel Fonseca Villaseñor</t>
        </r>
      </text>
    </comment>
    <comment ref="C731" authorId="0" shapeId="0">
      <text>
        <r>
          <rPr>
            <sz val="11"/>
            <color theme="1"/>
            <rFont val="Calibri"/>
            <family val="2"/>
            <scheme val="minor"/>
          </rPr>
          <t>Recursos estatales: En el caso de los Municipios, son los que provienen del Gobierno Estatal y que cuentan con un destino específico, en términos de la Ley de Ingresos Estatal y del Presupuesto de Egresos Estatal.
	-L.C.P. Manuel Fonseca Villaseñor</t>
        </r>
      </text>
    </comment>
    <comment ref="C732" authorId="0" shapeId="0">
      <text>
        <r>
          <rPr>
            <sz val="11"/>
            <color theme="1"/>
            <rFont val="Calibri"/>
            <family val="2"/>
            <scheme val="minor"/>
          </rPr>
          <t>Otros recursos de transferencias federales etiquetadas: Son los que provienen de otras fuentes etiquetadas no comprendidas en los conceptos anteriores.
	-L.C.P. Manuel Fonseca Villaseñor</t>
        </r>
      </text>
    </comment>
    <comment ref="B733" authorId="0" shapeId="0">
      <text>
        <r>
          <rPr>
            <sz val="11"/>
            <color theme="1"/>
            <rFont val="Calibri"/>
            <family val="2"/>
            <scheme val="minor"/>
          </rPr>
          <t>Asignaciones destinadas a la adquisición de instrumental complementario y repuestos menores no considerados en las partidas anteriores.
	-L.C.P. Manuel Fonseca Villaseñor</t>
        </r>
      </text>
    </comment>
    <comment ref="C733" authorId="0" shapeId="0">
      <text>
        <r>
          <rPr>
            <sz val="11"/>
            <color theme="1"/>
            <rFont val="Calibri"/>
            <family val="2"/>
            <scheme val="minor"/>
          </rPr>
          <t>Recursos fiscales: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
	-L.C.P. Manuel Fonseca Villaseñor</t>
        </r>
      </text>
    </comment>
    <comment ref="C734" authorId="0" shapeId="0">
      <text>
        <r>
          <rPr>
            <sz val="11"/>
            <color theme="1"/>
            <rFont val="Calibri"/>
            <family val="2"/>
            <scheme val="minor"/>
          </rPr>
          <t>Financiamiento interno: Son los que provienen de obligaciones contraídas en el país, con acreedores nacionales y pagaderos en el interior del país en moneda nacional.
	-L.C.P. Manuel Fonseca Villaseñor</t>
        </r>
      </text>
    </comment>
    <comment ref="C735" authorId="0" shapeId="0">
      <text>
        <r>
          <rPr>
            <sz val="11"/>
            <color theme="1"/>
            <rFont val="Calibri"/>
            <family val="2"/>
            <scheme val="minor"/>
          </rPr>
          <t>Financiamiento Externo: Son los que provienen de obligaciones contraídas por el Poder Ejecutivo Federal con acreedores extranjeros y pagaderos en el exterior del país en moneda extranjera.
	-L.C.P. Manuel Fonseca Villaseñor</t>
        </r>
      </text>
    </comment>
    <comment ref="C736" authorId="0" shapeId="0">
      <text>
        <r>
          <rPr>
            <sz val="11"/>
            <color theme="1"/>
            <rFont val="Calibri"/>
            <family val="2"/>
            <scheme val="minor"/>
          </rPr>
          <t>Ingresos propios: Son los que obtienen las entidades de la administración pública paraestatal y paramunicipal como pueden ser los ingresos por venta de bienes y servicios, ingresos diversos y no inherentes a la operación, en términos de las disposiciones legales aplicables.
	-L.C.P. Manuel Fonseca Villaseñor</t>
        </r>
      </text>
    </comment>
    <comment ref="C737"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
	-L.C.P. Manuel Fonseca Villaseñor</t>
        </r>
      </text>
    </comment>
    <comment ref="C738" authorId="0" shapeId="0">
      <text>
        <r>
          <rPr>
            <sz val="11"/>
            <color theme="1"/>
            <rFont val="Calibri"/>
            <family val="2"/>
            <scheme val="minor"/>
          </rPr>
          <t>Recursos estatales: En el caso de los Municipios, son los que provienen del Gobierno Estatal, en términos de la Ley de Ingresos Estatal y del Presupuesto de Egresos Estatal.
	-L.C.P. Manuel Fonseca Villaseñor</t>
        </r>
      </text>
    </comment>
    <comment ref="C739" authorId="0" shapeId="0">
      <text>
        <r>
          <rPr>
            <sz val="11"/>
            <color theme="1"/>
            <rFont val="Calibri"/>
            <family val="2"/>
            <scheme val="minor"/>
          </rPr>
          <t>Otros recursos de libre disposición: Son los que provienen de otras fuentes no etiquetadas no comprendidas en los conceptos anteriores.
	-L.C.P. Manuel Fonseca Villaseñor</t>
        </r>
      </text>
    </comment>
    <comment ref="C740"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
	-L.C.P. Manuel Fonseca Villaseñor</t>
        </r>
      </text>
    </comment>
    <comment ref="C741" authorId="0" shapeId="0">
      <text>
        <r>
          <rPr>
            <sz val="11"/>
            <color theme="1"/>
            <rFont val="Calibri"/>
            <family val="2"/>
            <scheme val="minor"/>
          </rPr>
          <t>Recursos estatales: En el caso de los Municipios, son los que provienen del Gobierno Estatal y que cuentan con un destino específico, en términos de la Ley de Ingresos Estatal y del Presupuesto de Egresos Estatal.
	-L.C.P. Manuel Fonseca Villaseñor</t>
        </r>
      </text>
    </comment>
    <comment ref="C742" authorId="0" shapeId="0">
      <text>
        <r>
          <rPr>
            <sz val="11"/>
            <color theme="1"/>
            <rFont val="Calibri"/>
            <family val="2"/>
            <scheme val="minor"/>
          </rPr>
          <t>Otros recursos de transferencias federales etiquetadas: Son los que provienen de otras fuentes etiquetadas no comprendidas en los conceptos anteriores.
	-L.C.P. Manuel Fonseca Villaseñor</t>
        </r>
      </text>
    </comment>
    <comment ref="B743" authorId="0" shapeId="0">
      <text>
        <r>
          <rPr>
            <sz val="11"/>
            <color theme="1"/>
            <rFont val="Calibri"/>
            <family val="2"/>
            <scheme val="minor"/>
          </rPr>
          <t>Asignaciones destinadas a cubrir el costo de todo tipo de servicios que se contraten con particulares o instituciones del propio sector público; así como los servicios oficiales requeridos para el desempeño de actividades vinculadas con la función pública.
	-L.C.P. Manuel Fonseca Villaseñor</t>
        </r>
      </text>
    </comment>
    <comment ref="B744" authorId="0" shapeId="0">
      <text>
        <r>
          <rPr>
            <sz val="11"/>
            <color theme="1"/>
            <rFont val="Calibri"/>
            <family val="2"/>
            <scheme val="minor"/>
          </rPr>
          <t>Asignaciones destinadas a cubrir erogaciones por concepto de servicios básicos necesarios para el funcionamiento de los entes públicos. Comprende servicios tales como: postal, telegráfico, telefónico, energía eléctrica, agua, transmisión de datos, radiocomunicaciones y otros análogos.
	-L.C.P. Manuel Fonseca Villaseñor</t>
        </r>
      </text>
    </comment>
    <comment ref="B745" authorId="0" shapeId="0">
      <text>
        <r>
          <rPr>
            <sz val="11"/>
            <color theme="1"/>
            <rFont val="Calibri"/>
            <family val="2"/>
            <scheme val="minor"/>
          </rPr>
          <t>Asignaciones destinadas a cubrir el importe de la contratación, instalación y consumo de energía eléctrica, necesarias para el funcionamiento de las instalaciones oficiales. Incluye alumbrado público.
	-L.C.P. Manuel Fonseca Villaseñor</t>
        </r>
      </text>
    </comment>
    <comment ref="C745" authorId="0" shapeId="0">
      <text>
        <r>
          <rPr>
            <sz val="11"/>
            <color theme="1"/>
            <rFont val="Calibri"/>
            <family val="2"/>
            <scheme val="minor"/>
          </rPr>
          <t>Recursos fiscales: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
	-L.C.P. Manuel Fonseca Villaseñor</t>
        </r>
      </text>
    </comment>
    <comment ref="C746" authorId="0" shapeId="0">
      <text>
        <r>
          <rPr>
            <sz val="11"/>
            <color theme="1"/>
            <rFont val="Calibri"/>
            <family val="2"/>
            <scheme val="minor"/>
          </rPr>
          <t>Financiamiento interno: Son los que provienen de obligaciones contraídas en el país, con acreedores nacionales y pagaderos en el interior del país en moneda nacional.
	-L.C.P. Manuel Fonseca Villaseñor</t>
        </r>
      </text>
    </comment>
    <comment ref="C747" authorId="0" shapeId="0">
      <text>
        <r>
          <rPr>
            <sz val="11"/>
            <color theme="1"/>
            <rFont val="Calibri"/>
            <family val="2"/>
            <scheme val="minor"/>
          </rPr>
          <t>Financiamiento Externo: Son los que provienen de obligaciones contraídas por el Poder Ejecutivo Federal con acreedores extranjeros y pagaderos en el exterior del país en moneda extranjera.
	-L.C.P. Manuel Fonseca Villaseñor</t>
        </r>
      </text>
    </comment>
    <comment ref="C748" authorId="0" shapeId="0">
      <text>
        <r>
          <rPr>
            <sz val="11"/>
            <color theme="1"/>
            <rFont val="Calibri"/>
            <family val="2"/>
            <scheme val="minor"/>
          </rPr>
          <t>Ingresos propios: Son los que obtienen las entidades de la administración pública paraestatal y paramunicipal como pueden ser los ingresos por venta de bienes y servicios, ingresos diversos y no inherentes a la operación, en términos de las disposiciones legales aplicables.
	-L.C.P. Manuel Fonseca Villaseñor</t>
        </r>
      </text>
    </comment>
    <comment ref="C749"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
	-L.C.P. Manuel Fonseca Villaseñor</t>
        </r>
      </text>
    </comment>
    <comment ref="C750" authorId="0" shapeId="0">
      <text>
        <r>
          <rPr>
            <sz val="11"/>
            <color theme="1"/>
            <rFont val="Calibri"/>
            <family val="2"/>
            <scheme val="minor"/>
          </rPr>
          <t>Recursos estatales: En el caso de los Municipios, son los que provienen del Gobierno Estatal, en términos de la Ley de Ingresos Estatal y del Presupuesto de Egresos Estatal.
	-L.C.P. Manuel Fonseca Villaseñor</t>
        </r>
      </text>
    </comment>
    <comment ref="C751" authorId="0" shapeId="0">
      <text>
        <r>
          <rPr>
            <sz val="11"/>
            <color theme="1"/>
            <rFont val="Calibri"/>
            <family val="2"/>
            <scheme val="minor"/>
          </rPr>
          <t>Otros recursos de libre disposición: Son los que provienen de otras fuentes no etiquetadas no comprendidas en los conceptos anteriores.
	-L.C.P. Manuel Fonseca Villaseñor</t>
        </r>
      </text>
    </comment>
    <comment ref="C752"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
	-L.C.P. Manuel Fonseca Villaseñor</t>
        </r>
      </text>
    </comment>
    <comment ref="C753" authorId="0" shapeId="0">
      <text>
        <r>
          <rPr>
            <sz val="11"/>
            <color theme="1"/>
            <rFont val="Calibri"/>
            <family val="2"/>
            <scheme val="minor"/>
          </rPr>
          <t>Recursos estatales: En el caso de los Municipios, son los que provienen del Gobierno Estatal y que cuentan con un destino específico, en términos de la Ley de Ingresos Estatal y del Presupuesto de Egresos Estatal.
	-L.C.P. Manuel Fonseca Villaseñor</t>
        </r>
      </text>
    </comment>
    <comment ref="C754" authorId="0" shapeId="0">
      <text>
        <r>
          <rPr>
            <sz val="11"/>
            <color theme="1"/>
            <rFont val="Calibri"/>
            <family val="2"/>
            <scheme val="minor"/>
          </rPr>
          <t>Otros recursos de transferencias federales etiquetadas: Son los que provienen de otras fuentes etiquetadas no comprendidas en los conceptos anteriores.
	-L.C.P. Manuel Fonseca Villaseñor</t>
        </r>
      </text>
    </comment>
    <comment ref="B755" authorId="0" shapeId="0">
      <text>
        <r>
          <rPr>
            <sz val="11"/>
            <color theme="1"/>
            <rFont val="Calibri"/>
            <family val="2"/>
            <scheme val="minor"/>
          </rPr>
          <t>Asignaciones destinadas al suministro de gas al consumidor final por ductos, tanque estacionario o de cilindros.
	-L.C.P. Manuel Fonseca Villaseñor</t>
        </r>
      </text>
    </comment>
    <comment ref="C755" authorId="0" shapeId="0">
      <text>
        <r>
          <rPr>
            <sz val="11"/>
            <color theme="1"/>
            <rFont val="Calibri"/>
            <family val="2"/>
            <scheme val="minor"/>
          </rPr>
          <t>Recursos fiscales: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
	-L.C.P. Manuel Fonseca Villaseñor</t>
        </r>
      </text>
    </comment>
    <comment ref="C756" authorId="0" shapeId="0">
      <text>
        <r>
          <rPr>
            <sz val="11"/>
            <color theme="1"/>
            <rFont val="Calibri"/>
            <family val="2"/>
            <scheme val="minor"/>
          </rPr>
          <t>Financiamiento interno: Son los que provienen de obligaciones contraídas en el país, con acreedores nacionales y pagaderos en el interior del país en moneda nacional.
	-L.C.P. Manuel Fonseca Villaseñor</t>
        </r>
      </text>
    </comment>
    <comment ref="C757" authorId="0" shapeId="0">
      <text>
        <r>
          <rPr>
            <sz val="11"/>
            <color theme="1"/>
            <rFont val="Calibri"/>
            <family val="2"/>
            <scheme val="minor"/>
          </rPr>
          <t>Financiamiento Externo: Son los que provienen de obligaciones contraídas por el Poder Ejecutivo Federal con acreedores extranjeros y pagaderos en el exterior del país en moneda extranjera.
	-L.C.P. Manuel Fonseca Villaseñor</t>
        </r>
      </text>
    </comment>
    <comment ref="C758" authorId="0" shapeId="0">
      <text>
        <r>
          <rPr>
            <sz val="11"/>
            <color theme="1"/>
            <rFont val="Calibri"/>
            <family val="2"/>
            <scheme val="minor"/>
          </rPr>
          <t>Ingresos propios: Son los que obtienen las entidades de la administración pública paraestatal y paramunicipal como pueden ser los ingresos por venta de bienes y servicios, ingresos diversos y no inherentes a la operación, en términos de las disposiciones legales aplicables.
	-L.C.P. Manuel Fonseca Villaseñor</t>
        </r>
      </text>
    </comment>
    <comment ref="C759"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
	-L.C.P. Manuel Fonseca Villaseñor</t>
        </r>
      </text>
    </comment>
    <comment ref="C760" authorId="0" shapeId="0">
      <text>
        <r>
          <rPr>
            <sz val="11"/>
            <color theme="1"/>
            <rFont val="Calibri"/>
            <family val="2"/>
            <scheme val="minor"/>
          </rPr>
          <t>Recursos estatales: En el caso de los Municipios, son los que provienen del Gobierno Estatal, en términos de la Ley de Ingresos Estatal y del Presupuesto de Egresos Estatal.
	-L.C.P. Manuel Fonseca Villaseñor</t>
        </r>
      </text>
    </comment>
    <comment ref="C761" authorId="0" shapeId="0">
      <text>
        <r>
          <rPr>
            <sz val="11"/>
            <color theme="1"/>
            <rFont val="Calibri"/>
            <family val="2"/>
            <scheme val="minor"/>
          </rPr>
          <t>Otros recursos de libre disposición: Son los que provienen de otras fuentes no etiquetadas no comprendidas en los conceptos anteriores.
	-L.C.P. Manuel Fonseca Villaseñor</t>
        </r>
      </text>
    </comment>
    <comment ref="C762"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
	-L.C.P. Manuel Fonseca Villaseñor</t>
        </r>
      </text>
    </comment>
    <comment ref="C763" authorId="0" shapeId="0">
      <text>
        <r>
          <rPr>
            <sz val="11"/>
            <color theme="1"/>
            <rFont val="Calibri"/>
            <family val="2"/>
            <scheme val="minor"/>
          </rPr>
          <t>Recursos estatales: En el caso de los Municipios, son los que provienen del Gobierno Estatal y que cuentan con un destino específico, en términos de la Ley de Ingresos Estatal y del Presupuesto de Egresos Estatal.
	-L.C.P. Manuel Fonseca Villaseñor</t>
        </r>
      </text>
    </comment>
    <comment ref="C764" authorId="0" shapeId="0">
      <text>
        <r>
          <rPr>
            <sz val="11"/>
            <color theme="1"/>
            <rFont val="Calibri"/>
            <family val="2"/>
            <scheme val="minor"/>
          </rPr>
          <t>Otros recursos de transferencias federales etiquetadas: Son los que provienen de otras fuentes etiquetadas no comprendidas en los conceptos anteriores.
	-L.C.P. Manuel Fonseca Villaseñor</t>
        </r>
      </text>
    </comment>
    <comment ref="B765" authorId="0" shapeId="0">
      <text>
        <r>
          <rPr>
            <sz val="11"/>
            <color theme="1"/>
            <rFont val="Calibri"/>
            <family val="2"/>
            <scheme val="minor"/>
          </rPr>
          <t>Asignaciones destinadas a cubrir el importe del consumo de agua potable y para riego, necesarios para el funcionamiento de las instalaciones oficiales.
	-L.C.P. Manuel Fonseca Villaseñor</t>
        </r>
      </text>
    </comment>
    <comment ref="C765" authorId="0" shapeId="0">
      <text>
        <r>
          <rPr>
            <sz val="11"/>
            <color theme="1"/>
            <rFont val="Calibri"/>
            <family val="2"/>
            <scheme val="minor"/>
          </rPr>
          <t>Recursos fiscales: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
	-L.C.P. Manuel Fonseca Villaseñor</t>
        </r>
      </text>
    </comment>
    <comment ref="C766" authorId="0" shapeId="0">
      <text>
        <r>
          <rPr>
            <sz val="11"/>
            <color theme="1"/>
            <rFont val="Calibri"/>
            <family val="2"/>
            <scheme val="minor"/>
          </rPr>
          <t>Financiamiento interno: Son los que provienen de obligaciones contraídas en el país, con acreedores nacionales y pagaderos en el interior del país en moneda nacional.
	-L.C.P. Manuel Fonseca Villaseñor</t>
        </r>
      </text>
    </comment>
    <comment ref="C767" authorId="0" shapeId="0">
      <text>
        <r>
          <rPr>
            <sz val="11"/>
            <color theme="1"/>
            <rFont val="Calibri"/>
            <family val="2"/>
            <scheme val="minor"/>
          </rPr>
          <t>Financiamiento Externo: Son los que provienen de obligaciones contraídas por el Poder Ejecutivo Federal con acreedores extranjeros y pagaderos en el exterior del país en moneda extranjera.
	-L.C.P. Manuel Fonseca Villaseñor</t>
        </r>
      </text>
    </comment>
    <comment ref="C768" authorId="0" shapeId="0">
      <text>
        <r>
          <rPr>
            <sz val="11"/>
            <color theme="1"/>
            <rFont val="Calibri"/>
            <family val="2"/>
            <scheme val="minor"/>
          </rPr>
          <t>Ingresos propios: Son los que obtienen las entidades de la administración pública paraestatal y paramunicipal como pueden ser los ingresos por venta de bienes y servicios, ingresos diversos y no inherentes a la operación, en términos de las disposiciones legales aplicables.
	-L.C.P. Manuel Fonseca Villaseñor</t>
        </r>
      </text>
    </comment>
    <comment ref="C769"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
	-L.C.P. Manuel Fonseca Villaseñor</t>
        </r>
      </text>
    </comment>
    <comment ref="C770" authorId="0" shapeId="0">
      <text>
        <r>
          <rPr>
            <sz val="11"/>
            <color theme="1"/>
            <rFont val="Calibri"/>
            <family val="2"/>
            <scheme val="minor"/>
          </rPr>
          <t>Recursos estatales: En el caso de los Municipios, son los que provienen del Gobierno Estatal, en términos de la Ley de Ingresos Estatal y del Presupuesto de Egresos Estatal.
	-L.C.P. Manuel Fonseca Villaseñor</t>
        </r>
      </text>
    </comment>
    <comment ref="C771" authorId="0" shapeId="0">
      <text>
        <r>
          <rPr>
            <sz val="11"/>
            <color theme="1"/>
            <rFont val="Calibri"/>
            <family val="2"/>
            <scheme val="minor"/>
          </rPr>
          <t>Otros recursos de libre disposición: Son los que provienen de otras fuentes no etiquetadas no comprendidas en los conceptos anteriores.
	-L.C.P. Manuel Fonseca Villaseñor</t>
        </r>
      </text>
    </comment>
    <comment ref="C772"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
	-L.C.P. Manuel Fonseca Villaseñor</t>
        </r>
      </text>
    </comment>
    <comment ref="C773" authorId="0" shapeId="0">
      <text>
        <r>
          <rPr>
            <sz val="11"/>
            <color theme="1"/>
            <rFont val="Calibri"/>
            <family val="2"/>
            <scheme val="minor"/>
          </rPr>
          <t>Recursos estatales: En el caso de los Municipios, son los que provienen del Gobierno Estatal y que cuentan con un destino específico, en términos de la Ley de Ingresos Estatal y del Presupuesto de Egresos Estatal.
	-L.C.P. Manuel Fonseca Villaseñor</t>
        </r>
      </text>
    </comment>
    <comment ref="C774" authorId="0" shapeId="0">
      <text>
        <r>
          <rPr>
            <sz val="11"/>
            <color theme="1"/>
            <rFont val="Calibri"/>
            <family val="2"/>
            <scheme val="minor"/>
          </rPr>
          <t>Otros recursos de transferencias federales etiquetadas: Son los que provienen de otras fuentes etiquetadas no comprendidas en los conceptos anteriores.
	-L.C.P. Manuel Fonseca Villaseñor</t>
        </r>
      </text>
    </comment>
    <comment ref="B775" authorId="0" shapeId="0">
      <text>
        <r>
          <rPr>
            <sz val="11"/>
            <color theme="1"/>
            <rFont val="Calibri"/>
            <family val="2"/>
            <scheme val="minor"/>
          </rPr>
          <t>Asignaciones destinadas al pago de servicio telefónico convencional nacional e internacional, mediante redes alámbricas, incluido el servicio de fax, requerido en el desempeño de funciones oficiales.
	-L.C.P. Manuel Fonseca Villaseñor</t>
        </r>
      </text>
    </comment>
    <comment ref="C775" authorId="0" shapeId="0">
      <text>
        <r>
          <rPr>
            <sz val="11"/>
            <color theme="1"/>
            <rFont val="Calibri"/>
            <family val="2"/>
            <scheme val="minor"/>
          </rPr>
          <t>Recursos fiscales: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
	-L.C.P. Manuel Fonseca Villaseñor</t>
        </r>
      </text>
    </comment>
    <comment ref="C776" authorId="0" shapeId="0">
      <text>
        <r>
          <rPr>
            <sz val="11"/>
            <color theme="1"/>
            <rFont val="Calibri"/>
            <family val="2"/>
            <scheme val="minor"/>
          </rPr>
          <t>Financiamiento interno: Son los que provienen de obligaciones contraídas en el país, con acreedores nacionales y pagaderos en el interior del país en moneda nacional.
	-L.C.P. Manuel Fonseca Villaseñor</t>
        </r>
      </text>
    </comment>
    <comment ref="C777" authorId="0" shapeId="0">
      <text>
        <r>
          <rPr>
            <sz val="11"/>
            <color theme="1"/>
            <rFont val="Calibri"/>
            <family val="2"/>
            <scheme val="minor"/>
          </rPr>
          <t>Financiamiento Externo: Son los que provienen de obligaciones contraídas por el Poder Ejecutivo Federal con acreedores extranjeros y pagaderos en el exterior del país en moneda extranjera.
	-L.C.P. Manuel Fonseca Villaseñor</t>
        </r>
      </text>
    </comment>
    <comment ref="C778" authorId="0" shapeId="0">
      <text>
        <r>
          <rPr>
            <sz val="11"/>
            <color theme="1"/>
            <rFont val="Calibri"/>
            <family val="2"/>
            <scheme val="minor"/>
          </rPr>
          <t>Ingresos propios: Son los que obtienen las entidades de la administración pública paraestatal y paramunicipal como pueden ser los ingresos por venta de bienes y servicios, ingresos diversos y no inherentes a la operación, en términos de las disposiciones legales aplicables.
	-L.C.P. Manuel Fonseca Villaseñor</t>
        </r>
      </text>
    </comment>
    <comment ref="C779"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
	-L.C.P. Manuel Fonseca Villaseñor</t>
        </r>
      </text>
    </comment>
    <comment ref="C780" authorId="0" shapeId="0">
      <text>
        <r>
          <rPr>
            <sz val="11"/>
            <color theme="1"/>
            <rFont val="Calibri"/>
            <family val="2"/>
            <scheme val="minor"/>
          </rPr>
          <t>Recursos estatales: En el caso de los Municipios, son los que provienen del Gobierno Estatal, en términos de la Ley de Ingresos Estatal y del Presupuesto de Egresos Estatal.
	-L.C.P. Manuel Fonseca Villaseñor</t>
        </r>
      </text>
    </comment>
    <comment ref="C781" authorId="0" shapeId="0">
      <text>
        <r>
          <rPr>
            <sz val="11"/>
            <color theme="1"/>
            <rFont val="Calibri"/>
            <family val="2"/>
            <scheme val="minor"/>
          </rPr>
          <t>Otros recursos de libre disposición: Son los que provienen de otras fuentes no etiquetadas no comprendidas en los conceptos anteriores.
	-L.C.P. Manuel Fonseca Villaseñor</t>
        </r>
      </text>
    </comment>
    <comment ref="C782"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
	-L.C.P. Manuel Fonseca Villaseñor</t>
        </r>
      </text>
    </comment>
    <comment ref="C783" authorId="0" shapeId="0">
      <text>
        <r>
          <rPr>
            <sz val="11"/>
            <color theme="1"/>
            <rFont val="Calibri"/>
            <family val="2"/>
            <scheme val="minor"/>
          </rPr>
          <t>Recursos estatales: En el caso de los Municipios, son los que provienen del Gobierno Estatal y que cuentan con un destino específico, en términos de la Ley de Ingresos Estatal y del Presupuesto de Egresos Estatal.
	-L.C.P. Manuel Fonseca Villaseñor</t>
        </r>
      </text>
    </comment>
    <comment ref="C784" authorId="0" shapeId="0">
      <text>
        <r>
          <rPr>
            <sz val="11"/>
            <color theme="1"/>
            <rFont val="Calibri"/>
            <family val="2"/>
            <scheme val="minor"/>
          </rPr>
          <t>Otros recursos de transferencias federales etiquetadas: Son los que provienen de otras fuentes etiquetadas no comprendidas en los conceptos anteriores.
	-L.C.P. Manuel Fonseca Villaseñor</t>
        </r>
      </text>
    </comment>
    <comment ref="B785" authorId="0" shapeId="0">
      <text>
        <r>
          <rPr>
            <sz val="11"/>
            <color theme="1"/>
            <rFont val="Calibri"/>
            <family val="2"/>
            <scheme val="minor"/>
          </rPr>
          <t>Asignaciones destinadas al pago de servicios de telecomunicaciones inalámbricas o telefonía celular, requeridos para el desempeño de funciones oficiales.
	-L.C.P. Manuel Fonseca Villaseñor</t>
        </r>
      </text>
    </comment>
    <comment ref="C785" authorId="0" shapeId="0">
      <text>
        <r>
          <rPr>
            <sz val="11"/>
            <color theme="1"/>
            <rFont val="Calibri"/>
            <family val="2"/>
            <scheme val="minor"/>
          </rPr>
          <t>Recursos fiscales: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
	-L.C.P. Manuel Fonseca Villaseñor</t>
        </r>
      </text>
    </comment>
    <comment ref="C786" authorId="0" shapeId="0">
      <text>
        <r>
          <rPr>
            <sz val="11"/>
            <color theme="1"/>
            <rFont val="Calibri"/>
            <family val="2"/>
            <scheme val="minor"/>
          </rPr>
          <t>Financiamiento interno: Son los que provienen de obligaciones contraídas en el país, con acreedores nacionales y pagaderos en el interior del país en moneda nacional.
	-L.C.P. Manuel Fonseca Villaseñor</t>
        </r>
      </text>
    </comment>
    <comment ref="C787" authorId="0" shapeId="0">
      <text>
        <r>
          <rPr>
            <sz val="11"/>
            <color theme="1"/>
            <rFont val="Calibri"/>
            <family val="2"/>
            <scheme val="minor"/>
          </rPr>
          <t>Financiamiento Externo: Son los que provienen de obligaciones contraídas por el Poder Ejecutivo Federal con acreedores extranjeros y pagaderos en el exterior del país en moneda extranjera.
	-L.C.P. Manuel Fonseca Villaseñor</t>
        </r>
      </text>
    </comment>
    <comment ref="C788" authorId="0" shapeId="0">
      <text>
        <r>
          <rPr>
            <sz val="11"/>
            <color theme="1"/>
            <rFont val="Calibri"/>
            <family val="2"/>
            <scheme val="minor"/>
          </rPr>
          <t>Ingresos propios: Son los que obtienen las entidades de la administración pública paraestatal y paramunicipal como pueden ser los ingresos por venta de bienes y servicios, ingresos diversos y no inherentes a la operación, en términos de las disposiciones legales aplicables.
	-L.C.P. Manuel Fonseca Villaseñor</t>
        </r>
      </text>
    </comment>
    <comment ref="C789"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
	-L.C.P. Manuel Fonseca Villaseñor</t>
        </r>
      </text>
    </comment>
    <comment ref="C790" authorId="0" shapeId="0">
      <text>
        <r>
          <rPr>
            <sz val="11"/>
            <color theme="1"/>
            <rFont val="Calibri"/>
            <family val="2"/>
            <scheme val="minor"/>
          </rPr>
          <t>Recursos estatales: En el caso de los Municipios, son los que provienen del Gobierno Estatal, en términos de la Ley de Ingresos Estatal y del Presupuesto de Egresos Estatal.
	-L.C.P. Manuel Fonseca Villaseñor</t>
        </r>
      </text>
    </comment>
    <comment ref="C791" authorId="0" shapeId="0">
      <text>
        <r>
          <rPr>
            <sz val="11"/>
            <color theme="1"/>
            <rFont val="Calibri"/>
            <family val="2"/>
            <scheme val="minor"/>
          </rPr>
          <t>Otros recursos de libre disposición: Son los que provienen de otras fuentes no etiquetadas no comprendidas en los conceptos anteriores.
	-L.C.P. Manuel Fonseca Villaseñor</t>
        </r>
      </text>
    </comment>
    <comment ref="C792"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
	-L.C.P. Manuel Fonseca Villaseñor</t>
        </r>
      </text>
    </comment>
    <comment ref="C793" authorId="0" shapeId="0">
      <text>
        <r>
          <rPr>
            <sz val="11"/>
            <color theme="1"/>
            <rFont val="Calibri"/>
            <family val="2"/>
            <scheme val="minor"/>
          </rPr>
          <t>Recursos estatales: En el caso de los Municipios, son los que provienen del Gobierno Estatal y que cuentan con un destino específico, en términos de la Ley de Ingresos Estatal y del Presupuesto de Egresos Estatal.
	-L.C.P. Manuel Fonseca Villaseñor</t>
        </r>
      </text>
    </comment>
    <comment ref="C794" authorId="0" shapeId="0">
      <text>
        <r>
          <rPr>
            <sz val="11"/>
            <color theme="1"/>
            <rFont val="Calibri"/>
            <family val="2"/>
            <scheme val="minor"/>
          </rPr>
          <t>Otros recursos de transferencias federales etiquetadas: Son los que provienen de otras fuentes etiquetadas no comprendidas en los conceptos anteriores.
	-L.C.P. Manuel Fonseca Villaseñor</t>
        </r>
      </text>
    </comment>
    <comment ref="B795" authorId="0" shapeId="0">
      <text>
        <r>
          <rPr>
            <sz val="11"/>
            <color theme="1"/>
            <rFont val="Calibri"/>
            <family val="2"/>
            <scheme val="minor"/>
          </rPr>
          <t>Asignaciones destinadas a cubrir el pago de servicios de la red de telecomunicaciones nacional e internacional, requeridos en el desempeño de funciones oficiales. Incluye la radiolocalización unidireccional o sistema de comunicación personal y selectiva de alerta, sin mensaje, o con un mensaje definido compuesto por caracteres numéricos o alfanuméricos. Incluye servicios de conducción de señales de voz, datos e imagen requeridos en el desempeño de funciones oficiales, tales como: servicios satelitales, red digital integrada y demás servicios no considerados en las redes telefónicas y de telecomunicaciones nacional e internacional.
	-L.C.P. Manuel Fonseca Villaseñor</t>
        </r>
      </text>
    </comment>
    <comment ref="C795" authorId="0" shapeId="0">
      <text>
        <r>
          <rPr>
            <sz val="11"/>
            <color theme="1"/>
            <rFont val="Calibri"/>
            <family val="2"/>
            <scheme val="minor"/>
          </rPr>
          <t>Recursos fiscales: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
	-L.C.P. Manuel Fonseca Villaseñor</t>
        </r>
      </text>
    </comment>
    <comment ref="C796" authorId="0" shapeId="0">
      <text>
        <r>
          <rPr>
            <sz val="11"/>
            <color theme="1"/>
            <rFont val="Calibri"/>
            <family val="2"/>
            <scheme val="minor"/>
          </rPr>
          <t>Financiamiento interno: Son los que provienen de obligaciones contraídas en el país, con acreedores nacionales y pagaderos en el interior del país en moneda nacional.
	-L.C.P. Manuel Fonseca Villaseñor</t>
        </r>
      </text>
    </comment>
    <comment ref="C797" authorId="0" shapeId="0">
      <text>
        <r>
          <rPr>
            <sz val="11"/>
            <color theme="1"/>
            <rFont val="Calibri"/>
            <family val="2"/>
            <scheme val="minor"/>
          </rPr>
          <t>Financiamiento Externo: Son los que provienen de obligaciones contraídas por el Poder Ejecutivo Federal con acreedores extranjeros y pagaderos en el exterior del país en moneda extranjera.
	-L.C.P. Manuel Fonseca Villaseñor</t>
        </r>
      </text>
    </comment>
    <comment ref="C798" authorId="0" shapeId="0">
      <text>
        <r>
          <rPr>
            <sz val="11"/>
            <color theme="1"/>
            <rFont val="Calibri"/>
            <family val="2"/>
            <scheme val="minor"/>
          </rPr>
          <t>Ingresos propios: Son los que obtienen las entidades de la administración pública paraestatal y paramunicipal como pueden ser los ingresos por venta de bienes y servicios, ingresos diversos y no inherentes a la operación, en términos de las disposiciones legales aplicables.
	-L.C.P. Manuel Fonseca Villaseñor</t>
        </r>
      </text>
    </comment>
    <comment ref="C799"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
	-L.C.P. Manuel Fonseca Villaseñor</t>
        </r>
      </text>
    </comment>
    <comment ref="C800" authorId="0" shapeId="0">
      <text>
        <r>
          <rPr>
            <sz val="11"/>
            <color theme="1"/>
            <rFont val="Calibri"/>
            <family val="2"/>
            <scheme val="minor"/>
          </rPr>
          <t>Recursos estatales: En el caso de los Municipios, son los que provienen del Gobierno Estatal, en términos de la Ley de Ingresos Estatal y del Presupuesto de Egresos Estatal.
	-L.C.P. Manuel Fonseca Villaseñor</t>
        </r>
      </text>
    </comment>
    <comment ref="C801" authorId="0" shapeId="0">
      <text>
        <r>
          <rPr>
            <sz val="11"/>
            <color theme="1"/>
            <rFont val="Calibri"/>
            <family val="2"/>
            <scheme val="minor"/>
          </rPr>
          <t>Otros recursos de libre disposición: Son los que provienen de otras fuentes no etiquetadas no comprendidas en los conceptos anteriores.
	-L.C.P. Manuel Fonseca Villaseñor</t>
        </r>
      </text>
    </comment>
    <comment ref="C802"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
	-L.C.P. Manuel Fonseca Villaseñor</t>
        </r>
      </text>
    </comment>
    <comment ref="C803" authorId="0" shapeId="0">
      <text>
        <r>
          <rPr>
            <sz val="11"/>
            <color theme="1"/>
            <rFont val="Calibri"/>
            <family val="2"/>
            <scheme val="minor"/>
          </rPr>
          <t>Recursos estatales: En el caso de los Municipios, son los que provienen del Gobierno Estatal y que cuentan con un destino específico, en términos de la Ley de Ingresos Estatal y del Presupuesto de Egresos Estatal.
	-L.C.P. Manuel Fonseca Villaseñor</t>
        </r>
      </text>
    </comment>
    <comment ref="C804" authorId="0" shapeId="0">
      <text>
        <r>
          <rPr>
            <sz val="11"/>
            <color theme="1"/>
            <rFont val="Calibri"/>
            <family val="2"/>
            <scheme val="minor"/>
          </rPr>
          <t>Otros recursos de transferencias federales etiquetadas: Son los que provienen de otras fuentes etiquetadas no comprendidas en los conceptos anteriores.
	-L.C.P. Manuel Fonseca Villaseñor</t>
        </r>
      </text>
    </comment>
    <comment ref="B805" authorId="0" shapeId="0">
      <text>
        <r>
          <rPr>
            <sz val="11"/>
            <color theme="1"/>
            <rFont val="Calibri"/>
            <family val="2"/>
            <scheme val="minor"/>
          </rPr>
          <t>Asignaciones destinadas a cubrir el servicio de acceso a Internet y servicios de búsqueda en la red. Provisión de servicios electrónicos, como hospedaje y diseño de páginas web y correo. Incluye procesamiento electrónico de información, como captura y procesamiento de datos, preparación de reportes, impresión y edición de archivos, respaldo de información, lectura óptica; manejo y administración de otras aplicaciones en servidores dedicados o compartidos, como tiendas virtuales, servicios de reservaciones, entre otras. Incluye microfilmación.
	-L.C.P. Manuel Fonseca Villaseñor</t>
        </r>
      </text>
    </comment>
    <comment ref="C805" authorId="0" shapeId="0">
      <text>
        <r>
          <rPr>
            <sz val="11"/>
            <color theme="1"/>
            <rFont val="Calibri"/>
            <family val="2"/>
            <scheme val="minor"/>
          </rPr>
          <t>Recursos fiscales: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
	-L.C.P. Manuel Fonseca Villaseñor</t>
        </r>
      </text>
    </comment>
    <comment ref="C806" authorId="0" shapeId="0">
      <text>
        <r>
          <rPr>
            <sz val="11"/>
            <color theme="1"/>
            <rFont val="Calibri"/>
            <family val="2"/>
            <scheme val="minor"/>
          </rPr>
          <t>Financiamiento interno: Son los que provienen de obligaciones contraídas en el país, con acreedores nacionales y pagaderos en el interior del país en moneda nacional.
	-L.C.P. Manuel Fonseca Villaseñor</t>
        </r>
      </text>
    </comment>
    <comment ref="C807" authorId="0" shapeId="0">
      <text>
        <r>
          <rPr>
            <sz val="11"/>
            <color theme="1"/>
            <rFont val="Calibri"/>
            <family val="2"/>
            <scheme val="minor"/>
          </rPr>
          <t>Financiamiento Externo: Son los que provienen de obligaciones contraídas por el Poder Ejecutivo Federal con acreedores extranjeros y pagaderos en el exterior del país en moneda extranjera.
	-L.C.P. Manuel Fonseca Villaseñor</t>
        </r>
      </text>
    </comment>
    <comment ref="C808" authorId="0" shapeId="0">
      <text>
        <r>
          <rPr>
            <sz val="11"/>
            <color theme="1"/>
            <rFont val="Calibri"/>
            <family val="2"/>
            <scheme val="minor"/>
          </rPr>
          <t>Ingresos propios: Son los que obtienen las entidades de la administración pública paraestatal y paramunicipal como pueden ser los ingresos por venta de bienes y servicios, ingresos diversos y no inherentes a la operación, en términos de las disposiciones legales aplicables.
	-L.C.P. Manuel Fonseca Villaseñor</t>
        </r>
      </text>
    </comment>
    <comment ref="C809"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
	-L.C.P. Manuel Fonseca Villaseñor</t>
        </r>
      </text>
    </comment>
    <comment ref="C810" authorId="0" shapeId="0">
      <text>
        <r>
          <rPr>
            <sz val="11"/>
            <color theme="1"/>
            <rFont val="Calibri"/>
            <family val="2"/>
            <scheme val="minor"/>
          </rPr>
          <t>Recursos estatales: En el caso de los Municipios, son los que provienen del Gobierno Estatal, en términos de la Ley de Ingresos Estatal y del Presupuesto de Egresos Estatal.
	-L.C.P. Manuel Fonseca Villaseñor</t>
        </r>
      </text>
    </comment>
    <comment ref="C811" authorId="0" shapeId="0">
      <text>
        <r>
          <rPr>
            <sz val="11"/>
            <color theme="1"/>
            <rFont val="Calibri"/>
            <family val="2"/>
            <scheme val="minor"/>
          </rPr>
          <t>Otros recursos de libre disposición: Son los que provienen de otras fuentes no etiquetadas no comprendidas en los conceptos anteriores.
	-L.C.P. Manuel Fonseca Villaseñor</t>
        </r>
      </text>
    </comment>
    <comment ref="C812"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
	-L.C.P. Manuel Fonseca Villaseñor</t>
        </r>
      </text>
    </comment>
    <comment ref="C813" authorId="0" shapeId="0">
      <text>
        <r>
          <rPr>
            <sz val="11"/>
            <color theme="1"/>
            <rFont val="Calibri"/>
            <family val="2"/>
            <scheme val="minor"/>
          </rPr>
          <t>Recursos estatales: En el caso de los Municipios, son los que provienen del Gobierno Estatal y que cuentan con un destino específico, en términos de la Ley de Ingresos Estatal y del Presupuesto de Egresos Estatal.
	-L.C.P. Manuel Fonseca Villaseñor</t>
        </r>
      </text>
    </comment>
    <comment ref="C814" authorId="0" shapeId="0">
      <text>
        <r>
          <rPr>
            <sz val="11"/>
            <color theme="1"/>
            <rFont val="Calibri"/>
            <family val="2"/>
            <scheme val="minor"/>
          </rPr>
          <t>Otros recursos de transferencias federales etiquetadas: Son los que provienen de otras fuentes etiquetadas no comprendidas en los conceptos anteriores.
	-L.C.P. Manuel Fonseca Villaseñor</t>
        </r>
      </text>
    </comment>
    <comment ref="B815" authorId="0" shapeId="0">
      <text>
        <r>
          <rPr>
            <sz val="11"/>
            <color theme="1"/>
            <rFont val="Calibri"/>
            <family val="2"/>
            <scheme val="minor"/>
          </rPr>
          <t>Asignaciones destinadas al pago del servicio postal nacional e internacional, gubernamental y privado a través de los establecimientos de mensajería y paquetería y servicio telegráfico nacional e internacional, requeridos en el desempeño de funciones oficiales.
	-L.C.P. Manuel Fonseca Villaseñor</t>
        </r>
      </text>
    </comment>
    <comment ref="C815" authorId="0" shapeId="0">
      <text>
        <r>
          <rPr>
            <sz val="11"/>
            <color theme="1"/>
            <rFont val="Calibri"/>
            <family val="2"/>
            <scheme val="minor"/>
          </rPr>
          <t>Recursos fiscales: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
	-L.C.P. Manuel Fonseca Villaseñor</t>
        </r>
      </text>
    </comment>
    <comment ref="C816" authorId="0" shapeId="0">
      <text>
        <r>
          <rPr>
            <sz val="11"/>
            <color theme="1"/>
            <rFont val="Calibri"/>
            <family val="2"/>
            <scheme val="minor"/>
          </rPr>
          <t>Financiamiento interno: Son los que provienen de obligaciones contraídas en el país, con acreedores nacionales y pagaderos en el interior del país en moneda nacional.
	-L.C.P. Manuel Fonseca Villaseñor</t>
        </r>
      </text>
    </comment>
    <comment ref="C817" authorId="0" shapeId="0">
      <text>
        <r>
          <rPr>
            <sz val="11"/>
            <color theme="1"/>
            <rFont val="Calibri"/>
            <family val="2"/>
            <scheme val="minor"/>
          </rPr>
          <t>Financiamiento Externo: Son los que provienen de obligaciones contraídas por el Poder Ejecutivo Federal con acreedores extranjeros y pagaderos en el exterior del país en moneda extranjera.
	-L.C.P. Manuel Fonseca Villaseñor</t>
        </r>
      </text>
    </comment>
    <comment ref="C818" authorId="0" shapeId="0">
      <text>
        <r>
          <rPr>
            <sz val="11"/>
            <color theme="1"/>
            <rFont val="Calibri"/>
            <family val="2"/>
            <scheme val="minor"/>
          </rPr>
          <t>Ingresos propios: Son los que obtienen las entidades de la administración pública paraestatal y paramunicipal como pueden ser los ingresos por venta de bienes y servicios, ingresos diversos y no inherentes a la operación, en términos de las disposiciones legales aplicables.
	-L.C.P. Manuel Fonseca Villaseñor</t>
        </r>
      </text>
    </comment>
    <comment ref="C819"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
	-L.C.P. Manuel Fonseca Villaseñor</t>
        </r>
      </text>
    </comment>
    <comment ref="C820" authorId="0" shapeId="0">
      <text>
        <r>
          <rPr>
            <sz val="11"/>
            <color theme="1"/>
            <rFont val="Calibri"/>
            <family val="2"/>
            <scheme val="minor"/>
          </rPr>
          <t>Recursos estatales: En el caso de los Municipios, son los que provienen del Gobierno Estatal, en términos de la Ley de Ingresos Estatal y del Presupuesto de Egresos Estatal.
	-L.C.P. Manuel Fonseca Villaseñor</t>
        </r>
      </text>
    </comment>
    <comment ref="C821" authorId="0" shapeId="0">
      <text>
        <r>
          <rPr>
            <sz val="11"/>
            <color theme="1"/>
            <rFont val="Calibri"/>
            <family val="2"/>
            <scheme val="minor"/>
          </rPr>
          <t>Otros recursos de libre disposición: Son los que provienen de otras fuentes no etiquetadas no comprendidas en los conceptos anteriores.
	-L.C.P. Manuel Fonseca Villaseñor</t>
        </r>
      </text>
    </comment>
    <comment ref="C822"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
	-L.C.P. Manuel Fonseca Villaseñor</t>
        </r>
      </text>
    </comment>
    <comment ref="C823" authorId="0" shapeId="0">
      <text>
        <r>
          <rPr>
            <sz val="11"/>
            <color theme="1"/>
            <rFont val="Calibri"/>
            <family val="2"/>
            <scheme val="minor"/>
          </rPr>
          <t>Recursos estatales: En el caso de los Municipios, son los que provienen del Gobierno Estatal y que cuentan con un destino específico, en términos de la Ley de Ingresos Estatal y del Presupuesto de Egresos Estatal.
	-L.C.P. Manuel Fonseca Villaseñor</t>
        </r>
      </text>
    </comment>
    <comment ref="C824" authorId="0" shapeId="0">
      <text>
        <r>
          <rPr>
            <sz val="11"/>
            <color theme="1"/>
            <rFont val="Calibri"/>
            <family val="2"/>
            <scheme val="minor"/>
          </rPr>
          <t>Otros recursos de transferencias federales etiquetadas: Son los que provienen de otras fuentes etiquetadas no comprendidas en los conceptos anteriores.
	-L.C.P. Manuel Fonseca Villaseñor</t>
        </r>
      </text>
    </comment>
    <comment ref="B825" authorId="0" shapeId="0">
      <text>
        <r>
          <rPr>
            <sz val="11"/>
            <color theme="1"/>
            <rFont val="Calibri"/>
            <family val="2"/>
            <scheme val="minor"/>
          </rPr>
          <t>Asignaciones destinadas a cubrir el pago de servicios integrales en materia de telecomunicaciones requeridos en el desempeño de funciones oficiales tales como: telefonía celular, radiocomunicación y radiolocalización, entre otros, cuando no sea posible su desagregación en las demás partidas de este concepto. Incluye servicios de telecomunicaciones especializadas no clasificadas en otra parte, como rastreo de satélites, telemetría de comunicaciones, operación de estaciones de radar, telecomunicaciones transoceánicas.
	-L.C.P. Manuel Fonseca Villaseñor</t>
        </r>
      </text>
    </comment>
    <comment ref="C825" authorId="0" shapeId="0">
      <text>
        <r>
          <rPr>
            <sz val="11"/>
            <color theme="1"/>
            <rFont val="Calibri"/>
            <family val="2"/>
            <scheme val="minor"/>
          </rPr>
          <t>Recursos fiscales: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
	-L.C.P. Manuel Fonseca Villaseñor</t>
        </r>
      </text>
    </comment>
    <comment ref="C826" authorId="0" shapeId="0">
      <text>
        <r>
          <rPr>
            <sz val="11"/>
            <color theme="1"/>
            <rFont val="Calibri"/>
            <family val="2"/>
            <scheme val="minor"/>
          </rPr>
          <t>Financiamiento interno: Son los que provienen de obligaciones contraídas en el país, con acreedores nacionales y pagaderos en el interior del país en moneda nacional.
	-L.C.P. Manuel Fonseca Villaseñor</t>
        </r>
      </text>
    </comment>
    <comment ref="C827" authorId="0" shapeId="0">
      <text>
        <r>
          <rPr>
            <sz val="11"/>
            <color theme="1"/>
            <rFont val="Calibri"/>
            <family val="2"/>
            <scheme val="minor"/>
          </rPr>
          <t>Financiamiento Externo: Son los que provienen de obligaciones contraídas por el Poder Ejecutivo Federal con acreedores extranjeros y pagaderos en el exterior del país en moneda extranjera.
	-L.C.P. Manuel Fonseca Villaseñor</t>
        </r>
      </text>
    </comment>
    <comment ref="C828" authorId="0" shapeId="0">
      <text>
        <r>
          <rPr>
            <sz val="11"/>
            <color theme="1"/>
            <rFont val="Calibri"/>
            <family val="2"/>
            <scheme val="minor"/>
          </rPr>
          <t>Ingresos propios: Son los que obtienen las entidades de la administración pública paraestatal y paramunicipal como pueden ser los ingresos por venta de bienes y servicios, ingresos diversos y no inherentes a la operación, en términos de las disposiciones legales aplicables.
	-L.C.P. Manuel Fonseca Villaseñor</t>
        </r>
      </text>
    </comment>
    <comment ref="C829"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
	-L.C.P. Manuel Fonseca Villaseñor</t>
        </r>
      </text>
    </comment>
    <comment ref="C830" authorId="0" shapeId="0">
      <text>
        <r>
          <rPr>
            <sz val="11"/>
            <color theme="1"/>
            <rFont val="Calibri"/>
            <family val="2"/>
            <scheme val="minor"/>
          </rPr>
          <t>Recursos estatales: En el caso de los Municipios, son los que provienen del Gobierno Estatal, en términos de la Ley de Ingresos Estatal y del Presupuesto de Egresos Estatal.
	-L.C.P. Manuel Fonseca Villaseñor</t>
        </r>
      </text>
    </comment>
    <comment ref="C831" authorId="0" shapeId="0">
      <text>
        <r>
          <rPr>
            <sz val="11"/>
            <color theme="1"/>
            <rFont val="Calibri"/>
            <family val="2"/>
            <scheme val="minor"/>
          </rPr>
          <t>Otros recursos de libre disposición: Son los que provienen de otras fuentes no etiquetadas no comprendidas en los conceptos anteriores.
	-L.C.P. Manuel Fonseca Villaseñor</t>
        </r>
      </text>
    </comment>
    <comment ref="C832"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
	-L.C.P. Manuel Fonseca Villaseñor</t>
        </r>
      </text>
    </comment>
    <comment ref="C833" authorId="0" shapeId="0">
      <text>
        <r>
          <rPr>
            <sz val="11"/>
            <color theme="1"/>
            <rFont val="Calibri"/>
            <family val="2"/>
            <scheme val="minor"/>
          </rPr>
          <t>Recursos estatales: En el caso de los Municipios, son los que provienen del Gobierno Estatal y que cuentan con un destino específico, en términos de la Ley de Ingresos Estatal y del Presupuesto de Egresos Estatal.
	-L.C.P. Manuel Fonseca Villaseñor</t>
        </r>
      </text>
    </comment>
    <comment ref="C834" authorId="0" shapeId="0">
      <text>
        <r>
          <rPr>
            <sz val="11"/>
            <color theme="1"/>
            <rFont val="Calibri"/>
            <family val="2"/>
            <scheme val="minor"/>
          </rPr>
          <t>Otros recursos de transferencias federales etiquetadas: Son los que provienen de otras fuentes etiquetadas no comprendidas en los conceptos anteriores.
	-L.C.P. Manuel Fonseca Villaseñor</t>
        </r>
      </text>
    </comment>
    <comment ref="B835" authorId="0" shapeId="0">
      <text>
        <r>
          <rPr>
            <sz val="11"/>
            <color theme="1"/>
            <rFont val="Calibri"/>
            <family val="2"/>
            <scheme val="minor"/>
          </rPr>
          <t>Asignaciones destinadas a cubrir erogaciones por concepto de arrendamiento de: edificios, locales, terrenos, maquinaria y equipo, vehículos, intangibles y otros análogos.
	-L.C.P. Manuel Fonseca Villaseñor</t>
        </r>
      </text>
    </comment>
    <comment ref="B836" authorId="0" shapeId="0">
      <text>
        <r>
          <rPr>
            <sz val="11"/>
            <color theme="1"/>
            <rFont val="Calibri"/>
            <family val="2"/>
            <scheme val="minor"/>
          </rPr>
          <t>Asignaciones destinadas a cubrir el alquiler de terrenos.
	-L.C.P. Manuel Fonseca Villaseñor</t>
        </r>
      </text>
    </comment>
    <comment ref="C836" authorId="0" shapeId="0">
      <text>
        <r>
          <rPr>
            <sz val="11"/>
            <color theme="1"/>
            <rFont val="Calibri"/>
            <family val="2"/>
            <scheme val="minor"/>
          </rPr>
          <t>Recursos fiscales: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
	-L.C.P. Manuel Fonseca Villaseñor</t>
        </r>
      </text>
    </comment>
    <comment ref="C837" authorId="0" shapeId="0">
      <text>
        <r>
          <rPr>
            <sz val="11"/>
            <color theme="1"/>
            <rFont val="Calibri"/>
            <family val="2"/>
            <scheme val="minor"/>
          </rPr>
          <t>Financiamiento interno: Son los que provienen de obligaciones contraídas en el país, con acreedores nacionales y pagaderos en el interior del país en moneda nacional.
	-L.C.P. Manuel Fonseca Villaseñor</t>
        </r>
      </text>
    </comment>
    <comment ref="C838" authorId="0" shapeId="0">
      <text>
        <r>
          <rPr>
            <sz val="11"/>
            <color theme="1"/>
            <rFont val="Calibri"/>
            <family val="2"/>
            <scheme val="minor"/>
          </rPr>
          <t>Financiamiento Externo: Son los que provienen de obligaciones contraídas por el Poder Ejecutivo Federal con acreedores extranjeros y pagaderos en el exterior del país en moneda extranjera.
	-L.C.P. Manuel Fonseca Villaseñor</t>
        </r>
      </text>
    </comment>
    <comment ref="C839" authorId="0" shapeId="0">
      <text>
        <r>
          <rPr>
            <sz val="11"/>
            <color theme="1"/>
            <rFont val="Calibri"/>
            <family val="2"/>
            <scheme val="minor"/>
          </rPr>
          <t>Ingresos propios: Son los que obtienen las entidades de la administración pública paraestatal y paramunicipal como pueden ser los ingresos por venta de bienes y servicios, ingresos diversos y no inherentes a la operación, en términos de las disposiciones legales aplicables.
	-L.C.P. Manuel Fonseca Villaseñor</t>
        </r>
      </text>
    </comment>
    <comment ref="C840"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
	-L.C.P. Manuel Fonseca Villaseñor</t>
        </r>
      </text>
    </comment>
    <comment ref="C841" authorId="0" shapeId="0">
      <text>
        <r>
          <rPr>
            <sz val="11"/>
            <color theme="1"/>
            <rFont val="Calibri"/>
            <family val="2"/>
            <scheme val="minor"/>
          </rPr>
          <t>Recursos estatales: En el caso de los Municipios, son los que provienen del Gobierno Estatal, en términos de la Ley de Ingresos Estatal y del Presupuesto de Egresos Estatal.
	-L.C.P. Manuel Fonseca Villaseñor</t>
        </r>
      </text>
    </comment>
    <comment ref="C842" authorId="0" shapeId="0">
      <text>
        <r>
          <rPr>
            <sz val="11"/>
            <color theme="1"/>
            <rFont val="Calibri"/>
            <family val="2"/>
            <scheme val="minor"/>
          </rPr>
          <t>Otros recursos de libre disposición: Son los que provienen de otras fuentes no etiquetadas no comprendidas en los conceptos anteriores.
	-L.C.P. Manuel Fonseca Villaseñor</t>
        </r>
      </text>
    </comment>
    <comment ref="C843"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
	-L.C.P. Manuel Fonseca Villaseñor</t>
        </r>
      </text>
    </comment>
    <comment ref="C844" authorId="0" shapeId="0">
      <text>
        <r>
          <rPr>
            <sz val="11"/>
            <color theme="1"/>
            <rFont val="Calibri"/>
            <family val="2"/>
            <scheme val="minor"/>
          </rPr>
          <t>Recursos estatales: En el caso de los Municipios, son los que provienen del Gobierno Estatal y que cuentan con un destino específico, en términos de la Ley de Ingresos Estatal y del Presupuesto de Egresos Estatal.
	-L.C.P. Manuel Fonseca Villaseñor</t>
        </r>
      </text>
    </comment>
    <comment ref="C845" authorId="0" shapeId="0">
      <text>
        <r>
          <rPr>
            <sz val="11"/>
            <color theme="1"/>
            <rFont val="Calibri"/>
            <family val="2"/>
            <scheme val="minor"/>
          </rPr>
          <t>Otros recursos de transferencias federales etiquetadas: Son los que provienen de otras fuentes etiquetadas no comprendidas en los conceptos anteriores.
	-L.C.P. Manuel Fonseca Villaseñor</t>
        </r>
      </text>
    </comment>
    <comment ref="B846" authorId="0" shapeId="0">
      <text>
        <r>
          <rPr>
            <sz val="11"/>
            <color theme="1"/>
            <rFont val="Calibri"/>
            <family val="2"/>
            <scheme val="minor"/>
          </rPr>
          <t>Asignaciones destinadas a cubrir el alquiler de toda clase de edificios e instalaciones como: viviendas y edificaciones no residenciales, salones para convenciones, oficinas y locales comerciales, teatros, estadios, auditorios, bodegas, entre otros.
	-L.C.P. Manuel Fonseca Villaseñor</t>
        </r>
      </text>
    </comment>
    <comment ref="C846" authorId="0" shapeId="0">
      <text>
        <r>
          <rPr>
            <sz val="11"/>
            <color theme="1"/>
            <rFont val="Calibri"/>
            <family val="2"/>
            <scheme val="minor"/>
          </rPr>
          <t>Recursos fiscales: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
	-L.C.P. Manuel Fonseca Villaseñor</t>
        </r>
      </text>
    </comment>
    <comment ref="C847" authorId="0" shapeId="0">
      <text>
        <r>
          <rPr>
            <sz val="11"/>
            <color theme="1"/>
            <rFont val="Calibri"/>
            <family val="2"/>
            <scheme val="minor"/>
          </rPr>
          <t>Financiamiento interno: Son los que provienen de obligaciones contraídas en el país, con acreedores nacionales y pagaderos en el interior del país en moneda nacional.
	-L.C.P. Manuel Fonseca Villaseñor</t>
        </r>
      </text>
    </comment>
    <comment ref="C848" authorId="0" shapeId="0">
      <text>
        <r>
          <rPr>
            <sz val="11"/>
            <color theme="1"/>
            <rFont val="Calibri"/>
            <family val="2"/>
            <scheme val="minor"/>
          </rPr>
          <t>Financiamiento Externo: Son los que provienen de obligaciones contraídas por el Poder Ejecutivo Federal con acreedores extranjeros y pagaderos en el exterior del país en moneda extranjera.
	-L.C.P. Manuel Fonseca Villaseñor</t>
        </r>
      </text>
    </comment>
    <comment ref="C849" authorId="0" shapeId="0">
      <text>
        <r>
          <rPr>
            <sz val="11"/>
            <color theme="1"/>
            <rFont val="Calibri"/>
            <family val="2"/>
            <scheme val="minor"/>
          </rPr>
          <t>Ingresos propios: Son los que obtienen las entidades de la administración pública paraestatal y paramunicipal como pueden ser los ingresos por venta de bienes y servicios, ingresos diversos y no inherentes a la operación, en términos de las disposiciones legales aplicables.
	-L.C.P. Manuel Fonseca Villaseñor</t>
        </r>
      </text>
    </comment>
    <comment ref="C850"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
	-L.C.P. Manuel Fonseca Villaseñor</t>
        </r>
      </text>
    </comment>
    <comment ref="C851" authorId="0" shapeId="0">
      <text>
        <r>
          <rPr>
            <sz val="11"/>
            <color theme="1"/>
            <rFont val="Calibri"/>
            <family val="2"/>
            <scheme val="minor"/>
          </rPr>
          <t>Recursos estatales: En el caso de los Municipios, son los que provienen del Gobierno Estatal, en términos de la Ley de Ingresos Estatal y del Presupuesto de Egresos Estatal.
	-L.C.P. Manuel Fonseca Villaseñor</t>
        </r>
      </text>
    </comment>
    <comment ref="C852" authorId="0" shapeId="0">
      <text>
        <r>
          <rPr>
            <sz val="11"/>
            <color theme="1"/>
            <rFont val="Calibri"/>
            <family val="2"/>
            <scheme val="minor"/>
          </rPr>
          <t>Otros recursos de libre disposición: Son los que provienen de otras fuentes no etiquetadas no comprendidas en los conceptos anteriores.
	-L.C.P. Manuel Fonseca Villaseñor</t>
        </r>
      </text>
    </comment>
    <comment ref="C853"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
	-L.C.P. Manuel Fonseca Villaseñor</t>
        </r>
      </text>
    </comment>
    <comment ref="C854" authorId="0" shapeId="0">
      <text>
        <r>
          <rPr>
            <sz val="11"/>
            <color theme="1"/>
            <rFont val="Calibri"/>
            <family val="2"/>
            <scheme val="minor"/>
          </rPr>
          <t>Recursos estatales: En el caso de los Municipios, son los que provienen del Gobierno Estatal y que cuentan con un destino específico, en términos de la Ley de Ingresos Estatal y del Presupuesto de Egresos Estatal.
	-L.C.P. Manuel Fonseca Villaseñor</t>
        </r>
      </text>
    </comment>
    <comment ref="C855" authorId="0" shapeId="0">
      <text>
        <r>
          <rPr>
            <sz val="11"/>
            <color theme="1"/>
            <rFont val="Calibri"/>
            <family val="2"/>
            <scheme val="minor"/>
          </rPr>
          <t>Otros recursos de transferencias federales etiquetadas: Son los que provienen de otras fuentes etiquetadas no comprendidas en los conceptos anteriores.
	-L.C.P. Manuel Fonseca Villaseñor</t>
        </r>
      </text>
    </comment>
    <comment ref="B856" authorId="0" shapeId="0">
      <text>
        <r>
          <rPr>
            <sz val="11"/>
            <color theme="1"/>
            <rFont val="Calibri"/>
            <family val="2"/>
            <scheme val="minor"/>
          </rPr>
          <t>Asignaciones destinadas a cubrir el alquiler de toda clase de mobiliario requerido en el cumplimiento de las funciones oficiales. Incluye bienes y equipos de tecnologías de la información, tales como: equipo de cómputo, impresoras y fotocopiadoras, entre otras.
	-L.C.P. Manuel Fonseca Villaseñor</t>
        </r>
      </text>
    </comment>
    <comment ref="C856" authorId="0" shapeId="0">
      <text>
        <r>
          <rPr>
            <sz val="11"/>
            <color theme="1"/>
            <rFont val="Calibri"/>
            <family val="2"/>
            <scheme val="minor"/>
          </rPr>
          <t>Recursos fiscales: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
	-L.C.P. Manuel Fonseca Villaseñor</t>
        </r>
      </text>
    </comment>
    <comment ref="C857" authorId="0" shapeId="0">
      <text>
        <r>
          <rPr>
            <sz val="11"/>
            <color theme="1"/>
            <rFont val="Calibri"/>
            <family val="2"/>
            <scheme val="minor"/>
          </rPr>
          <t>Financiamiento interno: Son los que provienen de obligaciones contraídas en el país, con acreedores nacionales y pagaderos en el interior del país en moneda nacional.
	-L.C.P. Manuel Fonseca Villaseñor</t>
        </r>
      </text>
    </comment>
    <comment ref="C858" authorId="0" shapeId="0">
      <text>
        <r>
          <rPr>
            <sz val="11"/>
            <color theme="1"/>
            <rFont val="Calibri"/>
            <family val="2"/>
            <scheme val="minor"/>
          </rPr>
          <t>Financiamiento Externo: Son los que provienen de obligaciones contraídas por el Poder Ejecutivo Federal con acreedores extranjeros y pagaderos en el exterior del país en moneda extranjera.
	-L.C.P. Manuel Fonseca Villaseñor</t>
        </r>
      </text>
    </comment>
    <comment ref="C859" authorId="0" shapeId="0">
      <text>
        <r>
          <rPr>
            <sz val="11"/>
            <color theme="1"/>
            <rFont val="Calibri"/>
            <family val="2"/>
            <scheme val="minor"/>
          </rPr>
          <t>Ingresos propios: Son los que obtienen las entidades de la administración pública paraestatal y paramunicipal como pueden ser los ingresos por venta de bienes y servicios, ingresos diversos y no inherentes a la operación, en términos de las disposiciones legales aplicables.
	-L.C.P. Manuel Fonseca Villaseñor</t>
        </r>
      </text>
    </comment>
    <comment ref="C860"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
	-L.C.P. Manuel Fonseca Villaseñor</t>
        </r>
      </text>
    </comment>
    <comment ref="C861" authorId="0" shapeId="0">
      <text>
        <r>
          <rPr>
            <sz val="11"/>
            <color theme="1"/>
            <rFont val="Calibri"/>
            <family val="2"/>
            <scheme val="minor"/>
          </rPr>
          <t>Recursos estatales: En el caso de los Municipios, son los que provienen del Gobierno Estatal, en términos de la Ley de Ingresos Estatal y del Presupuesto de Egresos Estatal.
	-L.C.P. Manuel Fonseca Villaseñor</t>
        </r>
      </text>
    </comment>
    <comment ref="C862" authorId="0" shapeId="0">
      <text>
        <r>
          <rPr>
            <sz val="11"/>
            <color theme="1"/>
            <rFont val="Calibri"/>
            <family val="2"/>
            <scheme val="minor"/>
          </rPr>
          <t>Otros recursos de libre disposición: Son los que provienen de otras fuentes no etiquetadas no comprendidas en los conceptos anteriores.
	-L.C.P. Manuel Fonseca Villaseñor</t>
        </r>
      </text>
    </comment>
    <comment ref="C863"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
	-L.C.P. Manuel Fonseca Villaseñor</t>
        </r>
      </text>
    </comment>
    <comment ref="C864" authorId="0" shapeId="0">
      <text>
        <r>
          <rPr>
            <sz val="11"/>
            <color theme="1"/>
            <rFont val="Calibri"/>
            <family val="2"/>
            <scheme val="minor"/>
          </rPr>
          <t>Recursos estatales: En el caso de los Municipios, son los que provienen del Gobierno Estatal y que cuentan con un destino específico, en términos de la Ley de Ingresos Estatal y del Presupuesto de Egresos Estatal.
	-L.C.P. Manuel Fonseca Villaseñor</t>
        </r>
      </text>
    </comment>
    <comment ref="C865" authorId="0" shapeId="0">
      <text>
        <r>
          <rPr>
            <sz val="11"/>
            <color theme="1"/>
            <rFont val="Calibri"/>
            <family val="2"/>
            <scheme val="minor"/>
          </rPr>
          <t>Otros recursos de transferencias federales etiquetadas: Son los que provienen de otras fuentes etiquetadas no comprendidas en los conceptos anteriores.
	-L.C.P. Manuel Fonseca Villaseñor</t>
        </r>
      </text>
    </comment>
    <comment ref="B866" authorId="0" shapeId="0">
      <text>
        <r>
          <rPr>
            <sz val="11"/>
            <color theme="1"/>
            <rFont val="Calibri"/>
            <family val="2"/>
            <scheme val="minor"/>
          </rPr>
          <t>Asignaciones destinadas a cubrir el alquiler de toda clase de equipo e instrumental médico y de laboratorio.
	-L.C.P. Manuel Fonseca Villaseñor</t>
        </r>
      </text>
    </comment>
    <comment ref="C866" authorId="0" shapeId="0">
      <text>
        <r>
          <rPr>
            <sz val="11"/>
            <color theme="1"/>
            <rFont val="Calibri"/>
            <family val="2"/>
            <scheme val="minor"/>
          </rPr>
          <t>Recursos fiscales: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
	-L.C.P. Manuel Fonseca Villaseñor</t>
        </r>
      </text>
    </comment>
    <comment ref="C867" authorId="0" shapeId="0">
      <text>
        <r>
          <rPr>
            <sz val="11"/>
            <color theme="1"/>
            <rFont val="Calibri"/>
            <family val="2"/>
            <scheme val="minor"/>
          </rPr>
          <t>Financiamiento interno: Son los que provienen de obligaciones contraídas en el país, con acreedores nacionales y pagaderos en el interior del país en moneda nacional.
	-L.C.P. Manuel Fonseca Villaseñor</t>
        </r>
      </text>
    </comment>
    <comment ref="C868" authorId="0" shapeId="0">
      <text>
        <r>
          <rPr>
            <sz val="11"/>
            <color theme="1"/>
            <rFont val="Calibri"/>
            <family val="2"/>
            <scheme val="minor"/>
          </rPr>
          <t>Financiamiento Externo: Son los que provienen de obligaciones contraídas por el Poder Ejecutivo Federal con acreedores extranjeros y pagaderos en el exterior del país en moneda extranjera.
	-L.C.P. Manuel Fonseca Villaseñor</t>
        </r>
      </text>
    </comment>
    <comment ref="C869" authorId="0" shapeId="0">
      <text>
        <r>
          <rPr>
            <sz val="11"/>
            <color theme="1"/>
            <rFont val="Calibri"/>
            <family val="2"/>
            <scheme val="minor"/>
          </rPr>
          <t>Ingresos propios: Son los que obtienen las entidades de la administración pública paraestatal y paramunicipal como pueden ser los ingresos por venta de bienes y servicios, ingresos diversos y no inherentes a la operación, en términos de las disposiciones legales aplicables.
	-L.C.P. Manuel Fonseca Villaseñor</t>
        </r>
      </text>
    </comment>
    <comment ref="C870"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
	-L.C.P. Manuel Fonseca Villaseñor</t>
        </r>
      </text>
    </comment>
    <comment ref="C871" authorId="0" shapeId="0">
      <text>
        <r>
          <rPr>
            <sz val="11"/>
            <color theme="1"/>
            <rFont val="Calibri"/>
            <family val="2"/>
            <scheme val="minor"/>
          </rPr>
          <t>Recursos estatales: En el caso de los Municipios, son los que provienen del Gobierno Estatal, en términos de la Ley de Ingresos Estatal y del Presupuesto de Egresos Estatal.
	-L.C.P. Manuel Fonseca Villaseñor</t>
        </r>
      </text>
    </comment>
    <comment ref="C872" authorId="0" shapeId="0">
      <text>
        <r>
          <rPr>
            <sz val="11"/>
            <color theme="1"/>
            <rFont val="Calibri"/>
            <family val="2"/>
            <scheme val="minor"/>
          </rPr>
          <t>Otros recursos de libre disposición: Son los que provienen de otras fuentes no etiquetadas no comprendidas en los conceptos anteriores.
	-L.C.P. Manuel Fonseca Villaseñor</t>
        </r>
      </text>
    </comment>
    <comment ref="C873"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
	-L.C.P. Manuel Fonseca Villaseñor</t>
        </r>
      </text>
    </comment>
    <comment ref="C874" authorId="0" shapeId="0">
      <text>
        <r>
          <rPr>
            <sz val="11"/>
            <color theme="1"/>
            <rFont val="Calibri"/>
            <family val="2"/>
            <scheme val="minor"/>
          </rPr>
          <t>Recursos estatales: En el caso de los Municipios, son los que provienen del Gobierno Estatal y que cuentan con un destino específico, en términos de la Ley de Ingresos Estatal y del Presupuesto de Egresos Estatal.
	-L.C.P. Manuel Fonseca Villaseñor</t>
        </r>
      </text>
    </comment>
    <comment ref="C875" authorId="0" shapeId="0">
      <text>
        <r>
          <rPr>
            <sz val="11"/>
            <color theme="1"/>
            <rFont val="Calibri"/>
            <family val="2"/>
            <scheme val="minor"/>
          </rPr>
          <t>Otros recursos de transferencias federales etiquetadas: Son los que provienen de otras fuentes etiquetadas no comprendidas en los conceptos anteriores.
	-L.C.P. Manuel Fonseca Villaseñor</t>
        </r>
      </text>
    </comment>
    <comment ref="B876" authorId="0" shapeId="0">
      <text>
        <r>
          <rPr>
            <sz val="11"/>
            <color theme="1"/>
            <rFont val="Calibri"/>
            <family val="2"/>
            <scheme val="minor"/>
          </rPr>
          <t>Asignaciones destinadas a cubrir el alquiler de toda clase de equipo de transporte, ya sea terrestre, aeroespacial, marítimo, lacustre y fluvial.
	-L.C.P. Manuel Fonseca Villaseñor</t>
        </r>
      </text>
    </comment>
    <comment ref="C876" authorId="0" shapeId="0">
      <text>
        <r>
          <rPr>
            <sz val="11"/>
            <color theme="1"/>
            <rFont val="Calibri"/>
            <family val="2"/>
            <scheme val="minor"/>
          </rPr>
          <t>Recursos fiscales: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
	-L.C.P. Manuel Fonseca Villaseñor</t>
        </r>
      </text>
    </comment>
    <comment ref="C877" authorId="0" shapeId="0">
      <text>
        <r>
          <rPr>
            <sz val="11"/>
            <color theme="1"/>
            <rFont val="Calibri"/>
            <family val="2"/>
            <scheme val="minor"/>
          </rPr>
          <t>Financiamiento interno: Son los que provienen de obligaciones contraídas en el país, con acreedores nacionales y pagaderos en el interior del país en moneda nacional.
	-L.C.P. Manuel Fonseca Villaseñor</t>
        </r>
      </text>
    </comment>
    <comment ref="C878" authorId="0" shapeId="0">
      <text>
        <r>
          <rPr>
            <sz val="11"/>
            <color theme="1"/>
            <rFont val="Calibri"/>
            <family val="2"/>
            <scheme val="minor"/>
          </rPr>
          <t>Financiamiento Externo: Son los que provienen de obligaciones contraídas por el Poder Ejecutivo Federal con acreedores extranjeros y pagaderos en el exterior del país en moneda extranjera.
	-L.C.P. Manuel Fonseca Villaseñor</t>
        </r>
      </text>
    </comment>
    <comment ref="C879" authorId="0" shapeId="0">
      <text>
        <r>
          <rPr>
            <sz val="11"/>
            <color theme="1"/>
            <rFont val="Calibri"/>
            <family val="2"/>
            <scheme val="minor"/>
          </rPr>
          <t>Ingresos propios: Son los que obtienen las entidades de la administración pública paraestatal y paramunicipal como pueden ser los ingresos por venta de bienes y servicios, ingresos diversos y no inherentes a la operación, en términos de las disposiciones legales aplicables.
	-L.C.P. Manuel Fonseca Villaseñor</t>
        </r>
      </text>
    </comment>
    <comment ref="C880"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
	-L.C.P. Manuel Fonseca Villaseñor</t>
        </r>
      </text>
    </comment>
    <comment ref="C881" authorId="0" shapeId="0">
      <text>
        <r>
          <rPr>
            <sz val="11"/>
            <color theme="1"/>
            <rFont val="Calibri"/>
            <family val="2"/>
            <scheme val="minor"/>
          </rPr>
          <t>Recursos estatales: En el caso de los Municipios, son los que provienen del Gobierno Estatal, en términos de la Ley de Ingresos Estatal y del Presupuesto de Egresos Estatal.
	-L.C.P. Manuel Fonseca Villaseñor</t>
        </r>
      </text>
    </comment>
    <comment ref="C882" authorId="0" shapeId="0">
      <text>
        <r>
          <rPr>
            <sz val="11"/>
            <color theme="1"/>
            <rFont val="Calibri"/>
            <family val="2"/>
            <scheme val="minor"/>
          </rPr>
          <t>Otros recursos de libre disposición: Son los que provienen de otras fuentes no etiquetadas no comprendidas en los conceptos anteriores.
	-L.C.P. Manuel Fonseca Villaseñor</t>
        </r>
      </text>
    </comment>
    <comment ref="C883"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
	-L.C.P. Manuel Fonseca Villaseñor</t>
        </r>
      </text>
    </comment>
    <comment ref="C884" authorId="0" shapeId="0">
      <text>
        <r>
          <rPr>
            <sz val="11"/>
            <color theme="1"/>
            <rFont val="Calibri"/>
            <family val="2"/>
            <scheme val="minor"/>
          </rPr>
          <t>Recursos estatales: En el caso de los Municipios, son los que provienen del Gobierno Estatal y que cuentan con un destino específico, en términos de la Ley de Ingresos Estatal y del Presupuesto de Egresos Estatal.
	-L.C.P. Manuel Fonseca Villaseñor</t>
        </r>
      </text>
    </comment>
    <comment ref="C885" authorId="0" shapeId="0">
      <text>
        <r>
          <rPr>
            <sz val="11"/>
            <color theme="1"/>
            <rFont val="Calibri"/>
            <family val="2"/>
            <scheme val="minor"/>
          </rPr>
          <t>Otros recursos de transferencias federales etiquetadas: Son los que provienen de otras fuentes etiquetadas no comprendidas en los conceptos anteriores.
	-L.C.P. Manuel Fonseca Villaseñor</t>
        </r>
      </text>
    </comment>
    <comment ref="B886" authorId="0" shapeId="0">
      <text>
        <r>
          <rPr>
            <sz val="11"/>
            <color theme="1"/>
            <rFont val="Calibri"/>
            <family val="2"/>
            <scheme val="minor"/>
          </rPr>
          <t>Asignaciones destinadas a cubrir el alquiler de toda clase de maquinaria para la construcción, la minería, actividades forestales, entre otras. Ejemplo: cribadoras, demoledoras, excavadoras, mezcladoras, revolvedoras, perforadoras, barrenadoras, grúas para la construcción, equipo para la extracción de petróleo y gas, sierras para corte de árboles y transportadores de bienes silvícolas, entre otros.
	-L.C.P. Manuel Fonseca Villaseñor</t>
        </r>
      </text>
    </comment>
    <comment ref="C886" authorId="0" shapeId="0">
      <text>
        <r>
          <rPr>
            <sz val="11"/>
            <color theme="1"/>
            <rFont val="Calibri"/>
            <family val="2"/>
            <scheme val="minor"/>
          </rPr>
          <t>Recursos fiscales: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
	-L.C.P. Manuel Fonseca Villaseñor</t>
        </r>
      </text>
    </comment>
    <comment ref="C887" authorId="0" shapeId="0">
      <text>
        <r>
          <rPr>
            <sz val="11"/>
            <color theme="1"/>
            <rFont val="Calibri"/>
            <family val="2"/>
            <scheme val="minor"/>
          </rPr>
          <t>Financiamiento interno: Son los que provienen de obligaciones contraídas en el país, con acreedores nacionales y pagaderos en el interior del país en moneda nacional.
	-L.C.P. Manuel Fonseca Villaseñor</t>
        </r>
      </text>
    </comment>
    <comment ref="C888" authorId="0" shapeId="0">
      <text>
        <r>
          <rPr>
            <sz val="11"/>
            <color theme="1"/>
            <rFont val="Calibri"/>
            <family val="2"/>
            <scheme val="minor"/>
          </rPr>
          <t>Financiamiento Externo: Son los que provienen de obligaciones contraídas por el Poder Ejecutivo Federal con acreedores extranjeros y pagaderos en el exterior del país en moneda extranjera.
	-L.C.P. Manuel Fonseca Villaseñor</t>
        </r>
      </text>
    </comment>
    <comment ref="C889" authorId="0" shapeId="0">
      <text>
        <r>
          <rPr>
            <sz val="11"/>
            <color theme="1"/>
            <rFont val="Calibri"/>
            <family val="2"/>
            <scheme val="minor"/>
          </rPr>
          <t>Ingresos propios: Son los que obtienen las entidades de la administración pública paraestatal y paramunicipal como pueden ser los ingresos por venta de bienes y servicios, ingresos diversos y no inherentes a la operación, en términos de las disposiciones legales aplicables.
	-L.C.P. Manuel Fonseca Villaseñor</t>
        </r>
      </text>
    </comment>
    <comment ref="C890"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
	-L.C.P. Manuel Fonseca Villaseñor</t>
        </r>
      </text>
    </comment>
    <comment ref="C891" authorId="0" shapeId="0">
      <text>
        <r>
          <rPr>
            <sz val="11"/>
            <color theme="1"/>
            <rFont val="Calibri"/>
            <family val="2"/>
            <scheme val="minor"/>
          </rPr>
          <t>Recursos estatales: En el caso de los Municipios, son los que provienen del Gobierno Estatal, en términos de la Ley de Ingresos Estatal y del Presupuesto de Egresos Estatal.
	-L.C.P. Manuel Fonseca Villaseñor</t>
        </r>
      </text>
    </comment>
    <comment ref="C892" authorId="0" shapeId="0">
      <text>
        <r>
          <rPr>
            <sz val="11"/>
            <color theme="1"/>
            <rFont val="Calibri"/>
            <family val="2"/>
            <scheme val="minor"/>
          </rPr>
          <t>Otros recursos de libre disposición: Son los que provienen de otras fuentes no etiquetadas no comprendidas en los conceptos anteriores.
	-L.C.P. Manuel Fonseca Villaseñor</t>
        </r>
      </text>
    </comment>
    <comment ref="C893"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
	-L.C.P. Manuel Fonseca Villaseñor</t>
        </r>
      </text>
    </comment>
    <comment ref="C894" authorId="0" shapeId="0">
      <text>
        <r>
          <rPr>
            <sz val="11"/>
            <color theme="1"/>
            <rFont val="Calibri"/>
            <family val="2"/>
            <scheme val="minor"/>
          </rPr>
          <t>Recursos estatales: En el caso de los Municipios, son los que provienen del Gobierno Estatal y que cuentan con un destino específico, en términos de la Ley de Ingresos Estatal y del Presupuesto de Egresos Estatal.
	-L.C.P. Manuel Fonseca Villaseñor</t>
        </r>
      </text>
    </comment>
    <comment ref="C895" authorId="0" shapeId="0">
      <text>
        <r>
          <rPr>
            <sz val="11"/>
            <color theme="1"/>
            <rFont val="Calibri"/>
            <family val="2"/>
            <scheme val="minor"/>
          </rPr>
          <t>Otros recursos de transferencias federales etiquetadas: Son los que provienen de otras fuentes etiquetadas no comprendidas en los conceptos anteriores.
	-L.C.P. Manuel Fonseca Villaseñor</t>
        </r>
      </text>
    </comment>
    <comment ref="B896" authorId="0" shapeId="0">
      <text>
        <r>
          <rPr>
            <sz val="11"/>
            <color theme="1"/>
            <rFont val="Calibri"/>
            <family val="2"/>
            <scheme val="minor"/>
          </rPr>
          <t>Asignaciones destinadas a cubrir el importe que corresponda por el uso de patentes y marcas, representaciones comerciales e industriales, regalías por derechos de autor, membresías, así como licencias de uso de programas de cómputo y su actualización.
	-L.C.P. Manuel Fonseca Villaseñor</t>
        </r>
      </text>
    </comment>
    <comment ref="C896" authorId="0" shapeId="0">
      <text>
        <r>
          <rPr>
            <sz val="11"/>
            <color theme="1"/>
            <rFont val="Calibri"/>
            <family val="2"/>
            <scheme val="minor"/>
          </rPr>
          <t>Recursos fiscales: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
	-L.C.P. Manuel Fonseca Villaseñor</t>
        </r>
      </text>
    </comment>
    <comment ref="C897" authorId="0" shapeId="0">
      <text>
        <r>
          <rPr>
            <sz val="11"/>
            <color theme="1"/>
            <rFont val="Calibri"/>
            <family val="2"/>
            <scheme val="minor"/>
          </rPr>
          <t>Financiamiento interno: Son los que provienen de obligaciones contraídas en el país, con acreedores nacionales y pagaderos en el interior del país en moneda nacional.
	-L.C.P. Manuel Fonseca Villaseñor</t>
        </r>
      </text>
    </comment>
    <comment ref="C898" authorId="0" shapeId="0">
      <text>
        <r>
          <rPr>
            <sz val="11"/>
            <color theme="1"/>
            <rFont val="Calibri"/>
            <family val="2"/>
            <scheme val="minor"/>
          </rPr>
          <t>Financiamiento Externo: Son los que provienen de obligaciones contraídas por el Poder Ejecutivo Federal con acreedores extranjeros y pagaderos en el exterior del país en moneda extranjera.
	-L.C.P. Manuel Fonseca Villaseñor</t>
        </r>
      </text>
    </comment>
    <comment ref="C899" authorId="0" shapeId="0">
      <text>
        <r>
          <rPr>
            <sz val="11"/>
            <color theme="1"/>
            <rFont val="Calibri"/>
            <family val="2"/>
            <scheme val="minor"/>
          </rPr>
          <t>Ingresos propios: Son los que obtienen las entidades de la administración pública paraestatal y paramunicipal como pueden ser los ingresos por venta de bienes y servicios, ingresos diversos y no inherentes a la operación, en términos de las disposiciones legales aplicables.
	-L.C.P. Manuel Fonseca Villaseñor</t>
        </r>
      </text>
    </comment>
    <comment ref="C900"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
	-L.C.P. Manuel Fonseca Villaseñor</t>
        </r>
      </text>
    </comment>
    <comment ref="C901" authorId="0" shapeId="0">
      <text>
        <r>
          <rPr>
            <sz val="11"/>
            <color theme="1"/>
            <rFont val="Calibri"/>
            <family val="2"/>
            <scheme val="minor"/>
          </rPr>
          <t>Recursos estatales: En el caso de los Municipios, son los que provienen del Gobierno Estatal, en términos de la Ley de Ingresos Estatal y del Presupuesto de Egresos Estatal.
	-L.C.P. Manuel Fonseca Villaseñor</t>
        </r>
      </text>
    </comment>
    <comment ref="C902" authorId="0" shapeId="0">
      <text>
        <r>
          <rPr>
            <sz val="11"/>
            <color theme="1"/>
            <rFont val="Calibri"/>
            <family val="2"/>
            <scheme val="minor"/>
          </rPr>
          <t>Otros recursos de libre disposición: Son los que provienen de otras fuentes no etiquetadas no comprendidas en los conceptos anteriores.
	-L.C.P. Manuel Fonseca Villaseñor</t>
        </r>
      </text>
    </comment>
    <comment ref="C903"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
	-L.C.P. Manuel Fonseca Villaseñor</t>
        </r>
      </text>
    </comment>
    <comment ref="C904" authorId="0" shapeId="0">
      <text>
        <r>
          <rPr>
            <sz val="11"/>
            <color theme="1"/>
            <rFont val="Calibri"/>
            <family val="2"/>
            <scheme val="minor"/>
          </rPr>
          <t>Recursos estatales: En el caso de los Municipios, son los que provienen del Gobierno Estatal y que cuentan con un destino específico, en términos de la Ley de Ingresos Estatal y del Presupuesto de Egresos Estatal.
	-L.C.P. Manuel Fonseca Villaseñor</t>
        </r>
      </text>
    </comment>
    <comment ref="C905" authorId="0" shapeId="0">
      <text>
        <r>
          <rPr>
            <sz val="11"/>
            <color theme="1"/>
            <rFont val="Calibri"/>
            <family val="2"/>
            <scheme val="minor"/>
          </rPr>
          <t>Otros recursos de transferencias federales etiquetadas: Son los que provienen de otras fuentes etiquetadas no comprendidas en los conceptos anteriores.
	-L.C.P. Manuel Fonseca Villaseñor</t>
        </r>
      </text>
    </comment>
    <comment ref="B906" authorId="0" shapeId="0">
      <text>
        <r>
          <rPr>
            <sz val="11"/>
            <color theme="1"/>
            <rFont val="Calibri"/>
            <family val="2"/>
            <scheme val="minor"/>
          </rPr>
          <t>Asignaciones destinadas a cubrir el importe que corresponda por los derechos sobre bienes en régimen de arrendamiento financiero.
	-L.C.P. Manuel Fonseca Villaseñor</t>
        </r>
      </text>
    </comment>
    <comment ref="C906" authorId="0" shapeId="0">
      <text>
        <r>
          <rPr>
            <sz val="11"/>
            <color theme="1"/>
            <rFont val="Calibri"/>
            <family val="2"/>
            <scheme val="minor"/>
          </rPr>
          <t>Recursos fiscales: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
	-L.C.P. Manuel Fonseca Villaseñor</t>
        </r>
      </text>
    </comment>
    <comment ref="C907" authorId="0" shapeId="0">
      <text>
        <r>
          <rPr>
            <sz val="11"/>
            <color theme="1"/>
            <rFont val="Calibri"/>
            <family val="2"/>
            <scheme val="minor"/>
          </rPr>
          <t>Financiamiento interno: Son los que provienen de obligaciones contraídas en el país, con acreedores nacionales y pagaderos en el interior del país en moneda nacional.
	-L.C.P. Manuel Fonseca Villaseñor</t>
        </r>
      </text>
    </comment>
    <comment ref="C908" authorId="0" shapeId="0">
      <text>
        <r>
          <rPr>
            <sz val="11"/>
            <color theme="1"/>
            <rFont val="Calibri"/>
            <family val="2"/>
            <scheme val="minor"/>
          </rPr>
          <t>Financiamiento Externo: Son los que provienen de obligaciones contraídas por el Poder Ejecutivo Federal con acreedores extranjeros y pagaderos en el exterior del país en moneda extranjera.
	-L.C.P. Manuel Fonseca Villaseñor</t>
        </r>
      </text>
    </comment>
    <comment ref="C909" authorId="0" shapeId="0">
      <text>
        <r>
          <rPr>
            <sz val="11"/>
            <color theme="1"/>
            <rFont val="Calibri"/>
            <family val="2"/>
            <scheme val="minor"/>
          </rPr>
          <t>Ingresos propios: Son los que obtienen las entidades de la administración pública paraestatal y paramunicipal como pueden ser los ingresos por venta de bienes y servicios, ingresos diversos y no inherentes a la operación, en términos de las disposiciones legales aplicables.
	-L.C.P. Manuel Fonseca Villaseñor</t>
        </r>
      </text>
    </comment>
    <comment ref="C910"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
	-L.C.P. Manuel Fonseca Villaseñor</t>
        </r>
      </text>
    </comment>
    <comment ref="C911" authorId="0" shapeId="0">
      <text>
        <r>
          <rPr>
            <sz val="11"/>
            <color theme="1"/>
            <rFont val="Calibri"/>
            <family val="2"/>
            <scheme val="minor"/>
          </rPr>
          <t>Recursos estatales: En el caso de los Municipios, son los que provienen del Gobierno Estatal, en términos de la Ley de Ingresos Estatal y del Presupuesto de Egresos Estatal.
	-L.C.P. Manuel Fonseca Villaseñor</t>
        </r>
      </text>
    </comment>
    <comment ref="C912" authorId="0" shapeId="0">
      <text>
        <r>
          <rPr>
            <sz val="11"/>
            <color theme="1"/>
            <rFont val="Calibri"/>
            <family val="2"/>
            <scheme val="minor"/>
          </rPr>
          <t>Otros recursos de libre disposición: Son los que provienen de otras fuentes no etiquetadas no comprendidas en los conceptos anteriores.
	-L.C.P. Manuel Fonseca Villaseñor</t>
        </r>
      </text>
    </comment>
    <comment ref="C913"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
	-L.C.P. Manuel Fonseca Villaseñor</t>
        </r>
      </text>
    </comment>
    <comment ref="C914" authorId="0" shapeId="0">
      <text>
        <r>
          <rPr>
            <sz val="11"/>
            <color theme="1"/>
            <rFont val="Calibri"/>
            <family val="2"/>
            <scheme val="minor"/>
          </rPr>
          <t>Recursos estatales: En el caso de los Municipios, son los que provienen del Gobierno Estatal y que cuentan con un destino específico, en términos de la Ley de Ingresos Estatal y del Presupuesto de Egresos Estatal.
	-L.C.P. Manuel Fonseca Villaseñor</t>
        </r>
      </text>
    </comment>
    <comment ref="C915" authorId="0" shapeId="0">
      <text>
        <r>
          <rPr>
            <sz val="11"/>
            <color theme="1"/>
            <rFont val="Calibri"/>
            <family val="2"/>
            <scheme val="minor"/>
          </rPr>
          <t>Otros recursos de transferencias federales etiquetadas: Son los que provienen de otras fuentes etiquetadas no comprendidas en los conceptos anteriores.
	-L.C.P. Manuel Fonseca Villaseñor</t>
        </r>
      </text>
    </comment>
    <comment ref="B916" authorId="0" shapeId="0">
      <text>
        <r>
          <rPr>
            <sz val="11"/>
            <color theme="1"/>
            <rFont val="Calibri"/>
            <family val="2"/>
            <scheme val="minor"/>
          </rPr>
          <t>Asignaciones destinadas a cubrir el alquiler de toda clase de elementos no contemplados en las partidas anteriores, sustancias y productos químicos, sillas, mesas, utensilios de cocina, mantelería, lonas, carpas y similares para ocasiones especiales. Instrumentos musicales. Equipo médico como muletas y tanques de oxígeno. Equipo y vehículos recreativos y deportivos requeridos en el cumplimiento de las funciones oficiales.
	-L.C.P. Manuel Fonseca Villaseñor</t>
        </r>
      </text>
    </comment>
    <comment ref="C916" authorId="0" shapeId="0">
      <text>
        <r>
          <rPr>
            <sz val="11"/>
            <color theme="1"/>
            <rFont val="Calibri"/>
            <family val="2"/>
            <scheme val="minor"/>
          </rPr>
          <t>Recursos fiscales: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
	-L.C.P. Manuel Fonseca Villaseñor</t>
        </r>
      </text>
    </comment>
    <comment ref="C917" authorId="0" shapeId="0">
      <text>
        <r>
          <rPr>
            <sz val="11"/>
            <color theme="1"/>
            <rFont val="Calibri"/>
            <family val="2"/>
            <scheme val="minor"/>
          </rPr>
          <t>Financiamiento interno: Son los que provienen de obligaciones contraídas en el país, con acreedores nacionales y pagaderos en el interior del país en moneda nacional.
	-L.C.P. Manuel Fonseca Villaseñor</t>
        </r>
      </text>
    </comment>
    <comment ref="C918" authorId="0" shapeId="0">
      <text>
        <r>
          <rPr>
            <sz val="11"/>
            <color theme="1"/>
            <rFont val="Calibri"/>
            <family val="2"/>
            <scheme val="minor"/>
          </rPr>
          <t>Financiamiento Externo: Son los que provienen de obligaciones contraídas por el Poder Ejecutivo Federal con acreedores extranjeros y pagaderos en el exterior del país en moneda extranjera.
	-L.C.P. Manuel Fonseca Villaseñor</t>
        </r>
      </text>
    </comment>
    <comment ref="C919" authorId="0" shapeId="0">
      <text>
        <r>
          <rPr>
            <sz val="11"/>
            <color theme="1"/>
            <rFont val="Calibri"/>
            <family val="2"/>
            <scheme val="minor"/>
          </rPr>
          <t>Ingresos propios: Son los que obtienen las entidades de la administración pública paraestatal y paramunicipal como pueden ser los ingresos por venta de bienes y servicios, ingresos diversos y no inherentes a la operación, en términos de las disposiciones legales aplicables.
	-L.C.P. Manuel Fonseca Villaseñor</t>
        </r>
      </text>
    </comment>
    <comment ref="C920"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
	-L.C.P. Manuel Fonseca Villaseñor</t>
        </r>
      </text>
    </comment>
    <comment ref="C921" authorId="0" shapeId="0">
      <text>
        <r>
          <rPr>
            <sz val="11"/>
            <color theme="1"/>
            <rFont val="Calibri"/>
            <family val="2"/>
            <scheme val="minor"/>
          </rPr>
          <t>Recursos estatales: En el caso de los Municipios, son los que provienen del Gobierno Estatal, en términos de la Ley de Ingresos Estatal y del Presupuesto de Egresos Estatal.
	-L.C.P. Manuel Fonseca Villaseñor</t>
        </r>
      </text>
    </comment>
    <comment ref="C922" authorId="0" shapeId="0">
      <text>
        <r>
          <rPr>
            <sz val="11"/>
            <color theme="1"/>
            <rFont val="Calibri"/>
            <family val="2"/>
            <scheme val="minor"/>
          </rPr>
          <t>Otros recursos de libre disposición: Son los que provienen de otras fuentes no etiquetadas no comprendidas en los conceptos anteriores.
	-L.C.P. Manuel Fonseca Villaseñor</t>
        </r>
      </text>
    </comment>
    <comment ref="C923"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
	-L.C.P. Manuel Fonseca Villaseñor</t>
        </r>
      </text>
    </comment>
    <comment ref="C924" authorId="0" shapeId="0">
      <text>
        <r>
          <rPr>
            <sz val="11"/>
            <color theme="1"/>
            <rFont val="Calibri"/>
            <family val="2"/>
            <scheme val="minor"/>
          </rPr>
          <t>Recursos estatales: En el caso de los Municipios, son los que provienen del Gobierno Estatal y que cuentan con un destino específico, en términos de la Ley de Ingresos Estatal y del Presupuesto de Egresos Estatal.
	-L.C.P. Manuel Fonseca Villaseñor</t>
        </r>
      </text>
    </comment>
    <comment ref="C925" authorId="0" shapeId="0">
      <text>
        <r>
          <rPr>
            <sz val="11"/>
            <color theme="1"/>
            <rFont val="Calibri"/>
            <family val="2"/>
            <scheme val="minor"/>
          </rPr>
          <t>Otros recursos de transferencias federales etiquetadas: Son los que provienen de otras fuentes etiquetadas no comprendidas en los conceptos anteriores.
	-L.C.P. Manuel Fonseca Villaseñor</t>
        </r>
      </text>
    </comment>
    <comment ref="B926" authorId="0" shapeId="0">
      <text>
        <r>
          <rPr>
            <sz val="11"/>
            <color theme="1"/>
            <rFont val="Calibri"/>
            <family val="2"/>
            <scheme val="minor"/>
          </rPr>
          <t>Asignaciones destinadas a cubrir erogaciones por contratación de personas físicas y morales para la prestación de servicios profesionales independientes tales como informáticos, de asesoría, consultoría, capacitación, estudios e investigaciones, protección y seguridad; excluyen los estudios de pre-inversión previstos en el Capítulo 6000 Inversión Pública, así como los honorarios asimilables a salarios considerados en el capítulo 1000 Servicios Personales.
	-L.C.P. Manuel Fonseca Villaseñor</t>
        </r>
      </text>
    </comment>
    <comment ref="B927" authorId="0" shapeId="0">
      <text>
        <r>
          <rPr>
            <sz val="11"/>
            <color theme="1"/>
            <rFont val="Calibri"/>
            <family val="2"/>
            <scheme val="minor"/>
          </rPr>
          <t>Asignaciones destinadas a cubrir servicios legales, notariales y servicios de apoyo para efectuar trámites legales; la contratación de servicios de contabilidad, auditoría y asesoría contable y fiscal y servicios técnicos de contabilidad como cálculo de impuestos, elaboración de nóminas, llenado de formatos fiscales y otros no clasificados en otra parte. Excluye: servicios de mecanografía, elaboración de programas computacionales de contabilidad.
	-L.C.P. Manuel Fonseca Villaseñor</t>
        </r>
      </text>
    </comment>
    <comment ref="C927" authorId="0" shapeId="0">
      <text>
        <r>
          <rPr>
            <sz val="11"/>
            <color theme="1"/>
            <rFont val="Calibri"/>
            <family val="2"/>
            <scheme val="minor"/>
          </rPr>
          <t>Recursos fiscales: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
	-L.C.P. Manuel Fonseca Villaseñor</t>
        </r>
      </text>
    </comment>
    <comment ref="C928" authorId="0" shapeId="0">
      <text>
        <r>
          <rPr>
            <sz val="11"/>
            <color theme="1"/>
            <rFont val="Calibri"/>
            <family val="2"/>
            <scheme val="minor"/>
          </rPr>
          <t>Financiamiento interno: Son los que provienen de obligaciones contraídas en el país, con acreedores nacionales y pagaderos en el interior del país en moneda nacional.
	-L.C.P. Manuel Fonseca Villaseñor</t>
        </r>
      </text>
    </comment>
    <comment ref="C929" authorId="0" shapeId="0">
      <text>
        <r>
          <rPr>
            <sz val="11"/>
            <color theme="1"/>
            <rFont val="Calibri"/>
            <family val="2"/>
            <scheme val="minor"/>
          </rPr>
          <t>Financiamiento Externo: Son los que provienen de obligaciones contraídas por el Poder Ejecutivo Federal con acreedores extranjeros y pagaderos en el exterior del país en moneda extranjera.
	-L.C.P. Manuel Fonseca Villaseñor</t>
        </r>
      </text>
    </comment>
    <comment ref="C930" authorId="0" shapeId="0">
      <text>
        <r>
          <rPr>
            <sz val="11"/>
            <color theme="1"/>
            <rFont val="Calibri"/>
            <family val="2"/>
            <scheme val="minor"/>
          </rPr>
          <t>Ingresos propios: Son los que obtienen las entidades de la administración pública paraestatal y paramunicipal como pueden ser los ingresos por venta de bienes y servicios, ingresos diversos y no inherentes a la operación, en términos de las disposiciones legales aplicables.
	-L.C.P. Manuel Fonseca Villaseñor</t>
        </r>
      </text>
    </comment>
    <comment ref="C931"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
	-L.C.P. Manuel Fonseca Villaseñor</t>
        </r>
      </text>
    </comment>
    <comment ref="C932" authorId="0" shapeId="0">
      <text>
        <r>
          <rPr>
            <sz val="11"/>
            <color theme="1"/>
            <rFont val="Calibri"/>
            <family val="2"/>
            <scheme val="minor"/>
          </rPr>
          <t>Recursos estatales: En el caso de los Municipios, son los que provienen del Gobierno Estatal, en términos de la Ley de Ingresos Estatal y del Presupuesto de Egresos Estatal.
	-L.C.P. Manuel Fonseca Villaseñor</t>
        </r>
      </text>
    </comment>
    <comment ref="C933" authorId="0" shapeId="0">
      <text>
        <r>
          <rPr>
            <sz val="11"/>
            <color theme="1"/>
            <rFont val="Calibri"/>
            <family val="2"/>
            <scheme val="minor"/>
          </rPr>
          <t>Otros recursos de libre disposición: Son los que provienen de otras fuentes no etiquetadas no comprendidas en los conceptos anteriores.
	-L.C.P. Manuel Fonseca Villaseñor</t>
        </r>
      </text>
    </comment>
    <comment ref="C934"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
	-L.C.P. Manuel Fonseca Villaseñor</t>
        </r>
      </text>
    </comment>
    <comment ref="C935" authorId="0" shapeId="0">
      <text>
        <r>
          <rPr>
            <sz val="11"/>
            <color theme="1"/>
            <rFont val="Calibri"/>
            <family val="2"/>
            <scheme val="minor"/>
          </rPr>
          <t>Recursos estatales: En el caso de los Municipios, son los que provienen del Gobierno Estatal y que cuentan con un destino específico, en términos de la Ley de Ingresos Estatal y del Presupuesto de Egresos Estatal.
	-L.C.P. Manuel Fonseca Villaseñor</t>
        </r>
      </text>
    </comment>
    <comment ref="C936" authorId="0" shapeId="0">
      <text>
        <r>
          <rPr>
            <sz val="11"/>
            <color theme="1"/>
            <rFont val="Calibri"/>
            <family val="2"/>
            <scheme val="minor"/>
          </rPr>
          <t>Otros recursos de transferencias federales etiquetadas: Son los que provienen de otras fuentes etiquetadas no comprendidas en los conceptos anteriores.
	-L.C.P. Manuel Fonseca Villaseñor</t>
        </r>
      </text>
    </comment>
    <comment ref="B937" authorId="0" shapeId="0">
      <text>
        <r>
          <rPr>
            <sz val="11"/>
            <color theme="1"/>
            <rFont val="Calibri"/>
            <family val="2"/>
            <scheme val="minor"/>
          </rPr>
          <t>Asignaciones destinadas a cubrir servicios de arquitectura, arquitectura de paisaje, urbanismo, ingeniería civil, mecánica, electrónica, en proceso de producción y a actividades relacionadas como servicios de dibujo, inspección de edificios, levantamiento geofísico, elaboración de mapas, servicios prestados por laboratorios de pruebas. Creación y desarrollo de diseños para optimizar el uso, valor y apariencia de productos como maquinaria, muebles, automóviles, herramientas y gráfico. Excluye: diseño de sistemas de cómputo y confección de modelos de vestir para reproducción masiva.
	-L.C.P. Manuel Fonseca Villaseñor</t>
        </r>
      </text>
    </comment>
    <comment ref="C937" authorId="0" shapeId="0">
      <text>
        <r>
          <rPr>
            <sz val="11"/>
            <color theme="1"/>
            <rFont val="Calibri"/>
            <family val="2"/>
            <scheme val="minor"/>
          </rPr>
          <t>Recursos fiscales: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
	-L.C.P. Manuel Fonseca Villaseñor</t>
        </r>
      </text>
    </comment>
    <comment ref="C938" authorId="0" shapeId="0">
      <text>
        <r>
          <rPr>
            <sz val="11"/>
            <color theme="1"/>
            <rFont val="Calibri"/>
            <family val="2"/>
            <scheme val="minor"/>
          </rPr>
          <t>Financiamiento interno: Son los que provienen de obligaciones contraídas en el país, con acreedores nacionales y pagaderos en el interior del país en moneda nacional.
	-L.C.P. Manuel Fonseca Villaseñor</t>
        </r>
      </text>
    </comment>
    <comment ref="C939" authorId="0" shapeId="0">
      <text>
        <r>
          <rPr>
            <sz val="11"/>
            <color theme="1"/>
            <rFont val="Calibri"/>
            <family val="2"/>
            <scheme val="minor"/>
          </rPr>
          <t>Financiamiento Externo: Son los que provienen de obligaciones contraídas por el Poder Ejecutivo Federal con acreedores extranjeros y pagaderos en el exterior del país en moneda extranjera.
	-L.C.P. Manuel Fonseca Villaseñor</t>
        </r>
      </text>
    </comment>
    <comment ref="C940" authorId="0" shapeId="0">
      <text>
        <r>
          <rPr>
            <sz val="11"/>
            <color theme="1"/>
            <rFont val="Calibri"/>
            <family val="2"/>
            <scheme val="minor"/>
          </rPr>
          <t>Ingresos propios: Son los que obtienen las entidades de la administración pública paraestatal y paramunicipal como pueden ser los ingresos por venta de bienes y servicios, ingresos diversos y no inherentes a la operación, en términos de las disposiciones legales aplicables.
	-L.C.P. Manuel Fonseca Villaseñor</t>
        </r>
      </text>
    </comment>
    <comment ref="C941"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
	-L.C.P. Manuel Fonseca Villaseñor</t>
        </r>
      </text>
    </comment>
    <comment ref="C942" authorId="0" shapeId="0">
      <text>
        <r>
          <rPr>
            <sz val="11"/>
            <color theme="1"/>
            <rFont val="Calibri"/>
            <family val="2"/>
            <scheme val="minor"/>
          </rPr>
          <t>Recursos estatales: En el caso de los Municipios, son los que provienen del Gobierno Estatal, en términos de la Ley de Ingresos Estatal y del Presupuesto de Egresos Estatal.
	-L.C.P. Manuel Fonseca Villaseñor</t>
        </r>
      </text>
    </comment>
    <comment ref="C943" authorId="0" shapeId="0">
      <text>
        <r>
          <rPr>
            <sz val="11"/>
            <color theme="1"/>
            <rFont val="Calibri"/>
            <family val="2"/>
            <scheme val="minor"/>
          </rPr>
          <t>Otros recursos de libre disposición: Son los que provienen de otras fuentes no etiquetadas no comprendidas en los conceptos anteriores.
	-L.C.P. Manuel Fonseca Villaseñor</t>
        </r>
      </text>
    </comment>
    <comment ref="C944"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
	-L.C.P. Manuel Fonseca Villaseñor</t>
        </r>
      </text>
    </comment>
    <comment ref="C945" authorId="0" shapeId="0">
      <text>
        <r>
          <rPr>
            <sz val="11"/>
            <color theme="1"/>
            <rFont val="Calibri"/>
            <family val="2"/>
            <scheme val="minor"/>
          </rPr>
          <t>Recursos estatales: En el caso de los Municipios, son los que provienen del Gobierno Estatal y que cuentan con un destino específico, en términos de la Ley de Ingresos Estatal y del Presupuesto de Egresos Estatal.
	-L.C.P. Manuel Fonseca Villaseñor</t>
        </r>
      </text>
    </comment>
    <comment ref="C946" authorId="0" shapeId="0">
      <text>
        <r>
          <rPr>
            <sz val="11"/>
            <color theme="1"/>
            <rFont val="Calibri"/>
            <family val="2"/>
            <scheme val="minor"/>
          </rPr>
          <t>Otros recursos de transferencias federales etiquetadas: Son los que provienen de otras fuentes etiquetadas no comprendidas en los conceptos anteriores.
	-L.C.P. Manuel Fonseca Villaseñor</t>
        </r>
      </text>
    </comment>
    <comment ref="B947" authorId="0" shapeId="0">
      <text>
        <r>
          <rPr>
            <sz val="11"/>
            <color theme="1"/>
            <rFont val="Calibri"/>
            <family val="2"/>
            <scheme val="minor"/>
          </rPr>
          <t>Asignaciones destinadas a cubrir los servicios en el campo de las tecnologías de información a través de actividades como planeación y diseño de sistemas de cómputo que integran hardware y software y tecnologías de comunicación, asesoría en la instalación de equipo y redes informáticas, administración de centros de cómputo y servicios de instalación de software, consultoría administrativa (administración general, financiera, organizacional, recursos humanos), científica y técnica (en biología, química, economía, sociología, estadística, geografía, matemáticas, física, agricultura, desarrollos turísticos, seguridad, comercio exterior, desarrollo industrial y otros no clasificados en otra parte). Incluye planeación, diseño y desarrollo de programas computacionales. Excluye: Servicios de investigación de mercados y encuestas de opinión pública, servicios de investigación y desarrollo científico, servicios de administración de negocios, consultoría en psicología, educación y servicios de empleo.
	-L.C.P. Manuel Fonseca Villaseñor</t>
        </r>
      </text>
    </comment>
    <comment ref="C947" authorId="0" shapeId="0">
      <text>
        <r>
          <rPr>
            <sz val="11"/>
            <color theme="1"/>
            <rFont val="Calibri"/>
            <family val="2"/>
            <scheme val="minor"/>
          </rPr>
          <t>Recursos fiscales: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
	-L.C.P. Manuel Fonseca Villaseñor</t>
        </r>
      </text>
    </comment>
    <comment ref="C948" authorId="0" shapeId="0">
      <text>
        <r>
          <rPr>
            <sz val="11"/>
            <color theme="1"/>
            <rFont val="Calibri"/>
            <family val="2"/>
            <scheme val="minor"/>
          </rPr>
          <t>Financiamiento interno: Son los que provienen de obligaciones contraídas en el país, con acreedores nacionales y pagaderos en el interior del país en moneda nacional.
	-L.C.P. Manuel Fonseca Villaseñor</t>
        </r>
      </text>
    </comment>
    <comment ref="C949" authorId="0" shapeId="0">
      <text>
        <r>
          <rPr>
            <sz val="11"/>
            <color theme="1"/>
            <rFont val="Calibri"/>
            <family val="2"/>
            <scheme val="minor"/>
          </rPr>
          <t>Financiamiento Externo: Son los que provienen de obligaciones contraídas por el Poder Ejecutivo Federal con acreedores extranjeros y pagaderos en el exterior del país en moneda extranjera.
	-L.C.P. Manuel Fonseca Villaseñor</t>
        </r>
      </text>
    </comment>
    <comment ref="C950" authorId="0" shapeId="0">
      <text>
        <r>
          <rPr>
            <sz val="11"/>
            <color theme="1"/>
            <rFont val="Calibri"/>
            <family val="2"/>
            <scheme val="minor"/>
          </rPr>
          <t>Ingresos propios: Son los que obtienen las entidades de la administración pública paraestatal y paramunicipal como pueden ser los ingresos por venta de bienes y servicios, ingresos diversos y no inherentes a la operación, en términos de las disposiciones legales aplicables.
	-L.C.P. Manuel Fonseca Villaseñor</t>
        </r>
      </text>
    </comment>
    <comment ref="C951"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
	-L.C.P. Manuel Fonseca Villaseñor</t>
        </r>
      </text>
    </comment>
    <comment ref="C952" authorId="0" shapeId="0">
      <text>
        <r>
          <rPr>
            <sz val="11"/>
            <color theme="1"/>
            <rFont val="Calibri"/>
            <family val="2"/>
            <scheme val="minor"/>
          </rPr>
          <t>Recursos estatales: En el caso de los Municipios, son los que provienen del Gobierno Estatal, en términos de la Ley de Ingresos Estatal y del Presupuesto de Egresos Estatal.
	-L.C.P. Manuel Fonseca Villaseñor</t>
        </r>
      </text>
    </comment>
    <comment ref="C953" authorId="0" shapeId="0">
      <text>
        <r>
          <rPr>
            <sz val="11"/>
            <color theme="1"/>
            <rFont val="Calibri"/>
            <family val="2"/>
            <scheme val="minor"/>
          </rPr>
          <t>Otros recursos de libre disposición: Son los que provienen de otras fuentes no etiquetadas no comprendidas en los conceptos anteriores.
	-L.C.P. Manuel Fonseca Villaseñor</t>
        </r>
      </text>
    </comment>
    <comment ref="C954"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
	-L.C.P. Manuel Fonseca Villaseñor</t>
        </r>
      </text>
    </comment>
    <comment ref="C955" authorId="0" shapeId="0">
      <text>
        <r>
          <rPr>
            <sz val="11"/>
            <color theme="1"/>
            <rFont val="Calibri"/>
            <family val="2"/>
            <scheme val="minor"/>
          </rPr>
          <t>Recursos estatales: En el caso de los Municipios, son los que provienen del Gobierno Estatal y que cuentan con un destino específico, en términos de la Ley de Ingresos Estatal y del Presupuesto de Egresos Estatal.
	-L.C.P. Manuel Fonseca Villaseñor</t>
        </r>
      </text>
    </comment>
    <comment ref="C956" authorId="0" shapeId="0">
      <text>
        <r>
          <rPr>
            <sz val="11"/>
            <color theme="1"/>
            <rFont val="Calibri"/>
            <family val="2"/>
            <scheme val="minor"/>
          </rPr>
          <t>Otros recursos de transferencias federales etiquetadas: Son los que provienen de otras fuentes etiquetadas no comprendidas en los conceptos anteriores.
	-L.C.P. Manuel Fonseca Villaseñor</t>
        </r>
      </text>
    </comment>
    <comment ref="B957" authorId="0" shapeId="0">
      <text>
        <r>
          <rPr>
            <sz val="11"/>
            <color theme="1"/>
            <rFont val="Calibri"/>
            <family val="2"/>
            <scheme val="minor"/>
          </rPr>
          <t>Asignaciones destinadas a cubrir el costo de los servicios profesionales que se contraten con personas físicas y morales por concepto de preparación e impartición de cursos de capacitación y/o actualización de los servidores públicos, en territorio nacional o internacional, en cumplimiento de los programas anuales de capacitación que establezcan los entes públicos. Excluye las erogaciones por capacitación correspondientes a las prestaciones comprendidas en el capítulo 1000 Servicios Personales.
	-L.C.P. Manuel Fonseca Villaseñor</t>
        </r>
      </text>
    </comment>
    <comment ref="C957" authorId="0" shapeId="0">
      <text>
        <r>
          <rPr>
            <sz val="11"/>
            <color theme="1"/>
            <rFont val="Calibri"/>
            <family val="2"/>
            <scheme val="minor"/>
          </rPr>
          <t>Recursos fiscales: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
	-L.C.P. Manuel Fonseca Villaseñor</t>
        </r>
      </text>
    </comment>
    <comment ref="C958" authorId="0" shapeId="0">
      <text>
        <r>
          <rPr>
            <sz val="11"/>
            <color theme="1"/>
            <rFont val="Calibri"/>
            <family val="2"/>
            <scheme val="minor"/>
          </rPr>
          <t>Financiamiento interno: Son los que provienen de obligaciones contraídas en el país, con acreedores nacionales y pagaderos en el interior del país en moneda nacional.
	-L.C.P. Manuel Fonseca Villaseñor</t>
        </r>
      </text>
    </comment>
    <comment ref="C959" authorId="0" shapeId="0">
      <text>
        <r>
          <rPr>
            <sz val="11"/>
            <color theme="1"/>
            <rFont val="Calibri"/>
            <family val="2"/>
            <scheme val="minor"/>
          </rPr>
          <t>Financiamiento Externo: Son los que provienen de obligaciones contraídas por el Poder Ejecutivo Federal con acreedores extranjeros y pagaderos en el exterior del país en moneda extranjera.
	-L.C.P. Manuel Fonseca Villaseñor</t>
        </r>
      </text>
    </comment>
    <comment ref="C960" authorId="0" shapeId="0">
      <text>
        <r>
          <rPr>
            <sz val="11"/>
            <color theme="1"/>
            <rFont val="Calibri"/>
            <family val="2"/>
            <scheme val="minor"/>
          </rPr>
          <t>Ingresos propios: Son los que obtienen las entidades de la administración pública paraestatal y paramunicipal como pueden ser los ingresos por venta de bienes y servicios, ingresos diversos y no inherentes a la operación, en términos de las disposiciones legales aplicables.
	-L.C.P. Manuel Fonseca Villaseñor</t>
        </r>
      </text>
    </comment>
    <comment ref="C961"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
	-L.C.P. Manuel Fonseca Villaseñor</t>
        </r>
      </text>
    </comment>
    <comment ref="C962" authorId="0" shapeId="0">
      <text>
        <r>
          <rPr>
            <sz val="11"/>
            <color theme="1"/>
            <rFont val="Calibri"/>
            <family val="2"/>
            <scheme val="minor"/>
          </rPr>
          <t>Recursos estatales: En el caso de los Municipios, son los que provienen del Gobierno Estatal, en términos de la Ley de Ingresos Estatal y del Presupuesto de Egresos Estatal.
	-L.C.P. Manuel Fonseca Villaseñor</t>
        </r>
      </text>
    </comment>
    <comment ref="C963" authorId="0" shapeId="0">
      <text>
        <r>
          <rPr>
            <sz val="11"/>
            <color theme="1"/>
            <rFont val="Calibri"/>
            <family val="2"/>
            <scheme val="minor"/>
          </rPr>
          <t>Otros recursos de libre disposición: Son los que provienen de otras fuentes no etiquetadas no comprendidas en los conceptos anteriores.
	-L.C.P. Manuel Fonseca Villaseñor</t>
        </r>
      </text>
    </comment>
    <comment ref="C964"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
	-L.C.P. Manuel Fonseca Villaseñor</t>
        </r>
      </text>
    </comment>
    <comment ref="C965" authorId="0" shapeId="0">
      <text>
        <r>
          <rPr>
            <sz val="11"/>
            <color theme="1"/>
            <rFont val="Calibri"/>
            <family val="2"/>
            <scheme val="minor"/>
          </rPr>
          <t>Recursos estatales: En el caso de los Municipios, son los que provienen del Gobierno Estatal y que cuentan con un destino específico, en términos de la Ley de Ingresos Estatal y del Presupuesto de Egresos Estatal.
	-L.C.P. Manuel Fonseca Villaseñor</t>
        </r>
      </text>
    </comment>
    <comment ref="C966" authorId="0" shapeId="0">
      <text>
        <r>
          <rPr>
            <sz val="11"/>
            <color theme="1"/>
            <rFont val="Calibri"/>
            <family val="2"/>
            <scheme val="minor"/>
          </rPr>
          <t>Otros recursos de transferencias federales etiquetadas: Son los que provienen de otras fuentes etiquetadas no comprendidas en los conceptos anteriores.
	-L.C.P. Manuel Fonseca Villaseñor</t>
        </r>
      </text>
    </comment>
    <comment ref="B967" authorId="0" shapeId="0">
      <text>
        <r>
          <rPr>
            <sz val="11"/>
            <color theme="1"/>
            <rFont val="Calibri"/>
            <family val="2"/>
            <scheme val="minor"/>
          </rPr>
          <t>Asignaciones destinadas a cubrir la investigación y desarrollo en ciencias físicas, de la vida (biología, botánica, biotecnología, medicina, farmacéutica, agricultura), ingeniería, química, oceanografía, geología y matemáticas, ciencias sociales y humanidades (economía, sociología, derecho, educación, lenguaje y psicología).
	-L.C.P. Manuel Fonseca Villaseñor</t>
        </r>
      </text>
    </comment>
    <comment ref="C967" authorId="0" shapeId="0">
      <text>
        <r>
          <rPr>
            <sz val="11"/>
            <color theme="1"/>
            <rFont val="Calibri"/>
            <family val="2"/>
            <scheme val="minor"/>
          </rPr>
          <t>Recursos fiscales: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
	-L.C.P. Manuel Fonseca Villaseñor</t>
        </r>
      </text>
    </comment>
    <comment ref="C968" authorId="0" shapeId="0">
      <text>
        <r>
          <rPr>
            <sz val="11"/>
            <color theme="1"/>
            <rFont val="Calibri"/>
            <family val="2"/>
            <scheme val="minor"/>
          </rPr>
          <t>Financiamiento interno: Son los que provienen de obligaciones contraídas en el país, con acreedores nacionales y pagaderos en el interior del país en moneda nacional.
	-L.C.P. Manuel Fonseca Villaseñor</t>
        </r>
      </text>
    </comment>
    <comment ref="C969" authorId="0" shapeId="0">
      <text>
        <r>
          <rPr>
            <sz val="11"/>
            <color theme="1"/>
            <rFont val="Calibri"/>
            <family val="2"/>
            <scheme val="minor"/>
          </rPr>
          <t>Financiamiento Externo: Son los que provienen de obligaciones contraídas por el Poder Ejecutivo Federal con acreedores extranjeros y pagaderos en el exterior del país en moneda extranjera.
	-L.C.P. Manuel Fonseca Villaseñor</t>
        </r>
      </text>
    </comment>
    <comment ref="C970" authorId="0" shapeId="0">
      <text>
        <r>
          <rPr>
            <sz val="11"/>
            <color theme="1"/>
            <rFont val="Calibri"/>
            <family val="2"/>
            <scheme val="minor"/>
          </rPr>
          <t>Ingresos propios: Son los que obtienen las entidades de la administración pública paraestatal y paramunicipal como pueden ser los ingresos por venta de bienes y servicios, ingresos diversos y no inherentes a la operación, en términos de las disposiciones legales aplicables.
	-L.C.P. Manuel Fonseca Villaseñor</t>
        </r>
      </text>
    </comment>
    <comment ref="C971"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
	-L.C.P. Manuel Fonseca Villaseñor</t>
        </r>
      </text>
    </comment>
    <comment ref="C972" authorId="0" shapeId="0">
      <text>
        <r>
          <rPr>
            <sz val="11"/>
            <color theme="1"/>
            <rFont val="Calibri"/>
            <family val="2"/>
            <scheme val="minor"/>
          </rPr>
          <t>Recursos estatales: En el caso de los Municipios, son los que provienen del Gobierno Estatal, en términos de la Ley de Ingresos Estatal y del Presupuesto de Egresos Estatal.
	-L.C.P. Manuel Fonseca Villaseñor</t>
        </r>
      </text>
    </comment>
    <comment ref="C973" authorId="0" shapeId="0">
      <text>
        <r>
          <rPr>
            <sz val="11"/>
            <color theme="1"/>
            <rFont val="Calibri"/>
            <family val="2"/>
            <scheme val="minor"/>
          </rPr>
          <t>Otros recursos de libre disposición: Son los que provienen de otras fuentes no etiquetadas no comprendidas en los conceptos anteriores.
	-L.C.P. Manuel Fonseca Villaseñor</t>
        </r>
      </text>
    </comment>
    <comment ref="C974"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
	-L.C.P. Manuel Fonseca Villaseñor</t>
        </r>
      </text>
    </comment>
    <comment ref="C975" authorId="0" shapeId="0">
      <text>
        <r>
          <rPr>
            <sz val="11"/>
            <color theme="1"/>
            <rFont val="Calibri"/>
            <family val="2"/>
            <scheme val="minor"/>
          </rPr>
          <t>Recursos estatales: En el caso de los Municipios, son los que provienen del Gobierno Estatal y que cuentan con un destino específico, en términos de la Ley de Ingresos Estatal y del Presupuesto de Egresos Estatal.
	-L.C.P. Manuel Fonseca Villaseñor</t>
        </r>
      </text>
    </comment>
    <comment ref="C976" authorId="0" shapeId="0">
      <text>
        <r>
          <rPr>
            <sz val="11"/>
            <color theme="1"/>
            <rFont val="Calibri"/>
            <family val="2"/>
            <scheme val="minor"/>
          </rPr>
          <t>Otros recursos de transferencias federales etiquetadas: Son los que provienen de otras fuentes etiquetadas no comprendidas en los conceptos anteriores.
	-L.C.P. Manuel Fonseca Villaseñor</t>
        </r>
      </text>
    </comment>
    <comment ref="B977" authorId="0" shapeId="0">
      <text>
        <r>
          <rPr>
            <sz val="11"/>
            <color theme="1"/>
            <rFont val="Calibri"/>
            <family val="2"/>
            <scheme val="minor"/>
          </rPr>
          <t>Asignaciones destinadas a cubrir el costo de la contratación de servicios de fotocopiado y preparación de documentos; digitalización de documentos oficiales, fax, engargolado, enmicado, encuadernación, corte de papel, recepción de correspondencia y otros afines. Incluye servicios de apoyo secretarial, servicios de estenografía en los tribunales, transcripción simultánea de diálogos para la televisión, reuniones y conferencias; servicios comerciales no previstos en las demás partidas anteriores. Incluye servicios de impresión de documentos oficiales necesarios tales como: pasaportes, certificados especiales, títulos de crédito, formas fiscales y formas valoradas, y demás documentos para la identificación, trámites oficiales y servicios a la población; servicios de impresión y elaboración de material informativo, tales como: padrones de beneficiarios, reglas de operación, programas sectoriales, regionales, especiales; informes de labores, manuales de organización, de procedimientos y de servicios al público; decretos, convenios, acuerdos, instructivos, proyectos editoriales (libros, revistas y gacetas periódicas), folletos, trípticos, dípticos, carteles, mantas, rótulos, y demás servicios de impresión y elaboración de material informativo. Incluye gastos como: avisos, precisiones, convocatorias, edictos, bases, licitaciones, diario oficial, concursos y aclaraciones, y demás información en medios masivos. Excluye las inserciones derivadas de campañas publicitarias y de comunicación social, las cuales se deberán registrar en las partidas correspondientes al concepto 3600 Servicios de Comunicación Social y Publicidad.
	-L.C.P. Manuel Fonseca Villaseñor</t>
        </r>
      </text>
    </comment>
    <comment ref="C977" authorId="0" shapeId="0">
      <text>
        <r>
          <rPr>
            <sz val="11"/>
            <color theme="1"/>
            <rFont val="Calibri"/>
            <family val="2"/>
            <scheme val="minor"/>
          </rPr>
          <t>Recursos fiscales: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
	-L.C.P. Manuel Fonseca Villaseñor</t>
        </r>
      </text>
    </comment>
    <comment ref="C978" authorId="0" shapeId="0">
      <text>
        <r>
          <rPr>
            <sz val="11"/>
            <color theme="1"/>
            <rFont val="Calibri"/>
            <family val="2"/>
            <scheme val="minor"/>
          </rPr>
          <t>Financiamiento interno: Son los que provienen de obligaciones contraídas en el país, con acreedores nacionales y pagaderos en el interior del país en moneda nacional.
	-L.C.P. Manuel Fonseca Villaseñor</t>
        </r>
      </text>
    </comment>
    <comment ref="C979" authorId="0" shapeId="0">
      <text>
        <r>
          <rPr>
            <sz val="11"/>
            <color theme="1"/>
            <rFont val="Calibri"/>
            <family val="2"/>
            <scheme val="minor"/>
          </rPr>
          <t>Financiamiento Externo: Son los que provienen de obligaciones contraídas por el Poder Ejecutivo Federal con acreedores extranjeros y pagaderos en el exterior del país en moneda extranjera.
	-L.C.P. Manuel Fonseca Villaseñor</t>
        </r>
      </text>
    </comment>
    <comment ref="C980" authorId="0" shapeId="0">
      <text>
        <r>
          <rPr>
            <sz val="11"/>
            <color theme="1"/>
            <rFont val="Calibri"/>
            <family val="2"/>
            <scheme val="minor"/>
          </rPr>
          <t>Ingresos propios: Son los que obtienen las entidades de la administración pública paraestatal y paramunicipal como pueden ser los ingresos por venta de bienes y servicios, ingresos diversos y no inherentes a la operación, en términos de las disposiciones legales aplicables.
	-L.C.P. Manuel Fonseca Villaseñor</t>
        </r>
      </text>
    </comment>
    <comment ref="C981"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
	-L.C.P. Manuel Fonseca Villaseñor</t>
        </r>
      </text>
    </comment>
    <comment ref="C982" authorId="0" shapeId="0">
      <text>
        <r>
          <rPr>
            <sz val="11"/>
            <color theme="1"/>
            <rFont val="Calibri"/>
            <family val="2"/>
            <scheme val="minor"/>
          </rPr>
          <t>Recursos estatales: En el caso de los Municipios, son los que provienen del Gobierno Estatal, en términos de la Ley de Ingresos Estatal y del Presupuesto de Egresos Estatal.
	-L.C.P. Manuel Fonseca Villaseñor</t>
        </r>
      </text>
    </comment>
    <comment ref="C983" authorId="0" shapeId="0">
      <text>
        <r>
          <rPr>
            <sz val="11"/>
            <color theme="1"/>
            <rFont val="Calibri"/>
            <family val="2"/>
            <scheme val="minor"/>
          </rPr>
          <t>Otros recursos de libre disposición: Son los que provienen de otras fuentes no etiquetadas no comprendidas en los conceptos anteriores.
	-L.C.P. Manuel Fonseca Villaseñor</t>
        </r>
      </text>
    </comment>
    <comment ref="C984"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
	-L.C.P. Manuel Fonseca Villaseñor</t>
        </r>
      </text>
    </comment>
    <comment ref="C985" authorId="0" shapeId="0">
      <text>
        <r>
          <rPr>
            <sz val="11"/>
            <color theme="1"/>
            <rFont val="Calibri"/>
            <family val="2"/>
            <scheme val="minor"/>
          </rPr>
          <t>Recursos estatales: En el caso de los Municipios, son los que provienen del Gobierno Estatal y que cuentan con un destino específico, en términos de la Ley de Ingresos Estatal y del Presupuesto de Egresos Estatal.
	-L.C.P. Manuel Fonseca Villaseñor</t>
        </r>
      </text>
    </comment>
    <comment ref="C986" authorId="0" shapeId="0">
      <text>
        <r>
          <rPr>
            <sz val="11"/>
            <color theme="1"/>
            <rFont val="Calibri"/>
            <family val="2"/>
            <scheme val="minor"/>
          </rPr>
          <t>Otros recursos de transferencias federales etiquetadas: Son los que provienen de otras fuentes etiquetadas no comprendidas en los conceptos anteriores.
	-L.C.P. Manuel Fonseca Villaseñor</t>
        </r>
      </text>
    </comment>
    <comment ref="B987" authorId="0" shapeId="0">
      <text>
        <r>
          <rPr>
            <sz val="11"/>
            <color theme="1"/>
            <rFont val="Calibri"/>
            <family val="2"/>
            <scheme val="minor"/>
          </rPr>
          <t>Asignaciones destinadas a la realización de programas, investigaciones, acciones y actividades en materia de seguridad pública y nacional, en cumplimiento de funciones y actividades oficiales, cuya realización implique riesgo, urgencia y confidencialidad extrema. Incluye los recursos para la contratación temporal de personas y la adquisición de materiales y servicios necesarios para tales efectos. En ningún caso se podrán sufragar con cargo a esta partida, erogaciones previstas en otros capítulos, conceptos y partidas de este clasificador cuando corresponda a programas, investigaciones, acciones y actividades diferentes de los especiales sujetos a esta partida.
	-L.C.P. Manuel Fonseca Villaseñor</t>
        </r>
      </text>
    </comment>
    <comment ref="C987" authorId="0" shapeId="0">
      <text>
        <r>
          <rPr>
            <sz val="11"/>
            <color theme="1"/>
            <rFont val="Calibri"/>
            <family val="2"/>
            <scheme val="minor"/>
          </rPr>
          <t>Recursos fiscales: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
	-L.C.P. Manuel Fonseca Villaseñor</t>
        </r>
      </text>
    </comment>
    <comment ref="C988" authorId="0" shapeId="0">
      <text>
        <r>
          <rPr>
            <sz val="11"/>
            <color theme="1"/>
            <rFont val="Calibri"/>
            <family val="2"/>
            <scheme val="minor"/>
          </rPr>
          <t>Financiamiento interno: Son los que provienen de obligaciones contraídas en el país, con acreedores nacionales y pagaderos en el interior del país en moneda nacional.
	-L.C.P. Manuel Fonseca Villaseñor</t>
        </r>
      </text>
    </comment>
    <comment ref="C989" authorId="0" shapeId="0">
      <text>
        <r>
          <rPr>
            <sz val="11"/>
            <color theme="1"/>
            <rFont val="Calibri"/>
            <family val="2"/>
            <scheme val="minor"/>
          </rPr>
          <t>Financiamiento Externo: Son los que provienen de obligaciones contraídas por el Poder Ejecutivo Federal con acreedores extranjeros y pagaderos en el exterior del país en moneda extranjera.
	-L.C.P. Manuel Fonseca Villaseñor</t>
        </r>
      </text>
    </comment>
    <comment ref="C990" authorId="0" shapeId="0">
      <text>
        <r>
          <rPr>
            <sz val="11"/>
            <color theme="1"/>
            <rFont val="Calibri"/>
            <family val="2"/>
            <scheme val="minor"/>
          </rPr>
          <t>Ingresos propios: Son los que obtienen las entidades de la administración pública paraestatal y paramunicipal como pueden ser los ingresos por venta de bienes y servicios, ingresos diversos y no inherentes a la operación, en términos de las disposiciones legales aplicables.
	-L.C.P. Manuel Fonseca Villaseñor</t>
        </r>
      </text>
    </comment>
    <comment ref="C991"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
	-L.C.P. Manuel Fonseca Villaseñor</t>
        </r>
      </text>
    </comment>
    <comment ref="C992" authorId="0" shapeId="0">
      <text>
        <r>
          <rPr>
            <sz val="11"/>
            <color theme="1"/>
            <rFont val="Calibri"/>
            <family val="2"/>
            <scheme val="minor"/>
          </rPr>
          <t>Recursos estatales: En el caso de los Municipios, son los que provienen del Gobierno Estatal, en términos de la Ley de Ingresos Estatal y del Presupuesto de Egresos Estatal.
	-L.C.P. Manuel Fonseca Villaseñor</t>
        </r>
      </text>
    </comment>
    <comment ref="C993" authorId="0" shapeId="0">
      <text>
        <r>
          <rPr>
            <sz val="11"/>
            <color theme="1"/>
            <rFont val="Calibri"/>
            <family val="2"/>
            <scheme val="minor"/>
          </rPr>
          <t>Otros recursos de libre disposición: Son los que provienen de otras fuentes no etiquetadas no comprendidas en los conceptos anteriores.
	-L.C.P. Manuel Fonseca Villaseñor</t>
        </r>
      </text>
    </comment>
    <comment ref="C994"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
	-L.C.P. Manuel Fonseca Villaseñor</t>
        </r>
      </text>
    </comment>
    <comment ref="C995" authorId="0" shapeId="0">
      <text>
        <r>
          <rPr>
            <sz val="11"/>
            <color theme="1"/>
            <rFont val="Calibri"/>
            <family val="2"/>
            <scheme val="minor"/>
          </rPr>
          <t>Recursos estatales: En el caso de los Municipios, son los que provienen del Gobierno Estatal y que cuentan con un destino específico, en términos de la Ley de Ingresos Estatal y del Presupuesto de Egresos Estatal.
	-L.C.P. Manuel Fonseca Villaseñor</t>
        </r>
      </text>
    </comment>
    <comment ref="C996" authorId="0" shapeId="0">
      <text>
        <r>
          <rPr>
            <sz val="11"/>
            <color theme="1"/>
            <rFont val="Calibri"/>
            <family val="2"/>
            <scheme val="minor"/>
          </rPr>
          <t>Otros recursos de transferencias federales etiquetadas: Son los que provienen de otras fuentes etiquetadas no comprendidas en los conceptos anteriores.
	-L.C.P. Manuel Fonseca Villaseñor</t>
        </r>
      </text>
    </comment>
    <comment ref="B997" authorId="0" shapeId="0">
      <text>
        <r>
          <rPr>
            <sz val="11"/>
            <color theme="1"/>
            <rFont val="Calibri"/>
            <family val="2"/>
            <scheme val="minor"/>
          </rPr>
          <t>Asignaciones destinadas a cubrir las erogaciones por servicios de monitoreo de personas, objetos o procesos tanto de inmuebles de los entes públicos como de lugares de dominio público prestados por instituciones de seguridad.
	-L.C.P. Manuel Fonseca Villaseñor</t>
        </r>
      </text>
    </comment>
    <comment ref="C997" authorId="0" shapeId="0">
      <text>
        <r>
          <rPr>
            <sz val="11"/>
            <color theme="1"/>
            <rFont val="Calibri"/>
            <family val="2"/>
            <scheme val="minor"/>
          </rPr>
          <t>Recursos fiscales: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
	-L.C.P. Manuel Fonseca Villaseñor</t>
        </r>
      </text>
    </comment>
    <comment ref="C998" authorId="0" shapeId="0">
      <text>
        <r>
          <rPr>
            <sz val="11"/>
            <color theme="1"/>
            <rFont val="Calibri"/>
            <family val="2"/>
            <scheme val="minor"/>
          </rPr>
          <t>Financiamiento interno: Son los que provienen de obligaciones contraídas en el país, con acreedores nacionales y pagaderos en el interior del país en moneda nacional.
	-L.C.P. Manuel Fonseca Villaseñor</t>
        </r>
      </text>
    </comment>
    <comment ref="C999" authorId="0" shapeId="0">
      <text>
        <r>
          <rPr>
            <sz val="11"/>
            <color theme="1"/>
            <rFont val="Calibri"/>
            <family val="2"/>
            <scheme val="minor"/>
          </rPr>
          <t>Financiamiento Externo: Son los que provienen de obligaciones contraídas por el Poder Ejecutivo Federal con acreedores extranjeros y pagaderos en el exterior del país en moneda extranjera.
	-L.C.P. Manuel Fonseca Villaseñor</t>
        </r>
      </text>
    </comment>
    <comment ref="C1000" authorId="0" shapeId="0">
      <text>
        <r>
          <rPr>
            <sz val="11"/>
            <color theme="1"/>
            <rFont val="Calibri"/>
            <family val="2"/>
            <scheme val="minor"/>
          </rPr>
          <t>Ingresos propios: Son los que obtienen las entidades de la administración pública paraestatal y paramunicipal como pueden ser los ingresos por venta de bienes y servicios, ingresos diversos y no inherentes a la operación, en términos de las disposiciones legales aplicables.
	-L.C.P. Manuel Fonseca Villaseñor</t>
        </r>
      </text>
    </comment>
    <comment ref="C1001"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
	-L.C.P. Manuel Fonseca Villaseñor</t>
        </r>
      </text>
    </comment>
    <comment ref="C1002" authorId="0" shapeId="0">
      <text>
        <r>
          <rPr>
            <sz val="11"/>
            <color theme="1"/>
            <rFont val="Calibri"/>
            <family val="2"/>
            <scheme val="minor"/>
          </rPr>
          <t>Recursos estatales: En el caso de los Municipios, son los que provienen del Gobierno Estatal, en términos de la Ley de Ingresos Estatal y del Presupuesto de Egresos Estatal.
	-L.C.P. Manuel Fonseca Villaseñor</t>
        </r>
      </text>
    </comment>
    <comment ref="C1003" authorId="0" shapeId="0">
      <text>
        <r>
          <rPr>
            <sz val="11"/>
            <color theme="1"/>
            <rFont val="Calibri"/>
            <family val="2"/>
            <scheme val="minor"/>
          </rPr>
          <t>Otros recursos de libre disposición: Son los que provienen de otras fuentes no etiquetadas no comprendidas en los conceptos anteriores.
	-L.C.P. Manuel Fonseca Villaseñor</t>
        </r>
      </text>
    </comment>
    <comment ref="C1004"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
	-L.C.P. Manuel Fonseca Villaseñor</t>
        </r>
      </text>
    </comment>
    <comment ref="C1005" authorId="0" shapeId="0">
      <text>
        <r>
          <rPr>
            <sz val="11"/>
            <color theme="1"/>
            <rFont val="Calibri"/>
            <family val="2"/>
            <scheme val="minor"/>
          </rPr>
          <t>Recursos estatales: En el caso de los Municipios, son los que provienen del Gobierno Estatal y que cuentan con un destino específico, en términos de la Ley de Ingresos Estatal y del Presupuesto de Egresos Estatal.
	-L.C.P. Manuel Fonseca Villaseñor</t>
        </r>
      </text>
    </comment>
    <comment ref="C1006" authorId="0" shapeId="0">
      <text>
        <r>
          <rPr>
            <sz val="11"/>
            <color theme="1"/>
            <rFont val="Calibri"/>
            <family val="2"/>
            <scheme val="minor"/>
          </rPr>
          <t>Otros recursos de transferencias federales etiquetadas: Son los que provienen de otras fuentes etiquetadas no comprendidas en los conceptos anteriores.
	-L.C.P. Manuel Fonseca Villaseñor</t>
        </r>
      </text>
    </comment>
    <comment ref="B1007" authorId="0" shapeId="0">
      <text>
        <r>
          <rPr>
            <sz val="11"/>
            <color theme="1"/>
            <rFont val="Calibri"/>
            <family val="2"/>
            <scheme val="minor"/>
          </rPr>
          <t>Servicios profesionales de investigación de mercados, de fotografía, todo tipo de traducciones escritas o verbales, veterinarios, de valuación de metales, piedras preciosas, obras de arte y antigüedades, y otros servicios profesionales, científicos y técnicos no clasificados en otra parte.
	-L.C.P. Manuel Fonseca Villaseñor</t>
        </r>
      </text>
    </comment>
    <comment ref="C1007" authorId="0" shapeId="0">
      <text>
        <r>
          <rPr>
            <sz val="11"/>
            <color theme="1"/>
            <rFont val="Calibri"/>
            <family val="2"/>
            <scheme val="minor"/>
          </rPr>
          <t>Recursos fiscales: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
	-L.C.P. Manuel Fonseca Villaseñor</t>
        </r>
      </text>
    </comment>
    <comment ref="C1008" authorId="0" shapeId="0">
      <text>
        <r>
          <rPr>
            <sz val="11"/>
            <color theme="1"/>
            <rFont val="Calibri"/>
            <family val="2"/>
            <scheme val="minor"/>
          </rPr>
          <t>Financiamiento interno: Son los que provienen de obligaciones contraídas en el país, con acreedores nacionales y pagaderos en el interior del país en moneda nacional.
	-L.C.P. Manuel Fonseca Villaseñor</t>
        </r>
      </text>
    </comment>
    <comment ref="C1009" authorId="0" shapeId="0">
      <text>
        <r>
          <rPr>
            <sz val="11"/>
            <color theme="1"/>
            <rFont val="Calibri"/>
            <family val="2"/>
            <scheme val="minor"/>
          </rPr>
          <t>Financiamiento Externo: Son los que provienen de obligaciones contraídas por el Poder Ejecutivo Federal con acreedores extranjeros y pagaderos en el exterior del país en moneda extranjera.
	-L.C.P. Manuel Fonseca Villaseñor</t>
        </r>
      </text>
    </comment>
    <comment ref="C1010" authorId="0" shapeId="0">
      <text>
        <r>
          <rPr>
            <sz val="11"/>
            <color theme="1"/>
            <rFont val="Calibri"/>
            <family val="2"/>
            <scheme val="minor"/>
          </rPr>
          <t>Ingresos propios: Son los que obtienen las entidades de la administración pública paraestatal y paramunicipal como pueden ser los ingresos por venta de bienes y servicios, ingresos diversos y no inherentes a la operación, en términos de las disposiciones legales aplicables.
	-L.C.P. Manuel Fonseca Villaseñor</t>
        </r>
      </text>
    </comment>
    <comment ref="C1011"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
	-L.C.P. Manuel Fonseca Villaseñor</t>
        </r>
      </text>
    </comment>
    <comment ref="C1012" authorId="0" shapeId="0">
      <text>
        <r>
          <rPr>
            <sz val="11"/>
            <color theme="1"/>
            <rFont val="Calibri"/>
            <family val="2"/>
            <scheme val="minor"/>
          </rPr>
          <t>Recursos estatales: En el caso de los Municipios, son los que provienen del Gobierno Estatal, en términos de la Ley de Ingresos Estatal y del Presupuesto de Egresos Estatal.
	-L.C.P. Manuel Fonseca Villaseñor</t>
        </r>
      </text>
    </comment>
    <comment ref="C1013" authorId="0" shapeId="0">
      <text>
        <r>
          <rPr>
            <sz val="11"/>
            <color theme="1"/>
            <rFont val="Calibri"/>
            <family val="2"/>
            <scheme val="minor"/>
          </rPr>
          <t>Otros recursos de libre disposición: Son los que provienen de otras fuentes no etiquetadas no comprendidas en los conceptos anteriores.
	-L.C.P. Manuel Fonseca Villaseñor</t>
        </r>
      </text>
    </comment>
    <comment ref="C1014"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
	-L.C.P. Manuel Fonseca Villaseñor</t>
        </r>
      </text>
    </comment>
    <comment ref="C1015" authorId="0" shapeId="0">
      <text>
        <r>
          <rPr>
            <sz val="11"/>
            <color theme="1"/>
            <rFont val="Calibri"/>
            <family val="2"/>
            <scheme val="minor"/>
          </rPr>
          <t>Recursos estatales: En el caso de los Municipios, son los que provienen del Gobierno Estatal y que cuentan con un destino específico, en términos de la Ley de Ingresos Estatal y del Presupuesto de Egresos Estatal.
	-L.C.P. Manuel Fonseca Villaseñor</t>
        </r>
      </text>
    </comment>
    <comment ref="C1016" authorId="0" shapeId="0">
      <text>
        <r>
          <rPr>
            <sz val="11"/>
            <color theme="1"/>
            <rFont val="Calibri"/>
            <family val="2"/>
            <scheme val="minor"/>
          </rPr>
          <t>Otros recursos de transferencias federales etiquetadas: Son los que provienen de otras fuentes etiquetadas no comprendidas en los conceptos anteriores.
	-L.C.P. Manuel Fonseca Villaseñor</t>
        </r>
      </text>
    </comment>
    <comment ref="B1017" authorId="0" shapeId="0">
      <text>
        <r>
          <rPr>
            <sz val="11"/>
            <color theme="1"/>
            <rFont val="Calibri"/>
            <family val="2"/>
            <scheme val="minor"/>
          </rPr>
          <t>Asignaciones destinadas a cubrir el costo de servicios tales como: fletes y maniobras; almacenaje, embalaje y envase; así como servicios bancarios y financieros; seguros patrimoniales; comisiones por ventas.
	-L.C.P. Manuel Fonseca Villaseñor</t>
        </r>
      </text>
    </comment>
    <comment ref="B1018" authorId="0" shapeId="0">
      <text>
        <r>
          <rPr>
            <sz val="11"/>
            <color theme="1"/>
            <rFont val="Calibri"/>
            <family val="2"/>
            <scheme val="minor"/>
          </rPr>
          <t>Asignaciones destinadas a cubrir el pago de servicios financieros y bancarios, tales como: el pago de comisiones, intereses por adeudos de los entes públicos, descuentos e intereses devengados con motivo de la colocación de empréstitos, certificados u otras obligaciones a cargo de la Tesorería, de acuerdo con tratados, contratos, convenios o leyes. Incluye los gastos por la realización de avalúo de bienes muebles e inmuebles o por justipreciación.
	-L.C.P. Manuel Fonseca Villaseñor</t>
        </r>
      </text>
    </comment>
    <comment ref="C1018" authorId="0" shapeId="0">
      <text>
        <r>
          <rPr>
            <sz val="11"/>
            <color theme="1"/>
            <rFont val="Calibri"/>
            <family val="2"/>
            <scheme val="minor"/>
          </rPr>
          <t>Recursos fiscales: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
	-L.C.P. Manuel Fonseca Villaseñor</t>
        </r>
      </text>
    </comment>
    <comment ref="C1019" authorId="0" shapeId="0">
      <text>
        <r>
          <rPr>
            <sz val="11"/>
            <color theme="1"/>
            <rFont val="Calibri"/>
            <family val="2"/>
            <scheme val="minor"/>
          </rPr>
          <t>Financiamiento interno: Son los que provienen de obligaciones contraídas en el país, con acreedores nacionales y pagaderos en el interior del país en moneda nacional.
	-L.C.P. Manuel Fonseca Villaseñor</t>
        </r>
      </text>
    </comment>
    <comment ref="C1020" authorId="0" shapeId="0">
      <text>
        <r>
          <rPr>
            <sz val="11"/>
            <color theme="1"/>
            <rFont val="Calibri"/>
            <family val="2"/>
            <scheme val="minor"/>
          </rPr>
          <t>Financiamiento Externo: Son los que provienen de obligaciones contraídas por el Poder Ejecutivo Federal con acreedores extranjeros y pagaderos en el exterior del país en moneda extranjera.
	-L.C.P. Manuel Fonseca Villaseñor</t>
        </r>
      </text>
    </comment>
    <comment ref="C1021" authorId="0" shapeId="0">
      <text>
        <r>
          <rPr>
            <sz val="11"/>
            <color theme="1"/>
            <rFont val="Calibri"/>
            <family val="2"/>
            <scheme val="minor"/>
          </rPr>
          <t>Ingresos propios: Son los que obtienen las entidades de la administración pública paraestatal y paramunicipal como pueden ser los ingresos por venta de bienes y servicios, ingresos diversos y no inherentes a la operación, en términos de las disposiciones legales aplicables.
	-L.C.P. Manuel Fonseca Villaseñor</t>
        </r>
      </text>
    </comment>
    <comment ref="C1022"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
	-L.C.P. Manuel Fonseca Villaseñor</t>
        </r>
      </text>
    </comment>
    <comment ref="C1023" authorId="0" shapeId="0">
      <text>
        <r>
          <rPr>
            <sz val="11"/>
            <color theme="1"/>
            <rFont val="Calibri"/>
            <family val="2"/>
            <scheme val="minor"/>
          </rPr>
          <t>Recursos estatales: En el caso de los Municipios, son los que provienen del Gobierno Estatal, en términos de la Ley de Ingresos Estatal y del Presupuesto de Egresos Estatal.
	-L.C.P. Manuel Fonseca Villaseñor</t>
        </r>
      </text>
    </comment>
    <comment ref="C1024" authorId="0" shapeId="0">
      <text>
        <r>
          <rPr>
            <sz val="11"/>
            <color theme="1"/>
            <rFont val="Calibri"/>
            <family val="2"/>
            <scheme val="minor"/>
          </rPr>
          <t>Otros recursos de libre disposición: Son los que provienen de otras fuentes no etiquetadas no comprendidas en los conceptos anteriores.
	-L.C.P. Manuel Fonseca Villaseñor</t>
        </r>
      </text>
    </comment>
    <comment ref="C1025"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
	-L.C.P. Manuel Fonseca Villaseñor</t>
        </r>
      </text>
    </comment>
    <comment ref="C1026" authorId="0" shapeId="0">
      <text>
        <r>
          <rPr>
            <sz val="11"/>
            <color theme="1"/>
            <rFont val="Calibri"/>
            <family val="2"/>
            <scheme val="minor"/>
          </rPr>
          <t>Recursos estatales: En el caso de los Municipios, son los que provienen del Gobierno Estatal y que cuentan con un destino específico, en términos de la Ley de Ingresos Estatal y del Presupuesto de Egresos Estatal.
	-L.C.P. Manuel Fonseca Villaseñor</t>
        </r>
      </text>
    </comment>
    <comment ref="C1027" authorId="0" shapeId="0">
      <text>
        <r>
          <rPr>
            <sz val="11"/>
            <color theme="1"/>
            <rFont val="Calibri"/>
            <family val="2"/>
            <scheme val="minor"/>
          </rPr>
          <t>Otros recursos de transferencias federales etiquetadas: Son los que provienen de otras fuentes etiquetadas no comprendidas en los conceptos anteriores.
	-L.C.P. Manuel Fonseca Villaseñor</t>
        </r>
      </text>
    </comment>
    <comment ref="B1028" authorId="0" shapeId="0">
      <text>
        <r>
          <rPr>
            <sz val="11"/>
            <color theme="1"/>
            <rFont val="Calibri"/>
            <family val="2"/>
            <scheme val="minor"/>
          </rPr>
          <t>Asignaciones destinadas a cubrir los gastos por servicios de cobranza, investigación crediticia y recopilación de información sobre solvencia financiera de personas o negocios.
	-L.C.P. Manuel Fonseca Villaseñor</t>
        </r>
      </text>
    </comment>
    <comment ref="C1028" authorId="0" shapeId="0">
      <text>
        <r>
          <rPr>
            <sz val="11"/>
            <color theme="1"/>
            <rFont val="Calibri"/>
            <family val="2"/>
            <scheme val="minor"/>
          </rPr>
          <t>Recursos fiscales: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
	-L.C.P. Manuel Fonseca Villaseñor</t>
        </r>
      </text>
    </comment>
    <comment ref="C1029" authorId="0" shapeId="0">
      <text>
        <r>
          <rPr>
            <sz val="11"/>
            <color theme="1"/>
            <rFont val="Calibri"/>
            <family val="2"/>
            <scheme val="minor"/>
          </rPr>
          <t>Financiamiento interno: Son los que provienen de obligaciones contraídas en el país, con acreedores nacionales y pagaderos en el interior del país en moneda nacional.
	-L.C.P. Manuel Fonseca Villaseñor</t>
        </r>
      </text>
    </comment>
    <comment ref="C1030" authorId="0" shapeId="0">
      <text>
        <r>
          <rPr>
            <sz val="11"/>
            <color theme="1"/>
            <rFont val="Calibri"/>
            <family val="2"/>
            <scheme val="minor"/>
          </rPr>
          <t>Financiamiento Externo: Son los que provienen de obligaciones contraídas por el Poder Ejecutivo Federal con acreedores extranjeros y pagaderos en el exterior del país en moneda extranjera.
	-L.C.P. Manuel Fonseca Villaseñor</t>
        </r>
      </text>
    </comment>
    <comment ref="C1031" authorId="0" shapeId="0">
      <text>
        <r>
          <rPr>
            <sz val="11"/>
            <color theme="1"/>
            <rFont val="Calibri"/>
            <family val="2"/>
            <scheme val="minor"/>
          </rPr>
          <t>Ingresos propios: Son los que obtienen las entidades de la administración pública paraestatal y paramunicipal como pueden ser los ingresos por venta de bienes y servicios, ingresos diversos y no inherentes a la operación, en términos de las disposiciones legales aplicables.
	-L.C.P. Manuel Fonseca Villaseñor</t>
        </r>
      </text>
    </comment>
    <comment ref="C1032"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
	-L.C.P. Manuel Fonseca Villaseñor</t>
        </r>
      </text>
    </comment>
    <comment ref="C1033" authorId="0" shapeId="0">
      <text>
        <r>
          <rPr>
            <sz val="11"/>
            <color theme="1"/>
            <rFont val="Calibri"/>
            <family val="2"/>
            <scheme val="minor"/>
          </rPr>
          <t>Recursos estatales: En el caso de los Municipios, son los que provienen del Gobierno Estatal, en términos de la Ley de Ingresos Estatal y del Presupuesto de Egresos Estatal.
	-L.C.P. Manuel Fonseca Villaseñor</t>
        </r>
      </text>
    </comment>
    <comment ref="C1034" authorId="0" shapeId="0">
      <text>
        <r>
          <rPr>
            <sz val="11"/>
            <color theme="1"/>
            <rFont val="Calibri"/>
            <family val="2"/>
            <scheme val="minor"/>
          </rPr>
          <t>Otros recursos de libre disposición: Son los que provienen de otras fuentes no etiquetadas no comprendidas en los conceptos anteriores.
	-L.C.P. Manuel Fonseca Villaseñor</t>
        </r>
      </text>
    </comment>
    <comment ref="C1035"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
	-L.C.P. Manuel Fonseca Villaseñor</t>
        </r>
      </text>
    </comment>
    <comment ref="C1036" authorId="0" shapeId="0">
      <text>
        <r>
          <rPr>
            <sz val="11"/>
            <color theme="1"/>
            <rFont val="Calibri"/>
            <family val="2"/>
            <scheme val="minor"/>
          </rPr>
          <t>Recursos estatales: En el caso de los Municipios, son los que provienen del Gobierno Estatal y que cuentan con un destino específico, en términos de la Ley de Ingresos Estatal y del Presupuesto de Egresos Estatal.
	-L.C.P. Manuel Fonseca Villaseñor</t>
        </r>
      </text>
    </comment>
    <comment ref="C1037" authorId="0" shapeId="0">
      <text>
        <r>
          <rPr>
            <sz val="11"/>
            <color theme="1"/>
            <rFont val="Calibri"/>
            <family val="2"/>
            <scheme val="minor"/>
          </rPr>
          <t>Otros recursos de transferencias federales etiquetadas: Son los que provienen de otras fuentes etiquetadas no comprendidas en los conceptos anteriores.
	-L.C.P. Manuel Fonseca Villaseñor</t>
        </r>
      </text>
    </comment>
    <comment ref="B1038" authorId="0" shapeId="0">
      <text>
        <r>
          <rPr>
            <sz val="11"/>
            <color theme="1"/>
            <rFont val="Calibri"/>
            <family val="2"/>
            <scheme val="minor"/>
          </rPr>
          <t>Asignaciones destinadas a cubrir el pago de servicios financieros por guarda, custodia, traslado de valores y otros gastos inherentes a la recaudación.
	-L.C.P. Manuel Fonseca Villaseñor</t>
        </r>
      </text>
    </comment>
    <comment ref="C1038" authorId="0" shapeId="0">
      <text>
        <r>
          <rPr>
            <sz val="11"/>
            <color theme="1"/>
            <rFont val="Calibri"/>
            <family val="2"/>
            <scheme val="minor"/>
          </rPr>
          <t>Recursos fiscales: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
	-L.C.P. Manuel Fonseca Villaseñor</t>
        </r>
      </text>
    </comment>
    <comment ref="C1039" authorId="0" shapeId="0">
      <text>
        <r>
          <rPr>
            <sz val="11"/>
            <color theme="1"/>
            <rFont val="Calibri"/>
            <family val="2"/>
            <scheme val="minor"/>
          </rPr>
          <t>Financiamiento interno: Son los que provienen de obligaciones contraídas en el país, con acreedores nacionales y pagaderos en el interior del país en moneda nacional.
	-L.C.P. Manuel Fonseca Villaseñor</t>
        </r>
      </text>
    </comment>
    <comment ref="C1040" authorId="0" shapeId="0">
      <text>
        <r>
          <rPr>
            <sz val="11"/>
            <color theme="1"/>
            <rFont val="Calibri"/>
            <family val="2"/>
            <scheme val="minor"/>
          </rPr>
          <t>Financiamiento Externo: Son los que provienen de obligaciones contraídas por el Poder Ejecutivo Federal con acreedores extranjeros y pagaderos en el exterior del país en moneda extranjera.
	-L.C.P. Manuel Fonseca Villaseñor</t>
        </r>
      </text>
    </comment>
    <comment ref="C1041" authorId="0" shapeId="0">
      <text>
        <r>
          <rPr>
            <sz val="11"/>
            <color theme="1"/>
            <rFont val="Calibri"/>
            <family val="2"/>
            <scheme val="minor"/>
          </rPr>
          <t>Ingresos propios: Son los que obtienen las entidades de la administración pública paraestatal y paramunicipal como pueden ser los ingresos por venta de bienes y servicios, ingresos diversos y no inherentes a la operación, en términos de las disposiciones legales aplicables.
	-L.C.P. Manuel Fonseca Villaseñor</t>
        </r>
      </text>
    </comment>
    <comment ref="C1042"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
	-L.C.P. Manuel Fonseca Villaseñor</t>
        </r>
      </text>
    </comment>
    <comment ref="C1043" authorId="0" shapeId="0">
      <text>
        <r>
          <rPr>
            <sz val="11"/>
            <color theme="1"/>
            <rFont val="Calibri"/>
            <family val="2"/>
            <scheme val="minor"/>
          </rPr>
          <t>Recursos estatales: En el caso de los Municipios, son los que provienen del Gobierno Estatal, en términos de la Ley de Ingresos Estatal y del Presupuesto de Egresos Estatal.
	-L.C.P. Manuel Fonseca Villaseñor</t>
        </r>
      </text>
    </comment>
    <comment ref="C1044" authorId="0" shapeId="0">
      <text>
        <r>
          <rPr>
            <sz val="11"/>
            <color theme="1"/>
            <rFont val="Calibri"/>
            <family val="2"/>
            <scheme val="minor"/>
          </rPr>
          <t>Otros recursos de libre disposición: Son los que provienen de otras fuentes no etiquetadas no comprendidas en los conceptos anteriores.
	-L.C.P. Manuel Fonseca Villaseñor</t>
        </r>
      </text>
    </comment>
    <comment ref="C1045"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
	-L.C.P. Manuel Fonseca Villaseñor</t>
        </r>
      </text>
    </comment>
    <comment ref="C1046" authorId="0" shapeId="0">
      <text>
        <r>
          <rPr>
            <sz val="11"/>
            <color theme="1"/>
            <rFont val="Calibri"/>
            <family val="2"/>
            <scheme val="minor"/>
          </rPr>
          <t>Recursos estatales: En el caso de los Municipios, son los que provienen del Gobierno Estatal y que cuentan con un destino específico, en términos de la Ley de Ingresos Estatal y del Presupuesto de Egresos Estatal.
	-L.C.P. Manuel Fonseca Villaseñor</t>
        </r>
      </text>
    </comment>
    <comment ref="C1047" authorId="0" shapeId="0">
      <text>
        <r>
          <rPr>
            <sz val="11"/>
            <color theme="1"/>
            <rFont val="Calibri"/>
            <family val="2"/>
            <scheme val="minor"/>
          </rPr>
          <t>Otros recursos de transferencias federales etiquetadas: Son los que provienen de otras fuentes etiquetadas no comprendidas en los conceptos anteriores.
	-L.C.P. Manuel Fonseca Villaseñor</t>
        </r>
      </text>
    </comment>
    <comment ref="B1048" authorId="0" shapeId="0">
      <text>
        <r>
          <rPr>
            <sz val="11"/>
            <color theme="1"/>
            <rFont val="Calibri"/>
            <family val="2"/>
            <scheme val="minor"/>
          </rPr>
          <t>Asignaciones destinadas a cubrir las primas con cargo al presupuesto autorizado de los entes públicos, por concepto de la contratación del seguro de responsabilidad patrimonial del Estado, que permita con la suma asegurada cubrir el monto equivalente a las indemnizaciones y que corresponderán a la reparación integral del daño y, en su caso, por el daño personal y moral, que se ocasionen como consecuencia de la actividad administrativa irregular del Estado. Excluye el monto de las erogaciones que resulten por insuficiencia de la suma asegurada contra el costo de la indemnización y, en su caso, los deducibles correspondientes. Estas erogaciones deberán cubrirse con cargo a la partida: Otros gastos por responsabilidades, de este Clasificador.
	-L.C.P. Manuel Fonseca Villaseñor</t>
        </r>
      </text>
    </comment>
    <comment ref="C1048" authorId="0" shapeId="0">
      <text>
        <r>
          <rPr>
            <sz val="11"/>
            <color theme="1"/>
            <rFont val="Calibri"/>
            <family val="2"/>
            <scheme val="minor"/>
          </rPr>
          <t>Recursos fiscales: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
	-L.C.P. Manuel Fonseca Villaseñor</t>
        </r>
      </text>
    </comment>
    <comment ref="C1049" authorId="0" shapeId="0">
      <text>
        <r>
          <rPr>
            <sz val="11"/>
            <color theme="1"/>
            <rFont val="Calibri"/>
            <family val="2"/>
            <scheme val="minor"/>
          </rPr>
          <t>Financiamiento interno: Son los que provienen de obligaciones contraídas en el país, con acreedores nacionales y pagaderos en el interior del país en moneda nacional.
	-L.C.P. Manuel Fonseca Villaseñor</t>
        </r>
      </text>
    </comment>
    <comment ref="C1050" authorId="0" shapeId="0">
      <text>
        <r>
          <rPr>
            <sz val="11"/>
            <color theme="1"/>
            <rFont val="Calibri"/>
            <family val="2"/>
            <scheme val="minor"/>
          </rPr>
          <t>Financiamiento Externo: Son los que provienen de obligaciones contraídas por el Poder Ejecutivo Federal con acreedores extranjeros y pagaderos en el exterior del país en moneda extranjera.
	-L.C.P. Manuel Fonseca Villaseñor</t>
        </r>
      </text>
    </comment>
    <comment ref="C1051" authorId="0" shapeId="0">
      <text>
        <r>
          <rPr>
            <sz val="11"/>
            <color theme="1"/>
            <rFont val="Calibri"/>
            <family val="2"/>
            <scheme val="minor"/>
          </rPr>
          <t>Ingresos propios: Son los que obtienen las entidades de la administración pública paraestatal y paramunicipal como pueden ser los ingresos por venta de bienes y servicios, ingresos diversos y no inherentes a la operación, en términos de las disposiciones legales aplicables.
	-L.C.P. Manuel Fonseca Villaseñor</t>
        </r>
      </text>
    </comment>
    <comment ref="C1052"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
	-L.C.P. Manuel Fonseca Villaseñor</t>
        </r>
      </text>
    </comment>
    <comment ref="C1053" authorId="0" shapeId="0">
      <text>
        <r>
          <rPr>
            <sz val="11"/>
            <color theme="1"/>
            <rFont val="Calibri"/>
            <family val="2"/>
            <scheme val="minor"/>
          </rPr>
          <t>Recursos estatales: En el caso de los Municipios, son los que provienen del Gobierno Estatal, en términos de la Ley de Ingresos Estatal y del Presupuesto de Egresos Estatal.
	-L.C.P. Manuel Fonseca Villaseñor</t>
        </r>
      </text>
    </comment>
    <comment ref="C1054" authorId="0" shapeId="0">
      <text>
        <r>
          <rPr>
            <sz val="11"/>
            <color theme="1"/>
            <rFont val="Calibri"/>
            <family val="2"/>
            <scheme val="minor"/>
          </rPr>
          <t>Otros recursos de libre disposición: Son los que provienen de otras fuentes no etiquetadas no comprendidas en los conceptos anteriores.
	-L.C.P. Manuel Fonseca Villaseñor</t>
        </r>
      </text>
    </comment>
    <comment ref="C1055"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
	-L.C.P. Manuel Fonseca Villaseñor</t>
        </r>
      </text>
    </comment>
    <comment ref="C1056" authorId="0" shapeId="0">
      <text>
        <r>
          <rPr>
            <sz val="11"/>
            <color theme="1"/>
            <rFont val="Calibri"/>
            <family val="2"/>
            <scheme val="minor"/>
          </rPr>
          <t>Recursos estatales: En el caso de los Municipios, son los que provienen del Gobierno Estatal y que cuentan con un destino específico, en términos de la Ley de Ingresos Estatal y del Presupuesto de Egresos Estatal.
	-L.C.P. Manuel Fonseca Villaseñor</t>
        </r>
      </text>
    </comment>
    <comment ref="C1057" authorId="0" shapeId="0">
      <text>
        <r>
          <rPr>
            <sz val="11"/>
            <color theme="1"/>
            <rFont val="Calibri"/>
            <family val="2"/>
            <scheme val="minor"/>
          </rPr>
          <t>Otros recursos de transferencias federales etiquetadas: Son los que provienen de otras fuentes etiquetadas no comprendidas en los conceptos anteriores.
	-L.C.P. Manuel Fonseca Villaseñor</t>
        </r>
      </text>
    </comment>
    <comment ref="B1058" authorId="0" shapeId="0">
      <text>
        <r>
          <rPr>
            <sz val="11"/>
            <color theme="1"/>
            <rFont val="Calibri"/>
            <family val="2"/>
            <scheme val="minor"/>
          </rPr>
          <t>Asignaciones destinadas a cubrir las primas por concepto de seguros contra robos, incendios, y demás riesgos o contingencias a que pueden estar sujetos los materiales, bienes muebles e inmuebles y todo tipo de valores registrados en los activos. Excluye el pago de deducibles previstos en el concepto: Servicios de instalación, reparación, mantenimiento y conservación, así como los seguros de vida del personal civil y militar o de gastos médicos, previstos en el capítulo 1000 Servicios Personales.
	-L.C.P. Manuel Fonseca Villaseñor</t>
        </r>
      </text>
    </comment>
    <comment ref="C1058" authorId="0" shapeId="0">
      <text>
        <r>
          <rPr>
            <sz val="11"/>
            <color theme="1"/>
            <rFont val="Calibri"/>
            <family val="2"/>
            <scheme val="minor"/>
          </rPr>
          <t>Recursos fiscales: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
	-L.C.P. Manuel Fonseca Villaseñor</t>
        </r>
      </text>
    </comment>
    <comment ref="C1059" authorId="0" shapeId="0">
      <text>
        <r>
          <rPr>
            <sz val="11"/>
            <color theme="1"/>
            <rFont val="Calibri"/>
            <family val="2"/>
            <scheme val="minor"/>
          </rPr>
          <t>Financiamiento interno: Son los que provienen de obligaciones contraídas en el país, con acreedores nacionales y pagaderos en el interior del país en moneda nacional.
	-L.C.P. Manuel Fonseca Villaseñor</t>
        </r>
      </text>
    </comment>
    <comment ref="C1060" authorId="0" shapeId="0">
      <text>
        <r>
          <rPr>
            <sz val="11"/>
            <color theme="1"/>
            <rFont val="Calibri"/>
            <family val="2"/>
            <scheme val="minor"/>
          </rPr>
          <t>Financiamiento Externo: Son los que provienen de obligaciones contraídas por el Poder Ejecutivo Federal con acreedores extranjeros y pagaderos en el exterior del país en moneda extranjera.
	-L.C.P. Manuel Fonseca Villaseñor</t>
        </r>
      </text>
    </comment>
    <comment ref="C1061" authorId="0" shapeId="0">
      <text>
        <r>
          <rPr>
            <sz val="11"/>
            <color theme="1"/>
            <rFont val="Calibri"/>
            <family val="2"/>
            <scheme val="minor"/>
          </rPr>
          <t>Ingresos propios: Son los que obtienen las entidades de la administración pública paraestatal y paramunicipal como pueden ser los ingresos por venta de bienes y servicios, ingresos diversos y no inherentes a la operación, en términos de las disposiciones legales aplicables.
	-L.C.P. Manuel Fonseca Villaseñor</t>
        </r>
      </text>
    </comment>
    <comment ref="C1062"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
	-L.C.P. Manuel Fonseca Villaseñor</t>
        </r>
      </text>
    </comment>
    <comment ref="C1063" authorId="0" shapeId="0">
      <text>
        <r>
          <rPr>
            <sz val="11"/>
            <color theme="1"/>
            <rFont val="Calibri"/>
            <family val="2"/>
            <scheme val="minor"/>
          </rPr>
          <t>Recursos estatales: En el caso de los Municipios, son los que provienen del Gobierno Estatal, en términos de la Ley de Ingresos Estatal y del Presupuesto de Egresos Estatal.
	-L.C.P. Manuel Fonseca Villaseñor</t>
        </r>
      </text>
    </comment>
    <comment ref="C1064" authorId="0" shapeId="0">
      <text>
        <r>
          <rPr>
            <sz val="11"/>
            <color theme="1"/>
            <rFont val="Calibri"/>
            <family val="2"/>
            <scheme val="minor"/>
          </rPr>
          <t>Otros recursos de libre disposición: Son los que provienen de otras fuentes no etiquetadas no comprendidas en los conceptos anteriores.
	-L.C.P. Manuel Fonseca Villaseñor</t>
        </r>
      </text>
    </comment>
    <comment ref="C1065"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
	-L.C.P. Manuel Fonseca Villaseñor</t>
        </r>
      </text>
    </comment>
    <comment ref="C1066" authorId="0" shapeId="0">
      <text>
        <r>
          <rPr>
            <sz val="11"/>
            <color theme="1"/>
            <rFont val="Calibri"/>
            <family val="2"/>
            <scheme val="minor"/>
          </rPr>
          <t>Recursos estatales: En el caso de los Municipios, son los que provienen del Gobierno Estatal y que cuentan con un destino específico, en términos de la Ley de Ingresos Estatal y del Presupuesto de Egresos Estatal.
	-L.C.P. Manuel Fonseca Villaseñor</t>
        </r>
      </text>
    </comment>
    <comment ref="C1067" authorId="0" shapeId="0">
      <text>
        <r>
          <rPr>
            <sz val="11"/>
            <color theme="1"/>
            <rFont val="Calibri"/>
            <family val="2"/>
            <scheme val="minor"/>
          </rPr>
          <t>Otros recursos de transferencias federales etiquetadas: Son los que provienen de otras fuentes etiquetadas no comprendidas en los conceptos anteriores.
	-L.C.P. Manuel Fonseca Villaseñor</t>
        </r>
      </text>
    </comment>
    <comment ref="B1068" authorId="0" shapeId="0">
      <text>
        <r>
          <rPr>
            <sz val="11"/>
            <color theme="1"/>
            <rFont val="Calibri"/>
            <family val="2"/>
            <scheme val="minor"/>
          </rPr>
          <t>Asignaciones destinadas a cubrir el costo de los servicios de almacenamiento, embalaje, desembalaje, envase y desenvase de toda clase de objetos, artículos, materiales, mobiliario, entre otros.
	-L.C.P. Manuel Fonseca Villaseñor</t>
        </r>
      </text>
    </comment>
    <comment ref="C1068" authorId="0" shapeId="0">
      <text>
        <r>
          <rPr>
            <sz val="11"/>
            <color theme="1"/>
            <rFont val="Calibri"/>
            <family val="2"/>
            <scheme val="minor"/>
          </rPr>
          <t>Recursos fiscales: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
	-L.C.P. Manuel Fonseca Villaseñor</t>
        </r>
      </text>
    </comment>
    <comment ref="C1069" authorId="0" shapeId="0">
      <text>
        <r>
          <rPr>
            <sz val="11"/>
            <color theme="1"/>
            <rFont val="Calibri"/>
            <family val="2"/>
            <scheme val="minor"/>
          </rPr>
          <t>Financiamiento interno: Son los que provienen de obligaciones contraídas en el país, con acreedores nacionales y pagaderos en el interior del país en moneda nacional.
	-L.C.P. Manuel Fonseca Villaseñor</t>
        </r>
      </text>
    </comment>
    <comment ref="C1070" authorId="0" shapeId="0">
      <text>
        <r>
          <rPr>
            <sz val="11"/>
            <color theme="1"/>
            <rFont val="Calibri"/>
            <family val="2"/>
            <scheme val="minor"/>
          </rPr>
          <t>Financiamiento Externo: Son los que provienen de obligaciones contraídas por el Poder Ejecutivo Federal con acreedores extranjeros y pagaderos en el exterior del país en moneda extranjera.
	-L.C.P. Manuel Fonseca Villaseñor</t>
        </r>
      </text>
    </comment>
    <comment ref="C1071" authorId="0" shapeId="0">
      <text>
        <r>
          <rPr>
            <sz val="11"/>
            <color theme="1"/>
            <rFont val="Calibri"/>
            <family val="2"/>
            <scheme val="minor"/>
          </rPr>
          <t>Ingresos propios: Son los que obtienen las entidades de la administración pública paraestatal y paramunicipal como pueden ser los ingresos por venta de bienes y servicios, ingresos diversos y no inherentes a la operación, en términos de las disposiciones legales aplicables.
	-L.C.P. Manuel Fonseca Villaseñor</t>
        </r>
      </text>
    </comment>
    <comment ref="C1072"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
	-L.C.P. Manuel Fonseca Villaseñor</t>
        </r>
      </text>
    </comment>
    <comment ref="C1073" authorId="0" shapeId="0">
      <text>
        <r>
          <rPr>
            <sz val="11"/>
            <color theme="1"/>
            <rFont val="Calibri"/>
            <family val="2"/>
            <scheme val="minor"/>
          </rPr>
          <t>Recursos estatales: En el caso de los Municipios, son los que provienen del Gobierno Estatal, en términos de la Ley de Ingresos Estatal y del Presupuesto de Egresos Estatal.
	-L.C.P. Manuel Fonseca Villaseñor</t>
        </r>
      </text>
    </comment>
    <comment ref="C1074" authorId="0" shapeId="0">
      <text>
        <r>
          <rPr>
            <sz val="11"/>
            <color theme="1"/>
            <rFont val="Calibri"/>
            <family val="2"/>
            <scheme val="minor"/>
          </rPr>
          <t>Otros recursos de libre disposición: Son los que provienen de otras fuentes no etiquetadas no comprendidas en los conceptos anteriores.
	-L.C.P. Manuel Fonseca Villaseñor</t>
        </r>
      </text>
    </comment>
    <comment ref="C1075"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
	-L.C.P. Manuel Fonseca Villaseñor</t>
        </r>
      </text>
    </comment>
    <comment ref="C1076" authorId="0" shapeId="0">
      <text>
        <r>
          <rPr>
            <sz val="11"/>
            <color theme="1"/>
            <rFont val="Calibri"/>
            <family val="2"/>
            <scheme val="minor"/>
          </rPr>
          <t>Recursos estatales: En el caso de los Municipios, son los que provienen del Gobierno Estatal y que cuentan con un destino específico, en términos de la Ley de Ingresos Estatal y del Presupuesto de Egresos Estatal.
	-L.C.P. Manuel Fonseca Villaseñor</t>
        </r>
      </text>
    </comment>
    <comment ref="C1077" authorId="0" shapeId="0">
      <text>
        <r>
          <rPr>
            <sz val="11"/>
            <color theme="1"/>
            <rFont val="Calibri"/>
            <family val="2"/>
            <scheme val="minor"/>
          </rPr>
          <t>Otros recursos de transferencias federales etiquetadas: Son los que provienen de otras fuentes etiquetadas no comprendidas en los conceptos anteriores.
	-L.C.P. Manuel Fonseca Villaseñor</t>
        </r>
      </text>
    </comment>
    <comment ref="B1078" authorId="0" shapeId="0">
      <text>
        <r>
          <rPr>
            <sz val="11"/>
            <color theme="1"/>
            <rFont val="Calibri"/>
            <family val="2"/>
            <scheme val="minor"/>
          </rPr>
          <t>Asignaciones destinadas a cubrir el costo de traslado, maniobras, embarque y desembarque de toda clase de objetos, artículos, materiales, mobiliario, entre otros, que no requieren de equipo especializado (camiones de redilas, tipo caja, con contenedor, plataforma para carga general), como de aquellos productos que por sus características (líquidos, gases) requieren ser transportados en camiones con equipo especializado (equipo de refrigeración, equipo para transportar materiales y residuos peligrosos, plataformas para carga especializada y mudanzas).
	-L.C.P. Manuel Fonseca Villaseñor</t>
        </r>
      </text>
    </comment>
    <comment ref="C1078" authorId="0" shapeId="0">
      <text>
        <r>
          <rPr>
            <sz val="11"/>
            <color theme="1"/>
            <rFont val="Calibri"/>
            <family val="2"/>
            <scheme val="minor"/>
          </rPr>
          <t>Recursos fiscales: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
	-L.C.P. Manuel Fonseca Villaseñor</t>
        </r>
      </text>
    </comment>
    <comment ref="C1079" authorId="0" shapeId="0">
      <text>
        <r>
          <rPr>
            <sz val="11"/>
            <color theme="1"/>
            <rFont val="Calibri"/>
            <family val="2"/>
            <scheme val="minor"/>
          </rPr>
          <t>Financiamiento interno: Son los que provienen de obligaciones contraídas en el país, con acreedores nacionales y pagaderos en el interior del país en moneda nacional.
	-L.C.P. Manuel Fonseca Villaseñor</t>
        </r>
      </text>
    </comment>
    <comment ref="C1080" authorId="0" shapeId="0">
      <text>
        <r>
          <rPr>
            <sz val="11"/>
            <color theme="1"/>
            <rFont val="Calibri"/>
            <family val="2"/>
            <scheme val="minor"/>
          </rPr>
          <t>Financiamiento Externo: Son los que provienen de obligaciones contraídas por el Poder Ejecutivo Federal con acreedores extranjeros y pagaderos en el exterior del país en moneda extranjera.
	-L.C.P. Manuel Fonseca Villaseñor</t>
        </r>
      </text>
    </comment>
    <comment ref="C1081" authorId="0" shapeId="0">
      <text>
        <r>
          <rPr>
            <sz val="11"/>
            <color theme="1"/>
            <rFont val="Calibri"/>
            <family val="2"/>
            <scheme val="minor"/>
          </rPr>
          <t>Ingresos propios: Son los que obtienen las entidades de la administración pública paraestatal y paramunicipal como pueden ser los ingresos por venta de bienes y servicios, ingresos diversos y no inherentes a la operación, en términos de las disposiciones legales aplicables.
	-L.C.P. Manuel Fonseca Villaseñor</t>
        </r>
      </text>
    </comment>
    <comment ref="C1082"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
	-L.C.P. Manuel Fonseca Villaseñor</t>
        </r>
      </text>
    </comment>
    <comment ref="C1083" authorId="0" shapeId="0">
      <text>
        <r>
          <rPr>
            <sz val="11"/>
            <color theme="1"/>
            <rFont val="Calibri"/>
            <family val="2"/>
            <scheme val="minor"/>
          </rPr>
          <t>Recursos estatales: En el caso de los Municipios, son los que provienen del Gobierno Estatal, en términos de la Ley de Ingresos Estatal y del Presupuesto de Egresos Estatal.
	-L.C.P. Manuel Fonseca Villaseñor</t>
        </r>
      </text>
    </comment>
    <comment ref="C1084" authorId="0" shapeId="0">
      <text>
        <r>
          <rPr>
            <sz val="11"/>
            <color theme="1"/>
            <rFont val="Calibri"/>
            <family val="2"/>
            <scheme val="minor"/>
          </rPr>
          <t>Otros recursos de libre disposición: Son los que provienen de otras fuentes no etiquetadas no comprendidas en los conceptos anteriores.
	-L.C.P. Manuel Fonseca Villaseñor</t>
        </r>
      </text>
    </comment>
    <comment ref="C1085"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
	-L.C.P. Manuel Fonseca Villaseñor</t>
        </r>
      </text>
    </comment>
    <comment ref="C1086" authorId="0" shapeId="0">
      <text>
        <r>
          <rPr>
            <sz val="11"/>
            <color theme="1"/>
            <rFont val="Calibri"/>
            <family val="2"/>
            <scheme val="minor"/>
          </rPr>
          <t>Recursos estatales: En el caso de los Municipios, son los que provienen del Gobierno Estatal y que cuentan con un destino específico, en términos de la Ley de Ingresos Estatal y del Presupuesto de Egresos Estatal.
	-L.C.P. Manuel Fonseca Villaseñor</t>
        </r>
      </text>
    </comment>
    <comment ref="C1087" authorId="0" shapeId="0">
      <text>
        <r>
          <rPr>
            <sz val="11"/>
            <color theme="1"/>
            <rFont val="Calibri"/>
            <family val="2"/>
            <scheme val="minor"/>
          </rPr>
          <t>Otros recursos de transferencias federales etiquetadas: Son los que provienen de otras fuentes etiquetadas no comprendidas en los conceptos anteriores.
	-L.C.P. Manuel Fonseca Villaseñor</t>
        </r>
      </text>
    </comment>
    <comment ref="B1088" authorId="0" shapeId="0">
      <text>
        <r>
          <rPr>
            <sz val="11"/>
            <color theme="1"/>
            <rFont val="Calibri"/>
            <family val="2"/>
            <scheme val="minor"/>
          </rPr>
          <t>Asignaciones destinadas a cubrir el pago de comisiones a personas físicas, ya sean: profesionistas, técnico, expertos o peritos, así como a las personas morales, con las cuáles se tenga celebrado contrato respectivo, por los servicios de venta prestados a los entes públicos.
	-L.C.P. Manuel Fonseca Villaseñor</t>
        </r>
      </text>
    </comment>
    <comment ref="C1088" authorId="0" shapeId="0">
      <text>
        <r>
          <rPr>
            <sz val="11"/>
            <color theme="1"/>
            <rFont val="Calibri"/>
            <family val="2"/>
            <scheme val="minor"/>
          </rPr>
          <t>Recursos fiscales: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
	-L.C.P. Manuel Fonseca Villaseñor</t>
        </r>
      </text>
    </comment>
    <comment ref="C1089" authorId="0" shapeId="0">
      <text>
        <r>
          <rPr>
            <sz val="11"/>
            <color theme="1"/>
            <rFont val="Calibri"/>
            <family val="2"/>
            <scheme val="minor"/>
          </rPr>
          <t>Financiamiento interno: Son los que provienen de obligaciones contraídas en el país, con acreedores nacionales y pagaderos en el interior del país en moneda nacional.
	-L.C.P. Manuel Fonseca Villaseñor</t>
        </r>
      </text>
    </comment>
    <comment ref="C1090" authorId="0" shapeId="0">
      <text>
        <r>
          <rPr>
            <sz val="11"/>
            <color theme="1"/>
            <rFont val="Calibri"/>
            <family val="2"/>
            <scheme val="minor"/>
          </rPr>
          <t>Financiamiento Externo: Son los que provienen de obligaciones contraídas por el Poder Ejecutivo Federal con acreedores extranjeros y pagaderos en el exterior del país en moneda extranjera.
	-L.C.P. Manuel Fonseca Villaseñor</t>
        </r>
      </text>
    </comment>
    <comment ref="C1091" authorId="0" shapeId="0">
      <text>
        <r>
          <rPr>
            <sz val="11"/>
            <color theme="1"/>
            <rFont val="Calibri"/>
            <family val="2"/>
            <scheme val="minor"/>
          </rPr>
          <t>Ingresos propios: Son los que obtienen las entidades de la administración pública paraestatal y paramunicipal como pueden ser los ingresos por venta de bienes y servicios, ingresos diversos y no inherentes a la operación, en términos de las disposiciones legales aplicables.
	-L.C.P. Manuel Fonseca Villaseñor</t>
        </r>
      </text>
    </comment>
    <comment ref="C1092"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
	-L.C.P. Manuel Fonseca Villaseñor</t>
        </r>
      </text>
    </comment>
    <comment ref="C1093" authorId="0" shapeId="0">
      <text>
        <r>
          <rPr>
            <sz val="11"/>
            <color theme="1"/>
            <rFont val="Calibri"/>
            <family val="2"/>
            <scheme val="minor"/>
          </rPr>
          <t>Recursos estatales: En el caso de los Municipios, son los que provienen del Gobierno Estatal, en términos de la Ley de Ingresos Estatal y del Presupuesto de Egresos Estatal.
	-L.C.P. Manuel Fonseca Villaseñor</t>
        </r>
      </text>
    </comment>
    <comment ref="C1094" authorId="0" shapeId="0">
      <text>
        <r>
          <rPr>
            <sz val="11"/>
            <color theme="1"/>
            <rFont val="Calibri"/>
            <family val="2"/>
            <scheme val="minor"/>
          </rPr>
          <t>Otros recursos de libre disposición: Son los que provienen de otras fuentes no etiquetadas no comprendidas en los conceptos anteriores.
	-L.C.P. Manuel Fonseca Villaseñor</t>
        </r>
      </text>
    </comment>
    <comment ref="C1095"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
	-L.C.P. Manuel Fonseca Villaseñor</t>
        </r>
      </text>
    </comment>
    <comment ref="C1096" authorId="0" shapeId="0">
      <text>
        <r>
          <rPr>
            <sz val="11"/>
            <color theme="1"/>
            <rFont val="Calibri"/>
            <family val="2"/>
            <scheme val="minor"/>
          </rPr>
          <t>Recursos estatales: En el caso de los Municipios, son los que provienen del Gobierno Estatal y que cuentan con un destino específico, en términos de la Ley de Ingresos Estatal y del Presupuesto de Egresos Estatal.
	-L.C.P. Manuel Fonseca Villaseñor</t>
        </r>
      </text>
    </comment>
    <comment ref="C1097" authorId="0" shapeId="0">
      <text>
        <r>
          <rPr>
            <sz val="11"/>
            <color theme="1"/>
            <rFont val="Calibri"/>
            <family val="2"/>
            <scheme val="minor"/>
          </rPr>
          <t>Otros recursos de transferencias federales etiquetadas: Son los que provienen de otras fuentes etiquetadas no comprendidas en los conceptos anteriores.
	-L.C.P. Manuel Fonseca Villaseñor</t>
        </r>
      </text>
    </comment>
    <comment ref="B1098" authorId="0" shapeId="0">
      <text>
        <r>
          <rPr>
            <sz val="11"/>
            <color theme="1"/>
            <rFont val="Calibri"/>
            <family val="2"/>
            <scheme val="minor"/>
          </rPr>
          <t>Otros servicios financieros, bancarios y comerciales no previstos en las demás partidas anteriores de este concepto. Incluye casetas telefónicas sin operar las redes alámbricas, recepción de llamadas telefónicas y promoción por teléfono de bienes y servicios, de recepción de llamadas telefónicas en nombre de los clientes. Excluye: cálculo de impuestos y preparación de formatos para la declaración de impuestos, al procesamiento de datos, a la operación de redes de telefonía tradicional, venta de productos por teléfono y a los servicios de correo electrónico.
	-L.C.P. Manuel Fonseca Villaseñor</t>
        </r>
      </text>
    </comment>
    <comment ref="C1098" authorId="0" shapeId="0">
      <text>
        <r>
          <rPr>
            <sz val="11"/>
            <color theme="1"/>
            <rFont val="Calibri"/>
            <family val="2"/>
            <scheme val="minor"/>
          </rPr>
          <t>Recursos fiscales: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
	-L.C.P. Manuel Fonseca Villaseñor</t>
        </r>
      </text>
    </comment>
    <comment ref="C1099" authorId="0" shapeId="0">
      <text>
        <r>
          <rPr>
            <sz val="11"/>
            <color theme="1"/>
            <rFont val="Calibri"/>
            <family val="2"/>
            <scheme val="minor"/>
          </rPr>
          <t>Financiamiento interno: Son los que provienen de obligaciones contraídas en el país, con acreedores nacionales y pagaderos en el interior del país en moneda nacional.
	-L.C.P. Manuel Fonseca Villaseñor</t>
        </r>
      </text>
    </comment>
    <comment ref="C1100" authorId="0" shapeId="0">
      <text>
        <r>
          <rPr>
            <sz val="11"/>
            <color theme="1"/>
            <rFont val="Calibri"/>
            <family val="2"/>
            <scheme val="minor"/>
          </rPr>
          <t>Financiamiento Externo: Son los que provienen de obligaciones contraídas por el Poder Ejecutivo Federal con acreedores extranjeros y pagaderos en el exterior del país en moneda extranjera.
	-L.C.P. Manuel Fonseca Villaseñor</t>
        </r>
      </text>
    </comment>
    <comment ref="C1101" authorId="0" shapeId="0">
      <text>
        <r>
          <rPr>
            <sz val="11"/>
            <color theme="1"/>
            <rFont val="Calibri"/>
            <family val="2"/>
            <scheme val="minor"/>
          </rPr>
          <t>Ingresos propios: Son los que obtienen las entidades de la administración pública paraestatal y paramunicipal como pueden ser los ingresos por venta de bienes y servicios, ingresos diversos y no inherentes a la operación, en términos de las disposiciones legales aplicables.
	-L.C.P. Manuel Fonseca Villaseñor</t>
        </r>
      </text>
    </comment>
    <comment ref="C1102"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
	-L.C.P. Manuel Fonseca Villaseñor</t>
        </r>
      </text>
    </comment>
    <comment ref="C1103" authorId="0" shapeId="0">
      <text>
        <r>
          <rPr>
            <sz val="11"/>
            <color theme="1"/>
            <rFont val="Calibri"/>
            <family val="2"/>
            <scheme val="minor"/>
          </rPr>
          <t>Recursos estatales: En el caso de los Municipios, son los que provienen del Gobierno Estatal, en términos de la Ley de Ingresos Estatal y del Presupuesto de Egresos Estatal.
	-L.C.P. Manuel Fonseca Villaseñor</t>
        </r>
      </text>
    </comment>
    <comment ref="C1104" authorId="0" shapeId="0">
      <text>
        <r>
          <rPr>
            <sz val="11"/>
            <color theme="1"/>
            <rFont val="Calibri"/>
            <family val="2"/>
            <scheme val="minor"/>
          </rPr>
          <t>Otros recursos de libre disposición: Son los que provienen de otras fuentes no etiquetadas no comprendidas en los conceptos anteriores.
	-L.C.P. Manuel Fonseca Villaseñor</t>
        </r>
      </text>
    </comment>
    <comment ref="C1105"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
	-L.C.P. Manuel Fonseca Villaseñor</t>
        </r>
      </text>
    </comment>
    <comment ref="C1106" authorId="0" shapeId="0">
      <text>
        <r>
          <rPr>
            <sz val="11"/>
            <color theme="1"/>
            <rFont val="Calibri"/>
            <family val="2"/>
            <scheme val="minor"/>
          </rPr>
          <t>Recursos estatales: En el caso de los Municipios, son los que provienen del Gobierno Estatal y que cuentan con un destino específico, en términos de la Ley de Ingresos Estatal y del Presupuesto de Egresos Estatal.
	-L.C.P. Manuel Fonseca Villaseñor</t>
        </r>
      </text>
    </comment>
    <comment ref="C1107" authorId="0" shapeId="0">
      <text>
        <r>
          <rPr>
            <sz val="11"/>
            <color theme="1"/>
            <rFont val="Calibri"/>
            <family val="2"/>
            <scheme val="minor"/>
          </rPr>
          <t>Otros recursos de transferencias federales etiquetadas: Son los que provienen de otras fuentes etiquetadas no comprendidas en los conceptos anteriores.
	-L.C.P. Manuel Fonseca Villaseñor</t>
        </r>
      </text>
    </comment>
    <comment ref="B1108" authorId="0" shapeId="0">
      <text>
        <r>
          <rPr>
            <sz val="11"/>
            <color theme="1"/>
            <rFont val="Calibri"/>
            <family val="2"/>
            <scheme val="minor"/>
          </rPr>
          <t>Asignaciones destinadas a cubrir erogaciones no capitalizables por contratación de servicios para la instalación, mantenimiento, reparación y conservación de toda clase de bienes muebles e inmuebles. Incluye los deducibles de seguros, así como los servicios de lavandería, limpieza, jardinería, higiene y fumigación. Excluye los gastos por concepto de mantenimiento y rehabilitación de la obra pública.
	-L.C.P. Manuel Fonseca Villaseñor</t>
        </r>
      </text>
    </comment>
    <comment ref="B1109" authorId="0" shapeId="0">
      <text>
        <r>
          <rPr>
            <sz val="11"/>
            <color theme="1"/>
            <rFont val="Calibri"/>
            <family val="2"/>
            <scheme val="minor"/>
          </rPr>
          <t>Asignaciones destinadas a cubrir los gastos por servicios de conservación y mantenimiento menor de edificios, locales, terrenos, predios, áreas verdes y caminos de acceso, propiedad de la Nación o al servicio de los entes públicos, cuando se efectúen por cuenta de terceros, incluido el pago de deducibles de seguros.
	-L.C.P. Manuel Fonseca Villaseñor</t>
        </r>
      </text>
    </comment>
    <comment ref="C1109" authorId="0" shapeId="0">
      <text>
        <r>
          <rPr>
            <sz val="11"/>
            <color theme="1"/>
            <rFont val="Calibri"/>
            <family val="2"/>
            <scheme val="minor"/>
          </rPr>
          <t>Recursos fiscales: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
	-L.C.P. Manuel Fonseca Villaseñor</t>
        </r>
      </text>
    </comment>
    <comment ref="C1110" authorId="0" shapeId="0">
      <text>
        <r>
          <rPr>
            <sz val="11"/>
            <color theme="1"/>
            <rFont val="Calibri"/>
            <family val="2"/>
            <scheme val="minor"/>
          </rPr>
          <t>Financiamiento interno: Son los que provienen de obligaciones contraídas en el país, con acreedores nacionales y pagaderos en el interior del país en moneda nacional.
	-L.C.P. Manuel Fonseca Villaseñor</t>
        </r>
      </text>
    </comment>
    <comment ref="C1111" authorId="0" shapeId="0">
      <text>
        <r>
          <rPr>
            <sz val="11"/>
            <color theme="1"/>
            <rFont val="Calibri"/>
            <family val="2"/>
            <scheme val="minor"/>
          </rPr>
          <t>Financiamiento Externo: Son los que provienen de obligaciones contraídas por el Poder Ejecutivo Federal con acreedores extranjeros y pagaderos en el exterior del país en moneda extranjera.
	-L.C.P. Manuel Fonseca Villaseñor</t>
        </r>
      </text>
    </comment>
    <comment ref="C1112" authorId="0" shapeId="0">
      <text>
        <r>
          <rPr>
            <sz val="11"/>
            <color theme="1"/>
            <rFont val="Calibri"/>
            <family val="2"/>
            <scheme val="minor"/>
          </rPr>
          <t>Ingresos propios: Son los que obtienen las entidades de la administración pública paraestatal y paramunicipal como pueden ser los ingresos por venta de bienes y servicios, ingresos diversos y no inherentes a la operación, en términos de las disposiciones legales aplicables.
	-L.C.P. Manuel Fonseca Villaseñor</t>
        </r>
      </text>
    </comment>
    <comment ref="C1113"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
	-L.C.P. Manuel Fonseca Villaseñor</t>
        </r>
      </text>
    </comment>
    <comment ref="C1114" authorId="0" shapeId="0">
      <text>
        <r>
          <rPr>
            <sz val="11"/>
            <color theme="1"/>
            <rFont val="Calibri"/>
            <family val="2"/>
            <scheme val="minor"/>
          </rPr>
          <t>Recursos estatales: En el caso de los Municipios, son los que provienen del Gobierno Estatal, en términos de la Ley de Ingresos Estatal y del Presupuesto de Egresos Estatal.
	-L.C.P. Manuel Fonseca Villaseñor</t>
        </r>
      </text>
    </comment>
    <comment ref="C1115" authorId="0" shapeId="0">
      <text>
        <r>
          <rPr>
            <sz val="11"/>
            <color theme="1"/>
            <rFont val="Calibri"/>
            <family val="2"/>
            <scheme val="minor"/>
          </rPr>
          <t>Otros recursos de libre disposición: Son los que provienen de otras fuentes no etiquetadas no comprendidas en los conceptos anteriores.
	-L.C.P. Manuel Fonseca Villaseñor</t>
        </r>
      </text>
    </comment>
    <comment ref="C1116"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
	-L.C.P. Manuel Fonseca Villaseñor</t>
        </r>
      </text>
    </comment>
    <comment ref="C1117" authorId="0" shapeId="0">
      <text>
        <r>
          <rPr>
            <sz val="11"/>
            <color theme="1"/>
            <rFont val="Calibri"/>
            <family val="2"/>
            <scheme val="minor"/>
          </rPr>
          <t>Recursos estatales: En el caso de los Municipios, son los que provienen del Gobierno Estatal y que cuentan con un destino específico, en términos de la Ley de Ingresos Estatal y del Presupuesto de Egresos Estatal.
	-L.C.P. Manuel Fonseca Villaseñor</t>
        </r>
      </text>
    </comment>
    <comment ref="C1118" authorId="0" shapeId="0">
      <text>
        <r>
          <rPr>
            <sz val="11"/>
            <color theme="1"/>
            <rFont val="Calibri"/>
            <family val="2"/>
            <scheme val="minor"/>
          </rPr>
          <t>Otros recursos de transferencias federales etiquetadas: Son los que provienen de otras fuentes etiquetadas no comprendidas en los conceptos anteriores.
	-L.C.P. Manuel Fonseca Villaseñor</t>
        </r>
      </text>
    </comment>
    <comment ref="B1119" authorId="0" shapeId="0">
      <text>
        <r>
          <rPr>
            <sz val="11"/>
            <color theme="1"/>
            <rFont val="Calibri"/>
            <family val="2"/>
            <scheme val="minor"/>
          </rPr>
          <t>Asignaciones destinadas a cubrir los gastos por servicios de instalación, reparación y mantenimiento de toda clase de mobiliario y equipo de administración, tales como: escritorios, sillas, sillones, archiveros, máquinas de escribir, calculadoras, fotocopiadoras, entre otros. Incluye el pago de deducibles de seguros.
	-L.C.P. Manuel Fonseca Villaseñor</t>
        </r>
      </text>
    </comment>
    <comment ref="C1119" authorId="0" shapeId="0">
      <text>
        <r>
          <rPr>
            <sz val="11"/>
            <color theme="1"/>
            <rFont val="Calibri"/>
            <family val="2"/>
            <scheme val="minor"/>
          </rPr>
          <t>Recursos fiscales: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
	-L.C.P. Manuel Fonseca Villaseñor</t>
        </r>
      </text>
    </comment>
    <comment ref="C1120" authorId="0" shapeId="0">
      <text>
        <r>
          <rPr>
            <sz val="11"/>
            <color theme="1"/>
            <rFont val="Calibri"/>
            <family val="2"/>
            <scheme val="minor"/>
          </rPr>
          <t>Financiamiento interno: Son los que provienen de obligaciones contraídas en el país, con acreedores nacionales y pagaderos en el interior del país en moneda nacional.
	-L.C.P. Manuel Fonseca Villaseñor</t>
        </r>
      </text>
    </comment>
    <comment ref="C1121" authorId="0" shapeId="0">
      <text>
        <r>
          <rPr>
            <sz val="11"/>
            <color theme="1"/>
            <rFont val="Calibri"/>
            <family val="2"/>
            <scheme val="minor"/>
          </rPr>
          <t>Financiamiento Externo: Son los que provienen de obligaciones contraídas por el Poder Ejecutivo Federal con acreedores extranjeros y pagaderos en el exterior del país en moneda extranjera.
	-L.C.P. Manuel Fonseca Villaseñor</t>
        </r>
      </text>
    </comment>
    <comment ref="C1122" authorId="0" shapeId="0">
      <text>
        <r>
          <rPr>
            <sz val="11"/>
            <color theme="1"/>
            <rFont val="Calibri"/>
            <family val="2"/>
            <scheme val="minor"/>
          </rPr>
          <t>Ingresos propios: Son los que obtienen las entidades de la administración pública paraestatal y paramunicipal como pueden ser los ingresos por venta de bienes y servicios, ingresos diversos y no inherentes a la operación, en términos de las disposiciones legales aplicables.
	-L.C.P. Manuel Fonseca Villaseñor</t>
        </r>
      </text>
    </comment>
    <comment ref="C1123"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
	-L.C.P. Manuel Fonseca Villaseñor</t>
        </r>
      </text>
    </comment>
    <comment ref="C1124" authorId="0" shapeId="0">
      <text>
        <r>
          <rPr>
            <sz val="11"/>
            <color theme="1"/>
            <rFont val="Calibri"/>
            <family val="2"/>
            <scheme val="minor"/>
          </rPr>
          <t>Recursos estatales: En el caso de los Municipios, son los que provienen del Gobierno Estatal, en términos de la Ley de Ingresos Estatal y del Presupuesto de Egresos Estatal.
	-L.C.P. Manuel Fonseca Villaseñor</t>
        </r>
      </text>
    </comment>
    <comment ref="C1125" authorId="0" shapeId="0">
      <text>
        <r>
          <rPr>
            <sz val="11"/>
            <color theme="1"/>
            <rFont val="Calibri"/>
            <family val="2"/>
            <scheme val="minor"/>
          </rPr>
          <t>Otros recursos de libre disposición: Son los que provienen de otras fuentes no etiquetadas no comprendidas en los conceptos anteriores.
	-L.C.P. Manuel Fonseca Villaseñor</t>
        </r>
      </text>
    </comment>
    <comment ref="C1126"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
	-L.C.P. Manuel Fonseca Villaseñor</t>
        </r>
      </text>
    </comment>
    <comment ref="C1127" authorId="0" shapeId="0">
      <text>
        <r>
          <rPr>
            <sz val="11"/>
            <color theme="1"/>
            <rFont val="Calibri"/>
            <family val="2"/>
            <scheme val="minor"/>
          </rPr>
          <t>Recursos estatales: En el caso de los Municipios, son los que provienen del Gobierno Estatal y que cuentan con un destino específico, en términos de la Ley de Ingresos Estatal y del Presupuesto de Egresos Estatal.
	-L.C.P. Manuel Fonseca Villaseñor</t>
        </r>
      </text>
    </comment>
    <comment ref="C1128" authorId="0" shapeId="0">
      <text>
        <r>
          <rPr>
            <sz val="11"/>
            <color theme="1"/>
            <rFont val="Calibri"/>
            <family val="2"/>
            <scheme val="minor"/>
          </rPr>
          <t>Otros recursos de transferencias federales etiquetadas: Son los que provienen de otras fuentes etiquetadas no comprendidas en los conceptos anteriores.
	-L.C.P. Manuel Fonseca Villaseñor</t>
        </r>
      </text>
    </comment>
    <comment ref="B1129" authorId="0" shapeId="0">
      <text>
        <r>
          <rPr>
            <sz val="11"/>
            <color theme="1"/>
            <rFont val="Calibri"/>
            <family val="2"/>
            <scheme val="minor"/>
          </rPr>
          <t>Asignaciones destinadas a cubrir los gastos por servicios que se contraten con terceros para la instalación, reparación y mantenimiento de equipos de cómputo y tecnologías de la información, tales como: computadoras, impresoras, dispositivos de seguridad, reguladores, fuentes de potencia ininterrumpida, entre otros. Incluye el pago de deducibles de seguros.
	-L.C.P. Manuel Fonseca Villaseñor</t>
        </r>
      </text>
    </comment>
    <comment ref="C1129" authorId="0" shapeId="0">
      <text>
        <r>
          <rPr>
            <sz val="11"/>
            <color theme="1"/>
            <rFont val="Calibri"/>
            <family val="2"/>
            <scheme val="minor"/>
          </rPr>
          <t>Recursos fiscales: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
	-L.C.P. Manuel Fonseca Villaseñor</t>
        </r>
      </text>
    </comment>
    <comment ref="C1130" authorId="0" shapeId="0">
      <text>
        <r>
          <rPr>
            <sz val="11"/>
            <color theme="1"/>
            <rFont val="Calibri"/>
            <family val="2"/>
            <scheme val="minor"/>
          </rPr>
          <t>Financiamiento interno: Son los que provienen de obligaciones contraídas en el país, con acreedores nacionales y pagaderos en el interior del país en moneda nacional.
	-L.C.P. Manuel Fonseca Villaseñor</t>
        </r>
      </text>
    </comment>
    <comment ref="C1131" authorId="0" shapeId="0">
      <text>
        <r>
          <rPr>
            <sz val="11"/>
            <color theme="1"/>
            <rFont val="Calibri"/>
            <family val="2"/>
            <scheme val="minor"/>
          </rPr>
          <t>Financiamiento Externo: Son los que provienen de obligaciones contraídas por el Poder Ejecutivo Federal con acreedores extranjeros y pagaderos en el exterior del país en moneda extranjera.
	-L.C.P. Manuel Fonseca Villaseñor</t>
        </r>
      </text>
    </comment>
    <comment ref="C1132" authorId="0" shapeId="0">
      <text>
        <r>
          <rPr>
            <sz val="11"/>
            <color theme="1"/>
            <rFont val="Calibri"/>
            <family val="2"/>
            <scheme val="minor"/>
          </rPr>
          <t>Ingresos propios: Son los que obtienen las entidades de la administración pública paraestatal y paramunicipal como pueden ser los ingresos por venta de bienes y servicios, ingresos diversos y no inherentes a la operación, en términos de las disposiciones legales aplicables.
	-L.C.P. Manuel Fonseca Villaseñor</t>
        </r>
      </text>
    </comment>
    <comment ref="C1133"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
	-L.C.P. Manuel Fonseca Villaseñor</t>
        </r>
      </text>
    </comment>
    <comment ref="C1134" authorId="0" shapeId="0">
      <text>
        <r>
          <rPr>
            <sz val="11"/>
            <color theme="1"/>
            <rFont val="Calibri"/>
            <family val="2"/>
            <scheme val="minor"/>
          </rPr>
          <t>Recursos estatales: En el caso de los Municipios, son los que provienen del Gobierno Estatal, en términos de la Ley de Ingresos Estatal y del Presupuesto de Egresos Estatal.
	-L.C.P. Manuel Fonseca Villaseñor</t>
        </r>
      </text>
    </comment>
    <comment ref="C1135" authorId="0" shapeId="0">
      <text>
        <r>
          <rPr>
            <sz val="11"/>
            <color theme="1"/>
            <rFont val="Calibri"/>
            <family val="2"/>
            <scheme val="minor"/>
          </rPr>
          <t>Otros recursos de libre disposición: Son los que provienen de otras fuentes no etiquetadas no comprendidas en los conceptos anteriores.
	-L.C.P. Manuel Fonseca Villaseñor</t>
        </r>
      </text>
    </comment>
    <comment ref="C1136"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
	-L.C.P. Manuel Fonseca Villaseñor</t>
        </r>
      </text>
    </comment>
    <comment ref="C1137" authorId="0" shapeId="0">
      <text>
        <r>
          <rPr>
            <sz val="11"/>
            <color theme="1"/>
            <rFont val="Calibri"/>
            <family val="2"/>
            <scheme val="minor"/>
          </rPr>
          <t>Recursos estatales: En el caso de los Municipios, son los que provienen del Gobierno Estatal y que cuentan con un destino específico, en términos de la Ley de Ingresos Estatal y del Presupuesto de Egresos Estatal.
	-L.C.P. Manuel Fonseca Villaseñor</t>
        </r>
      </text>
    </comment>
    <comment ref="C1138" authorId="0" shapeId="0">
      <text>
        <r>
          <rPr>
            <sz val="11"/>
            <color theme="1"/>
            <rFont val="Calibri"/>
            <family val="2"/>
            <scheme val="minor"/>
          </rPr>
          <t>Otros recursos de transferencias federales etiquetadas: Son los que provienen de otras fuentes etiquetadas no comprendidas en los conceptos anteriores.
	-L.C.P. Manuel Fonseca Villaseñor</t>
        </r>
      </text>
    </comment>
    <comment ref="B1139" authorId="0" shapeId="0">
      <text>
        <r>
          <rPr>
            <sz val="11"/>
            <color theme="1"/>
            <rFont val="Calibri"/>
            <family val="2"/>
            <scheme val="minor"/>
          </rPr>
          <t>Asignaciones destinadas a cubrir los gastos por servicios de instalación, reparación y mantenimiento de equipo e instrumental médico y de laboratorio.
	-L.C.P. Manuel Fonseca Villaseñor</t>
        </r>
      </text>
    </comment>
    <comment ref="C1139" authorId="0" shapeId="0">
      <text>
        <r>
          <rPr>
            <sz val="11"/>
            <color theme="1"/>
            <rFont val="Calibri"/>
            <family val="2"/>
            <scheme val="minor"/>
          </rPr>
          <t>Recursos fiscales: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
	-L.C.P. Manuel Fonseca Villaseñor</t>
        </r>
      </text>
    </comment>
    <comment ref="C1140" authorId="0" shapeId="0">
      <text>
        <r>
          <rPr>
            <sz val="11"/>
            <color theme="1"/>
            <rFont val="Calibri"/>
            <family val="2"/>
            <scheme val="minor"/>
          </rPr>
          <t>Financiamiento interno: Son los que provienen de obligaciones contraídas en el país, con acreedores nacionales y pagaderos en el interior del país en moneda nacional.
	-L.C.P. Manuel Fonseca Villaseñor</t>
        </r>
      </text>
    </comment>
    <comment ref="C1141" authorId="0" shapeId="0">
      <text>
        <r>
          <rPr>
            <sz val="11"/>
            <color theme="1"/>
            <rFont val="Calibri"/>
            <family val="2"/>
            <scheme val="minor"/>
          </rPr>
          <t>Financiamiento Externo: Son los que provienen de obligaciones contraídas por el Poder Ejecutivo Federal con acreedores extranjeros y pagaderos en el exterior del país en moneda extranjera.
	-L.C.P. Manuel Fonseca Villaseñor</t>
        </r>
      </text>
    </comment>
    <comment ref="C1142" authorId="0" shapeId="0">
      <text>
        <r>
          <rPr>
            <sz val="11"/>
            <color theme="1"/>
            <rFont val="Calibri"/>
            <family val="2"/>
            <scheme val="minor"/>
          </rPr>
          <t>Ingresos propios: Son los que obtienen las entidades de la administración pública paraestatal y paramunicipal como pueden ser los ingresos por venta de bienes y servicios, ingresos diversos y no inherentes a la operación, en términos de las disposiciones legales aplicables.
	-L.C.P. Manuel Fonseca Villaseñor</t>
        </r>
      </text>
    </comment>
    <comment ref="C1143"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
	-L.C.P. Manuel Fonseca Villaseñor</t>
        </r>
      </text>
    </comment>
    <comment ref="C1144" authorId="0" shapeId="0">
      <text>
        <r>
          <rPr>
            <sz val="11"/>
            <color theme="1"/>
            <rFont val="Calibri"/>
            <family val="2"/>
            <scheme val="minor"/>
          </rPr>
          <t>Recursos estatales: En el caso de los Municipios, son los que provienen del Gobierno Estatal, en términos de la Ley de Ingresos Estatal y del Presupuesto de Egresos Estatal.
	-L.C.P. Manuel Fonseca Villaseñor</t>
        </r>
      </text>
    </comment>
    <comment ref="C1145" authorId="0" shapeId="0">
      <text>
        <r>
          <rPr>
            <sz val="11"/>
            <color theme="1"/>
            <rFont val="Calibri"/>
            <family val="2"/>
            <scheme val="minor"/>
          </rPr>
          <t>Otros recursos de libre disposición: Son los que provienen de otras fuentes no etiquetadas no comprendidas en los conceptos anteriores.
	-L.C.P. Manuel Fonseca Villaseñor</t>
        </r>
      </text>
    </comment>
    <comment ref="C1146"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
	-L.C.P. Manuel Fonseca Villaseñor</t>
        </r>
      </text>
    </comment>
    <comment ref="C1147" authorId="0" shapeId="0">
      <text>
        <r>
          <rPr>
            <sz val="11"/>
            <color theme="1"/>
            <rFont val="Calibri"/>
            <family val="2"/>
            <scheme val="minor"/>
          </rPr>
          <t>Recursos estatales: En el caso de los Municipios, son los que provienen del Gobierno Estatal y que cuentan con un destino específico, en términos de la Ley de Ingresos Estatal y del Presupuesto de Egresos Estatal.
	-L.C.P. Manuel Fonseca Villaseñor</t>
        </r>
      </text>
    </comment>
    <comment ref="C1148" authorId="0" shapeId="0">
      <text>
        <r>
          <rPr>
            <sz val="11"/>
            <color theme="1"/>
            <rFont val="Calibri"/>
            <family val="2"/>
            <scheme val="minor"/>
          </rPr>
          <t>Otros recursos de transferencias federales etiquetadas: Son los que provienen de otras fuentes etiquetadas no comprendidas en los conceptos anteriores.
	-L.C.P. Manuel Fonseca Villaseñor</t>
        </r>
      </text>
    </comment>
    <comment ref="B1149" authorId="0" shapeId="0">
      <text>
        <r>
          <rPr>
            <sz val="11"/>
            <color theme="1"/>
            <rFont val="Calibri"/>
            <family val="2"/>
            <scheme val="minor"/>
          </rPr>
          <t>Asignaciones destinadas a cubrir los gastos por servicios de reparación y mantenimiento del equipo de transporte terrestre, aeroespacial, marítimo, lacustre y fluvial e instalación de equipos en los mismos, propiedad o al servicio de los entes públicos.
	-L.C.P. Manuel Fonseca Villaseñor</t>
        </r>
      </text>
    </comment>
    <comment ref="C1149" authorId="0" shapeId="0">
      <text>
        <r>
          <rPr>
            <sz val="11"/>
            <color theme="1"/>
            <rFont val="Calibri"/>
            <family val="2"/>
            <scheme val="minor"/>
          </rPr>
          <t>Recursos fiscales: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
	-L.C.P. Manuel Fonseca Villaseñor</t>
        </r>
      </text>
    </comment>
    <comment ref="C1150" authorId="0" shapeId="0">
      <text>
        <r>
          <rPr>
            <sz val="11"/>
            <color theme="1"/>
            <rFont val="Calibri"/>
            <family val="2"/>
            <scheme val="minor"/>
          </rPr>
          <t>Financiamiento interno: Son los que provienen de obligaciones contraídas en el país, con acreedores nacionales y pagaderos en el interior del país en moneda nacional.
	-L.C.P. Manuel Fonseca Villaseñor</t>
        </r>
      </text>
    </comment>
    <comment ref="C1151" authorId="0" shapeId="0">
      <text>
        <r>
          <rPr>
            <sz val="11"/>
            <color theme="1"/>
            <rFont val="Calibri"/>
            <family val="2"/>
            <scheme val="minor"/>
          </rPr>
          <t>Financiamiento Externo: Son los que provienen de obligaciones contraídas por el Poder Ejecutivo Federal con acreedores extranjeros y pagaderos en el exterior del país en moneda extranjera.
	-L.C.P. Manuel Fonseca Villaseñor</t>
        </r>
      </text>
    </comment>
    <comment ref="C1152" authorId="0" shapeId="0">
      <text>
        <r>
          <rPr>
            <sz val="11"/>
            <color theme="1"/>
            <rFont val="Calibri"/>
            <family val="2"/>
            <scheme val="minor"/>
          </rPr>
          <t>Ingresos propios: Son los que obtienen las entidades de la administración pública paraestatal y paramunicipal como pueden ser los ingresos por venta de bienes y servicios, ingresos diversos y no inherentes a la operación, en términos de las disposiciones legales aplicables.
	-L.C.P. Manuel Fonseca Villaseñor</t>
        </r>
      </text>
    </comment>
    <comment ref="C1153"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
	-L.C.P. Manuel Fonseca Villaseñor</t>
        </r>
      </text>
    </comment>
    <comment ref="C1154" authorId="0" shapeId="0">
      <text>
        <r>
          <rPr>
            <sz val="11"/>
            <color theme="1"/>
            <rFont val="Calibri"/>
            <family val="2"/>
            <scheme val="minor"/>
          </rPr>
          <t>Recursos estatales: En el caso de los Municipios, son los que provienen del Gobierno Estatal, en términos de la Ley de Ingresos Estatal y del Presupuesto de Egresos Estatal.
	-L.C.P. Manuel Fonseca Villaseñor</t>
        </r>
      </text>
    </comment>
    <comment ref="C1155" authorId="0" shapeId="0">
      <text>
        <r>
          <rPr>
            <sz val="11"/>
            <color theme="1"/>
            <rFont val="Calibri"/>
            <family val="2"/>
            <scheme val="minor"/>
          </rPr>
          <t>Otros recursos de libre disposición: Son los que provienen de otras fuentes no etiquetadas no comprendidas en los conceptos anteriores.
	-L.C.P. Manuel Fonseca Villaseñor</t>
        </r>
      </text>
    </comment>
    <comment ref="C1156"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
	-L.C.P. Manuel Fonseca Villaseñor</t>
        </r>
      </text>
    </comment>
    <comment ref="C1157" authorId="0" shapeId="0">
      <text>
        <r>
          <rPr>
            <sz val="11"/>
            <color theme="1"/>
            <rFont val="Calibri"/>
            <family val="2"/>
            <scheme val="minor"/>
          </rPr>
          <t>Recursos estatales: En el caso de los Municipios, son los que provienen del Gobierno Estatal y que cuentan con un destino específico, en términos de la Ley de Ingresos Estatal y del Presupuesto de Egresos Estatal.
	-L.C.P. Manuel Fonseca Villaseñor</t>
        </r>
      </text>
    </comment>
    <comment ref="C1158" authorId="0" shapeId="0">
      <text>
        <r>
          <rPr>
            <sz val="11"/>
            <color theme="1"/>
            <rFont val="Calibri"/>
            <family val="2"/>
            <scheme val="minor"/>
          </rPr>
          <t>Otros recursos de transferencias federales etiquetadas: Son los que provienen de otras fuentes etiquetadas no comprendidas en los conceptos anteriores.
	-L.C.P. Manuel Fonseca Villaseñor</t>
        </r>
      </text>
    </comment>
    <comment ref="B1159" authorId="0" shapeId="0">
      <text>
        <r>
          <rPr>
            <sz val="11"/>
            <color theme="1"/>
            <rFont val="Calibri"/>
            <family val="2"/>
            <scheme val="minor"/>
          </rPr>
          <t>Asignaciones destinadas a cubrir los gastos por servicios de reparación y mantenimiento del equipo de defensa y seguridad.
	-L.C.P. Manuel Fonseca Villaseñor</t>
        </r>
      </text>
    </comment>
    <comment ref="C1159" authorId="0" shapeId="0">
      <text>
        <r>
          <rPr>
            <sz val="11"/>
            <color theme="1"/>
            <rFont val="Calibri"/>
            <family val="2"/>
            <scheme val="minor"/>
          </rPr>
          <t>Recursos fiscales: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
	-L.C.P. Manuel Fonseca Villaseñor</t>
        </r>
      </text>
    </comment>
    <comment ref="C1160" authorId="0" shapeId="0">
      <text>
        <r>
          <rPr>
            <sz val="11"/>
            <color theme="1"/>
            <rFont val="Calibri"/>
            <family val="2"/>
            <scheme val="minor"/>
          </rPr>
          <t>Financiamiento interno: Son los que provienen de obligaciones contraídas en el país, con acreedores nacionales y pagaderos en el interior del país en moneda nacional.
	-L.C.P. Manuel Fonseca Villaseñor</t>
        </r>
      </text>
    </comment>
    <comment ref="C1161" authorId="0" shapeId="0">
      <text>
        <r>
          <rPr>
            <sz val="11"/>
            <color theme="1"/>
            <rFont val="Calibri"/>
            <family val="2"/>
            <scheme val="minor"/>
          </rPr>
          <t>Financiamiento Externo: Son los que provienen de obligaciones contraídas por el Poder Ejecutivo Federal con acreedores extranjeros y pagaderos en el exterior del país en moneda extranjera.
	-L.C.P. Manuel Fonseca Villaseñor</t>
        </r>
      </text>
    </comment>
    <comment ref="C1162" authorId="0" shapeId="0">
      <text>
        <r>
          <rPr>
            <sz val="11"/>
            <color theme="1"/>
            <rFont val="Calibri"/>
            <family val="2"/>
            <scheme val="minor"/>
          </rPr>
          <t>Ingresos propios: Son los que obtienen las entidades de la administración pública paraestatal y paramunicipal como pueden ser los ingresos por venta de bienes y servicios, ingresos diversos y no inherentes a la operación, en términos de las disposiciones legales aplicables.
	-L.C.P. Manuel Fonseca Villaseñor</t>
        </r>
      </text>
    </comment>
    <comment ref="C1163"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
	-L.C.P. Manuel Fonseca Villaseñor</t>
        </r>
      </text>
    </comment>
    <comment ref="C1164" authorId="0" shapeId="0">
      <text>
        <r>
          <rPr>
            <sz val="11"/>
            <color theme="1"/>
            <rFont val="Calibri"/>
            <family val="2"/>
            <scheme val="minor"/>
          </rPr>
          <t>Recursos estatales: En el caso de los Municipios, son los que provienen del Gobierno Estatal, en términos de la Ley de Ingresos Estatal y del Presupuesto de Egresos Estatal.
	-L.C.P. Manuel Fonseca Villaseñor</t>
        </r>
      </text>
    </comment>
    <comment ref="C1165" authorId="0" shapeId="0">
      <text>
        <r>
          <rPr>
            <sz val="11"/>
            <color theme="1"/>
            <rFont val="Calibri"/>
            <family val="2"/>
            <scheme val="minor"/>
          </rPr>
          <t>Otros recursos de libre disposición: Son los que provienen de otras fuentes no etiquetadas no comprendidas en los conceptos anteriores.
	-L.C.P. Manuel Fonseca Villaseñor</t>
        </r>
      </text>
    </comment>
    <comment ref="C1166"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
	-L.C.P. Manuel Fonseca Villaseñor</t>
        </r>
      </text>
    </comment>
    <comment ref="C1167" authorId="0" shapeId="0">
      <text>
        <r>
          <rPr>
            <sz val="11"/>
            <color theme="1"/>
            <rFont val="Calibri"/>
            <family val="2"/>
            <scheme val="minor"/>
          </rPr>
          <t>Recursos estatales: En el caso de los Municipios, son los que provienen del Gobierno Estatal y que cuentan con un destino específico, en términos de la Ley de Ingresos Estatal y del Presupuesto de Egresos Estatal.
	-L.C.P. Manuel Fonseca Villaseñor</t>
        </r>
      </text>
    </comment>
    <comment ref="C1168" authorId="0" shapeId="0">
      <text>
        <r>
          <rPr>
            <sz val="11"/>
            <color theme="1"/>
            <rFont val="Calibri"/>
            <family val="2"/>
            <scheme val="minor"/>
          </rPr>
          <t>Otros recursos de transferencias federales etiquetadas: Son los que provienen de otras fuentes etiquetadas no comprendidas en los conceptos anteriores.
	-L.C.P. Manuel Fonseca Villaseñor</t>
        </r>
      </text>
    </comment>
    <comment ref="B1169" authorId="0" shapeId="0">
      <text>
        <r>
          <rPr>
            <sz val="11"/>
            <color theme="1"/>
            <rFont val="Calibri"/>
            <family val="2"/>
            <scheme val="minor"/>
          </rPr>
          <t>Asignaciones destinadas a cubrir los gastos por servicios de instalación, reparación y mantenimiento de la maquinaria, otros equipos y herramienta, propiedad o al servicio de los entes públicos tales como: tractores, palas mecánicas, dragas, fertilizadoras, vehículos, embarcaciones, aeronaves, equipo especializado instalado en los inmuebles, entre otros, cuando se efectúen por cuenta de terceros. Incluye el mantenimiento de plantas e instalaciones productivas y el pago de deducibles de seguros.
	-L.C.P. Manuel Fonseca Villaseñor</t>
        </r>
      </text>
    </comment>
    <comment ref="C1169" authorId="0" shapeId="0">
      <text>
        <r>
          <rPr>
            <sz val="11"/>
            <color theme="1"/>
            <rFont val="Calibri"/>
            <family val="2"/>
            <scheme val="minor"/>
          </rPr>
          <t>Recursos fiscales: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
	-L.C.P. Manuel Fonseca Villaseñor</t>
        </r>
      </text>
    </comment>
    <comment ref="C1170" authorId="0" shapeId="0">
      <text>
        <r>
          <rPr>
            <sz val="11"/>
            <color theme="1"/>
            <rFont val="Calibri"/>
            <family val="2"/>
            <scheme val="minor"/>
          </rPr>
          <t>Financiamiento interno: Son los que provienen de obligaciones contraídas en el país, con acreedores nacionales y pagaderos en el interior del país en moneda nacional.
	-L.C.P. Manuel Fonseca Villaseñor</t>
        </r>
      </text>
    </comment>
    <comment ref="C1171" authorId="0" shapeId="0">
      <text>
        <r>
          <rPr>
            <sz val="11"/>
            <color theme="1"/>
            <rFont val="Calibri"/>
            <family val="2"/>
            <scheme val="minor"/>
          </rPr>
          <t>Financiamiento Externo: Son los que provienen de obligaciones contraídas por el Poder Ejecutivo Federal con acreedores extranjeros y pagaderos en el exterior del país en moneda extranjera.
	-L.C.P. Manuel Fonseca Villaseñor</t>
        </r>
      </text>
    </comment>
    <comment ref="C1172" authorId="0" shapeId="0">
      <text>
        <r>
          <rPr>
            <sz val="11"/>
            <color theme="1"/>
            <rFont val="Calibri"/>
            <family val="2"/>
            <scheme val="minor"/>
          </rPr>
          <t>Ingresos propios: Son los que obtienen las entidades de la administración pública paraestatal y paramunicipal como pueden ser los ingresos por venta de bienes y servicios, ingresos diversos y no inherentes a la operación, en términos de las disposiciones legales aplicables.
	-L.C.P. Manuel Fonseca Villaseñor</t>
        </r>
      </text>
    </comment>
    <comment ref="C1173"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
	-L.C.P. Manuel Fonseca Villaseñor</t>
        </r>
      </text>
    </comment>
    <comment ref="C1174" authorId="0" shapeId="0">
      <text>
        <r>
          <rPr>
            <sz val="11"/>
            <color theme="1"/>
            <rFont val="Calibri"/>
            <family val="2"/>
            <scheme val="minor"/>
          </rPr>
          <t>Recursos estatales: En el caso de los Municipios, son los que provienen del Gobierno Estatal, en términos de la Ley de Ingresos Estatal y del Presupuesto de Egresos Estatal.
	-L.C.P. Manuel Fonseca Villaseñor</t>
        </r>
      </text>
    </comment>
    <comment ref="C1175" authorId="0" shapeId="0">
      <text>
        <r>
          <rPr>
            <sz val="11"/>
            <color theme="1"/>
            <rFont val="Calibri"/>
            <family val="2"/>
            <scheme val="minor"/>
          </rPr>
          <t>Otros recursos de libre disposición: Son los que provienen de otras fuentes no etiquetadas no comprendidas en los conceptos anteriores.
	-L.C.P. Manuel Fonseca Villaseñor</t>
        </r>
      </text>
    </comment>
    <comment ref="C1176"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
	-L.C.P. Manuel Fonseca Villaseñor</t>
        </r>
      </text>
    </comment>
    <comment ref="C1177" authorId="0" shapeId="0">
      <text>
        <r>
          <rPr>
            <sz val="11"/>
            <color theme="1"/>
            <rFont val="Calibri"/>
            <family val="2"/>
            <scheme val="minor"/>
          </rPr>
          <t>Recursos estatales: En el caso de los Municipios, son los que provienen del Gobierno Estatal y que cuentan con un destino específico, en términos de la Ley de Ingresos Estatal y del Presupuesto de Egresos Estatal.
	-L.C.P. Manuel Fonseca Villaseñor</t>
        </r>
      </text>
    </comment>
    <comment ref="C1178" authorId="0" shapeId="0">
      <text>
        <r>
          <rPr>
            <sz val="11"/>
            <color theme="1"/>
            <rFont val="Calibri"/>
            <family val="2"/>
            <scheme val="minor"/>
          </rPr>
          <t>Otros recursos de transferencias federales etiquetadas: Son los que provienen de otras fuentes etiquetadas no comprendidas en los conceptos anteriores.
	-L.C.P. Manuel Fonseca Villaseñor</t>
        </r>
      </text>
    </comment>
    <comment ref="B1179" authorId="0" shapeId="0">
      <text>
        <r>
          <rPr>
            <sz val="11"/>
            <color theme="1"/>
            <rFont val="Calibri"/>
            <family val="2"/>
            <scheme val="minor"/>
          </rPr>
          <t>Asignaciones destinadas a cubrir los gastos por servicios de lavandería, limpieza, desinfección, higiene en los bienes muebles e inmuebles propiedad o al cuidado de los entes públicos. Servicios de manejo de desechos y remediación, como recolección y manejo de desechos, operación de sitios para enterrar desechos (confinamiento), la recuperación y clasificación de materiales reciclables y rehabilitación de limpieza de zonas contaminadas.
	-L.C.P. Manuel Fonseca Villaseñor</t>
        </r>
      </text>
    </comment>
    <comment ref="C1179" authorId="0" shapeId="0">
      <text>
        <r>
          <rPr>
            <sz val="11"/>
            <color theme="1"/>
            <rFont val="Calibri"/>
            <family val="2"/>
            <scheme val="minor"/>
          </rPr>
          <t>Recursos fiscales: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
	-L.C.P. Manuel Fonseca Villaseñor</t>
        </r>
      </text>
    </comment>
    <comment ref="C1180" authorId="0" shapeId="0">
      <text>
        <r>
          <rPr>
            <sz val="11"/>
            <color theme="1"/>
            <rFont val="Calibri"/>
            <family val="2"/>
            <scheme val="minor"/>
          </rPr>
          <t>Financiamiento interno: Son los que provienen de obligaciones contraídas en el país, con acreedores nacionales y pagaderos en el interior del país en moneda nacional.
	-L.C.P. Manuel Fonseca Villaseñor</t>
        </r>
      </text>
    </comment>
    <comment ref="C1181" authorId="0" shapeId="0">
      <text>
        <r>
          <rPr>
            <sz val="11"/>
            <color theme="1"/>
            <rFont val="Calibri"/>
            <family val="2"/>
            <scheme val="minor"/>
          </rPr>
          <t>Financiamiento Externo: Son los que provienen de obligaciones contraídas por el Poder Ejecutivo Federal con acreedores extranjeros y pagaderos en el exterior del país en moneda extranjera.
	-L.C.P. Manuel Fonseca Villaseñor</t>
        </r>
      </text>
    </comment>
    <comment ref="C1182" authorId="0" shapeId="0">
      <text>
        <r>
          <rPr>
            <sz val="11"/>
            <color theme="1"/>
            <rFont val="Calibri"/>
            <family val="2"/>
            <scheme val="minor"/>
          </rPr>
          <t>Ingresos propios: Son los que obtienen las entidades de la administración pública paraestatal y paramunicipal como pueden ser los ingresos por venta de bienes y servicios, ingresos diversos y no inherentes a la operación, en términos de las disposiciones legales aplicables.
	-L.C.P. Manuel Fonseca Villaseñor</t>
        </r>
      </text>
    </comment>
    <comment ref="C1183"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
	-L.C.P. Manuel Fonseca Villaseñor</t>
        </r>
      </text>
    </comment>
    <comment ref="C1184" authorId="0" shapeId="0">
      <text>
        <r>
          <rPr>
            <sz val="11"/>
            <color theme="1"/>
            <rFont val="Calibri"/>
            <family val="2"/>
            <scheme val="minor"/>
          </rPr>
          <t>Recursos estatales: En el caso de los Municipios, son los que provienen del Gobierno Estatal, en términos de la Ley de Ingresos Estatal y del Presupuesto de Egresos Estatal.
	-L.C.P. Manuel Fonseca Villaseñor</t>
        </r>
      </text>
    </comment>
    <comment ref="C1185" authorId="0" shapeId="0">
      <text>
        <r>
          <rPr>
            <sz val="11"/>
            <color theme="1"/>
            <rFont val="Calibri"/>
            <family val="2"/>
            <scheme val="minor"/>
          </rPr>
          <t>Otros recursos de libre disposición: Son los que provienen de otras fuentes no etiquetadas no comprendidas en los conceptos anteriores.
	-L.C.P. Manuel Fonseca Villaseñor</t>
        </r>
      </text>
    </comment>
    <comment ref="C1186"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
	-L.C.P. Manuel Fonseca Villaseñor</t>
        </r>
      </text>
    </comment>
    <comment ref="C1187" authorId="0" shapeId="0">
      <text>
        <r>
          <rPr>
            <sz val="11"/>
            <color theme="1"/>
            <rFont val="Calibri"/>
            <family val="2"/>
            <scheme val="minor"/>
          </rPr>
          <t>Recursos estatales: En el caso de los Municipios, son los que provienen del Gobierno Estatal y que cuentan con un destino específico, en términos de la Ley de Ingresos Estatal y del Presupuesto de Egresos Estatal.
	-L.C.P. Manuel Fonseca Villaseñor</t>
        </r>
      </text>
    </comment>
    <comment ref="C1188" authorId="0" shapeId="0">
      <text>
        <r>
          <rPr>
            <sz val="11"/>
            <color theme="1"/>
            <rFont val="Calibri"/>
            <family val="2"/>
            <scheme val="minor"/>
          </rPr>
          <t>Otros recursos de transferencias federales etiquetadas: Son los que provienen de otras fuentes etiquetadas no comprendidas en los conceptos anteriores.
	-L.C.P. Manuel Fonseca Villaseñor</t>
        </r>
      </text>
    </comment>
    <comment ref="B1189" authorId="0" shapeId="0">
      <text>
        <r>
          <rPr>
            <sz val="11"/>
            <color theme="1"/>
            <rFont val="Calibri"/>
            <family val="2"/>
            <scheme val="minor"/>
          </rPr>
          <t>Asignaciones destinadas a cubrir los gastos por control y exterminación de plagas, instalación y mantenimiento de áreas verdes como la plantación, fertilización y poda de árboles, plantas y hierbas.
	-L.C.P. Manuel Fonseca Villaseñor</t>
        </r>
      </text>
    </comment>
    <comment ref="C1189" authorId="0" shapeId="0">
      <text>
        <r>
          <rPr>
            <sz val="11"/>
            <color theme="1"/>
            <rFont val="Calibri"/>
            <family val="2"/>
            <scheme val="minor"/>
          </rPr>
          <t>Recursos fiscales: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
	-L.C.P. Manuel Fonseca Villaseñor</t>
        </r>
      </text>
    </comment>
    <comment ref="C1190" authorId="0" shapeId="0">
      <text>
        <r>
          <rPr>
            <sz val="11"/>
            <color theme="1"/>
            <rFont val="Calibri"/>
            <family val="2"/>
            <scheme val="minor"/>
          </rPr>
          <t>Financiamiento interno: Son los que provienen de obligaciones contraídas en el país, con acreedores nacionales y pagaderos en el interior del país en moneda nacional.
	-L.C.P. Manuel Fonseca Villaseñor</t>
        </r>
      </text>
    </comment>
    <comment ref="C1191" authorId="0" shapeId="0">
      <text>
        <r>
          <rPr>
            <sz val="11"/>
            <color theme="1"/>
            <rFont val="Calibri"/>
            <family val="2"/>
            <scheme val="minor"/>
          </rPr>
          <t>Financiamiento Externo: Son los que provienen de obligaciones contraídas por el Poder Ejecutivo Federal con acreedores extranjeros y pagaderos en el exterior del país en moneda extranjera.
	-L.C.P. Manuel Fonseca Villaseñor</t>
        </r>
      </text>
    </comment>
    <comment ref="C1192" authorId="0" shapeId="0">
      <text>
        <r>
          <rPr>
            <sz val="11"/>
            <color theme="1"/>
            <rFont val="Calibri"/>
            <family val="2"/>
            <scheme val="minor"/>
          </rPr>
          <t>Ingresos propios: Son los que obtienen las entidades de la administración pública paraestatal y paramunicipal como pueden ser los ingresos por venta de bienes y servicios, ingresos diversos y no inherentes a la operación, en términos de las disposiciones legales aplicables.
	-L.C.P. Manuel Fonseca Villaseñor</t>
        </r>
      </text>
    </comment>
    <comment ref="C1193"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
	-L.C.P. Manuel Fonseca Villaseñor</t>
        </r>
      </text>
    </comment>
    <comment ref="C1194" authorId="0" shapeId="0">
      <text>
        <r>
          <rPr>
            <sz val="11"/>
            <color theme="1"/>
            <rFont val="Calibri"/>
            <family val="2"/>
            <scheme val="minor"/>
          </rPr>
          <t>Recursos estatales: En el caso de los Municipios, son los que provienen del Gobierno Estatal, en términos de la Ley de Ingresos Estatal y del Presupuesto de Egresos Estatal.
	-L.C.P. Manuel Fonseca Villaseñor</t>
        </r>
      </text>
    </comment>
    <comment ref="C1195" authorId="0" shapeId="0">
      <text>
        <r>
          <rPr>
            <sz val="11"/>
            <color theme="1"/>
            <rFont val="Calibri"/>
            <family val="2"/>
            <scheme val="minor"/>
          </rPr>
          <t>Otros recursos de libre disposición: Son los que provienen de otras fuentes no etiquetadas no comprendidas en los conceptos anteriores.
	-L.C.P. Manuel Fonseca Villaseñor</t>
        </r>
      </text>
    </comment>
    <comment ref="C1196"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
	-L.C.P. Manuel Fonseca Villaseñor</t>
        </r>
      </text>
    </comment>
    <comment ref="C1197" authorId="0" shapeId="0">
      <text>
        <r>
          <rPr>
            <sz val="11"/>
            <color theme="1"/>
            <rFont val="Calibri"/>
            <family val="2"/>
            <scheme val="minor"/>
          </rPr>
          <t>Recursos estatales: En el caso de los Municipios, son los que provienen del Gobierno Estatal y que cuentan con un destino específico, en términos de la Ley de Ingresos Estatal y del Presupuesto de Egresos Estatal.
	-L.C.P. Manuel Fonseca Villaseñor</t>
        </r>
      </text>
    </comment>
    <comment ref="C1198" authorId="0" shapeId="0">
      <text>
        <r>
          <rPr>
            <sz val="11"/>
            <color theme="1"/>
            <rFont val="Calibri"/>
            <family val="2"/>
            <scheme val="minor"/>
          </rPr>
          <t>Otros recursos de transferencias federales etiquetadas: Son los que provienen de otras fuentes etiquetadas no comprendidas en los conceptos anteriores.
	-L.C.P. Manuel Fonseca Villaseñor</t>
        </r>
      </text>
    </comment>
    <comment ref="B1199" authorId="0" shapeId="0">
      <text>
        <r>
          <rPr>
            <sz val="11"/>
            <color theme="1"/>
            <rFont val="Calibri"/>
            <family val="2"/>
            <scheme val="minor"/>
          </rPr>
          <t>Asignaciones destinadas a cubrir los gastos de realización y difusión de mensajes y campañas para informar a la población sobre los programas, servicios públicos y el quehacer gubernamental en general; así como la publicidad comercial de los productos y servicios que generan ingresos para los entes públicos. Incluye la contratación de servicios de impresión y publicación de información.
	-L.C.P. Manuel Fonseca Villaseñor</t>
        </r>
      </text>
    </comment>
    <comment ref="B1200" authorId="0" shapeId="0">
      <text>
        <r>
          <rPr>
            <sz val="11"/>
            <color theme="1"/>
            <rFont val="Calibri"/>
            <family val="2"/>
            <scheme val="minor"/>
          </rPr>
          <t>Asignaciones destinadas a cubrir el costo de difusión del quehacer gubernamental y de los bienes y servicios públicos que prestan los entes públicos, la publicación y difusión masiva de las mismas a un público objetivo determinado a través de televisión abierta y restringida, radio, cine, prensa, encartes, espectaculares, mobiliario urbano, tarjetas telefónicas, medios electrónicos e impresos internacionales, folletos, trípticos, dípticos, carteles, mantas, rótulos, producto integrado y otros medios complementarios; estudios para medir la pertinencia y efectividad de las campañas, así como los gastos derivados de la contratación de personas físicas y/o morales que presten servicios afines para la elaboración, difusión y evaluación de dichas campañas.
	-L.C.P. Manuel Fonseca Villaseñor</t>
        </r>
      </text>
    </comment>
    <comment ref="C1200" authorId="0" shapeId="0">
      <text>
        <r>
          <rPr>
            <sz val="11"/>
            <color theme="1"/>
            <rFont val="Calibri"/>
            <family val="2"/>
            <scheme val="minor"/>
          </rPr>
          <t>Recursos fiscales: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
	-L.C.P. Manuel Fonseca Villaseñor</t>
        </r>
      </text>
    </comment>
    <comment ref="C1201" authorId="0" shapeId="0">
      <text>
        <r>
          <rPr>
            <sz val="11"/>
            <color theme="1"/>
            <rFont val="Calibri"/>
            <family val="2"/>
            <scheme val="minor"/>
          </rPr>
          <t>Financiamiento interno: Son los que provienen de obligaciones contraídas en el país, con acreedores nacionales y pagaderos en el interior del país en moneda nacional.
	-L.C.P. Manuel Fonseca Villaseñor</t>
        </r>
      </text>
    </comment>
    <comment ref="C1202" authorId="0" shapeId="0">
      <text>
        <r>
          <rPr>
            <sz val="11"/>
            <color theme="1"/>
            <rFont val="Calibri"/>
            <family val="2"/>
            <scheme val="minor"/>
          </rPr>
          <t>Financiamiento Externo: Son los que provienen de obligaciones contraídas por el Poder Ejecutivo Federal con acreedores extranjeros y pagaderos en el exterior del país en moneda extranjera.
	-L.C.P. Manuel Fonseca Villaseñor</t>
        </r>
      </text>
    </comment>
    <comment ref="C1203" authorId="0" shapeId="0">
      <text>
        <r>
          <rPr>
            <sz val="11"/>
            <color theme="1"/>
            <rFont val="Calibri"/>
            <family val="2"/>
            <scheme val="minor"/>
          </rPr>
          <t>Ingresos propios: Son los que obtienen las entidades de la administración pública paraestatal y paramunicipal como pueden ser los ingresos por venta de bienes y servicios, ingresos diversos y no inherentes a la operación, en términos de las disposiciones legales aplicables.
	-L.C.P. Manuel Fonseca Villaseñor</t>
        </r>
      </text>
    </comment>
    <comment ref="C1204"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
	-L.C.P. Manuel Fonseca Villaseñor</t>
        </r>
      </text>
    </comment>
    <comment ref="C1205" authorId="0" shapeId="0">
      <text>
        <r>
          <rPr>
            <sz val="11"/>
            <color theme="1"/>
            <rFont val="Calibri"/>
            <family val="2"/>
            <scheme val="minor"/>
          </rPr>
          <t>Recursos estatales: En el caso de los Municipios, son los que provienen del Gobierno Estatal, en términos de la Ley de Ingresos Estatal y del Presupuesto de Egresos Estatal.
	-L.C.P. Manuel Fonseca Villaseñor</t>
        </r>
      </text>
    </comment>
    <comment ref="C1206" authorId="0" shapeId="0">
      <text>
        <r>
          <rPr>
            <sz val="11"/>
            <color theme="1"/>
            <rFont val="Calibri"/>
            <family val="2"/>
            <scheme val="minor"/>
          </rPr>
          <t>Otros recursos de libre disposición: Son los que provienen de otras fuentes no etiquetadas no comprendidas en los conceptos anteriores.
	-L.C.P. Manuel Fonseca Villaseñor</t>
        </r>
      </text>
    </comment>
    <comment ref="C1207"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
	-L.C.P. Manuel Fonseca Villaseñor</t>
        </r>
      </text>
    </comment>
    <comment ref="C1208" authorId="0" shapeId="0">
      <text>
        <r>
          <rPr>
            <sz val="11"/>
            <color theme="1"/>
            <rFont val="Calibri"/>
            <family val="2"/>
            <scheme val="minor"/>
          </rPr>
          <t>Recursos estatales: En el caso de los Municipios, son los que provienen del Gobierno Estatal y que cuentan con un destino específico, en términos de la Ley de Ingresos Estatal y del Presupuesto de Egresos Estatal.
	-L.C.P. Manuel Fonseca Villaseñor</t>
        </r>
      </text>
    </comment>
    <comment ref="C1209" authorId="0" shapeId="0">
      <text>
        <r>
          <rPr>
            <sz val="11"/>
            <color theme="1"/>
            <rFont val="Calibri"/>
            <family val="2"/>
            <scheme val="minor"/>
          </rPr>
          <t>Otros recursos de transferencias federales etiquetadas: Son los que provienen de otras fuentes etiquetadas no comprendidas en los conceptos anteriores.
	-L.C.P. Manuel Fonseca Villaseñor</t>
        </r>
      </text>
    </comment>
    <comment ref="B1210" authorId="0" shapeId="0">
      <text>
        <r>
          <rPr>
            <sz val="11"/>
            <color theme="1"/>
            <rFont val="Calibri"/>
            <family val="2"/>
            <scheme val="minor"/>
          </rPr>
          <t>Asignaciones destinadas a cubrir el costo de la publicidad derivada de la comercialización de los productos o servicios de los entes públicos que generan un ingreso para el Estado. Incluye el diseño y conceptualización de campañas publicitarias; preproducción, producción, postproducción y copiado; publicación y difusión masiva de las mismas a un público objetivo determinado a través de televisión abierta y restringida, radio, cine, prensa, encartes, espectaculares, mobiliario urbano, tarjetas telefónicas, Internet, medios electrónicos e impresos internacionales, folletos, trípticos, dípticos, carteles, mantas, rótulos, producto integrado, puntos de venta, artículos promocionales, servicios integrales de promoción y otros medios complementarios, estudios para medir la pertinencia y efectividad de campañas; así como los gastos derivados de la contratación de personas físicas y/o morales que presenten servicios afines para la elaboración, difusión y evaluación de dichas campañas publicitarias. Excluye los gastos de difusión de mensajes que no comercializan productos o servicios.
	-L.C.P. Manuel Fonseca Villaseñor</t>
        </r>
      </text>
    </comment>
    <comment ref="C1210" authorId="0" shapeId="0">
      <text>
        <r>
          <rPr>
            <sz val="11"/>
            <color theme="1"/>
            <rFont val="Calibri"/>
            <family val="2"/>
            <scheme val="minor"/>
          </rPr>
          <t>Recursos fiscales: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
	-L.C.P. Manuel Fonseca Villaseñor</t>
        </r>
      </text>
    </comment>
    <comment ref="C1211" authorId="0" shapeId="0">
      <text>
        <r>
          <rPr>
            <sz val="11"/>
            <color theme="1"/>
            <rFont val="Calibri"/>
            <family val="2"/>
            <scheme val="minor"/>
          </rPr>
          <t>Financiamiento interno: Son los que provienen de obligaciones contraídas en el país, con acreedores nacionales y pagaderos en el interior del país en moneda nacional.
	-L.C.P. Manuel Fonseca Villaseñor</t>
        </r>
      </text>
    </comment>
    <comment ref="C1212" authorId="0" shapeId="0">
      <text>
        <r>
          <rPr>
            <sz val="11"/>
            <color theme="1"/>
            <rFont val="Calibri"/>
            <family val="2"/>
            <scheme val="minor"/>
          </rPr>
          <t>Financiamiento Externo: Son los que provienen de obligaciones contraídas por el Poder Ejecutivo Federal con acreedores extranjeros y pagaderos en el exterior del país en moneda extranjera.
	-L.C.P. Manuel Fonseca Villaseñor</t>
        </r>
      </text>
    </comment>
    <comment ref="C1213" authorId="0" shapeId="0">
      <text>
        <r>
          <rPr>
            <sz val="11"/>
            <color theme="1"/>
            <rFont val="Calibri"/>
            <family val="2"/>
            <scheme val="minor"/>
          </rPr>
          <t>Ingresos propios: Son los que obtienen las entidades de la administración pública paraestatal y paramunicipal como pueden ser los ingresos por venta de bienes y servicios, ingresos diversos y no inherentes a la operación, en términos de las disposiciones legales aplicables.
	-L.C.P. Manuel Fonseca Villaseñor</t>
        </r>
      </text>
    </comment>
    <comment ref="C1214"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
	-L.C.P. Manuel Fonseca Villaseñor</t>
        </r>
      </text>
    </comment>
    <comment ref="C1215" authorId="0" shapeId="0">
      <text>
        <r>
          <rPr>
            <sz val="11"/>
            <color theme="1"/>
            <rFont val="Calibri"/>
            <family val="2"/>
            <scheme val="minor"/>
          </rPr>
          <t>Recursos estatales: En el caso de los Municipios, son los que provienen del Gobierno Estatal, en términos de la Ley de Ingresos Estatal y del Presupuesto de Egresos Estatal.
	-L.C.P. Manuel Fonseca Villaseñor</t>
        </r>
      </text>
    </comment>
    <comment ref="C1216" authorId="0" shapeId="0">
      <text>
        <r>
          <rPr>
            <sz val="11"/>
            <color theme="1"/>
            <rFont val="Calibri"/>
            <family val="2"/>
            <scheme val="minor"/>
          </rPr>
          <t>Otros recursos de libre disposición: Son los que provienen de otras fuentes no etiquetadas no comprendidas en los conceptos anteriores.
	-L.C.P. Manuel Fonseca Villaseñor</t>
        </r>
      </text>
    </comment>
    <comment ref="C1217"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
	-L.C.P. Manuel Fonseca Villaseñor</t>
        </r>
      </text>
    </comment>
    <comment ref="C1218" authorId="0" shapeId="0">
      <text>
        <r>
          <rPr>
            <sz val="11"/>
            <color theme="1"/>
            <rFont val="Calibri"/>
            <family val="2"/>
            <scheme val="minor"/>
          </rPr>
          <t>Recursos estatales: En el caso de los Municipios, son los que provienen del Gobierno Estatal y que cuentan con un destino específico, en términos de la Ley de Ingresos Estatal y del Presupuesto de Egresos Estatal.
	-L.C.P. Manuel Fonseca Villaseñor</t>
        </r>
      </text>
    </comment>
    <comment ref="C1219" authorId="0" shapeId="0">
      <text>
        <r>
          <rPr>
            <sz val="11"/>
            <color theme="1"/>
            <rFont val="Calibri"/>
            <family val="2"/>
            <scheme val="minor"/>
          </rPr>
          <t>Otros recursos de transferencias federales etiquetadas: Son los que provienen de otras fuentes etiquetadas no comprendidas en los conceptos anteriores.
	-L.C.P. Manuel Fonseca Villaseñor</t>
        </r>
      </text>
    </comment>
    <comment ref="B1220" authorId="0" shapeId="0">
      <text>
        <r>
          <rPr>
            <sz val="11"/>
            <color theme="1"/>
            <rFont val="Calibri"/>
            <family val="2"/>
            <scheme val="minor"/>
          </rPr>
          <t>Asignaciones destinadas a cubrir los gastos por diseño y conceptualización de campañas de comunicación, preproducción, producción y copiado.
	-L.C.P. Manuel Fonseca Villaseñor</t>
        </r>
      </text>
    </comment>
    <comment ref="C1220" authorId="0" shapeId="0">
      <text>
        <r>
          <rPr>
            <sz val="11"/>
            <color theme="1"/>
            <rFont val="Calibri"/>
            <family val="2"/>
            <scheme val="minor"/>
          </rPr>
          <t>Recursos fiscales: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
	-L.C.P. Manuel Fonseca Villaseñor</t>
        </r>
      </text>
    </comment>
    <comment ref="C1221" authorId="0" shapeId="0">
      <text>
        <r>
          <rPr>
            <sz val="11"/>
            <color theme="1"/>
            <rFont val="Calibri"/>
            <family val="2"/>
            <scheme val="minor"/>
          </rPr>
          <t>Financiamiento interno: Son los que provienen de obligaciones contraídas en el país, con acreedores nacionales y pagaderos en el interior del país en moneda nacional.
	-L.C.P. Manuel Fonseca Villaseñor</t>
        </r>
      </text>
    </comment>
    <comment ref="C1222" authorId="0" shapeId="0">
      <text>
        <r>
          <rPr>
            <sz val="11"/>
            <color theme="1"/>
            <rFont val="Calibri"/>
            <family val="2"/>
            <scheme val="minor"/>
          </rPr>
          <t>Financiamiento Externo: Son los que provienen de obligaciones contraídas por el Poder Ejecutivo Federal con acreedores extranjeros y pagaderos en el exterior del país en moneda extranjera.
	-L.C.P. Manuel Fonseca Villaseñor</t>
        </r>
      </text>
    </comment>
    <comment ref="C1223" authorId="0" shapeId="0">
      <text>
        <r>
          <rPr>
            <sz val="11"/>
            <color theme="1"/>
            <rFont val="Calibri"/>
            <family val="2"/>
            <scheme val="minor"/>
          </rPr>
          <t>Ingresos propios: Son los que obtienen las entidades de la administración pública paraestatal y paramunicipal como pueden ser los ingresos por venta de bienes y servicios, ingresos diversos y no inherentes a la operación, en términos de las disposiciones legales aplicables.
	-L.C.P. Manuel Fonseca Villaseñor</t>
        </r>
      </text>
    </comment>
    <comment ref="C1224"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
	-L.C.P. Manuel Fonseca Villaseñor</t>
        </r>
      </text>
    </comment>
    <comment ref="C1225" authorId="0" shapeId="0">
      <text>
        <r>
          <rPr>
            <sz val="11"/>
            <color theme="1"/>
            <rFont val="Calibri"/>
            <family val="2"/>
            <scheme val="minor"/>
          </rPr>
          <t>Recursos estatales: En el caso de los Municipios, son los que provienen del Gobierno Estatal, en términos de la Ley de Ingresos Estatal y del Presupuesto de Egresos Estatal.
	-L.C.P. Manuel Fonseca Villaseñor</t>
        </r>
      </text>
    </comment>
    <comment ref="C1226" authorId="0" shapeId="0">
      <text>
        <r>
          <rPr>
            <sz val="11"/>
            <color theme="1"/>
            <rFont val="Calibri"/>
            <family val="2"/>
            <scheme val="minor"/>
          </rPr>
          <t>Otros recursos de libre disposición: Son los que provienen de otras fuentes no etiquetadas no comprendidas en los conceptos anteriores.
	-L.C.P. Manuel Fonseca Villaseñor</t>
        </r>
      </text>
    </comment>
    <comment ref="C1227"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
	-L.C.P. Manuel Fonseca Villaseñor</t>
        </r>
      </text>
    </comment>
    <comment ref="C1228" authorId="0" shapeId="0">
      <text>
        <r>
          <rPr>
            <sz val="11"/>
            <color theme="1"/>
            <rFont val="Calibri"/>
            <family val="2"/>
            <scheme val="minor"/>
          </rPr>
          <t>Recursos estatales: En el caso de los Municipios, son los que provienen del Gobierno Estatal y que cuentan con un destino específico, en términos de la Ley de Ingresos Estatal y del Presupuesto de Egresos Estatal.
	-L.C.P. Manuel Fonseca Villaseñor</t>
        </r>
      </text>
    </comment>
    <comment ref="C1229" authorId="0" shapeId="0">
      <text>
        <r>
          <rPr>
            <sz val="11"/>
            <color theme="1"/>
            <rFont val="Calibri"/>
            <family val="2"/>
            <scheme val="minor"/>
          </rPr>
          <t>Otros recursos de transferencias federales etiquetadas: Son los que provienen de otras fuentes etiquetadas no comprendidas en los conceptos anteriores.
	-L.C.P. Manuel Fonseca Villaseñor</t>
        </r>
      </text>
    </comment>
    <comment ref="B1230" authorId="0" shapeId="0">
      <text>
        <r>
          <rPr>
            <sz val="11"/>
            <color theme="1"/>
            <rFont val="Calibri"/>
            <family val="2"/>
            <scheme val="minor"/>
          </rPr>
          <t>Asignaciones destinadas a cubrir gastos por concepto de revelado o impresión de fotografías.
	-L.C.P. Manuel Fonseca Villaseñor</t>
        </r>
      </text>
    </comment>
    <comment ref="C1230" authorId="0" shapeId="0">
      <text>
        <r>
          <rPr>
            <sz val="11"/>
            <color theme="1"/>
            <rFont val="Calibri"/>
            <family val="2"/>
            <scheme val="minor"/>
          </rPr>
          <t>Recursos fiscales: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
	-L.C.P. Manuel Fonseca Villaseñor</t>
        </r>
      </text>
    </comment>
    <comment ref="C1231" authorId="0" shapeId="0">
      <text>
        <r>
          <rPr>
            <sz val="11"/>
            <color theme="1"/>
            <rFont val="Calibri"/>
            <family val="2"/>
            <scheme val="minor"/>
          </rPr>
          <t>Financiamiento interno: Son los que provienen de obligaciones contraídas en el país, con acreedores nacionales y pagaderos en el interior del país en moneda nacional.
	-L.C.P. Manuel Fonseca Villaseñor</t>
        </r>
      </text>
    </comment>
    <comment ref="C1232" authorId="0" shapeId="0">
      <text>
        <r>
          <rPr>
            <sz val="11"/>
            <color theme="1"/>
            <rFont val="Calibri"/>
            <family val="2"/>
            <scheme val="minor"/>
          </rPr>
          <t>Financiamiento Externo: Son los que provienen de obligaciones contraídas por el Poder Ejecutivo Federal con acreedores extranjeros y pagaderos en el exterior del país en moneda extranjera.
	-L.C.P. Manuel Fonseca Villaseñor</t>
        </r>
      </text>
    </comment>
    <comment ref="C1233" authorId="0" shapeId="0">
      <text>
        <r>
          <rPr>
            <sz val="11"/>
            <color theme="1"/>
            <rFont val="Calibri"/>
            <family val="2"/>
            <scheme val="minor"/>
          </rPr>
          <t>Ingresos propios: Son los que obtienen las entidades de la administración pública paraestatal y paramunicipal como pueden ser los ingresos por venta de bienes y servicios, ingresos diversos y no inherentes a la operación, en términos de las disposiciones legales aplicables.
	-L.C.P. Manuel Fonseca Villaseñor</t>
        </r>
      </text>
    </comment>
    <comment ref="C1234"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
	-L.C.P. Manuel Fonseca Villaseñor</t>
        </r>
      </text>
    </comment>
    <comment ref="C1235" authorId="0" shapeId="0">
      <text>
        <r>
          <rPr>
            <sz val="11"/>
            <color theme="1"/>
            <rFont val="Calibri"/>
            <family val="2"/>
            <scheme val="minor"/>
          </rPr>
          <t>Recursos estatales: En el caso de los Municipios, son los que provienen del Gobierno Estatal, en términos de la Ley de Ingresos Estatal y del Presupuesto de Egresos Estatal.
	-L.C.P. Manuel Fonseca Villaseñor</t>
        </r>
      </text>
    </comment>
    <comment ref="C1236" authorId="0" shapeId="0">
      <text>
        <r>
          <rPr>
            <sz val="11"/>
            <color theme="1"/>
            <rFont val="Calibri"/>
            <family val="2"/>
            <scheme val="minor"/>
          </rPr>
          <t>Otros recursos de libre disposición: Son los que provienen de otras fuentes no etiquetadas no comprendidas en los conceptos anteriores.
	-L.C.P. Manuel Fonseca Villaseñor</t>
        </r>
      </text>
    </comment>
    <comment ref="C1237"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
	-L.C.P. Manuel Fonseca Villaseñor</t>
        </r>
      </text>
    </comment>
    <comment ref="C1238" authorId="0" shapeId="0">
      <text>
        <r>
          <rPr>
            <sz val="11"/>
            <color theme="1"/>
            <rFont val="Calibri"/>
            <family val="2"/>
            <scheme val="minor"/>
          </rPr>
          <t>Recursos estatales: En el caso de los Municipios, son los que provienen del Gobierno Estatal y que cuentan con un destino específico, en términos de la Ley de Ingresos Estatal y del Presupuesto de Egresos Estatal.
	-L.C.P. Manuel Fonseca Villaseñor</t>
        </r>
      </text>
    </comment>
    <comment ref="C1239" authorId="0" shapeId="0">
      <text>
        <r>
          <rPr>
            <sz val="11"/>
            <color theme="1"/>
            <rFont val="Calibri"/>
            <family val="2"/>
            <scheme val="minor"/>
          </rPr>
          <t>Otros recursos de transferencias federales etiquetadas: Son los que provienen de otras fuentes etiquetadas no comprendidas en los conceptos anteriores.
	-L.C.P. Manuel Fonseca Villaseñor</t>
        </r>
      </text>
    </comment>
    <comment ref="B1240" authorId="0" shapeId="0">
      <text>
        <r>
          <rPr>
            <sz val="11"/>
            <color theme="1"/>
            <rFont val="Calibri"/>
            <family val="2"/>
            <scheme val="minor"/>
          </rPr>
          <t>Asignaciones destinadas a cubrir el costo por postproducción (doblaje, titulaje, subtitulaje, efectos visuales, animación, edición, conversión de formato, copiado de videos, entre otros) y otros servicios para la industria fílmica y del video (crestomatía y servicios prestados por laboratorios fílmicos).
	-L.C.P. Manuel Fonseca Villaseñor</t>
        </r>
      </text>
    </comment>
    <comment ref="C1240" authorId="0" shapeId="0">
      <text>
        <r>
          <rPr>
            <sz val="11"/>
            <color theme="1"/>
            <rFont val="Calibri"/>
            <family val="2"/>
            <scheme val="minor"/>
          </rPr>
          <t>Recursos fiscales: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
	-L.C.P. Manuel Fonseca Villaseñor</t>
        </r>
      </text>
    </comment>
    <comment ref="C1241" authorId="0" shapeId="0">
      <text>
        <r>
          <rPr>
            <sz val="11"/>
            <color theme="1"/>
            <rFont val="Calibri"/>
            <family val="2"/>
            <scheme val="minor"/>
          </rPr>
          <t>Financiamiento interno: Son los que provienen de obligaciones contraídas en el país, con acreedores nacionales y pagaderos en el interior del país en moneda nacional.
	-L.C.P. Manuel Fonseca Villaseñor</t>
        </r>
      </text>
    </comment>
    <comment ref="C1242" authorId="0" shapeId="0">
      <text>
        <r>
          <rPr>
            <sz val="11"/>
            <color theme="1"/>
            <rFont val="Calibri"/>
            <family val="2"/>
            <scheme val="minor"/>
          </rPr>
          <t>Financiamiento Externo: Son los que provienen de obligaciones contraídas por el Poder Ejecutivo Federal con acreedores extranjeros y pagaderos en el exterior del país en moneda extranjera.
	-L.C.P. Manuel Fonseca Villaseñor</t>
        </r>
      </text>
    </comment>
    <comment ref="C1243" authorId="0" shapeId="0">
      <text>
        <r>
          <rPr>
            <sz val="11"/>
            <color theme="1"/>
            <rFont val="Calibri"/>
            <family val="2"/>
            <scheme val="minor"/>
          </rPr>
          <t>Ingresos propios: Son los que obtienen las entidades de la administración pública paraestatal y paramunicipal como pueden ser los ingresos por venta de bienes y servicios, ingresos diversos y no inherentes a la operación, en términos de las disposiciones legales aplicables.
	-L.C.P. Manuel Fonseca Villaseñor</t>
        </r>
      </text>
    </comment>
    <comment ref="C1244"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
	-L.C.P. Manuel Fonseca Villaseñor</t>
        </r>
      </text>
    </comment>
    <comment ref="C1245" authorId="0" shapeId="0">
      <text>
        <r>
          <rPr>
            <sz val="11"/>
            <color theme="1"/>
            <rFont val="Calibri"/>
            <family val="2"/>
            <scheme val="minor"/>
          </rPr>
          <t>Recursos estatales: En el caso de los Municipios, son los que provienen del Gobierno Estatal, en términos de la Ley de Ingresos Estatal y del Presupuesto de Egresos Estatal.
	-L.C.P. Manuel Fonseca Villaseñor</t>
        </r>
      </text>
    </comment>
    <comment ref="C1246" authorId="0" shapeId="0">
      <text>
        <r>
          <rPr>
            <sz val="11"/>
            <color theme="1"/>
            <rFont val="Calibri"/>
            <family val="2"/>
            <scheme val="minor"/>
          </rPr>
          <t>Otros recursos de libre disposición: Son los que provienen de otras fuentes no etiquetadas no comprendidas en los conceptos anteriores.
	-L.C.P. Manuel Fonseca Villaseñor</t>
        </r>
      </text>
    </comment>
    <comment ref="C1247"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
	-L.C.P. Manuel Fonseca Villaseñor</t>
        </r>
      </text>
    </comment>
    <comment ref="C1248" authorId="0" shapeId="0">
      <text>
        <r>
          <rPr>
            <sz val="11"/>
            <color theme="1"/>
            <rFont val="Calibri"/>
            <family val="2"/>
            <scheme val="minor"/>
          </rPr>
          <t>Recursos estatales: En el caso de los Municipios, son los que provienen del Gobierno Estatal y que cuentan con un destino específico, en términos de la Ley de Ingresos Estatal y del Presupuesto de Egresos Estatal.
	-L.C.P. Manuel Fonseca Villaseñor</t>
        </r>
      </text>
    </comment>
    <comment ref="C1249" authorId="0" shapeId="0">
      <text>
        <r>
          <rPr>
            <sz val="11"/>
            <color theme="1"/>
            <rFont val="Calibri"/>
            <family val="2"/>
            <scheme val="minor"/>
          </rPr>
          <t>Otros recursos de transferencias federales etiquetadas: Son los que provienen de otras fuentes etiquetadas no comprendidas en los conceptos anteriores.
	-L.C.P. Manuel Fonseca Villaseñor</t>
        </r>
      </text>
    </comment>
    <comment ref="B1250" authorId="0" shapeId="0">
      <text>
        <r>
          <rPr>
            <sz val="11"/>
            <color theme="1"/>
            <rFont val="Calibri"/>
            <family val="2"/>
            <scheme val="minor"/>
          </rPr>
          <t>Asignaciones destinadas a cubrir el gasto por creación, difusión y transmisión de contenido de interés general o específico a través de internet exclusivamente.
	-L.C.P. Manuel Fonseca Villaseñor</t>
        </r>
      </text>
    </comment>
    <comment ref="C1250" authorId="0" shapeId="0">
      <text>
        <r>
          <rPr>
            <sz val="11"/>
            <color theme="1"/>
            <rFont val="Calibri"/>
            <family val="2"/>
            <scheme val="minor"/>
          </rPr>
          <t>Recursos fiscales: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
	-L.C.P. Manuel Fonseca Villaseñor</t>
        </r>
      </text>
    </comment>
    <comment ref="C1251" authorId="0" shapeId="0">
      <text>
        <r>
          <rPr>
            <sz val="11"/>
            <color theme="1"/>
            <rFont val="Calibri"/>
            <family val="2"/>
            <scheme val="minor"/>
          </rPr>
          <t>Financiamiento interno: Son los que provienen de obligaciones contraídas en el país, con acreedores nacionales y pagaderos en el interior del país en moneda nacional.
	-L.C.P. Manuel Fonseca Villaseñor</t>
        </r>
      </text>
    </comment>
    <comment ref="C1252" authorId="0" shapeId="0">
      <text>
        <r>
          <rPr>
            <sz val="11"/>
            <color theme="1"/>
            <rFont val="Calibri"/>
            <family val="2"/>
            <scheme val="minor"/>
          </rPr>
          <t>Financiamiento Externo: Son los que provienen de obligaciones contraídas por el Poder Ejecutivo Federal con acreedores extranjeros y pagaderos en el exterior del país en moneda extranjera.
	-L.C.P. Manuel Fonseca Villaseñor</t>
        </r>
      </text>
    </comment>
    <comment ref="C1253" authorId="0" shapeId="0">
      <text>
        <r>
          <rPr>
            <sz val="11"/>
            <color theme="1"/>
            <rFont val="Calibri"/>
            <family val="2"/>
            <scheme val="minor"/>
          </rPr>
          <t>Ingresos propios: Son los que obtienen las entidades de la administración pública paraestatal y paramunicipal como pueden ser los ingresos por venta de bienes y servicios, ingresos diversos y no inherentes a la operación, en términos de las disposiciones legales aplicables.
	-L.C.P. Manuel Fonseca Villaseñor</t>
        </r>
      </text>
    </comment>
    <comment ref="C1254"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
	-L.C.P. Manuel Fonseca Villaseñor</t>
        </r>
      </text>
    </comment>
    <comment ref="C1255" authorId="0" shapeId="0">
      <text>
        <r>
          <rPr>
            <sz val="11"/>
            <color theme="1"/>
            <rFont val="Calibri"/>
            <family val="2"/>
            <scheme val="minor"/>
          </rPr>
          <t>Recursos estatales: En el caso de los Municipios, son los que provienen del Gobierno Estatal, en términos de la Ley de Ingresos Estatal y del Presupuesto de Egresos Estatal.
	-L.C.P. Manuel Fonseca Villaseñor</t>
        </r>
      </text>
    </comment>
    <comment ref="C1256" authorId="0" shapeId="0">
      <text>
        <r>
          <rPr>
            <sz val="11"/>
            <color theme="1"/>
            <rFont val="Calibri"/>
            <family val="2"/>
            <scheme val="minor"/>
          </rPr>
          <t>Otros recursos de libre disposición: Son los que provienen de otras fuentes no etiquetadas no comprendidas en los conceptos anteriores.
	-L.C.P. Manuel Fonseca Villaseñor</t>
        </r>
      </text>
    </comment>
    <comment ref="C1257"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
	-L.C.P. Manuel Fonseca Villaseñor</t>
        </r>
      </text>
    </comment>
    <comment ref="C1258" authorId="0" shapeId="0">
      <text>
        <r>
          <rPr>
            <sz val="11"/>
            <color theme="1"/>
            <rFont val="Calibri"/>
            <family val="2"/>
            <scheme val="minor"/>
          </rPr>
          <t>Recursos estatales: En el caso de los Municipios, son los que provienen del Gobierno Estatal y que cuentan con un destino específico, en términos de la Ley de Ingresos Estatal y del Presupuesto de Egresos Estatal.
	-L.C.P. Manuel Fonseca Villaseñor</t>
        </r>
      </text>
    </comment>
    <comment ref="C1259" authorId="0" shapeId="0">
      <text>
        <r>
          <rPr>
            <sz val="11"/>
            <color theme="1"/>
            <rFont val="Calibri"/>
            <family val="2"/>
            <scheme val="minor"/>
          </rPr>
          <t>Otros recursos de transferencias federales etiquetadas: Son los que provienen de otras fuentes etiquetadas no comprendidas en los conceptos anteriores.
	-L.C.P. Manuel Fonseca Villaseñor</t>
        </r>
      </text>
    </comment>
    <comment ref="B1260" authorId="0" shapeId="0">
      <text>
        <r>
          <rPr>
            <sz val="11"/>
            <color theme="1"/>
            <rFont val="Calibri"/>
            <family val="2"/>
            <scheme val="minor"/>
          </rPr>
          <t>Asignaciones destinadas a cubrir el costo de la contratación de servicios profesionales con personas físicas o morales, por concepto de monitoreo de información en medios masivos de comunicación, de las actividades de los entes públicos, que no se encuentren comprendidas en las demás partidas de este Capítulo.
	-L.C.P. Manuel Fonseca Villaseñor</t>
        </r>
      </text>
    </comment>
    <comment ref="C1260" authorId="0" shapeId="0">
      <text>
        <r>
          <rPr>
            <sz val="11"/>
            <color theme="1"/>
            <rFont val="Calibri"/>
            <family val="2"/>
            <scheme val="minor"/>
          </rPr>
          <t>Recursos fiscales: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
	-L.C.P. Manuel Fonseca Villaseñor</t>
        </r>
      </text>
    </comment>
    <comment ref="C1261" authorId="0" shapeId="0">
      <text>
        <r>
          <rPr>
            <sz val="11"/>
            <color theme="1"/>
            <rFont val="Calibri"/>
            <family val="2"/>
            <scheme val="minor"/>
          </rPr>
          <t>Financiamiento interno: Son los que provienen de obligaciones contraídas en el país, con acreedores nacionales y pagaderos en el interior del país en moneda nacional.
	-L.C.P. Manuel Fonseca Villaseñor</t>
        </r>
      </text>
    </comment>
    <comment ref="C1262" authorId="0" shapeId="0">
      <text>
        <r>
          <rPr>
            <sz val="11"/>
            <color theme="1"/>
            <rFont val="Calibri"/>
            <family val="2"/>
            <scheme val="minor"/>
          </rPr>
          <t>Financiamiento Externo: Son los que provienen de obligaciones contraídas por el Poder Ejecutivo Federal con acreedores extranjeros y pagaderos en el exterior del país en moneda extranjera.
	-L.C.P. Manuel Fonseca Villaseñor</t>
        </r>
      </text>
    </comment>
    <comment ref="C1263" authorId="0" shapeId="0">
      <text>
        <r>
          <rPr>
            <sz val="11"/>
            <color theme="1"/>
            <rFont val="Calibri"/>
            <family val="2"/>
            <scheme val="minor"/>
          </rPr>
          <t>Ingresos propios: Son los que obtienen las entidades de la administración pública paraestatal y paramunicipal como pueden ser los ingresos por venta de bienes y servicios, ingresos diversos y no inherentes a la operación, en términos de las disposiciones legales aplicables.
	-L.C.P. Manuel Fonseca Villaseñor</t>
        </r>
      </text>
    </comment>
    <comment ref="C1264"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
	-L.C.P. Manuel Fonseca Villaseñor</t>
        </r>
      </text>
    </comment>
    <comment ref="C1265" authorId="0" shapeId="0">
      <text>
        <r>
          <rPr>
            <sz val="11"/>
            <color theme="1"/>
            <rFont val="Calibri"/>
            <family val="2"/>
            <scheme val="minor"/>
          </rPr>
          <t>Recursos estatales: En el caso de los Municipios, son los que provienen del Gobierno Estatal, en términos de la Ley de Ingresos Estatal y del Presupuesto de Egresos Estatal.
	-L.C.P. Manuel Fonseca Villaseñor</t>
        </r>
      </text>
    </comment>
    <comment ref="C1266" authorId="0" shapeId="0">
      <text>
        <r>
          <rPr>
            <sz val="11"/>
            <color theme="1"/>
            <rFont val="Calibri"/>
            <family val="2"/>
            <scheme val="minor"/>
          </rPr>
          <t>Otros recursos de libre disposición: Son los que provienen de otras fuentes no etiquetadas no comprendidas en los conceptos anteriores.
	-L.C.P. Manuel Fonseca Villaseñor</t>
        </r>
      </text>
    </comment>
    <comment ref="C1267"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
	-L.C.P. Manuel Fonseca Villaseñor</t>
        </r>
      </text>
    </comment>
    <comment ref="C1268" authorId="0" shapeId="0">
      <text>
        <r>
          <rPr>
            <sz val="11"/>
            <color theme="1"/>
            <rFont val="Calibri"/>
            <family val="2"/>
            <scheme val="minor"/>
          </rPr>
          <t>Recursos estatales: En el caso de los Municipios, son los que provienen del Gobierno Estatal y que cuentan con un destino específico, en términos de la Ley de Ingresos Estatal y del Presupuesto de Egresos Estatal.
	-L.C.P. Manuel Fonseca Villaseñor</t>
        </r>
      </text>
    </comment>
    <comment ref="C1269" authorId="0" shapeId="0">
      <text>
        <r>
          <rPr>
            <sz val="11"/>
            <color theme="1"/>
            <rFont val="Calibri"/>
            <family val="2"/>
            <scheme val="minor"/>
          </rPr>
          <t>Otros recursos de transferencias federales etiquetadas: Son los que provienen de otras fuentes etiquetadas no comprendidas en los conceptos anteriores.
	-L.C.P. Manuel Fonseca Villaseñor</t>
        </r>
      </text>
    </comment>
    <comment ref="B1270" authorId="0" shapeId="0">
      <text>
        <r>
          <rPr>
            <sz val="11"/>
            <color theme="1"/>
            <rFont val="Calibri"/>
            <family val="2"/>
            <scheme val="minor"/>
          </rPr>
          <t>Asignaciones destinadas a cubrir los servicios de traslado, instalación y viáticos del personal, cuando por el desempeño de sus labores propias o comisiones de trabajo, requieran trasladarse a lugares distintos al de su adscripción.
	-L.C.P. Manuel Fonseca Villaseñor</t>
        </r>
      </text>
    </comment>
    <comment ref="B1271" authorId="0" shapeId="0">
      <text>
        <r>
          <rPr>
            <sz val="11"/>
            <color theme="1"/>
            <rFont val="Calibri"/>
            <family val="2"/>
            <scheme val="minor"/>
          </rPr>
          <t>Asignaciones destinadas a cubrir los gastos por concepto de traslado de personal por vía aérea en cumplimiento de sus funciones públicas. Incluye gastos por traslado de presos, reparto y entrega de mensajería. Excluye los pasajes por concepto de becas y arrendamiento de equipo de transporte.
	-L.C.P. Manuel Fonseca Villaseñor</t>
        </r>
      </text>
    </comment>
    <comment ref="C1271" authorId="0" shapeId="0">
      <text>
        <r>
          <rPr>
            <sz val="11"/>
            <color theme="1"/>
            <rFont val="Calibri"/>
            <family val="2"/>
            <scheme val="minor"/>
          </rPr>
          <t>Recursos fiscales: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
	-L.C.P. Manuel Fonseca Villaseñor</t>
        </r>
      </text>
    </comment>
    <comment ref="C1272" authorId="0" shapeId="0">
      <text>
        <r>
          <rPr>
            <sz val="11"/>
            <color theme="1"/>
            <rFont val="Calibri"/>
            <family val="2"/>
            <scheme val="minor"/>
          </rPr>
          <t>Financiamiento interno: Son los que provienen de obligaciones contraídas en el país, con acreedores nacionales y pagaderos en el interior del país en moneda nacional.
	-L.C.P. Manuel Fonseca Villaseñor</t>
        </r>
      </text>
    </comment>
    <comment ref="C1273" authorId="0" shapeId="0">
      <text>
        <r>
          <rPr>
            <sz val="11"/>
            <color theme="1"/>
            <rFont val="Calibri"/>
            <family val="2"/>
            <scheme val="minor"/>
          </rPr>
          <t>Financiamiento Externo: Son los que provienen de obligaciones contraídas por el Poder Ejecutivo Federal con acreedores extranjeros y pagaderos en el exterior del país en moneda extranjera.
	-L.C.P. Manuel Fonseca Villaseñor</t>
        </r>
      </text>
    </comment>
    <comment ref="C1274" authorId="0" shapeId="0">
      <text>
        <r>
          <rPr>
            <sz val="11"/>
            <color theme="1"/>
            <rFont val="Calibri"/>
            <family val="2"/>
            <scheme val="minor"/>
          </rPr>
          <t>Ingresos propios: Son los que obtienen las entidades de la administración pública paraestatal y paramunicipal como pueden ser los ingresos por venta de bienes y servicios, ingresos diversos y no inherentes a la operación, en términos de las disposiciones legales aplicables.
	-L.C.P. Manuel Fonseca Villaseñor</t>
        </r>
      </text>
    </comment>
    <comment ref="C1275"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
	-L.C.P. Manuel Fonseca Villaseñor</t>
        </r>
      </text>
    </comment>
    <comment ref="C1276" authorId="0" shapeId="0">
      <text>
        <r>
          <rPr>
            <sz val="11"/>
            <color theme="1"/>
            <rFont val="Calibri"/>
            <family val="2"/>
            <scheme val="minor"/>
          </rPr>
          <t>Recursos estatales: En el caso de los Municipios, son los que provienen del Gobierno Estatal, en términos de la Ley de Ingresos Estatal y del Presupuesto de Egresos Estatal.
	-L.C.P. Manuel Fonseca Villaseñor</t>
        </r>
      </text>
    </comment>
    <comment ref="C1277" authorId="0" shapeId="0">
      <text>
        <r>
          <rPr>
            <sz val="11"/>
            <color theme="1"/>
            <rFont val="Calibri"/>
            <family val="2"/>
            <scheme val="minor"/>
          </rPr>
          <t>Otros recursos de libre disposición: Son los que provienen de otras fuentes no etiquetadas no comprendidas en los conceptos anteriores.
	-L.C.P. Manuel Fonseca Villaseñor</t>
        </r>
      </text>
    </comment>
    <comment ref="C1278"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
	-L.C.P. Manuel Fonseca Villaseñor</t>
        </r>
      </text>
    </comment>
    <comment ref="C1279" authorId="0" shapeId="0">
      <text>
        <r>
          <rPr>
            <sz val="11"/>
            <color theme="1"/>
            <rFont val="Calibri"/>
            <family val="2"/>
            <scheme val="minor"/>
          </rPr>
          <t>Recursos estatales: En el caso de los Municipios, son los que provienen del Gobierno Estatal y que cuentan con un destino específico, en términos de la Ley de Ingresos Estatal y del Presupuesto de Egresos Estatal.
	-L.C.P. Manuel Fonseca Villaseñor</t>
        </r>
      </text>
    </comment>
    <comment ref="C1280" authorId="0" shapeId="0">
      <text>
        <r>
          <rPr>
            <sz val="11"/>
            <color theme="1"/>
            <rFont val="Calibri"/>
            <family val="2"/>
            <scheme val="minor"/>
          </rPr>
          <t>Otros recursos de transferencias federales etiquetadas: Son los que provienen de otras fuentes etiquetadas no comprendidas en los conceptos anteriores.
	-L.C.P. Manuel Fonseca Villaseñor</t>
        </r>
      </text>
    </comment>
    <comment ref="B1281" authorId="0" shapeId="0">
      <text>
        <r>
          <rPr>
            <sz val="11"/>
            <color theme="1"/>
            <rFont val="Calibri"/>
            <family val="2"/>
            <scheme val="minor"/>
          </rPr>
          <t>Asignaciones destinadas a cubrir los gastos por concepto de traslado de personal por vía terrestre urbana y suburbana, interurbana y rural, taxis y ferroviario, en cumplimiento de sus funciones públicas. Incluye gastos por traslado de presos reparto y entrega de mensajería. Excluye pasajes por concepto de becas y arrendamiento de equipo de transporte.
	-L.C.P. Manuel Fonseca Villaseñor</t>
        </r>
      </text>
    </comment>
    <comment ref="C1281" authorId="0" shapeId="0">
      <text>
        <r>
          <rPr>
            <sz val="11"/>
            <color theme="1"/>
            <rFont val="Calibri"/>
            <family val="2"/>
            <scheme val="minor"/>
          </rPr>
          <t>Recursos fiscales: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
	-L.C.P. Manuel Fonseca Villaseñor</t>
        </r>
      </text>
    </comment>
    <comment ref="C1282" authorId="0" shapeId="0">
      <text>
        <r>
          <rPr>
            <sz val="11"/>
            <color theme="1"/>
            <rFont val="Calibri"/>
            <family val="2"/>
            <scheme val="minor"/>
          </rPr>
          <t>Financiamiento interno: Son los que provienen de obligaciones contraídas en el país, con acreedores nacionales y pagaderos en el interior del país en moneda nacional.
	-L.C.P. Manuel Fonseca Villaseñor</t>
        </r>
      </text>
    </comment>
    <comment ref="C1283" authorId="0" shapeId="0">
      <text>
        <r>
          <rPr>
            <sz val="11"/>
            <color theme="1"/>
            <rFont val="Calibri"/>
            <family val="2"/>
            <scheme val="minor"/>
          </rPr>
          <t>Financiamiento Externo: Son los que provienen de obligaciones contraídas por el Poder Ejecutivo Federal con acreedores extranjeros y pagaderos en el exterior del país en moneda extranjera.
	-L.C.P. Manuel Fonseca Villaseñor</t>
        </r>
      </text>
    </comment>
    <comment ref="C1284" authorId="0" shapeId="0">
      <text>
        <r>
          <rPr>
            <sz val="11"/>
            <color theme="1"/>
            <rFont val="Calibri"/>
            <family val="2"/>
            <scheme val="minor"/>
          </rPr>
          <t>Ingresos propios: Son los que obtienen las entidades de la administración pública paraestatal y paramunicipal como pueden ser los ingresos por venta de bienes y servicios, ingresos diversos y no inherentes a la operación, en términos de las disposiciones legales aplicables.
	-L.C.P. Manuel Fonseca Villaseñor</t>
        </r>
      </text>
    </comment>
    <comment ref="C1285"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
	-L.C.P. Manuel Fonseca Villaseñor</t>
        </r>
      </text>
    </comment>
    <comment ref="C1286" authorId="0" shapeId="0">
      <text>
        <r>
          <rPr>
            <sz val="11"/>
            <color theme="1"/>
            <rFont val="Calibri"/>
            <family val="2"/>
            <scheme val="minor"/>
          </rPr>
          <t>Recursos estatales: En el caso de los Municipios, son los que provienen del Gobierno Estatal, en términos de la Ley de Ingresos Estatal y del Presupuesto de Egresos Estatal.
	-L.C.P. Manuel Fonseca Villaseñor</t>
        </r>
      </text>
    </comment>
    <comment ref="C1287" authorId="0" shapeId="0">
      <text>
        <r>
          <rPr>
            <sz val="11"/>
            <color theme="1"/>
            <rFont val="Calibri"/>
            <family val="2"/>
            <scheme val="minor"/>
          </rPr>
          <t>Otros recursos de libre disposición: Son los que provienen de otras fuentes no etiquetadas no comprendidas en los conceptos anteriores.
	-L.C.P. Manuel Fonseca Villaseñor</t>
        </r>
      </text>
    </comment>
    <comment ref="C1288"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
	-L.C.P. Manuel Fonseca Villaseñor</t>
        </r>
      </text>
    </comment>
    <comment ref="C1289" authorId="0" shapeId="0">
      <text>
        <r>
          <rPr>
            <sz val="11"/>
            <color theme="1"/>
            <rFont val="Calibri"/>
            <family val="2"/>
            <scheme val="minor"/>
          </rPr>
          <t>Recursos estatales: En el caso de los Municipios, son los que provienen del Gobierno Estatal y que cuentan con un destino específico, en términos de la Ley de Ingresos Estatal y del Presupuesto de Egresos Estatal.
	-L.C.P. Manuel Fonseca Villaseñor</t>
        </r>
      </text>
    </comment>
    <comment ref="C1290" authorId="0" shapeId="0">
      <text>
        <r>
          <rPr>
            <sz val="11"/>
            <color theme="1"/>
            <rFont val="Calibri"/>
            <family val="2"/>
            <scheme val="minor"/>
          </rPr>
          <t>Otros recursos de transferencias federales etiquetadas: Son los que provienen de otras fuentes etiquetadas no comprendidas en los conceptos anteriores.
	-L.C.P. Manuel Fonseca Villaseñor</t>
        </r>
      </text>
    </comment>
    <comment ref="B1291" authorId="0" shapeId="0">
      <text>
        <r>
          <rPr>
            <sz val="11"/>
            <color theme="1"/>
            <rFont val="Calibri"/>
            <family val="2"/>
            <scheme val="minor"/>
          </rPr>
          <t>Asignaciones destinadas a cubrir los gastos por concepto de traslado de personal por vía marítima, lacustre y fluvial en cumplimiento de sus funciones públicas. Incluye gastos por traslado de presos reparto y entrega de mensajería. Excluye los pasajes por concepto de becas y arrendamiento de equipo de transporte.
	-L.C.P. Manuel Fonseca Villaseñor</t>
        </r>
      </text>
    </comment>
    <comment ref="C1291" authorId="0" shapeId="0">
      <text>
        <r>
          <rPr>
            <sz val="11"/>
            <color theme="1"/>
            <rFont val="Calibri"/>
            <family val="2"/>
            <scheme val="minor"/>
          </rPr>
          <t>Recursos fiscales: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
	-L.C.P. Manuel Fonseca Villaseñor</t>
        </r>
      </text>
    </comment>
    <comment ref="C1292" authorId="0" shapeId="0">
      <text>
        <r>
          <rPr>
            <sz val="11"/>
            <color theme="1"/>
            <rFont val="Calibri"/>
            <family val="2"/>
            <scheme val="minor"/>
          </rPr>
          <t>Financiamiento interno: Son los que provienen de obligaciones contraídas en el país, con acreedores nacionales y pagaderos en el interior del país en moneda nacional.
	-L.C.P. Manuel Fonseca Villaseñor</t>
        </r>
      </text>
    </comment>
    <comment ref="C1293" authorId="0" shapeId="0">
      <text>
        <r>
          <rPr>
            <sz val="11"/>
            <color theme="1"/>
            <rFont val="Calibri"/>
            <family val="2"/>
            <scheme val="minor"/>
          </rPr>
          <t>Financiamiento Externo: Son los que provienen de obligaciones contraídas por el Poder Ejecutivo Federal con acreedores extranjeros y pagaderos en el exterior del país en moneda extranjera.
	-L.C.P. Manuel Fonseca Villaseñor</t>
        </r>
      </text>
    </comment>
    <comment ref="C1294" authorId="0" shapeId="0">
      <text>
        <r>
          <rPr>
            <sz val="11"/>
            <color theme="1"/>
            <rFont val="Calibri"/>
            <family val="2"/>
            <scheme val="minor"/>
          </rPr>
          <t>Ingresos propios: Son los que obtienen las entidades de la administración pública paraestatal y paramunicipal como pueden ser los ingresos por venta de bienes y servicios, ingresos diversos y no inherentes a la operación, en términos de las disposiciones legales aplicables.
	-L.C.P. Manuel Fonseca Villaseñor</t>
        </r>
      </text>
    </comment>
    <comment ref="C1295"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
	-L.C.P. Manuel Fonseca Villaseñor</t>
        </r>
      </text>
    </comment>
    <comment ref="C1296" authorId="0" shapeId="0">
      <text>
        <r>
          <rPr>
            <sz val="11"/>
            <color theme="1"/>
            <rFont val="Calibri"/>
            <family val="2"/>
            <scheme val="minor"/>
          </rPr>
          <t>Recursos estatales: En el caso de los Municipios, son los que provienen del Gobierno Estatal, en términos de la Ley de Ingresos Estatal y del Presupuesto de Egresos Estatal.
	-L.C.P. Manuel Fonseca Villaseñor</t>
        </r>
      </text>
    </comment>
    <comment ref="C1297" authorId="0" shapeId="0">
      <text>
        <r>
          <rPr>
            <sz val="11"/>
            <color theme="1"/>
            <rFont val="Calibri"/>
            <family val="2"/>
            <scheme val="minor"/>
          </rPr>
          <t>Otros recursos de libre disposición: Son los que provienen de otras fuentes no etiquetadas no comprendidas en los conceptos anteriores.
	-L.C.P. Manuel Fonseca Villaseñor</t>
        </r>
      </text>
    </comment>
    <comment ref="C1298"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
	-L.C.P. Manuel Fonseca Villaseñor</t>
        </r>
      </text>
    </comment>
    <comment ref="C1299" authorId="0" shapeId="0">
      <text>
        <r>
          <rPr>
            <sz val="11"/>
            <color theme="1"/>
            <rFont val="Calibri"/>
            <family val="2"/>
            <scheme val="minor"/>
          </rPr>
          <t>Recursos estatales: En el caso de los Municipios, son los que provienen del Gobierno Estatal y que cuentan con un destino específico, en términos de la Ley de Ingresos Estatal y del Presupuesto de Egresos Estatal.
	-L.C.P. Manuel Fonseca Villaseñor</t>
        </r>
      </text>
    </comment>
    <comment ref="C1300" authorId="0" shapeId="0">
      <text>
        <r>
          <rPr>
            <sz val="11"/>
            <color theme="1"/>
            <rFont val="Calibri"/>
            <family val="2"/>
            <scheme val="minor"/>
          </rPr>
          <t>Otros recursos de transferencias federales etiquetadas: Son los que provienen de otras fuentes etiquetadas no comprendidas en los conceptos anteriores.
	-L.C.P. Manuel Fonseca Villaseñor</t>
        </r>
      </text>
    </comment>
    <comment ref="B1301" authorId="0" shapeId="0">
      <text>
        <r>
          <rPr>
            <sz val="11"/>
            <color theme="1"/>
            <rFont val="Calibri"/>
            <family val="2"/>
            <scheme val="minor"/>
          </rPr>
          <t>Asignaciones destinadas al autotransporte tanto de mercancías que no requieren de equipo especializado y que normalmente se transportan en camiones de caja o en contenedores, como de aquellos productos que por sus características (líquidos, gases, etc.) requieren ser transportados en camiones con equipo especializado.
	-L.C.P. Manuel Fonseca Villaseñor</t>
        </r>
      </text>
    </comment>
    <comment ref="C1301" authorId="0" shapeId="0">
      <text>
        <r>
          <rPr>
            <sz val="11"/>
            <color theme="1"/>
            <rFont val="Calibri"/>
            <family val="2"/>
            <scheme val="minor"/>
          </rPr>
          <t>Recursos fiscales: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
	-L.C.P. Manuel Fonseca Villaseñor</t>
        </r>
      </text>
    </comment>
    <comment ref="C1302" authorId="0" shapeId="0">
      <text>
        <r>
          <rPr>
            <sz val="11"/>
            <color theme="1"/>
            <rFont val="Calibri"/>
            <family val="2"/>
            <scheme val="minor"/>
          </rPr>
          <t>Financiamiento interno: Son los que provienen de obligaciones contraídas en el país, con acreedores nacionales y pagaderos en el interior del país en moneda nacional.
	-L.C.P. Manuel Fonseca Villaseñor</t>
        </r>
      </text>
    </comment>
    <comment ref="C1303" authorId="0" shapeId="0">
      <text>
        <r>
          <rPr>
            <sz val="11"/>
            <color theme="1"/>
            <rFont val="Calibri"/>
            <family val="2"/>
            <scheme val="minor"/>
          </rPr>
          <t>Financiamiento Externo: Son los que provienen de obligaciones contraídas por el Poder Ejecutivo Federal con acreedores extranjeros y pagaderos en el exterior del país en moneda extranjera.
	-L.C.P. Manuel Fonseca Villaseñor</t>
        </r>
      </text>
    </comment>
    <comment ref="C1304" authorId="0" shapeId="0">
      <text>
        <r>
          <rPr>
            <sz val="11"/>
            <color theme="1"/>
            <rFont val="Calibri"/>
            <family val="2"/>
            <scheme val="minor"/>
          </rPr>
          <t>Ingresos propios: Son los que obtienen las entidades de la administración pública paraestatal y paramunicipal como pueden ser los ingresos por venta de bienes y servicios, ingresos diversos y no inherentes a la operación, en términos de las disposiciones legales aplicables.
	-L.C.P. Manuel Fonseca Villaseñor</t>
        </r>
      </text>
    </comment>
    <comment ref="C1305"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
	-L.C.P. Manuel Fonseca Villaseñor</t>
        </r>
      </text>
    </comment>
    <comment ref="C1306" authorId="0" shapeId="0">
      <text>
        <r>
          <rPr>
            <sz val="11"/>
            <color theme="1"/>
            <rFont val="Calibri"/>
            <family val="2"/>
            <scheme val="minor"/>
          </rPr>
          <t>Recursos estatales: En el caso de los Municipios, son los que provienen del Gobierno Estatal, en términos de la Ley de Ingresos Estatal y del Presupuesto de Egresos Estatal.
	-L.C.P. Manuel Fonseca Villaseñor</t>
        </r>
      </text>
    </comment>
    <comment ref="C1307" authorId="0" shapeId="0">
      <text>
        <r>
          <rPr>
            <sz val="11"/>
            <color theme="1"/>
            <rFont val="Calibri"/>
            <family val="2"/>
            <scheme val="minor"/>
          </rPr>
          <t>Otros recursos de libre disposición: Son los que provienen de otras fuentes no etiquetadas no comprendidas en los conceptos anteriores.
	-L.C.P. Manuel Fonseca Villaseñor</t>
        </r>
      </text>
    </comment>
    <comment ref="C1308"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
	-L.C.P. Manuel Fonseca Villaseñor</t>
        </r>
      </text>
    </comment>
    <comment ref="C1309" authorId="0" shapeId="0">
      <text>
        <r>
          <rPr>
            <sz val="11"/>
            <color theme="1"/>
            <rFont val="Calibri"/>
            <family val="2"/>
            <scheme val="minor"/>
          </rPr>
          <t>Recursos estatales: En el caso de los Municipios, son los que provienen del Gobierno Estatal y que cuentan con un destino específico, en términos de la Ley de Ingresos Estatal y del Presupuesto de Egresos Estatal.
	-L.C.P. Manuel Fonseca Villaseñor</t>
        </r>
      </text>
    </comment>
    <comment ref="C1310" authorId="0" shapeId="0">
      <text>
        <r>
          <rPr>
            <sz val="11"/>
            <color theme="1"/>
            <rFont val="Calibri"/>
            <family val="2"/>
            <scheme val="minor"/>
          </rPr>
          <t>Otros recursos de transferencias federales etiquetadas: Son los que provienen de otras fuentes etiquetadas no comprendidas en los conceptos anteriores.
	-L.C.P. Manuel Fonseca Villaseñor</t>
        </r>
      </text>
    </comment>
    <comment ref="B1311" authorId="0" shapeId="0">
      <text>
        <r>
          <rPr>
            <sz val="11"/>
            <color theme="1"/>
            <rFont val="Calibri"/>
            <family val="2"/>
            <scheme val="minor"/>
          </rPr>
          <t>Asignaciones destinadas a cubrir los gastos por concepto de alimentación, hospedaje y arrendamiento de vehículos en el desempeño de comisiones temporales dentro del país, derivado de la realización de labores en campo o de supervisión e inspección, en lugares distintos a los de su adscripción. Esta partida aplica las cuotas diferenciales que señalen los tabuladores respectivos. Excluye los gastos de pasajes.
	-L.C.P. Manuel Fonseca Villaseñor</t>
        </r>
      </text>
    </comment>
    <comment ref="C1311" authorId="0" shapeId="0">
      <text>
        <r>
          <rPr>
            <sz val="11"/>
            <color theme="1"/>
            <rFont val="Calibri"/>
            <family val="2"/>
            <scheme val="minor"/>
          </rPr>
          <t>Recursos fiscales: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
	-L.C.P. Manuel Fonseca Villaseñor</t>
        </r>
      </text>
    </comment>
    <comment ref="C1312" authorId="0" shapeId="0">
      <text>
        <r>
          <rPr>
            <sz val="11"/>
            <color theme="1"/>
            <rFont val="Calibri"/>
            <family val="2"/>
            <scheme val="minor"/>
          </rPr>
          <t>Financiamiento interno: Son los que provienen de obligaciones contraídas en el país, con acreedores nacionales y pagaderos en el interior del país en moneda nacional.
	-L.C.P. Manuel Fonseca Villaseñor</t>
        </r>
      </text>
    </comment>
    <comment ref="C1313" authorId="0" shapeId="0">
      <text>
        <r>
          <rPr>
            <sz val="11"/>
            <color theme="1"/>
            <rFont val="Calibri"/>
            <family val="2"/>
            <scheme val="minor"/>
          </rPr>
          <t>Financiamiento Externo: Son los que provienen de obligaciones contraídas por el Poder Ejecutivo Federal con acreedores extranjeros y pagaderos en el exterior del país en moneda extranjera.
	-L.C.P. Manuel Fonseca Villaseñor</t>
        </r>
      </text>
    </comment>
    <comment ref="C1314" authorId="0" shapeId="0">
      <text>
        <r>
          <rPr>
            <sz val="11"/>
            <color theme="1"/>
            <rFont val="Calibri"/>
            <family val="2"/>
            <scheme val="minor"/>
          </rPr>
          <t>Ingresos propios: Son los que obtienen las entidades de la administración pública paraestatal y paramunicipal como pueden ser los ingresos por venta de bienes y servicios, ingresos diversos y no inherentes a la operación, en términos de las disposiciones legales aplicables.
	-L.C.P. Manuel Fonseca Villaseñor</t>
        </r>
      </text>
    </comment>
    <comment ref="C1315"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
	-L.C.P. Manuel Fonseca Villaseñor</t>
        </r>
      </text>
    </comment>
    <comment ref="C1316" authorId="0" shapeId="0">
      <text>
        <r>
          <rPr>
            <sz val="11"/>
            <color theme="1"/>
            <rFont val="Calibri"/>
            <family val="2"/>
            <scheme val="minor"/>
          </rPr>
          <t>Recursos estatales: En el caso de los Municipios, son los que provienen del Gobierno Estatal, en términos de la Ley de Ingresos Estatal y del Presupuesto de Egresos Estatal.
	-L.C.P. Manuel Fonseca Villaseñor</t>
        </r>
      </text>
    </comment>
    <comment ref="C1317" authorId="0" shapeId="0">
      <text>
        <r>
          <rPr>
            <sz val="11"/>
            <color theme="1"/>
            <rFont val="Calibri"/>
            <family val="2"/>
            <scheme val="minor"/>
          </rPr>
          <t>Otros recursos de libre disposición: Son los que provienen de otras fuentes no etiquetadas no comprendidas en los conceptos anteriores.
	-L.C.P. Manuel Fonseca Villaseñor</t>
        </r>
      </text>
    </comment>
    <comment ref="C1318"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
	-L.C.P. Manuel Fonseca Villaseñor</t>
        </r>
      </text>
    </comment>
    <comment ref="C1319" authorId="0" shapeId="0">
      <text>
        <r>
          <rPr>
            <sz val="11"/>
            <color theme="1"/>
            <rFont val="Calibri"/>
            <family val="2"/>
            <scheme val="minor"/>
          </rPr>
          <t>Recursos estatales: En el caso de los Municipios, son los que provienen del Gobierno Estatal y que cuentan con un destino específico, en términos de la Ley de Ingresos Estatal y del Presupuesto de Egresos Estatal.
	-L.C.P. Manuel Fonseca Villaseñor</t>
        </r>
      </text>
    </comment>
    <comment ref="C1320" authorId="0" shapeId="0">
      <text>
        <r>
          <rPr>
            <sz val="11"/>
            <color theme="1"/>
            <rFont val="Calibri"/>
            <family val="2"/>
            <scheme val="minor"/>
          </rPr>
          <t>Otros recursos de transferencias federales etiquetadas: Son los que provienen de otras fuentes etiquetadas no comprendidas en los conceptos anteriores.
	-L.C.P. Manuel Fonseca Villaseñor</t>
        </r>
      </text>
    </comment>
    <comment ref="B1321" authorId="0" shapeId="0">
      <text>
        <r>
          <rPr>
            <sz val="11"/>
            <color theme="1"/>
            <rFont val="Calibri"/>
            <family val="2"/>
            <scheme val="minor"/>
          </rPr>
          <t>Asignaciones destinadas a cubrir los gastos por concepto de alimentación, hospedaje y arrendamiento de vehículos en el desempeño de comisiones temporales fuera del país, derivado de la realización de labores en campo o de supervisión e inspección, en lugares distintos a los de su adscripción. Esta partida aplica las cuotas diferenciales que señalen los tabuladores respectivos. Excluye los gastos de pasajes.
	-L.C.P. Manuel Fonseca Villaseñor</t>
        </r>
      </text>
    </comment>
    <comment ref="C1321" authorId="0" shapeId="0">
      <text>
        <r>
          <rPr>
            <sz val="11"/>
            <color theme="1"/>
            <rFont val="Calibri"/>
            <family val="2"/>
            <scheme val="minor"/>
          </rPr>
          <t>Recursos fiscales: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
	-L.C.P. Manuel Fonseca Villaseñor</t>
        </r>
      </text>
    </comment>
    <comment ref="C1322" authorId="0" shapeId="0">
      <text>
        <r>
          <rPr>
            <sz val="11"/>
            <color theme="1"/>
            <rFont val="Calibri"/>
            <family val="2"/>
            <scheme val="minor"/>
          </rPr>
          <t>Financiamiento interno: Son los que provienen de obligaciones contraídas en el país, con acreedores nacionales y pagaderos en el interior del país en moneda nacional.
	-L.C.P. Manuel Fonseca Villaseñor</t>
        </r>
      </text>
    </comment>
    <comment ref="C1323" authorId="0" shapeId="0">
      <text>
        <r>
          <rPr>
            <sz val="11"/>
            <color theme="1"/>
            <rFont val="Calibri"/>
            <family val="2"/>
            <scheme val="minor"/>
          </rPr>
          <t>Financiamiento Externo: Son los que provienen de obligaciones contraídas por el Poder Ejecutivo Federal con acreedores extranjeros y pagaderos en el exterior del país en moneda extranjera.
	-L.C.P. Manuel Fonseca Villaseñor</t>
        </r>
      </text>
    </comment>
    <comment ref="C1324" authorId="0" shapeId="0">
      <text>
        <r>
          <rPr>
            <sz val="11"/>
            <color theme="1"/>
            <rFont val="Calibri"/>
            <family val="2"/>
            <scheme val="minor"/>
          </rPr>
          <t>Ingresos propios: Son los que obtienen las entidades de la administración pública paraestatal y paramunicipal como pueden ser los ingresos por venta de bienes y servicios, ingresos diversos y no inherentes a la operación, en términos de las disposiciones legales aplicables.
	-L.C.P. Manuel Fonseca Villaseñor</t>
        </r>
      </text>
    </comment>
    <comment ref="C1325"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
	-L.C.P. Manuel Fonseca Villaseñor</t>
        </r>
      </text>
    </comment>
    <comment ref="C1326" authorId="0" shapeId="0">
      <text>
        <r>
          <rPr>
            <sz val="11"/>
            <color theme="1"/>
            <rFont val="Calibri"/>
            <family val="2"/>
            <scheme val="minor"/>
          </rPr>
          <t>Recursos estatales: En el caso de los Municipios, son los que provienen del Gobierno Estatal, en términos de la Ley de Ingresos Estatal y del Presupuesto de Egresos Estatal.
	-L.C.P. Manuel Fonseca Villaseñor</t>
        </r>
      </text>
    </comment>
    <comment ref="C1327" authorId="0" shapeId="0">
      <text>
        <r>
          <rPr>
            <sz val="11"/>
            <color theme="1"/>
            <rFont val="Calibri"/>
            <family val="2"/>
            <scheme val="minor"/>
          </rPr>
          <t>Otros recursos de libre disposición: Son los que provienen de otras fuentes no etiquetadas no comprendidas en los conceptos anteriores.
	-L.C.P. Manuel Fonseca Villaseñor</t>
        </r>
      </text>
    </comment>
    <comment ref="C1328"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
	-L.C.P. Manuel Fonseca Villaseñor</t>
        </r>
      </text>
    </comment>
    <comment ref="C1329" authorId="0" shapeId="0">
      <text>
        <r>
          <rPr>
            <sz val="11"/>
            <color theme="1"/>
            <rFont val="Calibri"/>
            <family val="2"/>
            <scheme val="minor"/>
          </rPr>
          <t>Recursos estatales: En el caso de los Municipios, son los que provienen del Gobierno Estatal y que cuentan con un destino específico, en términos de la Ley de Ingresos Estatal y del Presupuesto de Egresos Estatal.
	-L.C.P. Manuel Fonseca Villaseñor</t>
        </r>
      </text>
    </comment>
    <comment ref="C1330" authorId="0" shapeId="0">
      <text>
        <r>
          <rPr>
            <sz val="11"/>
            <color theme="1"/>
            <rFont val="Calibri"/>
            <family val="2"/>
            <scheme val="minor"/>
          </rPr>
          <t>Otros recursos de transferencias federales etiquetadas: Son los que provienen de otras fuentes etiquetadas no comprendidas en los conceptos anteriores.
	-L.C.P. Manuel Fonseca Villaseñor</t>
        </r>
      </text>
    </comment>
    <comment ref="B1331" authorId="0" shapeId="0">
      <text>
        <r>
          <rPr>
            <sz val="11"/>
            <color theme="1"/>
            <rFont val="Calibri"/>
            <family val="2"/>
            <scheme val="minor"/>
          </rPr>
          <t>Asignaciones destinadas a cubrir los gastos que ocasione la instalación del personal civil o militar, diplomático y consular al servicio de los entes públicos, cuando en el desempeño de funciones oficiales dentro o fuera del país, se requiera su permanencia fuera de su residencia en forma transitoria o permanente. Incluye, en su caso, el traslado de menaje de casa. Excluye los pagos de viáticos y pasajes.
	-L.C.P. Manuel Fonseca Villaseñor</t>
        </r>
      </text>
    </comment>
    <comment ref="C1331" authorId="0" shapeId="0">
      <text>
        <r>
          <rPr>
            <sz val="11"/>
            <color theme="1"/>
            <rFont val="Calibri"/>
            <family val="2"/>
            <scheme val="minor"/>
          </rPr>
          <t>Recursos fiscales: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
	-L.C.P. Manuel Fonseca Villaseñor</t>
        </r>
      </text>
    </comment>
    <comment ref="C1332" authorId="0" shapeId="0">
      <text>
        <r>
          <rPr>
            <sz val="11"/>
            <color theme="1"/>
            <rFont val="Calibri"/>
            <family val="2"/>
            <scheme val="minor"/>
          </rPr>
          <t>Financiamiento interno: Son los que provienen de obligaciones contraídas en el país, con acreedores nacionales y pagaderos en el interior del país en moneda nacional.
	-L.C.P. Manuel Fonseca Villaseñor</t>
        </r>
      </text>
    </comment>
    <comment ref="C1333" authorId="0" shapeId="0">
      <text>
        <r>
          <rPr>
            <sz val="11"/>
            <color theme="1"/>
            <rFont val="Calibri"/>
            <family val="2"/>
            <scheme val="minor"/>
          </rPr>
          <t>Financiamiento Externo: Son los que provienen de obligaciones contraídas por el Poder Ejecutivo Federal con acreedores extranjeros y pagaderos en el exterior del país en moneda extranjera.
	-L.C.P. Manuel Fonseca Villaseñor</t>
        </r>
      </text>
    </comment>
    <comment ref="C1334" authorId="0" shapeId="0">
      <text>
        <r>
          <rPr>
            <sz val="11"/>
            <color theme="1"/>
            <rFont val="Calibri"/>
            <family val="2"/>
            <scheme val="minor"/>
          </rPr>
          <t>Ingresos propios: Son los que obtienen las entidades de la administración pública paraestatal y paramunicipal como pueden ser los ingresos por venta de bienes y servicios, ingresos diversos y no inherentes a la operación, en términos de las disposiciones legales aplicables.
	-L.C.P. Manuel Fonseca Villaseñor</t>
        </r>
      </text>
    </comment>
    <comment ref="C1335"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
	-L.C.P. Manuel Fonseca Villaseñor</t>
        </r>
      </text>
    </comment>
    <comment ref="C1336" authorId="0" shapeId="0">
      <text>
        <r>
          <rPr>
            <sz val="11"/>
            <color theme="1"/>
            <rFont val="Calibri"/>
            <family val="2"/>
            <scheme val="minor"/>
          </rPr>
          <t>Recursos estatales: En el caso de los Municipios, son los que provienen del Gobierno Estatal, en términos de la Ley de Ingresos Estatal y del Presupuesto de Egresos Estatal.
	-L.C.P. Manuel Fonseca Villaseñor</t>
        </r>
      </text>
    </comment>
    <comment ref="C1337" authorId="0" shapeId="0">
      <text>
        <r>
          <rPr>
            <sz val="11"/>
            <color theme="1"/>
            <rFont val="Calibri"/>
            <family val="2"/>
            <scheme val="minor"/>
          </rPr>
          <t>Otros recursos de libre disposición: Son los que provienen de otras fuentes no etiquetadas no comprendidas en los conceptos anteriores.
	-L.C.P. Manuel Fonseca Villaseñor</t>
        </r>
      </text>
    </comment>
    <comment ref="C1338"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
	-L.C.P. Manuel Fonseca Villaseñor</t>
        </r>
      </text>
    </comment>
    <comment ref="C1339" authorId="0" shapeId="0">
      <text>
        <r>
          <rPr>
            <sz val="11"/>
            <color theme="1"/>
            <rFont val="Calibri"/>
            <family val="2"/>
            <scheme val="minor"/>
          </rPr>
          <t>Recursos estatales: En el caso de los Municipios, son los que provienen del Gobierno Estatal y que cuentan con un destino específico, en términos de la Ley de Ingresos Estatal y del Presupuesto de Egresos Estatal.
	-L.C.P. Manuel Fonseca Villaseñor</t>
        </r>
      </text>
    </comment>
    <comment ref="C1340" authorId="0" shapeId="0">
      <text>
        <r>
          <rPr>
            <sz val="11"/>
            <color theme="1"/>
            <rFont val="Calibri"/>
            <family val="2"/>
            <scheme val="minor"/>
          </rPr>
          <t>Otros recursos de transferencias federales etiquetadas: Son los que provienen de otras fuentes etiquetadas no comprendidas en los conceptos anteriores.
	-L.C.P. Manuel Fonseca Villaseñor</t>
        </r>
      </text>
    </comment>
    <comment ref="B1341" authorId="0" shapeId="0">
      <text>
        <r>
          <rPr>
            <sz val="11"/>
            <color theme="1"/>
            <rFont val="Calibri"/>
            <family val="2"/>
            <scheme val="minor"/>
          </rPr>
          <t>Asignaciones destinadas a cubrir las erogaciones que realicen los entes públicos por la contratación con personas físicas y morales de servicios diversos cuya desagregación no es realizable en forma específica para cada una de las partidas de gasto de este concepto, por tratarse de una combinación de servicios relacionados cuya prestación se estipula en forma integral y que en términos del costo total resulta en condiciones menos onerosas para los entes públicos.
	-L.C.P. Manuel Fonseca Villaseñor</t>
        </r>
      </text>
    </comment>
    <comment ref="C1341" authorId="0" shapeId="0">
      <text>
        <r>
          <rPr>
            <sz val="11"/>
            <color theme="1"/>
            <rFont val="Calibri"/>
            <family val="2"/>
            <scheme val="minor"/>
          </rPr>
          <t>Recursos fiscales: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
	-L.C.P. Manuel Fonseca Villaseñor</t>
        </r>
      </text>
    </comment>
    <comment ref="C1342" authorId="0" shapeId="0">
      <text>
        <r>
          <rPr>
            <sz val="11"/>
            <color theme="1"/>
            <rFont val="Calibri"/>
            <family val="2"/>
            <scheme val="minor"/>
          </rPr>
          <t>Financiamiento interno: Son los que provienen de obligaciones contraídas en el país, con acreedores nacionales y pagaderos en el interior del país en moneda nacional.
	-L.C.P. Manuel Fonseca Villaseñor</t>
        </r>
      </text>
    </comment>
    <comment ref="C1343" authorId="0" shapeId="0">
      <text>
        <r>
          <rPr>
            <sz val="11"/>
            <color theme="1"/>
            <rFont val="Calibri"/>
            <family val="2"/>
            <scheme val="minor"/>
          </rPr>
          <t>Financiamiento Externo: Son los que provienen de obligaciones contraídas por el Poder Ejecutivo Federal con acreedores extranjeros y pagaderos en el exterior del país en moneda extranjera.
	-L.C.P. Manuel Fonseca Villaseñor</t>
        </r>
      </text>
    </comment>
    <comment ref="C1344" authorId="0" shapeId="0">
      <text>
        <r>
          <rPr>
            <sz val="11"/>
            <color theme="1"/>
            <rFont val="Calibri"/>
            <family val="2"/>
            <scheme val="minor"/>
          </rPr>
          <t>Ingresos propios: Son los que obtienen las entidades de la administración pública paraestatal y paramunicipal como pueden ser los ingresos por venta de bienes y servicios, ingresos diversos y no inherentes a la operación, en términos de las disposiciones legales aplicables.
	-L.C.P. Manuel Fonseca Villaseñor</t>
        </r>
      </text>
    </comment>
    <comment ref="C1345"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
	-L.C.P. Manuel Fonseca Villaseñor</t>
        </r>
      </text>
    </comment>
    <comment ref="C1346" authorId="0" shapeId="0">
      <text>
        <r>
          <rPr>
            <sz val="11"/>
            <color theme="1"/>
            <rFont val="Calibri"/>
            <family val="2"/>
            <scheme val="minor"/>
          </rPr>
          <t>Recursos estatales: En el caso de los Municipios, son los que provienen del Gobierno Estatal, en términos de la Ley de Ingresos Estatal y del Presupuesto de Egresos Estatal.
	-L.C.P. Manuel Fonseca Villaseñor</t>
        </r>
      </text>
    </comment>
    <comment ref="C1347" authorId="0" shapeId="0">
      <text>
        <r>
          <rPr>
            <sz val="11"/>
            <color theme="1"/>
            <rFont val="Calibri"/>
            <family val="2"/>
            <scheme val="minor"/>
          </rPr>
          <t>Otros recursos de libre disposición: Son los que provienen de otras fuentes no etiquetadas no comprendidas en los conceptos anteriores.
	-L.C.P. Manuel Fonseca Villaseñor</t>
        </r>
      </text>
    </comment>
    <comment ref="C1348"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
	-L.C.P. Manuel Fonseca Villaseñor</t>
        </r>
      </text>
    </comment>
    <comment ref="C1349" authorId="0" shapeId="0">
      <text>
        <r>
          <rPr>
            <sz val="11"/>
            <color theme="1"/>
            <rFont val="Calibri"/>
            <family val="2"/>
            <scheme val="minor"/>
          </rPr>
          <t>Recursos estatales: En el caso de los Municipios, son los que provienen del Gobierno Estatal y que cuentan con un destino específico, en términos de la Ley de Ingresos Estatal y del Presupuesto de Egresos Estatal.
	-L.C.P. Manuel Fonseca Villaseñor</t>
        </r>
      </text>
    </comment>
    <comment ref="C1350" authorId="0" shapeId="0">
      <text>
        <r>
          <rPr>
            <sz val="11"/>
            <color theme="1"/>
            <rFont val="Calibri"/>
            <family val="2"/>
            <scheme val="minor"/>
          </rPr>
          <t>Otros recursos de transferencias federales etiquetadas: Son los que provienen de otras fuentes etiquetadas no comprendidas en los conceptos anteriores.
	-L.C.P. Manuel Fonseca Villaseñor</t>
        </r>
      </text>
    </comment>
    <comment ref="B1351" authorId="0" shapeId="0">
      <text>
        <r>
          <rPr>
            <sz val="11"/>
            <color theme="1"/>
            <rFont val="Calibri"/>
            <family val="2"/>
            <scheme val="minor"/>
          </rPr>
          <t>Asignaciones destinadas a cubrir el pago de servicios básicos distintos de los señalados en las partidas de este concepto, tales como pensiones de estacionamiento, entre otros, requeridos en el desempeño de funciones oficiales.
	-L.C.P. Manuel Fonseca Villaseñor</t>
        </r>
      </text>
    </comment>
    <comment ref="C1351" authorId="0" shapeId="0">
      <text>
        <r>
          <rPr>
            <sz val="11"/>
            <color theme="1"/>
            <rFont val="Calibri"/>
            <family val="2"/>
            <scheme val="minor"/>
          </rPr>
          <t>Recursos fiscales: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
	-L.C.P. Manuel Fonseca Villaseñor</t>
        </r>
      </text>
    </comment>
    <comment ref="C1352" authorId="0" shapeId="0">
      <text>
        <r>
          <rPr>
            <sz val="11"/>
            <color theme="1"/>
            <rFont val="Calibri"/>
            <family val="2"/>
            <scheme val="minor"/>
          </rPr>
          <t>Financiamiento interno: Son los que provienen de obligaciones contraídas en el país, con acreedores nacionales y pagaderos en el interior del país en moneda nacional.
	-L.C.P. Manuel Fonseca Villaseñor</t>
        </r>
      </text>
    </comment>
    <comment ref="C1353" authorId="0" shapeId="0">
      <text>
        <r>
          <rPr>
            <sz val="11"/>
            <color theme="1"/>
            <rFont val="Calibri"/>
            <family val="2"/>
            <scheme val="minor"/>
          </rPr>
          <t>Financiamiento Externo: Son los que provienen de obligaciones contraídas por el Poder Ejecutivo Federal con acreedores extranjeros y pagaderos en el exterior del país en moneda extranjera.
	-L.C.P. Manuel Fonseca Villaseñor</t>
        </r>
      </text>
    </comment>
    <comment ref="C1354" authorId="0" shapeId="0">
      <text>
        <r>
          <rPr>
            <sz val="11"/>
            <color theme="1"/>
            <rFont val="Calibri"/>
            <family val="2"/>
            <scheme val="minor"/>
          </rPr>
          <t>Ingresos propios: Son los que obtienen las entidades de la administración pública paraestatal y paramunicipal como pueden ser los ingresos por venta de bienes y servicios, ingresos diversos y no inherentes a la operación, en términos de las disposiciones legales aplicables.
	-L.C.P. Manuel Fonseca Villaseñor</t>
        </r>
      </text>
    </comment>
    <comment ref="C1355"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
	-L.C.P. Manuel Fonseca Villaseñor</t>
        </r>
      </text>
    </comment>
    <comment ref="C1356" authorId="0" shapeId="0">
      <text>
        <r>
          <rPr>
            <sz val="11"/>
            <color theme="1"/>
            <rFont val="Calibri"/>
            <family val="2"/>
            <scheme val="minor"/>
          </rPr>
          <t>Recursos estatales: En el caso de los Municipios, son los que provienen del Gobierno Estatal, en términos de la Ley de Ingresos Estatal y del Presupuesto de Egresos Estatal.
	-L.C.P. Manuel Fonseca Villaseñor</t>
        </r>
      </text>
    </comment>
    <comment ref="C1357" authorId="0" shapeId="0">
      <text>
        <r>
          <rPr>
            <sz val="11"/>
            <color theme="1"/>
            <rFont val="Calibri"/>
            <family val="2"/>
            <scheme val="minor"/>
          </rPr>
          <t>Otros recursos de libre disposición: Son los que provienen de otras fuentes no etiquetadas no comprendidas en los conceptos anteriores.
	-L.C.P. Manuel Fonseca Villaseñor</t>
        </r>
      </text>
    </comment>
    <comment ref="C1358"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
	-L.C.P. Manuel Fonseca Villaseñor</t>
        </r>
      </text>
    </comment>
    <comment ref="C1359" authorId="0" shapeId="0">
      <text>
        <r>
          <rPr>
            <sz val="11"/>
            <color theme="1"/>
            <rFont val="Calibri"/>
            <family val="2"/>
            <scheme val="minor"/>
          </rPr>
          <t>Recursos estatales: En el caso de los Municipios, son los que provienen del Gobierno Estatal y que cuentan con un destino específico, en términos de la Ley de Ingresos Estatal y del Presupuesto de Egresos Estatal.
	-L.C.P. Manuel Fonseca Villaseñor</t>
        </r>
      </text>
    </comment>
    <comment ref="C1360" authorId="0" shapeId="0">
      <text>
        <r>
          <rPr>
            <sz val="11"/>
            <color theme="1"/>
            <rFont val="Calibri"/>
            <family val="2"/>
            <scheme val="minor"/>
          </rPr>
          <t>Otros recursos de transferencias federales etiquetadas: Son los que provienen de otras fuentes etiquetadas no comprendidas en los conceptos anteriores.
	-L.C.P. Manuel Fonseca Villaseñor</t>
        </r>
      </text>
    </comment>
    <comment ref="B1361" authorId="0" shapeId="0">
      <text>
        <r>
          <rPr>
            <sz val="11"/>
            <color theme="1"/>
            <rFont val="Calibri"/>
            <family val="2"/>
            <scheme val="minor"/>
          </rPr>
          <t>Asignaciones destinadas a cubrir los servicios relacionados con la celebración de actos y ceremonias oficiales realizadas por los entes públicos; así como los gastos de representación y los necesarios para las oficinas establecidas en el exterior.
	-L.C.P. Manuel Fonseca Villaseñor</t>
        </r>
      </text>
    </comment>
    <comment ref="B1362" authorId="0" shapeId="0">
      <text>
        <r>
          <rPr>
            <sz val="11"/>
            <color theme="1"/>
            <rFont val="Calibri"/>
            <family val="2"/>
            <scheme val="minor"/>
          </rPr>
          <t>Asignaciones destinadas a cubrir los servicios integrales que se contraten con motivo de organización y ejecución de recepciones de los titulares de los entes públicos al personal del Cuerpo Diplomático acreditado y personalidades nacionales o extranjeras residentes o de visita en el territorio nacional, así como para cubrir dichos gastos en eventos que se realicen en el extranjero; siempre y cuando que por tratarse de servicios integrales no puedan desagregarse en otras partidas de los capítulos 2000 Materiales y Suministros y 3000 Servicios Generales. Incluye bienes y servicios tales como: organización y ejecución de recepciones, adornos, escenografía, entre otros.
	-L.C.P. Manuel Fonseca Villaseñor</t>
        </r>
      </text>
    </comment>
    <comment ref="C1362" authorId="0" shapeId="0">
      <text>
        <r>
          <rPr>
            <sz val="11"/>
            <color theme="1"/>
            <rFont val="Calibri"/>
            <family val="2"/>
            <scheme val="minor"/>
          </rPr>
          <t>Recursos fiscales: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
	-L.C.P. Manuel Fonseca Villaseñor</t>
        </r>
      </text>
    </comment>
    <comment ref="C1363" authorId="0" shapeId="0">
      <text>
        <r>
          <rPr>
            <sz val="11"/>
            <color theme="1"/>
            <rFont val="Calibri"/>
            <family val="2"/>
            <scheme val="minor"/>
          </rPr>
          <t>Financiamiento interno: Son los que provienen de obligaciones contraídas en el país, con acreedores nacionales y pagaderos en el interior del país en moneda nacional.
	-L.C.P. Manuel Fonseca Villaseñor</t>
        </r>
      </text>
    </comment>
    <comment ref="C1364" authorId="0" shapeId="0">
      <text>
        <r>
          <rPr>
            <sz val="11"/>
            <color theme="1"/>
            <rFont val="Calibri"/>
            <family val="2"/>
            <scheme val="minor"/>
          </rPr>
          <t>Financiamiento Externo: Son los que provienen de obligaciones contraídas por el Poder Ejecutivo Federal con acreedores extranjeros y pagaderos en el exterior del país en moneda extranjera.
	-L.C.P. Manuel Fonseca Villaseñor</t>
        </r>
      </text>
    </comment>
    <comment ref="C1365" authorId="0" shapeId="0">
      <text>
        <r>
          <rPr>
            <sz val="11"/>
            <color theme="1"/>
            <rFont val="Calibri"/>
            <family val="2"/>
            <scheme val="minor"/>
          </rPr>
          <t>Ingresos propios: Son los que obtienen las entidades de la administración pública paraestatal y paramunicipal como pueden ser los ingresos por venta de bienes y servicios, ingresos diversos y no inherentes a la operación, en términos de las disposiciones legales aplicables.
	-L.C.P. Manuel Fonseca Villaseñor</t>
        </r>
      </text>
    </comment>
    <comment ref="C1366"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
	-L.C.P. Manuel Fonseca Villaseñor</t>
        </r>
      </text>
    </comment>
    <comment ref="C1367" authorId="0" shapeId="0">
      <text>
        <r>
          <rPr>
            <sz val="11"/>
            <color theme="1"/>
            <rFont val="Calibri"/>
            <family val="2"/>
            <scheme val="minor"/>
          </rPr>
          <t>Recursos estatales: En el caso de los Municipios, son los que provienen del Gobierno Estatal, en términos de la Ley de Ingresos Estatal y del Presupuesto de Egresos Estatal.
	-L.C.P. Manuel Fonseca Villaseñor</t>
        </r>
      </text>
    </comment>
    <comment ref="C1368" authorId="0" shapeId="0">
      <text>
        <r>
          <rPr>
            <sz val="11"/>
            <color theme="1"/>
            <rFont val="Calibri"/>
            <family val="2"/>
            <scheme val="minor"/>
          </rPr>
          <t>Otros recursos de libre disposición: Son los que provienen de otras fuentes no etiquetadas no comprendidas en los conceptos anteriores.
	-L.C.P. Manuel Fonseca Villaseñor</t>
        </r>
      </text>
    </comment>
    <comment ref="C1369"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
	-L.C.P. Manuel Fonseca Villaseñor</t>
        </r>
      </text>
    </comment>
    <comment ref="C1370" authorId="0" shapeId="0">
      <text>
        <r>
          <rPr>
            <sz val="11"/>
            <color theme="1"/>
            <rFont val="Calibri"/>
            <family val="2"/>
            <scheme val="minor"/>
          </rPr>
          <t>Recursos estatales: En el caso de los Municipios, son los que provienen del Gobierno Estatal y que cuentan con un destino específico, en términos de la Ley de Ingresos Estatal y del Presupuesto de Egresos Estatal.
	-L.C.P. Manuel Fonseca Villaseñor</t>
        </r>
      </text>
    </comment>
    <comment ref="C1371" authorId="0" shapeId="0">
      <text>
        <r>
          <rPr>
            <sz val="11"/>
            <color theme="1"/>
            <rFont val="Calibri"/>
            <family val="2"/>
            <scheme val="minor"/>
          </rPr>
          <t>Otros recursos de transferencias federales etiquetadas: Son los que provienen de otras fuentes etiquetadas no comprendidas en los conceptos anteriores.
	-L.C.P. Manuel Fonseca Villaseñor</t>
        </r>
      </text>
    </comment>
    <comment ref="B1372" authorId="0" shapeId="0">
      <text>
        <r>
          <rPr>
            <sz val="11"/>
            <color theme="1"/>
            <rFont val="Calibri"/>
            <family val="2"/>
            <scheme val="minor"/>
          </rPr>
          <t>Asignaciones destinadas a cubrir los servicios integrales que se contraten con motivo de la celebración de actos conmemorativos, de orden social y cultural; siempre y cuando que por tratarse de servicios integrales no puedan desagregarse en otras partidas de los capítulos 2000 Materiales y Suministros y 3000 Servicios Generales. Incluye la realización de ceremonias patrióticas y oficiales, desfiles, la adquisición de ofrendas florales y luctuosas, conciertos, entre otros.
	-L.C.P. Manuel Fonseca Villaseñor</t>
        </r>
      </text>
    </comment>
    <comment ref="C1372" authorId="0" shapeId="0">
      <text>
        <r>
          <rPr>
            <sz val="11"/>
            <color theme="1"/>
            <rFont val="Calibri"/>
            <family val="2"/>
            <scheme val="minor"/>
          </rPr>
          <t>Recursos fiscales: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
	-L.C.P. Manuel Fonseca Villaseñor</t>
        </r>
      </text>
    </comment>
    <comment ref="C1373" authorId="0" shapeId="0">
      <text>
        <r>
          <rPr>
            <sz val="11"/>
            <color theme="1"/>
            <rFont val="Calibri"/>
            <family val="2"/>
            <scheme val="minor"/>
          </rPr>
          <t>Financiamiento interno: Son los que provienen de obligaciones contraídas en el país, con acreedores nacionales y pagaderos en el interior del país en moneda nacional.
	-L.C.P. Manuel Fonseca Villaseñor</t>
        </r>
      </text>
    </comment>
    <comment ref="C1374" authorId="0" shapeId="0">
      <text>
        <r>
          <rPr>
            <sz val="11"/>
            <color theme="1"/>
            <rFont val="Calibri"/>
            <family val="2"/>
            <scheme val="minor"/>
          </rPr>
          <t>Financiamiento Externo: Son los que provienen de obligaciones contraídas por el Poder Ejecutivo Federal con acreedores extranjeros y pagaderos en el exterior del país en moneda extranjera.
	-L.C.P. Manuel Fonseca Villaseñor</t>
        </r>
      </text>
    </comment>
    <comment ref="C1375" authorId="0" shapeId="0">
      <text>
        <r>
          <rPr>
            <sz val="11"/>
            <color theme="1"/>
            <rFont val="Calibri"/>
            <family val="2"/>
            <scheme val="minor"/>
          </rPr>
          <t>Ingresos propios: Son los que obtienen las entidades de la administración pública paraestatal y paramunicipal como pueden ser los ingresos por venta de bienes y servicios, ingresos diversos y no inherentes a la operación, en términos de las disposiciones legales aplicables.
	-L.C.P. Manuel Fonseca Villaseñor</t>
        </r>
      </text>
    </comment>
    <comment ref="C1376"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
	-L.C.P. Manuel Fonseca Villaseñor</t>
        </r>
      </text>
    </comment>
    <comment ref="C1377" authorId="0" shapeId="0">
      <text>
        <r>
          <rPr>
            <sz val="11"/>
            <color theme="1"/>
            <rFont val="Calibri"/>
            <family val="2"/>
            <scheme val="minor"/>
          </rPr>
          <t>Recursos estatales: En el caso de los Municipios, son los que provienen del Gobierno Estatal, en términos de la Ley de Ingresos Estatal y del Presupuesto de Egresos Estatal.
	-L.C.P. Manuel Fonseca Villaseñor</t>
        </r>
      </text>
    </comment>
    <comment ref="C1378" authorId="0" shapeId="0">
      <text>
        <r>
          <rPr>
            <sz val="11"/>
            <color theme="1"/>
            <rFont val="Calibri"/>
            <family val="2"/>
            <scheme val="minor"/>
          </rPr>
          <t>Otros recursos de libre disposición: Son los que provienen de otras fuentes no etiquetadas no comprendidas en los conceptos anteriores.
	-L.C.P. Manuel Fonseca Villaseñor</t>
        </r>
      </text>
    </comment>
    <comment ref="C1379"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
	-L.C.P. Manuel Fonseca Villaseñor</t>
        </r>
      </text>
    </comment>
    <comment ref="C1380" authorId="0" shapeId="0">
      <text>
        <r>
          <rPr>
            <sz val="11"/>
            <color theme="1"/>
            <rFont val="Calibri"/>
            <family val="2"/>
            <scheme val="minor"/>
          </rPr>
          <t>Recursos estatales: En el caso de los Municipios, son los que provienen del Gobierno Estatal y que cuentan con un destino específico, en términos de la Ley de Ingresos Estatal y del Presupuesto de Egresos Estatal.
	-L.C.P. Manuel Fonseca Villaseñor</t>
        </r>
      </text>
    </comment>
    <comment ref="C1381" authorId="0" shapeId="0">
      <text>
        <r>
          <rPr>
            <sz val="11"/>
            <color theme="1"/>
            <rFont val="Calibri"/>
            <family val="2"/>
            <scheme val="minor"/>
          </rPr>
          <t>Otros recursos de transferencias federales etiquetadas: Son los que provienen de otras fuentes etiquetadas no comprendidas en los conceptos anteriores.
	-L.C.P. Manuel Fonseca Villaseñor</t>
        </r>
      </text>
    </comment>
    <comment ref="B1382" authorId="0" shapeId="0">
      <text>
        <r>
          <rPr>
            <sz val="11"/>
            <color theme="1"/>
            <rFont val="Calibri"/>
            <family val="2"/>
            <scheme val="minor"/>
          </rPr>
          <t>Asignaciones destinadas a cubrir el costo del servicio integral que se contrate para la celebración de congresos, convenciones, seminarios, simposios y cualquier otro tipo de foro análogo o de características similares, que se organicen en cumplimiento de lo previsto en los programas de los entes públicos, o con motivo de las atribuciones que les corresponden; siempre y cuando que por tratarse de servicios integrales no puedan desagregarse en otras partidas de los capítulos 2000 Materiales y Suministros y 3000 Servicios Generales. Incluye los gastos estrictamente indispensables que se ocasionen con motivo de la participación en dichos eventos de servidores públicos federales o locales, ponentes y conferencistas, entre otros.
	-L.C.P. Manuel Fonseca Villaseñor</t>
        </r>
      </text>
    </comment>
    <comment ref="C1382" authorId="0" shapeId="0">
      <text>
        <r>
          <rPr>
            <sz val="11"/>
            <color theme="1"/>
            <rFont val="Calibri"/>
            <family val="2"/>
            <scheme val="minor"/>
          </rPr>
          <t>Recursos fiscales: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
	-L.C.P. Manuel Fonseca Villaseñor</t>
        </r>
      </text>
    </comment>
    <comment ref="C1383" authorId="0" shapeId="0">
      <text>
        <r>
          <rPr>
            <sz val="11"/>
            <color theme="1"/>
            <rFont val="Calibri"/>
            <family val="2"/>
            <scheme val="minor"/>
          </rPr>
          <t>Financiamiento interno: Son los que provienen de obligaciones contraídas en el país, con acreedores nacionales y pagaderos en el interior del país en moneda nacional.
	-L.C.P. Manuel Fonseca Villaseñor</t>
        </r>
      </text>
    </comment>
    <comment ref="C1384" authorId="0" shapeId="0">
      <text>
        <r>
          <rPr>
            <sz val="11"/>
            <color theme="1"/>
            <rFont val="Calibri"/>
            <family val="2"/>
            <scheme val="minor"/>
          </rPr>
          <t>Financiamiento Externo: Son los que provienen de obligaciones contraídas por el Poder Ejecutivo Federal con acreedores extranjeros y pagaderos en el exterior del país en moneda extranjera.
	-L.C.P. Manuel Fonseca Villaseñor</t>
        </r>
      </text>
    </comment>
    <comment ref="C1385" authorId="0" shapeId="0">
      <text>
        <r>
          <rPr>
            <sz val="11"/>
            <color theme="1"/>
            <rFont val="Calibri"/>
            <family val="2"/>
            <scheme val="minor"/>
          </rPr>
          <t>Ingresos propios: Son los que obtienen las entidades de la administración pública paraestatal y paramunicipal como pueden ser los ingresos por venta de bienes y servicios, ingresos diversos y no inherentes a la operación, en términos de las disposiciones legales aplicables.
	-L.C.P. Manuel Fonseca Villaseñor</t>
        </r>
      </text>
    </comment>
    <comment ref="C1386"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
	-L.C.P. Manuel Fonseca Villaseñor</t>
        </r>
      </text>
    </comment>
    <comment ref="C1387" authorId="0" shapeId="0">
      <text>
        <r>
          <rPr>
            <sz val="11"/>
            <color theme="1"/>
            <rFont val="Calibri"/>
            <family val="2"/>
            <scheme val="minor"/>
          </rPr>
          <t>Recursos estatales: En el caso de los Municipios, son los que provienen del Gobierno Estatal, en términos de la Ley de Ingresos Estatal y del Presupuesto de Egresos Estatal.
	-L.C.P. Manuel Fonseca Villaseñor</t>
        </r>
      </text>
    </comment>
    <comment ref="C1388" authorId="0" shapeId="0">
      <text>
        <r>
          <rPr>
            <sz val="11"/>
            <color theme="1"/>
            <rFont val="Calibri"/>
            <family val="2"/>
            <scheme val="minor"/>
          </rPr>
          <t>Otros recursos de libre disposición: Son los que provienen de otras fuentes no etiquetadas no comprendidas en los conceptos anteriores.
	-L.C.P. Manuel Fonseca Villaseñor</t>
        </r>
      </text>
    </comment>
    <comment ref="C1389"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
	-L.C.P. Manuel Fonseca Villaseñor</t>
        </r>
      </text>
    </comment>
    <comment ref="C1390" authorId="0" shapeId="0">
      <text>
        <r>
          <rPr>
            <sz val="11"/>
            <color theme="1"/>
            <rFont val="Calibri"/>
            <family val="2"/>
            <scheme val="minor"/>
          </rPr>
          <t>Recursos estatales: En el caso de los Municipios, son los que provienen del Gobierno Estatal y que cuentan con un destino específico, en términos de la Ley de Ingresos Estatal y del Presupuesto de Egresos Estatal.
	-L.C.P. Manuel Fonseca Villaseñor</t>
        </r>
      </text>
    </comment>
    <comment ref="C1391" authorId="0" shapeId="0">
      <text>
        <r>
          <rPr>
            <sz val="11"/>
            <color theme="1"/>
            <rFont val="Calibri"/>
            <family val="2"/>
            <scheme val="minor"/>
          </rPr>
          <t>Otros recursos de transferencias federales etiquetadas: Son los que provienen de otras fuentes etiquetadas no comprendidas en los conceptos anteriores.
	-L.C.P. Manuel Fonseca Villaseñor</t>
        </r>
      </text>
    </comment>
    <comment ref="B1392" authorId="0" shapeId="0">
      <text>
        <r>
          <rPr>
            <sz val="11"/>
            <color theme="1"/>
            <rFont val="Calibri"/>
            <family val="2"/>
            <scheme val="minor"/>
          </rPr>
          <t>Asignaciones destinadas a cubrir el costo del servicio integral que se contrate con personas físicas y morales para la instalación y sostenimiento de exposiciones y cualquier otro tipo de muestra análoga o de características similares, que se organicen en cumplimiento de lo previsto en los programas de los entes públicos, o con motivo de las atribuciones que les corresponden, siempre y cuando no puedan desagregarse en otras partidas de los capítulos 2000 Materiales y Suministros y 3000 Servicios Generales. Incluye el pago de indemnizaciones por los daños que sufran los bienes expuestos.
	-L.C.P. Manuel Fonseca Villaseñor</t>
        </r>
      </text>
    </comment>
    <comment ref="C1392" authorId="0" shapeId="0">
      <text>
        <r>
          <rPr>
            <sz val="11"/>
            <color theme="1"/>
            <rFont val="Calibri"/>
            <family val="2"/>
            <scheme val="minor"/>
          </rPr>
          <t>Recursos fiscales: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
	-L.C.P. Manuel Fonseca Villaseñor</t>
        </r>
      </text>
    </comment>
    <comment ref="C1393" authorId="0" shapeId="0">
      <text>
        <r>
          <rPr>
            <sz val="11"/>
            <color theme="1"/>
            <rFont val="Calibri"/>
            <family val="2"/>
            <scheme val="minor"/>
          </rPr>
          <t>Financiamiento interno: Son los que provienen de obligaciones contraídas en el país, con acreedores nacionales y pagaderos en el interior del país en moneda nacional.
	-L.C.P. Manuel Fonseca Villaseñor</t>
        </r>
      </text>
    </comment>
    <comment ref="C1394" authorId="0" shapeId="0">
      <text>
        <r>
          <rPr>
            <sz val="11"/>
            <color theme="1"/>
            <rFont val="Calibri"/>
            <family val="2"/>
            <scheme val="minor"/>
          </rPr>
          <t>Financiamiento Externo: Son los que provienen de obligaciones contraídas por el Poder Ejecutivo Federal con acreedores extranjeros y pagaderos en el exterior del país en moneda extranjera.
	-L.C.P. Manuel Fonseca Villaseñor</t>
        </r>
      </text>
    </comment>
    <comment ref="C1395" authorId="0" shapeId="0">
      <text>
        <r>
          <rPr>
            <sz val="11"/>
            <color theme="1"/>
            <rFont val="Calibri"/>
            <family val="2"/>
            <scheme val="minor"/>
          </rPr>
          <t>Ingresos propios: Son los que obtienen las entidades de la administración pública paraestatal y paramunicipal como pueden ser los ingresos por venta de bienes y servicios, ingresos diversos y no inherentes a la operación, en términos de las disposiciones legales aplicables.
	-L.C.P. Manuel Fonseca Villaseñor</t>
        </r>
      </text>
    </comment>
    <comment ref="C1396"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
	-L.C.P. Manuel Fonseca Villaseñor</t>
        </r>
      </text>
    </comment>
    <comment ref="C1397" authorId="0" shapeId="0">
      <text>
        <r>
          <rPr>
            <sz val="11"/>
            <color theme="1"/>
            <rFont val="Calibri"/>
            <family val="2"/>
            <scheme val="minor"/>
          </rPr>
          <t>Recursos estatales: En el caso de los Municipios, son los que provienen del Gobierno Estatal, en términos de la Ley de Ingresos Estatal y del Presupuesto de Egresos Estatal.
	-L.C.P. Manuel Fonseca Villaseñor</t>
        </r>
      </text>
    </comment>
    <comment ref="C1398" authorId="0" shapeId="0">
      <text>
        <r>
          <rPr>
            <sz val="11"/>
            <color theme="1"/>
            <rFont val="Calibri"/>
            <family val="2"/>
            <scheme val="minor"/>
          </rPr>
          <t>Otros recursos de libre disposición: Son los que provienen de otras fuentes no etiquetadas no comprendidas en los conceptos anteriores.
	-L.C.P. Manuel Fonseca Villaseñor</t>
        </r>
      </text>
    </comment>
    <comment ref="C1399"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
	-L.C.P. Manuel Fonseca Villaseñor</t>
        </r>
      </text>
    </comment>
    <comment ref="C1400" authorId="0" shapeId="0">
      <text>
        <r>
          <rPr>
            <sz val="11"/>
            <color theme="1"/>
            <rFont val="Calibri"/>
            <family val="2"/>
            <scheme val="minor"/>
          </rPr>
          <t>Recursos estatales: En el caso de los Municipios, son los que provienen del Gobierno Estatal y que cuentan con un destino específico, en términos de la Ley de Ingresos Estatal y del Presupuesto de Egresos Estatal.
	-L.C.P. Manuel Fonseca Villaseñor</t>
        </r>
      </text>
    </comment>
    <comment ref="C1401" authorId="0" shapeId="0">
      <text>
        <r>
          <rPr>
            <sz val="11"/>
            <color theme="1"/>
            <rFont val="Calibri"/>
            <family val="2"/>
            <scheme val="minor"/>
          </rPr>
          <t>Otros recursos de transferencias federales etiquetadas: Son los que provienen de otras fuentes etiquetadas no comprendidas en los conceptos anteriores.
	-L.C.P. Manuel Fonseca Villaseñor</t>
        </r>
      </text>
    </comment>
    <comment ref="B1402" authorId="0" shapeId="0">
      <text>
        <r>
          <rPr>
            <sz val="11"/>
            <color theme="1"/>
            <rFont val="Calibri"/>
            <family val="2"/>
            <scheme val="minor"/>
          </rPr>
          <t>Asignaciones destinadas a cubrir gastos autorizados a los servidores públicos de mandos medios y superiores por concepto de atención a actividades institucionales originadas por el desempeño de las funciones encomendadas para la consecución de los objetivos de los entes públicos a los que estén adscritos.
	-L.C.P. Manuel Fonseca Villaseñor</t>
        </r>
      </text>
    </comment>
    <comment ref="C1402" authorId="0" shapeId="0">
      <text>
        <r>
          <rPr>
            <sz val="11"/>
            <color theme="1"/>
            <rFont val="Calibri"/>
            <family val="2"/>
            <scheme val="minor"/>
          </rPr>
          <t>Recursos fiscales: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
	-L.C.P. Manuel Fonseca Villaseñor</t>
        </r>
      </text>
    </comment>
    <comment ref="C1403" authorId="0" shapeId="0">
      <text>
        <r>
          <rPr>
            <sz val="11"/>
            <color theme="1"/>
            <rFont val="Calibri"/>
            <family val="2"/>
            <scheme val="minor"/>
          </rPr>
          <t>Financiamiento interno: Son los que provienen de obligaciones contraídas en el país, con acreedores nacionales y pagaderos en el interior del país en moneda nacional.
	-L.C.P. Manuel Fonseca Villaseñor</t>
        </r>
      </text>
    </comment>
    <comment ref="C1404" authorId="0" shapeId="0">
      <text>
        <r>
          <rPr>
            <sz val="11"/>
            <color theme="1"/>
            <rFont val="Calibri"/>
            <family val="2"/>
            <scheme val="minor"/>
          </rPr>
          <t>Financiamiento Externo: Son los que provienen de obligaciones contraídas por el Poder Ejecutivo Federal con acreedores extranjeros y pagaderos en el exterior del país en moneda extranjera.
	-L.C.P. Manuel Fonseca Villaseñor</t>
        </r>
      </text>
    </comment>
    <comment ref="C1405" authorId="0" shapeId="0">
      <text>
        <r>
          <rPr>
            <sz val="11"/>
            <color theme="1"/>
            <rFont val="Calibri"/>
            <family val="2"/>
            <scheme val="minor"/>
          </rPr>
          <t>Ingresos propios: Son los que obtienen las entidades de la administración pública paraestatal y paramunicipal como pueden ser los ingresos por venta de bienes y servicios, ingresos diversos y no inherentes a la operación, en términos de las disposiciones legales aplicables.
	-L.C.P. Manuel Fonseca Villaseñor</t>
        </r>
      </text>
    </comment>
    <comment ref="C1406"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
	-L.C.P. Manuel Fonseca Villaseñor</t>
        </r>
      </text>
    </comment>
    <comment ref="C1407" authorId="0" shapeId="0">
      <text>
        <r>
          <rPr>
            <sz val="11"/>
            <color theme="1"/>
            <rFont val="Calibri"/>
            <family val="2"/>
            <scheme val="minor"/>
          </rPr>
          <t>Recursos estatales: En el caso de los Municipios, son los que provienen del Gobierno Estatal, en términos de la Ley de Ingresos Estatal y del Presupuesto de Egresos Estatal.
	-L.C.P. Manuel Fonseca Villaseñor</t>
        </r>
      </text>
    </comment>
    <comment ref="C1408" authorId="0" shapeId="0">
      <text>
        <r>
          <rPr>
            <sz val="11"/>
            <color theme="1"/>
            <rFont val="Calibri"/>
            <family val="2"/>
            <scheme val="minor"/>
          </rPr>
          <t>Otros recursos de libre disposición: Son los que provienen de otras fuentes no etiquetadas no comprendidas en los conceptos anteriores.
	-L.C.P. Manuel Fonseca Villaseñor</t>
        </r>
      </text>
    </comment>
    <comment ref="C1409"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
	-L.C.P. Manuel Fonseca Villaseñor</t>
        </r>
      </text>
    </comment>
    <comment ref="C1410" authorId="0" shapeId="0">
      <text>
        <r>
          <rPr>
            <sz val="11"/>
            <color theme="1"/>
            <rFont val="Calibri"/>
            <family val="2"/>
            <scheme val="minor"/>
          </rPr>
          <t>Recursos estatales: En el caso de los Municipios, son los que provienen del Gobierno Estatal y que cuentan con un destino específico, en términos de la Ley de Ingresos Estatal y del Presupuesto de Egresos Estatal.
	-L.C.P. Manuel Fonseca Villaseñor</t>
        </r>
      </text>
    </comment>
    <comment ref="C1411" authorId="0" shapeId="0">
      <text>
        <r>
          <rPr>
            <sz val="11"/>
            <color theme="1"/>
            <rFont val="Calibri"/>
            <family val="2"/>
            <scheme val="minor"/>
          </rPr>
          <t>Otros recursos de transferencias federales etiquetadas: Son los que provienen de otras fuentes etiquetadas no comprendidas en los conceptos anteriores.
	-L.C.P. Manuel Fonseca Villaseñor</t>
        </r>
      </text>
    </comment>
    <comment ref="B1412" authorId="0" shapeId="0">
      <text>
        <r>
          <rPr>
            <sz val="11"/>
            <color theme="1"/>
            <rFont val="Calibri"/>
            <family val="2"/>
            <scheme val="minor"/>
          </rPr>
          <t>Asignaciones destinadas a cubrir los servicios que correspondan a este capítulo, no previstos expresamente en las partidas antes descritas.
	-L.C.P. Manuel Fonseca Villaseñor</t>
        </r>
      </text>
    </comment>
    <comment ref="B1413" authorId="0" shapeId="0">
      <text>
        <r>
          <rPr>
            <sz val="11"/>
            <color theme="1"/>
            <rFont val="Calibri"/>
            <family val="2"/>
            <scheme val="minor"/>
          </rPr>
          <t>Asignaciones destinadas a cubrir servicios y pagos de defunción como traslado de cuerpos, velación, apoyo para trámites legales, cremación y embalsamamiento y ataúdes, a los familiares de servidores públicos, civiles y militares al servicio de los entes públicos, así como de pensionistas directos, cuyo pago es con cargo al Erario, a excepción de los miembros del servicio exterior que perezcan fuera del país. Asimismo, con cargo a esta partida se cubrirán apoyos a los militares en activo o retirados para gastos de sepelio en caso de fallecimiento de sus dependientes económicos. Incluye los gastos por concepto de honores póstumos a quienes por sus méritos o servicios se considere conveniente tributar; gastos de inhumación de los alumnos internos en las escuelas de la federación y, en los casos de que los cuerpos no sean reclamados, de los militares que fallezcan en prisión cumpliendo sentencia condenatoria.
	-L.C.P. Manuel Fonseca Villaseñor</t>
        </r>
      </text>
    </comment>
    <comment ref="C1413" authorId="0" shapeId="0">
      <text>
        <r>
          <rPr>
            <sz val="11"/>
            <color theme="1"/>
            <rFont val="Calibri"/>
            <family val="2"/>
            <scheme val="minor"/>
          </rPr>
          <t>Recursos fiscales: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
	-L.C.P. Manuel Fonseca Villaseñor</t>
        </r>
      </text>
    </comment>
    <comment ref="C1414" authorId="0" shapeId="0">
      <text>
        <r>
          <rPr>
            <sz val="11"/>
            <color theme="1"/>
            <rFont val="Calibri"/>
            <family val="2"/>
            <scheme val="minor"/>
          </rPr>
          <t>Financiamiento interno: Son los que provienen de obligaciones contraídas en el país, con acreedores nacionales y pagaderos en el interior del país en moneda nacional.
	-L.C.P. Manuel Fonseca Villaseñor</t>
        </r>
      </text>
    </comment>
    <comment ref="C1415" authorId="0" shapeId="0">
      <text>
        <r>
          <rPr>
            <sz val="11"/>
            <color theme="1"/>
            <rFont val="Calibri"/>
            <family val="2"/>
            <scheme val="minor"/>
          </rPr>
          <t>Financiamiento Externo: Son los que provienen de obligaciones contraídas por el Poder Ejecutivo Federal con acreedores extranjeros y pagaderos en el exterior del país en moneda extranjera.
	-L.C.P. Manuel Fonseca Villaseñor</t>
        </r>
      </text>
    </comment>
    <comment ref="C1416" authorId="0" shapeId="0">
      <text>
        <r>
          <rPr>
            <sz val="11"/>
            <color theme="1"/>
            <rFont val="Calibri"/>
            <family val="2"/>
            <scheme val="minor"/>
          </rPr>
          <t>Ingresos propios: Son los que obtienen las entidades de la administración pública paraestatal y paramunicipal como pueden ser los ingresos por venta de bienes y servicios, ingresos diversos y no inherentes a la operación, en términos de las disposiciones legales aplicables.
	-L.C.P. Manuel Fonseca Villaseñor</t>
        </r>
      </text>
    </comment>
    <comment ref="C1417"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
	-L.C.P. Manuel Fonseca Villaseñor</t>
        </r>
      </text>
    </comment>
    <comment ref="C1418" authorId="0" shapeId="0">
      <text>
        <r>
          <rPr>
            <sz val="11"/>
            <color theme="1"/>
            <rFont val="Calibri"/>
            <family val="2"/>
            <scheme val="minor"/>
          </rPr>
          <t>Recursos estatales: En el caso de los Municipios, son los que provienen del Gobierno Estatal, en términos de la Ley de Ingresos Estatal y del Presupuesto de Egresos Estatal.
	-L.C.P. Manuel Fonseca Villaseñor</t>
        </r>
      </text>
    </comment>
    <comment ref="C1419" authorId="0" shapeId="0">
      <text>
        <r>
          <rPr>
            <sz val="11"/>
            <color theme="1"/>
            <rFont val="Calibri"/>
            <family val="2"/>
            <scheme val="minor"/>
          </rPr>
          <t>Otros recursos de libre disposición: Son los que provienen de otras fuentes no etiquetadas no comprendidas en los conceptos anteriores.
	-L.C.P. Manuel Fonseca Villaseñor</t>
        </r>
      </text>
    </comment>
    <comment ref="C1420"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
	-L.C.P. Manuel Fonseca Villaseñor</t>
        </r>
      </text>
    </comment>
    <comment ref="C1421" authorId="0" shapeId="0">
      <text>
        <r>
          <rPr>
            <sz val="11"/>
            <color theme="1"/>
            <rFont val="Calibri"/>
            <family val="2"/>
            <scheme val="minor"/>
          </rPr>
          <t>Recursos estatales: En el caso de los Municipios, son los que provienen del Gobierno Estatal y que cuentan con un destino específico, en términos de la Ley de Ingresos Estatal y del Presupuesto de Egresos Estatal.
	-L.C.P. Manuel Fonseca Villaseñor</t>
        </r>
      </text>
    </comment>
    <comment ref="C1422" authorId="0" shapeId="0">
      <text>
        <r>
          <rPr>
            <sz val="11"/>
            <color theme="1"/>
            <rFont val="Calibri"/>
            <family val="2"/>
            <scheme val="minor"/>
          </rPr>
          <t>Otros recursos de transferencias federales etiquetadas: Son los que provienen de otras fuentes etiquetadas no comprendidas en los conceptos anteriores.
	-L.C.P. Manuel Fonseca Villaseñor</t>
        </r>
      </text>
    </comment>
    <comment ref="B1423" authorId="0" shapeId="0">
      <text>
        <r>
          <rPr>
            <sz val="11"/>
            <color theme="1"/>
            <rFont val="Calibri"/>
            <family val="2"/>
            <scheme val="minor"/>
          </rPr>
          <t>Asignaciones destinadas a cubrir los impuestos y/o derechos que cause la venta de productos y servicios al extranjero, gastos de escrituración, legalización de exhortos notariales, de registro público de la propiedad, tenencias y canje de placas de vehículos oficiales, diligencias judiciales; derechos y gastos de navegación, de aterrizaje y despegue de aeronaves, de verificación, certificación, y demás impuestos y derechos conforme a las disposiciones aplicables. Excluye impuestos y derechos de importación.
	-L.C.P. Manuel Fonseca Villaseñor</t>
        </r>
      </text>
    </comment>
    <comment ref="C1423" authorId="0" shapeId="0">
      <text>
        <r>
          <rPr>
            <sz val="11"/>
            <color theme="1"/>
            <rFont val="Calibri"/>
            <family val="2"/>
            <scheme val="minor"/>
          </rPr>
          <t>Recursos fiscales: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
	-L.C.P. Manuel Fonseca Villaseñor</t>
        </r>
      </text>
    </comment>
    <comment ref="C1424" authorId="0" shapeId="0">
      <text>
        <r>
          <rPr>
            <sz val="11"/>
            <color theme="1"/>
            <rFont val="Calibri"/>
            <family val="2"/>
            <scheme val="minor"/>
          </rPr>
          <t>Financiamiento interno: Son los que provienen de obligaciones contraídas en el país, con acreedores nacionales y pagaderos en el interior del país en moneda nacional.
	-L.C.P. Manuel Fonseca Villaseñor</t>
        </r>
      </text>
    </comment>
    <comment ref="C1425" authorId="0" shapeId="0">
      <text>
        <r>
          <rPr>
            <sz val="11"/>
            <color theme="1"/>
            <rFont val="Calibri"/>
            <family val="2"/>
            <scheme val="minor"/>
          </rPr>
          <t>Financiamiento Externo: Son los que provienen de obligaciones contraídas por el Poder Ejecutivo Federal con acreedores extranjeros y pagaderos en el exterior del país en moneda extranjera.
	-L.C.P. Manuel Fonseca Villaseñor</t>
        </r>
      </text>
    </comment>
    <comment ref="C1426" authorId="0" shapeId="0">
      <text>
        <r>
          <rPr>
            <sz val="11"/>
            <color theme="1"/>
            <rFont val="Calibri"/>
            <family val="2"/>
            <scheme val="minor"/>
          </rPr>
          <t>Ingresos propios: Son los que obtienen las entidades de la administración pública paraestatal y paramunicipal como pueden ser los ingresos por venta de bienes y servicios, ingresos diversos y no inherentes a la operación, en términos de las disposiciones legales aplicables.
	-L.C.P. Manuel Fonseca Villaseñor</t>
        </r>
      </text>
    </comment>
    <comment ref="C1427"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
	-L.C.P. Manuel Fonseca Villaseñor</t>
        </r>
      </text>
    </comment>
    <comment ref="C1428" authorId="0" shapeId="0">
      <text>
        <r>
          <rPr>
            <sz val="11"/>
            <color theme="1"/>
            <rFont val="Calibri"/>
            <family val="2"/>
            <scheme val="minor"/>
          </rPr>
          <t>Recursos estatales: En el caso de los Municipios, son los que provienen del Gobierno Estatal, en términos de la Ley de Ingresos Estatal y del Presupuesto de Egresos Estatal.
	-L.C.P. Manuel Fonseca Villaseñor</t>
        </r>
      </text>
    </comment>
    <comment ref="C1429" authorId="0" shapeId="0">
      <text>
        <r>
          <rPr>
            <sz val="11"/>
            <color theme="1"/>
            <rFont val="Calibri"/>
            <family val="2"/>
            <scheme val="minor"/>
          </rPr>
          <t>Otros recursos de libre disposición: Son los que provienen de otras fuentes no etiquetadas no comprendidas en los conceptos anteriores.
	-L.C.P. Manuel Fonseca Villaseñor</t>
        </r>
      </text>
    </comment>
    <comment ref="C1430"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
	-L.C.P. Manuel Fonseca Villaseñor</t>
        </r>
      </text>
    </comment>
    <comment ref="C1431" authorId="0" shapeId="0">
      <text>
        <r>
          <rPr>
            <sz val="11"/>
            <color theme="1"/>
            <rFont val="Calibri"/>
            <family val="2"/>
            <scheme val="minor"/>
          </rPr>
          <t>Recursos estatales: En el caso de los Municipios, son los que provienen del Gobierno Estatal y que cuentan con un destino específico, en términos de la Ley de Ingresos Estatal y del Presupuesto de Egresos Estatal.
	-L.C.P. Manuel Fonseca Villaseñor</t>
        </r>
      </text>
    </comment>
    <comment ref="C1432" authorId="0" shapeId="0">
      <text>
        <r>
          <rPr>
            <sz val="11"/>
            <color theme="1"/>
            <rFont val="Calibri"/>
            <family val="2"/>
            <scheme val="minor"/>
          </rPr>
          <t>Otros recursos de transferencias federales etiquetadas: Son los que provienen de otras fuentes etiquetadas no comprendidas en los conceptos anteriores.
	-L.C.P. Manuel Fonseca Villaseñor</t>
        </r>
      </text>
    </comment>
    <comment ref="B1433" authorId="0" shapeId="0">
      <text>
        <r>
          <rPr>
            <sz val="11"/>
            <color theme="1"/>
            <rFont val="Calibri"/>
            <family val="2"/>
            <scheme val="minor"/>
          </rPr>
          <t>Asignaciones destinadas a cubrir los impuestos y/o derechos que cause la adquisición de toda clase de bienes o servicios en el extranjero
	-L.C.P. Manuel Fonseca Villaseñor</t>
        </r>
      </text>
    </comment>
    <comment ref="C1433" authorId="0" shapeId="0">
      <text>
        <r>
          <rPr>
            <sz val="11"/>
            <color theme="1"/>
            <rFont val="Calibri"/>
            <family val="2"/>
            <scheme val="minor"/>
          </rPr>
          <t>Recursos fiscales: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
	-L.C.P. Manuel Fonseca Villaseñor</t>
        </r>
      </text>
    </comment>
    <comment ref="C1434" authorId="0" shapeId="0">
      <text>
        <r>
          <rPr>
            <sz val="11"/>
            <color theme="1"/>
            <rFont val="Calibri"/>
            <family val="2"/>
            <scheme val="minor"/>
          </rPr>
          <t>Financiamiento interno: Son los que provienen de obligaciones contraídas en el país, con acreedores nacionales y pagaderos en el interior del país en moneda nacional.
	-L.C.P. Manuel Fonseca Villaseñor</t>
        </r>
      </text>
    </comment>
    <comment ref="C1435" authorId="0" shapeId="0">
      <text>
        <r>
          <rPr>
            <sz val="11"/>
            <color theme="1"/>
            <rFont val="Calibri"/>
            <family val="2"/>
            <scheme val="minor"/>
          </rPr>
          <t>Financiamiento Externo: Son los que provienen de obligaciones contraídas por el Poder Ejecutivo Federal con acreedores extranjeros y pagaderos en el exterior del país en moneda extranjera.
	-L.C.P. Manuel Fonseca Villaseñor</t>
        </r>
      </text>
    </comment>
    <comment ref="C1436" authorId="0" shapeId="0">
      <text>
        <r>
          <rPr>
            <sz val="11"/>
            <color theme="1"/>
            <rFont val="Calibri"/>
            <family val="2"/>
            <scheme val="minor"/>
          </rPr>
          <t>Ingresos propios: Son los que obtienen las entidades de la administración pública paraestatal y paramunicipal como pueden ser los ingresos por venta de bienes y servicios, ingresos diversos y no inherentes a la operación, en términos de las disposiciones legales aplicables.
	-L.C.P. Manuel Fonseca Villaseñor</t>
        </r>
      </text>
    </comment>
    <comment ref="C1437"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
	-L.C.P. Manuel Fonseca Villaseñor</t>
        </r>
      </text>
    </comment>
    <comment ref="C1438" authorId="0" shapeId="0">
      <text>
        <r>
          <rPr>
            <sz val="11"/>
            <color theme="1"/>
            <rFont val="Calibri"/>
            <family val="2"/>
            <scheme val="minor"/>
          </rPr>
          <t>Recursos estatales: En el caso de los Municipios, son los que provienen del Gobierno Estatal, en términos de la Ley de Ingresos Estatal y del Presupuesto de Egresos Estatal.
	-L.C.P. Manuel Fonseca Villaseñor</t>
        </r>
      </text>
    </comment>
    <comment ref="C1439" authorId="0" shapeId="0">
      <text>
        <r>
          <rPr>
            <sz val="11"/>
            <color theme="1"/>
            <rFont val="Calibri"/>
            <family val="2"/>
            <scheme val="minor"/>
          </rPr>
          <t>Otros recursos de libre disposición: Son los que provienen de otras fuentes no etiquetadas no comprendidas en los conceptos anteriores.
	-L.C.P. Manuel Fonseca Villaseñor</t>
        </r>
      </text>
    </comment>
    <comment ref="C1440"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
	-L.C.P. Manuel Fonseca Villaseñor</t>
        </r>
      </text>
    </comment>
    <comment ref="C1441" authorId="0" shapeId="0">
      <text>
        <r>
          <rPr>
            <sz val="11"/>
            <color theme="1"/>
            <rFont val="Calibri"/>
            <family val="2"/>
            <scheme val="minor"/>
          </rPr>
          <t>Recursos estatales: En el caso de los Municipios, son los que provienen del Gobierno Estatal y que cuentan con un destino específico, en términos de la Ley de Ingresos Estatal y del Presupuesto de Egresos Estatal.
	-L.C.P. Manuel Fonseca Villaseñor</t>
        </r>
      </text>
    </comment>
    <comment ref="C1442" authorId="0" shapeId="0">
      <text>
        <r>
          <rPr>
            <sz val="11"/>
            <color theme="1"/>
            <rFont val="Calibri"/>
            <family val="2"/>
            <scheme val="minor"/>
          </rPr>
          <t>Otros recursos de transferencias federales etiquetadas: Son los que provienen de otras fuentes etiquetadas no comprendidas en los conceptos anteriores.
	-L.C.P. Manuel Fonseca Villaseñor</t>
        </r>
      </text>
    </comment>
    <comment ref="B1443" authorId="0" shapeId="0">
      <text>
        <r>
          <rPr>
            <sz val="11"/>
            <color theme="1"/>
            <rFont val="Calibri"/>
            <family val="2"/>
            <scheme val="minor"/>
          </rPr>
          <t>Asignaciones destinadas a cubrir el pago de obligaciones o indemnizaciones derivadas de resoluciones emitidas por autoridad competente.
	-L.C.P. Manuel Fonseca Villaseñor</t>
        </r>
      </text>
    </comment>
    <comment ref="C1443" authorId="0" shapeId="0">
      <text>
        <r>
          <rPr>
            <sz val="11"/>
            <color theme="1"/>
            <rFont val="Calibri"/>
            <family val="2"/>
            <scheme val="minor"/>
          </rPr>
          <t>Recursos fiscales: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
	-L.C.P. Manuel Fonseca Villaseñor</t>
        </r>
      </text>
    </comment>
    <comment ref="C1444" authorId="0" shapeId="0">
      <text>
        <r>
          <rPr>
            <sz val="11"/>
            <color theme="1"/>
            <rFont val="Calibri"/>
            <family val="2"/>
            <scheme val="minor"/>
          </rPr>
          <t>Financiamiento interno: Son los que provienen de obligaciones contraídas en el país, con acreedores nacionales y pagaderos en el interior del país en moneda nacional.
	-L.C.P. Manuel Fonseca Villaseñor</t>
        </r>
      </text>
    </comment>
    <comment ref="C1445" authorId="0" shapeId="0">
      <text>
        <r>
          <rPr>
            <sz val="11"/>
            <color theme="1"/>
            <rFont val="Calibri"/>
            <family val="2"/>
            <scheme val="minor"/>
          </rPr>
          <t>Financiamiento Externo: Son los que provienen de obligaciones contraídas por el Poder Ejecutivo Federal con acreedores extranjeros y pagaderos en el exterior del país en moneda extranjera.
	-L.C.P. Manuel Fonseca Villaseñor</t>
        </r>
      </text>
    </comment>
    <comment ref="C1446" authorId="0" shapeId="0">
      <text>
        <r>
          <rPr>
            <sz val="11"/>
            <color theme="1"/>
            <rFont val="Calibri"/>
            <family val="2"/>
            <scheme val="minor"/>
          </rPr>
          <t>Ingresos propios: Son los que obtienen las entidades de la administración pública paraestatal y paramunicipal como pueden ser los ingresos por venta de bienes y servicios, ingresos diversos y no inherentes a la operación, en términos de las disposiciones legales aplicables.
	-L.C.P. Manuel Fonseca Villaseñor</t>
        </r>
      </text>
    </comment>
    <comment ref="C1447"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
	-L.C.P. Manuel Fonseca Villaseñor</t>
        </r>
      </text>
    </comment>
    <comment ref="C1448" authorId="0" shapeId="0">
      <text>
        <r>
          <rPr>
            <sz val="11"/>
            <color theme="1"/>
            <rFont val="Calibri"/>
            <family val="2"/>
            <scheme val="minor"/>
          </rPr>
          <t>Recursos estatales: En el caso de los Municipios, son los que provienen del Gobierno Estatal, en términos de la Ley de Ingresos Estatal y del Presupuesto de Egresos Estatal.
	-L.C.P. Manuel Fonseca Villaseñor</t>
        </r>
      </text>
    </comment>
    <comment ref="C1449" authorId="0" shapeId="0">
      <text>
        <r>
          <rPr>
            <sz val="11"/>
            <color theme="1"/>
            <rFont val="Calibri"/>
            <family val="2"/>
            <scheme val="minor"/>
          </rPr>
          <t>Otros recursos de libre disposición: Son los que provienen de otras fuentes no etiquetadas no comprendidas en los conceptos anteriores.
	-L.C.P. Manuel Fonseca Villaseñor</t>
        </r>
      </text>
    </comment>
    <comment ref="C1450"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
	-L.C.P. Manuel Fonseca Villaseñor</t>
        </r>
      </text>
    </comment>
    <comment ref="C1451" authorId="0" shapeId="0">
      <text>
        <r>
          <rPr>
            <sz val="11"/>
            <color theme="1"/>
            <rFont val="Calibri"/>
            <family val="2"/>
            <scheme val="minor"/>
          </rPr>
          <t>Recursos estatales: En el caso de los Municipios, son los que provienen del Gobierno Estatal y que cuentan con un destino específico, en términos de la Ley de Ingresos Estatal y del Presupuesto de Egresos Estatal.
	-L.C.P. Manuel Fonseca Villaseñor</t>
        </r>
      </text>
    </comment>
    <comment ref="C1452" authorId="0" shapeId="0">
      <text>
        <r>
          <rPr>
            <sz val="11"/>
            <color theme="1"/>
            <rFont val="Calibri"/>
            <family val="2"/>
            <scheme val="minor"/>
          </rPr>
          <t>Otros recursos de transferencias federales etiquetadas: Son los que provienen de otras fuentes etiquetadas no comprendidas en los conceptos anteriores.
	-L.C.P. Manuel Fonseca Villaseñor</t>
        </r>
      </text>
    </comment>
    <comment ref="B1453" authorId="0" shapeId="0">
      <text>
        <r>
          <rPr>
            <sz val="11"/>
            <color theme="1"/>
            <rFont val="Calibri"/>
            <family val="2"/>
            <scheme val="minor"/>
          </rPr>
          <t>Asignaciones destinadas a cubrir las erogaciones derivadas del pago extemporáneo de pasivos fiscales, adeudos u obligaciones de pago, como multas, actualizaciones, intereses y demás accesorios por dichos pagos. Incluye los gastos financieros por pago extemporáneo de estimaciones y de ajuste de costos de obra pública, así como los gastos no recuperables derivados de la terminación anticipada de contratos de adquisiciones u obras públicas. Excluye causas imputables a servidores públicos.
	-L.C.P. Manuel Fonseca Villaseñor</t>
        </r>
      </text>
    </comment>
    <comment ref="C1453" authorId="0" shapeId="0">
      <text>
        <r>
          <rPr>
            <sz val="11"/>
            <color theme="1"/>
            <rFont val="Calibri"/>
            <family val="2"/>
            <scheme val="minor"/>
          </rPr>
          <t>Recursos fiscales: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
	-L.C.P. Manuel Fonseca Villaseñor</t>
        </r>
      </text>
    </comment>
    <comment ref="C1454" authorId="0" shapeId="0">
      <text>
        <r>
          <rPr>
            <sz val="11"/>
            <color theme="1"/>
            <rFont val="Calibri"/>
            <family val="2"/>
            <scheme val="minor"/>
          </rPr>
          <t>Financiamiento interno: Son los que provienen de obligaciones contraídas en el país, con acreedores nacionales y pagaderos en el interior del país en moneda nacional.
	-L.C.P. Manuel Fonseca Villaseñor</t>
        </r>
      </text>
    </comment>
    <comment ref="C1455" authorId="0" shapeId="0">
      <text>
        <r>
          <rPr>
            <sz val="11"/>
            <color theme="1"/>
            <rFont val="Calibri"/>
            <family val="2"/>
            <scheme val="minor"/>
          </rPr>
          <t>Financiamiento Externo: Son los que provienen de obligaciones contraídas por el Poder Ejecutivo Federal con acreedores extranjeros y pagaderos en el exterior del país en moneda extranjera.
	-L.C.P. Manuel Fonseca Villaseñor</t>
        </r>
      </text>
    </comment>
    <comment ref="C1456" authorId="0" shapeId="0">
      <text>
        <r>
          <rPr>
            <sz val="11"/>
            <color theme="1"/>
            <rFont val="Calibri"/>
            <family val="2"/>
            <scheme val="minor"/>
          </rPr>
          <t>Ingresos propios: Son los que obtienen las entidades de la administración pública paraestatal y paramunicipal como pueden ser los ingresos por venta de bienes y servicios, ingresos diversos y no inherentes a la operación, en términos de las disposiciones legales aplicables.
	-L.C.P. Manuel Fonseca Villaseñor</t>
        </r>
      </text>
    </comment>
    <comment ref="C1457"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
	-L.C.P. Manuel Fonseca Villaseñor</t>
        </r>
      </text>
    </comment>
    <comment ref="C1458" authorId="0" shapeId="0">
      <text>
        <r>
          <rPr>
            <sz val="11"/>
            <color theme="1"/>
            <rFont val="Calibri"/>
            <family val="2"/>
            <scheme val="minor"/>
          </rPr>
          <t>Recursos estatales: En el caso de los Municipios, son los que provienen del Gobierno Estatal, en términos de la Ley de Ingresos Estatal y del Presupuesto de Egresos Estatal.
	-L.C.P. Manuel Fonseca Villaseñor</t>
        </r>
      </text>
    </comment>
    <comment ref="C1459" authorId="0" shapeId="0">
      <text>
        <r>
          <rPr>
            <sz val="11"/>
            <color theme="1"/>
            <rFont val="Calibri"/>
            <family val="2"/>
            <scheme val="minor"/>
          </rPr>
          <t>Otros recursos de libre disposición: Son los que provienen de otras fuentes no etiquetadas no comprendidas en los conceptos anteriores.
	-L.C.P. Manuel Fonseca Villaseñor</t>
        </r>
      </text>
    </comment>
    <comment ref="C1460"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
	-L.C.P. Manuel Fonseca Villaseñor</t>
        </r>
      </text>
    </comment>
    <comment ref="C1461" authorId="0" shapeId="0">
      <text>
        <r>
          <rPr>
            <sz val="11"/>
            <color theme="1"/>
            <rFont val="Calibri"/>
            <family val="2"/>
            <scheme val="minor"/>
          </rPr>
          <t>Recursos estatales: En el caso de los Municipios, son los que provienen del Gobierno Estatal y que cuentan con un destino específico, en términos de la Ley de Ingresos Estatal y del Presupuesto de Egresos Estatal.
	-L.C.P. Manuel Fonseca Villaseñor</t>
        </r>
      </text>
    </comment>
    <comment ref="C1462" authorId="0" shapeId="0">
      <text>
        <r>
          <rPr>
            <sz val="11"/>
            <color theme="1"/>
            <rFont val="Calibri"/>
            <family val="2"/>
            <scheme val="minor"/>
          </rPr>
          <t>Otros recursos de transferencias federales etiquetadas: Son los que provienen de otras fuentes etiquetadas no comprendidas en los conceptos anteriores.
	-L.C.P. Manuel Fonseca Villaseñor</t>
        </r>
      </text>
    </comment>
    <comment ref="B1463" authorId="0" shapeId="0">
      <text>
        <r>
          <rPr>
            <sz val="11"/>
            <color theme="1"/>
            <rFont val="Calibri"/>
            <family val="2"/>
            <scheme val="minor"/>
          </rPr>
          <t>Asignaciones destinadas a cubrir las erogaciones de los entes públicos que deriven del robo o extravío de recursos públicos que no sean recuperables e impliquen afectar su presupuesto disponible. Incluye erogaciones de los entes públicos que se deriven de la responsabilidad civil, montos diferenciales de las indemnizaciones que no cubran las sumas aseguradas, los importes deducibles del seguro de responsabilidad patrimonial del Estado así como aquellas erogaciones distintas de las consideradas en las demás partidas de este concepto, que impliquen afectar el presupuesto disponible del ente público. Excluye las recuperaciones de recursos que se realicen por los diversos medios establecidos por las disposiciones aplicables, como es el Fondo de Garantía para Reintegros al Erario en el caso de los entes públicos.
	-L.C.P. Manuel Fonseca Villaseñor</t>
        </r>
      </text>
    </comment>
    <comment ref="C1463" authorId="0" shapeId="0">
      <text>
        <r>
          <rPr>
            <sz val="11"/>
            <color theme="1"/>
            <rFont val="Calibri"/>
            <family val="2"/>
            <scheme val="minor"/>
          </rPr>
          <t>Recursos fiscales: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
	-L.C.P. Manuel Fonseca Villaseñor</t>
        </r>
      </text>
    </comment>
    <comment ref="C1464" authorId="0" shapeId="0">
      <text>
        <r>
          <rPr>
            <sz val="11"/>
            <color theme="1"/>
            <rFont val="Calibri"/>
            <family val="2"/>
            <scheme val="minor"/>
          </rPr>
          <t>Financiamiento interno: Son los que provienen de obligaciones contraídas en el país, con acreedores nacionales y pagaderos en el interior del país en moneda nacional.
	-L.C.P. Manuel Fonseca Villaseñor</t>
        </r>
      </text>
    </comment>
    <comment ref="C1465" authorId="0" shapeId="0">
      <text>
        <r>
          <rPr>
            <sz val="11"/>
            <color theme="1"/>
            <rFont val="Calibri"/>
            <family val="2"/>
            <scheme val="minor"/>
          </rPr>
          <t>Financiamiento Externo: Son los que provienen de obligaciones contraídas por el Poder Ejecutivo Federal con acreedores extranjeros y pagaderos en el exterior del país en moneda extranjera.
	-L.C.P. Manuel Fonseca Villaseñor</t>
        </r>
      </text>
    </comment>
    <comment ref="C1466" authorId="0" shapeId="0">
      <text>
        <r>
          <rPr>
            <sz val="11"/>
            <color theme="1"/>
            <rFont val="Calibri"/>
            <family val="2"/>
            <scheme val="minor"/>
          </rPr>
          <t>Ingresos propios: Son los que obtienen las entidades de la administración pública paraestatal y paramunicipal como pueden ser los ingresos por venta de bienes y servicios, ingresos diversos y no inherentes a la operación, en términos de las disposiciones legales aplicables.
	-L.C.P. Manuel Fonseca Villaseñor</t>
        </r>
      </text>
    </comment>
    <comment ref="C1467"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
	-L.C.P. Manuel Fonseca Villaseñor</t>
        </r>
      </text>
    </comment>
    <comment ref="C1468" authorId="0" shapeId="0">
      <text>
        <r>
          <rPr>
            <sz val="11"/>
            <color theme="1"/>
            <rFont val="Calibri"/>
            <family val="2"/>
            <scheme val="minor"/>
          </rPr>
          <t>Recursos estatales: En el caso de los Municipios, son los que provienen del Gobierno Estatal, en términos de la Ley de Ingresos Estatal y del Presupuesto de Egresos Estatal.
	-L.C.P. Manuel Fonseca Villaseñor</t>
        </r>
      </text>
    </comment>
    <comment ref="C1469" authorId="0" shapeId="0">
      <text>
        <r>
          <rPr>
            <sz val="11"/>
            <color theme="1"/>
            <rFont val="Calibri"/>
            <family val="2"/>
            <scheme val="minor"/>
          </rPr>
          <t>Otros recursos de libre disposición: Son los que provienen de otras fuentes no etiquetadas no comprendidas en los conceptos anteriores.
	-L.C.P. Manuel Fonseca Villaseñor</t>
        </r>
      </text>
    </comment>
    <comment ref="C1470"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
	-L.C.P. Manuel Fonseca Villaseñor</t>
        </r>
      </text>
    </comment>
    <comment ref="C1471" authorId="0" shapeId="0">
      <text>
        <r>
          <rPr>
            <sz val="11"/>
            <color theme="1"/>
            <rFont val="Calibri"/>
            <family val="2"/>
            <scheme val="minor"/>
          </rPr>
          <t>Recursos estatales: En el caso de los Municipios, son los que provienen del Gobierno Estatal y que cuentan con un destino específico, en términos de la Ley de Ingresos Estatal y del Presupuesto de Egresos Estatal.
	-L.C.P. Manuel Fonseca Villaseñor</t>
        </r>
      </text>
    </comment>
    <comment ref="C1472" authorId="0" shapeId="0">
      <text>
        <r>
          <rPr>
            <sz val="11"/>
            <color theme="1"/>
            <rFont val="Calibri"/>
            <family val="2"/>
            <scheme val="minor"/>
          </rPr>
          <t>Otros recursos de transferencias federales etiquetadas: Son los que provienen de otras fuentes etiquetadas no comprendidas en los conceptos anteriores.
	-L.C.P. Manuel Fonseca Villaseñor</t>
        </r>
      </text>
    </comment>
    <comment ref="B1473" authorId="0" shapeId="0">
      <text>
        <r>
          <rPr>
            <sz val="11"/>
            <color theme="1"/>
            <rFont val="Calibri"/>
            <family val="2"/>
            <scheme val="minor"/>
          </rPr>
          <t>Asignaciones destinadas por las empresas de participación estatal al pago de utilidades, en los términos de las disposiciones aplicables.
	-L.C.P. Manuel Fonseca Villaseñor</t>
        </r>
      </text>
    </comment>
    <comment ref="B1474" authorId="0" shapeId="0">
      <text>
        <r>
          <rPr>
            <sz val="11"/>
            <color theme="1"/>
            <rFont val="Calibri"/>
            <family val="2"/>
            <scheme val="minor"/>
          </rPr>
          <t>Asignaciones destinadas a cubrir los pagos del impuesto sobre nóminas y otros que se deriven de una relación laboral a cargo de los entes públicos en los términos de las leyes correspondientes.
	-L.C.P. Manuel Fonseca Villaseñor</t>
        </r>
      </text>
    </comment>
    <comment ref="C1474" authorId="0" shapeId="0">
      <text>
        <r>
          <rPr>
            <sz val="11"/>
            <color theme="1"/>
            <rFont val="Calibri"/>
            <family val="2"/>
            <scheme val="minor"/>
          </rPr>
          <t>Recursos fiscales: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
	-L.C.P. Manuel Fonseca Villaseñor</t>
        </r>
      </text>
    </comment>
    <comment ref="C1475" authorId="0" shapeId="0">
      <text>
        <r>
          <rPr>
            <sz val="11"/>
            <color theme="1"/>
            <rFont val="Calibri"/>
            <family val="2"/>
            <scheme val="minor"/>
          </rPr>
          <t>Financiamiento interno: Son los que provienen de obligaciones contraídas en el país, con acreedores nacionales y pagaderos en el interior del país en moneda nacional.
	-L.C.P. Manuel Fonseca Villaseñor</t>
        </r>
      </text>
    </comment>
    <comment ref="C1476" authorId="0" shapeId="0">
      <text>
        <r>
          <rPr>
            <sz val="11"/>
            <color theme="1"/>
            <rFont val="Calibri"/>
            <family val="2"/>
            <scheme val="minor"/>
          </rPr>
          <t>Financiamiento Externo: Son los que provienen de obligaciones contraídas por el Poder Ejecutivo Federal con acreedores extranjeros y pagaderos en el exterior del país en moneda extranjera.
	-L.C.P. Manuel Fonseca Villaseñor</t>
        </r>
      </text>
    </comment>
    <comment ref="C1477" authorId="0" shapeId="0">
      <text>
        <r>
          <rPr>
            <sz val="11"/>
            <color theme="1"/>
            <rFont val="Calibri"/>
            <family val="2"/>
            <scheme val="minor"/>
          </rPr>
          <t>Ingresos propios: Son los que obtienen las entidades de la administración pública paraestatal y paramunicipal como pueden ser los ingresos por venta de bienes y servicios, ingresos diversos y no inherentes a la operación, en términos de las disposiciones legales aplicables.
	-L.C.P. Manuel Fonseca Villaseñor</t>
        </r>
      </text>
    </comment>
    <comment ref="C1478"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
	-L.C.P. Manuel Fonseca Villaseñor</t>
        </r>
      </text>
    </comment>
    <comment ref="C1479" authorId="0" shapeId="0">
      <text>
        <r>
          <rPr>
            <sz val="11"/>
            <color theme="1"/>
            <rFont val="Calibri"/>
            <family val="2"/>
            <scheme val="minor"/>
          </rPr>
          <t>Recursos estatales: En el caso de los Municipios, son los que provienen del Gobierno Estatal, en términos de la Ley de Ingresos Estatal y del Presupuesto de Egresos Estatal.
	-L.C.P. Manuel Fonseca Villaseñor</t>
        </r>
      </text>
    </comment>
    <comment ref="C1480" authorId="0" shapeId="0">
      <text>
        <r>
          <rPr>
            <sz val="11"/>
            <color theme="1"/>
            <rFont val="Calibri"/>
            <family val="2"/>
            <scheme val="minor"/>
          </rPr>
          <t>Otros recursos de libre disposición: Son los que provienen de otras fuentes no etiquetadas no comprendidas en los conceptos anteriores.
	-L.C.P. Manuel Fonseca Villaseñor</t>
        </r>
      </text>
    </comment>
    <comment ref="C1481"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
	-L.C.P. Manuel Fonseca Villaseñor</t>
        </r>
      </text>
    </comment>
    <comment ref="C1482" authorId="0" shapeId="0">
      <text>
        <r>
          <rPr>
            <sz val="11"/>
            <color theme="1"/>
            <rFont val="Calibri"/>
            <family val="2"/>
            <scheme val="minor"/>
          </rPr>
          <t>Recursos estatales: En el caso de los Municipios, son los que provienen del Gobierno Estatal y que cuentan con un destino específico, en términos de la Ley de Ingresos Estatal y del Presupuesto de Egresos Estatal.
	-L.C.P. Manuel Fonseca Villaseñor</t>
        </r>
      </text>
    </comment>
    <comment ref="C1483" authorId="0" shapeId="0">
      <text>
        <r>
          <rPr>
            <sz val="11"/>
            <color theme="1"/>
            <rFont val="Calibri"/>
            <family val="2"/>
            <scheme val="minor"/>
          </rPr>
          <t>Otros recursos de transferencias federales etiquetadas: Son los que provienen de otras fuentes etiquetadas no comprendidas en los conceptos anteriores.
	-L.C.P. Manuel Fonseca Villaseñor</t>
        </r>
      </text>
    </comment>
    <comment ref="B1484" authorId="0" shapeId="0">
      <text>
        <r>
          <rPr>
            <sz val="11"/>
            <color theme="1"/>
            <rFont val="Calibri"/>
            <family val="2"/>
            <scheme val="minor"/>
          </rPr>
          <t>Asignaciones destinadas a cubrir otros servicios no contemplados en las partidas anteriores y por realización de actividades propias de la función pública, entre otros. Incluye también con motivo de las actividades de coordinación del Ejecutivo Federal con el Presidente Electo, durante la segunda mitad del año en que termine el periodo presidencial, para el desarrollo de los trabajos cuya aplicación tendrá repercusiones para la nueva administración, como la participación en la elaboración de la iniciativa de la Ley de Ingresos y el proyecto de Presupuesto de Egresos de la Federación, así como otras actividades durante la etapa  de transición.
	-L.C.P. Manuel Fonseca Villaseñor</t>
        </r>
      </text>
    </comment>
    <comment ref="C1484" authorId="0" shapeId="0">
      <text>
        <r>
          <rPr>
            <sz val="11"/>
            <color theme="1"/>
            <rFont val="Calibri"/>
            <family val="2"/>
            <scheme val="minor"/>
          </rPr>
          <t>Recursos fiscales: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
	-L.C.P. Manuel Fonseca Villaseñor</t>
        </r>
      </text>
    </comment>
    <comment ref="C1485" authorId="0" shapeId="0">
      <text>
        <r>
          <rPr>
            <sz val="11"/>
            <color theme="1"/>
            <rFont val="Calibri"/>
            <family val="2"/>
            <scheme val="minor"/>
          </rPr>
          <t>Financiamiento interno: Son los que provienen de obligaciones contraídas en el país, con acreedores nacionales y pagaderos en el interior del país en moneda nacional.
	-L.C.P. Manuel Fonseca Villaseñor</t>
        </r>
      </text>
    </comment>
    <comment ref="C1486" authorId="0" shapeId="0">
      <text>
        <r>
          <rPr>
            <sz val="11"/>
            <color theme="1"/>
            <rFont val="Calibri"/>
            <family val="2"/>
            <scheme val="minor"/>
          </rPr>
          <t>Financiamiento Externo: Son los que provienen de obligaciones contraídas por el Poder Ejecutivo Federal con acreedores extranjeros y pagaderos en el exterior del país en moneda extranjera.
	-L.C.P. Manuel Fonseca Villaseñor</t>
        </r>
      </text>
    </comment>
    <comment ref="C1487" authorId="0" shapeId="0">
      <text>
        <r>
          <rPr>
            <sz val="11"/>
            <color theme="1"/>
            <rFont val="Calibri"/>
            <family val="2"/>
            <scheme val="minor"/>
          </rPr>
          <t>Ingresos propios: Son los que obtienen las entidades de la administración pública paraestatal y paramunicipal como pueden ser los ingresos por venta de bienes y servicios, ingresos diversos y no inherentes a la operación, en términos de las disposiciones legales aplicables.
	-L.C.P. Manuel Fonseca Villaseñor</t>
        </r>
      </text>
    </comment>
    <comment ref="C1488"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
	-L.C.P. Manuel Fonseca Villaseñor</t>
        </r>
      </text>
    </comment>
    <comment ref="C1489" authorId="0" shapeId="0">
      <text>
        <r>
          <rPr>
            <sz val="11"/>
            <color theme="1"/>
            <rFont val="Calibri"/>
            <family val="2"/>
            <scheme val="minor"/>
          </rPr>
          <t>Recursos estatales: En el caso de los Municipios, son los que provienen del Gobierno Estatal, en términos de la Ley de Ingresos Estatal y del Presupuesto de Egresos Estatal.
	-L.C.P. Manuel Fonseca Villaseñor</t>
        </r>
      </text>
    </comment>
    <comment ref="C1490" authorId="0" shapeId="0">
      <text>
        <r>
          <rPr>
            <sz val="11"/>
            <color theme="1"/>
            <rFont val="Calibri"/>
            <family val="2"/>
            <scheme val="minor"/>
          </rPr>
          <t>Otros recursos de libre disposición: Son los que provienen de otras fuentes no etiquetadas no comprendidas en los conceptos anteriores.
	-L.C.P. Manuel Fonseca Villaseñor</t>
        </r>
      </text>
    </comment>
    <comment ref="C1491"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
	-L.C.P. Manuel Fonseca Villaseñor</t>
        </r>
      </text>
    </comment>
    <comment ref="C1492" authorId="0" shapeId="0">
      <text>
        <r>
          <rPr>
            <sz val="11"/>
            <color theme="1"/>
            <rFont val="Calibri"/>
            <family val="2"/>
            <scheme val="minor"/>
          </rPr>
          <t>Recursos estatales: En el caso de los Municipios, son los que provienen del Gobierno Estatal y que cuentan con un destino específico, en términos de la Ley de Ingresos Estatal y del Presupuesto de Egresos Estatal.
	-L.C.P. Manuel Fonseca Villaseñor</t>
        </r>
      </text>
    </comment>
    <comment ref="C1493" authorId="0" shapeId="0">
      <text>
        <r>
          <rPr>
            <sz val="11"/>
            <color theme="1"/>
            <rFont val="Calibri"/>
            <family val="2"/>
            <scheme val="minor"/>
          </rPr>
          <t>Otros recursos de transferencias federales etiquetadas: Son los que provienen de otras fuentes etiquetadas no comprendidas en los conceptos anteriores.
	-L.C.P. Manuel Fonseca Villaseñor</t>
        </r>
      </text>
    </comment>
    <comment ref="B1494" authorId="0" shapeId="0">
      <text>
        <r>
          <rPr>
            <sz val="11"/>
            <color theme="1"/>
            <rFont val="Calibri"/>
            <family val="2"/>
            <scheme val="minor"/>
          </rPr>
          <t>Asignaciones destinadas en forma directa o indirecta a los sectores público, privado y externo, organismos y empresas paraestatales y apoyos como parte de su política económica y social, de acuerdo con las estrategias y prioridades de desarrollo para el sostenimiento y desempeño de sus actividades.
	-L.C.P. Manuel Fonseca Villaseñor</t>
        </r>
      </text>
    </comment>
    <comment ref="B1495" authorId="0" shapeId="0">
      <text>
        <r>
          <rPr>
            <sz val="11"/>
            <color theme="1"/>
            <rFont val="Calibri"/>
            <family val="2"/>
            <scheme val="minor"/>
          </rPr>
          <t>Asignaciones destinadas, en su caso, a los entes públicos contenidos en el Presupuesto de Egresos con el objeto de sufragar gastos inherentes a sus atribuciones.
	-L.C.P. Manuel Fonseca Villaseñor</t>
        </r>
      </text>
    </comment>
    <comment ref="B1496" authorId="0" shapeId="0">
      <text>
        <r>
          <rPr>
            <sz val="11"/>
            <color theme="1"/>
            <rFont val="Calibri"/>
            <family val="2"/>
            <scheme val="minor"/>
          </rPr>
          <t>Asignaciones presupuestarias destinadas al Poder Ejecutivo, con el objeto de financiar gastos inherentes a sus atribuciones.
	-L.C.P. Manuel Fonseca Villaseñor</t>
        </r>
      </text>
    </comment>
    <comment ref="B1497" authorId="0" shapeId="0">
      <text>
        <r>
          <rPr>
            <sz val="11"/>
            <color theme="1"/>
            <rFont val="Calibri"/>
            <family val="2"/>
            <scheme val="minor"/>
          </rPr>
          <t>Asignaciones presupuestarias destinadas al Poder Legislativo, con el objeto de financiar gastos inherentes a sus atribuciones.
	-L.C.P. Manuel Fonseca Villaseñor</t>
        </r>
      </text>
    </comment>
    <comment ref="B1498" authorId="0" shapeId="0">
      <text>
        <r>
          <rPr>
            <sz val="11"/>
            <color theme="1"/>
            <rFont val="Calibri"/>
            <family val="2"/>
            <scheme val="minor"/>
          </rPr>
          <t>Asignaciones presupuestarias destinadas al Poder Judicial, con el objeto de financiar gastos inherentes a sus atribuciones.
	-L.C.P. Manuel Fonseca Villaseñor</t>
        </r>
      </text>
    </comment>
    <comment ref="B1499" authorId="0" shapeId="0">
      <text>
        <r>
          <rPr>
            <sz val="11"/>
            <color theme="1"/>
            <rFont val="Calibri"/>
            <family val="2"/>
            <scheme val="minor"/>
          </rPr>
          <t>Asignaciones presupuestarias destinadas a Órganos Autónomos, con el objeto de financiar gastos inherentes a sus atribuciones.
	-L.C.P. Manuel Fonseca Villaseñor</t>
        </r>
      </text>
    </comment>
    <comment ref="B1500" authorId="0" shapeId="0">
      <text>
        <r>
          <rPr>
            <sz val="11"/>
            <color theme="1"/>
            <rFont val="Calibri"/>
            <family val="2"/>
            <scheme val="minor"/>
          </rPr>
          <t>Asignaciones internas, que no implican las contraprestaciones de bienes o servicios, destinadas a entidades paraestatales no empresariales y no financieras, con el objeto de financiar gastos inherentes a sus funciones. Estas entidades cuentan con personalidad jurídica propia y en general se les asignó la responsabilidad de proveer bienes y servicios a la comunidad en su conjunto o a los hogares individualmente en términos no de mercado; financian sus actividades principalmente mediante impuestos y/o transferencias que reciben de otros sectores gubernamentales; distribuyen sus productos gratuitamente o a precios económicamente no significativos con relación a sus costos de producción.
	-L.C.P. Manuel Fonseca Villaseñor</t>
        </r>
      </text>
    </comment>
    <comment ref="C1500" authorId="0" shapeId="0">
      <text>
        <r>
          <rPr>
            <sz val="11"/>
            <color theme="1"/>
            <rFont val="Calibri"/>
            <family val="2"/>
            <scheme val="minor"/>
          </rPr>
          <t>Recursos fiscales: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
	-L.C.P. Manuel Fonseca Villaseñor</t>
        </r>
      </text>
    </comment>
    <comment ref="C1501" authorId="0" shapeId="0">
      <text>
        <r>
          <rPr>
            <sz val="11"/>
            <color theme="1"/>
            <rFont val="Calibri"/>
            <family val="2"/>
            <scheme val="minor"/>
          </rPr>
          <t>Financiamiento interno: Son los que provienen de obligaciones contraídas en el país, con acreedores nacionales y pagaderos en el interior del país en moneda nacional.
	-L.C.P. Manuel Fonseca Villaseñor</t>
        </r>
      </text>
    </comment>
    <comment ref="C1502" authorId="0" shapeId="0">
      <text>
        <r>
          <rPr>
            <sz val="11"/>
            <color theme="1"/>
            <rFont val="Calibri"/>
            <family val="2"/>
            <scheme val="minor"/>
          </rPr>
          <t>Financiamiento Externo: Son los que provienen de obligaciones contraídas por el Poder Ejecutivo Federal con acreedores extranjeros y pagaderos en el exterior del país en moneda extranjera.
	-L.C.P. Manuel Fonseca Villaseñor</t>
        </r>
      </text>
    </comment>
    <comment ref="C1503" authorId="0" shapeId="0">
      <text>
        <r>
          <rPr>
            <sz val="11"/>
            <color theme="1"/>
            <rFont val="Calibri"/>
            <family val="2"/>
            <scheme val="minor"/>
          </rPr>
          <t>Ingresos propios: Son los que obtienen las entidades de la administración pública paraestatal y paramunicipal como pueden ser los ingresos por venta de bienes y servicios, ingresos diversos y no inherentes a la operación, en términos de las disposiciones legales aplicables.
	-L.C.P. Manuel Fonseca Villaseñor</t>
        </r>
      </text>
    </comment>
    <comment ref="C1504"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
	-L.C.P. Manuel Fonseca Villaseñor</t>
        </r>
      </text>
    </comment>
    <comment ref="C1505" authorId="0" shapeId="0">
      <text>
        <r>
          <rPr>
            <sz val="11"/>
            <color theme="1"/>
            <rFont val="Calibri"/>
            <family val="2"/>
            <scheme val="minor"/>
          </rPr>
          <t>Recursos estatales: En el caso de los Municipios, son los que provienen del Gobierno Estatal, en términos de la Ley de Ingresos Estatal y del Presupuesto de Egresos Estatal.
	-L.C.P. Manuel Fonseca Villaseñor</t>
        </r>
      </text>
    </comment>
    <comment ref="C1506" authorId="0" shapeId="0">
      <text>
        <r>
          <rPr>
            <sz val="11"/>
            <color theme="1"/>
            <rFont val="Calibri"/>
            <family val="2"/>
            <scheme val="minor"/>
          </rPr>
          <t>Otros recursos de libre disposición: Son los que provienen de otras fuentes no etiquetadas no comprendidas en los conceptos anteriores.
	-L.C.P. Manuel Fonseca Villaseñor</t>
        </r>
      </text>
    </comment>
    <comment ref="C1507"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
	-L.C.P. Manuel Fonseca Villaseñor</t>
        </r>
      </text>
    </comment>
    <comment ref="C1508" authorId="0" shapeId="0">
      <text>
        <r>
          <rPr>
            <sz val="11"/>
            <color theme="1"/>
            <rFont val="Calibri"/>
            <family val="2"/>
            <scheme val="minor"/>
          </rPr>
          <t>Recursos estatales: En el caso de los Municipios, son los que provienen del Gobierno Estatal y que cuentan con un destino específico, en términos de la Ley de Ingresos Estatal y del Presupuesto de Egresos Estatal.
	-L.C.P. Manuel Fonseca Villaseñor</t>
        </r>
      </text>
    </comment>
    <comment ref="C1509" authorId="0" shapeId="0">
      <text>
        <r>
          <rPr>
            <sz val="11"/>
            <color theme="1"/>
            <rFont val="Calibri"/>
            <family val="2"/>
            <scheme val="minor"/>
          </rPr>
          <t>Otros recursos de transferencias federales etiquetadas: Son los que provienen de otras fuentes etiquetadas no comprendidas en los conceptos anteriores.
	-L.C.P. Manuel Fonseca Villaseñor</t>
        </r>
      </text>
    </comment>
    <comment ref="B1510" authorId="0" shapeId="0">
      <text>
        <r>
          <rPr>
            <sz val="11"/>
            <color theme="1"/>
            <rFont val="Calibri"/>
            <family val="2"/>
            <scheme val="minor"/>
          </rPr>
          <t>Asignaciones internas, que no implican la contraprestación de bienes o servicios, destinada a entidades paraestatales empresariales y no financieras, con el objeto de financiar parte de los gastos inherentes a sus funciones. Estas entidades producen bienes y servicios para el mercado a precios económicamente significativos con relación a sus costos de producción.
	-L.C.P. Manuel Fonseca Villaseñor</t>
        </r>
      </text>
    </comment>
    <comment ref="B1511" authorId="0" shapeId="0">
      <text>
        <r>
          <rPr>
            <sz val="11"/>
            <color theme="1"/>
            <rFont val="Calibri"/>
            <family val="2"/>
            <scheme val="minor"/>
          </rPr>
          <t>Asignaciones internas, que no implican la contraprestación de bienes o servicios, destinada a fideicomisos públicos empresariales y no financieros, con el objeto de financiar parte de los gastos inherentes a sus funciones. Estos fideicomisos producen bienes y servicios para el mercado a precios económicamente significativos con relación a sus costos de producción.
	-L.C.P. Manuel Fonseca Villaseñor</t>
        </r>
      </text>
    </comment>
    <comment ref="C1511" authorId="0" shapeId="0">
      <text>
        <r>
          <rPr>
            <sz val="11"/>
            <color theme="1"/>
            <rFont val="Calibri"/>
            <family val="2"/>
            <scheme val="minor"/>
          </rPr>
          <t>Recursos fiscales: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
	-L.C.P. Manuel Fonseca Villaseñor</t>
        </r>
      </text>
    </comment>
    <comment ref="C1512" authorId="0" shapeId="0">
      <text>
        <r>
          <rPr>
            <sz val="11"/>
            <color theme="1"/>
            <rFont val="Calibri"/>
            <family val="2"/>
            <scheme val="minor"/>
          </rPr>
          <t>Financiamiento interno: Son los que provienen de obligaciones contraídas en el país, con acreedores nacionales y pagaderos en el interior del país en moneda nacional.
	-L.C.P. Manuel Fonseca Villaseñor</t>
        </r>
      </text>
    </comment>
    <comment ref="C1513" authorId="0" shapeId="0">
      <text>
        <r>
          <rPr>
            <sz val="11"/>
            <color theme="1"/>
            <rFont val="Calibri"/>
            <family val="2"/>
            <scheme val="minor"/>
          </rPr>
          <t>Financiamiento Externo: Son los que provienen de obligaciones contraídas por el Poder Ejecutivo Federal con acreedores extranjeros y pagaderos en el exterior del país en moneda extranjera.
	-L.C.P. Manuel Fonseca Villaseñor</t>
        </r>
      </text>
    </comment>
    <comment ref="C1514" authorId="0" shapeId="0">
      <text>
        <r>
          <rPr>
            <sz val="11"/>
            <color theme="1"/>
            <rFont val="Calibri"/>
            <family val="2"/>
            <scheme val="minor"/>
          </rPr>
          <t>Ingresos propios: Son los que obtienen las entidades de la administración pública paraestatal y paramunicipal como pueden ser los ingresos por venta de bienes y servicios, ingresos diversos y no inherentes a la operación, en términos de las disposiciones legales aplicables.
	-L.C.P. Manuel Fonseca Villaseñor</t>
        </r>
      </text>
    </comment>
    <comment ref="C1515"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
	-L.C.P. Manuel Fonseca Villaseñor</t>
        </r>
      </text>
    </comment>
    <comment ref="C1516" authorId="0" shapeId="0">
      <text>
        <r>
          <rPr>
            <sz val="11"/>
            <color theme="1"/>
            <rFont val="Calibri"/>
            <family val="2"/>
            <scheme val="minor"/>
          </rPr>
          <t>Recursos estatales: En el caso de los Municipios, son los que provienen del Gobierno Estatal, en términos de la Ley de Ingresos Estatal y del Presupuesto de Egresos Estatal.
	-L.C.P. Manuel Fonseca Villaseñor</t>
        </r>
      </text>
    </comment>
    <comment ref="C1517" authorId="0" shapeId="0">
      <text>
        <r>
          <rPr>
            <sz val="11"/>
            <color theme="1"/>
            <rFont val="Calibri"/>
            <family val="2"/>
            <scheme val="minor"/>
          </rPr>
          <t>Otros recursos de libre disposición: Son los que provienen de otras fuentes no etiquetadas no comprendidas en los conceptos anteriores.
	-L.C.P. Manuel Fonseca Villaseñor</t>
        </r>
      </text>
    </comment>
    <comment ref="C1518"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
	-L.C.P. Manuel Fonseca Villaseñor</t>
        </r>
      </text>
    </comment>
    <comment ref="C1519" authorId="0" shapeId="0">
      <text>
        <r>
          <rPr>
            <sz val="11"/>
            <color theme="1"/>
            <rFont val="Calibri"/>
            <family val="2"/>
            <scheme val="minor"/>
          </rPr>
          <t>Recursos estatales: En el caso de los Municipios, son los que provienen del Gobierno Estatal y que cuentan con un destino específico, en términos de la Ley de Ingresos Estatal y del Presupuesto de Egresos Estatal.
	-L.C.P. Manuel Fonseca Villaseñor</t>
        </r>
      </text>
    </comment>
    <comment ref="C1520" authorId="0" shapeId="0">
      <text>
        <r>
          <rPr>
            <sz val="11"/>
            <color theme="1"/>
            <rFont val="Calibri"/>
            <family val="2"/>
            <scheme val="minor"/>
          </rPr>
          <t>Otros recursos de transferencias federales etiquetadas: Son los que provienen de otras fuentes etiquetadas no comprendidas en los conceptos anteriores.
	-L.C.P. Manuel Fonseca Villaseñor</t>
        </r>
      </text>
    </comment>
    <comment ref="B1521" authorId="0" shapeId="0">
      <text>
        <r>
          <rPr>
            <sz val="11"/>
            <color theme="1"/>
            <rFont val="Calibri"/>
            <family val="2"/>
            <scheme val="minor"/>
          </rPr>
          <t>Asignaciones internas, que no implican la contraprestación de bienes o servicios, destinada a instituciones públicas financieras, para financiar parte de los gastos inherentes a sus funciones. Estas entidades realizan labores de intermediación financiera o actividades financieras auxiliares relacionadas con la misma. Comprende las instituciones públicas monetarias y las instituciones financieras no monetarias.
	-L.C.P. Manuel Fonseca Villaseñor</t>
        </r>
      </text>
    </comment>
    <comment ref="B1522" authorId="0" shapeId="0">
      <text>
        <r>
          <rPr>
            <sz val="11"/>
            <color theme="1"/>
            <rFont val="Calibri"/>
            <family val="2"/>
            <scheme val="minor"/>
          </rPr>
          <t>Asignaciones internas, que no implican la contraprestación de bienes o servicios, destinada a fideicomisos públicos financieros, con el objeto de financiar gastos inherentes a sus funciones. Estos fideicomisos realizan labores de intermediación financiera o actividades financieras auxiliares relacionadas con la misma.
	-L.C.P. Manuel Fonseca Villaseñor</t>
        </r>
      </text>
    </comment>
    <comment ref="B1523" authorId="0" shapeId="0">
      <text>
        <r>
          <rPr>
            <sz val="11"/>
            <color theme="1"/>
            <rFont val="Calibri"/>
            <family val="2"/>
            <scheme val="minor"/>
          </rPr>
          <t>Asignaciones destinadas, en su caso, a entes públicos, otorgados por otros, con el objeto de sufragar gastos inherentes a sus atribuciones.
	-L.C.P. Manuel Fonseca Villaseñor</t>
        </r>
      </text>
    </comment>
    <comment ref="B1524" authorId="0" shapeId="0">
      <text>
        <r>
          <rPr>
            <sz val="11"/>
            <color theme="1"/>
            <rFont val="Calibri"/>
            <family val="2"/>
            <scheme val="minor"/>
          </rPr>
          <t>Asignaciones a entidades, que no presuponen la contraprestación de bienes o servicios, destinada a entidades paraestatales no empresariales y no financieras de control presupuestario indirecto, con el objeto de financiar gastos inherentes a sus funciones. Estas entidades cuentan con personalidad jurídica propia y en general se les asignó la responsabilidad de proveer bienes y servicios a la comunidad en su conjunto o a los hogares individualmente en términos no de mercado; financian sus actividades principalmente mediante impuestos y/o transferencias que reciben de otros sectores gubernamentales; distribuyen sus productos gratuitamente o a precios económicamente no significativos con relación a sus costos de producción.
	-L.C.P. Manuel Fonseca Villaseñor</t>
        </r>
      </text>
    </comment>
    <comment ref="C1524" authorId="0" shapeId="0">
      <text>
        <r>
          <rPr>
            <sz val="11"/>
            <color theme="1"/>
            <rFont val="Calibri"/>
            <family val="2"/>
            <scheme val="minor"/>
          </rPr>
          <t>Recursos fiscales: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
	-L.C.P. Manuel Fonseca Villaseñor</t>
        </r>
      </text>
    </comment>
    <comment ref="C1525" authorId="0" shapeId="0">
      <text>
        <r>
          <rPr>
            <sz val="11"/>
            <color theme="1"/>
            <rFont val="Calibri"/>
            <family val="2"/>
            <scheme val="minor"/>
          </rPr>
          <t>Financiamiento interno: Son los que provienen de obligaciones contraídas en el país, con acreedores nacionales y pagaderos en el interior del país en moneda nacional.
	-L.C.P. Manuel Fonseca Villaseñor</t>
        </r>
      </text>
    </comment>
    <comment ref="C1526" authorId="0" shapeId="0">
      <text>
        <r>
          <rPr>
            <sz val="11"/>
            <color theme="1"/>
            <rFont val="Calibri"/>
            <family val="2"/>
            <scheme val="minor"/>
          </rPr>
          <t>Financiamiento Externo: Son los que provienen de obligaciones contraídas por el Poder Ejecutivo Federal con acreedores extranjeros y pagaderos en el exterior del país en moneda extranjera.
	-L.C.P. Manuel Fonseca Villaseñor</t>
        </r>
      </text>
    </comment>
    <comment ref="C1527" authorId="0" shapeId="0">
      <text>
        <r>
          <rPr>
            <sz val="11"/>
            <color theme="1"/>
            <rFont val="Calibri"/>
            <family val="2"/>
            <scheme val="minor"/>
          </rPr>
          <t>Ingresos propios: Son los que obtienen las entidades de la administración pública paraestatal y paramunicipal como pueden ser los ingresos por venta de bienes y servicios, ingresos diversos y no inherentes a la operación, en términos de las disposiciones legales aplicables.
	-L.C.P. Manuel Fonseca Villaseñor</t>
        </r>
      </text>
    </comment>
    <comment ref="C1528"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
	-L.C.P. Manuel Fonseca Villaseñor</t>
        </r>
      </text>
    </comment>
    <comment ref="C1529" authorId="0" shapeId="0">
      <text>
        <r>
          <rPr>
            <sz val="11"/>
            <color theme="1"/>
            <rFont val="Calibri"/>
            <family val="2"/>
            <scheme val="minor"/>
          </rPr>
          <t>Recursos estatales: En el caso de los Municipios, son los que provienen del Gobierno Estatal, en términos de la Ley de Ingresos Estatal y del Presupuesto de Egresos Estatal.
	-L.C.P. Manuel Fonseca Villaseñor</t>
        </r>
      </text>
    </comment>
    <comment ref="C1530" authorId="0" shapeId="0">
      <text>
        <r>
          <rPr>
            <sz val="11"/>
            <color theme="1"/>
            <rFont val="Calibri"/>
            <family val="2"/>
            <scheme val="minor"/>
          </rPr>
          <t>Otros recursos de libre disposición: Son los que provienen de otras fuentes no etiquetadas no comprendidas en los conceptos anteriores.
	-L.C.P. Manuel Fonseca Villaseñor</t>
        </r>
      </text>
    </comment>
    <comment ref="C1531"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
	-L.C.P. Manuel Fonseca Villaseñor</t>
        </r>
      </text>
    </comment>
    <comment ref="C1532" authorId="0" shapeId="0">
      <text>
        <r>
          <rPr>
            <sz val="11"/>
            <color theme="1"/>
            <rFont val="Calibri"/>
            <family val="2"/>
            <scheme val="minor"/>
          </rPr>
          <t>Recursos estatales: En el caso de los Municipios, son los que provienen del Gobierno Estatal y que cuentan con un destino específico, en términos de la Ley de Ingresos Estatal y del Presupuesto de Egresos Estatal.
	-L.C.P. Manuel Fonseca Villaseñor</t>
        </r>
      </text>
    </comment>
    <comment ref="C1533" authorId="0" shapeId="0">
      <text>
        <r>
          <rPr>
            <sz val="11"/>
            <color theme="1"/>
            <rFont val="Calibri"/>
            <family val="2"/>
            <scheme val="minor"/>
          </rPr>
          <t>Otros recursos de transferencias federales etiquetadas: Son los que provienen de otras fuentes etiquetadas no comprendidas en los conceptos anteriores.
	-L.C.P. Manuel Fonseca Villaseñor</t>
        </r>
      </text>
    </comment>
    <comment ref="B1534" authorId="0" shapeId="0">
      <text>
        <r>
          <rPr>
            <sz val="11"/>
            <color theme="1"/>
            <rFont val="Calibri"/>
            <family val="2"/>
            <scheme val="minor"/>
          </rPr>
          <t>Asignaciones internas, que no suponen la contraprestación de bienes o servicios, destinada a entidades paraestatales empresariales y no financieras de control presupuestario indirecto, con el objeto de financiar parte de los gastos inherentes a sus funciones. Estas entidades producen bienes y servicios para el mercado a precios económicamente significativos con relación a sus costos de producción.
	-L.C.P. Manuel Fonseca Villaseñor</t>
        </r>
      </text>
    </comment>
    <comment ref="B1535" authorId="0" shapeId="0">
      <text>
        <r>
          <rPr>
            <sz val="11"/>
            <color theme="1"/>
            <rFont val="Calibri"/>
            <family val="2"/>
            <scheme val="minor"/>
          </rPr>
          <t>Asignaciones internas que no suponen la contraprestación de bienes o servicios, destinada a instituciones públicas financieras de control presupuestario indirecto, para financiar parte de los gastos inherentes a sus funciones. Estas entidades realizan labores de intermediación financiera o actividades financieras auxiliares relacionadas con la misma. Comprende las instituciones públicas monetarias y las instituciones financieras no monetarias.
	-L.C.P. Manuel Fonseca Villaseñor</t>
        </r>
      </text>
    </comment>
    <comment ref="B1536" authorId="0" shapeId="0">
      <text>
        <r>
          <rPr>
            <sz val="11"/>
            <color theme="1"/>
            <rFont val="Calibri"/>
            <family val="2"/>
            <scheme val="minor"/>
          </rPr>
          <t>Asignaciones que no suponen la contraprestación de bienes o servicios, destinados a favor de los estados, municipios y Distrito Federal, con la finalidad de apoyarlos en sus funciones y que no corresponden a conceptos incluidos en el Capítulo 8000 Participaciones y Aportaciones.
	-L.C.P. Manuel Fonseca Villaseñor</t>
        </r>
      </text>
    </comment>
    <comment ref="B1537" authorId="0" shapeId="0">
      <text>
        <r>
          <rPr>
            <sz val="11"/>
            <color theme="1"/>
            <rFont val="Calibri"/>
            <family val="2"/>
            <scheme val="minor"/>
          </rPr>
          <t>Asignaciones que no suponen la contraprestación de bienes o servicios, que se otorgan a fideicomisos de entidades federativas y municipios para que ejecuten acciones que se les han encomendado.
	-L.C.P. Manuel Fonseca Villaseñor</t>
        </r>
      </text>
    </comment>
    <comment ref="B1538" authorId="0" shapeId="0">
      <text>
        <r>
          <rPr>
            <sz val="11"/>
            <color theme="1"/>
            <rFont val="Calibri"/>
            <family val="2"/>
            <scheme val="minor"/>
          </rPr>
          <t>Asignaciones que se otorgan para el desarrollo de actividades prioritarias de interés general a través de los entes públicos a los diferentes sectores de la sociedad, con el propósito de: apoyar sus operaciones; mantener los niveles en los precios; apoyar el consumo, la distribución y comercialización de los bienes; motivar la inversión; cubrir impactos financieros; promover la innovación tecnológica; así como para el fomento de las actividades agropecuarias, industriales o de servicios.
	-L.C.P. Manuel Fonseca Villaseñor</t>
        </r>
      </text>
    </comment>
    <comment ref="B1539" authorId="0" shapeId="0">
      <text>
        <r>
          <rPr>
            <sz val="11"/>
            <color theme="1"/>
            <rFont val="Calibri"/>
            <family val="2"/>
            <scheme val="minor"/>
          </rPr>
          <t>Asignaciones destinadas a promover y fomentar la producción y transformación de bienes y servicios.
	-L.C.P. Manuel Fonseca Villaseñor</t>
        </r>
      </text>
    </comment>
    <comment ref="C1539" authorId="0" shapeId="0">
      <text>
        <r>
          <rPr>
            <sz val="11"/>
            <color theme="1"/>
            <rFont val="Calibri"/>
            <family val="2"/>
            <scheme val="minor"/>
          </rPr>
          <t>Recursos fiscales: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
	-L.C.P. Manuel Fonseca Villaseñor</t>
        </r>
      </text>
    </comment>
    <comment ref="C1540" authorId="0" shapeId="0">
      <text>
        <r>
          <rPr>
            <sz val="11"/>
            <color theme="1"/>
            <rFont val="Calibri"/>
            <family val="2"/>
            <scheme val="minor"/>
          </rPr>
          <t>Financiamiento interno: Son los que provienen de obligaciones contraídas en el país, con acreedores nacionales y pagaderos en el interior del país en moneda nacional.
	-L.C.P. Manuel Fonseca Villaseñor</t>
        </r>
      </text>
    </comment>
    <comment ref="C1541" authorId="0" shapeId="0">
      <text>
        <r>
          <rPr>
            <sz val="11"/>
            <color theme="1"/>
            <rFont val="Calibri"/>
            <family val="2"/>
            <scheme val="minor"/>
          </rPr>
          <t>Financiamiento Externo: Son los que provienen de obligaciones contraídas por el Poder Ejecutivo Federal con acreedores extranjeros y pagaderos en el exterior del país en moneda extranjera.
	-L.C.P. Manuel Fonseca Villaseñor</t>
        </r>
      </text>
    </comment>
    <comment ref="C1542" authorId="0" shapeId="0">
      <text>
        <r>
          <rPr>
            <sz val="11"/>
            <color theme="1"/>
            <rFont val="Calibri"/>
            <family val="2"/>
            <scheme val="minor"/>
          </rPr>
          <t>Ingresos propios: Son los que obtienen las entidades de la administración pública paraestatal y paramunicipal como pueden ser los ingresos por venta de bienes y servicios, ingresos diversos y no inherentes a la operación, en términos de las disposiciones legales aplicables.
	-L.C.P. Manuel Fonseca Villaseñor</t>
        </r>
      </text>
    </comment>
    <comment ref="C1543"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
	-L.C.P. Manuel Fonseca Villaseñor</t>
        </r>
      </text>
    </comment>
    <comment ref="C1544" authorId="0" shapeId="0">
      <text>
        <r>
          <rPr>
            <sz val="11"/>
            <color theme="1"/>
            <rFont val="Calibri"/>
            <family val="2"/>
            <scheme val="minor"/>
          </rPr>
          <t>Recursos estatales: En el caso de los Municipios, son los que provienen del Gobierno Estatal, en términos de la Ley de Ingresos Estatal y del Presupuesto de Egresos Estatal.
	-L.C.P. Manuel Fonseca Villaseñor</t>
        </r>
      </text>
    </comment>
    <comment ref="C1545" authorId="0" shapeId="0">
      <text>
        <r>
          <rPr>
            <sz val="11"/>
            <color theme="1"/>
            <rFont val="Calibri"/>
            <family val="2"/>
            <scheme val="minor"/>
          </rPr>
          <t>Otros recursos de libre disposición: Son los que provienen de otras fuentes no etiquetadas no comprendidas en los conceptos anteriores.
	-L.C.P. Manuel Fonseca Villaseñor</t>
        </r>
      </text>
    </comment>
    <comment ref="C1546"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
	-L.C.P. Manuel Fonseca Villaseñor</t>
        </r>
      </text>
    </comment>
    <comment ref="C1547" authorId="0" shapeId="0">
      <text>
        <r>
          <rPr>
            <sz val="11"/>
            <color theme="1"/>
            <rFont val="Calibri"/>
            <family val="2"/>
            <scheme val="minor"/>
          </rPr>
          <t>Recursos estatales: En el caso de los Municipios, son los que provienen del Gobierno Estatal y que cuentan con un destino específico, en términos de la Ley de Ingresos Estatal y del Presupuesto de Egresos Estatal.
	-L.C.P. Manuel Fonseca Villaseñor</t>
        </r>
      </text>
    </comment>
    <comment ref="C1548" authorId="0" shapeId="0">
      <text>
        <r>
          <rPr>
            <sz val="11"/>
            <color theme="1"/>
            <rFont val="Calibri"/>
            <family val="2"/>
            <scheme val="minor"/>
          </rPr>
          <t>Otros recursos de transferencias federales etiquetadas: Son los que provienen de otras fuentes etiquetadas no comprendidas en los conceptos anteriores.
	-L.C.P. Manuel Fonseca Villaseñor</t>
        </r>
      </text>
    </comment>
    <comment ref="B1549" authorId="0" shapeId="0">
      <text>
        <r>
          <rPr>
            <sz val="11"/>
            <color theme="1"/>
            <rFont val="Calibri"/>
            <family val="2"/>
            <scheme val="minor"/>
          </rPr>
          <t>Asignaciones destinadas a las empresas para promover la comercialización y distribución de los bienes y servicios básicos.
	-L.C.P. Manuel Fonseca Villaseñor</t>
        </r>
      </text>
    </comment>
    <comment ref="C1549" authorId="0" shapeId="0">
      <text>
        <r>
          <rPr>
            <sz val="11"/>
            <color theme="1"/>
            <rFont val="Calibri"/>
            <family val="2"/>
            <scheme val="minor"/>
          </rPr>
          <t>Recursos fiscales: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
	-L.C.P. Manuel Fonseca Villaseñor</t>
        </r>
      </text>
    </comment>
    <comment ref="C1550" authorId="0" shapeId="0">
      <text>
        <r>
          <rPr>
            <sz val="11"/>
            <color theme="1"/>
            <rFont val="Calibri"/>
            <family val="2"/>
            <scheme val="minor"/>
          </rPr>
          <t>Financiamiento interno: Son los que provienen de obligaciones contraídas en el país, con acreedores nacionales y pagaderos en el interior del país en moneda nacional.
	-L.C.P. Manuel Fonseca Villaseñor</t>
        </r>
      </text>
    </comment>
    <comment ref="C1551" authorId="0" shapeId="0">
      <text>
        <r>
          <rPr>
            <sz val="11"/>
            <color theme="1"/>
            <rFont val="Calibri"/>
            <family val="2"/>
            <scheme val="minor"/>
          </rPr>
          <t>Financiamiento Externo: Son los que provienen de obligaciones contraídas por el Poder Ejecutivo Federal con acreedores extranjeros y pagaderos en el exterior del país en moneda extranjera.
	-L.C.P. Manuel Fonseca Villaseñor</t>
        </r>
      </text>
    </comment>
    <comment ref="C1552" authorId="0" shapeId="0">
      <text>
        <r>
          <rPr>
            <sz val="11"/>
            <color theme="1"/>
            <rFont val="Calibri"/>
            <family val="2"/>
            <scheme val="minor"/>
          </rPr>
          <t>Ingresos propios: Son los que obtienen las entidades de la administración pública paraestatal y paramunicipal como pueden ser los ingresos por venta de bienes y servicios, ingresos diversos y no inherentes a la operación, en términos de las disposiciones legales aplicables.
	-L.C.P. Manuel Fonseca Villaseñor</t>
        </r>
      </text>
    </comment>
    <comment ref="C1553"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
	-L.C.P. Manuel Fonseca Villaseñor</t>
        </r>
      </text>
    </comment>
    <comment ref="C1554" authorId="0" shapeId="0">
      <text>
        <r>
          <rPr>
            <sz val="11"/>
            <color theme="1"/>
            <rFont val="Calibri"/>
            <family val="2"/>
            <scheme val="minor"/>
          </rPr>
          <t>Recursos estatales: En el caso de los Municipios, son los que provienen del Gobierno Estatal, en términos de la Ley de Ingresos Estatal y del Presupuesto de Egresos Estatal.
	-L.C.P. Manuel Fonseca Villaseñor</t>
        </r>
      </text>
    </comment>
    <comment ref="C1555" authorId="0" shapeId="0">
      <text>
        <r>
          <rPr>
            <sz val="11"/>
            <color theme="1"/>
            <rFont val="Calibri"/>
            <family val="2"/>
            <scheme val="minor"/>
          </rPr>
          <t>Otros recursos de libre disposición: Son los que provienen de otras fuentes no etiquetadas no comprendidas en los conceptos anteriores.
	-L.C.P. Manuel Fonseca Villaseñor</t>
        </r>
      </text>
    </comment>
    <comment ref="C1556"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
	-L.C.P. Manuel Fonseca Villaseñor</t>
        </r>
      </text>
    </comment>
    <comment ref="C1557" authorId="0" shapeId="0">
      <text>
        <r>
          <rPr>
            <sz val="11"/>
            <color theme="1"/>
            <rFont val="Calibri"/>
            <family val="2"/>
            <scheme val="minor"/>
          </rPr>
          <t>Recursos estatales: En el caso de los Municipios, son los que provienen del Gobierno Estatal y que cuentan con un destino específico, en términos de la Ley de Ingresos Estatal y del Presupuesto de Egresos Estatal.
	-L.C.P. Manuel Fonseca Villaseñor</t>
        </r>
      </text>
    </comment>
    <comment ref="C1558" authorId="0" shapeId="0">
      <text>
        <r>
          <rPr>
            <sz val="11"/>
            <color theme="1"/>
            <rFont val="Calibri"/>
            <family val="2"/>
            <scheme val="minor"/>
          </rPr>
          <t>Otros recursos de transferencias federales etiquetadas: Son los que provienen de otras fuentes etiquetadas no comprendidas en los conceptos anteriores.
	-L.C.P. Manuel Fonseca Villaseñor</t>
        </r>
      </text>
    </comment>
    <comment ref="B1559" authorId="0" shapeId="0">
      <text>
        <r>
          <rPr>
            <sz val="11"/>
            <color theme="1"/>
            <rFont val="Calibri"/>
            <family val="2"/>
            <scheme val="minor"/>
          </rPr>
          <t>Asignaciones destinadas a las empresas para mantener y promover la inversión de los sectores social y privado en actividades económicas estratégicas.
	-L.C.P. Manuel Fonseca Villaseñor</t>
        </r>
      </text>
    </comment>
    <comment ref="C1559" authorId="0" shapeId="0">
      <text>
        <r>
          <rPr>
            <sz val="11"/>
            <color theme="1"/>
            <rFont val="Calibri"/>
            <family val="2"/>
            <scheme val="minor"/>
          </rPr>
          <t>Recursos fiscales: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
	-L.C.P. Manuel Fonseca Villaseñor</t>
        </r>
      </text>
    </comment>
    <comment ref="C1560" authorId="0" shapeId="0">
      <text>
        <r>
          <rPr>
            <sz val="11"/>
            <color theme="1"/>
            <rFont val="Calibri"/>
            <family val="2"/>
            <scheme val="minor"/>
          </rPr>
          <t>Financiamiento interno: Son los que provienen de obligaciones contraídas en el país, con acreedores nacionales y pagaderos en el interior del país en moneda nacional.
	-L.C.P. Manuel Fonseca Villaseñor</t>
        </r>
      </text>
    </comment>
    <comment ref="C1561" authorId="0" shapeId="0">
      <text>
        <r>
          <rPr>
            <sz val="11"/>
            <color theme="1"/>
            <rFont val="Calibri"/>
            <family val="2"/>
            <scheme val="minor"/>
          </rPr>
          <t>Financiamiento Externo: Son los que provienen de obligaciones contraídas por el Poder Ejecutivo Federal con acreedores extranjeros y pagaderos en el exterior del país en moneda extranjera.
	-L.C.P. Manuel Fonseca Villaseñor</t>
        </r>
      </text>
    </comment>
    <comment ref="C1562" authorId="0" shapeId="0">
      <text>
        <r>
          <rPr>
            <sz val="11"/>
            <color theme="1"/>
            <rFont val="Calibri"/>
            <family val="2"/>
            <scheme val="minor"/>
          </rPr>
          <t>Ingresos propios: Son los que obtienen las entidades de la administración pública paraestatal y paramunicipal como pueden ser los ingresos por venta de bienes y servicios, ingresos diversos y no inherentes a la operación, en términos de las disposiciones legales aplicables.
	-L.C.P. Manuel Fonseca Villaseñor</t>
        </r>
      </text>
    </comment>
    <comment ref="C1563"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
	-L.C.P. Manuel Fonseca Villaseñor</t>
        </r>
      </text>
    </comment>
    <comment ref="C1564" authorId="0" shapeId="0">
      <text>
        <r>
          <rPr>
            <sz val="11"/>
            <color theme="1"/>
            <rFont val="Calibri"/>
            <family val="2"/>
            <scheme val="minor"/>
          </rPr>
          <t>Recursos estatales: En el caso de los Municipios, son los que provienen del Gobierno Estatal, en términos de la Ley de Ingresos Estatal y del Presupuesto de Egresos Estatal.
	-L.C.P. Manuel Fonseca Villaseñor</t>
        </r>
      </text>
    </comment>
    <comment ref="C1565" authorId="0" shapeId="0">
      <text>
        <r>
          <rPr>
            <sz val="11"/>
            <color theme="1"/>
            <rFont val="Calibri"/>
            <family val="2"/>
            <scheme val="minor"/>
          </rPr>
          <t>Otros recursos de libre disposición: Son los que provienen de otras fuentes no etiquetadas no comprendidas en los conceptos anteriores.
	-L.C.P. Manuel Fonseca Villaseñor</t>
        </r>
      </text>
    </comment>
    <comment ref="C1566"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
	-L.C.P. Manuel Fonseca Villaseñor</t>
        </r>
      </text>
    </comment>
    <comment ref="C1567" authorId="0" shapeId="0">
      <text>
        <r>
          <rPr>
            <sz val="11"/>
            <color theme="1"/>
            <rFont val="Calibri"/>
            <family val="2"/>
            <scheme val="minor"/>
          </rPr>
          <t>Recursos estatales: En el caso de los Municipios, son los que provienen del Gobierno Estatal y que cuentan con un destino específico, en términos de la Ley de Ingresos Estatal y del Presupuesto de Egresos Estatal.
	-L.C.P. Manuel Fonseca Villaseñor</t>
        </r>
      </text>
    </comment>
    <comment ref="C1568" authorId="0" shapeId="0">
      <text>
        <r>
          <rPr>
            <sz val="11"/>
            <color theme="1"/>
            <rFont val="Calibri"/>
            <family val="2"/>
            <scheme val="minor"/>
          </rPr>
          <t>Otros recursos de transferencias federales etiquetadas: Son los que provienen de otras fuentes etiquetadas no comprendidas en los conceptos anteriores.
	-L.C.P. Manuel Fonseca Villaseñor</t>
        </r>
      </text>
    </comment>
    <comment ref="B1569" authorId="0" shapeId="0">
      <text>
        <r>
          <rPr>
            <sz val="11"/>
            <color theme="1"/>
            <rFont val="Calibri"/>
            <family val="2"/>
            <scheme val="minor"/>
          </rPr>
          <t>Asignaciones destinadas a las empresas para promover la prestación de servicios públicos.
	-L.C.P. Manuel Fonseca Villaseñor</t>
        </r>
      </text>
    </comment>
    <comment ref="C1569" authorId="0" shapeId="0">
      <text>
        <r>
          <rPr>
            <sz val="11"/>
            <color theme="1"/>
            <rFont val="Calibri"/>
            <family val="2"/>
            <scheme val="minor"/>
          </rPr>
          <t>Recursos fiscales: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
	-L.C.P. Manuel Fonseca Villaseñor</t>
        </r>
      </text>
    </comment>
    <comment ref="C1570" authorId="0" shapeId="0">
      <text>
        <r>
          <rPr>
            <sz val="11"/>
            <color theme="1"/>
            <rFont val="Calibri"/>
            <family val="2"/>
            <scheme val="minor"/>
          </rPr>
          <t>Financiamiento interno: Son los que provienen de obligaciones contraídas en el país, con acreedores nacionales y pagaderos en el interior del país en moneda nacional.
	-L.C.P. Manuel Fonseca Villaseñor</t>
        </r>
      </text>
    </comment>
    <comment ref="C1571" authorId="0" shapeId="0">
      <text>
        <r>
          <rPr>
            <sz val="11"/>
            <color theme="1"/>
            <rFont val="Calibri"/>
            <family val="2"/>
            <scheme val="minor"/>
          </rPr>
          <t>Financiamiento Externo: Son los que provienen de obligaciones contraídas por el Poder Ejecutivo Federal con acreedores extranjeros y pagaderos en el exterior del país en moneda extranjera.
	-L.C.P. Manuel Fonseca Villaseñor</t>
        </r>
      </text>
    </comment>
    <comment ref="C1572" authorId="0" shapeId="0">
      <text>
        <r>
          <rPr>
            <sz val="11"/>
            <color theme="1"/>
            <rFont val="Calibri"/>
            <family val="2"/>
            <scheme val="minor"/>
          </rPr>
          <t>Ingresos propios: Son los que obtienen las entidades de la administración pública paraestatal y paramunicipal como pueden ser los ingresos por venta de bienes y servicios, ingresos diversos y no inherentes a la operación, en términos de las disposiciones legales aplicables.
	-L.C.P. Manuel Fonseca Villaseñor</t>
        </r>
      </text>
    </comment>
    <comment ref="C1573"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
	-L.C.P. Manuel Fonseca Villaseñor</t>
        </r>
      </text>
    </comment>
    <comment ref="C1574" authorId="0" shapeId="0">
      <text>
        <r>
          <rPr>
            <sz val="11"/>
            <color theme="1"/>
            <rFont val="Calibri"/>
            <family val="2"/>
            <scheme val="minor"/>
          </rPr>
          <t>Recursos estatales: En el caso de los Municipios, son los que provienen del Gobierno Estatal, en términos de la Ley de Ingresos Estatal y del Presupuesto de Egresos Estatal.
	-L.C.P. Manuel Fonseca Villaseñor</t>
        </r>
      </text>
    </comment>
    <comment ref="C1575" authorId="0" shapeId="0">
      <text>
        <r>
          <rPr>
            <sz val="11"/>
            <color theme="1"/>
            <rFont val="Calibri"/>
            <family val="2"/>
            <scheme val="minor"/>
          </rPr>
          <t>Otros recursos de libre disposición: Son los que provienen de otras fuentes no etiquetadas no comprendidas en los conceptos anteriores.
	-L.C.P. Manuel Fonseca Villaseñor</t>
        </r>
      </text>
    </comment>
    <comment ref="C1576"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
	-L.C.P. Manuel Fonseca Villaseñor</t>
        </r>
      </text>
    </comment>
    <comment ref="C1577" authorId="0" shapeId="0">
      <text>
        <r>
          <rPr>
            <sz val="11"/>
            <color theme="1"/>
            <rFont val="Calibri"/>
            <family val="2"/>
            <scheme val="minor"/>
          </rPr>
          <t>Recursos estatales: En el caso de los Municipios, son los que provienen del Gobierno Estatal y que cuentan con un destino específico, en términos de la Ley de Ingresos Estatal y del Presupuesto de Egresos Estatal.
	-L.C.P. Manuel Fonseca Villaseñor</t>
        </r>
      </text>
    </comment>
    <comment ref="C1578" authorId="0" shapeId="0">
      <text>
        <r>
          <rPr>
            <sz val="11"/>
            <color theme="1"/>
            <rFont val="Calibri"/>
            <family val="2"/>
            <scheme val="minor"/>
          </rPr>
          <t>Otros recursos de transferencias federales etiquetadas: Son los que provienen de otras fuentes etiquetadas no comprendidas en los conceptos anteriores.
	-L.C.P. Manuel Fonseca Villaseñor</t>
        </r>
      </text>
    </comment>
    <comment ref="B1579" authorId="0" shapeId="0">
      <text>
        <r>
          <rPr>
            <sz val="11"/>
            <color theme="1"/>
            <rFont val="Calibri"/>
            <family val="2"/>
            <scheme val="minor"/>
          </rPr>
          <t>Asignaciones destinadas a las instituciones financieras para cubrir los diferenciales generados en las operaciones financieras realizadas para el desarrollo y fomento de actividades prioritarias; mediante la aplicación de tasas preferenciales en los créditos otorgados, cuando el fondeo se realiza a tasas de mercado.
	-L.C.P. Manuel Fonseca Villaseñor</t>
        </r>
      </text>
    </comment>
    <comment ref="C1579" authorId="0" shapeId="0">
      <text>
        <r>
          <rPr>
            <sz val="11"/>
            <color theme="1"/>
            <rFont val="Calibri"/>
            <family val="2"/>
            <scheme val="minor"/>
          </rPr>
          <t>Recursos fiscales: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
	-L.C.P. Manuel Fonseca Villaseñor</t>
        </r>
      </text>
    </comment>
    <comment ref="C1580" authorId="0" shapeId="0">
      <text>
        <r>
          <rPr>
            <sz val="11"/>
            <color theme="1"/>
            <rFont val="Calibri"/>
            <family val="2"/>
            <scheme val="minor"/>
          </rPr>
          <t>Financiamiento interno: Son los que provienen de obligaciones contraídas en el país, con acreedores nacionales y pagaderos en el interior del país en moneda nacional.
	-L.C.P. Manuel Fonseca Villaseñor</t>
        </r>
      </text>
    </comment>
    <comment ref="C1581" authorId="0" shapeId="0">
      <text>
        <r>
          <rPr>
            <sz val="11"/>
            <color theme="1"/>
            <rFont val="Calibri"/>
            <family val="2"/>
            <scheme val="minor"/>
          </rPr>
          <t>Financiamiento Externo: Son los que provienen de obligaciones contraídas por el Poder Ejecutivo Federal con acreedores extranjeros y pagaderos en el exterior del país en moneda extranjera.
	-L.C.P. Manuel Fonseca Villaseñor</t>
        </r>
      </text>
    </comment>
    <comment ref="C1582" authorId="0" shapeId="0">
      <text>
        <r>
          <rPr>
            <sz val="11"/>
            <color theme="1"/>
            <rFont val="Calibri"/>
            <family val="2"/>
            <scheme val="minor"/>
          </rPr>
          <t>Ingresos propios: Son los que obtienen las entidades de la administración pública paraestatal y paramunicipal como pueden ser los ingresos por venta de bienes y servicios, ingresos diversos y no inherentes a la operación, en términos de las disposiciones legales aplicables.
	-L.C.P. Manuel Fonseca Villaseñor</t>
        </r>
      </text>
    </comment>
    <comment ref="C1583"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
	-L.C.P. Manuel Fonseca Villaseñor</t>
        </r>
      </text>
    </comment>
    <comment ref="C1584" authorId="0" shapeId="0">
      <text>
        <r>
          <rPr>
            <sz val="11"/>
            <color theme="1"/>
            <rFont val="Calibri"/>
            <family val="2"/>
            <scheme val="minor"/>
          </rPr>
          <t>Recursos estatales: En el caso de los Municipios, son los que provienen del Gobierno Estatal, en términos de la Ley de Ingresos Estatal y del Presupuesto de Egresos Estatal.
	-L.C.P. Manuel Fonseca Villaseñor</t>
        </r>
      </text>
    </comment>
    <comment ref="C1585" authorId="0" shapeId="0">
      <text>
        <r>
          <rPr>
            <sz val="11"/>
            <color theme="1"/>
            <rFont val="Calibri"/>
            <family val="2"/>
            <scheme val="minor"/>
          </rPr>
          <t>Otros recursos de libre disposición: Son los que provienen de otras fuentes no etiquetadas no comprendidas en los conceptos anteriores.
	-L.C.P. Manuel Fonseca Villaseñor</t>
        </r>
      </text>
    </comment>
    <comment ref="C1586"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
	-L.C.P. Manuel Fonseca Villaseñor</t>
        </r>
      </text>
    </comment>
    <comment ref="C1587" authorId="0" shapeId="0">
      <text>
        <r>
          <rPr>
            <sz val="11"/>
            <color theme="1"/>
            <rFont val="Calibri"/>
            <family val="2"/>
            <scheme val="minor"/>
          </rPr>
          <t>Recursos estatales: En el caso de los Municipios, son los que provienen del Gobierno Estatal y que cuentan con un destino específico, en términos de la Ley de Ingresos Estatal y del Presupuesto de Egresos Estatal.
	-L.C.P. Manuel Fonseca Villaseñor</t>
        </r>
      </text>
    </comment>
    <comment ref="C1588" authorId="0" shapeId="0">
      <text>
        <r>
          <rPr>
            <sz val="11"/>
            <color theme="1"/>
            <rFont val="Calibri"/>
            <family val="2"/>
            <scheme val="minor"/>
          </rPr>
          <t>Otros recursos de transferencias federales etiquetadas: Son los que provienen de otras fuentes etiquetadas no comprendidas en los conceptos anteriores.
	-L.C.P. Manuel Fonseca Villaseñor</t>
        </r>
      </text>
    </comment>
    <comment ref="B1589" authorId="0" shapeId="0">
      <text>
        <r>
          <rPr>
            <sz val="11"/>
            <color theme="1"/>
            <rFont val="Calibri"/>
            <family val="2"/>
            <scheme val="minor"/>
          </rPr>
          <t>Asignaciones destinadas a otorgar subsidios a través de sociedades hipotecarias, fondos y fideicomisos, para la construcción y adquisición de vivienda, preferentemente a tasas de interés social.
	-L.C.P. Manuel Fonseca Villaseñor</t>
        </r>
      </text>
    </comment>
    <comment ref="C1589" authorId="0" shapeId="0">
      <text>
        <r>
          <rPr>
            <sz val="11"/>
            <color theme="1"/>
            <rFont val="Calibri"/>
            <family val="2"/>
            <scheme val="minor"/>
          </rPr>
          <t>Recursos fiscales: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
	-L.C.P. Manuel Fonseca Villaseñor</t>
        </r>
      </text>
    </comment>
    <comment ref="C1590" authorId="0" shapeId="0">
      <text>
        <r>
          <rPr>
            <sz val="11"/>
            <color theme="1"/>
            <rFont val="Calibri"/>
            <family val="2"/>
            <scheme val="minor"/>
          </rPr>
          <t>Financiamiento interno: Son los que provienen de obligaciones contraídas en el país, con acreedores nacionales y pagaderos en el interior del país en moneda nacional.
	-L.C.P. Manuel Fonseca Villaseñor</t>
        </r>
      </text>
    </comment>
    <comment ref="C1591" authorId="0" shapeId="0">
      <text>
        <r>
          <rPr>
            <sz val="11"/>
            <color theme="1"/>
            <rFont val="Calibri"/>
            <family val="2"/>
            <scheme val="minor"/>
          </rPr>
          <t>Financiamiento Externo: Son los que provienen de obligaciones contraídas por el Poder Ejecutivo Federal con acreedores extranjeros y pagaderos en el exterior del país en moneda extranjera.
	-L.C.P. Manuel Fonseca Villaseñor</t>
        </r>
      </text>
    </comment>
    <comment ref="C1592" authorId="0" shapeId="0">
      <text>
        <r>
          <rPr>
            <sz val="11"/>
            <color theme="1"/>
            <rFont val="Calibri"/>
            <family val="2"/>
            <scheme val="minor"/>
          </rPr>
          <t>Ingresos propios: Son los que obtienen las entidades de la administración pública paraestatal y paramunicipal como pueden ser los ingresos por venta de bienes y servicios, ingresos diversos y no inherentes a la operación, en términos de las disposiciones legales aplicables.
	-L.C.P. Manuel Fonseca Villaseñor</t>
        </r>
      </text>
    </comment>
    <comment ref="C1593"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
	-L.C.P. Manuel Fonseca Villaseñor</t>
        </r>
      </text>
    </comment>
    <comment ref="C1594" authorId="0" shapeId="0">
      <text>
        <r>
          <rPr>
            <sz val="11"/>
            <color theme="1"/>
            <rFont val="Calibri"/>
            <family val="2"/>
            <scheme val="minor"/>
          </rPr>
          <t>Recursos estatales: En el caso de los Municipios, son los que provienen del Gobierno Estatal, en términos de la Ley de Ingresos Estatal y del Presupuesto de Egresos Estatal.
	-L.C.P. Manuel Fonseca Villaseñor</t>
        </r>
      </text>
    </comment>
    <comment ref="C1595" authorId="0" shapeId="0">
      <text>
        <r>
          <rPr>
            <sz val="11"/>
            <color theme="1"/>
            <rFont val="Calibri"/>
            <family val="2"/>
            <scheme val="minor"/>
          </rPr>
          <t>Otros recursos de libre disposición: Son los que provienen de otras fuentes no etiquetadas no comprendidas en los conceptos anteriores.
	-L.C.P. Manuel Fonseca Villaseñor</t>
        </r>
      </text>
    </comment>
    <comment ref="C1596"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
	-L.C.P. Manuel Fonseca Villaseñor</t>
        </r>
      </text>
    </comment>
    <comment ref="C1597" authorId="0" shapeId="0">
      <text>
        <r>
          <rPr>
            <sz val="11"/>
            <color theme="1"/>
            <rFont val="Calibri"/>
            <family val="2"/>
            <scheme val="minor"/>
          </rPr>
          <t>Recursos estatales: En el caso de los Municipios, son los que provienen del Gobierno Estatal y que cuentan con un destino específico, en términos de la Ley de Ingresos Estatal y del Presupuesto de Egresos Estatal.
	-L.C.P. Manuel Fonseca Villaseñor</t>
        </r>
      </text>
    </comment>
    <comment ref="C1598" authorId="0" shapeId="0">
      <text>
        <r>
          <rPr>
            <sz val="11"/>
            <color theme="1"/>
            <rFont val="Calibri"/>
            <family val="2"/>
            <scheme val="minor"/>
          </rPr>
          <t>Otros recursos de transferencias federales etiquetadas: Son los que provienen de otras fuentes etiquetadas no comprendidas en los conceptos anteriores.
	-L.C.P. Manuel Fonseca Villaseñor</t>
        </r>
      </text>
    </comment>
    <comment ref="B1599" authorId="0" shapeId="0">
      <text>
        <r>
          <rPr>
            <sz val="11"/>
            <color theme="1"/>
            <rFont val="Calibri"/>
            <family val="2"/>
            <scheme val="minor"/>
          </rPr>
          <t>Asignaciones destinadas a las empresas para mantener un menor nivel en los precios de bienes y servicios de consumo básico que distribuyen los sectores económicos.
	-L.C.P. Manuel Fonseca Villaseñor</t>
        </r>
      </text>
    </comment>
    <comment ref="C1599" authorId="0" shapeId="0">
      <text>
        <r>
          <rPr>
            <sz val="11"/>
            <color theme="1"/>
            <rFont val="Calibri"/>
            <family val="2"/>
            <scheme val="minor"/>
          </rPr>
          <t>Recursos fiscales: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
	-L.C.P. Manuel Fonseca Villaseñor</t>
        </r>
      </text>
    </comment>
    <comment ref="C1600" authorId="0" shapeId="0">
      <text>
        <r>
          <rPr>
            <sz val="11"/>
            <color theme="1"/>
            <rFont val="Calibri"/>
            <family val="2"/>
            <scheme val="minor"/>
          </rPr>
          <t>Financiamiento interno: Son los que provienen de obligaciones contraídas en el país, con acreedores nacionales y pagaderos en el interior del país en moneda nacional.
	-L.C.P. Manuel Fonseca Villaseñor</t>
        </r>
      </text>
    </comment>
    <comment ref="C1601" authorId="0" shapeId="0">
      <text>
        <r>
          <rPr>
            <sz val="11"/>
            <color theme="1"/>
            <rFont val="Calibri"/>
            <family val="2"/>
            <scheme val="minor"/>
          </rPr>
          <t>Financiamiento Externo: Son los que provienen de obligaciones contraídas por el Poder Ejecutivo Federal con acreedores extranjeros y pagaderos en el exterior del país en moneda extranjera.
	-L.C.P. Manuel Fonseca Villaseñor</t>
        </r>
      </text>
    </comment>
    <comment ref="C1602" authorId="0" shapeId="0">
      <text>
        <r>
          <rPr>
            <sz val="11"/>
            <color theme="1"/>
            <rFont val="Calibri"/>
            <family val="2"/>
            <scheme val="minor"/>
          </rPr>
          <t>Ingresos propios: Son los que obtienen las entidades de la administración pública paraestatal y paramunicipal como pueden ser los ingresos por venta de bienes y servicios, ingresos diversos y no inherentes a la operación, en términos de las disposiciones legales aplicables.
	-L.C.P. Manuel Fonseca Villaseñor</t>
        </r>
      </text>
    </comment>
    <comment ref="C1603"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
	-L.C.P. Manuel Fonseca Villaseñor</t>
        </r>
      </text>
    </comment>
    <comment ref="C1604" authorId="0" shapeId="0">
      <text>
        <r>
          <rPr>
            <sz val="11"/>
            <color theme="1"/>
            <rFont val="Calibri"/>
            <family val="2"/>
            <scheme val="minor"/>
          </rPr>
          <t>Recursos estatales: En el caso de los Municipios, son los que provienen del Gobierno Estatal, en términos de la Ley de Ingresos Estatal y del Presupuesto de Egresos Estatal.
	-L.C.P. Manuel Fonseca Villaseñor</t>
        </r>
      </text>
    </comment>
    <comment ref="C1605" authorId="0" shapeId="0">
      <text>
        <r>
          <rPr>
            <sz val="11"/>
            <color theme="1"/>
            <rFont val="Calibri"/>
            <family val="2"/>
            <scheme val="minor"/>
          </rPr>
          <t>Otros recursos de libre disposición: Son los que provienen de otras fuentes no etiquetadas no comprendidas en los conceptos anteriores.
	-L.C.P. Manuel Fonseca Villaseñor</t>
        </r>
      </text>
    </comment>
    <comment ref="C1606"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
	-L.C.P. Manuel Fonseca Villaseñor</t>
        </r>
      </text>
    </comment>
    <comment ref="C1607" authorId="0" shapeId="0">
      <text>
        <r>
          <rPr>
            <sz val="11"/>
            <color theme="1"/>
            <rFont val="Calibri"/>
            <family val="2"/>
            <scheme val="minor"/>
          </rPr>
          <t>Recursos estatales: En el caso de los Municipios, son los que provienen del Gobierno Estatal y que cuentan con un destino específico, en términos de la Ley de Ingresos Estatal y del Presupuesto de Egresos Estatal.
	-L.C.P. Manuel Fonseca Villaseñor</t>
        </r>
      </text>
    </comment>
    <comment ref="C1608" authorId="0" shapeId="0">
      <text>
        <r>
          <rPr>
            <sz val="11"/>
            <color theme="1"/>
            <rFont val="Calibri"/>
            <family val="2"/>
            <scheme val="minor"/>
          </rPr>
          <t>Otros recursos de transferencias federales etiquetadas: Son los que provienen de otras fuentes etiquetadas no comprendidas en los conceptos anteriores.
	-L.C.P. Manuel Fonseca Villaseñor</t>
        </r>
      </text>
    </comment>
    <comment ref="B1609" authorId="0" shapeId="0">
      <text>
        <r>
          <rPr>
            <sz val="11"/>
            <color theme="1"/>
            <rFont val="Calibri"/>
            <family val="2"/>
            <scheme val="minor"/>
          </rPr>
          <t>Asignaciones destinadas a favor de entidades federativas y municipios con la finalidad de apoyarlos en su fortalecimiento financiero y, en caso de desastres naturales o contingencias económicas, así como para dar cumplimiento a convenios suscritos.
	-L.C.P. Manuel Fonseca Villaseñor</t>
        </r>
      </text>
    </comment>
    <comment ref="B1610" authorId="0" shapeId="0">
      <text>
        <r>
          <rPr>
            <sz val="11"/>
            <color theme="1"/>
            <rFont val="Calibri"/>
            <family val="2"/>
            <scheme val="minor"/>
          </rPr>
          <t>Asignaciones otorgadas para el desarrollo de actividades prioritarias de interés general a través de los entes públicos a los diferentes sectores de la sociedad, cuyo objeto no haya sido considerado en las partidas anteriores de este concepto.
	-L.C.P. Manuel Fonseca Villaseñor</t>
        </r>
      </text>
    </comment>
    <comment ref="C1610" authorId="0" shapeId="0">
      <text>
        <r>
          <rPr>
            <sz val="11"/>
            <color theme="1"/>
            <rFont val="Calibri"/>
            <family val="2"/>
            <scheme val="minor"/>
          </rPr>
          <t>Recursos fiscales: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
	-L.C.P. Manuel Fonseca Villaseñor</t>
        </r>
      </text>
    </comment>
    <comment ref="C1611" authorId="0" shapeId="0">
      <text>
        <r>
          <rPr>
            <sz val="11"/>
            <color theme="1"/>
            <rFont val="Calibri"/>
            <family val="2"/>
            <scheme val="minor"/>
          </rPr>
          <t>Financiamiento interno: Son los que provienen de obligaciones contraídas en el país, con acreedores nacionales y pagaderos en el interior del país en moneda nacional.
	-L.C.P. Manuel Fonseca Villaseñor</t>
        </r>
      </text>
    </comment>
    <comment ref="C1612" authorId="0" shapeId="0">
      <text>
        <r>
          <rPr>
            <sz val="11"/>
            <color theme="1"/>
            <rFont val="Calibri"/>
            <family val="2"/>
            <scheme val="minor"/>
          </rPr>
          <t>Financiamiento Externo: Son los que provienen de obligaciones contraídas por el Poder Ejecutivo Federal con acreedores extranjeros y pagaderos en el exterior del país en moneda extranjera.
	-L.C.P. Manuel Fonseca Villaseñor</t>
        </r>
      </text>
    </comment>
    <comment ref="C1613" authorId="0" shapeId="0">
      <text>
        <r>
          <rPr>
            <sz val="11"/>
            <color theme="1"/>
            <rFont val="Calibri"/>
            <family val="2"/>
            <scheme val="minor"/>
          </rPr>
          <t>Ingresos propios: Son los que obtienen las entidades de la administración pública paraestatal y paramunicipal como pueden ser los ingresos por venta de bienes y servicios, ingresos diversos y no inherentes a la operación, en términos de las disposiciones legales aplicables.
	-L.C.P. Manuel Fonseca Villaseñor</t>
        </r>
      </text>
    </comment>
    <comment ref="C1614"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
	-L.C.P. Manuel Fonseca Villaseñor</t>
        </r>
      </text>
    </comment>
    <comment ref="C1615" authorId="0" shapeId="0">
      <text>
        <r>
          <rPr>
            <sz val="11"/>
            <color theme="1"/>
            <rFont val="Calibri"/>
            <family val="2"/>
            <scheme val="minor"/>
          </rPr>
          <t>Recursos estatales: En el caso de los Municipios, son los que provienen del Gobierno Estatal, en términos de la Ley de Ingresos Estatal y del Presupuesto de Egresos Estatal.
	-L.C.P. Manuel Fonseca Villaseñor</t>
        </r>
      </text>
    </comment>
    <comment ref="C1616" authorId="0" shapeId="0">
      <text>
        <r>
          <rPr>
            <sz val="11"/>
            <color theme="1"/>
            <rFont val="Calibri"/>
            <family val="2"/>
            <scheme val="minor"/>
          </rPr>
          <t>Otros recursos de libre disposición: Son los que provienen de otras fuentes no etiquetadas no comprendidas en los conceptos anteriores.
	-L.C.P. Manuel Fonseca Villaseñor</t>
        </r>
      </text>
    </comment>
    <comment ref="C1617"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
	-L.C.P. Manuel Fonseca Villaseñor</t>
        </r>
      </text>
    </comment>
    <comment ref="C1618" authorId="0" shapeId="0">
      <text>
        <r>
          <rPr>
            <sz val="11"/>
            <color theme="1"/>
            <rFont val="Calibri"/>
            <family val="2"/>
            <scheme val="minor"/>
          </rPr>
          <t>Recursos estatales: En el caso de los Municipios, son los que provienen del Gobierno Estatal y que cuentan con un destino específico, en términos de la Ley de Ingresos Estatal y del Presupuesto de Egresos Estatal.
	-L.C.P. Manuel Fonseca Villaseñor</t>
        </r>
      </text>
    </comment>
    <comment ref="C1619" authorId="0" shapeId="0">
      <text>
        <r>
          <rPr>
            <sz val="11"/>
            <color theme="1"/>
            <rFont val="Calibri"/>
            <family val="2"/>
            <scheme val="minor"/>
          </rPr>
          <t>Otros recursos de transferencias federales etiquetadas: Son los que provienen de otras fuentes etiquetadas no comprendidas en los conceptos anteriores.
	-L.C.P. Manuel Fonseca Villaseñor</t>
        </r>
      </text>
    </comment>
    <comment ref="B1620" authorId="0" shapeId="0">
      <text>
        <r>
          <rPr>
            <sz val="11"/>
            <color theme="1"/>
            <rFont val="Calibri"/>
            <family val="2"/>
            <scheme val="minor"/>
          </rPr>
          <t>Asignaciones que los entes públicos otorgan a personas, instituciones y diversos sectores de la población para propósitos sociales.
	-L.C.P. Manuel Fonseca Villaseñor</t>
        </r>
      </text>
    </comment>
    <comment ref="B1621" authorId="0" shapeId="0">
      <text>
        <r>
          <rPr>
            <sz val="11"/>
            <color theme="1"/>
            <rFont val="Calibri"/>
            <family val="2"/>
            <scheme val="minor"/>
          </rPr>
          <t>Asignaciones destinadas al auxilio o ayudas especiales que no revisten carácter permanente, que los entes públicos otorgan a personas u hogares para propósitos sociales.
	-L.C.P. Manuel Fonseca Villaseñor</t>
        </r>
      </text>
    </comment>
    <comment ref="C1621" authorId="0" shapeId="0">
      <text>
        <r>
          <rPr>
            <sz val="11"/>
            <color theme="1"/>
            <rFont val="Calibri"/>
            <family val="2"/>
            <scheme val="minor"/>
          </rPr>
          <t>Recursos fiscales: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
	-L.C.P. Manuel Fonseca Villaseñor</t>
        </r>
      </text>
    </comment>
    <comment ref="C1622" authorId="0" shapeId="0">
      <text>
        <r>
          <rPr>
            <sz val="11"/>
            <color theme="1"/>
            <rFont val="Calibri"/>
            <family val="2"/>
            <scheme val="minor"/>
          </rPr>
          <t>Financiamiento interno: Son los que provienen de obligaciones contraídas en el país, con acreedores nacionales y pagaderos en el interior del país en moneda nacional.
	-L.C.P. Manuel Fonseca Villaseñor</t>
        </r>
      </text>
    </comment>
    <comment ref="C1623" authorId="0" shapeId="0">
      <text>
        <r>
          <rPr>
            <sz val="11"/>
            <color theme="1"/>
            <rFont val="Calibri"/>
            <family val="2"/>
            <scheme val="minor"/>
          </rPr>
          <t>Financiamiento Externo: Son los que provienen de obligaciones contraídas por el Poder Ejecutivo Federal con acreedores extranjeros y pagaderos en el exterior del país en moneda extranjera.
	-L.C.P. Manuel Fonseca Villaseñor</t>
        </r>
      </text>
    </comment>
    <comment ref="C1624" authorId="0" shapeId="0">
      <text>
        <r>
          <rPr>
            <sz val="11"/>
            <color theme="1"/>
            <rFont val="Calibri"/>
            <family val="2"/>
            <scheme val="minor"/>
          </rPr>
          <t>Ingresos propios: Son los que obtienen las entidades de la administración pública paraestatal y paramunicipal como pueden ser los ingresos por venta de bienes y servicios, ingresos diversos y no inherentes a la operación, en términos de las disposiciones legales aplicables.
	-L.C.P. Manuel Fonseca Villaseñor</t>
        </r>
      </text>
    </comment>
    <comment ref="C1625"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
	-L.C.P. Manuel Fonseca Villaseñor</t>
        </r>
      </text>
    </comment>
    <comment ref="C1626" authorId="0" shapeId="0">
      <text>
        <r>
          <rPr>
            <sz val="11"/>
            <color theme="1"/>
            <rFont val="Calibri"/>
            <family val="2"/>
            <scheme val="minor"/>
          </rPr>
          <t>Recursos estatales: En el caso de los Municipios, son los que provienen del Gobierno Estatal, en términos de la Ley de Ingresos Estatal y del Presupuesto de Egresos Estatal.
	-L.C.P. Manuel Fonseca Villaseñor</t>
        </r>
      </text>
    </comment>
    <comment ref="C1627" authorId="0" shapeId="0">
      <text>
        <r>
          <rPr>
            <sz val="11"/>
            <color theme="1"/>
            <rFont val="Calibri"/>
            <family val="2"/>
            <scheme val="minor"/>
          </rPr>
          <t>Otros recursos de libre disposición: Son los que provienen de otras fuentes no etiquetadas no comprendidas en los conceptos anteriores.
	-L.C.P. Manuel Fonseca Villaseñor</t>
        </r>
      </text>
    </comment>
    <comment ref="C1628"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
	-L.C.P. Manuel Fonseca Villaseñor</t>
        </r>
      </text>
    </comment>
    <comment ref="C1629" authorId="0" shapeId="0">
      <text>
        <r>
          <rPr>
            <sz val="11"/>
            <color theme="1"/>
            <rFont val="Calibri"/>
            <family val="2"/>
            <scheme val="minor"/>
          </rPr>
          <t>Recursos estatales: En el caso de los Municipios, son los que provienen del Gobierno Estatal y que cuentan con un destino específico, en términos de la Ley de Ingresos Estatal y del Presupuesto de Egresos Estatal.
	-L.C.P. Manuel Fonseca Villaseñor</t>
        </r>
      </text>
    </comment>
    <comment ref="C1630" authorId="0" shapeId="0">
      <text>
        <r>
          <rPr>
            <sz val="11"/>
            <color theme="1"/>
            <rFont val="Calibri"/>
            <family val="2"/>
            <scheme val="minor"/>
          </rPr>
          <t>Otros recursos de transferencias federales etiquetadas: Son los que provienen de otras fuentes etiquetadas no comprendidas en los conceptos anteriores.
	-L.C.P. Manuel Fonseca Villaseñor</t>
        </r>
      </text>
    </comment>
    <comment ref="B1631" authorId="0" shapeId="0">
      <text>
        <r>
          <rPr>
            <sz val="11"/>
            <color theme="1"/>
            <rFont val="Calibri"/>
            <family val="2"/>
            <scheme val="minor"/>
          </rPr>
          <t>Asignaciones destinadas a becas y otras ayudas para programas de formación o capacitación acordadas con personas.
	-L.C.P. Manuel Fonseca Villaseñor</t>
        </r>
      </text>
    </comment>
    <comment ref="C1631" authorId="0" shapeId="0">
      <text>
        <r>
          <rPr>
            <sz val="11"/>
            <color theme="1"/>
            <rFont val="Calibri"/>
            <family val="2"/>
            <scheme val="minor"/>
          </rPr>
          <t>Recursos fiscales: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
	-L.C.P. Manuel Fonseca Villaseñor</t>
        </r>
      </text>
    </comment>
    <comment ref="C1632" authorId="0" shapeId="0">
      <text>
        <r>
          <rPr>
            <sz val="11"/>
            <color theme="1"/>
            <rFont val="Calibri"/>
            <family val="2"/>
            <scheme val="minor"/>
          </rPr>
          <t>Financiamiento interno: Son los que provienen de obligaciones contraídas en el país, con acreedores nacionales y pagaderos en el interior del país en moneda nacional.
	-L.C.P. Manuel Fonseca Villaseñor</t>
        </r>
      </text>
    </comment>
    <comment ref="C1633" authorId="0" shapeId="0">
      <text>
        <r>
          <rPr>
            <sz val="11"/>
            <color theme="1"/>
            <rFont val="Calibri"/>
            <family val="2"/>
            <scheme val="minor"/>
          </rPr>
          <t>Financiamiento Externo: Son los que provienen de obligaciones contraídas por el Poder Ejecutivo Federal con acreedores extranjeros y pagaderos en el exterior del país en moneda extranjera.
	-L.C.P. Manuel Fonseca Villaseñor</t>
        </r>
      </text>
    </comment>
    <comment ref="C1634" authorId="0" shapeId="0">
      <text>
        <r>
          <rPr>
            <sz val="11"/>
            <color theme="1"/>
            <rFont val="Calibri"/>
            <family val="2"/>
            <scheme val="minor"/>
          </rPr>
          <t>Ingresos propios: Son los que obtienen las entidades de la administración pública paraestatal y paramunicipal como pueden ser los ingresos por venta de bienes y servicios, ingresos diversos y no inherentes a la operación, en términos de las disposiciones legales aplicables.
	-L.C.P. Manuel Fonseca Villaseñor</t>
        </r>
      </text>
    </comment>
    <comment ref="C1635"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
	-L.C.P. Manuel Fonseca Villaseñor</t>
        </r>
      </text>
    </comment>
    <comment ref="C1636" authorId="0" shapeId="0">
      <text>
        <r>
          <rPr>
            <sz val="11"/>
            <color theme="1"/>
            <rFont val="Calibri"/>
            <family val="2"/>
            <scheme val="minor"/>
          </rPr>
          <t>Recursos estatales: En el caso de los Municipios, son los que provienen del Gobierno Estatal, en términos de la Ley de Ingresos Estatal y del Presupuesto de Egresos Estatal.
	-L.C.P. Manuel Fonseca Villaseñor</t>
        </r>
      </text>
    </comment>
    <comment ref="C1637" authorId="0" shapeId="0">
      <text>
        <r>
          <rPr>
            <sz val="11"/>
            <color theme="1"/>
            <rFont val="Calibri"/>
            <family val="2"/>
            <scheme val="minor"/>
          </rPr>
          <t>Otros recursos de libre disposición: Son los que provienen de otras fuentes no etiquetadas no comprendidas en los conceptos anteriores.
	-L.C.P. Manuel Fonseca Villaseñor</t>
        </r>
      </text>
    </comment>
    <comment ref="C1638"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
	-L.C.P. Manuel Fonseca Villaseñor</t>
        </r>
      </text>
    </comment>
    <comment ref="C1639" authorId="0" shapeId="0">
      <text>
        <r>
          <rPr>
            <sz val="11"/>
            <color theme="1"/>
            <rFont val="Calibri"/>
            <family val="2"/>
            <scheme val="minor"/>
          </rPr>
          <t>Recursos estatales: En el caso de los Municipios, son los que provienen del Gobierno Estatal y que cuentan con un destino específico, en términos de la Ley de Ingresos Estatal y del Presupuesto de Egresos Estatal.
	-L.C.P. Manuel Fonseca Villaseñor</t>
        </r>
      </text>
    </comment>
    <comment ref="C1640" authorId="0" shapeId="0">
      <text>
        <r>
          <rPr>
            <sz val="11"/>
            <color theme="1"/>
            <rFont val="Calibri"/>
            <family val="2"/>
            <scheme val="minor"/>
          </rPr>
          <t>Otros recursos de transferencias federales etiquetadas: Son los que provienen de otras fuentes etiquetadas no comprendidas en los conceptos anteriores.
	-L.C.P. Manuel Fonseca Villaseñor</t>
        </r>
      </text>
    </comment>
    <comment ref="B1641" authorId="0" shapeId="0">
      <text>
        <r>
          <rPr>
            <sz val="11"/>
            <color theme="1"/>
            <rFont val="Calibri"/>
            <family val="2"/>
            <scheme val="minor"/>
          </rPr>
          <t>Asignaciones destinadas para la atención de gastos corrientes de establecimientos de enseñanza.
	-L.C.P. Manuel Fonseca Villaseñor</t>
        </r>
      </text>
    </comment>
    <comment ref="C1641" authorId="0" shapeId="0">
      <text>
        <r>
          <rPr>
            <sz val="11"/>
            <color theme="1"/>
            <rFont val="Calibri"/>
            <family val="2"/>
            <scheme val="minor"/>
          </rPr>
          <t>Recursos fiscales: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
	-L.C.P. Manuel Fonseca Villaseñor</t>
        </r>
      </text>
    </comment>
    <comment ref="C1642" authorId="0" shapeId="0">
      <text>
        <r>
          <rPr>
            <sz val="11"/>
            <color theme="1"/>
            <rFont val="Calibri"/>
            <family val="2"/>
            <scheme val="minor"/>
          </rPr>
          <t>Financiamiento interno: Son los que provienen de obligaciones contraídas en el país, con acreedores nacionales y pagaderos en el interior del país en moneda nacional.
	-L.C.P. Manuel Fonseca Villaseñor</t>
        </r>
      </text>
    </comment>
    <comment ref="C1643" authorId="0" shapeId="0">
      <text>
        <r>
          <rPr>
            <sz val="11"/>
            <color theme="1"/>
            <rFont val="Calibri"/>
            <family val="2"/>
            <scheme val="minor"/>
          </rPr>
          <t>Financiamiento Externo: Son los que provienen de obligaciones contraídas por el Poder Ejecutivo Federal con acreedores extranjeros y pagaderos en el exterior del país en moneda extranjera.
	-L.C.P. Manuel Fonseca Villaseñor</t>
        </r>
      </text>
    </comment>
    <comment ref="C1644" authorId="0" shapeId="0">
      <text>
        <r>
          <rPr>
            <sz val="11"/>
            <color theme="1"/>
            <rFont val="Calibri"/>
            <family val="2"/>
            <scheme val="minor"/>
          </rPr>
          <t>Ingresos propios: Son los que obtienen las entidades de la administración pública paraestatal y paramunicipal como pueden ser los ingresos por venta de bienes y servicios, ingresos diversos y no inherentes a la operación, en términos de las disposiciones legales aplicables.
	-L.C.P. Manuel Fonseca Villaseñor</t>
        </r>
      </text>
    </comment>
    <comment ref="C1645"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
	-L.C.P. Manuel Fonseca Villaseñor</t>
        </r>
      </text>
    </comment>
    <comment ref="C1646" authorId="0" shapeId="0">
      <text>
        <r>
          <rPr>
            <sz val="11"/>
            <color theme="1"/>
            <rFont val="Calibri"/>
            <family val="2"/>
            <scheme val="minor"/>
          </rPr>
          <t>Recursos estatales: En el caso de los Municipios, son los que provienen del Gobierno Estatal, en términos de la Ley de Ingresos Estatal y del Presupuesto de Egresos Estatal.
	-L.C.P. Manuel Fonseca Villaseñor</t>
        </r>
      </text>
    </comment>
    <comment ref="C1647" authorId="0" shapeId="0">
      <text>
        <r>
          <rPr>
            <sz val="11"/>
            <color theme="1"/>
            <rFont val="Calibri"/>
            <family val="2"/>
            <scheme val="minor"/>
          </rPr>
          <t>Otros recursos de libre disposición: Son los que provienen de otras fuentes no etiquetadas no comprendidas en los conceptos anteriores.
	-L.C.P. Manuel Fonseca Villaseñor</t>
        </r>
      </text>
    </comment>
    <comment ref="C1648"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
	-L.C.P. Manuel Fonseca Villaseñor</t>
        </r>
      </text>
    </comment>
    <comment ref="C1649" authorId="0" shapeId="0">
      <text>
        <r>
          <rPr>
            <sz val="11"/>
            <color theme="1"/>
            <rFont val="Calibri"/>
            <family val="2"/>
            <scheme val="minor"/>
          </rPr>
          <t>Recursos estatales: En el caso de los Municipios, son los que provienen del Gobierno Estatal y que cuentan con un destino específico, en términos de la Ley de Ingresos Estatal y del Presupuesto de Egresos Estatal.
	-L.C.P. Manuel Fonseca Villaseñor</t>
        </r>
      </text>
    </comment>
    <comment ref="C1650" authorId="0" shapeId="0">
      <text>
        <r>
          <rPr>
            <sz val="11"/>
            <color theme="1"/>
            <rFont val="Calibri"/>
            <family val="2"/>
            <scheme val="minor"/>
          </rPr>
          <t>Otros recursos de transferencias federales etiquetadas: Son los que provienen de otras fuentes etiquetadas no comprendidas en los conceptos anteriores.
	-L.C.P. Manuel Fonseca Villaseñor</t>
        </r>
      </text>
    </comment>
    <comment ref="B1651" authorId="0" shapeId="0">
      <text>
        <r>
          <rPr>
            <sz val="11"/>
            <color theme="1"/>
            <rFont val="Calibri"/>
            <family val="2"/>
            <scheme val="minor"/>
          </rPr>
          <t>Asignaciones destinadas al desarrollo de actividades científicas o académicas. Incluye las erogaciones corrientes de los investigadores.
	-L.C.P. Manuel Fonseca Villaseñor</t>
        </r>
      </text>
    </comment>
    <comment ref="C1651" authorId="0" shapeId="0">
      <text>
        <r>
          <rPr>
            <sz val="11"/>
            <color theme="1"/>
            <rFont val="Calibri"/>
            <family val="2"/>
            <scheme val="minor"/>
          </rPr>
          <t>Recursos fiscales: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
	-L.C.P. Manuel Fonseca Villaseñor</t>
        </r>
      </text>
    </comment>
    <comment ref="C1652" authorId="0" shapeId="0">
      <text>
        <r>
          <rPr>
            <sz val="11"/>
            <color theme="1"/>
            <rFont val="Calibri"/>
            <family val="2"/>
            <scheme val="minor"/>
          </rPr>
          <t>Financiamiento interno: Son los que provienen de obligaciones contraídas en el país, con acreedores nacionales y pagaderos en el interior del país en moneda nacional.
	-L.C.P. Manuel Fonseca Villaseñor</t>
        </r>
      </text>
    </comment>
    <comment ref="C1653" authorId="0" shapeId="0">
      <text>
        <r>
          <rPr>
            <sz val="11"/>
            <color theme="1"/>
            <rFont val="Calibri"/>
            <family val="2"/>
            <scheme val="minor"/>
          </rPr>
          <t>Financiamiento Externo: Son los que provienen de obligaciones contraídas por el Poder Ejecutivo Federal con acreedores extranjeros y pagaderos en el exterior del país en moneda extranjera.
	-L.C.P. Manuel Fonseca Villaseñor</t>
        </r>
      </text>
    </comment>
    <comment ref="C1654" authorId="0" shapeId="0">
      <text>
        <r>
          <rPr>
            <sz val="11"/>
            <color theme="1"/>
            <rFont val="Calibri"/>
            <family val="2"/>
            <scheme val="minor"/>
          </rPr>
          <t>Ingresos propios: Son los que obtienen las entidades de la administración pública paraestatal y paramunicipal como pueden ser los ingresos por venta de bienes y servicios, ingresos diversos y no inherentes a la operación, en términos de las disposiciones legales aplicables.
	-L.C.P. Manuel Fonseca Villaseñor</t>
        </r>
      </text>
    </comment>
    <comment ref="C1655"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
	-L.C.P. Manuel Fonseca Villaseñor</t>
        </r>
      </text>
    </comment>
    <comment ref="C1656" authorId="0" shapeId="0">
      <text>
        <r>
          <rPr>
            <sz val="11"/>
            <color theme="1"/>
            <rFont val="Calibri"/>
            <family val="2"/>
            <scheme val="minor"/>
          </rPr>
          <t>Recursos estatales: En el caso de los Municipios, son los que provienen del Gobierno Estatal, en términos de la Ley de Ingresos Estatal y del Presupuesto de Egresos Estatal.
	-L.C.P. Manuel Fonseca Villaseñor</t>
        </r>
      </text>
    </comment>
    <comment ref="C1657" authorId="0" shapeId="0">
      <text>
        <r>
          <rPr>
            <sz val="11"/>
            <color theme="1"/>
            <rFont val="Calibri"/>
            <family val="2"/>
            <scheme val="minor"/>
          </rPr>
          <t>Otros recursos de libre disposición: Son los que provienen de otras fuentes no etiquetadas no comprendidas en los conceptos anteriores.
	-L.C.P. Manuel Fonseca Villaseñor</t>
        </r>
      </text>
    </comment>
    <comment ref="C1658"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
	-L.C.P. Manuel Fonseca Villaseñor</t>
        </r>
      </text>
    </comment>
    <comment ref="C1659" authorId="0" shapeId="0">
      <text>
        <r>
          <rPr>
            <sz val="11"/>
            <color theme="1"/>
            <rFont val="Calibri"/>
            <family val="2"/>
            <scheme val="minor"/>
          </rPr>
          <t>Recursos estatales: En el caso de los Municipios, son los que provienen del Gobierno Estatal y que cuentan con un destino específico, en términos de la Ley de Ingresos Estatal y del Presupuesto de Egresos Estatal.
	-L.C.P. Manuel Fonseca Villaseñor</t>
        </r>
      </text>
    </comment>
    <comment ref="C1660" authorId="0" shapeId="0">
      <text>
        <r>
          <rPr>
            <sz val="11"/>
            <color theme="1"/>
            <rFont val="Calibri"/>
            <family val="2"/>
            <scheme val="minor"/>
          </rPr>
          <t>Otros recursos de transferencias federales etiquetadas: Son los que provienen de otras fuentes etiquetadas no comprendidas en los conceptos anteriores.
	-L.C.P. Manuel Fonseca Villaseñor</t>
        </r>
      </text>
    </comment>
    <comment ref="B1661" authorId="0" shapeId="0">
      <text>
        <r>
          <rPr>
            <sz val="11"/>
            <color theme="1"/>
            <rFont val="Calibri"/>
            <family val="2"/>
            <scheme val="minor"/>
          </rPr>
          <t>Asignaciones destinadas al auxilio y estímulo de acciones realizadas por instituciones sin fines de lucro que contribuyan a la consecución de los objetivos del ente público otorgante.
	-L.C.P. Manuel Fonseca Villaseñor</t>
        </r>
      </text>
    </comment>
    <comment ref="C1661" authorId="0" shapeId="0">
      <text>
        <r>
          <rPr>
            <sz val="11"/>
            <color theme="1"/>
            <rFont val="Calibri"/>
            <family val="2"/>
            <scheme val="minor"/>
          </rPr>
          <t>Recursos fiscales: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
	-L.C.P. Manuel Fonseca Villaseñor</t>
        </r>
      </text>
    </comment>
    <comment ref="C1662" authorId="0" shapeId="0">
      <text>
        <r>
          <rPr>
            <sz val="11"/>
            <color theme="1"/>
            <rFont val="Calibri"/>
            <family val="2"/>
            <scheme val="minor"/>
          </rPr>
          <t>Financiamiento interno: Son los que provienen de obligaciones contraídas en el país, con acreedores nacionales y pagaderos en el interior del país en moneda nacional.
	-L.C.P. Manuel Fonseca Villaseñor</t>
        </r>
      </text>
    </comment>
    <comment ref="C1663" authorId="0" shapeId="0">
      <text>
        <r>
          <rPr>
            <sz val="11"/>
            <color theme="1"/>
            <rFont val="Calibri"/>
            <family val="2"/>
            <scheme val="minor"/>
          </rPr>
          <t>Financiamiento Externo: Son los que provienen de obligaciones contraídas por el Poder Ejecutivo Federal con acreedores extranjeros y pagaderos en el exterior del país en moneda extranjera.
	-L.C.P. Manuel Fonseca Villaseñor</t>
        </r>
      </text>
    </comment>
    <comment ref="C1664" authorId="0" shapeId="0">
      <text>
        <r>
          <rPr>
            <sz val="11"/>
            <color theme="1"/>
            <rFont val="Calibri"/>
            <family val="2"/>
            <scheme val="minor"/>
          </rPr>
          <t>Ingresos propios: Son los que obtienen las entidades de la administración pública paraestatal y paramunicipal como pueden ser los ingresos por venta de bienes y servicios, ingresos diversos y no inherentes a la operación, en términos de las disposiciones legales aplicables.
	-L.C.P. Manuel Fonseca Villaseñor</t>
        </r>
      </text>
    </comment>
    <comment ref="C1665"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
	-L.C.P. Manuel Fonseca Villaseñor</t>
        </r>
      </text>
    </comment>
    <comment ref="C1666" authorId="0" shapeId="0">
      <text>
        <r>
          <rPr>
            <sz val="11"/>
            <color theme="1"/>
            <rFont val="Calibri"/>
            <family val="2"/>
            <scheme val="minor"/>
          </rPr>
          <t>Recursos estatales: En el caso de los Municipios, son los que provienen del Gobierno Estatal, en términos de la Ley de Ingresos Estatal y del Presupuesto de Egresos Estatal.
	-L.C.P. Manuel Fonseca Villaseñor</t>
        </r>
      </text>
    </comment>
    <comment ref="C1667" authorId="0" shapeId="0">
      <text>
        <r>
          <rPr>
            <sz val="11"/>
            <color theme="1"/>
            <rFont val="Calibri"/>
            <family val="2"/>
            <scheme val="minor"/>
          </rPr>
          <t>Otros recursos de libre disposición: Son los que provienen de otras fuentes no etiquetadas no comprendidas en los conceptos anteriores.
	-L.C.P. Manuel Fonseca Villaseñor</t>
        </r>
      </text>
    </comment>
    <comment ref="C1668"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
	-L.C.P. Manuel Fonseca Villaseñor</t>
        </r>
      </text>
    </comment>
    <comment ref="C1669" authorId="0" shapeId="0">
      <text>
        <r>
          <rPr>
            <sz val="11"/>
            <color theme="1"/>
            <rFont val="Calibri"/>
            <family val="2"/>
            <scheme val="minor"/>
          </rPr>
          <t>Recursos estatales: En el caso de los Municipios, son los que provienen del Gobierno Estatal y que cuentan con un destino específico, en términos de la Ley de Ingresos Estatal y del Presupuesto de Egresos Estatal.
	-L.C.P. Manuel Fonseca Villaseñor</t>
        </r>
      </text>
    </comment>
    <comment ref="C1670" authorId="0" shapeId="0">
      <text>
        <r>
          <rPr>
            <sz val="11"/>
            <color theme="1"/>
            <rFont val="Calibri"/>
            <family val="2"/>
            <scheme val="minor"/>
          </rPr>
          <t>Otros recursos de transferencias federales etiquetadas: Son los que provienen de otras fuentes etiquetadas no comprendidas en los conceptos anteriores.
	-L.C.P. Manuel Fonseca Villaseñor</t>
        </r>
      </text>
    </comment>
    <comment ref="B1671" authorId="0" shapeId="0">
      <text>
        <r>
          <rPr>
            <sz val="11"/>
            <color theme="1"/>
            <rFont val="Calibri"/>
            <family val="2"/>
            <scheme val="minor"/>
          </rPr>
          <t>Asignaciones destinadas a promover el cooperativismo.
	-L.C.P. Manuel Fonseca Villaseñor</t>
        </r>
      </text>
    </comment>
    <comment ref="C1671" authorId="0" shapeId="0">
      <text>
        <r>
          <rPr>
            <sz val="11"/>
            <color theme="1"/>
            <rFont val="Calibri"/>
            <family val="2"/>
            <scheme val="minor"/>
          </rPr>
          <t>Recursos fiscales: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
	-L.C.P. Manuel Fonseca Villaseñor</t>
        </r>
      </text>
    </comment>
    <comment ref="C1672" authorId="0" shapeId="0">
      <text>
        <r>
          <rPr>
            <sz val="11"/>
            <color theme="1"/>
            <rFont val="Calibri"/>
            <family val="2"/>
            <scheme val="minor"/>
          </rPr>
          <t>Financiamiento interno: Son los que provienen de obligaciones contraídas en el país, con acreedores nacionales y pagaderos en el interior del país en moneda nacional.
	-L.C.P. Manuel Fonseca Villaseñor</t>
        </r>
      </text>
    </comment>
    <comment ref="C1673" authorId="0" shapeId="0">
      <text>
        <r>
          <rPr>
            <sz val="11"/>
            <color theme="1"/>
            <rFont val="Calibri"/>
            <family val="2"/>
            <scheme val="minor"/>
          </rPr>
          <t>Financiamiento Externo: Son los que provienen de obligaciones contraídas por el Poder Ejecutivo Federal con acreedores extranjeros y pagaderos en el exterior del país en moneda extranjera.
	-L.C.P. Manuel Fonseca Villaseñor</t>
        </r>
      </text>
    </comment>
    <comment ref="C1674" authorId="0" shapeId="0">
      <text>
        <r>
          <rPr>
            <sz val="11"/>
            <color theme="1"/>
            <rFont val="Calibri"/>
            <family val="2"/>
            <scheme val="minor"/>
          </rPr>
          <t>Ingresos propios: Son los que obtienen las entidades de la administración pública paraestatal y paramunicipal como pueden ser los ingresos por venta de bienes y servicios, ingresos diversos y no inherentes a la operación, en términos de las disposiciones legales aplicables.
	-L.C.P. Manuel Fonseca Villaseñor</t>
        </r>
      </text>
    </comment>
    <comment ref="C1675"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
	-L.C.P. Manuel Fonseca Villaseñor</t>
        </r>
      </text>
    </comment>
    <comment ref="C1676" authorId="0" shapeId="0">
      <text>
        <r>
          <rPr>
            <sz val="11"/>
            <color theme="1"/>
            <rFont val="Calibri"/>
            <family val="2"/>
            <scheme val="minor"/>
          </rPr>
          <t>Recursos estatales: En el caso de los Municipios, son los que provienen del Gobierno Estatal, en términos de la Ley de Ingresos Estatal y del Presupuesto de Egresos Estatal.
	-L.C.P. Manuel Fonseca Villaseñor</t>
        </r>
      </text>
    </comment>
    <comment ref="C1677" authorId="0" shapeId="0">
      <text>
        <r>
          <rPr>
            <sz val="11"/>
            <color theme="1"/>
            <rFont val="Calibri"/>
            <family val="2"/>
            <scheme val="minor"/>
          </rPr>
          <t>Otros recursos de libre disposición: Son los que provienen de otras fuentes no etiquetadas no comprendidas en los conceptos anteriores.
	-L.C.P. Manuel Fonseca Villaseñor</t>
        </r>
      </text>
    </comment>
    <comment ref="C1678"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
	-L.C.P. Manuel Fonseca Villaseñor</t>
        </r>
      </text>
    </comment>
    <comment ref="C1679" authorId="0" shapeId="0">
      <text>
        <r>
          <rPr>
            <sz val="11"/>
            <color theme="1"/>
            <rFont val="Calibri"/>
            <family val="2"/>
            <scheme val="minor"/>
          </rPr>
          <t>Recursos estatales: En el caso de los Municipios, son los que provienen del Gobierno Estatal y que cuentan con un destino específico, en términos de la Ley de Ingresos Estatal y del Presupuesto de Egresos Estatal.
	-L.C.P. Manuel Fonseca Villaseñor</t>
        </r>
      </text>
    </comment>
    <comment ref="C1680" authorId="0" shapeId="0">
      <text>
        <r>
          <rPr>
            <sz val="11"/>
            <color theme="1"/>
            <rFont val="Calibri"/>
            <family val="2"/>
            <scheme val="minor"/>
          </rPr>
          <t>Otros recursos de transferencias federales etiquetadas: Son los que provienen de otras fuentes etiquetadas no comprendidas en los conceptos anteriores.
	-L.C.P. Manuel Fonseca Villaseñor</t>
        </r>
      </text>
    </comment>
    <comment ref="B1681" authorId="0" shapeId="0">
      <text>
        <r>
          <rPr>
            <sz val="11"/>
            <color theme="1"/>
            <rFont val="Calibri"/>
            <family val="2"/>
            <scheme val="minor"/>
          </rPr>
          <t>Asignaciones destinadas a cubrir erogaciones que realizan los institutos electorales a los partidos políticos.
	-L.C.P. Manuel Fonseca Villaseñor</t>
        </r>
      </text>
    </comment>
    <comment ref="C1681" authorId="0" shapeId="0">
      <text>
        <r>
          <rPr>
            <sz val="11"/>
            <color theme="1"/>
            <rFont val="Calibri"/>
            <family val="2"/>
            <scheme val="minor"/>
          </rPr>
          <t>Recursos fiscales: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
	-L.C.P. Manuel Fonseca Villaseñor</t>
        </r>
      </text>
    </comment>
    <comment ref="C1682" authorId="0" shapeId="0">
      <text>
        <r>
          <rPr>
            <sz val="11"/>
            <color theme="1"/>
            <rFont val="Calibri"/>
            <family val="2"/>
            <scheme val="minor"/>
          </rPr>
          <t>Financiamiento interno: Son los que provienen de obligaciones contraídas en el país, con acreedores nacionales y pagaderos en el interior del país en moneda nacional.
	-L.C.P. Manuel Fonseca Villaseñor</t>
        </r>
      </text>
    </comment>
    <comment ref="C1683" authorId="0" shapeId="0">
      <text>
        <r>
          <rPr>
            <sz val="11"/>
            <color theme="1"/>
            <rFont val="Calibri"/>
            <family val="2"/>
            <scheme val="minor"/>
          </rPr>
          <t>Financiamiento Externo: Son los que provienen de obligaciones contraídas por el Poder Ejecutivo Federal con acreedores extranjeros y pagaderos en el exterior del país en moneda extranjera.
	-L.C.P. Manuel Fonseca Villaseñor</t>
        </r>
      </text>
    </comment>
    <comment ref="C1684" authorId="0" shapeId="0">
      <text>
        <r>
          <rPr>
            <sz val="11"/>
            <color theme="1"/>
            <rFont val="Calibri"/>
            <family val="2"/>
            <scheme val="minor"/>
          </rPr>
          <t>Ingresos propios: Son los que obtienen las entidades de la administración pública paraestatal y paramunicipal como pueden ser los ingresos por venta de bienes y servicios, ingresos diversos y no inherentes a la operación, en términos de las disposiciones legales aplicables.
	-L.C.P. Manuel Fonseca Villaseñor</t>
        </r>
      </text>
    </comment>
    <comment ref="C1685"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
	-L.C.P. Manuel Fonseca Villaseñor</t>
        </r>
      </text>
    </comment>
    <comment ref="C1686" authorId="0" shapeId="0">
      <text>
        <r>
          <rPr>
            <sz val="11"/>
            <color theme="1"/>
            <rFont val="Calibri"/>
            <family val="2"/>
            <scheme val="minor"/>
          </rPr>
          <t>Recursos estatales: En el caso de los Municipios, son los que provienen del Gobierno Estatal, en términos de la Ley de Ingresos Estatal y del Presupuesto de Egresos Estatal.
	-L.C.P. Manuel Fonseca Villaseñor</t>
        </r>
      </text>
    </comment>
    <comment ref="C1687" authorId="0" shapeId="0">
      <text>
        <r>
          <rPr>
            <sz val="11"/>
            <color theme="1"/>
            <rFont val="Calibri"/>
            <family val="2"/>
            <scheme val="minor"/>
          </rPr>
          <t>Otros recursos de libre disposición: Son los que provienen de otras fuentes no etiquetadas no comprendidas en los conceptos anteriores.
	-L.C.P. Manuel Fonseca Villaseñor</t>
        </r>
      </text>
    </comment>
    <comment ref="C1688"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
	-L.C.P. Manuel Fonseca Villaseñor</t>
        </r>
      </text>
    </comment>
    <comment ref="C1689" authorId="0" shapeId="0">
      <text>
        <r>
          <rPr>
            <sz val="11"/>
            <color theme="1"/>
            <rFont val="Calibri"/>
            <family val="2"/>
            <scheme val="minor"/>
          </rPr>
          <t>Recursos estatales: En el caso de los Municipios, son los que provienen del Gobierno Estatal y que cuentan con un destino específico, en términos de la Ley de Ingresos Estatal y del Presupuesto de Egresos Estatal.
	-L.C.P. Manuel Fonseca Villaseñor</t>
        </r>
      </text>
    </comment>
    <comment ref="C1690" authorId="0" shapeId="0">
      <text>
        <r>
          <rPr>
            <sz val="11"/>
            <color theme="1"/>
            <rFont val="Calibri"/>
            <family val="2"/>
            <scheme val="minor"/>
          </rPr>
          <t>Otros recursos de transferencias federales etiquetadas: Son los que provienen de otras fuentes etiquetadas no comprendidas en los conceptos anteriores.
	-L.C.P. Manuel Fonseca Villaseñor</t>
        </r>
      </text>
    </comment>
    <comment ref="B1691" authorId="0" shapeId="0">
      <text>
        <r>
          <rPr>
            <sz val="11"/>
            <color theme="1"/>
            <rFont val="Calibri"/>
            <family val="2"/>
            <scheme val="minor"/>
          </rPr>
          <t>Asignaciones destinadas a atender a la población por contingencias y desastres naturales, así como las actividades relacionadas con su prevención, operación y supervisión.
	-L.C.P. Manuel Fonseca Villaseñor</t>
        </r>
      </text>
    </comment>
    <comment ref="C1691" authorId="0" shapeId="0">
      <text>
        <r>
          <rPr>
            <sz val="11"/>
            <color theme="1"/>
            <rFont val="Calibri"/>
            <family val="2"/>
            <scheme val="minor"/>
          </rPr>
          <t>Recursos fiscales: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
	-L.C.P. Manuel Fonseca Villaseñor</t>
        </r>
      </text>
    </comment>
    <comment ref="C1692" authorId="0" shapeId="0">
      <text>
        <r>
          <rPr>
            <sz val="11"/>
            <color theme="1"/>
            <rFont val="Calibri"/>
            <family val="2"/>
            <scheme val="minor"/>
          </rPr>
          <t>Financiamiento interno: Son los que provienen de obligaciones contraídas en el país, con acreedores nacionales y pagaderos en el interior del país en moneda nacional.
	-L.C.P. Manuel Fonseca Villaseñor</t>
        </r>
      </text>
    </comment>
    <comment ref="C1693" authorId="0" shapeId="0">
      <text>
        <r>
          <rPr>
            <sz val="11"/>
            <color theme="1"/>
            <rFont val="Calibri"/>
            <family val="2"/>
            <scheme val="minor"/>
          </rPr>
          <t>Financiamiento Externo: Son los que provienen de obligaciones contraídas por el Poder Ejecutivo Federal con acreedores extranjeros y pagaderos en el exterior del país en moneda extranjera.
	-L.C.P. Manuel Fonseca Villaseñor</t>
        </r>
      </text>
    </comment>
    <comment ref="C1694" authorId="0" shapeId="0">
      <text>
        <r>
          <rPr>
            <sz val="11"/>
            <color theme="1"/>
            <rFont val="Calibri"/>
            <family val="2"/>
            <scheme val="minor"/>
          </rPr>
          <t>Ingresos propios: Son los que obtienen las entidades de la administración pública paraestatal y paramunicipal como pueden ser los ingresos por venta de bienes y servicios, ingresos diversos y no inherentes a la operación, en términos de las disposiciones legales aplicables.
	-L.C.P. Manuel Fonseca Villaseñor</t>
        </r>
      </text>
    </comment>
    <comment ref="C1695"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
	-L.C.P. Manuel Fonseca Villaseñor</t>
        </r>
      </text>
    </comment>
    <comment ref="C1696" authorId="0" shapeId="0">
      <text>
        <r>
          <rPr>
            <sz val="11"/>
            <color theme="1"/>
            <rFont val="Calibri"/>
            <family val="2"/>
            <scheme val="minor"/>
          </rPr>
          <t>Recursos estatales: En el caso de los Municipios, son los que provienen del Gobierno Estatal, en términos de la Ley de Ingresos Estatal y del Presupuesto de Egresos Estatal.
	-L.C.P. Manuel Fonseca Villaseñor</t>
        </r>
      </text>
    </comment>
    <comment ref="C1697" authorId="0" shapeId="0">
      <text>
        <r>
          <rPr>
            <sz val="11"/>
            <color theme="1"/>
            <rFont val="Calibri"/>
            <family val="2"/>
            <scheme val="minor"/>
          </rPr>
          <t>Otros recursos de libre disposición: Son los que provienen de otras fuentes no etiquetadas no comprendidas en los conceptos anteriores.
	-L.C.P. Manuel Fonseca Villaseñor</t>
        </r>
      </text>
    </comment>
    <comment ref="C1698"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
	-L.C.P. Manuel Fonseca Villaseñor</t>
        </r>
      </text>
    </comment>
    <comment ref="C1699" authorId="0" shapeId="0">
      <text>
        <r>
          <rPr>
            <sz val="11"/>
            <color theme="1"/>
            <rFont val="Calibri"/>
            <family val="2"/>
            <scheme val="minor"/>
          </rPr>
          <t>Recursos estatales: En el caso de los Municipios, son los que provienen del Gobierno Estatal y que cuentan con un destino específico, en términos de la Ley de Ingresos Estatal y del Presupuesto de Egresos Estatal.
	-L.C.P. Manuel Fonseca Villaseñor</t>
        </r>
      </text>
    </comment>
    <comment ref="C1700" authorId="0" shapeId="0">
      <text>
        <r>
          <rPr>
            <sz val="11"/>
            <color theme="1"/>
            <rFont val="Calibri"/>
            <family val="2"/>
            <scheme val="minor"/>
          </rPr>
          <t>Otros recursos de transferencias federales etiquetadas: Son los que provienen de otras fuentes etiquetadas no comprendidas en los conceptos anteriores.
	-L.C.P. Manuel Fonseca Villaseñor</t>
        </r>
      </text>
    </comment>
    <comment ref="B1701" authorId="0" shapeId="0">
      <text>
        <r>
          <rPr>
            <sz val="11"/>
            <color theme="1"/>
            <rFont val="Calibri"/>
            <family val="2"/>
            <scheme val="minor"/>
          </rPr>
          <t>Asignaciones para el pago a pensionistas y jubilados o a sus familiares, que cubre el Gobierno Federal, Estatal y Municipal, o bien el Instituto de Seguridad Social correspondiente, conforme al régimen legal establecido, así como los pagos adicionales derivados de compromisos contractuales a personal retirado.
	-L.C.P. Manuel Fonseca Villaseñor</t>
        </r>
      </text>
    </comment>
    <comment ref="B1702" authorId="0" shapeId="0">
      <text>
        <r>
          <rPr>
            <sz val="11"/>
            <color theme="1"/>
            <rFont val="Calibri"/>
            <family val="2"/>
            <scheme val="minor"/>
          </rPr>
          <t>Asignaciones para el pago a pensionistas o a sus familiares, que cubre el Gobierno Federal, Estatal y Municipal, o bien el Instituto de Seguridad Social correspondiente, conforme al régimen legal establecido, así como los pagos adicionales derivados de compromisos contractuales a personal retirado.
	-L.C.P. Manuel Fonseca Villaseñor</t>
        </r>
      </text>
    </comment>
    <comment ref="C1702" authorId="0" shapeId="0">
      <text>
        <r>
          <rPr>
            <sz val="11"/>
            <color theme="1"/>
            <rFont val="Calibri"/>
            <family val="2"/>
            <scheme val="minor"/>
          </rPr>
          <t>Recursos fiscales: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
	-L.C.P. Manuel Fonseca Villaseñor</t>
        </r>
      </text>
    </comment>
    <comment ref="C1703" authorId="0" shapeId="0">
      <text>
        <r>
          <rPr>
            <sz val="11"/>
            <color theme="1"/>
            <rFont val="Calibri"/>
            <family val="2"/>
            <scheme val="minor"/>
          </rPr>
          <t>Financiamiento interno: Son los que provienen de obligaciones contraídas en el país, con acreedores nacionales y pagaderos en el interior del país en moneda nacional.
	-L.C.P. Manuel Fonseca Villaseñor</t>
        </r>
      </text>
    </comment>
    <comment ref="C1704" authorId="0" shapeId="0">
      <text>
        <r>
          <rPr>
            <sz val="11"/>
            <color theme="1"/>
            <rFont val="Calibri"/>
            <family val="2"/>
            <scheme val="minor"/>
          </rPr>
          <t>Financiamiento Externo: Son los que provienen de obligaciones contraídas por el Poder Ejecutivo Federal con acreedores extranjeros y pagaderos en el exterior del país en moneda extranjera.
	-L.C.P. Manuel Fonseca Villaseñor</t>
        </r>
      </text>
    </comment>
    <comment ref="C1705" authorId="0" shapeId="0">
      <text>
        <r>
          <rPr>
            <sz val="11"/>
            <color theme="1"/>
            <rFont val="Calibri"/>
            <family val="2"/>
            <scheme val="minor"/>
          </rPr>
          <t>Ingresos propios: Son los que obtienen las entidades de la administración pública paraestatal y paramunicipal como pueden ser los ingresos por venta de bienes y servicios, ingresos diversos y no inherentes a la operación, en términos de las disposiciones legales aplicables.
	-L.C.P. Manuel Fonseca Villaseñor</t>
        </r>
      </text>
    </comment>
    <comment ref="C1706"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
	-L.C.P. Manuel Fonseca Villaseñor</t>
        </r>
      </text>
    </comment>
    <comment ref="C1707" authorId="0" shapeId="0">
      <text>
        <r>
          <rPr>
            <sz val="11"/>
            <color theme="1"/>
            <rFont val="Calibri"/>
            <family val="2"/>
            <scheme val="minor"/>
          </rPr>
          <t>Recursos estatales: En el caso de los Municipios, son los que provienen del Gobierno Estatal, en términos de la Ley de Ingresos Estatal y del Presupuesto de Egresos Estatal.
	-L.C.P. Manuel Fonseca Villaseñor</t>
        </r>
      </text>
    </comment>
    <comment ref="C1708" authorId="0" shapeId="0">
      <text>
        <r>
          <rPr>
            <sz val="11"/>
            <color theme="1"/>
            <rFont val="Calibri"/>
            <family val="2"/>
            <scheme val="minor"/>
          </rPr>
          <t>Otros recursos de libre disposición: Son los que provienen de otras fuentes no etiquetadas no comprendidas en los conceptos anteriores.
	-L.C.P. Manuel Fonseca Villaseñor</t>
        </r>
      </text>
    </comment>
    <comment ref="C1709"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
	-L.C.P. Manuel Fonseca Villaseñor</t>
        </r>
      </text>
    </comment>
    <comment ref="C1710" authorId="0" shapeId="0">
      <text>
        <r>
          <rPr>
            <sz val="11"/>
            <color theme="1"/>
            <rFont val="Calibri"/>
            <family val="2"/>
            <scheme val="minor"/>
          </rPr>
          <t>Recursos estatales: En el caso de los Municipios, son los que provienen del Gobierno Estatal y que cuentan con un destino específico, en términos de la Ley de Ingresos Estatal y del Presupuesto de Egresos Estatal.
	-L.C.P. Manuel Fonseca Villaseñor</t>
        </r>
      </text>
    </comment>
    <comment ref="C1711" authorId="0" shapeId="0">
      <text>
        <r>
          <rPr>
            <sz val="11"/>
            <color theme="1"/>
            <rFont val="Calibri"/>
            <family val="2"/>
            <scheme val="minor"/>
          </rPr>
          <t>Otros recursos de transferencias federales etiquetadas: Son los que provienen de otras fuentes etiquetadas no comprendidas en los conceptos anteriores.
	-L.C.P. Manuel Fonseca Villaseñor</t>
        </r>
      </text>
    </comment>
    <comment ref="B1712" authorId="0" shapeId="0">
      <text>
        <r>
          <rPr>
            <sz val="11"/>
            <color theme="1"/>
            <rFont val="Calibri"/>
            <family val="2"/>
            <scheme val="minor"/>
          </rPr>
          <t>Asignaciones para el pago a jubilados, que cubre el Gobierno Federal, Estatal y Municipal, o bien el Instituto de Seguridad Social correspondiente, conforme al régimen legal establecido, así como los pagos adicionales derivados de compromisos contractuales a personal retirado.
	-L.C.P. Manuel Fonseca Villaseñor</t>
        </r>
      </text>
    </comment>
    <comment ref="C1712" authorId="0" shapeId="0">
      <text>
        <r>
          <rPr>
            <sz val="11"/>
            <color theme="1"/>
            <rFont val="Calibri"/>
            <family val="2"/>
            <scheme val="minor"/>
          </rPr>
          <t>Recursos fiscales: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
	-L.C.P. Manuel Fonseca Villaseñor</t>
        </r>
      </text>
    </comment>
    <comment ref="C1713" authorId="0" shapeId="0">
      <text>
        <r>
          <rPr>
            <sz val="11"/>
            <color theme="1"/>
            <rFont val="Calibri"/>
            <family val="2"/>
            <scheme val="minor"/>
          </rPr>
          <t>Financiamiento interno: Son los que provienen de obligaciones contraídas en el país, con acreedores nacionales y pagaderos en el interior del país en moneda nacional.
	-L.C.P. Manuel Fonseca Villaseñor</t>
        </r>
      </text>
    </comment>
    <comment ref="C1714" authorId="0" shapeId="0">
      <text>
        <r>
          <rPr>
            <sz val="11"/>
            <color theme="1"/>
            <rFont val="Calibri"/>
            <family val="2"/>
            <scheme val="minor"/>
          </rPr>
          <t>Financiamiento Externo: Son los que provienen de obligaciones contraídas por el Poder Ejecutivo Federal con acreedores extranjeros y pagaderos en el exterior del país en moneda extranjera.
	-L.C.P. Manuel Fonseca Villaseñor</t>
        </r>
      </text>
    </comment>
    <comment ref="C1715" authorId="0" shapeId="0">
      <text>
        <r>
          <rPr>
            <sz val="11"/>
            <color theme="1"/>
            <rFont val="Calibri"/>
            <family val="2"/>
            <scheme val="minor"/>
          </rPr>
          <t>Ingresos propios: Son los que obtienen las entidades de la administración pública paraestatal y paramunicipal como pueden ser los ingresos por venta de bienes y servicios, ingresos diversos y no inherentes a la operación, en términos de las disposiciones legales aplicables.
	-L.C.P. Manuel Fonseca Villaseñor</t>
        </r>
      </text>
    </comment>
    <comment ref="C1716"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
	-L.C.P. Manuel Fonseca Villaseñor</t>
        </r>
      </text>
    </comment>
    <comment ref="C1717" authorId="0" shapeId="0">
      <text>
        <r>
          <rPr>
            <sz val="11"/>
            <color theme="1"/>
            <rFont val="Calibri"/>
            <family val="2"/>
            <scheme val="minor"/>
          </rPr>
          <t>Recursos estatales: En el caso de los Municipios, son los que provienen del Gobierno Estatal, en términos de la Ley de Ingresos Estatal y del Presupuesto de Egresos Estatal.
	-L.C.P. Manuel Fonseca Villaseñor</t>
        </r>
      </text>
    </comment>
    <comment ref="C1718" authorId="0" shapeId="0">
      <text>
        <r>
          <rPr>
            <sz val="11"/>
            <color theme="1"/>
            <rFont val="Calibri"/>
            <family val="2"/>
            <scheme val="minor"/>
          </rPr>
          <t>Otros recursos de libre disposición: Son los que provienen de otras fuentes no etiquetadas no comprendidas en los conceptos anteriores.
	-L.C.P. Manuel Fonseca Villaseñor</t>
        </r>
      </text>
    </comment>
    <comment ref="C1719"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
	-L.C.P. Manuel Fonseca Villaseñor</t>
        </r>
      </text>
    </comment>
    <comment ref="C1720" authorId="0" shapeId="0">
      <text>
        <r>
          <rPr>
            <sz val="11"/>
            <color theme="1"/>
            <rFont val="Calibri"/>
            <family val="2"/>
            <scheme val="minor"/>
          </rPr>
          <t>Recursos estatales: En el caso de los Municipios, son los que provienen del Gobierno Estatal y que cuentan con un destino específico, en términos de la Ley de Ingresos Estatal y del Presupuesto de Egresos Estatal.
	-L.C.P. Manuel Fonseca Villaseñor</t>
        </r>
      </text>
    </comment>
    <comment ref="C1721" authorId="0" shapeId="0">
      <text>
        <r>
          <rPr>
            <sz val="11"/>
            <color theme="1"/>
            <rFont val="Calibri"/>
            <family val="2"/>
            <scheme val="minor"/>
          </rPr>
          <t>Otros recursos de transferencias federales etiquetadas: Son los que provienen de otras fuentes etiquetadas no comprendidas en los conceptos anteriores.
	-L.C.P. Manuel Fonseca Villaseñor</t>
        </r>
      </text>
    </comment>
    <comment ref="B1722" authorId="0" shapeId="0">
      <text>
        <r>
          <rPr>
            <sz val="11"/>
            <color theme="1"/>
            <rFont val="Calibri"/>
            <family val="2"/>
            <scheme val="minor"/>
          </rPr>
          <t>Asignaciones destinadas a cubrir erogaciones que no estén consideradas en las partidas anteriores de este concepto como son: el pago de sumas aseguradas y prestaciones económicas no consideradas en los conceptos anteriores.
	-L.C.P. Manuel Fonseca Villaseñor</t>
        </r>
      </text>
    </comment>
    <comment ref="C1722" authorId="0" shapeId="0">
      <text>
        <r>
          <rPr>
            <sz val="11"/>
            <color theme="1"/>
            <rFont val="Calibri"/>
            <family val="2"/>
            <scheme val="minor"/>
          </rPr>
          <t>Recursos fiscales: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
	-L.C.P. Manuel Fonseca Villaseñor</t>
        </r>
      </text>
    </comment>
    <comment ref="C1723" authorId="0" shapeId="0">
      <text>
        <r>
          <rPr>
            <sz val="11"/>
            <color theme="1"/>
            <rFont val="Calibri"/>
            <family val="2"/>
            <scheme val="minor"/>
          </rPr>
          <t>Financiamiento interno: Son los que provienen de obligaciones contraídas en el país, con acreedores nacionales y pagaderos en el interior del país en moneda nacional.
	-L.C.P. Manuel Fonseca Villaseñor</t>
        </r>
      </text>
    </comment>
    <comment ref="C1724" authorId="0" shapeId="0">
      <text>
        <r>
          <rPr>
            <sz val="11"/>
            <color theme="1"/>
            <rFont val="Calibri"/>
            <family val="2"/>
            <scheme val="minor"/>
          </rPr>
          <t>Financiamiento Externo: Son los que provienen de obligaciones contraídas por el Poder Ejecutivo Federal con acreedores extranjeros y pagaderos en el exterior del país en moneda extranjera.
	-L.C.P. Manuel Fonseca Villaseñor</t>
        </r>
      </text>
    </comment>
    <comment ref="C1725" authorId="0" shapeId="0">
      <text>
        <r>
          <rPr>
            <sz val="11"/>
            <color theme="1"/>
            <rFont val="Calibri"/>
            <family val="2"/>
            <scheme val="minor"/>
          </rPr>
          <t>Ingresos propios: Son los que obtienen las entidades de la administración pública paraestatal y paramunicipal como pueden ser los ingresos por venta de bienes y servicios, ingresos diversos y no inherentes a la operación, en términos de las disposiciones legales aplicables.
	-L.C.P. Manuel Fonseca Villaseñor</t>
        </r>
      </text>
    </comment>
    <comment ref="C1726"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
	-L.C.P. Manuel Fonseca Villaseñor</t>
        </r>
      </text>
    </comment>
    <comment ref="C1727" authorId="0" shapeId="0">
      <text>
        <r>
          <rPr>
            <sz val="11"/>
            <color theme="1"/>
            <rFont val="Calibri"/>
            <family val="2"/>
            <scheme val="minor"/>
          </rPr>
          <t>Recursos estatales: En el caso de los Municipios, son los que provienen del Gobierno Estatal, en términos de la Ley de Ingresos Estatal y del Presupuesto de Egresos Estatal.
	-L.C.P. Manuel Fonseca Villaseñor</t>
        </r>
      </text>
    </comment>
    <comment ref="C1728" authorId="0" shapeId="0">
      <text>
        <r>
          <rPr>
            <sz val="11"/>
            <color theme="1"/>
            <rFont val="Calibri"/>
            <family val="2"/>
            <scheme val="minor"/>
          </rPr>
          <t>Otros recursos de libre disposición: Son los que provienen de otras fuentes no etiquetadas no comprendidas en los conceptos anteriores.
	-L.C.P. Manuel Fonseca Villaseñor</t>
        </r>
      </text>
    </comment>
    <comment ref="C1729"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
	-L.C.P. Manuel Fonseca Villaseñor</t>
        </r>
      </text>
    </comment>
    <comment ref="C1730" authorId="0" shapeId="0">
      <text>
        <r>
          <rPr>
            <sz val="11"/>
            <color theme="1"/>
            <rFont val="Calibri"/>
            <family val="2"/>
            <scheme val="minor"/>
          </rPr>
          <t>Recursos estatales: En el caso de los Municipios, son los que provienen del Gobierno Estatal y que cuentan con un destino específico, en términos de la Ley de Ingresos Estatal y del Presupuesto de Egresos Estatal.
	-L.C.P. Manuel Fonseca Villaseñor</t>
        </r>
      </text>
    </comment>
    <comment ref="C1731" authorId="0" shapeId="0">
      <text>
        <r>
          <rPr>
            <sz val="11"/>
            <color theme="1"/>
            <rFont val="Calibri"/>
            <family val="2"/>
            <scheme val="minor"/>
          </rPr>
          <t>Otros recursos de transferencias federales etiquetadas: Son los que provienen de otras fuentes etiquetadas no comprendidas en los conceptos anteriores.
	-L.C.P. Manuel Fonseca Villaseñor</t>
        </r>
      </text>
    </comment>
    <comment ref="B1732" authorId="0" shapeId="0">
      <text>
        <r>
          <rPr>
            <sz val="11"/>
            <color theme="1"/>
            <rFont val="Calibri"/>
            <family val="2"/>
            <scheme val="minor"/>
          </rPr>
          <t>Asignaciones que se otorgan a fideicomisos, mandatos y otros análogos para que por cuenta de los entes públicos ejecuten acciones que éstos les han encomendado.
	-L.C.P. Manuel Fonseca Villaseñor</t>
        </r>
      </text>
    </comment>
    <comment ref="B1733" authorId="0" shapeId="0">
      <text>
        <r>
          <rPr>
            <sz val="11"/>
            <color theme="1"/>
            <rFont val="Calibri"/>
            <family val="2"/>
            <scheme val="minor"/>
          </rPr>
          <t>Asignaciones que no suponen la contraprestación de bienes o servicios que se otorgan a fideicomisos del Poder Ejecutivo no incluidos en el Presupuesto de Egresos para que por cuenta de los entes públicos ejecuten acciones que éstos les han encomendado.
	-L.C.P. Manuel Fonseca Villaseñor</t>
        </r>
      </text>
    </comment>
    <comment ref="C1733" authorId="0" shapeId="0">
      <text>
        <r>
          <rPr>
            <sz val="11"/>
            <color theme="1"/>
            <rFont val="Calibri"/>
            <family val="2"/>
            <scheme val="minor"/>
          </rPr>
          <t>Recursos fiscales: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
	-L.C.P. Manuel Fonseca Villaseñor</t>
        </r>
      </text>
    </comment>
    <comment ref="C1734" authorId="0" shapeId="0">
      <text>
        <r>
          <rPr>
            <sz val="11"/>
            <color theme="1"/>
            <rFont val="Calibri"/>
            <family val="2"/>
            <scheme val="minor"/>
          </rPr>
          <t>Financiamiento interno: Son los que provienen de obligaciones contraídas en el país, con acreedores nacionales y pagaderos en el interior del país en moneda nacional.
	-L.C.P. Manuel Fonseca Villaseñor</t>
        </r>
      </text>
    </comment>
    <comment ref="C1735" authorId="0" shapeId="0">
      <text>
        <r>
          <rPr>
            <sz val="11"/>
            <color theme="1"/>
            <rFont val="Calibri"/>
            <family val="2"/>
            <scheme val="minor"/>
          </rPr>
          <t>Financiamiento Externo: Son los que provienen de obligaciones contraídas por el Poder Ejecutivo Federal con acreedores extranjeros y pagaderos en el exterior del país en moneda extranjera.
	-L.C.P. Manuel Fonseca Villaseñor</t>
        </r>
      </text>
    </comment>
    <comment ref="C1736" authorId="0" shapeId="0">
      <text>
        <r>
          <rPr>
            <sz val="11"/>
            <color theme="1"/>
            <rFont val="Calibri"/>
            <family val="2"/>
            <scheme val="minor"/>
          </rPr>
          <t>Ingresos propios: Son los que obtienen las entidades de la administración pública paraestatal y paramunicipal como pueden ser los ingresos por venta de bienes y servicios, ingresos diversos y no inherentes a la operación, en términos de las disposiciones legales aplicables.
	-L.C.P. Manuel Fonseca Villaseñor</t>
        </r>
      </text>
    </comment>
    <comment ref="C1737"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
	-L.C.P. Manuel Fonseca Villaseñor</t>
        </r>
      </text>
    </comment>
    <comment ref="C1738" authorId="0" shapeId="0">
      <text>
        <r>
          <rPr>
            <sz val="11"/>
            <color theme="1"/>
            <rFont val="Calibri"/>
            <family val="2"/>
            <scheme val="minor"/>
          </rPr>
          <t>Recursos estatales: En el caso de los Municipios, son los que provienen del Gobierno Estatal, en términos de la Ley de Ingresos Estatal y del Presupuesto de Egresos Estatal.
	-L.C.P. Manuel Fonseca Villaseñor</t>
        </r>
      </text>
    </comment>
    <comment ref="C1739" authorId="0" shapeId="0">
      <text>
        <r>
          <rPr>
            <sz val="11"/>
            <color theme="1"/>
            <rFont val="Calibri"/>
            <family val="2"/>
            <scheme val="minor"/>
          </rPr>
          <t>Otros recursos de libre disposición: Son los que provienen de otras fuentes no etiquetadas no comprendidas en los conceptos anteriores.
	-L.C.P. Manuel Fonseca Villaseñor</t>
        </r>
      </text>
    </comment>
    <comment ref="C1740"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
	-L.C.P. Manuel Fonseca Villaseñor</t>
        </r>
      </text>
    </comment>
    <comment ref="C1741" authorId="0" shapeId="0">
      <text>
        <r>
          <rPr>
            <sz val="11"/>
            <color theme="1"/>
            <rFont val="Calibri"/>
            <family val="2"/>
            <scheme val="minor"/>
          </rPr>
          <t>Recursos estatales: En el caso de los Municipios, son los que provienen del Gobierno Estatal y que cuentan con un destino específico, en términos de la Ley de Ingresos Estatal y del Presupuesto de Egresos Estatal.
	-L.C.P. Manuel Fonseca Villaseñor</t>
        </r>
      </text>
    </comment>
    <comment ref="C1742" authorId="0" shapeId="0">
      <text>
        <r>
          <rPr>
            <sz val="11"/>
            <color theme="1"/>
            <rFont val="Calibri"/>
            <family val="2"/>
            <scheme val="minor"/>
          </rPr>
          <t>Otros recursos de transferencias federales etiquetadas: Son los que provienen de otras fuentes etiquetadas no comprendidas en los conceptos anteriores.
	-L.C.P. Manuel Fonseca Villaseñor</t>
        </r>
      </text>
    </comment>
    <comment ref="B1743" authorId="0" shapeId="0">
      <text>
        <r>
          <rPr>
            <sz val="11"/>
            <color theme="1"/>
            <rFont val="Calibri"/>
            <family val="2"/>
            <scheme val="minor"/>
          </rPr>
          <t>Asignaciones que no suponen la contraprestación de bienes o servicios que se otorgan a fideicomisos del Poder Legislativo no incluidos en el Presupuesto de Egresos para que por cuenta de los entes públicos ejecuten acciones que éstos les han encomendado.
	-L.C.P. Manuel Fonseca Villaseñor</t>
        </r>
      </text>
    </comment>
    <comment ref="B1744" authorId="0" shapeId="0">
      <text>
        <r>
          <rPr>
            <sz val="11"/>
            <color theme="1"/>
            <rFont val="Calibri"/>
            <family val="2"/>
            <scheme val="minor"/>
          </rPr>
          <t>Asignaciones que no suponen la contraprestación de bienes o servicios que se otorgan a Fideicomisos del Poder Judicial no incluidos en el Presupuesto de Egresos para que por cuenta de los entes públicos ejecuten acciones que éstos les han encomendado.
	-L.C.P. Manuel Fonseca Villaseñor</t>
        </r>
      </text>
    </comment>
    <comment ref="B1745" authorId="0" shapeId="0">
      <text>
        <r>
          <rPr>
            <sz val="11"/>
            <color theme="1"/>
            <rFont val="Calibri"/>
            <family val="2"/>
            <scheme val="minor"/>
          </rPr>
          <t>Asignaciones internas, que no suponen la contraprestación de bienes o servicios, destinada a fideicomisos no empresariales y no financieros, con el objeto de financiar gastos inherentes a sus funciones. Estas entidades cuentan con personalidad jurídica propia y en general se les asignó la responsabilidad de proveer bienes y servicios a la comunidad en su conjunto o a los hogares individualmente en términos no de mercado.
	-L.C.P. Manuel Fonseca Villaseñor</t>
        </r>
      </text>
    </comment>
    <comment ref="C1745" authorId="0" shapeId="0">
      <text>
        <r>
          <rPr>
            <sz val="11"/>
            <color theme="1"/>
            <rFont val="Calibri"/>
            <family val="2"/>
            <scheme val="minor"/>
          </rPr>
          <t>Recursos fiscales: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
	-L.C.P. Manuel Fonseca Villaseñor</t>
        </r>
      </text>
    </comment>
    <comment ref="C1746" authorId="0" shapeId="0">
      <text>
        <r>
          <rPr>
            <sz val="11"/>
            <color theme="1"/>
            <rFont val="Calibri"/>
            <family val="2"/>
            <scheme val="minor"/>
          </rPr>
          <t>Financiamiento interno: Son los que provienen de obligaciones contraídas en el país, con acreedores nacionales y pagaderos en el interior del país en moneda nacional.
	-L.C.P. Manuel Fonseca Villaseñor</t>
        </r>
      </text>
    </comment>
    <comment ref="C1747" authorId="0" shapeId="0">
      <text>
        <r>
          <rPr>
            <sz val="11"/>
            <color theme="1"/>
            <rFont val="Calibri"/>
            <family val="2"/>
            <scheme val="minor"/>
          </rPr>
          <t>Financiamiento Externo: Son los que provienen de obligaciones contraídas por el Poder Ejecutivo Federal con acreedores extranjeros y pagaderos en el exterior del país en moneda extranjera.
	-L.C.P. Manuel Fonseca Villaseñor</t>
        </r>
      </text>
    </comment>
    <comment ref="C1748" authorId="0" shapeId="0">
      <text>
        <r>
          <rPr>
            <sz val="11"/>
            <color theme="1"/>
            <rFont val="Calibri"/>
            <family val="2"/>
            <scheme val="minor"/>
          </rPr>
          <t>Ingresos propios: Son los que obtienen las entidades de la administración pública paraestatal y paramunicipal como pueden ser los ingresos por venta de bienes y servicios, ingresos diversos y no inherentes a la operación, en términos de las disposiciones legales aplicables.
	-L.C.P. Manuel Fonseca Villaseñor</t>
        </r>
      </text>
    </comment>
    <comment ref="C1749"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
	-L.C.P. Manuel Fonseca Villaseñor</t>
        </r>
      </text>
    </comment>
    <comment ref="C1750" authorId="0" shapeId="0">
      <text>
        <r>
          <rPr>
            <sz val="11"/>
            <color theme="1"/>
            <rFont val="Calibri"/>
            <family val="2"/>
            <scheme val="minor"/>
          </rPr>
          <t>Recursos estatales: En el caso de los Municipios, son los que provienen del Gobierno Estatal, en términos de la Ley de Ingresos Estatal y del Presupuesto de Egresos Estatal.
	-L.C.P. Manuel Fonseca Villaseñor</t>
        </r>
      </text>
    </comment>
    <comment ref="C1751" authorId="0" shapeId="0">
      <text>
        <r>
          <rPr>
            <sz val="11"/>
            <color theme="1"/>
            <rFont val="Calibri"/>
            <family val="2"/>
            <scheme val="minor"/>
          </rPr>
          <t>Otros recursos de libre disposición: Son los que provienen de otras fuentes no etiquetadas no comprendidas en los conceptos anteriores.
	-L.C.P. Manuel Fonseca Villaseñor</t>
        </r>
      </text>
    </comment>
    <comment ref="C1752"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
	-L.C.P. Manuel Fonseca Villaseñor</t>
        </r>
      </text>
    </comment>
    <comment ref="C1753" authorId="0" shapeId="0">
      <text>
        <r>
          <rPr>
            <sz val="11"/>
            <color theme="1"/>
            <rFont val="Calibri"/>
            <family val="2"/>
            <scheme val="minor"/>
          </rPr>
          <t>Recursos estatales: En el caso de los Municipios, son los que provienen del Gobierno Estatal y que cuentan con un destino específico, en términos de la Ley de Ingresos Estatal y del Presupuesto de Egresos Estatal.
	-L.C.P. Manuel Fonseca Villaseñor</t>
        </r>
      </text>
    </comment>
    <comment ref="C1754" authorId="0" shapeId="0">
      <text>
        <r>
          <rPr>
            <sz val="11"/>
            <color theme="1"/>
            <rFont val="Calibri"/>
            <family val="2"/>
            <scheme val="minor"/>
          </rPr>
          <t>Otros recursos de transferencias federales etiquetadas: Son los que provienen de otras fuentes etiquetadas no comprendidas en los conceptos anteriores.
	-L.C.P. Manuel Fonseca Villaseñor</t>
        </r>
      </text>
    </comment>
    <comment ref="B1755" authorId="0" shapeId="0">
      <text>
        <r>
          <rPr>
            <sz val="11"/>
            <color theme="1"/>
            <rFont val="Calibri"/>
            <family val="2"/>
            <scheme val="minor"/>
          </rPr>
          <t>Asignaciones internas, que no suponen la contraprestación de bienes o servicios, destinada a fideicomisos empresariales y no financieros, con el objeto de financiar parte de los gastos inherentes a sus funciones.
	-L.C.P. Manuel Fonseca Villaseñor</t>
        </r>
      </text>
    </comment>
    <comment ref="B1756" authorId="0" shapeId="0">
      <text>
        <r>
          <rPr>
            <sz val="11"/>
            <color theme="1"/>
            <rFont val="Calibri"/>
            <family val="2"/>
            <scheme val="minor"/>
          </rPr>
          <t>Asignaciones internas, que no suponen la contraprestación de bienes o servicios, destinada a fideicomisos públicos financieros, para financiar parte de los gastos inherentes a sus funciones. Estas entidades realizan labores de intermediación financiera o actividades financieras auxiliares relacionadas con la misma.
	-L.C.P. Manuel Fonseca Villaseñor</t>
        </r>
      </text>
    </comment>
    <comment ref="B1757" authorId="0" shapeId="0">
      <text>
        <r>
          <rPr>
            <sz val="11"/>
            <color theme="1"/>
            <rFont val="Calibri"/>
            <family val="2"/>
            <scheme val="minor"/>
          </rPr>
          <t>Asignaciones internas, que no suponen la contraprestación de bienes o servicios, destinadas a otros fideicomisos no clasificados en las partidas anteriores, con el objeto de financiar parte de los gastos inherentes a sus funciones.
	-L.C.P. Manuel Fonseca Villaseñor</t>
        </r>
      </text>
    </comment>
    <comment ref="C1757" authorId="0" shapeId="0">
      <text>
        <r>
          <rPr>
            <sz val="11"/>
            <color theme="1"/>
            <rFont val="Calibri"/>
            <family val="2"/>
            <scheme val="minor"/>
          </rPr>
          <t>Recursos fiscales: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
	-L.C.P. Manuel Fonseca Villaseñor</t>
        </r>
      </text>
    </comment>
    <comment ref="C1758" authorId="0" shapeId="0">
      <text>
        <r>
          <rPr>
            <sz val="11"/>
            <color theme="1"/>
            <rFont val="Calibri"/>
            <family val="2"/>
            <scheme val="minor"/>
          </rPr>
          <t>Financiamiento interno: Son los que provienen de obligaciones contraídas en el país, con acreedores nacionales y pagaderos en el interior del país en moneda nacional.
	-L.C.P. Manuel Fonseca Villaseñor</t>
        </r>
      </text>
    </comment>
    <comment ref="C1759" authorId="0" shapeId="0">
      <text>
        <r>
          <rPr>
            <sz val="11"/>
            <color theme="1"/>
            <rFont val="Calibri"/>
            <family val="2"/>
            <scheme val="minor"/>
          </rPr>
          <t>Financiamiento Externo: Son los que provienen de obligaciones contraídas por el Poder Ejecutivo Federal con acreedores extranjeros y pagaderos en el exterior del país en moneda extranjera.
	-L.C.P. Manuel Fonseca Villaseñor</t>
        </r>
      </text>
    </comment>
    <comment ref="C1760" authorId="0" shapeId="0">
      <text>
        <r>
          <rPr>
            <sz val="11"/>
            <color theme="1"/>
            <rFont val="Calibri"/>
            <family val="2"/>
            <scheme val="minor"/>
          </rPr>
          <t>Ingresos propios: Son los que obtienen las entidades de la administración pública paraestatal y paramunicipal como pueden ser los ingresos por venta de bienes y servicios, ingresos diversos y no inherentes a la operación, en términos de las disposiciones legales aplicables.
	-L.C.P. Manuel Fonseca Villaseñor</t>
        </r>
      </text>
    </comment>
    <comment ref="C1761"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
	-L.C.P. Manuel Fonseca Villaseñor</t>
        </r>
      </text>
    </comment>
    <comment ref="C1762" authorId="0" shapeId="0">
      <text>
        <r>
          <rPr>
            <sz val="11"/>
            <color theme="1"/>
            <rFont val="Calibri"/>
            <family val="2"/>
            <scheme val="minor"/>
          </rPr>
          <t>Recursos estatales: En el caso de los Municipios, son los que provienen del Gobierno Estatal, en términos de la Ley de Ingresos Estatal y del Presupuesto de Egresos Estatal.
	-L.C.P. Manuel Fonseca Villaseñor</t>
        </r>
      </text>
    </comment>
    <comment ref="C1763" authorId="0" shapeId="0">
      <text>
        <r>
          <rPr>
            <sz val="11"/>
            <color theme="1"/>
            <rFont val="Calibri"/>
            <family val="2"/>
            <scheme val="minor"/>
          </rPr>
          <t>Otros recursos de libre disposición: Son los que provienen de otras fuentes no etiquetadas no comprendidas en los conceptos anteriores.
	-L.C.P. Manuel Fonseca Villaseñor</t>
        </r>
      </text>
    </comment>
    <comment ref="C1764"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
	-L.C.P. Manuel Fonseca Villaseñor</t>
        </r>
      </text>
    </comment>
    <comment ref="C1765" authorId="0" shapeId="0">
      <text>
        <r>
          <rPr>
            <sz val="11"/>
            <color theme="1"/>
            <rFont val="Calibri"/>
            <family val="2"/>
            <scheme val="minor"/>
          </rPr>
          <t>Recursos estatales: En el caso de los Municipios, son los que provienen del Gobierno Estatal y que cuentan con un destino específico, en términos de la Ley de Ingresos Estatal y del Presupuesto de Egresos Estatal.
	-L.C.P. Manuel Fonseca Villaseñor</t>
        </r>
      </text>
    </comment>
    <comment ref="C1766" authorId="0" shapeId="0">
      <text>
        <r>
          <rPr>
            <sz val="11"/>
            <color theme="1"/>
            <rFont val="Calibri"/>
            <family val="2"/>
            <scheme val="minor"/>
          </rPr>
          <t>Otros recursos de transferencias federales etiquetadas: Son los que provienen de otras fuentes etiquetadas no comprendidas en los conceptos anteriores.
	-L.C.P. Manuel Fonseca Villaseñor</t>
        </r>
      </text>
    </comment>
    <comment ref="B1767" authorId="0" shapeId="0">
      <text>
        <r>
          <rPr>
            <sz val="11"/>
            <color theme="1"/>
            <rFont val="Calibri"/>
            <family val="2"/>
            <scheme val="minor"/>
          </rPr>
          <t>Asignaciones destinadas a cubrir las aportaciones de seguridad social que por obligación de ley los entes públicos deben transferir a los organismos de seguridad social en su carácter de responsable solidario, distintas a las consideradas en el capítulo 1000 "Servicios Personales" o en el concepto 4500 "Pensiones y Jubilaciones".
	-L.C.P. Manuel Fonseca Villaseñor</t>
        </r>
      </text>
    </comment>
    <comment ref="B1768" authorId="0" shapeId="0">
      <text>
        <r>
          <rPr>
            <sz val="11"/>
            <color theme="1"/>
            <rFont val="Calibri"/>
            <family val="2"/>
            <scheme val="minor"/>
          </rPr>
          <t>Asignaciones destinadas a cuotas y aportaciones de seguridad social que aporta el Estado de carácter estatutario y para seguros de retiro, cesantía en edad avanzada y vejez distintas a las consideradas en el capítulo 1000 "Servicios Personales".
	-L.C.P. Manuel Fonseca Villaseñor</t>
        </r>
      </text>
    </comment>
    <comment ref="C1768" authorId="0" shapeId="0">
      <text>
        <r>
          <rPr>
            <sz val="11"/>
            <color theme="1"/>
            <rFont val="Calibri"/>
            <family val="2"/>
            <scheme val="minor"/>
          </rPr>
          <t>Recursos fiscales: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
	-L.C.P. Manuel Fonseca Villaseñor</t>
        </r>
      </text>
    </comment>
    <comment ref="C1769" authorId="0" shapeId="0">
      <text>
        <r>
          <rPr>
            <sz val="11"/>
            <color theme="1"/>
            <rFont val="Calibri"/>
            <family val="2"/>
            <scheme val="minor"/>
          </rPr>
          <t>Financiamiento interno: Son los que provienen de obligaciones contraídas en el país, con acreedores nacionales y pagaderos en el interior del país en moneda nacional.
	-L.C.P. Manuel Fonseca Villaseñor</t>
        </r>
      </text>
    </comment>
    <comment ref="C1770" authorId="0" shapeId="0">
      <text>
        <r>
          <rPr>
            <sz val="11"/>
            <color theme="1"/>
            <rFont val="Calibri"/>
            <family val="2"/>
            <scheme val="minor"/>
          </rPr>
          <t>Financiamiento Externo: Son los que provienen de obligaciones contraídas por el Poder Ejecutivo Federal con acreedores extranjeros y pagaderos en el exterior del país en moneda extranjera.
	-L.C.P. Manuel Fonseca Villaseñor</t>
        </r>
      </text>
    </comment>
    <comment ref="C1771" authorId="0" shapeId="0">
      <text>
        <r>
          <rPr>
            <sz val="11"/>
            <color theme="1"/>
            <rFont val="Calibri"/>
            <family val="2"/>
            <scheme val="minor"/>
          </rPr>
          <t>Ingresos propios: Son los que obtienen las entidades de la administración pública paraestatal y paramunicipal como pueden ser los ingresos por venta de bienes y servicios, ingresos diversos y no inherentes a la operación, en términos de las disposiciones legales aplicables.
	-L.C.P. Manuel Fonseca Villaseñor</t>
        </r>
      </text>
    </comment>
    <comment ref="C1772"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
	-L.C.P. Manuel Fonseca Villaseñor</t>
        </r>
      </text>
    </comment>
    <comment ref="C1773" authorId="0" shapeId="0">
      <text>
        <r>
          <rPr>
            <sz val="11"/>
            <color theme="1"/>
            <rFont val="Calibri"/>
            <family val="2"/>
            <scheme val="minor"/>
          </rPr>
          <t>Recursos estatales: En el caso de los Municipios, son los que provienen del Gobierno Estatal, en términos de la Ley de Ingresos Estatal y del Presupuesto de Egresos Estatal.
	-L.C.P. Manuel Fonseca Villaseñor</t>
        </r>
      </text>
    </comment>
    <comment ref="C1774" authorId="0" shapeId="0">
      <text>
        <r>
          <rPr>
            <sz val="11"/>
            <color theme="1"/>
            <rFont val="Calibri"/>
            <family val="2"/>
            <scheme val="minor"/>
          </rPr>
          <t>Otros recursos de libre disposición: Son los que provienen de otras fuentes no etiquetadas no comprendidas en los conceptos anteriores.
	-L.C.P. Manuel Fonseca Villaseñor</t>
        </r>
      </text>
    </comment>
    <comment ref="C1775"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
	-L.C.P. Manuel Fonseca Villaseñor</t>
        </r>
      </text>
    </comment>
    <comment ref="C1776" authorId="0" shapeId="0">
      <text>
        <r>
          <rPr>
            <sz val="11"/>
            <color theme="1"/>
            <rFont val="Calibri"/>
            <family val="2"/>
            <scheme val="minor"/>
          </rPr>
          <t>Recursos estatales: En el caso de los Municipios, son los que provienen del Gobierno Estatal y que cuentan con un destino específico, en términos de la Ley de Ingresos Estatal y del Presupuesto de Egresos Estatal.
	-L.C.P. Manuel Fonseca Villaseñor</t>
        </r>
      </text>
    </comment>
    <comment ref="C1777" authorId="0" shapeId="0">
      <text>
        <r>
          <rPr>
            <sz val="11"/>
            <color theme="1"/>
            <rFont val="Calibri"/>
            <family val="2"/>
            <scheme val="minor"/>
          </rPr>
          <t>Otros recursos de transferencias federales etiquetadas: Son los que provienen de otras fuentes etiquetadas no comprendidas en los conceptos anteriores.
	-L.C.P. Manuel Fonseca Villaseñor</t>
        </r>
      </text>
    </comment>
    <comment ref="B1778" authorId="0" shapeId="0">
      <text>
        <r>
          <rPr>
            <sz val="11"/>
            <color theme="1"/>
            <rFont val="Calibri"/>
            <family val="2"/>
            <scheme val="minor"/>
          </rPr>
          <t>Asignaciones que los entes públicos destinan por causa de utilidad social para otorgar donativos a instituciones no lucrativas destinadas a actividades educativas, culturales, de salud, de investigación científica, de aplicación de nuevas tecnologías o de beneficencia, en términos de las disposiciones aplicables.
	-L.C.P. Manuel Fonseca Villaseñor</t>
        </r>
      </text>
    </comment>
    <comment ref="B1779" authorId="0" shapeId="0">
      <text>
        <r>
          <rPr>
            <sz val="11"/>
            <color theme="1"/>
            <rFont val="Calibri"/>
            <family val="2"/>
            <scheme val="minor"/>
          </rPr>
          <t>Asignaciones destinadas a instituciones privadas que desarrollen actividades sociales, culturales, de beneficencia o sanitarias sin fines de lucro, para la continuación de su labor social. Incluye las asignaciones en dinero o en especie destinadas a instituciones, tales como: escuelas, institutos, universidades, centros de investigación, hospitales, museos, fundaciones, entre otros.
	-L.C.P. Manuel Fonseca Villaseñor</t>
        </r>
      </text>
    </comment>
    <comment ref="C1779" authorId="0" shapeId="0">
      <text>
        <r>
          <rPr>
            <sz val="11"/>
            <color theme="1"/>
            <rFont val="Calibri"/>
            <family val="2"/>
            <scheme val="minor"/>
          </rPr>
          <t>Recursos fiscales: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
	-L.C.P. Manuel Fonseca Villaseñor</t>
        </r>
      </text>
    </comment>
    <comment ref="C1780" authorId="0" shapeId="0">
      <text>
        <r>
          <rPr>
            <sz val="11"/>
            <color theme="1"/>
            <rFont val="Calibri"/>
            <family val="2"/>
            <scheme val="minor"/>
          </rPr>
          <t>Financiamiento interno: Son los que provienen de obligaciones contraídas en el país, con acreedores nacionales y pagaderos en el interior del país en moneda nacional.
	-L.C.P. Manuel Fonseca Villaseñor</t>
        </r>
      </text>
    </comment>
    <comment ref="C1781" authorId="0" shapeId="0">
      <text>
        <r>
          <rPr>
            <sz val="11"/>
            <color theme="1"/>
            <rFont val="Calibri"/>
            <family val="2"/>
            <scheme val="minor"/>
          </rPr>
          <t>Financiamiento Externo: Son los que provienen de obligaciones contraídas por el Poder Ejecutivo Federal con acreedores extranjeros y pagaderos en el exterior del país en moneda extranjera.
	-L.C.P. Manuel Fonseca Villaseñor</t>
        </r>
      </text>
    </comment>
    <comment ref="C1782" authorId="0" shapeId="0">
      <text>
        <r>
          <rPr>
            <sz val="11"/>
            <color theme="1"/>
            <rFont val="Calibri"/>
            <family val="2"/>
            <scheme val="minor"/>
          </rPr>
          <t>Ingresos propios: Son los que obtienen las entidades de la administración pública paraestatal y paramunicipal como pueden ser los ingresos por venta de bienes y servicios, ingresos diversos y no inherentes a la operación, en términos de las disposiciones legales aplicables.
	-L.C.P. Manuel Fonseca Villaseñor</t>
        </r>
      </text>
    </comment>
    <comment ref="C1783"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
	-L.C.P. Manuel Fonseca Villaseñor</t>
        </r>
      </text>
    </comment>
    <comment ref="C1784" authorId="0" shapeId="0">
      <text>
        <r>
          <rPr>
            <sz val="11"/>
            <color theme="1"/>
            <rFont val="Calibri"/>
            <family val="2"/>
            <scheme val="minor"/>
          </rPr>
          <t>Recursos estatales: En el caso de los Municipios, son los que provienen del Gobierno Estatal, en términos de la Ley de Ingresos Estatal y del Presupuesto de Egresos Estatal.
	-L.C.P. Manuel Fonseca Villaseñor</t>
        </r>
      </text>
    </comment>
    <comment ref="C1785" authorId="0" shapeId="0">
      <text>
        <r>
          <rPr>
            <sz val="11"/>
            <color theme="1"/>
            <rFont val="Calibri"/>
            <family val="2"/>
            <scheme val="minor"/>
          </rPr>
          <t>Otros recursos de libre disposición: Son los que provienen de otras fuentes no etiquetadas no comprendidas en los conceptos anteriores.
	-L.C.P. Manuel Fonseca Villaseñor</t>
        </r>
      </text>
    </comment>
    <comment ref="C1786"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
	-L.C.P. Manuel Fonseca Villaseñor</t>
        </r>
      </text>
    </comment>
    <comment ref="C1787" authorId="0" shapeId="0">
      <text>
        <r>
          <rPr>
            <sz val="11"/>
            <color theme="1"/>
            <rFont val="Calibri"/>
            <family val="2"/>
            <scheme val="minor"/>
          </rPr>
          <t>Recursos estatales: En el caso de los Municipios, son los que provienen del Gobierno Estatal y que cuentan con un destino específico, en términos de la Ley de Ingresos Estatal y del Presupuesto de Egresos Estatal.
	-L.C.P. Manuel Fonseca Villaseñor</t>
        </r>
      </text>
    </comment>
    <comment ref="C1788" authorId="0" shapeId="0">
      <text>
        <r>
          <rPr>
            <sz val="11"/>
            <color theme="1"/>
            <rFont val="Calibri"/>
            <family val="2"/>
            <scheme val="minor"/>
          </rPr>
          <t>Otros recursos de transferencias federales etiquetadas: Son los que provienen de otras fuentes etiquetadas no comprendidas en los conceptos anteriores.
	-L.C.P. Manuel Fonseca Villaseñor</t>
        </r>
      </text>
    </comment>
    <comment ref="B1789" authorId="0" shapeId="0">
      <text>
        <r>
          <rPr>
            <sz val="11"/>
            <color theme="1"/>
            <rFont val="Calibri"/>
            <family val="2"/>
            <scheme val="minor"/>
          </rPr>
          <t>Asignaciones que los entes públicos otorgan, en los términos del Presupuesto de Egresos y las demás disposiciones aplicables, por concepto de donativos en dinero y donaciones en especie a favor de las entidades federativas o sus municipios para contribuir a la consecución de objetivos de beneficio social y cultural.
	-L.C.P. Manuel Fonseca Villaseñor</t>
        </r>
      </text>
    </comment>
    <comment ref="C1789" authorId="0" shapeId="0">
      <text>
        <r>
          <rPr>
            <sz val="11"/>
            <color theme="1"/>
            <rFont val="Calibri"/>
            <family val="2"/>
            <scheme val="minor"/>
          </rPr>
          <t>Recursos fiscales: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
	-L.C.P. Manuel Fonseca Villaseñor</t>
        </r>
      </text>
    </comment>
    <comment ref="C1790" authorId="0" shapeId="0">
      <text>
        <r>
          <rPr>
            <sz val="11"/>
            <color theme="1"/>
            <rFont val="Calibri"/>
            <family val="2"/>
            <scheme val="minor"/>
          </rPr>
          <t>Financiamiento interno: Son los que provienen de obligaciones contraídas en el país, con acreedores nacionales y pagaderos en el interior del país en moneda nacional.
	-L.C.P. Manuel Fonseca Villaseñor</t>
        </r>
      </text>
    </comment>
    <comment ref="C1791" authorId="0" shapeId="0">
      <text>
        <r>
          <rPr>
            <sz val="11"/>
            <color theme="1"/>
            <rFont val="Calibri"/>
            <family val="2"/>
            <scheme val="minor"/>
          </rPr>
          <t>Financiamiento Externo: Son los que provienen de obligaciones contraídas por el Poder Ejecutivo Federal con acreedores extranjeros y pagaderos en el exterior del país en moneda extranjera.
	-L.C.P. Manuel Fonseca Villaseñor</t>
        </r>
      </text>
    </comment>
    <comment ref="C1792" authorId="0" shapeId="0">
      <text>
        <r>
          <rPr>
            <sz val="11"/>
            <color theme="1"/>
            <rFont val="Calibri"/>
            <family val="2"/>
            <scheme val="minor"/>
          </rPr>
          <t>Ingresos propios: Son los que obtienen las entidades de la administración pública paraestatal y paramunicipal como pueden ser los ingresos por venta de bienes y servicios, ingresos diversos y no inherentes a la operación, en términos de las disposiciones legales aplicables.
	-L.C.P. Manuel Fonseca Villaseñor</t>
        </r>
      </text>
    </comment>
    <comment ref="C1793"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
	-L.C.P. Manuel Fonseca Villaseñor</t>
        </r>
      </text>
    </comment>
    <comment ref="C1794" authorId="0" shapeId="0">
      <text>
        <r>
          <rPr>
            <sz val="11"/>
            <color theme="1"/>
            <rFont val="Calibri"/>
            <family val="2"/>
            <scheme val="minor"/>
          </rPr>
          <t>Recursos estatales: En el caso de los Municipios, son los que provienen del Gobierno Estatal, en términos de la Ley de Ingresos Estatal y del Presupuesto de Egresos Estatal.
	-L.C.P. Manuel Fonseca Villaseñor</t>
        </r>
      </text>
    </comment>
    <comment ref="C1795" authorId="0" shapeId="0">
      <text>
        <r>
          <rPr>
            <sz val="11"/>
            <color theme="1"/>
            <rFont val="Calibri"/>
            <family val="2"/>
            <scheme val="minor"/>
          </rPr>
          <t>Otros recursos de libre disposición: Son los que provienen de otras fuentes no etiquetadas no comprendidas en los conceptos anteriores.
	-L.C.P. Manuel Fonseca Villaseñor</t>
        </r>
      </text>
    </comment>
    <comment ref="C1796"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
	-L.C.P. Manuel Fonseca Villaseñor</t>
        </r>
      </text>
    </comment>
    <comment ref="C1797" authorId="0" shapeId="0">
      <text>
        <r>
          <rPr>
            <sz val="11"/>
            <color theme="1"/>
            <rFont val="Calibri"/>
            <family val="2"/>
            <scheme val="minor"/>
          </rPr>
          <t>Recursos estatales: En el caso de los Municipios, son los que provienen del Gobierno Estatal y que cuentan con un destino específico, en términos de la Ley de Ingresos Estatal y del Presupuesto de Egresos Estatal.
	-L.C.P. Manuel Fonseca Villaseñor</t>
        </r>
      </text>
    </comment>
    <comment ref="C1798" authorId="0" shapeId="0">
      <text>
        <r>
          <rPr>
            <sz val="11"/>
            <color theme="1"/>
            <rFont val="Calibri"/>
            <family val="2"/>
            <scheme val="minor"/>
          </rPr>
          <t>Otros recursos de transferencias federales etiquetadas: Son los que provienen de otras fuentes etiquetadas no comprendidas en los conceptos anteriores.
	-L.C.P. Manuel Fonseca Villaseñor</t>
        </r>
      </text>
    </comment>
    <comment ref="B1799" authorId="0" shapeId="0">
      <text>
        <r>
          <rPr>
            <sz val="11"/>
            <color theme="1"/>
            <rFont val="Calibri"/>
            <family val="2"/>
            <scheme val="minor"/>
          </rPr>
          <t>Asignaciones que los entes públicos otorgan, en los términos del Presupuesto de Egresos y las demás disposiciones aplicables, por concepto de donativos en dinero y donaciones en especie a favor de fideicomisos privados, que desarrollen actividades administrativas, sociales, culturales, de beneficencia o sanitarias, para la continuación de su labor social.
	-L.C.P. Manuel Fonseca Villaseñor</t>
        </r>
      </text>
    </comment>
    <comment ref="C1799" authorId="0" shapeId="0">
      <text>
        <r>
          <rPr>
            <sz val="11"/>
            <color theme="1"/>
            <rFont val="Calibri"/>
            <family val="2"/>
            <scheme val="minor"/>
          </rPr>
          <t>Recursos fiscales: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
	-L.C.P. Manuel Fonseca Villaseñor</t>
        </r>
      </text>
    </comment>
    <comment ref="C1800" authorId="0" shapeId="0">
      <text>
        <r>
          <rPr>
            <sz val="11"/>
            <color theme="1"/>
            <rFont val="Calibri"/>
            <family val="2"/>
            <scheme val="minor"/>
          </rPr>
          <t>Financiamiento interno: Son los que provienen de obligaciones contraídas en el país, con acreedores nacionales y pagaderos en el interior del país en moneda nacional.
	-L.C.P. Manuel Fonseca Villaseñor</t>
        </r>
      </text>
    </comment>
    <comment ref="C1801" authorId="0" shapeId="0">
      <text>
        <r>
          <rPr>
            <sz val="11"/>
            <color theme="1"/>
            <rFont val="Calibri"/>
            <family val="2"/>
            <scheme val="minor"/>
          </rPr>
          <t>Financiamiento Externo: Son los que provienen de obligaciones contraídas por el Poder Ejecutivo Federal con acreedores extranjeros y pagaderos en el exterior del país en moneda extranjera.
	-L.C.P. Manuel Fonseca Villaseñor</t>
        </r>
      </text>
    </comment>
    <comment ref="C1802" authorId="0" shapeId="0">
      <text>
        <r>
          <rPr>
            <sz val="11"/>
            <color theme="1"/>
            <rFont val="Calibri"/>
            <family val="2"/>
            <scheme val="minor"/>
          </rPr>
          <t>Ingresos propios: Son los que obtienen las entidades de la administración pública paraestatal y paramunicipal como pueden ser los ingresos por venta de bienes y servicios, ingresos diversos y no inherentes a la operación, en términos de las disposiciones legales aplicables.
	-L.C.P. Manuel Fonseca Villaseñor</t>
        </r>
      </text>
    </comment>
    <comment ref="C1803"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
	-L.C.P. Manuel Fonseca Villaseñor</t>
        </r>
      </text>
    </comment>
    <comment ref="C1804" authorId="0" shapeId="0">
      <text>
        <r>
          <rPr>
            <sz val="11"/>
            <color theme="1"/>
            <rFont val="Calibri"/>
            <family val="2"/>
            <scheme val="minor"/>
          </rPr>
          <t>Recursos estatales: En el caso de los Municipios, son los que provienen del Gobierno Estatal, en términos de la Ley de Ingresos Estatal y del Presupuesto de Egresos Estatal.
	-L.C.P. Manuel Fonseca Villaseñor</t>
        </r>
      </text>
    </comment>
    <comment ref="C1805" authorId="0" shapeId="0">
      <text>
        <r>
          <rPr>
            <sz val="11"/>
            <color theme="1"/>
            <rFont val="Calibri"/>
            <family val="2"/>
            <scheme val="minor"/>
          </rPr>
          <t>Otros recursos de libre disposición: Son los que provienen de otras fuentes no etiquetadas no comprendidas en los conceptos anteriores.
	-L.C.P. Manuel Fonseca Villaseñor</t>
        </r>
      </text>
    </comment>
    <comment ref="C1806"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
	-L.C.P. Manuel Fonseca Villaseñor</t>
        </r>
      </text>
    </comment>
    <comment ref="C1807" authorId="0" shapeId="0">
      <text>
        <r>
          <rPr>
            <sz val="11"/>
            <color theme="1"/>
            <rFont val="Calibri"/>
            <family val="2"/>
            <scheme val="minor"/>
          </rPr>
          <t>Recursos estatales: En el caso de los Municipios, son los que provienen del Gobierno Estatal y que cuentan con un destino específico, en términos de la Ley de Ingresos Estatal y del Presupuesto de Egresos Estatal.
	-L.C.P. Manuel Fonseca Villaseñor</t>
        </r>
      </text>
    </comment>
    <comment ref="C1808" authorId="0" shapeId="0">
      <text>
        <r>
          <rPr>
            <sz val="11"/>
            <color theme="1"/>
            <rFont val="Calibri"/>
            <family val="2"/>
            <scheme val="minor"/>
          </rPr>
          <t>Otros recursos de transferencias federales etiquetadas: Son los que provienen de otras fuentes etiquetadas no comprendidas en los conceptos anteriores.
	-L.C.P. Manuel Fonseca Villaseñor</t>
        </r>
      </text>
    </comment>
    <comment ref="B1809" authorId="0" shapeId="0">
      <text>
        <r>
          <rPr>
            <sz val="11"/>
            <color theme="1"/>
            <rFont val="Calibri"/>
            <family val="2"/>
            <scheme val="minor"/>
          </rPr>
          <t>Asignaciones que los entes públicos otorgan en los términos del Presupuesto de Egresos y las demás disposiciones aplicables, por concepto de donativos en dinero y donaciones en especie a favor de fideicomisos constituidos por las entidades federativas, que desarrollen actividades administrativas, sociales, culturales, de beneficencia o sanitarias, para la continuación de su labor social.
	-L.C.P. Manuel Fonseca Villaseñor</t>
        </r>
      </text>
    </comment>
    <comment ref="C1809" authorId="0" shapeId="0">
      <text>
        <r>
          <rPr>
            <sz val="11"/>
            <color theme="1"/>
            <rFont val="Calibri"/>
            <family val="2"/>
            <scheme val="minor"/>
          </rPr>
          <t>Recursos fiscales: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
	-L.C.P. Manuel Fonseca Villaseñor</t>
        </r>
      </text>
    </comment>
    <comment ref="C1810" authorId="0" shapeId="0">
      <text>
        <r>
          <rPr>
            <sz val="11"/>
            <color theme="1"/>
            <rFont val="Calibri"/>
            <family val="2"/>
            <scheme val="minor"/>
          </rPr>
          <t>Financiamiento interno: Son los que provienen de obligaciones contraídas en el país, con acreedores nacionales y pagaderos en el interior del país en moneda nacional.
	-L.C.P. Manuel Fonseca Villaseñor</t>
        </r>
      </text>
    </comment>
    <comment ref="C1811" authorId="0" shapeId="0">
      <text>
        <r>
          <rPr>
            <sz val="11"/>
            <color theme="1"/>
            <rFont val="Calibri"/>
            <family val="2"/>
            <scheme val="minor"/>
          </rPr>
          <t>Financiamiento Externo: Son los que provienen de obligaciones contraídas por el Poder Ejecutivo Federal con acreedores extranjeros y pagaderos en el exterior del país en moneda extranjera.
	-L.C.P. Manuel Fonseca Villaseñor</t>
        </r>
      </text>
    </comment>
    <comment ref="C1812" authorId="0" shapeId="0">
      <text>
        <r>
          <rPr>
            <sz val="11"/>
            <color theme="1"/>
            <rFont val="Calibri"/>
            <family val="2"/>
            <scheme val="minor"/>
          </rPr>
          <t>Ingresos propios: Son los que obtienen las entidades de la administración pública paraestatal y paramunicipal como pueden ser los ingresos por venta de bienes y servicios, ingresos diversos y no inherentes a la operación, en términos de las disposiciones legales aplicables.
	-L.C.P. Manuel Fonseca Villaseñor</t>
        </r>
      </text>
    </comment>
    <comment ref="C1813"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
	-L.C.P. Manuel Fonseca Villaseñor</t>
        </r>
      </text>
    </comment>
    <comment ref="C1814" authorId="0" shapeId="0">
      <text>
        <r>
          <rPr>
            <sz val="11"/>
            <color theme="1"/>
            <rFont val="Calibri"/>
            <family val="2"/>
            <scheme val="minor"/>
          </rPr>
          <t>Recursos estatales: En el caso de los Municipios, son los que provienen del Gobierno Estatal, en términos de la Ley de Ingresos Estatal y del Presupuesto de Egresos Estatal.
	-L.C.P. Manuel Fonseca Villaseñor</t>
        </r>
      </text>
    </comment>
    <comment ref="C1815" authorId="0" shapeId="0">
      <text>
        <r>
          <rPr>
            <sz val="11"/>
            <color theme="1"/>
            <rFont val="Calibri"/>
            <family val="2"/>
            <scheme val="minor"/>
          </rPr>
          <t>Otros recursos de libre disposición: Son los que provienen de otras fuentes no etiquetadas no comprendidas en los conceptos anteriores.
	-L.C.P. Manuel Fonseca Villaseñor</t>
        </r>
      </text>
    </comment>
    <comment ref="C1816"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
	-L.C.P. Manuel Fonseca Villaseñor</t>
        </r>
      </text>
    </comment>
    <comment ref="C1817" authorId="0" shapeId="0">
      <text>
        <r>
          <rPr>
            <sz val="11"/>
            <color theme="1"/>
            <rFont val="Calibri"/>
            <family val="2"/>
            <scheme val="minor"/>
          </rPr>
          <t>Recursos estatales: En el caso de los Municipios, son los que provienen del Gobierno Estatal y que cuentan con un destino específico, en términos de la Ley de Ingresos Estatal y del Presupuesto de Egresos Estatal.
	-L.C.P. Manuel Fonseca Villaseñor</t>
        </r>
      </text>
    </comment>
    <comment ref="C1818" authorId="0" shapeId="0">
      <text>
        <r>
          <rPr>
            <sz val="11"/>
            <color theme="1"/>
            <rFont val="Calibri"/>
            <family val="2"/>
            <scheme val="minor"/>
          </rPr>
          <t>Otros recursos de transferencias federales etiquetadas: Son los que provienen de otras fuentes etiquetadas no comprendidas en los conceptos anteriores.
	-L.C.P. Manuel Fonseca Villaseñor</t>
        </r>
      </text>
    </comment>
    <comment ref="B1819" authorId="0" shapeId="0">
      <text>
        <r>
          <rPr>
            <sz val="11"/>
            <color theme="1"/>
            <rFont val="Calibri"/>
            <family val="2"/>
            <scheme val="minor"/>
          </rPr>
          <t>Asignaciones que los entes públicos otorgan, en los términos del Presupuesto de Egresos y las demás disposiciones aplicables, por concepto de donativos en dinero y donaciones en especie a favor de instituciones internacionales gubernamentales o privadas sin fines de lucro que contribuyan a la consecución de objetivos de beneficio social y cultural.
	-L.C.P. Manuel Fonseca Villaseñor</t>
        </r>
      </text>
    </comment>
    <comment ref="C1819" authorId="0" shapeId="0">
      <text>
        <r>
          <rPr>
            <sz val="11"/>
            <color theme="1"/>
            <rFont val="Calibri"/>
            <family val="2"/>
            <scheme val="minor"/>
          </rPr>
          <t>Recursos fiscales: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
	-L.C.P. Manuel Fonseca Villaseñor</t>
        </r>
      </text>
    </comment>
    <comment ref="C1820" authorId="0" shapeId="0">
      <text>
        <r>
          <rPr>
            <sz val="11"/>
            <color theme="1"/>
            <rFont val="Calibri"/>
            <family val="2"/>
            <scheme val="minor"/>
          </rPr>
          <t>Financiamiento interno: Son los que provienen de obligaciones contraídas en el país, con acreedores nacionales y pagaderos en el interior del país en moneda nacional.
	-L.C.P. Manuel Fonseca Villaseñor</t>
        </r>
      </text>
    </comment>
    <comment ref="C1821" authorId="0" shapeId="0">
      <text>
        <r>
          <rPr>
            <sz val="11"/>
            <color theme="1"/>
            <rFont val="Calibri"/>
            <family val="2"/>
            <scheme val="minor"/>
          </rPr>
          <t>Financiamiento Externo: Son los que provienen de obligaciones contraídas por el Poder Ejecutivo Federal con acreedores extranjeros y pagaderos en el exterior del país en moneda extranjera.
	-L.C.P. Manuel Fonseca Villaseñor</t>
        </r>
      </text>
    </comment>
    <comment ref="C1822" authorId="0" shapeId="0">
      <text>
        <r>
          <rPr>
            <sz val="11"/>
            <color theme="1"/>
            <rFont val="Calibri"/>
            <family val="2"/>
            <scheme val="minor"/>
          </rPr>
          <t>Ingresos propios: Son los que obtienen las entidades de la administración pública paraestatal y paramunicipal como pueden ser los ingresos por venta de bienes y servicios, ingresos diversos y no inherentes a la operación, en términos de las disposiciones legales aplicables.
	-L.C.P. Manuel Fonseca Villaseñor</t>
        </r>
      </text>
    </comment>
    <comment ref="C1823"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
	-L.C.P. Manuel Fonseca Villaseñor</t>
        </r>
      </text>
    </comment>
    <comment ref="C1824" authorId="0" shapeId="0">
      <text>
        <r>
          <rPr>
            <sz val="11"/>
            <color theme="1"/>
            <rFont val="Calibri"/>
            <family val="2"/>
            <scheme val="minor"/>
          </rPr>
          <t>Recursos estatales: En el caso de los Municipios, son los que provienen del Gobierno Estatal, en términos de la Ley de Ingresos Estatal y del Presupuesto de Egresos Estatal.
	-L.C.P. Manuel Fonseca Villaseñor</t>
        </r>
      </text>
    </comment>
    <comment ref="C1825" authorId="0" shapeId="0">
      <text>
        <r>
          <rPr>
            <sz val="11"/>
            <color theme="1"/>
            <rFont val="Calibri"/>
            <family val="2"/>
            <scheme val="minor"/>
          </rPr>
          <t>Otros recursos de libre disposición: Son los que provienen de otras fuentes no etiquetadas no comprendidas en los conceptos anteriores.
	-L.C.P. Manuel Fonseca Villaseñor</t>
        </r>
      </text>
    </comment>
    <comment ref="C1826"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
	-L.C.P. Manuel Fonseca Villaseñor</t>
        </r>
      </text>
    </comment>
    <comment ref="C1827" authorId="0" shapeId="0">
      <text>
        <r>
          <rPr>
            <sz val="11"/>
            <color theme="1"/>
            <rFont val="Calibri"/>
            <family val="2"/>
            <scheme val="minor"/>
          </rPr>
          <t>Recursos estatales: En el caso de los Municipios, son los que provienen del Gobierno Estatal y que cuentan con un destino específico, en términos de la Ley de Ingresos Estatal y del Presupuesto de Egresos Estatal.
	-L.C.P. Manuel Fonseca Villaseñor</t>
        </r>
      </text>
    </comment>
    <comment ref="C1828" authorId="0" shapeId="0">
      <text>
        <r>
          <rPr>
            <sz val="11"/>
            <color theme="1"/>
            <rFont val="Calibri"/>
            <family val="2"/>
            <scheme val="minor"/>
          </rPr>
          <t>Otros recursos de transferencias federales etiquetadas: Son los que provienen de otras fuentes etiquetadas no comprendidas en los conceptos anteriores.
	-L.C.P. Manuel Fonseca Villaseñor</t>
        </r>
      </text>
    </comment>
    <comment ref="B1829" authorId="0" shapeId="0">
      <text>
        <r>
          <rPr>
            <sz val="11"/>
            <color theme="1"/>
            <rFont val="Calibri"/>
            <family val="2"/>
            <scheme val="minor"/>
          </rPr>
          <t>Asignaciones que se otorgan para cubrir cuotas y aportaciones a instituciones y órganos internacionales. Derivadas de acuerdos, convenios o tratados celebrados por los entes públicos.
	-L.C.P. Manuel Fonseca Villaseñor</t>
        </r>
      </text>
    </comment>
    <comment ref="B1830" authorId="0" shapeId="0">
      <text>
        <r>
          <rPr>
            <sz val="11"/>
            <color theme="1"/>
            <rFont val="Calibri"/>
            <family val="2"/>
            <scheme val="minor"/>
          </rPr>
          <t>Asignaciones que no suponen la contraprestación de bienes o servicio, se otorgan para cubrir cuotas y aportaciones a gobiernos extranjeros, derivadas de acuerdos, convenios o tratados celebrados por los entes públicos.
	-L.C.P. Manuel Fonseca Villaseñor</t>
        </r>
      </text>
    </comment>
    <comment ref="C1830" authorId="0" shapeId="0">
      <text>
        <r>
          <rPr>
            <sz val="11"/>
            <color theme="1"/>
            <rFont val="Calibri"/>
            <family val="2"/>
            <scheme val="minor"/>
          </rPr>
          <t>Recursos fiscales: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
	-L.C.P. Manuel Fonseca Villaseñor</t>
        </r>
      </text>
    </comment>
    <comment ref="C1831" authorId="0" shapeId="0">
      <text>
        <r>
          <rPr>
            <sz val="11"/>
            <color theme="1"/>
            <rFont val="Calibri"/>
            <family val="2"/>
            <scheme val="minor"/>
          </rPr>
          <t>Financiamiento interno: Son los que provienen de obligaciones contraídas en el país, con acreedores nacionales y pagaderos en el interior del país en moneda nacional.
	-L.C.P. Manuel Fonseca Villaseñor</t>
        </r>
      </text>
    </comment>
    <comment ref="C1832" authorId="0" shapeId="0">
      <text>
        <r>
          <rPr>
            <sz val="11"/>
            <color theme="1"/>
            <rFont val="Calibri"/>
            <family val="2"/>
            <scheme val="minor"/>
          </rPr>
          <t>Financiamiento Externo: Son los que provienen de obligaciones contraídas por el Poder Ejecutivo Federal con acreedores extranjeros y pagaderos en el exterior del país en moneda extranjera.
	-L.C.P. Manuel Fonseca Villaseñor</t>
        </r>
      </text>
    </comment>
    <comment ref="C1833" authorId="0" shapeId="0">
      <text>
        <r>
          <rPr>
            <sz val="11"/>
            <color theme="1"/>
            <rFont val="Calibri"/>
            <family val="2"/>
            <scheme val="minor"/>
          </rPr>
          <t>Ingresos propios: Son los que obtienen las entidades de la administración pública paraestatal y paramunicipal como pueden ser los ingresos por venta de bienes y servicios, ingresos diversos y no inherentes a la operación, en términos de las disposiciones legales aplicables.
	-L.C.P. Manuel Fonseca Villaseñor</t>
        </r>
      </text>
    </comment>
    <comment ref="C1834"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
	-L.C.P. Manuel Fonseca Villaseñor</t>
        </r>
      </text>
    </comment>
    <comment ref="C1835" authorId="0" shapeId="0">
      <text>
        <r>
          <rPr>
            <sz val="11"/>
            <color theme="1"/>
            <rFont val="Calibri"/>
            <family val="2"/>
            <scheme val="minor"/>
          </rPr>
          <t>Recursos estatales: En el caso de los Municipios, son los que provienen del Gobierno Estatal, en términos de la Ley de Ingresos Estatal y del Presupuesto de Egresos Estatal.
	-L.C.P. Manuel Fonseca Villaseñor</t>
        </r>
      </text>
    </comment>
    <comment ref="C1836" authorId="0" shapeId="0">
      <text>
        <r>
          <rPr>
            <sz val="11"/>
            <color theme="1"/>
            <rFont val="Calibri"/>
            <family val="2"/>
            <scheme val="minor"/>
          </rPr>
          <t>Otros recursos de libre disposición: Son los que provienen de otras fuentes no etiquetadas no comprendidas en los conceptos anteriores.
	-L.C.P. Manuel Fonseca Villaseñor</t>
        </r>
      </text>
    </comment>
    <comment ref="C1837"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
	-L.C.P. Manuel Fonseca Villaseñor</t>
        </r>
      </text>
    </comment>
    <comment ref="C1838" authorId="0" shapeId="0">
      <text>
        <r>
          <rPr>
            <sz val="11"/>
            <color theme="1"/>
            <rFont val="Calibri"/>
            <family val="2"/>
            <scheme val="minor"/>
          </rPr>
          <t>Recursos estatales: En el caso de los Municipios, son los que provienen del Gobierno Estatal y que cuentan con un destino específico, en términos de la Ley de Ingresos Estatal y del Presupuesto de Egresos Estatal.
	-L.C.P. Manuel Fonseca Villaseñor</t>
        </r>
      </text>
    </comment>
    <comment ref="C1839" authorId="0" shapeId="0">
      <text>
        <r>
          <rPr>
            <sz val="11"/>
            <color theme="1"/>
            <rFont val="Calibri"/>
            <family val="2"/>
            <scheme val="minor"/>
          </rPr>
          <t>Otros recursos de transferencias federales etiquetadas: Son los que provienen de otras fuentes etiquetadas no comprendidas en los conceptos anteriores.
	-L.C.P. Manuel Fonseca Villaseñor</t>
        </r>
      </text>
    </comment>
    <comment ref="B1840" authorId="0" shapeId="0">
      <text>
        <r>
          <rPr>
            <sz val="11"/>
            <color theme="1"/>
            <rFont val="Calibri"/>
            <family val="2"/>
            <scheme val="minor"/>
          </rPr>
          <t>Asignaciones que no suponen la contraprestación de bienes o servicio, se otorgan para cubrir cuotas y aportaciones a organismos internacionales, derivadas de acuerdos, convenios o tratados celebrados por los entes públicos.
	-L.C.P. Manuel Fonseca Villaseñor</t>
        </r>
      </text>
    </comment>
    <comment ref="C1840" authorId="0" shapeId="0">
      <text>
        <r>
          <rPr>
            <sz val="11"/>
            <color theme="1"/>
            <rFont val="Calibri"/>
            <family val="2"/>
            <scheme val="minor"/>
          </rPr>
          <t>Recursos fiscales: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
	-L.C.P. Manuel Fonseca Villaseñor</t>
        </r>
      </text>
    </comment>
    <comment ref="C1841" authorId="0" shapeId="0">
      <text>
        <r>
          <rPr>
            <sz val="11"/>
            <color theme="1"/>
            <rFont val="Calibri"/>
            <family val="2"/>
            <scheme val="minor"/>
          </rPr>
          <t>Financiamiento interno: Son los que provienen de obligaciones contraídas en el país, con acreedores nacionales y pagaderos en el interior del país en moneda nacional.
	-L.C.P. Manuel Fonseca Villaseñor</t>
        </r>
      </text>
    </comment>
    <comment ref="C1842" authorId="0" shapeId="0">
      <text>
        <r>
          <rPr>
            <sz val="11"/>
            <color theme="1"/>
            <rFont val="Calibri"/>
            <family val="2"/>
            <scheme val="minor"/>
          </rPr>
          <t>Financiamiento Externo: Son los que provienen de obligaciones contraídas por el Poder Ejecutivo Federal con acreedores extranjeros y pagaderos en el exterior del país en moneda extranjera.
	-L.C.P. Manuel Fonseca Villaseñor</t>
        </r>
      </text>
    </comment>
    <comment ref="C1843" authorId="0" shapeId="0">
      <text>
        <r>
          <rPr>
            <sz val="11"/>
            <color theme="1"/>
            <rFont val="Calibri"/>
            <family val="2"/>
            <scheme val="minor"/>
          </rPr>
          <t>Ingresos propios: Son los que obtienen las entidades de la administración pública paraestatal y paramunicipal como pueden ser los ingresos por venta de bienes y servicios, ingresos diversos y no inherentes a la operación, en términos de las disposiciones legales aplicables.
	-L.C.P. Manuel Fonseca Villaseñor</t>
        </r>
      </text>
    </comment>
    <comment ref="C1844"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
	-L.C.P. Manuel Fonseca Villaseñor</t>
        </r>
      </text>
    </comment>
    <comment ref="C1845" authorId="0" shapeId="0">
      <text>
        <r>
          <rPr>
            <sz val="11"/>
            <color theme="1"/>
            <rFont val="Calibri"/>
            <family val="2"/>
            <scheme val="minor"/>
          </rPr>
          <t>Recursos estatales: En el caso de los Municipios, son los que provienen del Gobierno Estatal, en términos de la Ley de Ingresos Estatal y del Presupuesto de Egresos Estatal.
	-L.C.P. Manuel Fonseca Villaseñor</t>
        </r>
      </text>
    </comment>
    <comment ref="C1846" authorId="0" shapeId="0">
      <text>
        <r>
          <rPr>
            <sz val="11"/>
            <color theme="1"/>
            <rFont val="Calibri"/>
            <family val="2"/>
            <scheme val="minor"/>
          </rPr>
          <t>Otros recursos de libre disposición: Son los que provienen de otras fuentes no etiquetadas no comprendidas en los conceptos anteriores.
	-L.C.P. Manuel Fonseca Villaseñor</t>
        </r>
      </text>
    </comment>
    <comment ref="C1847"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
	-L.C.P. Manuel Fonseca Villaseñor</t>
        </r>
      </text>
    </comment>
    <comment ref="C1848" authorId="0" shapeId="0">
      <text>
        <r>
          <rPr>
            <sz val="11"/>
            <color theme="1"/>
            <rFont val="Calibri"/>
            <family val="2"/>
            <scheme val="minor"/>
          </rPr>
          <t>Recursos estatales: En el caso de los Municipios, son los que provienen del Gobierno Estatal y que cuentan con un destino específico, en términos de la Ley de Ingresos Estatal y del Presupuesto de Egresos Estatal.
	-L.C.P. Manuel Fonseca Villaseñor</t>
        </r>
      </text>
    </comment>
    <comment ref="C1849" authorId="0" shapeId="0">
      <text>
        <r>
          <rPr>
            <sz val="11"/>
            <color theme="1"/>
            <rFont val="Calibri"/>
            <family val="2"/>
            <scheme val="minor"/>
          </rPr>
          <t>Otros recursos de transferencias federales etiquetadas: Son los que provienen de otras fuentes etiquetadas no comprendidas en los conceptos anteriores.
	-L.C.P. Manuel Fonseca Villaseñor</t>
        </r>
      </text>
    </comment>
    <comment ref="B1850" authorId="0" shapeId="0">
      <text>
        <r>
          <rPr>
            <sz val="11"/>
            <color theme="1"/>
            <rFont val="Calibri"/>
            <family val="2"/>
            <scheme val="minor"/>
          </rPr>
          <t>Asignaciones que no suponen la contraprestación de bienes o servicio, se otorgan para cubrir cuotas  y aportaciones al sector privado externo, derivadas de acuerdos, convenios o tratados celebrados por los entes públicos.
	-L.C.P. Manuel Fonseca Villaseñor</t>
        </r>
      </text>
    </comment>
    <comment ref="C1850" authorId="0" shapeId="0">
      <text>
        <r>
          <rPr>
            <sz val="11"/>
            <color theme="1"/>
            <rFont val="Calibri"/>
            <family val="2"/>
            <scheme val="minor"/>
          </rPr>
          <t>Recursos fiscales: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
	-L.C.P. Manuel Fonseca Villaseñor</t>
        </r>
      </text>
    </comment>
    <comment ref="C1851" authorId="0" shapeId="0">
      <text>
        <r>
          <rPr>
            <sz val="11"/>
            <color theme="1"/>
            <rFont val="Calibri"/>
            <family val="2"/>
            <scheme val="minor"/>
          </rPr>
          <t>Financiamiento interno: Son los que provienen de obligaciones contraídas en el país, con acreedores nacionales y pagaderos en el interior del país en moneda nacional.
	-L.C.P. Manuel Fonseca Villaseñor</t>
        </r>
      </text>
    </comment>
    <comment ref="C1852" authorId="0" shapeId="0">
      <text>
        <r>
          <rPr>
            <sz val="11"/>
            <color theme="1"/>
            <rFont val="Calibri"/>
            <family val="2"/>
            <scheme val="minor"/>
          </rPr>
          <t>Financiamiento Externo: Son los que provienen de obligaciones contraídas por el Poder Ejecutivo Federal con acreedores extranjeros y pagaderos en el exterior del país en moneda extranjera.
	-L.C.P. Manuel Fonseca Villaseñor</t>
        </r>
      </text>
    </comment>
    <comment ref="C1853" authorId="0" shapeId="0">
      <text>
        <r>
          <rPr>
            <sz val="11"/>
            <color theme="1"/>
            <rFont val="Calibri"/>
            <family val="2"/>
            <scheme val="minor"/>
          </rPr>
          <t>Ingresos propios: Son los que obtienen las entidades de la administración pública paraestatal y paramunicipal como pueden ser los ingresos por venta de bienes y servicios, ingresos diversos y no inherentes a la operación, en términos de las disposiciones legales aplicables.
	-L.C.P. Manuel Fonseca Villaseñor</t>
        </r>
      </text>
    </comment>
    <comment ref="C1854"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
	-L.C.P. Manuel Fonseca Villaseñor</t>
        </r>
      </text>
    </comment>
    <comment ref="C1855" authorId="0" shapeId="0">
      <text>
        <r>
          <rPr>
            <sz val="11"/>
            <color theme="1"/>
            <rFont val="Calibri"/>
            <family val="2"/>
            <scheme val="minor"/>
          </rPr>
          <t>Recursos estatales: En el caso de los Municipios, son los que provienen del Gobierno Estatal, en términos de la Ley de Ingresos Estatal y del Presupuesto de Egresos Estatal.
	-L.C.P. Manuel Fonseca Villaseñor</t>
        </r>
      </text>
    </comment>
    <comment ref="C1856" authorId="0" shapeId="0">
      <text>
        <r>
          <rPr>
            <sz val="11"/>
            <color theme="1"/>
            <rFont val="Calibri"/>
            <family val="2"/>
            <scheme val="minor"/>
          </rPr>
          <t>Otros recursos de libre disposición: Son los que provienen de otras fuentes no etiquetadas no comprendidas en los conceptos anteriores.
	-L.C.P. Manuel Fonseca Villaseñor</t>
        </r>
      </text>
    </comment>
    <comment ref="C1857"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
	-L.C.P. Manuel Fonseca Villaseñor</t>
        </r>
      </text>
    </comment>
    <comment ref="C1858" authorId="0" shapeId="0">
      <text>
        <r>
          <rPr>
            <sz val="11"/>
            <color theme="1"/>
            <rFont val="Calibri"/>
            <family val="2"/>
            <scheme val="minor"/>
          </rPr>
          <t>Recursos estatales: En el caso de los Municipios, son los que provienen del Gobierno Estatal y que cuentan con un destino específico, en términos de la Ley de Ingresos Estatal y del Presupuesto de Egresos Estatal.
	-L.C.P. Manuel Fonseca Villaseñor</t>
        </r>
      </text>
    </comment>
    <comment ref="C1859" authorId="0" shapeId="0">
      <text>
        <r>
          <rPr>
            <sz val="11"/>
            <color theme="1"/>
            <rFont val="Calibri"/>
            <family val="2"/>
            <scheme val="minor"/>
          </rPr>
          <t>Otros recursos de transferencias federales etiquetadas: Son los que provienen de otras fuentes etiquetadas no comprendidas en los conceptos anteriores.
	-L.C.P. Manuel Fonseca Villaseñor</t>
        </r>
      </text>
    </comment>
    <comment ref="B1860" authorId="0" shapeId="0">
      <text>
        <r>
          <rPr>
            <sz val="11"/>
            <color theme="1"/>
            <rFont val="Calibri"/>
            <family val="2"/>
            <scheme val="minor"/>
          </rPr>
          <t>Agrupa las asignaciones destinadas a la adquisición de toda clase de bienes muebles, inmuebles e intangibles, requeridos en el desempeño de las actividades de los entes públicos. Incluye los pagos por adjudicación, expropiación e indemnización de bienes muebles e inmuebles a favor del Gobierno.
	-L.C.P. Manuel Fonseca Villaseñor</t>
        </r>
      </text>
    </comment>
    <comment ref="B1861" authorId="0" shapeId="0">
      <text>
        <r>
          <rPr>
            <sz val="11"/>
            <color theme="1"/>
            <rFont val="Calibri"/>
            <family val="2"/>
            <scheme val="minor"/>
          </rPr>
          <t>Asignaciones destinadas a la adquisición de toda clase de mobiliario y equipo de administración; bienes informáticos y equipo de cómputo; a bienes artísticos, obras de arte, objetos valiosos y otros elementos coleccionables. Así como también las refacciones y accesorios mayores correspondientes a este concepto. Incluye los pagos por adjudicación, expropiación e indemnización de bienes muebles a favor del Gobierno.
	-L.C.P. Manuel Fonseca Villaseñor</t>
        </r>
      </text>
    </comment>
    <comment ref="B1862" authorId="0" shapeId="0">
      <text>
        <r>
          <rPr>
            <sz val="11"/>
            <color theme="1"/>
            <rFont val="Calibri"/>
            <family val="2"/>
            <scheme val="minor"/>
          </rPr>
          <t>Asignaciones destinadas a la adquisición de bienes muebles y sistemas modulares que requieran los entes públicos para el desempeño de sus funciones, tales como: estantes, ficheros, percheros, escritorios, sillas, sillones, anaqueles, archiveros, libreros, mesas, pupitres, caballetes, restiradores, entre otros.
	-L.C.P. Manuel Fonseca Villaseñor</t>
        </r>
      </text>
    </comment>
    <comment ref="C1862" authorId="0" shapeId="0">
      <text>
        <r>
          <rPr>
            <sz val="11"/>
            <color theme="1"/>
            <rFont val="Calibri"/>
            <family val="2"/>
            <scheme val="minor"/>
          </rPr>
          <t>Recursos fiscales: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
	-L.C.P. Manuel Fonseca Villaseñor</t>
        </r>
      </text>
    </comment>
    <comment ref="C1863" authorId="0" shapeId="0">
      <text>
        <r>
          <rPr>
            <sz val="11"/>
            <color theme="1"/>
            <rFont val="Calibri"/>
            <family val="2"/>
            <scheme val="minor"/>
          </rPr>
          <t>Financiamiento interno: Son los que provienen de obligaciones contraídas en el país, con acreedores nacionales y pagaderos en el interior del país en moneda nacional.
	-L.C.P. Manuel Fonseca Villaseñor</t>
        </r>
      </text>
    </comment>
    <comment ref="C1864" authorId="0" shapeId="0">
      <text>
        <r>
          <rPr>
            <sz val="11"/>
            <color theme="1"/>
            <rFont val="Calibri"/>
            <family val="2"/>
            <scheme val="minor"/>
          </rPr>
          <t>Financiamiento Externo: Son los que provienen de obligaciones contraídas por el Poder Ejecutivo Federal con acreedores extranjeros y pagaderos en el exterior del país en moneda extranjera.
	-L.C.P. Manuel Fonseca Villaseñor</t>
        </r>
      </text>
    </comment>
    <comment ref="C1865" authorId="0" shapeId="0">
      <text>
        <r>
          <rPr>
            <sz val="11"/>
            <color theme="1"/>
            <rFont val="Calibri"/>
            <family val="2"/>
            <scheme val="minor"/>
          </rPr>
          <t>Ingresos propios: Son los que obtienen las entidades de la administración pública paraestatal y paramunicipal como pueden ser los ingresos por venta de bienes y servicios, ingresos diversos y no inherentes a la operación, en términos de las disposiciones legales aplicables.
	-L.C.P. Manuel Fonseca Villaseñor</t>
        </r>
      </text>
    </comment>
    <comment ref="C1866"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
	-L.C.P. Manuel Fonseca Villaseñor</t>
        </r>
      </text>
    </comment>
    <comment ref="C1867" authorId="0" shapeId="0">
      <text>
        <r>
          <rPr>
            <sz val="11"/>
            <color theme="1"/>
            <rFont val="Calibri"/>
            <family val="2"/>
            <scheme val="minor"/>
          </rPr>
          <t>Recursos estatales: En el caso de los Municipios, son los que provienen del Gobierno Estatal, en términos de la Ley de Ingresos Estatal y del Presupuesto de Egresos Estatal.
	-L.C.P. Manuel Fonseca Villaseñor</t>
        </r>
      </text>
    </comment>
    <comment ref="C1868" authorId="0" shapeId="0">
      <text>
        <r>
          <rPr>
            <sz val="11"/>
            <color theme="1"/>
            <rFont val="Calibri"/>
            <family val="2"/>
            <scheme val="minor"/>
          </rPr>
          <t>Otros recursos de libre disposición: Son los que provienen de otras fuentes no etiquetadas no comprendidas en los conceptos anteriores.
	-L.C.P. Manuel Fonseca Villaseñor</t>
        </r>
      </text>
    </comment>
    <comment ref="C1869"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
	-L.C.P. Manuel Fonseca Villaseñor</t>
        </r>
      </text>
    </comment>
    <comment ref="C1870" authorId="0" shapeId="0">
      <text>
        <r>
          <rPr>
            <sz val="11"/>
            <color theme="1"/>
            <rFont val="Calibri"/>
            <family val="2"/>
            <scheme val="minor"/>
          </rPr>
          <t>Recursos estatales: En el caso de los Municipios, son los que provienen del Gobierno Estatal y que cuentan con un destino específico, en términos de la Ley de Ingresos Estatal y del Presupuesto de Egresos Estatal.
	-L.C.P. Manuel Fonseca Villaseñor</t>
        </r>
      </text>
    </comment>
    <comment ref="C1871" authorId="0" shapeId="0">
      <text>
        <r>
          <rPr>
            <sz val="11"/>
            <color theme="1"/>
            <rFont val="Calibri"/>
            <family val="2"/>
            <scheme val="minor"/>
          </rPr>
          <t>Otros recursos de transferencias federales etiquetadas: Son los que provienen de otras fuentes etiquetadas no comprendidas en los conceptos anteriores.
	-L.C.P. Manuel Fonseca Villaseñor</t>
        </r>
      </text>
    </comment>
    <comment ref="B1872" authorId="0" shapeId="0">
      <text>
        <r>
          <rPr>
            <sz val="11"/>
            <color theme="1"/>
            <rFont val="Calibri"/>
            <family val="2"/>
            <scheme val="minor"/>
          </rPr>
          <t>Asignaciones destinadas a todo tipo de muebles ensamblados, tapizados, sofás-cama, sillones reclinables, muebles de mimbre, ratán y bejuco y materiales similares, cocinas y sus partes. Excepto muebles de oficina  y estantería.
	-L.C.P. Manuel Fonseca Villaseñor</t>
        </r>
      </text>
    </comment>
    <comment ref="C1872" authorId="0" shapeId="0">
      <text>
        <r>
          <rPr>
            <sz val="11"/>
            <color theme="1"/>
            <rFont val="Calibri"/>
            <family val="2"/>
            <scheme val="minor"/>
          </rPr>
          <t>Recursos fiscales: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
	-L.C.P. Manuel Fonseca Villaseñor</t>
        </r>
      </text>
    </comment>
    <comment ref="C1873" authorId="0" shapeId="0">
      <text>
        <r>
          <rPr>
            <sz val="11"/>
            <color theme="1"/>
            <rFont val="Calibri"/>
            <family val="2"/>
            <scheme val="minor"/>
          </rPr>
          <t>Financiamiento interno: Son los que provienen de obligaciones contraídas en el país, con acreedores nacionales y pagaderos en el interior del país en moneda nacional.
	-L.C.P. Manuel Fonseca Villaseñor</t>
        </r>
      </text>
    </comment>
    <comment ref="C1874" authorId="0" shapeId="0">
      <text>
        <r>
          <rPr>
            <sz val="11"/>
            <color theme="1"/>
            <rFont val="Calibri"/>
            <family val="2"/>
            <scheme val="minor"/>
          </rPr>
          <t>Financiamiento Externo: Son los que provienen de obligaciones contraídas por el Poder Ejecutivo Federal con acreedores extranjeros y pagaderos en el exterior del país en moneda extranjera.
	-L.C.P. Manuel Fonseca Villaseñor</t>
        </r>
      </text>
    </comment>
    <comment ref="C1875" authorId="0" shapeId="0">
      <text>
        <r>
          <rPr>
            <sz val="11"/>
            <color theme="1"/>
            <rFont val="Calibri"/>
            <family val="2"/>
            <scheme val="minor"/>
          </rPr>
          <t>Ingresos propios: Son los que obtienen las entidades de la administración pública paraestatal y paramunicipal como pueden ser los ingresos por venta de bienes y servicios, ingresos diversos y no inherentes a la operación, en términos de las disposiciones legales aplicables.
	-L.C.P. Manuel Fonseca Villaseñor</t>
        </r>
      </text>
    </comment>
    <comment ref="C1876"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
	-L.C.P. Manuel Fonseca Villaseñor</t>
        </r>
      </text>
    </comment>
    <comment ref="C1877" authorId="0" shapeId="0">
      <text>
        <r>
          <rPr>
            <sz val="11"/>
            <color theme="1"/>
            <rFont val="Calibri"/>
            <family val="2"/>
            <scheme val="minor"/>
          </rPr>
          <t>Recursos estatales: En el caso de los Municipios, son los que provienen del Gobierno Estatal, en términos de la Ley de Ingresos Estatal y del Presupuesto de Egresos Estatal.
	-L.C.P. Manuel Fonseca Villaseñor</t>
        </r>
      </text>
    </comment>
    <comment ref="C1878" authorId="0" shapeId="0">
      <text>
        <r>
          <rPr>
            <sz val="11"/>
            <color theme="1"/>
            <rFont val="Calibri"/>
            <family val="2"/>
            <scheme val="minor"/>
          </rPr>
          <t>Otros recursos de libre disposición: Son los que provienen de otras fuentes no etiquetadas no comprendidas en los conceptos anteriores.
	-L.C.P. Manuel Fonseca Villaseñor</t>
        </r>
      </text>
    </comment>
    <comment ref="C1879"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
	-L.C.P. Manuel Fonseca Villaseñor</t>
        </r>
      </text>
    </comment>
    <comment ref="C1880" authorId="0" shapeId="0">
      <text>
        <r>
          <rPr>
            <sz val="11"/>
            <color theme="1"/>
            <rFont val="Calibri"/>
            <family val="2"/>
            <scheme val="minor"/>
          </rPr>
          <t>Recursos estatales: En el caso de los Municipios, son los que provienen del Gobierno Estatal y que cuentan con un destino específico, en términos de la Ley de Ingresos Estatal y del Presupuesto de Egresos Estatal.
	-L.C.P. Manuel Fonseca Villaseñor</t>
        </r>
      </text>
    </comment>
    <comment ref="C1881" authorId="0" shapeId="0">
      <text>
        <r>
          <rPr>
            <sz val="11"/>
            <color theme="1"/>
            <rFont val="Calibri"/>
            <family val="2"/>
            <scheme val="minor"/>
          </rPr>
          <t>Otros recursos de transferencias federales etiquetadas: Son los que provienen de otras fuentes etiquetadas no comprendidas en los conceptos anteriores.
	-L.C.P. Manuel Fonseca Villaseñor</t>
        </r>
      </text>
    </comment>
    <comment ref="B1882" authorId="0" shapeId="0">
      <text>
        <r>
          <rPr>
            <sz val="11"/>
            <color theme="1"/>
            <rFont val="Calibri"/>
            <family val="2"/>
            <scheme val="minor"/>
          </rPr>
          <t>Asignaciones destinadas a cubrir adquisición de obras y colecciones de carácter histórico y cultural de manera permanente de bienes artísticos y culturales como colecciones de pinturas, esculturas, cuadros, etc.
	-L.C.P. Manuel Fonseca Villaseñor</t>
        </r>
      </text>
    </comment>
    <comment ref="C1882" authorId="0" shapeId="0">
      <text>
        <r>
          <rPr>
            <sz val="11"/>
            <color theme="1"/>
            <rFont val="Calibri"/>
            <family val="2"/>
            <scheme val="minor"/>
          </rPr>
          <t>Recursos fiscales: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
	-L.C.P. Manuel Fonseca Villaseñor</t>
        </r>
      </text>
    </comment>
    <comment ref="C1883" authorId="0" shapeId="0">
      <text>
        <r>
          <rPr>
            <sz val="11"/>
            <color theme="1"/>
            <rFont val="Calibri"/>
            <family val="2"/>
            <scheme val="minor"/>
          </rPr>
          <t>Financiamiento interno: Son los que provienen de obligaciones contraídas en el país, con acreedores nacionales y pagaderos en el interior del país en moneda nacional.
	-L.C.P. Manuel Fonseca Villaseñor</t>
        </r>
      </text>
    </comment>
    <comment ref="C1884" authorId="0" shapeId="0">
      <text>
        <r>
          <rPr>
            <sz val="11"/>
            <color theme="1"/>
            <rFont val="Calibri"/>
            <family val="2"/>
            <scheme val="minor"/>
          </rPr>
          <t>Financiamiento Externo: Son los que provienen de obligaciones contraídas por el Poder Ejecutivo Federal con acreedores extranjeros y pagaderos en el exterior del país en moneda extranjera.
	-L.C.P. Manuel Fonseca Villaseñor</t>
        </r>
      </text>
    </comment>
    <comment ref="C1885" authorId="0" shapeId="0">
      <text>
        <r>
          <rPr>
            <sz val="11"/>
            <color theme="1"/>
            <rFont val="Calibri"/>
            <family val="2"/>
            <scheme val="minor"/>
          </rPr>
          <t>Ingresos propios: Son los que obtienen las entidades de la administración pública paraestatal y paramunicipal como pueden ser los ingresos por venta de bienes y servicios, ingresos diversos y no inherentes a la operación, en términos de las disposiciones legales aplicables.
	-L.C.P. Manuel Fonseca Villaseñor</t>
        </r>
      </text>
    </comment>
    <comment ref="C1886"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
	-L.C.P. Manuel Fonseca Villaseñor</t>
        </r>
      </text>
    </comment>
    <comment ref="C1887" authorId="0" shapeId="0">
      <text>
        <r>
          <rPr>
            <sz val="11"/>
            <color theme="1"/>
            <rFont val="Calibri"/>
            <family val="2"/>
            <scheme val="minor"/>
          </rPr>
          <t>Recursos estatales: En el caso de los Municipios, son los que provienen del Gobierno Estatal, en términos de la Ley de Ingresos Estatal y del Presupuesto de Egresos Estatal.
	-L.C.P. Manuel Fonseca Villaseñor</t>
        </r>
      </text>
    </comment>
    <comment ref="C1888" authorId="0" shapeId="0">
      <text>
        <r>
          <rPr>
            <sz val="11"/>
            <color theme="1"/>
            <rFont val="Calibri"/>
            <family val="2"/>
            <scheme val="minor"/>
          </rPr>
          <t>Otros recursos de libre disposición: Son los que provienen de otras fuentes no etiquetadas no comprendidas en los conceptos anteriores.
	-L.C.P. Manuel Fonseca Villaseñor</t>
        </r>
      </text>
    </comment>
    <comment ref="C1889"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
	-L.C.P. Manuel Fonseca Villaseñor</t>
        </r>
      </text>
    </comment>
    <comment ref="C1890" authorId="0" shapeId="0">
      <text>
        <r>
          <rPr>
            <sz val="11"/>
            <color theme="1"/>
            <rFont val="Calibri"/>
            <family val="2"/>
            <scheme val="minor"/>
          </rPr>
          <t>Recursos estatales: En el caso de los Municipios, son los que provienen del Gobierno Estatal y que cuentan con un destino específico, en términos de la Ley de Ingresos Estatal y del Presupuesto de Egresos Estatal.
	-L.C.P. Manuel Fonseca Villaseñor</t>
        </r>
      </text>
    </comment>
    <comment ref="C1891" authorId="0" shapeId="0">
      <text>
        <r>
          <rPr>
            <sz val="11"/>
            <color theme="1"/>
            <rFont val="Calibri"/>
            <family val="2"/>
            <scheme val="minor"/>
          </rPr>
          <t>Otros recursos de transferencias federales etiquetadas: Son los que provienen de otras fuentes etiquetadas no comprendidas en los conceptos anteriores.
	-L.C.P. Manuel Fonseca Villaseñor</t>
        </r>
      </text>
    </comment>
    <comment ref="B1892" authorId="0" shapeId="0">
      <text>
        <r>
          <rPr>
            <sz val="11"/>
            <color theme="1"/>
            <rFont val="Calibri"/>
            <family val="2"/>
            <scheme val="minor"/>
          </rPr>
          <t>Asignaciones destinadas a cubrir la adquisición de bienes producidos de considerable valor que se adquieren y se mantienen como depósitos de valor y no se usan primordialmente para fines de producción o consumo, comprenden: piedras y metales preciosos como diamantes, el oro no monetario, el platino y la plata, que no se pretende utilizar como insumos intermedios en procesos de producción.
	-L.C.P. Manuel Fonseca Villaseñor</t>
        </r>
      </text>
    </comment>
    <comment ref="C1892" authorId="0" shapeId="0">
      <text>
        <r>
          <rPr>
            <sz val="11"/>
            <color theme="1"/>
            <rFont val="Calibri"/>
            <family val="2"/>
            <scheme val="minor"/>
          </rPr>
          <t>Recursos fiscales: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
	-L.C.P. Manuel Fonseca Villaseñor</t>
        </r>
      </text>
    </comment>
    <comment ref="C1893" authorId="0" shapeId="0">
      <text>
        <r>
          <rPr>
            <sz val="11"/>
            <color theme="1"/>
            <rFont val="Calibri"/>
            <family val="2"/>
            <scheme val="minor"/>
          </rPr>
          <t>Financiamiento interno: Son los que provienen de obligaciones contraídas en el país, con acreedores nacionales y pagaderos en el interior del país en moneda nacional.
	-L.C.P. Manuel Fonseca Villaseñor</t>
        </r>
      </text>
    </comment>
    <comment ref="C1894" authorId="0" shapeId="0">
      <text>
        <r>
          <rPr>
            <sz val="11"/>
            <color theme="1"/>
            <rFont val="Calibri"/>
            <family val="2"/>
            <scheme val="minor"/>
          </rPr>
          <t>Financiamiento Externo: Son los que provienen de obligaciones contraídas por el Poder Ejecutivo Federal con acreedores extranjeros y pagaderos en el exterior del país en moneda extranjera.
	-L.C.P. Manuel Fonseca Villaseñor</t>
        </r>
      </text>
    </comment>
    <comment ref="C1895" authorId="0" shapeId="0">
      <text>
        <r>
          <rPr>
            <sz val="11"/>
            <color theme="1"/>
            <rFont val="Calibri"/>
            <family val="2"/>
            <scheme val="minor"/>
          </rPr>
          <t>Ingresos propios: Son los que obtienen las entidades de la administración pública paraestatal y paramunicipal como pueden ser los ingresos por venta de bienes y servicios, ingresos diversos y no inherentes a la operación, en términos de las disposiciones legales aplicables.
	-L.C.P. Manuel Fonseca Villaseñor</t>
        </r>
      </text>
    </comment>
    <comment ref="C1896"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
	-L.C.P. Manuel Fonseca Villaseñor</t>
        </r>
      </text>
    </comment>
    <comment ref="C1897" authorId="0" shapeId="0">
      <text>
        <r>
          <rPr>
            <sz val="11"/>
            <color theme="1"/>
            <rFont val="Calibri"/>
            <family val="2"/>
            <scheme val="minor"/>
          </rPr>
          <t>Recursos estatales: En el caso de los Municipios, son los que provienen del Gobierno Estatal, en términos de la Ley de Ingresos Estatal y del Presupuesto de Egresos Estatal.
	-L.C.P. Manuel Fonseca Villaseñor</t>
        </r>
      </text>
    </comment>
    <comment ref="C1898" authorId="0" shapeId="0">
      <text>
        <r>
          <rPr>
            <sz val="11"/>
            <color theme="1"/>
            <rFont val="Calibri"/>
            <family val="2"/>
            <scheme val="minor"/>
          </rPr>
          <t>Otros recursos de libre disposición: Son los que provienen de otras fuentes no etiquetadas no comprendidas en los conceptos anteriores.
	-L.C.P. Manuel Fonseca Villaseñor</t>
        </r>
      </text>
    </comment>
    <comment ref="C1899"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
	-L.C.P. Manuel Fonseca Villaseñor</t>
        </r>
      </text>
    </comment>
    <comment ref="C1900" authorId="0" shapeId="0">
      <text>
        <r>
          <rPr>
            <sz val="11"/>
            <color theme="1"/>
            <rFont val="Calibri"/>
            <family val="2"/>
            <scheme val="minor"/>
          </rPr>
          <t>Recursos estatales: En el caso de los Municipios, son los que provienen del Gobierno Estatal y que cuentan con un destino específico, en términos de la Ley de Ingresos Estatal y del Presupuesto de Egresos Estatal.
	-L.C.P. Manuel Fonseca Villaseñor</t>
        </r>
      </text>
    </comment>
    <comment ref="C1901" authorId="0" shapeId="0">
      <text>
        <r>
          <rPr>
            <sz val="11"/>
            <color theme="1"/>
            <rFont val="Calibri"/>
            <family val="2"/>
            <scheme val="minor"/>
          </rPr>
          <t>Otros recursos de transferencias federales etiquetadas: Son los que provienen de otras fuentes etiquetadas no comprendidas en los conceptos anteriores.
	-L.C.P. Manuel Fonseca Villaseñor</t>
        </r>
      </text>
    </comment>
    <comment ref="B1902" authorId="0" shapeId="0">
      <text>
        <r>
          <rPr>
            <sz val="11"/>
            <color theme="1"/>
            <rFont val="Calibri"/>
            <family val="2"/>
            <scheme val="minor"/>
          </rPr>
          <t>Asignaciones destinadas a la adquisición de equipos y aparatos de uso informático, para el procesamiento electrónico de datos y para el uso de redes, así como sus refacciones y accesorios mayores, tales como: servidores, computadoras, lectoras, terminales, monitores, procesadores, tableros de control, equipos de conectividad, unidades de almacenamiento, impresoras, lectores ópticos y magnéticos, monitores y componentes electrónicos como tarjetas simples o cargadas; circuitos, modem para computadora, fax y teléfono y arneses, entre otras.
	-L.C.P. Manuel Fonseca Villaseñor</t>
        </r>
      </text>
    </comment>
    <comment ref="C1902" authorId="0" shapeId="0">
      <text>
        <r>
          <rPr>
            <sz val="11"/>
            <color theme="1"/>
            <rFont val="Calibri"/>
            <family val="2"/>
            <scheme val="minor"/>
          </rPr>
          <t>Recursos fiscales: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
	-L.C.P. Manuel Fonseca Villaseñor</t>
        </r>
      </text>
    </comment>
    <comment ref="C1903" authorId="0" shapeId="0">
      <text>
        <r>
          <rPr>
            <sz val="11"/>
            <color theme="1"/>
            <rFont val="Calibri"/>
            <family val="2"/>
            <scheme val="minor"/>
          </rPr>
          <t>Financiamiento interno: Son los que provienen de obligaciones contraídas en el país, con acreedores nacionales y pagaderos en el interior del país en moneda nacional.
	-L.C.P. Manuel Fonseca Villaseñor</t>
        </r>
      </text>
    </comment>
    <comment ref="C1904" authorId="0" shapeId="0">
      <text>
        <r>
          <rPr>
            <sz val="11"/>
            <color theme="1"/>
            <rFont val="Calibri"/>
            <family val="2"/>
            <scheme val="minor"/>
          </rPr>
          <t>Financiamiento Externo: Son los que provienen de obligaciones contraídas por el Poder Ejecutivo Federal con acreedores extranjeros y pagaderos en el exterior del país en moneda extranjera.
	-L.C.P. Manuel Fonseca Villaseñor</t>
        </r>
      </text>
    </comment>
    <comment ref="C1905" authorId="0" shapeId="0">
      <text>
        <r>
          <rPr>
            <sz val="11"/>
            <color theme="1"/>
            <rFont val="Calibri"/>
            <family val="2"/>
            <scheme val="minor"/>
          </rPr>
          <t>Ingresos propios: Son los que obtienen las entidades de la administración pública paraestatal y paramunicipal como pueden ser los ingresos por venta de bienes y servicios, ingresos diversos y no inherentes a la operación, en términos de las disposiciones legales aplicables.
	-L.C.P. Manuel Fonseca Villaseñor</t>
        </r>
      </text>
    </comment>
    <comment ref="C1906"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
	-L.C.P. Manuel Fonseca Villaseñor</t>
        </r>
      </text>
    </comment>
    <comment ref="C1907" authorId="0" shapeId="0">
      <text>
        <r>
          <rPr>
            <sz val="11"/>
            <color theme="1"/>
            <rFont val="Calibri"/>
            <family val="2"/>
            <scheme val="minor"/>
          </rPr>
          <t>Recursos estatales: En el caso de los Municipios, son los que provienen del Gobierno Estatal, en términos de la Ley de Ingresos Estatal y del Presupuesto de Egresos Estatal.
	-L.C.P. Manuel Fonseca Villaseñor</t>
        </r>
      </text>
    </comment>
    <comment ref="C1908" authorId="0" shapeId="0">
      <text>
        <r>
          <rPr>
            <sz val="11"/>
            <color theme="1"/>
            <rFont val="Calibri"/>
            <family val="2"/>
            <scheme val="minor"/>
          </rPr>
          <t>Otros recursos de libre disposición: Son los que provienen de otras fuentes no etiquetadas no comprendidas en los conceptos anteriores.
	-L.C.P. Manuel Fonseca Villaseñor</t>
        </r>
      </text>
    </comment>
    <comment ref="C1909"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
	-L.C.P. Manuel Fonseca Villaseñor</t>
        </r>
      </text>
    </comment>
    <comment ref="C1910" authorId="0" shapeId="0">
      <text>
        <r>
          <rPr>
            <sz val="11"/>
            <color theme="1"/>
            <rFont val="Calibri"/>
            <family val="2"/>
            <scheme val="minor"/>
          </rPr>
          <t>Recursos estatales: En el caso de los Municipios, son los que provienen del Gobierno Estatal y que cuentan con un destino específico, en términos de la Ley de Ingresos Estatal y del Presupuesto de Egresos Estatal.
	-L.C.P. Manuel Fonseca Villaseñor</t>
        </r>
      </text>
    </comment>
    <comment ref="C1911" authorId="0" shapeId="0">
      <text>
        <r>
          <rPr>
            <sz val="11"/>
            <color theme="1"/>
            <rFont val="Calibri"/>
            <family val="2"/>
            <scheme val="minor"/>
          </rPr>
          <t>Otros recursos de transferencias federales etiquetadas: Son los que provienen de otras fuentes etiquetadas no comprendidas en los conceptos anteriores.
	-L.C.P. Manuel Fonseca Villaseñor</t>
        </r>
      </text>
    </comment>
    <comment ref="B1912" authorId="0" shapeId="0">
      <text>
        <r>
          <rPr>
            <sz val="11"/>
            <color theme="1"/>
            <rFont val="Calibri"/>
            <family val="2"/>
            <scheme val="minor"/>
          </rPr>
          <t>Asignaciones destinadas a la adquisición de equipos propios para el desarrollo de las actividades administrativas, productivas y demás instalaciones de los entes públicos, tales como: máquinas de escribir, sumar, calcular y registrar; equipo de fotocopiadoras, aspiradoras, enceradoras, grabadoras, radios, televisores, microfilmadoras, circuito cerrado de T.V., equipos de detección de fuego, alarma y voceo, lavadoras, hornos de microondas y demás bienes considerados en los activos fijos de los entes públicos. Incluye los utensilios para el servicio de alimentación, cuya adquisición incremente los activos fijos de las mismas.
	-L.C.P. Manuel Fonseca Villaseñor</t>
        </r>
      </text>
    </comment>
    <comment ref="C1912" authorId="0" shapeId="0">
      <text>
        <r>
          <rPr>
            <sz val="11"/>
            <color theme="1"/>
            <rFont val="Calibri"/>
            <family val="2"/>
            <scheme val="minor"/>
          </rPr>
          <t>Recursos fiscales: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
	-L.C.P. Manuel Fonseca Villaseñor</t>
        </r>
      </text>
    </comment>
    <comment ref="C1913" authorId="0" shapeId="0">
      <text>
        <r>
          <rPr>
            <sz val="11"/>
            <color theme="1"/>
            <rFont val="Calibri"/>
            <family val="2"/>
            <scheme val="minor"/>
          </rPr>
          <t>Financiamiento interno: Son los que provienen de obligaciones contraídas en el país, con acreedores nacionales y pagaderos en el interior del país en moneda nacional.
	-L.C.P. Manuel Fonseca Villaseñor</t>
        </r>
      </text>
    </comment>
    <comment ref="C1914" authorId="0" shapeId="0">
      <text>
        <r>
          <rPr>
            <sz val="11"/>
            <color theme="1"/>
            <rFont val="Calibri"/>
            <family val="2"/>
            <scheme val="minor"/>
          </rPr>
          <t>Financiamiento Externo: Son los que provienen de obligaciones contraídas por el Poder Ejecutivo Federal con acreedores extranjeros y pagaderos en el exterior del país en moneda extranjera.
	-L.C.P. Manuel Fonseca Villaseñor</t>
        </r>
      </text>
    </comment>
    <comment ref="C1916"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
	-L.C.P. Manuel Fonseca Villaseñor</t>
        </r>
      </text>
    </comment>
    <comment ref="C1917" authorId="0" shapeId="0">
      <text>
        <r>
          <rPr>
            <sz val="11"/>
            <color theme="1"/>
            <rFont val="Calibri"/>
            <family val="2"/>
            <scheme val="minor"/>
          </rPr>
          <t>Recursos estatales: En el caso de los Municipios, son los que provienen del Gobierno Estatal, en términos de la Ley de Ingresos Estatal y del Presupuesto de Egresos Estatal.
	-L.C.P. Manuel Fonseca Villaseñor</t>
        </r>
      </text>
    </comment>
    <comment ref="C1918" authorId="0" shapeId="0">
      <text>
        <r>
          <rPr>
            <sz val="11"/>
            <color theme="1"/>
            <rFont val="Calibri"/>
            <family val="2"/>
            <scheme val="minor"/>
          </rPr>
          <t>Otros recursos de libre disposición: Son los que provienen de otras fuentes no etiquetadas no comprendidas en los conceptos anteriores.
	-L.C.P. Manuel Fonseca Villaseñor</t>
        </r>
      </text>
    </comment>
    <comment ref="C1919"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
	-L.C.P. Manuel Fonseca Villaseñor</t>
        </r>
      </text>
    </comment>
    <comment ref="C1920" authorId="0" shapeId="0">
      <text>
        <r>
          <rPr>
            <sz val="11"/>
            <color theme="1"/>
            <rFont val="Calibri"/>
            <family val="2"/>
            <scheme val="minor"/>
          </rPr>
          <t>Recursos estatales: En el caso de los Municipios, son los que provienen del Gobierno Estatal y que cuentan con un destino específico, en términos de la Ley de Ingresos Estatal y del Presupuesto de Egresos Estatal.
	-L.C.P. Manuel Fonseca Villaseñor</t>
        </r>
      </text>
    </comment>
    <comment ref="C1921" authorId="0" shapeId="0">
      <text>
        <r>
          <rPr>
            <sz val="11"/>
            <color theme="1"/>
            <rFont val="Calibri"/>
            <family val="2"/>
            <scheme val="minor"/>
          </rPr>
          <t>Otros recursos de transferencias federales etiquetadas: Son los que provienen de otras fuentes etiquetadas no comprendidas en los conceptos anteriores.
	-L.C.P. Manuel Fonseca Villaseñor</t>
        </r>
      </text>
    </comment>
    <comment ref="B1922" authorId="0" shapeId="0">
      <text>
        <r>
          <rPr>
            <sz val="11"/>
            <color theme="1"/>
            <rFont val="Calibri"/>
            <family val="2"/>
            <scheme val="minor"/>
          </rPr>
          <t>Asignaciones destinadas a la adquisición de equipos educacionales y recreativos, tales como: equipos y aparatos audiovisuales, aparatos de gimnasia, proyectores, cámaras fotográficas, entre otros. Incluye refacciones y accesorios mayores correspondientes a este concepto.
	-L.C.P. Manuel Fonseca Villaseñor</t>
        </r>
      </text>
    </comment>
    <comment ref="B1923" authorId="0" shapeId="0">
      <text>
        <r>
          <rPr>
            <sz val="11"/>
            <color theme="1"/>
            <rFont val="Calibri"/>
            <family val="2"/>
            <scheme val="minor"/>
          </rPr>
          <t>Asignaciones destinadas a la adquisición de equipos, tales como: proyectores, micrófonos, grabadores, televisores, entre otros.
	-L.C.P. Manuel Fonseca Villaseñor</t>
        </r>
      </text>
    </comment>
    <comment ref="C1923" authorId="0" shapeId="0">
      <text>
        <r>
          <rPr>
            <sz val="11"/>
            <color theme="1"/>
            <rFont val="Calibri"/>
            <family val="2"/>
            <scheme val="minor"/>
          </rPr>
          <t>Recursos fiscales: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
	-L.C.P. Manuel Fonseca Villaseñor</t>
        </r>
      </text>
    </comment>
    <comment ref="C1924" authorId="0" shapeId="0">
      <text>
        <r>
          <rPr>
            <sz val="11"/>
            <color theme="1"/>
            <rFont val="Calibri"/>
            <family val="2"/>
            <scheme val="minor"/>
          </rPr>
          <t>Financiamiento interno: Son los que provienen de obligaciones contraídas en el país, con acreedores nacionales y pagaderos en el interior del país en moneda nacional.
	-L.C.P. Manuel Fonseca Villaseñor</t>
        </r>
      </text>
    </comment>
    <comment ref="C1925" authorId="0" shapeId="0">
      <text>
        <r>
          <rPr>
            <sz val="11"/>
            <color theme="1"/>
            <rFont val="Calibri"/>
            <family val="2"/>
            <scheme val="minor"/>
          </rPr>
          <t>Financiamiento Externo: Son los que provienen de obligaciones contraídas por el Poder Ejecutivo Federal con acreedores extranjeros y pagaderos en el exterior del país en moneda extranjera.
	-L.C.P. Manuel Fonseca Villaseñor</t>
        </r>
      </text>
    </comment>
    <comment ref="C1926" authorId="0" shapeId="0">
      <text>
        <r>
          <rPr>
            <sz val="11"/>
            <color theme="1"/>
            <rFont val="Calibri"/>
            <family val="2"/>
            <scheme val="minor"/>
          </rPr>
          <t>Ingresos propios: Son los que obtienen las entidades de la administración pública paraestatal y paramunicipal como pueden ser los ingresos por venta de bienes y servicios, ingresos diversos y no inherentes a la operación, en términos de las disposiciones legales aplicables.
	-L.C.P. Manuel Fonseca Villaseñor</t>
        </r>
      </text>
    </comment>
    <comment ref="C1927"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
	-L.C.P. Manuel Fonseca Villaseñor</t>
        </r>
      </text>
    </comment>
    <comment ref="C1928" authorId="0" shapeId="0">
      <text>
        <r>
          <rPr>
            <sz val="11"/>
            <color theme="1"/>
            <rFont val="Calibri"/>
            <family val="2"/>
            <scheme val="minor"/>
          </rPr>
          <t>Recursos estatales: En el caso de los Municipios, son los que provienen del Gobierno Estatal, en términos de la Ley de Ingresos Estatal y del Presupuesto de Egresos Estatal.
	-L.C.P. Manuel Fonseca Villaseñor</t>
        </r>
      </text>
    </comment>
    <comment ref="C1929" authorId="0" shapeId="0">
      <text>
        <r>
          <rPr>
            <sz val="11"/>
            <color theme="1"/>
            <rFont val="Calibri"/>
            <family val="2"/>
            <scheme val="minor"/>
          </rPr>
          <t>Otros recursos de libre disposición: Son los que provienen de otras fuentes no etiquetadas no comprendidas en los conceptos anteriores.
	-L.C.P. Manuel Fonseca Villaseñor</t>
        </r>
      </text>
    </comment>
    <comment ref="C1930"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
	-L.C.P. Manuel Fonseca Villaseñor</t>
        </r>
      </text>
    </comment>
    <comment ref="C1931" authorId="0" shapeId="0">
      <text>
        <r>
          <rPr>
            <sz val="11"/>
            <color theme="1"/>
            <rFont val="Calibri"/>
            <family val="2"/>
            <scheme val="minor"/>
          </rPr>
          <t>Recursos estatales: En el caso de los Municipios, son los que provienen del Gobierno Estatal y que cuentan con un destino específico, en términos de la Ley de Ingresos Estatal y del Presupuesto de Egresos Estatal.
	-L.C.P. Manuel Fonseca Villaseñor</t>
        </r>
      </text>
    </comment>
    <comment ref="C1932" authorId="0" shapeId="0">
      <text>
        <r>
          <rPr>
            <sz val="11"/>
            <color theme="1"/>
            <rFont val="Calibri"/>
            <family val="2"/>
            <scheme val="minor"/>
          </rPr>
          <t>Otros recursos de transferencias federales etiquetadas: Son los que provienen de otras fuentes etiquetadas no comprendidas en los conceptos anteriores.
	-L.C.P. Manuel Fonseca Villaseñor</t>
        </r>
      </text>
    </comment>
    <comment ref="B1933" authorId="0" shapeId="0">
      <text>
        <r>
          <rPr>
            <sz val="11"/>
            <color theme="1"/>
            <rFont val="Calibri"/>
            <family val="2"/>
            <scheme val="minor"/>
          </rPr>
          <t>Asignaciones destinadas a la adquisición de aparatos, tales como: aparatos y equipos de gimnasia y prácticas deportivas, entro otros.
	-L.C.P. Manuel Fonseca Villaseñor</t>
        </r>
      </text>
    </comment>
    <comment ref="C1933" authorId="0" shapeId="0">
      <text>
        <r>
          <rPr>
            <sz val="11"/>
            <color theme="1"/>
            <rFont val="Calibri"/>
            <family val="2"/>
            <scheme val="minor"/>
          </rPr>
          <t>Recursos fiscales: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
	-L.C.P. Manuel Fonseca Villaseñor</t>
        </r>
      </text>
    </comment>
    <comment ref="C1934" authorId="0" shapeId="0">
      <text>
        <r>
          <rPr>
            <sz val="11"/>
            <color theme="1"/>
            <rFont val="Calibri"/>
            <family val="2"/>
            <scheme val="minor"/>
          </rPr>
          <t>Financiamiento interno: Son los que provienen de obligaciones contraídas en el país, con acreedores nacionales y pagaderos en el interior del país en moneda nacional.
	-L.C.P. Manuel Fonseca Villaseñor</t>
        </r>
      </text>
    </comment>
    <comment ref="C1935" authorId="0" shapeId="0">
      <text>
        <r>
          <rPr>
            <sz val="11"/>
            <color theme="1"/>
            <rFont val="Calibri"/>
            <family val="2"/>
            <scheme val="minor"/>
          </rPr>
          <t>Financiamiento Externo: Son los que provienen de obligaciones contraídas por el Poder Ejecutivo Federal con acreedores extranjeros y pagaderos en el exterior del país en moneda extranjera.
	-L.C.P. Manuel Fonseca Villaseñor</t>
        </r>
      </text>
    </comment>
    <comment ref="C1936" authorId="0" shapeId="0">
      <text>
        <r>
          <rPr>
            <sz val="11"/>
            <color theme="1"/>
            <rFont val="Calibri"/>
            <family val="2"/>
            <scheme val="minor"/>
          </rPr>
          <t>Ingresos propios: Son los que obtienen las entidades de la administración pública paraestatal y paramunicipal como pueden ser los ingresos por venta de bienes y servicios, ingresos diversos y no inherentes a la operación, en términos de las disposiciones legales aplicables.
	-L.C.P. Manuel Fonseca Villaseñor</t>
        </r>
      </text>
    </comment>
    <comment ref="C1937"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
	-L.C.P. Manuel Fonseca Villaseñor</t>
        </r>
      </text>
    </comment>
    <comment ref="C1938" authorId="0" shapeId="0">
      <text>
        <r>
          <rPr>
            <sz val="11"/>
            <color theme="1"/>
            <rFont val="Calibri"/>
            <family val="2"/>
            <scheme val="minor"/>
          </rPr>
          <t>Recursos estatales: En el caso de los Municipios, son los que provienen del Gobierno Estatal, en términos de la Ley de Ingresos Estatal y del Presupuesto de Egresos Estatal.
	-L.C.P. Manuel Fonseca Villaseñor</t>
        </r>
      </text>
    </comment>
    <comment ref="C1939" authorId="0" shapeId="0">
      <text>
        <r>
          <rPr>
            <sz val="11"/>
            <color theme="1"/>
            <rFont val="Calibri"/>
            <family val="2"/>
            <scheme val="minor"/>
          </rPr>
          <t>Otros recursos de libre disposición: Son los que provienen de otras fuentes no etiquetadas no comprendidas en los conceptos anteriores.
	-L.C.P. Manuel Fonseca Villaseñor</t>
        </r>
      </text>
    </comment>
    <comment ref="C1940"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
	-L.C.P. Manuel Fonseca Villaseñor</t>
        </r>
      </text>
    </comment>
    <comment ref="C1941" authorId="0" shapeId="0">
      <text>
        <r>
          <rPr>
            <sz val="11"/>
            <color theme="1"/>
            <rFont val="Calibri"/>
            <family val="2"/>
            <scheme val="minor"/>
          </rPr>
          <t>Recursos estatales: En el caso de los Municipios, son los que provienen del Gobierno Estatal y que cuentan con un destino específico, en términos de la Ley de Ingresos Estatal y del Presupuesto de Egresos Estatal.
	-L.C.P. Manuel Fonseca Villaseñor</t>
        </r>
      </text>
    </comment>
    <comment ref="C1942" authorId="0" shapeId="0">
      <text>
        <r>
          <rPr>
            <sz val="11"/>
            <color theme="1"/>
            <rFont val="Calibri"/>
            <family val="2"/>
            <scheme val="minor"/>
          </rPr>
          <t>Otros recursos de transferencias federales etiquetadas: Son los que provienen de otras fuentes etiquetadas no comprendidas en los conceptos anteriores.
	-L.C.P. Manuel Fonseca Villaseñor</t>
        </r>
      </text>
    </comment>
    <comment ref="B1943" authorId="0" shapeId="0">
      <text>
        <r>
          <rPr>
            <sz val="11"/>
            <color theme="1"/>
            <rFont val="Calibri"/>
            <family val="2"/>
            <scheme val="minor"/>
          </rPr>
          <t>Asignaciones destinadas a la adquisición de cámaras fotográficas, equipos y accesorios fotográficos y aparatos de proyección y de video, entre otros.
	-L.C.P. Manuel Fonseca Villaseñor</t>
        </r>
      </text>
    </comment>
    <comment ref="C1943" authorId="0" shapeId="0">
      <text>
        <r>
          <rPr>
            <sz val="11"/>
            <color theme="1"/>
            <rFont val="Calibri"/>
            <family val="2"/>
            <scheme val="minor"/>
          </rPr>
          <t>Recursos fiscales: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
	-L.C.P. Manuel Fonseca Villaseñor</t>
        </r>
      </text>
    </comment>
    <comment ref="C1944" authorId="0" shapeId="0">
      <text>
        <r>
          <rPr>
            <sz val="11"/>
            <color theme="1"/>
            <rFont val="Calibri"/>
            <family val="2"/>
            <scheme val="minor"/>
          </rPr>
          <t>Financiamiento interno: Son los que provienen de obligaciones contraídas en el país, con acreedores nacionales y pagaderos en el interior del país en moneda nacional.
	-L.C.P. Manuel Fonseca Villaseñor</t>
        </r>
      </text>
    </comment>
    <comment ref="C1945" authorId="0" shapeId="0">
      <text>
        <r>
          <rPr>
            <sz val="11"/>
            <color theme="1"/>
            <rFont val="Calibri"/>
            <family val="2"/>
            <scheme val="minor"/>
          </rPr>
          <t>Financiamiento Externo: Son los que provienen de obligaciones contraídas por el Poder Ejecutivo Federal con acreedores extranjeros y pagaderos en el exterior del país en moneda extranjera.
	-L.C.P. Manuel Fonseca Villaseñor</t>
        </r>
      </text>
    </comment>
    <comment ref="C1946" authorId="0" shapeId="0">
      <text>
        <r>
          <rPr>
            <sz val="11"/>
            <color theme="1"/>
            <rFont val="Calibri"/>
            <family val="2"/>
            <scheme val="minor"/>
          </rPr>
          <t>Ingresos propios: Son los que obtienen las entidades de la administración pública paraestatal y paramunicipal como pueden ser los ingresos por venta de bienes y servicios, ingresos diversos y no inherentes a la operación, en términos de las disposiciones legales aplicables.
	-L.C.P. Manuel Fonseca Villaseñor</t>
        </r>
      </text>
    </comment>
    <comment ref="C1947"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
	-L.C.P. Manuel Fonseca Villaseñor</t>
        </r>
      </text>
    </comment>
    <comment ref="C1948" authorId="0" shapeId="0">
      <text>
        <r>
          <rPr>
            <sz val="11"/>
            <color theme="1"/>
            <rFont val="Calibri"/>
            <family val="2"/>
            <scheme val="minor"/>
          </rPr>
          <t>Recursos estatales: En el caso de los Municipios, son los que provienen del Gobierno Estatal, en términos de la Ley de Ingresos Estatal y del Presupuesto de Egresos Estatal.
	-L.C.P. Manuel Fonseca Villaseñor</t>
        </r>
      </text>
    </comment>
    <comment ref="C1949" authorId="0" shapeId="0">
      <text>
        <r>
          <rPr>
            <sz val="11"/>
            <color theme="1"/>
            <rFont val="Calibri"/>
            <family val="2"/>
            <scheme val="minor"/>
          </rPr>
          <t>Otros recursos de libre disposición: Son los que provienen de otras fuentes no etiquetadas no comprendidas en los conceptos anteriores.
	-L.C.P. Manuel Fonseca Villaseñor</t>
        </r>
      </text>
    </comment>
    <comment ref="C1950"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
	-L.C.P. Manuel Fonseca Villaseñor</t>
        </r>
      </text>
    </comment>
    <comment ref="C1951" authorId="0" shapeId="0">
      <text>
        <r>
          <rPr>
            <sz val="11"/>
            <color theme="1"/>
            <rFont val="Calibri"/>
            <family val="2"/>
            <scheme val="minor"/>
          </rPr>
          <t>Recursos estatales: En el caso de los Municipios, son los que provienen del Gobierno Estatal y que cuentan con un destino específico, en términos de la Ley de Ingresos Estatal y del Presupuesto de Egresos Estatal.
	-L.C.P. Manuel Fonseca Villaseñor</t>
        </r>
      </text>
    </comment>
    <comment ref="C1952" authorId="0" shapeId="0">
      <text>
        <r>
          <rPr>
            <sz val="11"/>
            <color theme="1"/>
            <rFont val="Calibri"/>
            <family val="2"/>
            <scheme val="minor"/>
          </rPr>
          <t>Otros recursos de transferencias federales etiquetadas: Son los que provienen de otras fuentes etiquetadas no comprendidas en los conceptos anteriores.
	-L.C.P. Manuel Fonseca Villaseñor</t>
        </r>
      </text>
    </comment>
    <comment ref="B1953" authorId="0" shapeId="0">
      <text>
        <r>
          <rPr>
            <sz val="11"/>
            <color theme="1"/>
            <rFont val="Calibri"/>
            <family val="2"/>
            <scheme val="minor"/>
          </rPr>
          <t>Asignaciones destinadas a la adquisición de mobiliario y equipo educacional y recreativo, tales como: muebles especializados para uso escolar, aparatos para parques infantiles, mesas especiales de juegos, instrumentos musicales y otros equipos destinados a la educación y recreación.
	-L.C.P. Manuel Fonseca Villaseñor</t>
        </r>
      </text>
    </comment>
    <comment ref="C1953" authorId="0" shapeId="0">
      <text>
        <r>
          <rPr>
            <sz val="11"/>
            <color theme="1"/>
            <rFont val="Calibri"/>
            <family val="2"/>
            <scheme val="minor"/>
          </rPr>
          <t>Recursos fiscales: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
	-L.C.P. Manuel Fonseca Villaseñor</t>
        </r>
      </text>
    </comment>
    <comment ref="C1954" authorId="0" shapeId="0">
      <text>
        <r>
          <rPr>
            <sz val="11"/>
            <color theme="1"/>
            <rFont val="Calibri"/>
            <family val="2"/>
            <scheme val="minor"/>
          </rPr>
          <t>Financiamiento interno: Son los que provienen de obligaciones contraídas en el país, con acreedores nacionales y pagaderos en el interior del país en moneda nacional.
	-L.C.P. Manuel Fonseca Villaseñor</t>
        </r>
      </text>
    </comment>
    <comment ref="C1955" authorId="0" shapeId="0">
      <text>
        <r>
          <rPr>
            <sz val="11"/>
            <color theme="1"/>
            <rFont val="Calibri"/>
            <family val="2"/>
            <scheme val="minor"/>
          </rPr>
          <t>Financiamiento Externo: Son los que provienen de obligaciones contraídas por el Poder Ejecutivo Federal con acreedores extranjeros y pagaderos en el exterior del país en moneda extranjera.
	-L.C.P. Manuel Fonseca Villaseñor</t>
        </r>
      </text>
    </comment>
    <comment ref="C1956" authorId="0" shapeId="0">
      <text>
        <r>
          <rPr>
            <sz val="11"/>
            <color theme="1"/>
            <rFont val="Calibri"/>
            <family val="2"/>
            <scheme val="minor"/>
          </rPr>
          <t>Ingresos propios: Son los que obtienen las entidades de la administración pública paraestatal y paramunicipal como pueden ser los ingresos por venta de bienes y servicios, ingresos diversos y no inherentes a la operación, en términos de las disposiciones legales aplicables.
	-L.C.P. Manuel Fonseca Villaseñor</t>
        </r>
      </text>
    </comment>
    <comment ref="C1957"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
	-L.C.P. Manuel Fonseca Villaseñor</t>
        </r>
      </text>
    </comment>
    <comment ref="C1958" authorId="0" shapeId="0">
      <text>
        <r>
          <rPr>
            <sz val="11"/>
            <color theme="1"/>
            <rFont val="Calibri"/>
            <family val="2"/>
            <scheme val="minor"/>
          </rPr>
          <t>Recursos estatales: En el caso de los Municipios, son los que provienen del Gobierno Estatal, en términos de la Ley de Ingresos Estatal y del Presupuesto de Egresos Estatal.
	-L.C.P. Manuel Fonseca Villaseñor</t>
        </r>
      </text>
    </comment>
    <comment ref="C1959" authorId="0" shapeId="0">
      <text>
        <r>
          <rPr>
            <sz val="11"/>
            <color theme="1"/>
            <rFont val="Calibri"/>
            <family val="2"/>
            <scheme val="minor"/>
          </rPr>
          <t>Otros recursos de libre disposición: Son los que provienen de otras fuentes no etiquetadas no comprendidas en los conceptos anteriores.
	-L.C.P. Manuel Fonseca Villaseñor</t>
        </r>
      </text>
    </comment>
    <comment ref="C1960"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
	-L.C.P. Manuel Fonseca Villaseñor</t>
        </r>
      </text>
    </comment>
    <comment ref="C1961" authorId="0" shapeId="0">
      <text>
        <r>
          <rPr>
            <sz val="11"/>
            <color theme="1"/>
            <rFont val="Calibri"/>
            <family val="2"/>
            <scheme val="minor"/>
          </rPr>
          <t>Recursos estatales: En el caso de los Municipios, son los que provienen del Gobierno Estatal y que cuentan con un destino específico, en términos de la Ley de Ingresos Estatal y del Presupuesto de Egresos Estatal.
	-L.C.P. Manuel Fonseca Villaseñor</t>
        </r>
      </text>
    </comment>
    <comment ref="C1962" authorId="0" shapeId="0">
      <text>
        <r>
          <rPr>
            <sz val="11"/>
            <color theme="1"/>
            <rFont val="Calibri"/>
            <family val="2"/>
            <scheme val="minor"/>
          </rPr>
          <t>Otros recursos de transferencias federales etiquetadas: Son los que provienen de otras fuentes etiquetadas no comprendidas en los conceptos anteriores.
	-L.C.P. Manuel Fonseca Villaseñor</t>
        </r>
      </text>
    </comment>
    <comment ref="B1963" authorId="0" shapeId="0">
      <text>
        <r>
          <rPr>
            <sz val="11"/>
            <color theme="1"/>
            <rFont val="Calibri"/>
            <family val="2"/>
            <scheme val="minor"/>
          </rPr>
          <t>Asignaciones destinadas a la adquisición de equipo e instrumental médico y de laboratorio requerido para proporcionar los servicios médicos, hospitalarios y demás actividades de salud e investigación científica y técnica. Incluye refacciones y accesorios mayores correspondientes a esta partida.
	-L.C.P. Manuel Fonseca Villaseñor</t>
        </r>
      </text>
    </comment>
    <comment ref="B1964" authorId="0" shapeId="0">
      <text>
        <r>
          <rPr>
            <sz val="11"/>
            <color theme="1"/>
            <rFont val="Calibri"/>
            <family val="2"/>
            <scheme val="minor"/>
          </rPr>
          <t>Asignaciones destinadas a la adquisición de equipos, refacciones y accesorios mayores, utilizados en hospitales, unidades sanitarias, consultorios, servicios veterinarios y en los laboratorios auxiliares de las ciencias médicas y de investigación científica, tales como: rayos X, ultrasonido, equipos de diálisis e inhalo-terapia, máquinas esterilizadoras, sillas dentales, mesas operatorias, incubadoras, microscopios y toda clase de aparatos necesarios para equipar salas de rehabilitación, de emergencia, de hospitalización y de operación médica y equipo de rescate y salvamento.
	-L.C.P. Manuel Fonseca Villaseñor</t>
        </r>
      </text>
    </comment>
    <comment ref="C1964" authorId="0" shapeId="0">
      <text>
        <r>
          <rPr>
            <sz val="11"/>
            <color theme="1"/>
            <rFont val="Calibri"/>
            <family val="2"/>
            <scheme val="minor"/>
          </rPr>
          <t>Recursos fiscales: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
	-L.C.P. Manuel Fonseca Villaseñor</t>
        </r>
      </text>
    </comment>
    <comment ref="C1965" authorId="0" shapeId="0">
      <text>
        <r>
          <rPr>
            <sz val="11"/>
            <color theme="1"/>
            <rFont val="Calibri"/>
            <family val="2"/>
            <scheme val="minor"/>
          </rPr>
          <t>Financiamiento interno: Son los que provienen de obligaciones contraídas en el país, con acreedores nacionales y pagaderos en el interior del país en moneda nacional.
	-L.C.P. Manuel Fonseca Villaseñor</t>
        </r>
      </text>
    </comment>
    <comment ref="C1966" authorId="0" shapeId="0">
      <text>
        <r>
          <rPr>
            <sz val="11"/>
            <color theme="1"/>
            <rFont val="Calibri"/>
            <family val="2"/>
            <scheme val="minor"/>
          </rPr>
          <t>Financiamiento Externo: Son los que provienen de obligaciones contraídas por el Poder Ejecutivo Federal con acreedores extranjeros y pagaderos en el exterior del país en moneda extranjera.
	-L.C.P. Manuel Fonseca Villaseñor</t>
        </r>
      </text>
    </comment>
    <comment ref="C1967" authorId="0" shapeId="0">
      <text>
        <r>
          <rPr>
            <sz val="11"/>
            <color theme="1"/>
            <rFont val="Calibri"/>
            <family val="2"/>
            <scheme val="minor"/>
          </rPr>
          <t>Ingresos propios: Son los que obtienen las entidades de la administración pública paraestatal y paramunicipal como pueden ser los ingresos por venta de bienes y servicios, ingresos diversos y no inherentes a la operación, en términos de las disposiciones legales aplicables.
	-L.C.P. Manuel Fonseca Villaseñor</t>
        </r>
      </text>
    </comment>
    <comment ref="C1968"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
	-L.C.P. Manuel Fonseca Villaseñor</t>
        </r>
      </text>
    </comment>
    <comment ref="C1969" authorId="0" shapeId="0">
      <text>
        <r>
          <rPr>
            <sz val="11"/>
            <color theme="1"/>
            <rFont val="Calibri"/>
            <family val="2"/>
            <scheme val="minor"/>
          </rPr>
          <t>Recursos estatales: En el caso de los Municipios, son los que provienen del Gobierno Estatal, en términos de la Ley de Ingresos Estatal y del Presupuesto de Egresos Estatal.
	-L.C.P. Manuel Fonseca Villaseñor</t>
        </r>
      </text>
    </comment>
    <comment ref="C1970" authorId="0" shapeId="0">
      <text>
        <r>
          <rPr>
            <sz val="11"/>
            <color theme="1"/>
            <rFont val="Calibri"/>
            <family val="2"/>
            <scheme val="minor"/>
          </rPr>
          <t>Otros recursos de libre disposición: Son los que provienen de otras fuentes no etiquetadas no comprendidas en los conceptos anteriores.
	-L.C.P. Manuel Fonseca Villaseñor</t>
        </r>
      </text>
    </comment>
    <comment ref="C1971"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
	-L.C.P. Manuel Fonseca Villaseñor</t>
        </r>
      </text>
    </comment>
    <comment ref="C1972" authorId="0" shapeId="0">
      <text>
        <r>
          <rPr>
            <sz val="11"/>
            <color theme="1"/>
            <rFont val="Calibri"/>
            <family val="2"/>
            <scheme val="minor"/>
          </rPr>
          <t>Recursos estatales: En el caso de los Municipios, son los que provienen del Gobierno Estatal y que cuentan con un destino específico, en términos de la Ley de Ingresos Estatal y del Presupuesto de Egresos Estatal.
	-L.C.P. Manuel Fonseca Villaseñor</t>
        </r>
      </text>
    </comment>
    <comment ref="C1973" authorId="0" shapeId="0">
      <text>
        <r>
          <rPr>
            <sz val="11"/>
            <color theme="1"/>
            <rFont val="Calibri"/>
            <family val="2"/>
            <scheme val="minor"/>
          </rPr>
          <t>Otros recursos de transferencias federales etiquetadas: Son los que provienen de otras fuentes etiquetadas no comprendidas en los conceptos anteriores.
	-L.C.P. Manuel Fonseca Villaseñor</t>
        </r>
      </text>
    </comment>
    <comment ref="B1974" authorId="0" shapeId="0">
      <text>
        <r>
          <rPr>
            <sz val="11"/>
            <color theme="1"/>
            <rFont val="Calibri"/>
            <family val="2"/>
            <scheme val="minor"/>
          </rPr>
          <t>Asignaciones destinadas a la adquisición de instrumentos, refacciones y accesorios mayores utilizados en la ciencia médica, en general todo tipo de instrumentos médicos necesarios para operaciones quirúrgicas, dentales y oftalmológicas, entre otros. Incluye el instrumental utilizado en los laboratorios de investigación científica e instrumental de medición.
	-L.C.P. Manuel Fonseca Villaseñor</t>
        </r>
      </text>
    </comment>
    <comment ref="C1974" authorId="0" shapeId="0">
      <text>
        <r>
          <rPr>
            <sz val="11"/>
            <color theme="1"/>
            <rFont val="Calibri"/>
            <family val="2"/>
            <scheme val="minor"/>
          </rPr>
          <t>Recursos fiscales: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
	-L.C.P. Manuel Fonseca Villaseñor</t>
        </r>
      </text>
    </comment>
    <comment ref="C1975" authorId="0" shapeId="0">
      <text>
        <r>
          <rPr>
            <sz val="11"/>
            <color theme="1"/>
            <rFont val="Calibri"/>
            <family val="2"/>
            <scheme val="minor"/>
          </rPr>
          <t>Financiamiento interno: Son los que provienen de obligaciones contraídas en el país, con acreedores nacionales y pagaderos en el interior del país en moneda nacional.
	-L.C.P. Manuel Fonseca Villaseñor</t>
        </r>
      </text>
    </comment>
    <comment ref="C1976" authorId="0" shapeId="0">
      <text>
        <r>
          <rPr>
            <sz val="11"/>
            <color theme="1"/>
            <rFont val="Calibri"/>
            <family val="2"/>
            <scheme val="minor"/>
          </rPr>
          <t>Financiamiento Externo: Son los que provienen de obligaciones contraídas por el Poder Ejecutivo Federal con acreedores extranjeros y pagaderos en el exterior del país en moneda extranjera.
	-L.C.P. Manuel Fonseca Villaseñor</t>
        </r>
      </text>
    </comment>
    <comment ref="C1977" authorId="0" shapeId="0">
      <text>
        <r>
          <rPr>
            <sz val="11"/>
            <color theme="1"/>
            <rFont val="Calibri"/>
            <family val="2"/>
            <scheme val="minor"/>
          </rPr>
          <t>Ingresos propios: Son los que obtienen las entidades de la administración pública paraestatal y paramunicipal como pueden ser los ingresos por venta de bienes y servicios, ingresos diversos y no inherentes a la operación, en términos de las disposiciones legales aplicables.
	-L.C.P. Manuel Fonseca Villaseñor</t>
        </r>
      </text>
    </comment>
    <comment ref="C1978"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
	-L.C.P. Manuel Fonseca Villaseñor</t>
        </r>
      </text>
    </comment>
    <comment ref="C1979" authorId="0" shapeId="0">
      <text>
        <r>
          <rPr>
            <sz val="11"/>
            <color theme="1"/>
            <rFont val="Calibri"/>
            <family val="2"/>
            <scheme val="minor"/>
          </rPr>
          <t>Recursos estatales: En el caso de los Municipios, son los que provienen del Gobierno Estatal, en términos de la Ley de Ingresos Estatal y del Presupuesto de Egresos Estatal.
	-L.C.P. Manuel Fonseca Villaseñor</t>
        </r>
      </text>
    </comment>
    <comment ref="C1980" authorId="0" shapeId="0">
      <text>
        <r>
          <rPr>
            <sz val="11"/>
            <color theme="1"/>
            <rFont val="Calibri"/>
            <family val="2"/>
            <scheme val="minor"/>
          </rPr>
          <t>Otros recursos de libre disposición: Son los que provienen de otras fuentes no etiquetadas no comprendidas en los conceptos anteriores.
	-L.C.P. Manuel Fonseca Villaseñor</t>
        </r>
      </text>
    </comment>
    <comment ref="C1981"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
	-L.C.P. Manuel Fonseca Villaseñor</t>
        </r>
      </text>
    </comment>
    <comment ref="C1982" authorId="0" shapeId="0">
      <text>
        <r>
          <rPr>
            <sz val="11"/>
            <color theme="1"/>
            <rFont val="Calibri"/>
            <family val="2"/>
            <scheme val="minor"/>
          </rPr>
          <t>Recursos estatales: En el caso de los Municipios, son los que provienen del Gobierno Estatal y que cuentan con un destino específico, en términos de la Ley de Ingresos Estatal y del Presupuesto de Egresos Estatal.
	-L.C.P. Manuel Fonseca Villaseñor</t>
        </r>
      </text>
    </comment>
    <comment ref="C1983" authorId="0" shapeId="0">
      <text>
        <r>
          <rPr>
            <sz val="11"/>
            <color theme="1"/>
            <rFont val="Calibri"/>
            <family val="2"/>
            <scheme val="minor"/>
          </rPr>
          <t>Otros recursos de transferencias federales etiquetadas: Son los que provienen de otras fuentes etiquetadas no comprendidas en los conceptos anteriores.
	-L.C.P. Manuel Fonseca Villaseñor</t>
        </r>
      </text>
    </comment>
    <comment ref="B1984" authorId="0" shapeId="0">
      <text>
        <r>
          <rPr>
            <sz val="11"/>
            <color theme="1"/>
            <rFont val="Calibri"/>
            <family val="2"/>
            <scheme val="minor"/>
          </rPr>
          <t>Asignaciones destinadas a la adquisición de toda clase de equipo de transporte terrestre, ferroviario, aéreo, aeroespacial, marítimo, lacustre, fluvial y auxiliar de transporte. Incluye refacciones y accesorios mayores correspondientes a este concepto.
	-L.C.P. Manuel Fonseca Villaseñor</t>
        </r>
      </text>
    </comment>
    <comment ref="B1985" authorId="0" shapeId="0">
      <text>
        <r>
          <rPr>
            <sz val="11"/>
            <color theme="1"/>
            <rFont val="Calibri"/>
            <family val="2"/>
            <scheme val="minor"/>
          </rPr>
          <t>Asignaciones destinadas a la adquisición de automóviles, camionetas de carga ligera, furgonetas, minivans, autobuses y microbuses de pasajeros, camiones de carga, de volteo, revolvedores y tracto-camiones, entre otros.
	-L.C.P. Manuel Fonseca Villaseñor</t>
        </r>
      </text>
    </comment>
    <comment ref="C1985" authorId="0" shapeId="0">
      <text>
        <r>
          <rPr>
            <sz val="11"/>
            <color theme="1"/>
            <rFont val="Calibri"/>
            <family val="2"/>
            <scheme val="minor"/>
          </rPr>
          <t>Recursos fiscales: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
	-L.C.P. Manuel Fonseca Villaseñor</t>
        </r>
      </text>
    </comment>
    <comment ref="C1986" authorId="0" shapeId="0">
      <text>
        <r>
          <rPr>
            <sz val="11"/>
            <color theme="1"/>
            <rFont val="Calibri"/>
            <family val="2"/>
            <scheme val="minor"/>
          </rPr>
          <t>Financiamiento interno: Son los que provienen de obligaciones contraídas en el país, con acreedores nacionales y pagaderos en el interior del país en moneda nacional.
	-L.C.P. Manuel Fonseca Villaseñor</t>
        </r>
      </text>
    </comment>
    <comment ref="C1987" authorId="0" shapeId="0">
      <text>
        <r>
          <rPr>
            <sz val="11"/>
            <color theme="1"/>
            <rFont val="Calibri"/>
            <family val="2"/>
            <scheme val="minor"/>
          </rPr>
          <t>Financiamiento Externo: Son los que provienen de obligaciones contraídas por el Poder Ejecutivo Federal con acreedores extranjeros y pagaderos en el exterior del país en moneda extranjera.
	-L.C.P. Manuel Fonseca Villaseñor</t>
        </r>
      </text>
    </comment>
    <comment ref="C1988" authorId="0" shapeId="0">
      <text>
        <r>
          <rPr>
            <sz val="11"/>
            <color theme="1"/>
            <rFont val="Calibri"/>
            <family val="2"/>
            <scheme val="minor"/>
          </rPr>
          <t>Ingresos propios: Son los que obtienen las entidades de la administración pública paraestatal y paramunicipal como pueden ser los ingresos por venta de bienes y servicios, ingresos diversos y no inherentes a la operación, en términos de las disposiciones legales aplicables.
	-L.C.P. Manuel Fonseca Villaseñor</t>
        </r>
      </text>
    </comment>
    <comment ref="C1989"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
	-L.C.P. Manuel Fonseca Villaseñor</t>
        </r>
      </text>
    </comment>
    <comment ref="C1990" authorId="0" shapeId="0">
      <text>
        <r>
          <rPr>
            <sz val="11"/>
            <color theme="1"/>
            <rFont val="Calibri"/>
            <family val="2"/>
            <scheme val="minor"/>
          </rPr>
          <t>Recursos estatales: En el caso de los Municipios, son los que provienen del Gobierno Estatal, en términos de la Ley de Ingresos Estatal y del Presupuesto de Egresos Estatal.
	-L.C.P. Manuel Fonseca Villaseñor</t>
        </r>
      </text>
    </comment>
    <comment ref="C1991" authorId="0" shapeId="0">
      <text>
        <r>
          <rPr>
            <sz val="11"/>
            <color theme="1"/>
            <rFont val="Calibri"/>
            <family val="2"/>
            <scheme val="minor"/>
          </rPr>
          <t>Otros recursos de libre disposición: Son los que provienen de otras fuentes no etiquetadas no comprendidas en los conceptos anteriores.
	-L.C.P. Manuel Fonseca Villaseñor</t>
        </r>
      </text>
    </comment>
    <comment ref="C1992"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
	-L.C.P. Manuel Fonseca Villaseñor</t>
        </r>
      </text>
    </comment>
    <comment ref="C1993" authorId="0" shapeId="0">
      <text>
        <r>
          <rPr>
            <sz val="11"/>
            <color theme="1"/>
            <rFont val="Calibri"/>
            <family val="2"/>
            <scheme val="minor"/>
          </rPr>
          <t>Recursos estatales: En el caso de los Municipios, son los que provienen del Gobierno Estatal y que cuentan con un destino específico, en términos de la Ley de Ingresos Estatal y del Presupuesto de Egresos Estatal.
	-L.C.P. Manuel Fonseca Villaseñor</t>
        </r>
      </text>
    </comment>
    <comment ref="C1994" authorId="0" shapeId="0">
      <text>
        <r>
          <rPr>
            <sz val="11"/>
            <color theme="1"/>
            <rFont val="Calibri"/>
            <family val="2"/>
            <scheme val="minor"/>
          </rPr>
          <t>Otros recursos de transferencias federales etiquetadas: Son los que provienen de otras fuentes etiquetadas no comprendidas en los conceptos anteriores.
	-L.C.P. Manuel Fonseca Villaseñor</t>
        </r>
      </text>
    </comment>
    <comment ref="B1995" authorId="0" shapeId="0">
      <text>
        <r>
          <rPr>
            <sz val="11"/>
            <color theme="1"/>
            <rFont val="Calibri"/>
            <family val="2"/>
            <scheme val="minor"/>
          </rPr>
          <t>Asignaciones destinadas a la adquisición de carrocerías ensambladas sobre chasises producidos en otro establecimiento, remolques y semi-remolques para usos diversos, campers, casetas y toldos para camionetas, carros dormitorios, remolques para automóviles y camionetas; adaptación de vehículos para usos especiales, mecanismos de levantamiento de camiones de volteo, compuertas de camiones de carga y la quinta rueda.
	-L.C.P. Manuel Fonseca Villaseñor</t>
        </r>
      </text>
    </comment>
    <comment ref="C1995" authorId="0" shapeId="0">
      <text>
        <r>
          <rPr>
            <sz val="11"/>
            <color theme="1"/>
            <rFont val="Calibri"/>
            <family val="2"/>
            <scheme val="minor"/>
          </rPr>
          <t>Recursos fiscales: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
	-L.C.P. Manuel Fonseca Villaseñor</t>
        </r>
      </text>
    </comment>
    <comment ref="C1996" authorId="0" shapeId="0">
      <text>
        <r>
          <rPr>
            <sz val="11"/>
            <color theme="1"/>
            <rFont val="Calibri"/>
            <family val="2"/>
            <scheme val="minor"/>
          </rPr>
          <t>Financiamiento interno: Son los que provienen de obligaciones contraídas en el país, con acreedores nacionales y pagaderos en el interior del país en moneda nacional.
	-L.C.P. Manuel Fonseca Villaseñor</t>
        </r>
      </text>
    </comment>
    <comment ref="C1997" authorId="0" shapeId="0">
      <text>
        <r>
          <rPr>
            <sz val="11"/>
            <color theme="1"/>
            <rFont val="Calibri"/>
            <family val="2"/>
            <scheme val="minor"/>
          </rPr>
          <t>Financiamiento Externo: Son los que provienen de obligaciones contraídas por el Poder Ejecutivo Federal con acreedores extranjeros y pagaderos en el exterior del país en moneda extranjera.
	-L.C.P. Manuel Fonseca Villaseñor</t>
        </r>
      </text>
    </comment>
    <comment ref="C1998" authorId="0" shapeId="0">
      <text>
        <r>
          <rPr>
            <sz val="11"/>
            <color theme="1"/>
            <rFont val="Calibri"/>
            <family val="2"/>
            <scheme val="minor"/>
          </rPr>
          <t>Ingresos propios: Son los que obtienen las entidades de la administración pública paraestatal y paramunicipal como pueden ser los ingresos por venta de bienes y servicios, ingresos diversos y no inherentes a la operación, en términos de las disposiciones legales aplicables.
	-L.C.P. Manuel Fonseca Villaseñor</t>
        </r>
      </text>
    </comment>
    <comment ref="C1999"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
	-L.C.P. Manuel Fonseca Villaseñor</t>
        </r>
      </text>
    </comment>
    <comment ref="C2000" authorId="0" shapeId="0">
      <text>
        <r>
          <rPr>
            <sz val="11"/>
            <color theme="1"/>
            <rFont val="Calibri"/>
            <family val="2"/>
            <scheme val="minor"/>
          </rPr>
          <t>Recursos estatales: En el caso de los Municipios, son los que provienen del Gobierno Estatal, en términos de la Ley de Ingresos Estatal y del Presupuesto de Egresos Estatal.
	-L.C.P. Manuel Fonseca Villaseñor</t>
        </r>
      </text>
    </comment>
    <comment ref="C2001" authorId="0" shapeId="0">
      <text>
        <r>
          <rPr>
            <sz val="11"/>
            <color theme="1"/>
            <rFont val="Calibri"/>
            <family val="2"/>
            <scheme val="minor"/>
          </rPr>
          <t>Otros recursos de libre disposición: Son los que provienen de otras fuentes no etiquetadas no comprendidas en los conceptos anteriores.
	-L.C.P. Manuel Fonseca Villaseñor</t>
        </r>
      </text>
    </comment>
    <comment ref="C2002"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
	-L.C.P. Manuel Fonseca Villaseñor</t>
        </r>
      </text>
    </comment>
    <comment ref="C2003" authorId="0" shapeId="0">
      <text>
        <r>
          <rPr>
            <sz val="11"/>
            <color theme="1"/>
            <rFont val="Calibri"/>
            <family val="2"/>
            <scheme val="minor"/>
          </rPr>
          <t>Recursos estatales: En el caso de los Municipios, son los que provienen del Gobierno Estatal y que cuentan con un destino específico, en términos de la Ley de Ingresos Estatal y del Presupuesto de Egresos Estatal.
	-L.C.P. Manuel Fonseca Villaseñor</t>
        </r>
      </text>
    </comment>
    <comment ref="C2004" authorId="0" shapeId="0">
      <text>
        <r>
          <rPr>
            <sz val="11"/>
            <color theme="1"/>
            <rFont val="Calibri"/>
            <family val="2"/>
            <scheme val="minor"/>
          </rPr>
          <t>Otros recursos de transferencias federales etiquetadas: Son los que provienen de otras fuentes etiquetadas no comprendidas en los conceptos anteriores.
	-L.C.P. Manuel Fonseca Villaseñor</t>
        </r>
      </text>
    </comment>
    <comment ref="B2005" authorId="0" shapeId="0">
      <text>
        <r>
          <rPr>
            <sz val="11"/>
            <color theme="1"/>
            <rFont val="Calibri"/>
            <family val="2"/>
            <scheme val="minor"/>
          </rPr>
          <t>Asignaciones destinadas a la adquisición de aviones y demás objetos que vuelan, incluso motores, excluye navegación y medición.
	-L.C.P. Manuel Fonseca Villaseñor</t>
        </r>
      </text>
    </comment>
    <comment ref="C2005" authorId="0" shapeId="0">
      <text>
        <r>
          <rPr>
            <sz val="11"/>
            <color theme="1"/>
            <rFont val="Calibri"/>
            <family val="2"/>
            <scheme val="minor"/>
          </rPr>
          <t>Recursos fiscales: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
	-L.C.P. Manuel Fonseca Villaseñor</t>
        </r>
      </text>
    </comment>
    <comment ref="C2006" authorId="0" shapeId="0">
      <text>
        <r>
          <rPr>
            <sz val="11"/>
            <color theme="1"/>
            <rFont val="Calibri"/>
            <family val="2"/>
            <scheme val="minor"/>
          </rPr>
          <t>Financiamiento interno: Son los que provienen de obligaciones contraídas en el país, con acreedores nacionales y pagaderos en el interior del país en moneda nacional.
	-L.C.P. Manuel Fonseca Villaseñor</t>
        </r>
      </text>
    </comment>
    <comment ref="C2007" authorId="0" shapeId="0">
      <text>
        <r>
          <rPr>
            <sz val="11"/>
            <color theme="1"/>
            <rFont val="Calibri"/>
            <family val="2"/>
            <scheme val="minor"/>
          </rPr>
          <t>Financiamiento Externo: Son los que provienen de obligaciones contraídas por el Poder Ejecutivo Federal con acreedores extranjeros y pagaderos en el exterior del país en moneda extranjera.
	-L.C.P. Manuel Fonseca Villaseñor</t>
        </r>
      </text>
    </comment>
    <comment ref="C2008" authorId="0" shapeId="0">
      <text>
        <r>
          <rPr>
            <sz val="11"/>
            <color theme="1"/>
            <rFont val="Calibri"/>
            <family val="2"/>
            <scheme val="minor"/>
          </rPr>
          <t>Ingresos propios: Son los que obtienen las entidades de la administración pública paraestatal y paramunicipal como pueden ser los ingresos por venta de bienes y servicios, ingresos diversos y no inherentes a la operación, en términos de las disposiciones legales aplicables.
	-L.C.P. Manuel Fonseca Villaseñor</t>
        </r>
      </text>
    </comment>
    <comment ref="C2009"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
	-L.C.P. Manuel Fonseca Villaseñor</t>
        </r>
      </text>
    </comment>
    <comment ref="C2010" authorId="0" shapeId="0">
      <text>
        <r>
          <rPr>
            <sz val="11"/>
            <color theme="1"/>
            <rFont val="Calibri"/>
            <family val="2"/>
            <scheme val="minor"/>
          </rPr>
          <t>Recursos estatales: En el caso de los Municipios, son los que provienen del Gobierno Estatal, en términos de la Ley de Ingresos Estatal y del Presupuesto de Egresos Estatal.
	-L.C.P. Manuel Fonseca Villaseñor</t>
        </r>
      </text>
    </comment>
    <comment ref="C2011" authorId="0" shapeId="0">
      <text>
        <r>
          <rPr>
            <sz val="11"/>
            <color theme="1"/>
            <rFont val="Calibri"/>
            <family val="2"/>
            <scheme val="minor"/>
          </rPr>
          <t>Otros recursos de libre disposición: Son los que provienen de otras fuentes no etiquetadas no comprendidas en los conceptos anteriores.
	-L.C.P. Manuel Fonseca Villaseñor</t>
        </r>
      </text>
    </comment>
    <comment ref="C2012"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
	-L.C.P. Manuel Fonseca Villaseñor</t>
        </r>
      </text>
    </comment>
    <comment ref="C2013" authorId="0" shapeId="0">
      <text>
        <r>
          <rPr>
            <sz val="11"/>
            <color theme="1"/>
            <rFont val="Calibri"/>
            <family val="2"/>
            <scheme val="minor"/>
          </rPr>
          <t>Recursos estatales: En el caso de los Municipios, son los que provienen del Gobierno Estatal y que cuentan con un destino específico, en términos de la Ley de Ingresos Estatal y del Presupuesto de Egresos Estatal.
	-L.C.P. Manuel Fonseca Villaseñor</t>
        </r>
      </text>
    </comment>
    <comment ref="C2014" authorId="0" shapeId="0">
      <text>
        <r>
          <rPr>
            <sz val="11"/>
            <color theme="1"/>
            <rFont val="Calibri"/>
            <family val="2"/>
            <scheme val="minor"/>
          </rPr>
          <t>Otros recursos de transferencias federales etiquetadas: Son los que provienen de otras fuentes etiquetadas no comprendidas en los conceptos anteriores.
	-L.C.P. Manuel Fonseca Villaseñor</t>
        </r>
      </text>
    </comment>
    <comment ref="B2015" authorId="0" shapeId="0">
      <text>
        <r>
          <rPr>
            <sz val="11"/>
            <color theme="1"/>
            <rFont val="Calibri"/>
            <family val="2"/>
            <scheme val="minor"/>
          </rPr>
          <t>Asignaciones destinadas a la adquisición de equipo para el transporte ferroviario, tales como: locomotoras, vagones de pasajeros y de carga, transporte urbano en vías (metro y tren ligero), vehículos ferroviarios para mantenimiento. Excluye equipo de señalización férrea.
	-L.C.P. Manuel Fonseca Villaseñor</t>
        </r>
      </text>
    </comment>
    <comment ref="C2015" authorId="0" shapeId="0">
      <text>
        <r>
          <rPr>
            <sz val="11"/>
            <color theme="1"/>
            <rFont val="Calibri"/>
            <family val="2"/>
            <scheme val="minor"/>
          </rPr>
          <t>Recursos fiscales: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
	-L.C.P. Manuel Fonseca Villaseñor</t>
        </r>
      </text>
    </comment>
    <comment ref="C2016" authorId="0" shapeId="0">
      <text>
        <r>
          <rPr>
            <sz val="11"/>
            <color theme="1"/>
            <rFont val="Calibri"/>
            <family val="2"/>
            <scheme val="minor"/>
          </rPr>
          <t>Financiamiento interno: Son los que provienen de obligaciones contraídas en el país, con acreedores nacionales y pagaderos en el interior del país en moneda nacional.
	-L.C.P. Manuel Fonseca Villaseñor</t>
        </r>
      </text>
    </comment>
    <comment ref="C2017" authorId="0" shapeId="0">
      <text>
        <r>
          <rPr>
            <sz val="11"/>
            <color theme="1"/>
            <rFont val="Calibri"/>
            <family val="2"/>
            <scheme val="minor"/>
          </rPr>
          <t>Financiamiento Externo: Son los que provienen de obligaciones contraídas por el Poder Ejecutivo Federal con acreedores extranjeros y pagaderos en el exterior del país en moneda extranjera.
	-L.C.P. Manuel Fonseca Villaseñor</t>
        </r>
      </text>
    </comment>
    <comment ref="C2018" authorId="0" shapeId="0">
      <text>
        <r>
          <rPr>
            <sz val="11"/>
            <color theme="1"/>
            <rFont val="Calibri"/>
            <family val="2"/>
            <scheme val="minor"/>
          </rPr>
          <t>Ingresos propios: Son los que obtienen las entidades de la administración pública paraestatal y paramunicipal como pueden ser los ingresos por venta de bienes y servicios, ingresos diversos y no inherentes a la operación, en términos de las disposiciones legales aplicables.
	-L.C.P. Manuel Fonseca Villaseñor</t>
        </r>
      </text>
    </comment>
    <comment ref="C2019"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
	-L.C.P. Manuel Fonseca Villaseñor</t>
        </r>
      </text>
    </comment>
    <comment ref="C2020" authorId="0" shapeId="0">
      <text>
        <r>
          <rPr>
            <sz val="11"/>
            <color theme="1"/>
            <rFont val="Calibri"/>
            <family val="2"/>
            <scheme val="minor"/>
          </rPr>
          <t>Recursos estatales: En el caso de los Municipios, son los que provienen del Gobierno Estatal, en términos de la Ley de Ingresos Estatal y del Presupuesto de Egresos Estatal.
	-L.C.P. Manuel Fonseca Villaseñor</t>
        </r>
      </text>
    </comment>
    <comment ref="C2021" authorId="0" shapeId="0">
      <text>
        <r>
          <rPr>
            <sz val="11"/>
            <color theme="1"/>
            <rFont val="Calibri"/>
            <family val="2"/>
            <scheme val="minor"/>
          </rPr>
          <t>Otros recursos de libre disposición: Son los que provienen de otras fuentes no etiquetadas no comprendidas en los conceptos anteriores.
	-L.C.P. Manuel Fonseca Villaseñor</t>
        </r>
      </text>
    </comment>
    <comment ref="C2022"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
	-L.C.P. Manuel Fonseca Villaseñor</t>
        </r>
      </text>
    </comment>
    <comment ref="C2023" authorId="0" shapeId="0">
      <text>
        <r>
          <rPr>
            <sz val="11"/>
            <color theme="1"/>
            <rFont val="Calibri"/>
            <family val="2"/>
            <scheme val="minor"/>
          </rPr>
          <t>Recursos estatales: En el caso de los Municipios, son los que provienen del Gobierno Estatal y que cuentan con un destino específico, en términos de la Ley de Ingresos Estatal y del Presupuesto de Egresos Estatal.
	-L.C.P. Manuel Fonseca Villaseñor</t>
        </r>
      </text>
    </comment>
    <comment ref="C2024" authorId="0" shapeId="0">
      <text>
        <r>
          <rPr>
            <sz val="11"/>
            <color theme="1"/>
            <rFont val="Calibri"/>
            <family val="2"/>
            <scheme val="minor"/>
          </rPr>
          <t>Otros recursos de transferencias federales etiquetadas: Son los que provienen de otras fuentes etiquetadas no comprendidas en los conceptos anteriores.
	-L.C.P. Manuel Fonseca Villaseñor</t>
        </r>
      </text>
    </comment>
    <comment ref="B2025" authorId="0" shapeId="0">
      <text>
        <r>
          <rPr>
            <sz val="11"/>
            <color theme="1"/>
            <rFont val="Calibri"/>
            <family val="2"/>
            <scheme val="minor"/>
          </rPr>
          <t>Asignaciones destinadas a la adquisición de buques, yates, submarinos, embarcaciones de recreo y deportes, canoas y en general, embarcaciones, con o sin motor, diseñadas para la navegación marítima, costera, fluvial y lacustre, plataformas no diseñadas para la navegación pero que son de uso marítimo, tales como: dragas, buques faro, plataformas flotantes para la perforación de pozos petroleros. Incluye material para construcción de embarcaciones. Excluye motores fuera de borda, de sistema eléctrico y electrónico, de balsas de hule, de plástico no rígido.
	-L.C.P. Manuel Fonseca Villaseñor</t>
        </r>
      </text>
    </comment>
    <comment ref="C2025" authorId="0" shapeId="0">
      <text>
        <r>
          <rPr>
            <sz val="11"/>
            <color theme="1"/>
            <rFont val="Calibri"/>
            <family val="2"/>
            <scheme val="minor"/>
          </rPr>
          <t>Recursos fiscales: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
	-L.C.P. Manuel Fonseca Villaseñor</t>
        </r>
      </text>
    </comment>
    <comment ref="C2026" authorId="0" shapeId="0">
      <text>
        <r>
          <rPr>
            <sz val="11"/>
            <color theme="1"/>
            <rFont val="Calibri"/>
            <family val="2"/>
            <scheme val="minor"/>
          </rPr>
          <t>Financiamiento interno: Son los que provienen de obligaciones contraídas en el país, con acreedores nacionales y pagaderos en el interior del país en moneda nacional.
	-L.C.P. Manuel Fonseca Villaseñor</t>
        </r>
      </text>
    </comment>
    <comment ref="C2027" authorId="0" shapeId="0">
      <text>
        <r>
          <rPr>
            <sz val="11"/>
            <color theme="1"/>
            <rFont val="Calibri"/>
            <family val="2"/>
            <scheme val="minor"/>
          </rPr>
          <t>Financiamiento Externo: Son los que provienen de obligaciones contraídas por el Poder Ejecutivo Federal con acreedores extranjeros y pagaderos en el exterior del país en moneda extranjera.
	-L.C.P. Manuel Fonseca Villaseñor</t>
        </r>
      </text>
    </comment>
    <comment ref="C2028" authorId="0" shapeId="0">
      <text>
        <r>
          <rPr>
            <sz val="11"/>
            <color theme="1"/>
            <rFont val="Calibri"/>
            <family val="2"/>
            <scheme val="minor"/>
          </rPr>
          <t>Ingresos propios: Son los que obtienen las entidades de la administración pública paraestatal y paramunicipal como pueden ser los ingresos por venta de bienes y servicios, ingresos diversos y no inherentes a la operación, en términos de las disposiciones legales aplicables.
	-L.C.P. Manuel Fonseca Villaseñor</t>
        </r>
      </text>
    </comment>
    <comment ref="C2029"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
	-L.C.P. Manuel Fonseca Villaseñor</t>
        </r>
      </text>
    </comment>
    <comment ref="C2030" authorId="0" shapeId="0">
      <text>
        <r>
          <rPr>
            <sz val="11"/>
            <color theme="1"/>
            <rFont val="Calibri"/>
            <family val="2"/>
            <scheme val="minor"/>
          </rPr>
          <t>Recursos estatales: En el caso de los Municipios, son los que provienen del Gobierno Estatal, en términos de la Ley de Ingresos Estatal y del Presupuesto de Egresos Estatal.
	-L.C.P. Manuel Fonseca Villaseñor</t>
        </r>
      </text>
    </comment>
    <comment ref="C2031" authorId="0" shapeId="0">
      <text>
        <r>
          <rPr>
            <sz val="11"/>
            <color theme="1"/>
            <rFont val="Calibri"/>
            <family val="2"/>
            <scheme val="minor"/>
          </rPr>
          <t>Otros recursos de libre disposición: Son los que provienen de otras fuentes no etiquetadas no comprendidas en los conceptos anteriores.
	-L.C.P. Manuel Fonseca Villaseñor</t>
        </r>
      </text>
    </comment>
    <comment ref="C2032"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
	-L.C.P. Manuel Fonseca Villaseñor</t>
        </r>
      </text>
    </comment>
    <comment ref="C2033" authorId="0" shapeId="0">
      <text>
        <r>
          <rPr>
            <sz val="11"/>
            <color theme="1"/>
            <rFont val="Calibri"/>
            <family val="2"/>
            <scheme val="minor"/>
          </rPr>
          <t>Recursos estatales: En el caso de los Municipios, son los que provienen del Gobierno Estatal y que cuentan con un destino específico, en términos de la Ley de Ingresos Estatal y del Presupuesto de Egresos Estatal.
	-L.C.P. Manuel Fonseca Villaseñor</t>
        </r>
      </text>
    </comment>
    <comment ref="C2034" authorId="0" shapeId="0">
      <text>
        <r>
          <rPr>
            <sz val="11"/>
            <color theme="1"/>
            <rFont val="Calibri"/>
            <family val="2"/>
            <scheme val="minor"/>
          </rPr>
          <t>Otros recursos de transferencias federales etiquetadas: Son los que provienen de otras fuentes etiquetadas no comprendidas en los conceptos anteriores.
	-L.C.P. Manuel Fonseca Villaseñor</t>
        </r>
      </text>
    </comment>
    <comment ref="B2035" authorId="0" shapeId="0">
      <text>
        <r>
          <rPr>
            <sz val="11"/>
            <color theme="1"/>
            <rFont val="Calibri"/>
            <family val="2"/>
            <scheme val="minor"/>
          </rPr>
          <t>Asignaciones destinadas a la adquisición de otros equipos de transporte no clasificados en las partidas anteriores, tales como: bicicletas, motocicletas, entre otros.
	-L.C.P. Manuel Fonseca Villaseñor</t>
        </r>
      </text>
    </comment>
    <comment ref="C2035" authorId="0" shapeId="0">
      <text>
        <r>
          <rPr>
            <sz val="11"/>
            <color theme="1"/>
            <rFont val="Calibri"/>
            <family val="2"/>
            <scheme val="minor"/>
          </rPr>
          <t>Recursos fiscales: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
	-L.C.P. Manuel Fonseca Villaseñor</t>
        </r>
      </text>
    </comment>
    <comment ref="C2036" authorId="0" shapeId="0">
      <text>
        <r>
          <rPr>
            <sz val="11"/>
            <color theme="1"/>
            <rFont val="Calibri"/>
            <family val="2"/>
            <scheme val="minor"/>
          </rPr>
          <t>Financiamiento interno: Son los que provienen de obligaciones contraídas en el país, con acreedores nacionales y pagaderos en el interior del país en moneda nacional.
	-L.C.P. Manuel Fonseca Villaseñor</t>
        </r>
      </text>
    </comment>
    <comment ref="C2037" authorId="0" shapeId="0">
      <text>
        <r>
          <rPr>
            <sz val="11"/>
            <color theme="1"/>
            <rFont val="Calibri"/>
            <family val="2"/>
            <scheme val="minor"/>
          </rPr>
          <t>Financiamiento Externo: Son los que provienen de obligaciones contraídas por el Poder Ejecutivo Federal con acreedores extranjeros y pagaderos en el exterior del país en moneda extranjera.
	-L.C.P. Manuel Fonseca Villaseñor</t>
        </r>
      </text>
    </comment>
    <comment ref="C2038" authorId="0" shapeId="0">
      <text>
        <r>
          <rPr>
            <sz val="11"/>
            <color theme="1"/>
            <rFont val="Calibri"/>
            <family val="2"/>
            <scheme val="minor"/>
          </rPr>
          <t>Ingresos propios: Son los que obtienen las entidades de la administración pública paraestatal y paramunicipal como pueden ser los ingresos por venta de bienes y servicios, ingresos diversos y no inherentes a la operación, en términos de las disposiciones legales aplicables.
	-L.C.P. Manuel Fonseca Villaseñor</t>
        </r>
      </text>
    </comment>
    <comment ref="C2039"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
	-L.C.P. Manuel Fonseca Villaseñor</t>
        </r>
      </text>
    </comment>
    <comment ref="C2040" authorId="0" shapeId="0">
      <text>
        <r>
          <rPr>
            <sz val="11"/>
            <color theme="1"/>
            <rFont val="Calibri"/>
            <family val="2"/>
            <scheme val="minor"/>
          </rPr>
          <t>Recursos estatales: En el caso de los Municipios, son los que provienen del Gobierno Estatal, en términos de la Ley de Ingresos Estatal y del Presupuesto de Egresos Estatal.
	-L.C.P. Manuel Fonseca Villaseñor</t>
        </r>
      </text>
    </comment>
    <comment ref="C2041" authorId="0" shapeId="0">
      <text>
        <r>
          <rPr>
            <sz val="11"/>
            <color theme="1"/>
            <rFont val="Calibri"/>
            <family val="2"/>
            <scheme val="minor"/>
          </rPr>
          <t>Otros recursos de libre disposición: Son los que provienen de otras fuentes no etiquetadas no comprendidas en los conceptos anteriores.
	-L.C.P. Manuel Fonseca Villaseñor</t>
        </r>
      </text>
    </comment>
    <comment ref="C2042"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
	-L.C.P. Manuel Fonseca Villaseñor</t>
        </r>
      </text>
    </comment>
    <comment ref="C2043" authorId="0" shapeId="0">
      <text>
        <r>
          <rPr>
            <sz val="11"/>
            <color theme="1"/>
            <rFont val="Calibri"/>
            <family val="2"/>
            <scheme val="minor"/>
          </rPr>
          <t>Recursos estatales: En el caso de los Municipios, son los que provienen del Gobierno Estatal y que cuentan con un destino específico, en términos de la Ley de Ingresos Estatal y del Presupuesto de Egresos Estatal.
	-L.C.P. Manuel Fonseca Villaseñor</t>
        </r>
      </text>
    </comment>
    <comment ref="C2044" authorId="0" shapeId="0">
      <text>
        <r>
          <rPr>
            <sz val="11"/>
            <color theme="1"/>
            <rFont val="Calibri"/>
            <family val="2"/>
            <scheme val="minor"/>
          </rPr>
          <t>Otros recursos de transferencias federales etiquetadas: Son los que provienen de otras fuentes etiquetadas no comprendidas en los conceptos anteriores.
	-L.C.P. Manuel Fonseca Villaseñor</t>
        </r>
      </text>
    </comment>
    <comment ref="B2045" authorId="0" shapeId="0">
      <text>
        <r>
          <rPr>
            <sz val="11"/>
            <color theme="1"/>
            <rFont val="Calibri"/>
            <family val="2"/>
            <scheme val="minor"/>
          </rPr>
          <t>Asignaciones destinadas a la adquisición de maquinaria y equipo necesario para el desarrollo de las funciones de seguridad pública. Incluye refacciones y accesorios mayores correspondientes a este concepto.
	-L.C.P. Manuel Fonseca Villaseñor</t>
        </r>
      </text>
    </comment>
    <comment ref="B2046" authorId="0" shapeId="0">
      <text>
        <r>
          <rPr>
            <sz val="11"/>
            <color theme="1"/>
            <rFont val="Calibri"/>
            <family val="2"/>
            <scheme val="minor"/>
          </rPr>
          <t>Asignaciones destinadas a la adquisición de equipo y maquinaria para las funciones de defensa y seguridad pública y demás bienes muebles instrumentales de inversión, requeridos durante la ejecución de programas, investigaciones, acciones y actividades en materia de seguridad pública y nacional, cuya realización implique riesgo, urgencia y confidencialidad extrema, en cumplimiento de funciones y actividades oficiales, tales como: tanques, lanzacohetes, cañones, fusiles, pistolas, metralletas, morteros, lanza llamas, espadas, bayonetas, cargadores, cureñas, entre otros.
	-L.C.P. Manuel Fonseca Villaseñor</t>
        </r>
      </text>
    </comment>
    <comment ref="C2046" authorId="0" shapeId="0">
      <text>
        <r>
          <rPr>
            <sz val="11"/>
            <color theme="1"/>
            <rFont val="Calibri"/>
            <family val="2"/>
            <scheme val="minor"/>
          </rPr>
          <t>Recursos fiscales: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
	-L.C.P. Manuel Fonseca Villaseñor</t>
        </r>
      </text>
    </comment>
    <comment ref="C2047" authorId="0" shapeId="0">
      <text>
        <r>
          <rPr>
            <sz val="11"/>
            <color theme="1"/>
            <rFont val="Calibri"/>
            <family val="2"/>
            <scheme val="minor"/>
          </rPr>
          <t>Financiamiento interno: Son los que provienen de obligaciones contraídas en el país, con acreedores nacionales y pagaderos en el interior del país en moneda nacional.
	-L.C.P. Manuel Fonseca Villaseñor</t>
        </r>
      </text>
    </comment>
    <comment ref="C2048" authorId="0" shapeId="0">
      <text>
        <r>
          <rPr>
            <sz val="11"/>
            <color theme="1"/>
            <rFont val="Calibri"/>
            <family val="2"/>
            <scheme val="minor"/>
          </rPr>
          <t>Financiamiento Externo: Son los que provienen de obligaciones contraídas por el Poder Ejecutivo Federal con acreedores extranjeros y pagaderos en el exterior del país en moneda extranjera.
	-L.C.P. Manuel Fonseca Villaseñor</t>
        </r>
      </text>
    </comment>
    <comment ref="C2049" authorId="0" shapeId="0">
      <text>
        <r>
          <rPr>
            <sz val="11"/>
            <color theme="1"/>
            <rFont val="Calibri"/>
            <family val="2"/>
            <scheme val="minor"/>
          </rPr>
          <t>Ingresos propios: Son los que obtienen las entidades de la administración pública paraestatal y paramunicipal como pueden ser los ingresos por venta de bienes y servicios, ingresos diversos y no inherentes a la operación, en términos de las disposiciones legales aplicables.
	-L.C.P. Manuel Fonseca Villaseñor</t>
        </r>
      </text>
    </comment>
    <comment ref="C2050"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
	-L.C.P. Manuel Fonseca Villaseñor</t>
        </r>
      </text>
    </comment>
    <comment ref="C2051" authorId="0" shapeId="0">
      <text>
        <r>
          <rPr>
            <sz val="11"/>
            <color theme="1"/>
            <rFont val="Calibri"/>
            <family val="2"/>
            <scheme val="minor"/>
          </rPr>
          <t>Recursos estatales: En el caso de los Municipios, son los que provienen del Gobierno Estatal, en términos de la Ley de Ingresos Estatal y del Presupuesto de Egresos Estatal.
	-L.C.P. Manuel Fonseca Villaseñor</t>
        </r>
      </text>
    </comment>
    <comment ref="C2052" authorId="0" shapeId="0">
      <text>
        <r>
          <rPr>
            <sz val="11"/>
            <color theme="1"/>
            <rFont val="Calibri"/>
            <family val="2"/>
            <scheme val="minor"/>
          </rPr>
          <t>Otros recursos de libre disposición: Son los que provienen de otras fuentes no etiquetadas no comprendidas en los conceptos anteriores.
	-L.C.P. Manuel Fonseca Villaseñor</t>
        </r>
      </text>
    </comment>
    <comment ref="C2053"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
	-L.C.P. Manuel Fonseca Villaseñor</t>
        </r>
      </text>
    </comment>
    <comment ref="C2054" authorId="0" shapeId="0">
      <text>
        <r>
          <rPr>
            <sz val="11"/>
            <color theme="1"/>
            <rFont val="Calibri"/>
            <family val="2"/>
            <scheme val="minor"/>
          </rPr>
          <t>Recursos estatales: En el caso de los Municipios, son los que provienen del Gobierno Estatal y que cuentan con un destino específico, en términos de la Ley de Ingresos Estatal y del Presupuesto de Egresos Estatal.
	-L.C.P. Manuel Fonseca Villaseñor</t>
        </r>
      </text>
    </comment>
    <comment ref="C2055" authorId="0" shapeId="0">
      <text>
        <r>
          <rPr>
            <sz val="11"/>
            <color theme="1"/>
            <rFont val="Calibri"/>
            <family val="2"/>
            <scheme val="minor"/>
          </rPr>
          <t>Otros recursos de transferencias federales etiquetadas: Son los que provienen de otras fuentes etiquetadas no comprendidas en los conceptos anteriores.
	-L.C.P. Manuel Fonseca Villaseñor</t>
        </r>
      </text>
    </comment>
    <comment ref="B2056" authorId="0" shapeId="0">
      <text>
        <r>
          <rPr>
            <sz val="11"/>
            <color theme="1"/>
            <rFont val="Calibri"/>
            <family val="2"/>
            <scheme val="minor"/>
          </rPr>
          <t>Asignaciones destinadas a la adquisición de toda clase de maquinaria y equipo no comprendidas en los conceptos anteriores tales como: los de uso agropecuario, industrial, construcción, aeroespacial, de comunicaciones y telecomunicaciones y demás maquinaria y equipo eléctrico y electrónico. Incluye la adquisición de herramientas y máquinas-herramientas. Adicionalmente comprende las refacciones y accesorios mayores correspondientes a este concepto.
	-L.C.P. Manuel Fonseca Villaseñor</t>
        </r>
      </text>
    </comment>
    <comment ref="B2057" authorId="0" shapeId="0">
      <text>
        <r>
          <rPr>
            <sz val="11"/>
            <color theme="1"/>
            <rFont val="Calibri"/>
            <family val="2"/>
            <scheme val="minor"/>
          </rPr>
          <t>Asignaciones destinadas a la adquisición de todo tipo de maquinaria y equipo, refacciones y accesorios mayores utilizados en actividades agropecuarias, tales como: tractores agrícolas, cosechadoras, segadoras, incubadoras, trilladoras, fertilizadoras, desgranadoras, equipo de riego, fumigadoras, roturadoras, sembradoras, cultivadoras, espolveadoras, aspersores e implementos agrícolas, entre otros. Incluye maquinaria y equipo pecuario, tales como: ordeñadoras, equipo para la preparación de alimentos para el ganado, para la avicultura y para la cría de animales.
	-L.C.P. Manuel Fonseca Villaseñor</t>
        </r>
      </text>
    </comment>
    <comment ref="C2057" authorId="0" shapeId="0">
      <text>
        <r>
          <rPr>
            <sz val="11"/>
            <color theme="1"/>
            <rFont val="Calibri"/>
            <family val="2"/>
            <scheme val="minor"/>
          </rPr>
          <t>Recursos fiscales: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
	-L.C.P. Manuel Fonseca Villaseñor</t>
        </r>
      </text>
    </comment>
    <comment ref="C2058" authorId="0" shapeId="0">
      <text>
        <r>
          <rPr>
            <sz val="11"/>
            <color theme="1"/>
            <rFont val="Calibri"/>
            <family val="2"/>
            <scheme val="minor"/>
          </rPr>
          <t>Financiamiento interno: Son los que provienen de obligaciones contraídas en el país, con acreedores nacionales y pagaderos en el interior del país en moneda nacional.
	-L.C.P. Manuel Fonseca Villaseñor</t>
        </r>
      </text>
    </comment>
    <comment ref="C2059" authorId="0" shapeId="0">
      <text>
        <r>
          <rPr>
            <sz val="11"/>
            <color theme="1"/>
            <rFont val="Calibri"/>
            <family val="2"/>
            <scheme val="minor"/>
          </rPr>
          <t>Financiamiento Externo: Son los que provienen de obligaciones contraídas por el Poder Ejecutivo Federal con acreedores extranjeros y pagaderos en el exterior del país en moneda extranjera.
	-L.C.P. Manuel Fonseca Villaseñor</t>
        </r>
      </text>
    </comment>
    <comment ref="C2060" authorId="0" shapeId="0">
      <text>
        <r>
          <rPr>
            <sz val="11"/>
            <color theme="1"/>
            <rFont val="Calibri"/>
            <family val="2"/>
            <scheme val="minor"/>
          </rPr>
          <t>Ingresos propios: Son los que obtienen las entidades de la administración pública paraestatal y paramunicipal como pueden ser los ingresos por venta de bienes y servicios, ingresos diversos y no inherentes a la operación, en términos de las disposiciones legales aplicables.
	-L.C.P. Manuel Fonseca Villaseñor</t>
        </r>
      </text>
    </comment>
    <comment ref="C2061"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
	-L.C.P. Manuel Fonseca Villaseñor</t>
        </r>
      </text>
    </comment>
    <comment ref="C2062" authorId="0" shapeId="0">
      <text>
        <r>
          <rPr>
            <sz val="11"/>
            <color theme="1"/>
            <rFont val="Calibri"/>
            <family val="2"/>
            <scheme val="minor"/>
          </rPr>
          <t>Recursos estatales: En el caso de los Municipios, son los que provienen del Gobierno Estatal, en términos de la Ley de Ingresos Estatal y del Presupuesto de Egresos Estatal.
	-L.C.P. Manuel Fonseca Villaseñor</t>
        </r>
      </text>
    </comment>
    <comment ref="C2063" authorId="0" shapeId="0">
      <text>
        <r>
          <rPr>
            <sz val="11"/>
            <color theme="1"/>
            <rFont val="Calibri"/>
            <family val="2"/>
            <scheme val="minor"/>
          </rPr>
          <t>Otros recursos de libre disposición: Son los que provienen de otras fuentes no etiquetadas no comprendidas en los conceptos anteriores.
	-L.C.P. Manuel Fonseca Villaseñor</t>
        </r>
      </text>
    </comment>
    <comment ref="C2064"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
	-L.C.P. Manuel Fonseca Villaseñor</t>
        </r>
      </text>
    </comment>
    <comment ref="C2065" authorId="0" shapeId="0">
      <text>
        <r>
          <rPr>
            <sz val="11"/>
            <color theme="1"/>
            <rFont val="Calibri"/>
            <family val="2"/>
            <scheme val="minor"/>
          </rPr>
          <t>Recursos estatales: En el caso de los Municipios, son los que provienen del Gobierno Estatal y que cuentan con un destino específico, en términos de la Ley de Ingresos Estatal y del Presupuesto de Egresos Estatal.
	-L.C.P. Manuel Fonseca Villaseñor</t>
        </r>
      </text>
    </comment>
    <comment ref="C2066" authorId="0" shapeId="0">
      <text>
        <r>
          <rPr>
            <sz val="11"/>
            <color theme="1"/>
            <rFont val="Calibri"/>
            <family val="2"/>
            <scheme val="minor"/>
          </rPr>
          <t>Otros recursos de transferencias federales etiquetadas: Son los que provienen de otras fuentes etiquetadas no comprendidas en los conceptos anteriores.
	-L.C.P. Manuel Fonseca Villaseñor</t>
        </r>
      </text>
    </comment>
    <comment ref="B2067" authorId="0" shapeId="0">
      <text>
        <r>
          <rPr>
            <sz val="11"/>
            <color theme="1"/>
            <rFont val="Calibri"/>
            <family val="2"/>
            <scheme val="minor"/>
          </rPr>
          <t>Asignaciones destinadas a la adquisición de todo tipo de maquinaria y equipo industrial, así como sus refacciones y accesorios mayores, tales como: molinos industriales, calderas, hornos eléctricos, motores, bombas industriales, despulpadoras, pasteurizadoras, envasadoras, entre otros. Incluye la adquisición de toda clase de maquinaria y equipo de perforación y exploración de suelos.
	-L.C.P. Manuel Fonseca Villaseñor</t>
        </r>
      </text>
    </comment>
    <comment ref="C2067" authorId="0" shapeId="0">
      <text>
        <r>
          <rPr>
            <sz val="11"/>
            <color theme="1"/>
            <rFont val="Calibri"/>
            <family val="2"/>
            <scheme val="minor"/>
          </rPr>
          <t>Recursos fiscales: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
	-L.C.P. Manuel Fonseca Villaseñor</t>
        </r>
      </text>
    </comment>
    <comment ref="C2068" authorId="0" shapeId="0">
      <text>
        <r>
          <rPr>
            <sz val="11"/>
            <color theme="1"/>
            <rFont val="Calibri"/>
            <family val="2"/>
            <scheme val="minor"/>
          </rPr>
          <t>Financiamiento interno: Son los que provienen de obligaciones contraídas en el país, con acreedores nacionales y pagaderos en el interior del país en moneda nacional.
	-L.C.P. Manuel Fonseca Villaseñor</t>
        </r>
      </text>
    </comment>
    <comment ref="C2069" authorId="0" shapeId="0">
      <text>
        <r>
          <rPr>
            <sz val="11"/>
            <color theme="1"/>
            <rFont val="Calibri"/>
            <family val="2"/>
            <scheme val="minor"/>
          </rPr>
          <t>Financiamiento Externo: Son los que provienen de obligaciones contraídas por el Poder Ejecutivo Federal con acreedores extranjeros y pagaderos en el exterior del país en moneda extranjera.
	-L.C.P. Manuel Fonseca Villaseñor</t>
        </r>
      </text>
    </comment>
    <comment ref="C2070" authorId="0" shapeId="0">
      <text>
        <r>
          <rPr>
            <sz val="11"/>
            <color theme="1"/>
            <rFont val="Calibri"/>
            <family val="2"/>
            <scheme val="minor"/>
          </rPr>
          <t>Ingresos propios: Son los que obtienen las entidades de la administración pública paraestatal y paramunicipal como pueden ser los ingresos por venta de bienes y servicios, ingresos diversos y no inherentes a la operación, en términos de las disposiciones legales aplicables.
	-L.C.P. Manuel Fonseca Villaseñor</t>
        </r>
      </text>
    </comment>
    <comment ref="C2071"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
	-L.C.P. Manuel Fonseca Villaseñor</t>
        </r>
      </text>
    </comment>
    <comment ref="C2072" authorId="0" shapeId="0">
      <text>
        <r>
          <rPr>
            <sz val="11"/>
            <color theme="1"/>
            <rFont val="Calibri"/>
            <family val="2"/>
            <scheme val="minor"/>
          </rPr>
          <t>Recursos estatales: En el caso de los Municipios, son los que provienen del Gobierno Estatal, en términos de la Ley de Ingresos Estatal y del Presupuesto de Egresos Estatal.
	-L.C.P. Manuel Fonseca Villaseñor</t>
        </r>
      </text>
    </comment>
    <comment ref="C2073" authorId="0" shapeId="0">
      <text>
        <r>
          <rPr>
            <sz val="11"/>
            <color theme="1"/>
            <rFont val="Calibri"/>
            <family val="2"/>
            <scheme val="minor"/>
          </rPr>
          <t>Otros recursos de libre disposición: Son los que provienen de otras fuentes no etiquetadas no comprendidas en los conceptos anteriores.
	-L.C.P. Manuel Fonseca Villaseñor</t>
        </r>
      </text>
    </comment>
    <comment ref="C2074"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
	-L.C.P. Manuel Fonseca Villaseñor</t>
        </r>
      </text>
    </comment>
    <comment ref="C2075" authorId="0" shapeId="0">
      <text>
        <r>
          <rPr>
            <sz val="11"/>
            <color theme="1"/>
            <rFont val="Calibri"/>
            <family val="2"/>
            <scheme val="minor"/>
          </rPr>
          <t>Recursos estatales: En el caso de los Municipios, son los que provienen del Gobierno Estatal y que cuentan con un destino específico, en términos de la Ley de Ingresos Estatal y del Presupuesto de Egresos Estatal.
	-L.C.P. Manuel Fonseca Villaseñor</t>
        </r>
      </text>
    </comment>
    <comment ref="C2076" authorId="0" shapeId="0">
      <text>
        <r>
          <rPr>
            <sz val="11"/>
            <color theme="1"/>
            <rFont val="Calibri"/>
            <family val="2"/>
            <scheme val="minor"/>
          </rPr>
          <t>Otros recursos de transferencias federales etiquetadas: Son los que provienen de otras fuentes etiquetadas no comprendidas en los conceptos anteriores.
	-L.C.P. Manuel Fonseca Villaseñor</t>
        </r>
      </text>
    </comment>
    <comment ref="B2077" authorId="0" shapeId="0">
      <text>
        <r>
          <rPr>
            <sz val="11"/>
            <color theme="1"/>
            <rFont val="Calibri"/>
            <family val="2"/>
            <scheme val="minor"/>
          </rPr>
          <t>Asignaciones destinadas a la adquisición de maquinaria y equipo, refacciones y accesorios mayores utilizados en la construcción, tales como: quebradoras, revolvedoras, palas mecánicas, tractores oruga, moto-conformadoras, aplanadoras, excavadoras, grúas, dragas, máquinas para movimiento de tierra, bulldozers, mezcladoras de concreto, entre otros.
	-L.C.P. Manuel Fonseca Villaseñor</t>
        </r>
      </text>
    </comment>
    <comment ref="C2077" authorId="0" shapeId="0">
      <text>
        <r>
          <rPr>
            <sz val="11"/>
            <color theme="1"/>
            <rFont val="Calibri"/>
            <family val="2"/>
            <scheme val="minor"/>
          </rPr>
          <t>Recursos fiscales: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
	-L.C.P. Manuel Fonseca Villaseñor</t>
        </r>
      </text>
    </comment>
    <comment ref="C2078" authorId="0" shapeId="0">
      <text>
        <r>
          <rPr>
            <sz val="11"/>
            <color theme="1"/>
            <rFont val="Calibri"/>
            <family val="2"/>
            <scheme val="minor"/>
          </rPr>
          <t>Financiamiento interno: Son los que provienen de obligaciones contraídas en el país, con acreedores nacionales y pagaderos en el interior del país en moneda nacional.
	-L.C.P. Manuel Fonseca Villaseñor</t>
        </r>
      </text>
    </comment>
    <comment ref="C2079" authorId="0" shapeId="0">
      <text>
        <r>
          <rPr>
            <sz val="11"/>
            <color theme="1"/>
            <rFont val="Calibri"/>
            <family val="2"/>
            <scheme val="minor"/>
          </rPr>
          <t>Financiamiento Externo: Son los que provienen de obligaciones contraídas por el Poder Ejecutivo Federal con acreedores extranjeros y pagaderos en el exterior del país en moneda extranjera.
	-L.C.P. Manuel Fonseca Villaseñor</t>
        </r>
      </text>
    </comment>
    <comment ref="C2080" authorId="0" shapeId="0">
      <text>
        <r>
          <rPr>
            <sz val="11"/>
            <color theme="1"/>
            <rFont val="Calibri"/>
            <family val="2"/>
            <scheme val="minor"/>
          </rPr>
          <t>Ingresos propios: Son los que obtienen las entidades de la administración pública paraestatal y paramunicipal como pueden ser los ingresos por venta de bienes y servicios, ingresos diversos y no inherentes a la operación, en términos de las disposiciones legales aplicables.
	-L.C.P. Manuel Fonseca Villaseñor</t>
        </r>
      </text>
    </comment>
    <comment ref="C2081"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
	-L.C.P. Manuel Fonseca Villaseñor</t>
        </r>
      </text>
    </comment>
    <comment ref="C2082" authorId="0" shapeId="0">
      <text>
        <r>
          <rPr>
            <sz val="11"/>
            <color theme="1"/>
            <rFont val="Calibri"/>
            <family val="2"/>
            <scheme val="minor"/>
          </rPr>
          <t>Recursos estatales: En el caso de los Municipios, son los que provienen del Gobierno Estatal, en términos de la Ley de Ingresos Estatal y del Presupuesto de Egresos Estatal.
	-L.C.P. Manuel Fonseca Villaseñor</t>
        </r>
      </text>
    </comment>
    <comment ref="C2083" authorId="0" shapeId="0">
      <text>
        <r>
          <rPr>
            <sz val="11"/>
            <color theme="1"/>
            <rFont val="Calibri"/>
            <family val="2"/>
            <scheme val="minor"/>
          </rPr>
          <t>Otros recursos de libre disposición: Son los que provienen de otras fuentes no etiquetadas no comprendidas en los conceptos anteriores.
	-L.C.P. Manuel Fonseca Villaseñor</t>
        </r>
      </text>
    </comment>
    <comment ref="C2084"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
	-L.C.P. Manuel Fonseca Villaseñor</t>
        </r>
      </text>
    </comment>
    <comment ref="C2085" authorId="0" shapeId="0">
      <text>
        <r>
          <rPr>
            <sz val="11"/>
            <color theme="1"/>
            <rFont val="Calibri"/>
            <family val="2"/>
            <scheme val="minor"/>
          </rPr>
          <t>Recursos estatales: En el caso de los Municipios, son los que provienen del Gobierno Estatal y que cuentan con un destino específico, en términos de la Ley de Ingresos Estatal y del Presupuesto de Egresos Estatal.
	-L.C.P. Manuel Fonseca Villaseñor</t>
        </r>
      </text>
    </comment>
    <comment ref="C2086" authorId="0" shapeId="0">
      <text>
        <r>
          <rPr>
            <sz val="11"/>
            <color theme="1"/>
            <rFont val="Calibri"/>
            <family val="2"/>
            <scheme val="minor"/>
          </rPr>
          <t>Otros recursos de transferencias federales etiquetadas: Son los que provienen de otras fuentes etiquetadas no comprendidas en los conceptos anteriores.
	-L.C.P. Manuel Fonseca Villaseñor</t>
        </r>
      </text>
    </comment>
    <comment ref="B2087" authorId="0" shapeId="0">
      <text>
        <r>
          <rPr>
            <sz val="11"/>
            <color theme="1"/>
            <rFont val="Calibri"/>
            <family val="2"/>
            <scheme val="minor"/>
          </rPr>
          <t>Asignaciones destinadas a la adquisición de sistemas de aire acondicionado, calefacción de ambiente, ventilación y de refrigeración comercial e industrial. Incluye: estufas para calefacción, las torres de enfriamiento, sistemas de purificación de aire ambiental y compresores para refrigeración y aire acondicionado. Excluye los calentadores industriales de agua, calentadores de agua domésticos, radiadores eléctricos, ventiladores domésticos y sistemas de aire acondicionado para equipo de transporte.
	-L.C.P. Manuel Fonseca Villaseñor</t>
        </r>
      </text>
    </comment>
    <comment ref="C2087" authorId="0" shapeId="0">
      <text>
        <r>
          <rPr>
            <sz val="11"/>
            <color theme="1"/>
            <rFont val="Calibri"/>
            <family val="2"/>
            <scheme val="minor"/>
          </rPr>
          <t>Recursos fiscales: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
	-L.C.P. Manuel Fonseca Villaseñor</t>
        </r>
      </text>
    </comment>
    <comment ref="C2088" authorId="0" shapeId="0">
      <text>
        <r>
          <rPr>
            <sz val="11"/>
            <color theme="1"/>
            <rFont val="Calibri"/>
            <family val="2"/>
            <scheme val="minor"/>
          </rPr>
          <t>Financiamiento interno: Son los que provienen de obligaciones contraídas en el país, con acreedores nacionales y pagaderos en el interior del país en moneda nacional.
	-L.C.P. Manuel Fonseca Villaseñor</t>
        </r>
      </text>
    </comment>
    <comment ref="C2089" authorId="0" shapeId="0">
      <text>
        <r>
          <rPr>
            <sz val="11"/>
            <color theme="1"/>
            <rFont val="Calibri"/>
            <family val="2"/>
            <scheme val="minor"/>
          </rPr>
          <t>Financiamiento Externo: Son los que provienen de obligaciones contraídas por el Poder Ejecutivo Federal con acreedores extranjeros y pagaderos en el exterior del país en moneda extranjera.
	-L.C.P. Manuel Fonseca Villaseñor</t>
        </r>
      </text>
    </comment>
    <comment ref="C2090" authorId="0" shapeId="0">
      <text>
        <r>
          <rPr>
            <sz val="11"/>
            <color theme="1"/>
            <rFont val="Calibri"/>
            <family val="2"/>
            <scheme val="minor"/>
          </rPr>
          <t>Ingresos propios: Son los que obtienen las entidades de la administración pública paraestatal y paramunicipal como pueden ser los ingresos por venta de bienes y servicios, ingresos diversos y no inherentes a la operación, en términos de las disposiciones legales aplicables.
	-L.C.P. Manuel Fonseca Villaseñor</t>
        </r>
      </text>
    </comment>
    <comment ref="C2091"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
	-L.C.P. Manuel Fonseca Villaseñor</t>
        </r>
      </text>
    </comment>
    <comment ref="C2092" authorId="0" shapeId="0">
      <text>
        <r>
          <rPr>
            <sz val="11"/>
            <color theme="1"/>
            <rFont val="Calibri"/>
            <family val="2"/>
            <scheme val="minor"/>
          </rPr>
          <t>Recursos estatales: En el caso de los Municipios, son los que provienen del Gobierno Estatal, en términos de la Ley de Ingresos Estatal y del Presupuesto de Egresos Estatal.
	-L.C.P. Manuel Fonseca Villaseñor</t>
        </r>
      </text>
    </comment>
    <comment ref="C2093" authorId="0" shapeId="0">
      <text>
        <r>
          <rPr>
            <sz val="11"/>
            <color theme="1"/>
            <rFont val="Calibri"/>
            <family val="2"/>
            <scheme val="minor"/>
          </rPr>
          <t>Otros recursos de libre disposición: Son los que provienen de otras fuentes no etiquetadas no comprendidas en los conceptos anteriores.
	-L.C.P. Manuel Fonseca Villaseñor</t>
        </r>
      </text>
    </comment>
    <comment ref="C2094"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
	-L.C.P. Manuel Fonseca Villaseñor</t>
        </r>
      </text>
    </comment>
    <comment ref="C2095" authorId="0" shapeId="0">
      <text>
        <r>
          <rPr>
            <sz val="11"/>
            <color theme="1"/>
            <rFont val="Calibri"/>
            <family val="2"/>
            <scheme val="minor"/>
          </rPr>
          <t>Recursos estatales: En el caso de los Municipios, son los que provienen del Gobierno Estatal y que cuentan con un destino específico, en términos de la Ley de Ingresos Estatal y del Presupuesto de Egresos Estatal.
	-L.C.P. Manuel Fonseca Villaseñor</t>
        </r>
      </text>
    </comment>
    <comment ref="C2096" authorId="0" shapeId="0">
      <text>
        <r>
          <rPr>
            <sz val="11"/>
            <color theme="1"/>
            <rFont val="Calibri"/>
            <family val="2"/>
            <scheme val="minor"/>
          </rPr>
          <t>Otros recursos de transferencias federales etiquetadas: Son los que provienen de otras fuentes etiquetadas no comprendidas en los conceptos anteriores.
	-L.C.P. Manuel Fonseca Villaseñor</t>
        </r>
      </text>
    </comment>
    <comment ref="B2097" authorId="0" shapeId="0">
      <text>
        <r>
          <rPr>
            <sz val="11"/>
            <color theme="1"/>
            <rFont val="Calibri"/>
            <family val="2"/>
            <scheme val="minor"/>
          </rPr>
          <t>Asignaciones destinadas a la adquisición de equipos y aparatos de comunicaciones y telecomunicaciones, refacciones y accesorios mayores, tales como: comunicación satelital, microondas, transmisores, receptores; equipos de telex, radar, sonar, radionavegación y video; amplificadores, equipos telefónicos, telegráficos, fax y demás equipos y aparatos para el mismo fin.
	-L.C.P. Manuel Fonseca Villaseñor</t>
        </r>
      </text>
    </comment>
    <comment ref="C2097" authorId="0" shapeId="0">
      <text>
        <r>
          <rPr>
            <sz val="11"/>
            <color theme="1"/>
            <rFont val="Calibri"/>
            <family val="2"/>
            <scheme val="minor"/>
          </rPr>
          <t>Recursos fiscales: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
	-L.C.P. Manuel Fonseca Villaseñor</t>
        </r>
      </text>
    </comment>
    <comment ref="C2098" authorId="0" shapeId="0">
      <text>
        <r>
          <rPr>
            <sz val="11"/>
            <color theme="1"/>
            <rFont val="Calibri"/>
            <family val="2"/>
            <scheme val="minor"/>
          </rPr>
          <t>Financiamiento interno: Son los que provienen de obligaciones contraídas en el país, con acreedores nacionales y pagaderos en el interior del país en moneda nacional.
	-L.C.P. Manuel Fonseca Villaseñor</t>
        </r>
      </text>
    </comment>
    <comment ref="C2099" authorId="0" shapeId="0">
      <text>
        <r>
          <rPr>
            <sz val="11"/>
            <color theme="1"/>
            <rFont val="Calibri"/>
            <family val="2"/>
            <scheme val="minor"/>
          </rPr>
          <t>Financiamiento Externo: Son los que provienen de obligaciones contraídas por el Poder Ejecutivo Federal con acreedores extranjeros y pagaderos en el exterior del país en moneda extranjera.
	-L.C.P. Manuel Fonseca Villaseñor</t>
        </r>
      </text>
    </comment>
    <comment ref="C2100" authorId="0" shapeId="0">
      <text>
        <r>
          <rPr>
            <sz val="11"/>
            <color theme="1"/>
            <rFont val="Calibri"/>
            <family val="2"/>
            <scheme val="minor"/>
          </rPr>
          <t>Ingresos propios: Son los que obtienen las entidades de la administración pública paraestatal y paramunicipal como pueden ser los ingresos por venta de bienes y servicios, ingresos diversos y no inherentes a la operación, en términos de las disposiciones legales aplicables.
	-L.C.P. Manuel Fonseca Villaseñor</t>
        </r>
      </text>
    </comment>
    <comment ref="C2101"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
	-L.C.P. Manuel Fonseca Villaseñor</t>
        </r>
      </text>
    </comment>
    <comment ref="C2102" authorId="0" shapeId="0">
      <text>
        <r>
          <rPr>
            <sz val="11"/>
            <color theme="1"/>
            <rFont val="Calibri"/>
            <family val="2"/>
            <scheme val="minor"/>
          </rPr>
          <t>Recursos estatales: En el caso de los Municipios, son los que provienen del Gobierno Estatal, en términos de la Ley de Ingresos Estatal y del Presupuesto de Egresos Estatal.
	-L.C.P. Manuel Fonseca Villaseñor</t>
        </r>
      </text>
    </comment>
    <comment ref="C2103" authorId="0" shapeId="0">
      <text>
        <r>
          <rPr>
            <sz val="11"/>
            <color theme="1"/>
            <rFont val="Calibri"/>
            <family val="2"/>
            <scheme val="minor"/>
          </rPr>
          <t>Otros recursos de libre disposición: Son los que provienen de otras fuentes no etiquetadas no comprendidas en los conceptos anteriores.
	-L.C.P. Manuel Fonseca Villaseñor</t>
        </r>
      </text>
    </comment>
    <comment ref="C2104"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
	-L.C.P. Manuel Fonseca Villaseñor</t>
        </r>
      </text>
    </comment>
    <comment ref="C2105" authorId="0" shapeId="0">
      <text>
        <r>
          <rPr>
            <sz val="11"/>
            <color theme="1"/>
            <rFont val="Calibri"/>
            <family val="2"/>
            <scheme val="minor"/>
          </rPr>
          <t>Recursos estatales: En el caso de los Municipios, son los que provienen del Gobierno Estatal y que cuentan con un destino específico, en términos de la Ley de Ingresos Estatal y del Presupuesto de Egresos Estatal.
	-L.C.P. Manuel Fonseca Villaseñor</t>
        </r>
      </text>
    </comment>
    <comment ref="C2106" authorId="0" shapeId="0">
      <text>
        <r>
          <rPr>
            <sz val="11"/>
            <color theme="1"/>
            <rFont val="Calibri"/>
            <family val="2"/>
            <scheme val="minor"/>
          </rPr>
          <t>Otros recursos de transferencias federales etiquetadas: Son los que provienen de otras fuentes etiquetadas no comprendidas en los conceptos anteriores.
	-L.C.P. Manuel Fonseca Villaseñor</t>
        </r>
      </text>
    </comment>
    <comment ref="B2107" authorId="0" shapeId="0">
      <text>
        <r>
          <rPr>
            <sz val="11"/>
            <color theme="1"/>
            <rFont val="Calibri"/>
            <family val="2"/>
            <scheme val="minor"/>
          </rPr>
          <t>Asignaciones destinadas a la adquisición de equipo de generación eléctrica, aparatos y accesorios electrónicos, tales como: generadoras de energía, plantas, moto-generadoras de energía eléctrica, transformadores, reguladores, equipo electrónico, equipo electrónico nuclear, tableros de transferencias, entre otros. Excluye los bienes señalados en la partida 515 Equipo de cómputo y de tecnología de la información.
	-L.C.P. Manuel Fonseca Villaseñor</t>
        </r>
      </text>
    </comment>
    <comment ref="C2107" authorId="0" shapeId="0">
      <text>
        <r>
          <rPr>
            <sz val="11"/>
            <color theme="1"/>
            <rFont val="Calibri"/>
            <family val="2"/>
            <scheme val="minor"/>
          </rPr>
          <t>Recursos fiscales: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
	-L.C.P. Manuel Fonseca Villaseñor</t>
        </r>
      </text>
    </comment>
    <comment ref="C2108" authorId="0" shapeId="0">
      <text>
        <r>
          <rPr>
            <sz val="11"/>
            <color theme="1"/>
            <rFont val="Calibri"/>
            <family val="2"/>
            <scheme val="minor"/>
          </rPr>
          <t>Financiamiento interno: Son los que provienen de obligaciones contraídas en el país, con acreedores nacionales y pagaderos en el interior del país en moneda nacional.
	-L.C.P. Manuel Fonseca Villaseñor</t>
        </r>
      </text>
    </comment>
    <comment ref="C2109" authorId="0" shapeId="0">
      <text>
        <r>
          <rPr>
            <sz val="11"/>
            <color theme="1"/>
            <rFont val="Calibri"/>
            <family val="2"/>
            <scheme val="minor"/>
          </rPr>
          <t>Financiamiento Externo: Son los que provienen de obligaciones contraídas por el Poder Ejecutivo Federal con acreedores extranjeros y pagaderos en el exterior del país en moneda extranjera.
	-L.C.P. Manuel Fonseca Villaseñor</t>
        </r>
      </text>
    </comment>
    <comment ref="C2110" authorId="0" shapeId="0">
      <text>
        <r>
          <rPr>
            <sz val="11"/>
            <color theme="1"/>
            <rFont val="Calibri"/>
            <family val="2"/>
            <scheme val="minor"/>
          </rPr>
          <t>Ingresos propios: Son los que obtienen las entidades de la administración pública paraestatal y paramunicipal como pueden ser los ingresos por venta de bienes y servicios, ingresos diversos y no inherentes a la operación, en términos de las disposiciones legales aplicables.
	-L.C.P. Manuel Fonseca Villaseñor</t>
        </r>
      </text>
    </comment>
    <comment ref="C2111"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
	-L.C.P. Manuel Fonseca Villaseñor</t>
        </r>
      </text>
    </comment>
    <comment ref="C2112" authorId="0" shapeId="0">
      <text>
        <r>
          <rPr>
            <sz val="11"/>
            <color theme="1"/>
            <rFont val="Calibri"/>
            <family val="2"/>
            <scheme val="minor"/>
          </rPr>
          <t>Recursos estatales: En el caso de los Municipios, son los que provienen del Gobierno Estatal, en términos de la Ley de Ingresos Estatal y del Presupuesto de Egresos Estatal.
	-L.C.P. Manuel Fonseca Villaseñor</t>
        </r>
      </text>
    </comment>
    <comment ref="C2113" authorId="0" shapeId="0">
      <text>
        <r>
          <rPr>
            <sz val="11"/>
            <color theme="1"/>
            <rFont val="Calibri"/>
            <family val="2"/>
            <scheme val="minor"/>
          </rPr>
          <t>Otros recursos de libre disposición: Son los que provienen de otras fuentes no etiquetadas no comprendidas en los conceptos anteriores.
	-L.C.P. Manuel Fonseca Villaseñor</t>
        </r>
      </text>
    </comment>
    <comment ref="C2114"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
	-L.C.P. Manuel Fonseca Villaseñor</t>
        </r>
      </text>
    </comment>
    <comment ref="C2115" authorId="0" shapeId="0">
      <text>
        <r>
          <rPr>
            <sz val="11"/>
            <color theme="1"/>
            <rFont val="Calibri"/>
            <family val="2"/>
            <scheme val="minor"/>
          </rPr>
          <t>Recursos estatales: En el caso de los Municipios, son los que provienen del Gobierno Estatal y que cuentan con un destino específico, en términos de la Ley de Ingresos Estatal y del Presupuesto de Egresos Estatal.
	-L.C.P. Manuel Fonseca Villaseñor</t>
        </r>
      </text>
    </comment>
    <comment ref="C2116" authorId="0" shapeId="0">
      <text>
        <r>
          <rPr>
            <sz val="11"/>
            <color theme="1"/>
            <rFont val="Calibri"/>
            <family val="2"/>
            <scheme val="minor"/>
          </rPr>
          <t>Otros recursos de transferencias federales etiquetadas: Son los que provienen de otras fuentes etiquetadas no comprendidas en los conceptos anteriores.
	-L.C.P. Manuel Fonseca Villaseñor</t>
        </r>
      </text>
    </comment>
    <comment ref="B2117" authorId="0" shapeId="0">
      <text>
        <r>
          <rPr>
            <sz val="11"/>
            <color theme="1"/>
            <rFont val="Calibri"/>
            <family val="2"/>
            <scheme val="minor"/>
          </rPr>
          <t>Asignaciones destinadas a la adquisición de herramientas eléctricas, neumáticas, máquinas-herramienta, refacciones y accesorios mayores, tales como: rectificadoras, cepilladoras, mortajadoras, pulidoras, lijadoras, sierras, taladros, martillos eléctricos, ensambladoras, fresadoras, encuadernadoras y demás herramientas consideradas en los activos fijos de los entes públicos.
	-L.C.P. Manuel Fonseca Villaseñor</t>
        </r>
      </text>
    </comment>
    <comment ref="C2117" authorId="0" shapeId="0">
      <text>
        <r>
          <rPr>
            <sz val="11"/>
            <color theme="1"/>
            <rFont val="Calibri"/>
            <family val="2"/>
            <scheme val="minor"/>
          </rPr>
          <t>Recursos fiscales: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
	-L.C.P. Manuel Fonseca Villaseñor</t>
        </r>
      </text>
    </comment>
    <comment ref="C2118" authorId="0" shapeId="0">
      <text>
        <r>
          <rPr>
            <sz val="11"/>
            <color theme="1"/>
            <rFont val="Calibri"/>
            <family val="2"/>
            <scheme val="minor"/>
          </rPr>
          <t>Financiamiento interno: Son los que provienen de obligaciones contraídas en el país, con acreedores nacionales y pagaderos en el interior del país en moneda nacional.
	-L.C.P. Manuel Fonseca Villaseñor</t>
        </r>
      </text>
    </comment>
    <comment ref="C2119" authorId="0" shapeId="0">
      <text>
        <r>
          <rPr>
            <sz val="11"/>
            <color theme="1"/>
            <rFont val="Calibri"/>
            <family val="2"/>
            <scheme val="minor"/>
          </rPr>
          <t>Financiamiento Externo: Son los que provienen de obligaciones contraídas por el Poder Ejecutivo Federal con acreedores extranjeros y pagaderos en el exterior del país en moneda extranjera.
	-L.C.P. Manuel Fonseca Villaseñor</t>
        </r>
      </text>
    </comment>
    <comment ref="C2120" authorId="0" shapeId="0">
      <text>
        <r>
          <rPr>
            <sz val="11"/>
            <color theme="1"/>
            <rFont val="Calibri"/>
            <family val="2"/>
            <scheme val="minor"/>
          </rPr>
          <t>Ingresos propios: Son los que obtienen las entidades de la administración pública paraestatal y paramunicipal como pueden ser los ingresos por venta de bienes y servicios, ingresos diversos y no inherentes a la operación, en términos de las disposiciones legales aplicables.
	-L.C.P. Manuel Fonseca Villaseñor</t>
        </r>
      </text>
    </comment>
    <comment ref="C2121"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
	-L.C.P. Manuel Fonseca Villaseñor</t>
        </r>
      </text>
    </comment>
    <comment ref="C2122" authorId="0" shapeId="0">
      <text>
        <r>
          <rPr>
            <sz val="11"/>
            <color theme="1"/>
            <rFont val="Calibri"/>
            <family val="2"/>
            <scheme val="minor"/>
          </rPr>
          <t>Recursos estatales: En el caso de los Municipios, son los que provienen del Gobierno Estatal, en términos de la Ley de Ingresos Estatal y del Presupuesto de Egresos Estatal.
	-L.C.P. Manuel Fonseca Villaseñor</t>
        </r>
      </text>
    </comment>
    <comment ref="C2123" authorId="0" shapeId="0">
      <text>
        <r>
          <rPr>
            <sz val="11"/>
            <color theme="1"/>
            <rFont val="Calibri"/>
            <family val="2"/>
            <scheme val="minor"/>
          </rPr>
          <t>Otros recursos de libre disposición: Son los que provienen de otras fuentes no etiquetadas no comprendidas en los conceptos anteriores.
	-L.C.P. Manuel Fonseca Villaseñor</t>
        </r>
      </text>
    </comment>
    <comment ref="C2124"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
	-L.C.P. Manuel Fonseca Villaseñor</t>
        </r>
      </text>
    </comment>
    <comment ref="C2125" authorId="0" shapeId="0">
      <text>
        <r>
          <rPr>
            <sz val="11"/>
            <color theme="1"/>
            <rFont val="Calibri"/>
            <family val="2"/>
            <scheme val="minor"/>
          </rPr>
          <t>Recursos estatales: En el caso de los Municipios, son los que provienen del Gobierno Estatal y que cuentan con un destino específico, en términos de la Ley de Ingresos Estatal y del Presupuesto de Egresos Estatal.
	-L.C.P. Manuel Fonseca Villaseñor</t>
        </r>
      </text>
    </comment>
    <comment ref="C2126" authorId="0" shapeId="0">
      <text>
        <r>
          <rPr>
            <sz val="11"/>
            <color theme="1"/>
            <rFont val="Calibri"/>
            <family val="2"/>
            <scheme val="minor"/>
          </rPr>
          <t>Otros recursos de transferencias federales etiquetadas: Son los que provienen de otras fuentes etiquetadas no comprendidas en los conceptos anteriores.
	-L.C.P. Manuel Fonseca Villaseñor</t>
        </r>
      </text>
    </comment>
    <comment ref="B2127" authorId="0" shapeId="0">
      <text>
        <r>
          <rPr>
            <sz val="11"/>
            <color theme="1"/>
            <rFont val="Calibri"/>
            <family val="2"/>
            <scheme val="minor"/>
          </rPr>
          <t>Asignaciones destinadas a cubrir el costo de los bienes muebles o maquinaria y equipos especializados adquiridos por los entes públicos, no incluidos o especificados en los conceptos y partidas del presente capítulo, tales como: equipo científico e investigación, equipo contra incendio y maquinaria para protección al ambiente, entre otros.
	-L.C.P. Manuel Fonseca Villaseñor</t>
        </r>
      </text>
    </comment>
    <comment ref="C2127" authorId="0" shapeId="0">
      <text>
        <r>
          <rPr>
            <sz val="11"/>
            <color theme="1"/>
            <rFont val="Calibri"/>
            <family val="2"/>
            <scheme val="minor"/>
          </rPr>
          <t>Recursos fiscales: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
	-L.C.P. Manuel Fonseca Villaseñor</t>
        </r>
      </text>
    </comment>
    <comment ref="C2128" authorId="0" shapeId="0">
      <text>
        <r>
          <rPr>
            <sz val="11"/>
            <color theme="1"/>
            <rFont val="Calibri"/>
            <family val="2"/>
            <scheme val="minor"/>
          </rPr>
          <t>Financiamiento interno: Son los que provienen de obligaciones contraídas en el país, con acreedores nacionales y pagaderos en el interior del país en moneda nacional.
	-L.C.P. Manuel Fonseca Villaseñor</t>
        </r>
      </text>
    </comment>
    <comment ref="C2129" authorId="0" shapeId="0">
      <text>
        <r>
          <rPr>
            <sz val="11"/>
            <color theme="1"/>
            <rFont val="Calibri"/>
            <family val="2"/>
            <scheme val="minor"/>
          </rPr>
          <t>Financiamiento Externo: Son los que provienen de obligaciones contraídas por el Poder Ejecutivo Federal con acreedores extranjeros y pagaderos en el exterior del país en moneda extranjera.
	-L.C.P. Manuel Fonseca Villaseñor</t>
        </r>
      </text>
    </comment>
    <comment ref="C2130" authorId="0" shapeId="0">
      <text>
        <r>
          <rPr>
            <sz val="11"/>
            <color theme="1"/>
            <rFont val="Calibri"/>
            <family val="2"/>
            <scheme val="minor"/>
          </rPr>
          <t>Ingresos propios: Son los que obtienen las entidades de la administración pública paraestatal y paramunicipal como pueden ser los ingresos por venta de bienes y servicios, ingresos diversos y no inherentes a la operación, en términos de las disposiciones legales aplicables.
	-L.C.P. Manuel Fonseca Villaseñor</t>
        </r>
      </text>
    </comment>
    <comment ref="C2131"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
	-L.C.P. Manuel Fonseca Villaseñor</t>
        </r>
      </text>
    </comment>
    <comment ref="C2132" authorId="0" shapeId="0">
      <text>
        <r>
          <rPr>
            <sz val="11"/>
            <color theme="1"/>
            <rFont val="Calibri"/>
            <family val="2"/>
            <scheme val="minor"/>
          </rPr>
          <t>Recursos estatales: En el caso de los Municipios, son los que provienen del Gobierno Estatal, en términos de la Ley de Ingresos Estatal y del Presupuesto de Egresos Estatal.
	-L.C.P. Manuel Fonseca Villaseñor</t>
        </r>
      </text>
    </comment>
    <comment ref="C2133" authorId="0" shapeId="0">
      <text>
        <r>
          <rPr>
            <sz val="11"/>
            <color theme="1"/>
            <rFont val="Calibri"/>
            <family val="2"/>
            <scheme val="minor"/>
          </rPr>
          <t>Otros recursos de libre disposición: Son los que provienen de otras fuentes no etiquetadas no comprendidas en los conceptos anteriores.
	-L.C.P. Manuel Fonseca Villaseñor</t>
        </r>
      </text>
    </comment>
    <comment ref="C2134"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
	-L.C.P. Manuel Fonseca Villaseñor</t>
        </r>
      </text>
    </comment>
    <comment ref="C2135" authorId="0" shapeId="0">
      <text>
        <r>
          <rPr>
            <sz val="11"/>
            <color theme="1"/>
            <rFont val="Calibri"/>
            <family val="2"/>
            <scheme val="minor"/>
          </rPr>
          <t>Recursos estatales: En el caso de los Municipios, son los que provienen del Gobierno Estatal y que cuentan con un destino específico, en términos de la Ley de Ingresos Estatal y del Presupuesto de Egresos Estatal.
	-L.C.P. Manuel Fonseca Villaseñor</t>
        </r>
      </text>
    </comment>
    <comment ref="C2136" authorId="0" shapeId="0">
      <text>
        <r>
          <rPr>
            <sz val="11"/>
            <color theme="1"/>
            <rFont val="Calibri"/>
            <family val="2"/>
            <scheme val="minor"/>
          </rPr>
          <t>Otros recursos de transferencias federales etiquetadas: Son los que provienen de otras fuentes etiquetadas no comprendidas en los conceptos anteriores.
	-L.C.P. Manuel Fonseca Villaseñor</t>
        </r>
      </text>
    </comment>
    <comment ref="B2137" authorId="0" shapeId="0">
      <text>
        <r>
          <rPr>
            <sz val="11"/>
            <color theme="1"/>
            <rFont val="Calibri"/>
            <family val="2"/>
            <scheme val="minor"/>
          </rPr>
          <t>Asignaciones destinadas a la adquisición de toda clase de especies animales y otros seres vivos, tanto para su utilización en el trabajo como para su fomento, exhibición y reproducción.
	-L.C.P. Manuel Fonseca Villaseñor</t>
        </r>
      </text>
    </comment>
    <comment ref="B2138" authorId="0" shapeId="0">
      <text>
        <r>
          <rPr>
            <sz val="11"/>
            <color theme="1"/>
            <rFont val="Calibri"/>
            <family val="2"/>
            <scheme val="minor"/>
          </rPr>
          <t>Asignaciones destinadas a la adquisición de ganado bovino en todas sus fases: producción de carne, cría y explotación de ganado bovino para reemplazos de ganado bovino lechero.
	-L.C.P. Manuel Fonseca Villaseñor</t>
        </r>
      </text>
    </comment>
    <comment ref="C2138" authorId="0" shapeId="0">
      <text>
        <r>
          <rPr>
            <sz val="11"/>
            <color theme="1"/>
            <rFont val="Calibri"/>
            <family val="2"/>
            <scheme val="minor"/>
          </rPr>
          <t>Recursos fiscales: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
	-L.C.P. Manuel Fonseca Villaseñor</t>
        </r>
      </text>
    </comment>
    <comment ref="C2139" authorId="0" shapeId="0">
      <text>
        <r>
          <rPr>
            <sz val="11"/>
            <color theme="1"/>
            <rFont val="Calibri"/>
            <family val="2"/>
            <scheme val="minor"/>
          </rPr>
          <t>Financiamiento interno: Son los que provienen de obligaciones contraídas en el país, con acreedores nacionales y pagaderos en el interior del país en moneda nacional.
	-L.C.P. Manuel Fonseca Villaseñor</t>
        </r>
      </text>
    </comment>
    <comment ref="C2140" authorId="0" shapeId="0">
      <text>
        <r>
          <rPr>
            <sz val="11"/>
            <color theme="1"/>
            <rFont val="Calibri"/>
            <family val="2"/>
            <scheme val="minor"/>
          </rPr>
          <t>Financiamiento Externo: Son los que provienen de obligaciones contraídas por el Poder Ejecutivo Federal con acreedores extranjeros y pagaderos en el exterior del país en moneda extranjera.
	-L.C.P. Manuel Fonseca Villaseñor</t>
        </r>
      </text>
    </comment>
    <comment ref="C2141" authorId="0" shapeId="0">
      <text>
        <r>
          <rPr>
            <sz val="11"/>
            <color theme="1"/>
            <rFont val="Calibri"/>
            <family val="2"/>
            <scheme val="minor"/>
          </rPr>
          <t>Ingresos propios: Son los que obtienen las entidades de la administración pública paraestatal y paramunicipal como pueden ser los ingresos por venta de bienes y servicios, ingresos diversos y no inherentes a la operación, en términos de las disposiciones legales aplicables.
	-L.C.P. Manuel Fonseca Villaseñor</t>
        </r>
      </text>
    </comment>
    <comment ref="C2142"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
	-L.C.P. Manuel Fonseca Villaseñor</t>
        </r>
      </text>
    </comment>
    <comment ref="C2143" authorId="0" shapeId="0">
      <text>
        <r>
          <rPr>
            <sz val="11"/>
            <color theme="1"/>
            <rFont val="Calibri"/>
            <family val="2"/>
            <scheme val="minor"/>
          </rPr>
          <t>Recursos estatales: En el caso de los Municipios, son los que provienen del Gobierno Estatal, en términos de la Ley de Ingresos Estatal y del Presupuesto de Egresos Estatal.
	-L.C.P. Manuel Fonseca Villaseñor</t>
        </r>
      </text>
    </comment>
    <comment ref="C2144" authorId="0" shapeId="0">
      <text>
        <r>
          <rPr>
            <sz val="11"/>
            <color theme="1"/>
            <rFont val="Calibri"/>
            <family val="2"/>
            <scheme val="minor"/>
          </rPr>
          <t>Otros recursos de libre disposición: Son los que provienen de otras fuentes no etiquetadas no comprendidas en los conceptos anteriores.
	-L.C.P. Manuel Fonseca Villaseñor</t>
        </r>
      </text>
    </comment>
    <comment ref="C2145"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
	-L.C.P. Manuel Fonseca Villaseñor</t>
        </r>
      </text>
    </comment>
    <comment ref="C2146" authorId="0" shapeId="0">
      <text>
        <r>
          <rPr>
            <sz val="11"/>
            <color theme="1"/>
            <rFont val="Calibri"/>
            <family val="2"/>
            <scheme val="minor"/>
          </rPr>
          <t>Recursos estatales: En el caso de los Municipios, son los que provienen del Gobierno Estatal y que cuentan con un destino específico, en términos de la Ley de Ingresos Estatal y del Presupuesto de Egresos Estatal.
	-L.C.P. Manuel Fonseca Villaseñor</t>
        </r>
      </text>
    </comment>
    <comment ref="C2147" authorId="0" shapeId="0">
      <text>
        <r>
          <rPr>
            <sz val="11"/>
            <color theme="1"/>
            <rFont val="Calibri"/>
            <family val="2"/>
            <scheme val="minor"/>
          </rPr>
          <t>Otros recursos de transferencias federales etiquetadas: Son los que provienen de otras fuentes etiquetadas no comprendidas en los conceptos anteriores.
	-L.C.P. Manuel Fonseca Villaseñor</t>
        </r>
      </text>
    </comment>
    <comment ref="B2148" authorId="0" shapeId="0">
      <text>
        <r>
          <rPr>
            <sz val="11"/>
            <color theme="1"/>
            <rFont val="Calibri"/>
            <family val="2"/>
            <scheme val="minor"/>
          </rPr>
          <t>Asignaciones destinadas a la adquisición de cerdos en todas sus fases en granjas, patios y azoteas.
	-L.C.P. Manuel Fonseca Villaseñor</t>
        </r>
      </text>
    </comment>
    <comment ref="C2148" authorId="0" shapeId="0">
      <text>
        <r>
          <rPr>
            <sz val="11"/>
            <color theme="1"/>
            <rFont val="Calibri"/>
            <family val="2"/>
            <scheme val="minor"/>
          </rPr>
          <t>Recursos fiscales: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
	-L.C.P. Manuel Fonseca Villaseñor</t>
        </r>
      </text>
    </comment>
    <comment ref="C2149" authorId="0" shapeId="0">
      <text>
        <r>
          <rPr>
            <sz val="11"/>
            <color theme="1"/>
            <rFont val="Calibri"/>
            <family val="2"/>
            <scheme val="minor"/>
          </rPr>
          <t>Financiamiento interno: Son los que provienen de obligaciones contraídas en el país, con acreedores nacionales y pagaderos en el interior del país en moneda nacional.
	-L.C.P. Manuel Fonseca Villaseñor</t>
        </r>
      </text>
    </comment>
    <comment ref="C2150" authorId="0" shapeId="0">
      <text>
        <r>
          <rPr>
            <sz val="11"/>
            <color theme="1"/>
            <rFont val="Calibri"/>
            <family val="2"/>
            <scheme val="minor"/>
          </rPr>
          <t>Financiamiento Externo: Son los que provienen de obligaciones contraídas por el Poder Ejecutivo Federal con acreedores extranjeros y pagaderos en el exterior del país en moneda extranjera.
	-L.C.P. Manuel Fonseca Villaseñor</t>
        </r>
      </text>
    </comment>
    <comment ref="C2151" authorId="0" shapeId="0">
      <text>
        <r>
          <rPr>
            <sz val="11"/>
            <color theme="1"/>
            <rFont val="Calibri"/>
            <family val="2"/>
            <scheme val="minor"/>
          </rPr>
          <t>Ingresos propios: Son los que obtienen las entidades de la administración pública paraestatal y paramunicipal como pueden ser los ingresos por venta de bienes y servicios, ingresos diversos y no inherentes a la operación, en términos de las disposiciones legales aplicables.
	-L.C.P. Manuel Fonseca Villaseñor</t>
        </r>
      </text>
    </comment>
    <comment ref="C2152"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
	-L.C.P. Manuel Fonseca Villaseñor</t>
        </r>
      </text>
    </comment>
    <comment ref="C2153" authorId="0" shapeId="0">
      <text>
        <r>
          <rPr>
            <sz val="11"/>
            <color theme="1"/>
            <rFont val="Calibri"/>
            <family val="2"/>
            <scheme val="minor"/>
          </rPr>
          <t>Recursos estatales: En el caso de los Municipios, son los que provienen del Gobierno Estatal, en términos de la Ley de Ingresos Estatal y del Presupuesto de Egresos Estatal.
	-L.C.P. Manuel Fonseca Villaseñor</t>
        </r>
      </text>
    </comment>
    <comment ref="C2154" authorId="0" shapeId="0">
      <text>
        <r>
          <rPr>
            <sz val="11"/>
            <color theme="1"/>
            <rFont val="Calibri"/>
            <family val="2"/>
            <scheme val="minor"/>
          </rPr>
          <t>Otros recursos de libre disposición: Son los que provienen de otras fuentes no etiquetadas no comprendidas en los conceptos anteriores.
	-L.C.P. Manuel Fonseca Villaseñor</t>
        </r>
      </text>
    </comment>
    <comment ref="C2155"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
	-L.C.P. Manuel Fonseca Villaseñor</t>
        </r>
      </text>
    </comment>
    <comment ref="C2156" authorId="0" shapeId="0">
      <text>
        <r>
          <rPr>
            <sz val="11"/>
            <color theme="1"/>
            <rFont val="Calibri"/>
            <family val="2"/>
            <scheme val="minor"/>
          </rPr>
          <t>Recursos estatales: En el caso de los Municipios, son los que provienen del Gobierno Estatal y que cuentan con un destino específico, en términos de la Ley de Ingresos Estatal y del Presupuesto de Egresos Estatal.
	-L.C.P. Manuel Fonseca Villaseñor</t>
        </r>
      </text>
    </comment>
    <comment ref="C2157" authorId="0" shapeId="0">
      <text>
        <r>
          <rPr>
            <sz val="11"/>
            <color theme="1"/>
            <rFont val="Calibri"/>
            <family val="2"/>
            <scheme val="minor"/>
          </rPr>
          <t>Otros recursos de transferencias federales etiquetadas: Son los que provienen de otras fuentes etiquetadas no comprendidas en los conceptos anteriores.
	-L.C.P. Manuel Fonseca Villaseñor</t>
        </r>
      </text>
    </comment>
    <comment ref="B2158" authorId="0" shapeId="0">
      <text>
        <r>
          <rPr>
            <sz val="11"/>
            <color theme="1"/>
            <rFont val="Calibri"/>
            <family val="2"/>
            <scheme val="minor"/>
          </rPr>
          <t>Asignaciones destinadas a la adquisición de aves para carne, aves para producción de huevo fértil y para plato, gallinas productoras de huevo fértil y para plato; pollos en la fase de engorda para carne; guajolotes o pavos para carne y producción de huevo; y otras aves productoras de carne y huevo como: patos, gansos, codornices, faisanes, palomas, avestruces, emúes y otras.
	-L.C.P. Manuel Fonseca Villaseñor</t>
        </r>
      </text>
    </comment>
    <comment ref="C2158" authorId="0" shapeId="0">
      <text>
        <r>
          <rPr>
            <sz val="11"/>
            <color theme="1"/>
            <rFont val="Calibri"/>
            <family val="2"/>
            <scheme val="minor"/>
          </rPr>
          <t>Recursos fiscales: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
	-L.C.P. Manuel Fonseca Villaseñor</t>
        </r>
      </text>
    </comment>
    <comment ref="C2159" authorId="0" shapeId="0">
      <text>
        <r>
          <rPr>
            <sz val="11"/>
            <color theme="1"/>
            <rFont val="Calibri"/>
            <family val="2"/>
            <scheme val="minor"/>
          </rPr>
          <t>Financiamiento interno: Son los que provienen de obligaciones contraídas en el país, con acreedores nacionales y pagaderos en el interior del país en moneda nacional.
	-L.C.P. Manuel Fonseca Villaseñor</t>
        </r>
      </text>
    </comment>
    <comment ref="C2160" authorId="0" shapeId="0">
      <text>
        <r>
          <rPr>
            <sz val="11"/>
            <color theme="1"/>
            <rFont val="Calibri"/>
            <family val="2"/>
            <scheme val="minor"/>
          </rPr>
          <t>Financiamiento Externo: Son los que provienen de obligaciones contraídas por el Poder Ejecutivo Federal con acreedores extranjeros y pagaderos en el exterior del país en moneda extranjera.
	-L.C.P. Manuel Fonseca Villaseñor</t>
        </r>
      </text>
    </comment>
    <comment ref="C2161" authorId="0" shapeId="0">
      <text>
        <r>
          <rPr>
            <sz val="11"/>
            <color theme="1"/>
            <rFont val="Calibri"/>
            <family val="2"/>
            <scheme val="minor"/>
          </rPr>
          <t>Ingresos propios: Son los que obtienen las entidades de la administración pública paraestatal y paramunicipal como pueden ser los ingresos por venta de bienes y servicios, ingresos diversos y no inherentes a la operación, en términos de las disposiciones legales aplicables.
	-L.C.P. Manuel Fonseca Villaseñor</t>
        </r>
      </text>
    </comment>
    <comment ref="C2162"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
	-L.C.P. Manuel Fonseca Villaseñor</t>
        </r>
      </text>
    </comment>
    <comment ref="C2163" authorId="0" shapeId="0">
      <text>
        <r>
          <rPr>
            <sz val="11"/>
            <color theme="1"/>
            <rFont val="Calibri"/>
            <family val="2"/>
            <scheme val="minor"/>
          </rPr>
          <t>Recursos estatales: En el caso de los Municipios, son los que provienen del Gobierno Estatal, en términos de la Ley de Ingresos Estatal y del Presupuesto de Egresos Estatal.
	-L.C.P. Manuel Fonseca Villaseñor</t>
        </r>
      </text>
    </comment>
    <comment ref="C2164" authorId="0" shapeId="0">
      <text>
        <r>
          <rPr>
            <sz val="11"/>
            <color theme="1"/>
            <rFont val="Calibri"/>
            <family val="2"/>
            <scheme val="minor"/>
          </rPr>
          <t>Otros recursos de libre disposición: Son los que provienen de otras fuentes no etiquetadas no comprendidas en los conceptos anteriores.
	-L.C.P. Manuel Fonseca Villaseñor</t>
        </r>
      </text>
    </comment>
    <comment ref="C2165"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
	-L.C.P. Manuel Fonseca Villaseñor</t>
        </r>
      </text>
    </comment>
    <comment ref="C2166" authorId="0" shapeId="0">
      <text>
        <r>
          <rPr>
            <sz val="11"/>
            <color theme="1"/>
            <rFont val="Calibri"/>
            <family val="2"/>
            <scheme val="minor"/>
          </rPr>
          <t>Recursos estatales: En el caso de los Municipios, son los que provienen del Gobierno Estatal y que cuentan con un destino específico, en términos de la Ley de Ingresos Estatal y del Presupuesto de Egresos Estatal.
	-L.C.P. Manuel Fonseca Villaseñor</t>
        </r>
      </text>
    </comment>
    <comment ref="C2167" authorId="0" shapeId="0">
      <text>
        <r>
          <rPr>
            <sz val="11"/>
            <color theme="1"/>
            <rFont val="Calibri"/>
            <family val="2"/>
            <scheme val="minor"/>
          </rPr>
          <t>Otros recursos de transferencias federales etiquetadas: Son los que provienen de otras fuentes etiquetadas no comprendidas en los conceptos anteriores.
	-L.C.P. Manuel Fonseca Villaseñor</t>
        </r>
      </text>
    </comment>
    <comment ref="B2168" authorId="0" shapeId="0">
      <text>
        <r>
          <rPr>
            <sz val="11"/>
            <color theme="1"/>
            <rFont val="Calibri"/>
            <family val="2"/>
            <scheme val="minor"/>
          </rPr>
          <t>Asignaciones destinadas a la adquisición de ovinos y caprinos.
	-L.C.P. Manuel Fonseca Villaseñor</t>
        </r>
      </text>
    </comment>
    <comment ref="C2168" authorId="0" shapeId="0">
      <text>
        <r>
          <rPr>
            <sz val="11"/>
            <color theme="1"/>
            <rFont val="Calibri"/>
            <family val="2"/>
            <scheme val="minor"/>
          </rPr>
          <t>Recursos fiscales: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
	-L.C.P. Manuel Fonseca Villaseñor</t>
        </r>
      </text>
    </comment>
    <comment ref="C2169" authorId="0" shapeId="0">
      <text>
        <r>
          <rPr>
            <sz val="11"/>
            <color theme="1"/>
            <rFont val="Calibri"/>
            <family val="2"/>
            <scheme val="minor"/>
          </rPr>
          <t>Financiamiento interno: Son los que provienen de obligaciones contraídas en el país, con acreedores nacionales y pagaderos en el interior del país en moneda nacional.
	-L.C.P. Manuel Fonseca Villaseñor</t>
        </r>
      </text>
    </comment>
    <comment ref="C2170" authorId="0" shapeId="0">
      <text>
        <r>
          <rPr>
            <sz val="11"/>
            <color theme="1"/>
            <rFont val="Calibri"/>
            <family val="2"/>
            <scheme val="minor"/>
          </rPr>
          <t>Financiamiento Externo: Son los que provienen de obligaciones contraídas por el Poder Ejecutivo Federal con acreedores extranjeros y pagaderos en el exterior del país en moneda extranjera.
	-L.C.P. Manuel Fonseca Villaseñor</t>
        </r>
      </text>
    </comment>
    <comment ref="C2171" authorId="0" shapeId="0">
      <text>
        <r>
          <rPr>
            <sz val="11"/>
            <color theme="1"/>
            <rFont val="Calibri"/>
            <family val="2"/>
            <scheme val="minor"/>
          </rPr>
          <t>Ingresos propios: Son los que obtienen las entidades de la administración pública paraestatal y paramunicipal como pueden ser los ingresos por venta de bienes y servicios, ingresos diversos y no inherentes a la operación, en términos de las disposiciones legales aplicables.
	-L.C.P. Manuel Fonseca Villaseñor</t>
        </r>
      </text>
    </comment>
    <comment ref="C2172"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
	-L.C.P. Manuel Fonseca Villaseñor</t>
        </r>
      </text>
    </comment>
    <comment ref="C2173" authorId="0" shapeId="0">
      <text>
        <r>
          <rPr>
            <sz val="11"/>
            <color theme="1"/>
            <rFont val="Calibri"/>
            <family val="2"/>
            <scheme val="minor"/>
          </rPr>
          <t>Recursos estatales: En el caso de los Municipios, son los que provienen del Gobierno Estatal, en términos de la Ley de Ingresos Estatal y del Presupuesto de Egresos Estatal.
	-L.C.P. Manuel Fonseca Villaseñor</t>
        </r>
      </text>
    </comment>
    <comment ref="C2174" authorId="0" shapeId="0">
      <text>
        <r>
          <rPr>
            <sz val="11"/>
            <color theme="1"/>
            <rFont val="Calibri"/>
            <family val="2"/>
            <scheme val="minor"/>
          </rPr>
          <t>Otros recursos de libre disposición: Son los que provienen de otras fuentes no etiquetadas no comprendidas en los conceptos anteriores.
	-L.C.P. Manuel Fonseca Villaseñor</t>
        </r>
      </text>
    </comment>
    <comment ref="C2175"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
	-L.C.P. Manuel Fonseca Villaseñor</t>
        </r>
      </text>
    </comment>
    <comment ref="C2176" authorId="0" shapeId="0">
      <text>
        <r>
          <rPr>
            <sz val="11"/>
            <color theme="1"/>
            <rFont val="Calibri"/>
            <family val="2"/>
            <scheme val="minor"/>
          </rPr>
          <t>Recursos estatales: En el caso de los Municipios, son los que provienen del Gobierno Estatal y que cuentan con un destino específico, en términos de la Ley de Ingresos Estatal y del Presupuesto de Egresos Estatal.
	-L.C.P. Manuel Fonseca Villaseñor</t>
        </r>
      </text>
    </comment>
    <comment ref="C2177" authorId="0" shapeId="0">
      <text>
        <r>
          <rPr>
            <sz val="11"/>
            <color theme="1"/>
            <rFont val="Calibri"/>
            <family val="2"/>
            <scheme val="minor"/>
          </rPr>
          <t>Otros recursos de transferencias federales etiquetadas: Son los que provienen de otras fuentes etiquetadas no comprendidas en los conceptos anteriores.
	-L.C.P. Manuel Fonseca Villaseñor</t>
        </r>
      </text>
    </comment>
    <comment ref="B2178" authorId="0" shapeId="0">
      <text>
        <r>
          <rPr>
            <sz val="11"/>
            <color theme="1"/>
            <rFont val="Calibri"/>
            <family val="2"/>
            <scheme val="minor"/>
          </rPr>
          <t>Asignaciones destinadas a la adquisición de peces y acuicultura, tales como: animales acuáticos en ambientes controlados (peces, moluscos, crustáceos, camarones y reptiles). Excluye acuicultura vegetal.
	-L.C.P. Manuel Fonseca Villaseñor</t>
        </r>
      </text>
    </comment>
    <comment ref="C2178" authorId="0" shapeId="0">
      <text>
        <r>
          <rPr>
            <sz val="11"/>
            <color theme="1"/>
            <rFont val="Calibri"/>
            <family val="2"/>
            <scheme val="minor"/>
          </rPr>
          <t>Recursos fiscales: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
	-L.C.P. Manuel Fonseca Villaseñor</t>
        </r>
      </text>
    </comment>
    <comment ref="C2179" authorId="0" shapeId="0">
      <text>
        <r>
          <rPr>
            <sz val="11"/>
            <color theme="1"/>
            <rFont val="Calibri"/>
            <family val="2"/>
            <scheme val="minor"/>
          </rPr>
          <t>Financiamiento interno: Son los que provienen de obligaciones contraídas en el país, con acreedores nacionales y pagaderos en el interior del país en moneda nacional.
	-L.C.P. Manuel Fonseca Villaseñor</t>
        </r>
      </text>
    </comment>
    <comment ref="C2180" authorId="0" shapeId="0">
      <text>
        <r>
          <rPr>
            <sz val="11"/>
            <color theme="1"/>
            <rFont val="Calibri"/>
            <family val="2"/>
            <scheme val="minor"/>
          </rPr>
          <t>Financiamiento Externo: Son los que provienen de obligaciones contraídas por el Poder Ejecutivo Federal con acreedores extranjeros y pagaderos en el exterior del país en moneda extranjera.
	-L.C.P. Manuel Fonseca Villaseñor</t>
        </r>
      </text>
    </comment>
    <comment ref="C2181" authorId="0" shapeId="0">
      <text>
        <r>
          <rPr>
            <sz val="11"/>
            <color theme="1"/>
            <rFont val="Calibri"/>
            <family val="2"/>
            <scheme val="minor"/>
          </rPr>
          <t>Ingresos propios: Son los que obtienen las entidades de la administración pública paraestatal y paramunicipal como pueden ser los ingresos por venta de bienes y servicios, ingresos diversos y no inherentes a la operación, en términos de las disposiciones legales aplicables.
	-L.C.P. Manuel Fonseca Villaseñor</t>
        </r>
      </text>
    </comment>
    <comment ref="C2182"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
	-L.C.P. Manuel Fonseca Villaseñor</t>
        </r>
      </text>
    </comment>
    <comment ref="C2183" authorId="0" shapeId="0">
      <text>
        <r>
          <rPr>
            <sz val="11"/>
            <color theme="1"/>
            <rFont val="Calibri"/>
            <family val="2"/>
            <scheme val="minor"/>
          </rPr>
          <t>Recursos estatales: En el caso de los Municipios, son los que provienen del Gobierno Estatal, en términos de la Ley de Ingresos Estatal y del Presupuesto de Egresos Estatal.
	-L.C.P. Manuel Fonseca Villaseñor</t>
        </r>
      </text>
    </comment>
    <comment ref="C2184" authorId="0" shapeId="0">
      <text>
        <r>
          <rPr>
            <sz val="11"/>
            <color theme="1"/>
            <rFont val="Calibri"/>
            <family val="2"/>
            <scheme val="minor"/>
          </rPr>
          <t>Otros recursos de libre disposición: Son los que provienen de otras fuentes no etiquetadas no comprendidas en los conceptos anteriores.
	-L.C.P. Manuel Fonseca Villaseñor</t>
        </r>
      </text>
    </comment>
    <comment ref="C2185"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
	-L.C.P. Manuel Fonseca Villaseñor</t>
        </r>
      </text>
    </comment>
    <comment ref="C2186" authorId="0" shapeId="0">
      <text>
        <r>
          <rPr>
            <sz val="11"/>
            <color theme="1"/>
            <rFont val="Calibri"/>
            <family val="2"/>
            <scheme val="minor"/>
          </rPr>
          <t>Recursos estatales: En el caso de los Municipios, son los que provienen del Gobierno Estatal y que cuentan con un destino específico, en términos de la Ley de Ingresos Estatal y del Presupuesto de Egresos Estatal.
	-L.C.P. Manuel Fonseca Villaseñor</t>
        </r>
      </text>
    </comment>
    <comment ref="C2187" authorId="0" shapeId="0">
      <text>
        <r>
          <rPr>
            <sz val="11"/>
            <color theme="1"/>
            <rFont val="Calibri"/>
            <family val="2"/>
            <scheme val="minor"/>
          </rPr>
          <t>Otros recursos de transferencias federales etiquetadas: Son los que provienen de otras fuentes etiquetadas no comprendidas en los conceptos anteriores.
	-L.C.P. Manuel Fonseca Villaseñor</t>
        </r>
      </text>
    </comment>
    <comment ref="B2188" authorId="0" shapeId="0">
      <text>
        <r>
          <rPr>
            <sz val="11"/>
            <color theme="1"/>
            <rFont val="Calibri"/>
            <family val="2"/>
            <scheme val="minor"/>
          </rPr>
          <t>Asignaciones destinadas a la adquisición de equinos, tales como: caballos, mulas, burros y otros. Excluye servicio de pensión para equinos.
	-L.C.P. Manuel Fonseca Villaseñor</t>
        </r>
      </text>
    </comment>
    <comment ref="C2188" authorId="0" shapeId="0">
      <text>
        <r>
          <rPr>
            <sz val="11"/>
            <color theme="1"/>
            <rFont val="Calibri"/>
            <family val="2"/>
            <scheme val="minor"/>
          </rPr>
          <t>Recursos fiscales: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
	-L.C.P. Manuel Fonseca Villaseñor</t>
        </r>
      </text>
    </comment>
    <comment ref="C2189" authorId="0" shapeId="0">
      <text>
        <r>
          <rPr>
            <sz val="11"/>
            <color theme="1"/>
            <rFont val="Calibri"/>
            <family val="2"/>
            <scheme val="minor"/>
          </rPr>
          <t>Financiamiento interno: Son los que provienen de obligaciones contraídas en el país, con acreedores nacionales y pagaderos en el interior del país en moneda nacional.
	-L.C.P. Manuel Fonseca Villaseñor</t>
        </r>
      </text>
    </comment>
    <comment ref="C2190" authorId="0" shapeId="0">
      <text>
        <r>
          <rPr>
            <sz val="11"/>
            <color theme="1"/>
            <rFont val="Calibri"/>
            <family val="2"/>
            <scheme val="minor"/>
          </rPr>
          <t>Financiamiento Externo: Son los que provienen de obligaciones contraídas por el Poder Ejecutivo Federal con acreedores extranjeros y pagaderos en el exterior del país en moneda extranjera.
	-L.C.P. Manuel Fonseca Villaseñor</t>
        </r>
      </text>
    </comment>
    <comment ref="C2191" authorId="0" shapeId="0">
      <text>
        <r>
          <rPr>
            <sz val="11"/>
            <color theme="1"/>
            <rFont val="Calibri"/>
            <family val="2"/>
            <scheme val="minor"/>
          </rPr>
          <t>Ingresos propios: Son los que obtienen las entidades de la administración pública paraestatal y paramunicipal como pueden ser los ingresos por venta de bienes y servicios, ingresos diversos y no inherentes a la operación, en términos de las disposiciones legales aplicables.
	-L.C.P. Manuel Fonseca Villaseñor</t>
        </r>
      </text>
    </comment>
    <comment ref="C2192"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
	-L.C.P. Manuel Fonseca Villaseñor</t>
        </r>
      </text>
    </comment>
    <comment ref="C2193" authorId="0" shapeId="0">
      <text>
        <r>
          <rPr>
            <sz val="11"/>
            <color theme="1"/>
            <rFont val="Calibri"/>
            <family val="2"/>
            <scheme val="minor"/>
          </rPr>
          <t>Recursos estatales: En el caso de los Municipios, son los que provienen del Gobierno Estatal, en términos de la Ley de Ingresos Estatal y del Presupuesto de Egresos Estatal.
	-L.C.P. Manuel Fonseca Villaseñor</t>
        </r>
      </text>
    </comment>
    <comment ref="C2194" authorId="0" shapeId="0">
      <text>
        <r>
          <rPr>
            <sz val="11"/>
            <color theme="1"/>
            <rFont val="Calibri"/>
            <family val="2"/>
            <scheme val="minor"/>
          </rPr>
          <t>Otros recursos de libre disposición: Son los que provienen de otras fuentes no etiquetadas no comprendidas en los conceptos anteriores.
	-L.C.P. Manuel Fonseca Villaseñor</t>
        </r>
      </text>
    </comment>
    <comment ref="C2195"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
	-L.C.P. Manuel Fonseca Villaseñor</t>
        </r>
      </text>
    </comment>
    <comment ref="C2196" authorId="0" shapeId="0">
      <text>
        <r>
          <rPr>
            <sz val="11"/>
            <color theme="1"/>
            <rFont val="Calibri"/>
            <family val="2"/>
            <scheme val="minor"/>
          </rPr>
          <t>Recursos estatales: En el caso de los Municipios, son los que provienen del Gobierno Estatal y que cuentan con un destino específico, en términos de la Ley de Ingresos Estatal y del Presupuesto de Egresos Estatal.
	-L.C.P. Manuel Fonseca Villaseñor</t>
        </r>
      </text>
    </comment>
    <comment ref="C2197" authorId="0" shapeId="0">
      <text>
        <r>
          <rPr>
            <sz val="11"/>
            <color theme="1"/>
            <rFont val="Calibri"/>
            <family val="2"/>
            <scheme val="minor"/>
          </rPr>
          <t>Otros recursos de transferencias federales etiquetadas: Son los que provienen de otras fuentes etiquetadas no comprendidas en los conceptos anteriores.
	-L.C.P. Manuel Fonseca Villaseñor</t>
        </r>
      </text>
    </comment>
    <comment ref="B2198" authorId="0" shapeId="0">
      <text>
        <r>
          <rPr>
            <sz val="11"/>
            <color theme="1"/>
            <rFont val="Calibri"/>
            <family val="2"/>
            <scheme val="minor"/>
          </rPr>
          <t>Asignaciones destinadas a la adquisición de especies menores y de zoológico, tales como: abejas, colmenas, conejos, chinchillas, zorros, perros, gatos, gallos de pelea, aves de ornato, cisnes, pavos reales, flamencos, gusanos de seda, llamas, venados, animales de laboratorio, entre otros.
	-L.C.P. Manuel Fonseca Villaseñor</t>
        </r>
      </text>
    </comment>
    <comment ref="C2198" authorId="0" shapeId="0">
      <text>
        <r>
          <rPr>
            <sz val="11"/>
            <color theme="1"/>
            <rFont val="Calibri"/>
            <family val="2"/>
            <scheme val="minor"/>
          </rPr>
          <t>Recursos fiscales: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
	-L.C.P. Manuel Fonseca Villaseñor</t>
        </r>
      </text>
    </comment>
    <comment ref="C2199" authorId="0" shapeId="0">
      <text>
        <r>
          <rPr>
            <sz val="11"/>
            <color theme="1"/>
            <rFont val="Calibri"/>
            <family val="2"/>
            <scheme val="minor"/>
          </rPr>
          <t>Financiamiento interno: Son los que provienen de obligaciones contraídas en el país, con acreedores nacionales y pagaderos en el interior del país en moneda nacional.
	-L.C.P. Manuel Fonseca Villaseñor</t>
        </r>
      </text>
    </comment>
    <comment ref="C2200" authorId="0" shapeId="0">
      <text>
        <r>
          <rPr>
            <sz val="11"/>
            <color theme="1"/>
            <rFont val="Calibri"/>
            <family val="2"/>
            <scheme val="minor"/>
          </rPr>
          <t>Financiamiento Externo: Son los que provienen de obligaciones contraídas por el Poder Ejecutivo Federal con acreedores extranjeros y pagaderos en el exterior del país en moneda extranjera.
	-L.C.P. Manuel Fonseca Villaseñor</t>
        </r>
      </text>
    </comment>
    <comment ref="C2201" authorId="0" shapeId="0">
      <text>
        <r>
          <rPr>
            <sz val="11"/>
            <color theme="1"/>
            <rFont val="Calibri"/>
            <family val="2"/>
            <scheme val="minor"/>
          </rPr>
          <t>Ingresos propios: Son los que obtienen las entidades de la administración pública paraestatal y paramunicipal como pueden ser los ingresos por venta de bienes y servicios, ingresos diversos y no inherentes a la operación, en términos de las disposiciones legales aplicables.
	-L.C.P. Manuel Fonseca Villaseñor</t>
        </r>
      </text>
    </comment>
    <comment ref="C2202"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
	-L.C.P. Manuel Fonseca Villaseñor</t>
        </r>
      </text>
    </comment>
    <comment ref="C2203" authorId="0" shapeId="0">
      <text>
        <r>
          <rPr>
            <sz val="11"/>
            <color theme="1"/>
            <rFont val="Calibri"/>
            <family val="2"/>
            <scheme val="minor"/>
          </rPr>
          <t>Recursos estatales: En el caso de los Municipios, son los que provienen del Gobierno Estatal, en términos de la Ley de Ingresos Estatal y del Presupuesto de Egresos Estatal.
	-L.C.P. Manuel Fonseca Villaseñor</t>
        </r>
      </text>
    </comment>
    <comment ref="C2204" authorId="0" shapeId="0">
      <text>
        <r>
          <rPr>
            <sz val="11"/>
            <color theme="1"/>
            <rFont val="Calibri"/>
            <family val="2"/>
            <scheme val="minor"/>
          </rPr>
          <t>Otros recursos de libre disposición: Son los que provienen de otras fuentes no etiquetadas no comprendidas en los conceptos anteriores.
	-L.C.P. Manuel Fonseca Villaseñor</t>
        </r>
      </text>
    </comment>
    <comment ref="C2205"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
	-L.C.P. Manuel Fonseca Villaseñor</t>
        </r>
      </text>
    </comment>
    <comment ref="C2206" authorId="0" shapeId="0">
      <text>
        <r>
          <rPr>
            <sz val="11"/>
            <color theme="1"/>
            <rFont val="Calibri"/>
            <family val="2"/>
            <scheme val="minor"/>
          </rPr>
          <t>Recursos estatales: En el caso de los Municipios, son los que provienen del Gobierno Estatal y que cuentan con un destino específico, en términos de la Ley de Ingresos Estatal y del Presupuesto de Egresos Estatal.
	-L.C.P. Manuel Fonseca Villaseñor</t>
        </r>
      </text>
    </comment>
    <comment ref="C2207" authorId="0" shapeId="0">
      <text>
        <r>
          <rPr>
            <sz val="11"/>
            <color theme="1"/>
            <rFont val="Calibri"/>
            <family val="2"/>
            <scheme val="minor"/>
          </rPr>
          <t>Otros recursos de transferencias federales etiquetadas: Son los que provienen de otras fuentes etiquetadas no comprendidas en los conceptos anteriores.
	-L.C.P. Manuel Fonseca Villaseñor</t>
        </r>
      </text>
    </comment>
    <comment ref="B2208" authorId="0" shapeId="0">
      <text>
        <r>
          <rPr>
            <sz val="11"/>
            <color theme="1"/>
            <rFont val="Calibri"/>
            <family val="2"/>
            <scheme val="minor"/>
          </rPr>
          <t>Asignaciones destinadas a la adquisición de árboles y plantas que se utilizan repetida o continuamente durante más de un año para producir otros bienes.
	-L.C.P. Manuel Fonseca Villaseñor</t>
        </r>
      </text>
    </comment>
    <comment ref="C2208" authorId="0" shapeId="0">
      <text>
        <r>
          <rPr>
            <sz val="11"/>
            <color theme="1"/>
            <rFont val="Calibri"/>
            <family val="2"/>
            <scheme val="minor"/>
          </rPr>
          <t>Recursos fiscales: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
	-L.C.P. Manuel Fonseca Villaseñor</t>
        </r>
      </text>
    </comment>
    <comment ref="C2209" authorId="0" shapeId="0">
      <text>
        <r>
          <rPr>
            <sz val="11"/>
            <color theme="1"/>
            <rFont val="Calibri"/>
            <family val="2"/>
            <scheme val="minor"/>
          </rPr>
          <t>Financiamiento interno: Son los que provienen de obligaciones contraídas en el país, con acreedores nacionales y pagaderos en el interior del país en moneda nacional.
	-L.C.P. Manuel Fonseca Villaseñor</t>
        </r>
      </text>
    </comment>
    <comment ref="C2210" authorId="0" shapeId="0">
      <text>
        <r>
          <rPr>
            <sz val="11"/>
            <color theme="1"/>
            <rFont val="Calibri"/>
            <family val="2"/>
            <scheme val="minor"/>
          </rPr>
          <t>Financiamiento Externo: Son los que provienen de obligaciones contraídas por el Poder Ejecutivo Federal con acreedores extranjeros y pagaderos en el exterior del país en moneda extranjera.
	-L.C.P. Manuel Fonseca Villaseñor</t>
        </r>
      </text>
    </comment>
    <comment ref="C2211" authorId="0" shapeId="0">
      <text>
        <r>
          <rPr>
            <sz val="11"/>
            <color theme="1"/>
            <rFont val="Calibri"/>
            <family val="2"/>
            <scheme val="minor"/>
          </rPr>
          <t>Ingresos propios: Son los que obtienen las entidades de la administración pública paraestatal y paramunicipal como pueden ser los ingresos por venta de bienes y servicios, ingresos diversos y no inherentes a la operación, en términos de las disposiciones legales aplicables.
	-L.C.P. Manuel Fonseca Villaseñor</t>
        </r>
      </text>
    </comment>
    <comment ref="C2212"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
	-L.C.P. Manuel Fonseca Villaseñor</t>
        </r>
      </text>
    </comment>
    <comment ref="C2213" authorId="0" shapeId="0">
      <text>
        <r>
          <rPr>
            <sz val="11"/>
            <color theme="1"/>
            <rFont val="Calibri"/>
            <family val="2"/>
            <scheme val="minor"/>
          </rPr>
          <t>Recursos estatales: En el caso de los Municipios, son los que provienen del Gobierno Estatal, en términos de la Ley de Ingresos Estatal y del Presupuesto de Egresos Estatal.
	-L.C.P. Manuel Fonseca Villaseñor</t>
        </r>
      </text>
    </comment>
    <comment ref="C2214" authorId="0" shapeId="0">
      <text>
        <r>
          <rPr>
            <sz val="11"/>
            <color theme="1"/>
            <rFont val="Calibri"/>
            <family val="2"/>
            <scheme val="minor"/>
          </rPr>
          <t>Otros recursos de libre disposición: Son los que provienen de otras fuentes no etiquetadas no comprendidas en los conceptos anteriores.
	-L.C.P. Manuel Fonseca Villaseñor</t>
        </r>
      </text>
    </comment>
    <comment ref="C2215"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
	-L.C.P. Manuel Fonseca Villaseñor</t>
        </r>
      </text>
    </comment>
    <comment ref="C2216" authorId="0" shapeId="0">
      <text>
        <r>
          <rPr>
            <sz val="11"/>
            <color theme="1"/>
            <rFont val="Calibri"/>
            <family val="2"/>
            <scheme val="minor"/>
          </rPr>
          <t>Recursos estatales: En el caso de los Municipios, son los que provienen del Gobierno Estatal y que cuentan con un destino específico, en términos de la Ley de Ingresos Estatal y del Presupuesto de Egresos Estatal.
	-L.C.P. Manuel Fonseca Villaseñor</t>
        </r>
      </text>
    </comment>
    <comment ref="C2217" authorId="0" shapeId="0">
      <text>
        <r>
          <rPr>
            <sz val="11"/>
            <color theme="1"/>
            <rFont val="Calibri"/>
            <family val="2"/>
            <scheme val="minor"/>
          </rPr>
          <t>Otros recursos de transferencias federales etiquetadas: Son los que provienen de otras fuentes etiquetadas no comprendidas en los conceptos anteriores.
	-L.C.P. Manuel Fonseca Villaseñor</t>
        </r>
      </text>
    </comment>
    <comment ref="B2218" authorId="0" shapeId="0">
      <text>
        <r>
          <rPr>
            <sz val="11"/>
            <color theme="1"/>
            <rFont val="Calibri"/>
            <family val="2"/>
            <scheme val="minor"/>
          </rPr>
          <t>Asignaciones destinadas a la adquisición de otros activos biológicos, tales como: semen como material reproductivo y todos los que sean capaces de experimentar transformaciones biológicas para convertirlos en otros activos biológicos.
	-L.C.P. Manuel Fonseca Villaseñor</t>
        </r>
      </text>
    </comment>
    <comment ref="C2218" authorId="0" shapeId="0">
      <text>
        <r>
          <rPr>
            <sz val="11"/>
            <color theme="1"/>
            <rFont val="Calibri"/>
            <family val="2"/>
            <scheme val="minor"/>
          </rPr>
          <t>Recursos fiscales: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
	-L.C.P. Manuel Fonseca Villaseñor</t>
        </r>
      </text>
    </comment>
    <comment ref="C2219" authorId="0" shapeId="0">
      <text>
        <r>
          <rPr>
            <sz val="11"/>
            <color theme="1"/>
            <rFont val="Calibri"/>
            <family val="2"/>
            <scheme val="minor"/>
          </rPr>
          <t>Financiamiento interno: Son los que provienen de obligaciones contraídas en el país, con acreedores nacionales y pagaderos en el interior del país en moneda nacional.
	-L.C.P. Manuel Fonseca Villaseñor</t>
        </r>
      </text>
    </comment>
    <comment ref="C2220" authorId="0" shapeId="0">
      <text>
        <r>
          <rPr>
            <sz val="11"/>
            <color theme="1"/>
            <rFont val="Calibri"/>
            <family val="2"/>
            <scheme val="minor"/>
          </rPr>
          <t>Financiamiento Externo: Son los que provienen de obligaciones contraídas por el Poder Ejecutivo Federal con acreedores extranjeros y pagaderos en el exterior del país en moneda extranjera.
	-L.C.P. Manuel Fonseca Villaseñor</t>
        </r>
      </text>
    </comment>
    <comment ref="C2221" authorId="0" shapeId="0">
      <text>
        <r>
          <rPr>
            <sz val="11"/>
            <color theme="1"/>
            <rFont val="Calibri"/>
            <family val="2"/>
            <scheme val="minor"/>
          </rPr>
          <t>Ingresos propios: Son los que obtienen las entidades de la administración pública paraestatal y paramunicipal como pueden ser los ingresos por venta de bienes y servicios, ingresos diversos y no inherentes a la operación, en términos de las disposiciones legales aplicables.
	-L.C.P. Manuel Fonseca Villaseñor</t>
        </r>
      </text>
    </comment>
    <comment ref="C2222"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
	-L.C.P. Manuel Fonseca Villaseñor</t>
        </r>
      </text>
    </comment>
    <comment ref="C2223" authorId="0" shapeId="0">
      <text>
        <r>
          <rPr>
            <sz val="11"/>
            <color theme="1"/>
            <rFont val="Calibri"/>
            <family val="2"/>
            <scheme val="minor"/>
          </rPr>
          <t>Recursos estatales: En el caso de los Municipios, son los que provienen del Gobierno Estatal, en términos de la Ley de Ingresos Estatal y del Presupuesto de Egresos Estatal.
	-L.C.P. Manuel Fonseca Villaseñor</t>
        </r>
      </text>
    </comment>
    <comment ref="C2224" authorId="0" shapeId="0">
      <text>
        <r>
          <rPr>
            <sz val="11"/>
            <color theme="1"/>
            <rFont val="Calibri"/>
            <family val="2"/>
            <scheme val="minor"/>
          </rPr>
          <t>Otros recursos de libre disposición: Son los que provienen de otras fuentes no etiquetadas no comprendidas en los conceptos anteriores.
	-L.C.P. Manuel Fonseca Villaseñor</t>
        </r>
      </text>
    </comment>
    <comment ref="C2225"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
	-L.C.P. Manuel Fonseca Villaseñor</t>
        </r>
      </text>
    </comment>
    <comment ref="C2226" authorId="0" shapeId="0">
      <text>
        <r>
          <rPr>
            <sz val="11"/>
            <color theme="1"/>
            <rFont val="Calibri"/>
            <family val="2"/>
            <scheme val="minor"/>
          </rPr>
          <t>Recursos estatales: En el caso de los Municipios, son los que provienen del Gobierno Estatal y que cuentan con un destino específico, en términos de la Ley de Ingresos Estatal y del Presupuesto de Egresos Estatal.
	-L.C.P. Manuel Fonseca Villaseñor</t>
        </r>
      </text>
    </comment>
    <comment ref="C2227" authorId="0" shapeId="0">
      <text>
        <r>
          <rPr>
            <sz val="11"/>
            <color theme="1"/>
            <rFont val="Calibri"/>
            <family val="2"/>
            <scheme val="minor"/>
          </rPr>
          <t>Otros recursos de transferencias federales etiquetadas: Son los que provienen de otras fuentes etiquetadas no comprendidas en los conceptos anteriores.
	-L.C.P. Manuel Fonseca Villaseñor</t>
        </r>
      </text>
    </comment>
    <comment ref="B2228" authorId="0" shapeId="0">
      <text>
        <r>
          <rPr>
            <sz val="11"/>
            <color theme="1"/>
            <rFont val="Calibri"/>
            <family val="2"/>
            <scheme val="minor"/>
          </rPr>
          <t>Asignaciones destinadas a la adquisición de todo tipo de bienes inmuebles, así como los gastos derivados de actos de su adquisición, adjudicación, expropiación e indemnización, incluye las asignaciones destinadas a los Proyectos de Prestación de Servicios relativos cuando se realicen por causas de interés público.
	-L.C.P. Manuel Fonseca Villaseñor</t>
        </r>
      </text>
    </comment>
    <comment ref="B2229" authorId="0" shapeId="0">
      <text>
        <r>
          <rPr>
            <sz val="11"/>
            <color theme="1"/>
            <rFont val="Calibri"/>
            <family val="2"/>
            <scheme val="minor"/>
          </rPr>
          <t>Asignaciones destinadas a la adquisición de tierras, terrenos y predios urbanos baldíos, campos con o sin mejoras necesarios para los usos propios de los entes públicos.
	-L.C.P. Manuel Fonseca Villaseñor</t>
        </r>
      </text>
    </comment>
    <comment ref="C2229" authorId="0" shapeId="0">
      <text>
        <r>
          <rPr>
            <sz val="11"/>
            <color theme="1"/>
            <rFont val="Calibri"/>
            <family val="2"/>
            <scheme val="minor"/>
          </rPr>
          <t>Recursos fiscales: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
	-L.C.P. Manuel Fonseca Villaseñor</t>
        </r>
      </text>
    </comment>
    <comment ref="C2230" authorId="0" shapeId="0">
      <text>
        <r>
          <rPr>
            <sz val="11"/>
            <color theme="1"/>
            <rFont val="Calibri"/>
            <family val="2"/>
            <scheme val="minor"/>
          </rPr>
          <t>Financiamiento interno: Son los que provienen de obligaciones contraídas en el país, con acreedores nacionales y pagaderos en el interior del país en moneda nacional.
	-L.C.P. Manuel Fonseca Villaseñor</t>
        </r>
      </text>
    </comment>
    <comment ref="C2231" authorId="0" shapeId="0">
      <text>
        <r>
          <rPr>
            <sz val="11"/>
            <color theme="1"/>
            <rFont val="Calibri"/>
            <family val="2"/>
            <scheme val="minor"/>
          </rPr>
          <t>Financiamiento Externo: Son los que provienen de obligaciones contraídas por el Poder Ejecutivo Federal con acreedores extranjeros y pagaderos en el exterior del país en moneda extranjera.
	-L.C.P. Manuel Fonseca Villaseñor</t>
        </r>
      </text>
    </comment>
    <comment ref="C2232" authorId="0" shapeId="0">
      <text>
        <r>
          <rPr>
            <sz val="11"/>
            <color theme="1"/>
            <rFont val="Calibri"/>
            <family val="2"/>
            <scheme val="minor"/>
          </rPr>
          <t>Ingresos propios: Son los que obtienen las entidades de la administración pública paraestatal y paramunicipal como pueden ser los ingresos por venta de bienes y servicios, ingresos diversos y no inherentes a la operación, en términos de las disposiciones legales aplicables.
	-L.C.P. Manuel Fonseca Villaseñor</t>
        </r>
      </text>
    </comment>
    <comment ref="C2233"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
	-L.C.P. Manuel Fonseca Villaseñor</t>
        </r>
      </text>
    </comment>
    <comment ref="C2234" authorId="0" shapeId="0">
      <text>
        <r>
          <rPr>
            <sz val="11"/>
            <color theme="1"/>
            <rFont val="Calibri"/>
            <family val="2"/>
            <scheme val="minor"/>
          </rPr>
          <t>Recursos estatales: En el caso de los Municipios, son los que provienen del Gobierno Estatal, en términos de la Ley de Ingresos Estatal y del Presupuesto de Egresos Estatal.
	-L.C.P. Manuel Fonseca Villaseñor</t>
        </r>
      </text>
    </comment>
    <comment ref="C2235" authorId="0" shapeId="0">
      <text>
        <r>
          <rPr>
            <sz val="11"/>
            <color theme="1"/>
            <rFont val="Calibri"/>
            <family val="2"/>
            <scheme val="minor"/>
          </rPr>
          <t>Otros recursos de libre disposición: Son los que provienen de otras fuentes no etiquetadas no comprendidas en los conceptos anteriores.
	-L.C.P. Manuel Fonseca Villaseñor</t>
        </r>
      </text>
    </comment>
    <comment ref="C2236"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
	-L.C.P. Manuel Fonseca Villaseñor</t>
        </r>
      </text>
    </comment>
    <comment ref="C2237" authorId="0" shapeId="0">
      <text>
        <r>
          <rPr>
            <sz val="11"/>
            <color theme="1"/>
            <rFont val="Calibri"/>
            <family val="2"/>
            <scheme val="minor"/>
          </rPr>
          <t>Recursos estatales: En el caso de los Municipios, son los que provienen del Gobierno Estatal y que cuentan con un destino específico, en términos de la Ley de Ingresos Estatal y del Presupuesto de Egresos Estatal.
	-L.C.P. Manuel Fonseca Villaseñor</t>
        </r>
      </text>
    </comment>
    <comment ref="C2238" authorId="0" shapeId="0">
      <text>
        <r>
          <rPr>
            <sz val="11"/>
            <color theme="1"/>
            <rFont val="Calibri"/>
            <family val="2"/>
            <scheme val="minor"/>
          </rPr>
          <t>Otros recursos de transferencias federales etiquetadas: Son los que provienen de otras fuentes etiquetadas no comprendidas en los conceptos anteriores.
	-L.C.P. Manuel Fonseca Villaseñor</t>
        </r>
      </text>
    </comment>
    <comment ref="B2239" authorId="0" shapeId="0">
      <text>
        <r>
          <rPr>
            <sz val="11"/>
            <color theme="1"/>
            <rFont val="Calibri"/>
            <family val="2"/>
            <scheme val="minor"/>
          </rPr>
          <t>Asignaciones destinadas a la adquisición de viviendas que son edificadas principalmente como residencias requeridos por los entes públicos para sus actividades. Incluye: garajes y otras estructuras asociadas requeridas.
	-L.C.P. Manuel Fonseca Villaseñor</t>
        </r>
      </text>
    </comment>
    <comment ref="C2239" authorId="0" shapeId="0">
      <text>
        <r>
          <rPr>
            <sz val="11"/>
            <color theme="1"/>
            <rFont val="Calibri"/>
            <family val="2"/>
            <scheme val="minor"/>
          </rPr>
          <t>Recursos fiscales: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
	-L.C.P. Manuel Fonseca Villaseñor</t>
        </r>
      </text>
    </comment>
    <comment ref="C2240" authorId="0" shapeId="0">
      <text>
        <r>
          <rPr>
            <sz val="11"/>
            <color theme="1"/>
            <rFont val="Calibri"/>
            <family val="2"/>
            <scheme val="minor"/>
          </rPr>
          <t>Financiamiento interno: Son los que provienen de obligaciones contraídas en el país, con acreedores nacionales y pagaderos en el interior del país en moneda nacional.
	-L.C.P. Manuel Fonseca Villaseñor</t>
        </r>
      </text>
    </comment>
    <comment ref="C2241" authorId="0" shapeId="0">
      <text>
        <r>
          <rPr>
            <sz val="11"/>
            <color theme="1"/>
            <rFont val="Calibri"/>
            <family val="2"/>
            <scheme val="minor"/>
          </rPr>
          <t>Financiamiento Externo: Son los que provienen de obligaciones contraídas por el Poder Ejecutivo Federal con acreedores extranjeros y pagaderos en el exterior del país en moneda extranjera.
	-L.C.P. Manuel Fonseca Villaseñor</t>
        </r>
      </text>
    </comment>
    <comment ref="C2242" authorId="0" shapeId="0">
      <text>
        <r>
          <rPr>
            <sz val="11"/>
            <color theme="1"/>
            <rFont val="Calibri"/>
            <family val="2"/>
            <scheme val="minor"/>
          </rPr>
          <t>Ingresos propios: Son los que obtienen las entidades de la administración pública paraestatal y paramunicipal como pueden ser los ingresos por venta de bienes y servicios, ingresos diversos y no inherentes a la operación, en términos de las disposiciones legales aplicables.
	-L.C.P. Manuel Fonseca Villaseñor</t>
        </r>
      </text>
    </comment>
    <comment ref="C2243"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
	-L.C.P. Manuel Fonseca Villaseñor</t>
        </r>
      </text>
    </comment>
    <comment ref="C2244" authorId="0" shapeId="0">
      <text>
        <r>
          <rPr>
            <sz val="11"/>
            <color theme="1"/>
            <rFont val="Calibri"/>
            <family val="2"/>
            <scheme val="minor"/>
          </rPr>
          <t>Recursos estatales: En el caso de los Municipios, son los que provienen del Gobierno Estatal, en términos de la Ley de Ingresos Estatal y del Presupuesto de Egresos Estatal.
	-L.C.P. Manuel Fonseca Villaseñor</t>
        </r>
      </text>
    </comment>
    <comment ref="C2245" authorId="0" shapeId="0">
      <text>
        <r>
          <rPr>
            <sz val="11"/>
            <color theme="1"/>
            <rFont val="Calibri"/>
            <family val="2"/>
            <scheme val="minor"/>
          </rPr>
          <t>Otros recursos de libre disposición: Son los que provienen de otras fuentes no etiquetadas no comprendidas en los conceptos anteriores.
	-L.C.P. Manuel Fonseca Villaseñor</t>
        </r>
      </text>
    </comment>
    <comment ref="C2246"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
	-L.C.P. Manuel Fonseca Villaseñor</t>
        </r>
      </text>
    </comment>
    <comment ref="C2247" authorId="0" shapeId="0">
      <text>
        <r>
          <rPr>
            <sz val="11"/>
            <color theme="1"/>
            <rFont val="Calibri"/>
            <family val="2"/>
            <scheme val="minor"/>
          </rPr>
          <t>Recursos estatales: En el caso de los Municipios, son los que provienen del Gobierno Estatal y que cuentan con un destino específico, en términos de la Ley de Ingresos Estatal y del Presupuesto de Egresos Estatal.
	-L.C.P. Manuel Fonseca Villaseñor</t>
        </r>
      </text>
    </comment>
    <comment ref="C2248" authorId="0" shapeId="0">
      <text>
        <r>
          <rPr>
            <sz val="11"/>
            <color theme="1"/>
            <rFont val="Calibri"/>
            <family val="2"/>
            <scheme val="minor"/>
          </rPr>
          <t>Otros recursos de transferencias federales etiquetadas: Son los que provienen de otras fuentes etiquetadas no comprendidas en los conceptos anteriores.
	-L.C.P. Manuel Fonseca Villaseñor</t>
        </r>
      </text>
    </comment>
    <comment ref="B2249" authorId="0" shapeId="0">
      <text>
        <r>
          <rPr>
            <sz val="11"/>
            <color theme="1"/>
            <rFont val="Calibri"/>
            <family val="2"/>
            <scheme val="minor"/>
          </rPr>
          <t>Asignaciones destinadas a la adquisición de edificios, tales como: oficinas, escuelas, hospitales, edificios industriales, comerciales y para la recreación pública, almacenes, hoteles y restaurantes que requieren los entes públicos para desarrollar sus actividades. Excluye viviendas.
	-L.C.P. Manuel Fonseca Villaseñor</t>
        </r>
      </text>
    </comment>
    <comment ref="C2249" authorId="0" shapeId="0">
      <text>
        <r>
          <rPr>
            <sz val="11"/>
            <color theme="1"/>
            <rFont val="Calibri"/>
            <family val="2"/>
            <scheme val="minor"/>
          </rPr>
          <t>Recursos fiscales: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
	-L.C.P. Manuel Fonseca Villaseñor</t>
        </r>
      </text>
    </comment>
    <comment ref="C2250" authorId="0" shapeId="0">
      <text>
        <r>
          <rPr>
            <sz val="11"/>
            <color theme="1"/>
            <rFont val="Calibri"/>
            <family val="2"/>
            <scheme val="minor"/>
          </rPr>
          <t>Financiamiento interno: Son los que provienen de obligaciones contraídas en el país, con acreedores nacionales y pagaderos en el interior del país en moneda nacional.
	-L.C.P. Manuel Fonseca Villaseñor</t>
        </r>
      </text>
    </comment>
    <comment ref="C2251" authorId="0" shapeId="0">
      <text>
        <r>
          <rPr>
            <sz val="11"/>
            <color theme="1"/>
            <rFont val="Calibri"/>
            <family val="2"/>
            <scheme val="minor"/>
          </rPr>
          <t>Financiamiento Externo: Son los que provienen de obligaciones contraídas por el Poder Ejecutivo Federal con acreedores extranjeros y pagaderos en el exterior del país en moneda extranjera.
	-L.C.P. Manuel Fonseca Villaseñor</t>
        </r>
      </text>
    </comment>
    <comment ref="C2252" authorId="0" shapeId="0">
      <text>
        <r>
          <rPr>
            <sz val="11"/>
            <color theme="1"/>
            <rFont val="Calibri"/>
            <family val="2"/>
            <scheme val="minor"/>
          </rPr>
          <t>Ingresos propios: Son los que obtienen las entidades de la administración pública paraestatal y paramunicipal como pueden ser los ingresos por venta de bienes y servicios, ingresos diversos y no inherentes a la operación, en términos de las disposiciones legales aplicables.
	-L.C.P. Manuel Fonseca Villaseñor</t>
        </r>
      </text>
    </comment>
    <comment ref="C2253"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
	-L.C.P. Manuel Fonseca Villaseñor</t>
        </r>
      </text>
    </comment>
    <comment ref="C2254" authorId="0" shapeId="0">
      <text>
        <r>
          <rPr>
            <sz val="11"/>
            <color theme="1"/>
            <rFont val="Calibri"/>
            <family val="2"/>
            <scheme val="minor"/>
          </rPr>
          <t>Recursos estatales: En el caso de los Municipios, son los que provienen del Gobierno Estatal, en términos de la Ley de Ingresos Estatal y del Presupuesto de Egresos Estatal.
	-L.C.P. Manuel Fonseca Villaseñor</t>
        </r>
      </text>
    </comment>
    <comment ref="C2255" authorId="0" shapeId="0">
      <text>
        <r>
          <rPr>
            <sz val="11"/>
            <color theme="1"/>
            <rFont val="Calibri"/>
            <family val="2"/>
            <scheme val="minor"/>
          </rPr>
          <t>Otros recursos de libre disposición: Son los que provienen de otras fuentes no etiquetadas no comprendidas en los conceptos anteriores.
	-L.C.P. Manuel Fonseca Villaseñor</t>
        </r>
      </text>
    </comment>
    <comment ref="C2256"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
	-L.C.P. Manuel Fonseca Villaseñor</t>
        </r>
      </text>
    </comment>
    <comment ref="C2257" authorId="0" shapeId="0">
      <text>
        <r>
          <rPr>
            <sz val="11"/>
            <color theme="1"/>
            <rFont val="Calibri"/>
            <family val="2"/>
            <scheme val="minor"/>
          </rPr>
          <t>Recursos estatales: En el caso de los Municipios, son los que provienen del Gobierno Estatal y que cuentan con un destino específico, en términos de la Ley de Ingresos Estatal y del Presupuesto de Egresos Estatal.
	-L.C.P. Manuel Fonseca Villaseñor</t>
        </r>
      </text>
    </comment>
    <comment ref="C2258" authorId="0" shapeId="0">
      <text>
        <r>
          <rPr>
            <sz val="11"/>
            <color theme="1"/>
            <rFont val="Calibri"/>
            <family val="2"/>
            <scheme val="minor"/>
          </rPr>
          <t>Otros recursos de transferencias federales etiquetadas: Son los que provienen de otras fuentes etiquetadas no comprendidas en los conceptos anteriores.
	-L.C.P. Manuel Fonseca Villaseñor</t>
        </r>
      </text>
    </comment>
    <comment ref="B2259" authorId="0" shapeId="0">
      <text>
        <r>
          <rPr>
            <sz val="11"/>
            <color theme="1"/>
            <rFont val="Calibri"/>
            <family val="2"/>
            <scheme val="minor"/>
          </rPr>
          <t>Asignaciones destinadas a cubrir el costo de los bienes inmuebles adquiridos por los entes públicos no incluidos o especificados en los conceptos y partidas del presente capítulo.
	-L.C.P. Manuel Fonseca Villaseñor</t>
        </r>
      </text>
    </comment>
    <comment ref="C2259" authorId="0" shapeId="0">
      <text>
        <r>
          <rPr>
            <sz val="11"/>
            <color theme="1"/>
            <rFont val="Calibri"/>
            <family val="2"/>
            <scheme val="minor"/>
          </rPr>
          <t>Recursos fiscales: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
	-L.C.P. Manuel Fonseca Villaseñor</t>
        </r>
      </text>
    </comment>
    <comment ref="C2260" authorId="0" shapeId="0">
      <text>
        <r>
          <rPr>
            <sz val="11"/>
            <color theme="1"/>
            <rFont val="Calibri"/>
            <family val="2"/>
            <scheme val="minor"/>
          </rPr>
          <t>Financiamiento interno: Son los que provienen de obligaciones contraídas en el país, con acreedores nacionales y pagaderos en el interior del país en moneda nacional.
	-L.C.P. Manuel Fonseca Villaseñor</t>
        </r>
      </text>
    </comment>
    <comment ref="C2261" authorId="0" shapeId="0">
      <text>
        <r>
          <rPr>
            <sz val="11"/>
            <color theme="1"/>
            <rFont val="Calibri"/>
            <family val="2"/>
            <scheme val="minor"/>
          </rPr>
          <t>Financiamiento Externo: Son los que provienen de obligaciones contraídas por el Poder Ejecutivo Federal con acreedores extranjeros y pagaderos en el exterior del país en moneda extranjera.
	-L.C.P. Manuel Fonseca Villaseñor</t>
        </r>
      </text>
    </comment>
    <comment ref="C2262" authorId="0" shapeId="0">
      <text>
        <r>
          <rPr>
            <sz val="11"/>
            <color theme="1"/>
            <rFont val="Calibri"/>
            <family val="2"/>
            <scheme val="minor"/>
          </rPr>
          <t>Ingresos propios: Son los que obtienen las entidades de la administración pública paraestatal y paramunicipal como pueden ser los ingresos por venta de bienes y servicios, ingresos diversos y no inherentes a la operación, en términos de las disposiciones legales aplicables.
	-L.C.P. Manuel Fonseca Villaseñor</t>
        </r>
      </text>
    </comment>
    <comment ref="C2263"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
	-L.C.P. Manuel Fonseca Villaseñor</t>
        </r>
      </text>
    </comment>
    <comment ref="C2264" authorId="0" shapeId="0">
      <text>
        <r>
          <rPr>
            <sz val="11"/>
            <color theme="1"/>
            <rFont val="Calibri"/>
            <family val="2"/>
            <scheme val="minor"/>
          </rPr>
          <t>Recursos estatales: En el caso de los Municipios, son los que provienen del Gobierno Estatal, en términos de la Ley de Ingresos Estatal y del Presupuesto de Egresos Estatal.
	-L.C.P. Manuel Fonseca Villaseñor</t>
        </r>
      </text>
    </comment>
    <comment ref="C2265" authorId="0" shapeId="0">
      <text>
        <r>
          <rPr>
            <sz val="11"/>
            <color theme="1"/>
            <rFont val="Calibri"/>
            <family val="2"/>
            <scheme val="minor"/>
          </rPr>
          <t>Otros recursos de libre disposición: Son los que provienen de otras fuentes no etiquetadas no comprendidas en los conceptos anteriores.
	-L.C.P. Manuel Fonseca Villaseñor</t>
        </r>
      </text>
    </comment>
    <comment ref="C2266"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
	-L.C.P. Manuel Fonseca Villaseñor</t>
        </r>
      </text>
    </comment>
    <comment ref="C2267" authorId="0" shapeId="0">
      <text>
        <r>
          <rPr>
            <sz val="11"/>
            <color theme="1"/>
            <rFont val="Calibri"/>
            <family val="2"/>
            <scheme val="minor"/>
          </rPr>
          <t>Recursos estatales: En el caso de los Municipios, son los que provienen del Gobierno Estatal y que cuentan con un destino específico, en términos de la Ley de Ingresos Estatal y del Presupuesto de Egresos Estatal.
	-L.C.P. Manuel Fonseca Villaseñor</t>
        </r>
      </text>
    </comment>
    <comment ref="C2268" authorId="0" shapeId="0">
      <text>
        <r>
          <rPr>
            <sz val="11"/>
            <color theme="1"/>
            <rFont val="Calibri"/>
            <family val="2"/>
            <scheme val="minor"/>
          </rPr>
          <t>Otros recursos de transferencias federales etiquetadas: Son los que provienen de otras fuentes etiquetadas no comprendidas en los conceptos anteriores.
	-L.C.P. Manuel Fonseca Villaseñor</t>
        </r>
      </text>
    </comment>
    <comment ref="B2269" authorId="0" shapeId="0">
      <text>
        <r>
          <rPr>
            <sz val="11"/>
            <color theme="1"/>
            <rFont val="Calibri"/>
            <family val="2"/>
            <scheme val="minor"/>
          </rPr>
          <t>Asignaciones para la adquisición de derechos por el uso de activos de la propiedad industrial, comercial, intelectual y otros, como por ejemplo: software, licencias, patentes, marcas, derechos, concesiones y franquicias.
	-L.C.P. Manuel Fonseca Villaseñor</t>
        </r>
      </text>
    </comment>
    <comment ref="B2270" authorId="0" shapeId="0">
      <text>
        <r>
          <rPr>
            <sz val="11"/>
            <color theme="1"/>
            <rFont val="Calibri"/>
            <family val="2"/>
            <scheme val="minor"/>
          </rPr>
          <t>Asignaciones destinadas en la adquisición de paquetes y programas de informática, para ser aplicados en los sistemas administrativos y operativos computarizados de los entes públicos, su descripción y los materiales de apoyo de los sistemas y las aplicaciones informáticas que se espera utilizar.
	-L.C.P. Manuel Fonseca Villaseñor</t>
        </r>
      </text>
    </comment>
    <comment ref="C2270" authorId="0" shapeId="0">
      <text>
        <r>
          <rPr>
            <sz val="11"/>
            <color theme="1"/>
            <rFont val="Calibri"/>
            <family val="2"/>
            <scheme val="minor"/>
          </rPr>
          <t>Recursos fiscales: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
	-L.C.P. Manuel Fonseca Villaseñor</t>
        </r>
      </text>
    </comment>
    <comment ref="C2271" authorId="0" shapeId="0">
      <text>
        <r>
          <rPr>
            <sz val="11"/>
            <color theme="1"/>
            <rFont val="Calibri"/>
            <family val="2"/>
            <scheme val="minor"/>
          </rPr>
          <t>Financiamiento interno: Son los que provienen de obligaciones contraídas en el país, con acreedores nacionales y pagaderos en el interior del país en moneda nacional.
	-L.C.P. Manuel Fonseca Villaseñor</t>
        </r>
      </text>
    </comment>
    <comment ref="C2272" authorId="0" shapeId="0">
      <text>
        <r>
          <rPr>
            <sz val="11"/>
            <color theme="1"/>
            <rFont val="Calibri"/>
            <family val="2"/>
            <scheme val="minor"/>
          </rPr>
          <t>Financiamiento Externo: Son los que provienen de obligaciones contraídas por el Poder Ejecutivo Federal con acreedores extranjeros y pagaderos en el exterior del país en moneda extranjera.
	-L.C.P. Manuel Fonseca Villaseñor</t>
        </r>
      </text>
    </comment>
    <comment ref="C2273" authorId="0" shapeId="0">
      <text>
        <r>
          <rPr>
            <sz val="11"/>
            <color theme="1"/>
            <rFont val="Calibri"/>
            <family val="2"/>
            <scheme val="minor"/>
          </rPr>
          <t>Ingresos propios: Son los que obtienen las entidades de la administración pública paraestatal y paramunicipal como pueden ser los ingresos por venta de bienes y servicios, ingresos diversos y no inherentes a la operación, en términos de las disposiciones legales aplicables.
	-L.C.P. Manuel Fonseca Villaseñor</t>
        </r>
      </text>
    </comment>
    <comment ref="C2274"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
	-L.C.P. Manuel Fonseca Villaseñor</t>
        </r>
      </text>
    </comment>
    <comment ref="C2275" authorId="0" shapeId="0">
      <text>
        <r>
          <rPr>
            <sz val="11"/>
            <color theme="1"/>
            <rFont val="Calibri"/>
            <family val="2"/>
            <scheme val="minor"/>
          </rPr>
          <t>Recursos estatales: En el caso de los Municipios, son los que provienen del Gobierno Estatal, en términos de la Ley de Ingresos Estatal y del Presupuesto de Egresos Estatal.
	-L.C.P. Manuel Fonseca Villaseñor</t>
        </r>
      </text>
    </comment>
    <comment ref="C2276" authorId="0" shapeId="0">
      <text>
        <r>
          <rPr>
            <sz val="11"/>
            <color theme="1"/>
            <rFont val="Calibri"/>
            <family val="2"/>
            <scheme val="minor"/>
          </rPr>
          <t>Otros recursos de libre disposición: Son los que provienen de otras fuentes no etiquetadas no comprendidas en los conceptos anteriores.
	-L.C.P. Manuel Fonseca Villaseñor</t>
        </r>
      </text>
    </comment>
    <comment ref="C2277"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
	-L.C.P. Manuel Fonseca Villaseñor</t>
        </r>
      </text>
    </comment>
    <comment ref="C2278" authorId="0" shapeId="0">
      <text>
        <r>
          <rPr>
            <sz val="11"/>
            <color theme="1"/>
            <rFont val="Calibri"/>
            <family val="2"/>
            <scheme val="minor"/>
          </rPr>
          <t>Recursos estatales: En el caso de los Municipios, son los que provienen del Gobierno Estatal y que cuentan con un destino específico, en términos de la Ley de Ingresos Estatal y del Presupuesto de Egresos Estatal.
	-L.C.P. Manuel Fonseca Villaseñor</t>
        </r>
      </text>
    </comment>
    <comment ref="C2279" authorId="0" shapeId="0">
      <text>
        <r>
          <rPr>
            <sz val="11"/>
            <color theme="1"/>
            <rFont val="Calibri"/>
            <family val="2"/>
            <scheme val="minor"/>
          </rPr>
          <t>Otros recursos de transferencias federales etiquetadas: Son los que provienen de otras fuentes etiquetadas no comprendidas en los conceptos anteriores.
	-L.C.P. Manuel Fonseca Villaseñor</t>
        </r>
      </text>
    </comment>
    <comment ref="B2280" authorId="0" shapeId="0">
      <text>
        <r>
          <rPr>
            <sz val="11"/>
            <color theme="1"/>
            <rFont val="Calibri"/>
            <family val="2"/>
            <scheme val="minor"/>
          </rPr>
          <t>Asignaciones destinadas a la protección para los inventos, ya sea mediante una norma legal o un fallo judicial. Los ejemplos de inventos susceptibles de protección incluyen las constituciones de materiales, procesos, mecanismos, circuitos y aparatos eléctricos y electrónicos, fórmulas farmacéuticas y nuevas variedades de seres vivientes producidos en forma artificial, entre otros.
	-L.C.P. Manuel Fonseca Villaseñor</t>
        </r>
      </text>
    </comment>
    <comment ref="C2280" authorId="0" shapeId="0">
      <text>
        <r>
          <rPr>
            <sz val="11"/>
            <color theme="1"/>
            <rFont val="Calibri"/>
            <family val="2"/>
            <scheme val="minor"/>
          </rPr>
          <t>Recursos fiscales: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
	-L.C.P. Manuel Fonseca Villaseñor</t>
        </r>
      </text>
    </comment>
    <comment ref="C2281" authorId="0" shapeId="0">
      <text>
        <r>
          <rPr>
            <sz val="11"/>
            <color theme="1"/>
            <rFont val="Calibri"/>
            <family val="2"/>
            <scheme val="minor"/>
          </rPr>
          <t>Financiamiento interno: Son los que provienen de obligaciones contraídas en el país, con acreedores nacionales y pagaderos en el interior del país en moneda nacional.
	-L.C.P. Manuel Fonseca Villaseñor</t>
        </r>
      </text>
    </comment>
    <comment ref="C2282" authorId="0" shapeId="0">
      <text>
        <r>
          <rPr>
            <sz val="11"/>
            <color theme="1"/>
            <rFont val="Calibri"/>
            <family val="2"/>
            <scheme val="minor"/>
          </rPr>
          <t>Financiamiento Externo: Son los que provienen de obligaciones contraídas por el Poder Ejecutivo Federal con acreedores extranjeros y pagaderos en el exterior del país en moneda extranjera.
	-L.C.P. Manuel Fonseca Villaseñor</t>
        </r>
      </text>
    </comment>
    <comment ref="C2283" authorId="0" shapeId="0">
      <text>
        <r>
          <rPr>
            <sz val="11"/>
            <color theme="1"/>
            <rFont val="Calibri"/>
            <family val="2"/>
            <scheme val="minor"/>
          </rPr>
          <t>Ingresos propios: Son los que obtienen las entidades de la administración pública paraestatal y paramunicipal como pueden ser los ingresos por venta de bienes y servicios, ingresos diversos y no inherentes a la operación, en términos de las disposiciones legales aplicables.
	-L.C.P. Manuel Fonseca Villaseñor</t>
        </r>
      </text>
    </comment>
    <comment ref="C2284"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
	-L.C.P. Manuel Fonseca Villaseñor</t>
        </r>
      </text>
    </comment>
    <comment ref="C2285" authorId="0" shapeId="0">
      <text>
        <r>
          <rPr>
            <sz val="11"/>
            <color theme="1"/>
            <rFont val="Calibri"/>
            <family val="2"/>
            <scheme val="minor"/>
          </rPr>
          <t>Recursos estatales: En el caso de los Municipios, son los que provienen del Gobierno Estatal, en términos de la Ley de Ingresos Estatal y del Presupuesto de Egresos Estatal.
	-L.C.P. Manuel Fonseca Villaseñor</t>
        </r>
      </text>
    </comment>
    <comment ref="C2286" authorId="0" shapeId="0">
      <text>
        <r>
          <rPr>
            <sz val="11"/>
            <color theme="1"/>
            <rFont val="Calibri"/>
            <family val="2"/>
            <scheme val="minor"/>
          </rPr>
          <t>Otros recursos de libre disposición: Son los que provienen de otras fuentes no etiquetadas no comprendidas en los conceptos anteriores.
	-L.C.P. Manuel Fonseca Villaseñor</t>
        </r>
      </text>
    </comment>
    <comment ref="C2287"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
	-L.C.P. Manuel Fonseca Villaseñor</t>
        </r>
      </text>
    </comment>
    <comment ref="C2288" authorId="0" shapeId="0">
      <text>
        <r>
          <rPr>
            <sz val="11"/>
            <color theme="1"/>
            <rFont val="Calibri"/>
            <family val="2"/>
            <scheme val="minor"/>
          </rPr>
          <t>Recursos estatales: En el caso de los Municipios, son los que provienen del Gobierno Estatal y que cuentan con un destino específico, en términos de la Ley de Ingresos Estatal y del Presupuesto de Egresos Estatal.
	-L.C.P. Manuel Fonseca Villaseñor</t>
        </r>
      </text>
    </comment>
    <comment ref="C2289" authorId="0" shapeId="0">
      <text>
        <r>
          <rPr>
            <sz val="11"/>
            <color theme="1"/>
            <rFont val="Calibri"/>
            <family val="2"/>
            <scheme val="minor"/>
          </rPr>
          <t>Otros recursos de transferencias federales etiquetadas: Son los que provienen de otras fuentes etiquetadas no comprendidas en los conceptos anteriores.
	-L.C.P. Manuel Fonseca Villaseñor</t>
        </r>
      </text>
    </comment>
    <comment ref="B2290" authorId="0" shapeId="0">
      <text>
        <r>
          <rPr>
            <sz val="11"/>
            <color theme="1"/>
            <rFont val="Calibri"/>
            <family val="2"/>
            <scheme val="minor"/>
          </rPr>
          <t>Asignaciones destinadas a cubrir los gastos generados por el uso de nombres comerciales, símbolos o emblemas que identifiquen un producto o conjunto de productos, que otorgan derechos de exclusividad para su uso o explotación, por parte de los entes públicos.
	-L.C.P. Manuel Fonseca Villaseñor</t>
        </r>
      </text>
    </comment>
    <comment ref="C2290" authorId="0" shapeId="0">
      <text>
        <r>
          <rPr>
            <sz val="11"/>
            <color theme="1"/>
            <rFont val="Calibri"/>
            <family val="2"/>
            <scheme val="minor"/>
          </rPr>
          <t>Recursos fiscales: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
	-L.C.P. Manuel Fonseca Villaseñor</t>
        </r>
      </text>
    </comment>
    <comment ref="C2291" authorId="0" shapeId="0">
      <text>
        <r>
          <rPr>
            <sz val="11"/>
            <color theme="1"/>
            <rFont val="Calibri"/>
            <family val="2"/>
            <scheme val="minor"/>
          </rPr>
          <t>Financiamiento interno: Son los que provienen de obligaciones contraídas en el país, con acreedores nacionales y pagaderos en el interior del país en moneda nacional.
	-L.C.P. Manuel Fonseca Villaseñor</t>
        </r>
      </text>
    </comment>
    <comment ref="C2292" authorId="0" shapeId="0">
      <text>
        <r>
          <rPr>
            <sz val="11"/>
            <color theme="1"/>
            <rFont val="Calibri"/>
            <family val="2"/>
            <scheme val="minor"/>
          </rPr>
          <t>Financiamiento Externo: Son los que provienen de obligaciones contraídas por el Poder Ejecutivo Federal con acreedores extranjeros y pagaderos en el exterior del país en moneda extranjera.
	-L.C.P. Manuel Fonseca Villaseñor</t>
        </r>
      </text>
    </comment>
    <comment ref="C2293" authorId="0" shapeId="0">
      <text>
        <r>
          <rPr>
            <sz val="11"/>
            <color theme="1"/>
            <rFont val="Calibri"/>
            <family val="2"/>
            <scheme val="minor"/>
          </rPr>
          <t>Ingresos propios: Son los que obtienen las entidades de la administración pública paraestatal y paramunicipal como pueden ser los ingresos por venta de bienes y servicios, ingresos diversos y no inherentes a la operación, en términos de las disposiciones legales aplicables.
	-L.C.P. Manuel Fonseca Villaseñor</t>
        </r>
      </text>
    </comment>
    <comment ref="C2294"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
	-L.C.P. Manuel Fonseca Villaseñor</t>
        </r>
      </text>
    </comment>
    <comment ref="C2295" authorId="0" shapeId="0">
      <text>
        <r>
          <rPr>
            <sz val="11"/>
            <color theme="1"/>
            <rFont val="Calibri"/>
            <family val="2"/>
            <scheme val="minor"/>
          </rPr>
          <t>Recursos estatales: En el caso de los Municipios, son los que provienen del Gobierno Estatal, en términos de la Ley de Ingresos Estatal y del Presupuesto de Egresos Estatal.
	-L.C.P. Manuel Fonseca Villaseñor</t>
        </r>
      </text>
    </comment>
    <comment ref="C2296" authorId="0" shapeId="0">
      <text>
        <r>
          <rPr>
            <sz val="11"/>
            <color theme="1"/>
            <rFont val="Calibri"/>
            <family val="2"/>
            <scheme val="minor"/>
          </rPr>
          <t>Otros recursos de libre disposición: Son los que provienen de otras fuentes no etiquetadas no comprendidas en los conceptos anteriores.
	-L.C.P. Manuel Fonseca Villaseñor</t>
        </r>
      </text>
    </comment>
    <comment ref="C2297"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
	-L.C.P. Manuel Fonseca Villaseñor</t>
        </r>
      </text>
    </comment>
    <comment ref="C2298" authorId="0" shapeId="0">
      <text>
        <r>
          <rPr>
            <sz val="11"/>
            <color theme="1"/>
            <rFont val="Calibri"/>
            <family val="2"/>
            <scheme val="minor"/>
          </rPr>
          <t>Recursos estatales: En el caso de los Municipios, son los que provienen del Gobierno Estatal y que cuentan con un destino específico, en términos de la Ley de Ingresos Estatal y del Presupuesto de Egresos Estatal.
	-L.C.P. Manuel Fonseca Villaseñor</t>
        </r>
      </text>
    </comment>
    <comment ref="C2299" authorId="0" shapeId="0">
      <text>
        <r>
          <rPr>
            <sz val="11"/>
            <color theme="1"/>
            <rFont val="Calibri"/>
            <family val="2"/>
            <scheme val="minor"/>
          </rPr>
          <t>Otros recursos de transferencias federales etiquetadas: Son los que provienen de otras fuentes etiquetadas no comprendidas en los conceptos anteriores.
	-L.C.P. Manuel Fonseca Villaseñor</t>
        </r>
      </text>
    </comment>
    <comment ref="B2300" authorId="0" shapeId="0">
      <text>
        <r>
          <rPr>
            <sz val="11"/>
            <color theme="1"/>
            <rFont val="Calibri"/>
            <family val="2"/>
            <scheme val="minor"/>
          </rPr>
          <t>Asignaciones destinadas para atender los gastos generados por el uso de obras técnicas, culturales, de arte o musicales, u otras pertenecientes a personas jurídicas o naturales, nacionales o extranjeras.
	-L.C.P. Manuel Fonseca Villaseñor</t>
        </r>
      </text>
    </comment>
    <comment ref="C2300" authorId="0" shapeId="0">
      <text>
        <r>
          <rPr>
            <sz val="11"/>
            <color theme="1"/>
            <rFont val="Calibri"/>
            <family val="2"/>
            <scheme val="minor"/>
          </rPr>
          <t>Recursos fiscales: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
	-L.C.P. Manuel Fonseca Villaseñor</t>
        </r>
      </text>
    </comment>
    <comment ref="C2301" authorId="0" shapeId="0">
      <text>
        <r>
          <rPr>
            <sz val="11"/>
            <color theme="1"/>
            <rFont val="Calibri"/>
            <family val="2"/>
            <scheme val="minor"/>
          </rPr>
          <t>Financiamiento interno: Son los que provienen de obligaciones contraídas en el país, con acreedores nacionales y pagaderos en el interior del país en moneda nacional.
	-L.C.P. Manuel Fonseca Villaseñor</t>
        </r>
      </text>
    </comment>
    <comment ref="C2302" authorId="0" shapeId="0">
      <text>
        <r>
          <rPr>
            <sz val="11"/>
            <color theme="1"/>
            <rFont val="Calibri"/>
            <family val="2"/>
            <scheme val="minor"/>
          </rPr>
          <t>Financiamiento Externo: Son los que provienen de obligaciones contraídas por el Poder Ejecutivo Federal con acreedores extranjeros y pagaderos en el exterior del país en moneda extranjera.
	-L.C.P. Manuel Fonseca Villaseñor</t>
        </r>
      </text>
    </comment>
    <comment ref="C2303" authorId="0" shapeId="0">
      <text>
        <r>
          <rPr>
            <sz val="11"/>
            <color theme="1"/>
            <rFont val="Calibri"/>
            <family val="2"/>
            <scheme val="minor"/>
          </rPr>
          <t>Ingresos propios: Son los que obtienen las entidades de la administración pública paraestatal y paramunicipal como pueden ser los ingresos por venta de bienes y servicios, ingresos diversos y no inherentes a la operación, en términos de las disposiciones legales aplicables.
	-L.C.P. Manuel Fonseca Villaseñor</t>
        </r>
      </text>
    </comment>
    <comment ref="C2304"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
	-L.C.P. Manuel Fonseca Villaseñor</t>
        </r>
      </text>
    </comment>
    <comment ref="C2305" authorId="0" shapeId="0">
      <text>
        <r>
          <rPr>
            <sz val="11"/>
            <color theme="1"/>
            <rFont val="Calibri"/>
            <family val="2"/>
            <scheme val="minor"/>
          </rPr>
          <t>Recursos estatales: En el caso de los Municipios, son los que provienen del Gobierno Estatal, en términos de la Ley de Ingresos Estatal y del Presupuesto de Egresos Estatal.
	-L.C.P. Manuel Fonseca Villaseñor</t>
        </r>
      </text>
    </comment>
    <comment ref="C2306" authorId="0" shapeId="0">
      <text>
        <r>
          <rPr>
            <sz val="11"/>
            <color theme="1"/>
            <rFont val="Calibri"/>
            <family val="2"/>
            <scheme val="minor"/>
          </rPr>
          <t>Otros recursos de libre disposición: Son los que provienen de otras fuentes no etiquetadas no comprendidas en los conceptos anteriores.
	-L.C.P. Manuel Fonseca Villaseñor</t>
        </r>
      </text>
    </comment>
    <comment ref="C2307"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
	-L.C.P. Manuel Fonseca Villaseñor</t>
        </r>
      </text>
    </comment>
    <comment ref="C2308" authorId="0" shapeId="0">
      <text>
        <r>
          <rPr>
            <sz val="11"/>
            <color theme="1"/>
            <rFont val="Calibri"/>
            <family val="2"/>
            <scheme val="minor"/>
          </rPr>
          <t>Recursos estatales: En el caso de los Municipios, son los que provienen del Gobierno Estatal y que cuentan con un destino específico, en términos de la Ley de Ingresos Estatal y del Presupuesto de Egresos Estatal.
	-L.C.P. Manuel Fonseca Villaseñor</t>
        </r>
      </text>
    </comment>
    <comment ref="C2309" authorId="0" shapeId="0">
      <text>
        <r>
          <rPr>
            <sz val="11"/>
            <color theme="1"/>
            <rFont val="Calibri"/>
            <family val="2"/>
            <scheme val="minor"/>
          </rPr>
          <t>Otros recursos de transferencias federales etiquetadas: Son los que provienen de otras fuentes etiquetadas no comprendidas en los conceptos anteriores.
	-L.C.P. Manuel Fonseca Villaseñor</t>
        </r>
      </text>
    </comment>
    <comment ref="B2310" authorId="0" shapeId="0">
      <text>
        <r>
          <rPr>
            <sz val="11"/>
            <color theme="1"/>
            <rFont val="Calibri"/>
            <family val="2"/>
            <scheme val="minor"/>
          </rPr>
          <t>Asignaciones destinadas a cubrir la adquisición del derecho de explotación por un lapso de tiempo determinado de bienes y servicios por parte de una empresa a otra.
	-L.C.P. Manuel Fonseca Villaseñor</t>
        </r>
      </text>
    </comment>
    <comment ref="C2310" authorId="0" shapeId="0">
      <text>
        <r>
          <rPr>
            <sz val="11"/>
            <color theme="1"/>
            <rFont val="Calibri"/>
            <family val="2"/>
            <scheme val="minor"/>
          </rPr>
          <t>Recursos fiscales: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
	-L.C.P. Manuel Fonseca Villaseñor</t>
        </r>
      </text>
    </comment>
    <comment ref="C2311" authorId="0" shapeId="0">
      <text>
        <r>
          <rPr>
            <sz val="11"/>
            <color theme="1"/>
            <rFont val="Calibri"/>
            <family val="2"/>
            <scheme val="minor"/>
          </rPr>
          <t>Financiamiento interno: Son los que provienen de obligaciones contraídas en el país, con acreedores nacionales y pagaderos en el interior del país en moneda nacional.
	-L.C.P. Manuel Fonseca Villaseñor</t>
        </r>
      </text>
    </comment>
    <comment ref="C2312" authorId="0" shapeId="0">
      <text>
        <r>
          <rPr>
            <sz val="11"/>
            <color theme="1"/>
            <rFont val="Calibri"/>
            <family val="2"/>
            <scheme val="minor"/>
          </rPr>
          <t>Financiamiento Externo: Son los que provienen de obligaciones contraídas por el Poder Ejecutivo Federal con acreedores extranjeros y pagaderos en el exterior del país en moneda extranjera.
	-L.C.P. Manuel Fonseca Villaseñor</t>
        </r>
      </text>
    </comment>
    <comment ref="C2313" authorId="0" shapeId="0">
      <text>
        <r>
          <rPr>
            <sz val="11"/>
            <color theme="1"/>
            <rFont val="Calibri"/>
            <family val="2"/>
            <scheme val="minor"/>
          </rPr>
          <t>Ingresos propios: Son los que obtienen las entidades de la administración pública paraestatal y paramunicipal como pueden ser los ingresos por venta de bienes y servicios, ingresos diversos y no inherentes a la operación, en términos de las disposiciones legales aplicables.
	-L.C.P. Manuel Fonseca Villaseñor</t>
        </r>
      </text>
    </comment>
    <comment ref="C2314"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
	-L.C.P. Manuel Fonseca Villaseñor</t>
        </r>
      </text>
    </comment>
    <comment ref="C2315" authorId="0" shapeId="0">
      <text>
        <r>
          <rPr>
            <sz val="11"/>
            <color theme="1"/>
            <rFont val="Calibri"/>
            <family val="2"/>
            <scheme val="minor"/>
          </rPr>
          <t>Recursos estatales: En el caso de los Municipios, son los que provienen del Gobierno Estatal, en términos de la Ley de Ingresos Estatal y del Presupuesto de Egresos Estatal.
	-L.C.P. Manuel Fonseca Villaseñor</t>
        </r>
      </text>
    </comment>
    <comment ref="C2316" authorId="0" shapeId="0">
      <text>
        <r>
          <rPr>
            <sz val="11"/>
            <color theme="1"/>
            <rFont val="Calibri"/>
            <family val="2"/>
            <scheme val="minor"/>
          </rPr>
          <t>Otros recursos de libre disposición: Son los que provienen de otras fuentes no etiquetadas no comprendidas en los conceptos anteriores.
	-L.C.P. Manuel Fonseca Villaseñor</t>
        </r>
      </text>
    </comment>
    <comment ref="C2317"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
	-L.C.P. Manuel Fonseca Villaseñor</t>
        </r>
      </text>
    </comment>
    <comment ref="C2318" authorId="0" shapeId="0">
      <text>
        <r>
          <rPr>
            <sz val="11"/>
            <color theme="1"/>
            <rFont val="Calibri"/>
            <family val="2"/>
            <scheme val="minor"/>
          </rPr>
          <t>Recursos estatales: En el caso de los Municipios, son los que provienen del Gobierno Estatal y que cuentan con un destino específico, en términos de la Ley de Ingresos Estatal y del Presupuesto de Egresos Estatal.
	-L.C.P. Manuel Fonseca Villaseñor</t>
        </r>
      </text>
    </comment>
    <comment ref="C2319" authorId="0" shapeId="0">
      <text>
        <r>
          <rPr>
            <sz val="11"/>
            <color theme="1"/>
            <rFont val="Calibri"/>
            <family val="2"/>
            <scheme val="minor"/>
          </rPr>
          <t>Otros recursos de transferencias federales etiquetadas: Son los que provienen de otras fuentes etiquetadas no comprendidas en los conceptos anteriores.
	-L.C.P. Manuel Fonseca Villaseñor</t>
        </r>
      </text>
    </comment>
    <comment ref="B2320" authorId="0" shapeId="0">
      <text>
        <r>
          <rPr>
            <sz val="11"/>
            <color theme="1"/>
            <rFont val="Calibri"/>
            <family val="2"/>
            <scheme val="minor"/>
          </rPr>
          <t>Asignaciones destinadas a la adquisición de franquicias que constituye un tipo de relación contractual entre dos personas jurídicas: franquiciante y el franquiciatario. Mediante el contrato de franquicia, el franquiciante cede al franquiciatario la licencia de una marca así como los métodos y el saber hacer lo necesario (know-how) de su negocio a cambio de una cuota periódica).
	-L.C.P. Manuel Fonseca Villaseñor</t>
        </r>
      </text>
    </comment>
    <comment ref="C2320" authorId="0" shapeId="0">
      <text>
        <r>
          <rPr>
            <sz val="11"/>
            <color theme="1"/>
            <rFont val="Calibri"/>
            <family val="2"/>
            <scheme val="minor"/>
          </rPr>
          <t>Recursos fiscales: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
	-L.C.P. Manuel Fonseca Villaseñor</t>
        </r>
      </text>
    </comment>
    <comment ref="C2321" authorId="0" shapeId="0">
      <text>
        <r>
          <rPr>
            <sz val="11"/>
            <color theme="1"/>
            <rFont val="Calibri"/>
            <family val="2"/>
            <scheme val="minor"/>
          </rPr>
          <t>Financiamiento interno: Son los que provienen de obligaciones contraídas en el país, con acreedores nacionales y pagaderos en el interior del país en moneda nacional.
	-L.C.P. Manuel Fonseca Villaseñor</t>
        </r>
      </text>
    </comment>
    <comment ref="C2322" authorId="0" shapeId="0">
      <text>
        <r>
          <rPr>
            <sz val="11"/>
            <color theme="1"/>
            <rFont val="Calibri"/>
            <family val="2"/>
            <scheme val="minor"/>
          </rPr>
          <t>Financiamiento Externo: Son los que provienen de obligaciones contraídas por el Poder Ejecutivo Federal con acreedores extranjeros y pagaderos en el exterior del país en moneda extranjera.
	-L.C.P. Manuel Fonseca Villaseñor</t>
        </r>
      </text>
    </comment>
    <comment ref="C2323" authorId="0" shapeId="0">
      <text>
        <r>
          <rPr>
            <sz val="11"/>
            <color theme="1"/>
            <rFont val="Calibri"/>
            <family val="2"/>
            <scheme val="minor"/>
          </rPr>
          <t>Ingresos propios: Son los que obtienen las entidades de la administración pública paraestatal y paramunicipal como pueden ser los ingresos por venta de bienes y servicios, ingresos diversos y no inherentes a la operación, en términos de las disposiciones legales aplicables.
	-L.C.P. Manuel Fonseca Villaseñor</t>
        </r>
      </text>
    </comment>
    <comment ref="C2324"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
	-L.C.P. Manuel Fonseca Villaseñor</t>
        </r>
      </text>
    </comment>
    <comment ref="C2325" authorId="0" shapeId="0">
      <text>
        <r>
          <rPr>
            <sz val="11"/>
            <color theme="1"/>
            <rFont val="Calibri"/>
            <family val="2"/>
            <scheme val="minor"/>
          </rPr>
          <t>Recursos estatales: En el caso de los Municipios, son los que provienen del Gobierno Estatal, en términos de la Ley de Ingresos Estatal y del Presupuesto de Egresos Estatal.
	-L.C.P. Manuel Fonseca Villaseñor</t>
        </r>
      </text>
    </comment>
    <comment ref="C2326" authorId="0" shapeId="0">
      <text>
        <r>
          <rPr>
            <sz val="11"/>
            <color theme="1"/>
            <rFont val="Calibri"/>
            <family val="2"/>
            <scheme val="minor"/>
          </rPr>
          <t>Otros recursos de libre disposición: Son los que provienen de otras fuentes no etiquetadas no comprendidas en los conceptos anteriores.
	-L.C.P. Manuel Fonseca Villaseñor</t>
        </r>
      </text>
    </comment>
    <comment ref="C2327"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
	-L.C.P. Manuel Fonseca Villaseñor</t>
        </r>
      </text>
    </comment>
    <comment ref="C2328" authorId="0" shapeId="0">
      <text>
        <r>
          <rPr>
            <sz val="11"/>
            <color theme="1"/>
            <rFont val="Calibri"/>
            <family val="2"/>
            <scheme val="minor"/>
          </rPr>
          <t>Recursos estatales: En el caso de los Municipios, son los que provienen del Gobierno Estatal y que cuentan con un destino específico, en términos de la Ley de Ingresos Estatal y del Presupuesto de Egresos Estatal.
	-L.C.P. Manuel Fonseca Villaseñor</t>
        </r>
      </text>
    </comment>
    <comment ref="C2329" authorId="0" shapeId="0">
      <text>
        <r>
          <rPr>
            <sz val="11"/>
            <color theme="1"/>
            <rFont val="Calibri"/>
            <family val="2"/>
            <scheme val="minor"/>
          </rPr>
          <t>Otros recursos de transferencias federales etiquetadas: Son los que provienen de otras fuentes etiquetadas no comprendidas en los conceptos anteriores.
	-L.C.P. Manuel Fonseca Villaseñor</t>
        </r>
      </text>
    </comment>
    <comment ref="B2330" authorId="0" shapeId="0">
      <text>
        <r>
          <rPr>
            <sz val="11"/>
            <color theme="1"/>
            <rFont val="Calibri"/>
            <family val="2"/>
            <scheme val="minor"/>
          </rPr>
          <t>Asignaciones destinadas a la adquisición de permisos informáticos e intelectuales.
	-L.C.P. Manuel Fonseca Villaseñor</t>
        </r>
      </text>
    </comment>
    <comment ref="C2330" authorId="0" shapeId="0">
      <text>
        <r>
          <rPr>
            <sz val="11"/>
            <color theme="1"/>
            <rFont val="Calibri"/>
            <family val="2"/>
            <scheme val="minor"/>
          </rPr>
          <t>Recursos fiscales: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
	-L.C.P. Manuel Fonseca Villaseñor</t>
        </r>
      </text>
    </comment>
    <comment ref="C2331" authorId="0" shapeId="0">
      <text>
        <r>
          <rPr>
            <sz val="11"/>
            <color theme="1"/>
            <rFont val="Calibri"/>
            <family val="2"/>
            <scheme val="minor"/>
          </rPr>
          <t>Financiamiento interno: Son los que provienen de obligaciones contraídas en el país, con acreedores nacionales y pagaderos en el interior del país en moneda nacional.
	-L.C.P. Manuel Fonseca Villaseñor</t>
        </r>
      </text>
    </comment>
    <comment ref="C2332" authorId="0" shapeId="0">
      <text>
        <r>
          <rPr>
            <sz val="11"/>
            <color theme="1"/>
            <rFont val="Calibri"/>
            <family val="2"/>
            <scheme val="minor"/>
          </rPr>
          <t>Financiamiento Externo: Son los que provienen de obligaciones contraídas por el Poder Ejecutivo Federal con acreedores extranjeros y pagaderos en el exterior del país en moneda extranjera.
	-L.C.P. Manuel Fonseca Villaseñor</t>
        </r>
      </text>
    </comment>
    <comment ref="C2333" authorId="0" shapeId="0">
      <text>
        <r>
          <rPr>
            <sz val="11"/>
            <color theme="1"/>
            <rFont val="Calibri"/>
            <family val="2"/>
            <scheme val="minor"/>
          </rPr>
          <t>Ingresos propios: Son los que obtienen las entidades de la administración pública paraestatal y paramunicipal como pueden ser los ingresos por venta de bienes y servicios, ingresos diversos y no inherentes a la operación, en términos de las disposiciones legales aplicables.
	-L.C.P. Manuel Fonseca Villaseñor</t>
        </r>
      </text>
    </comment>
    <comment ref="C2334"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
	-L.C.P. Manuel Fonseca Villaseñor</t>
        </r>
      </text>
    </comment>
    <comment ref="C2335" authorId="0" shapeId="0">
      <text>
        <r>
          <rPr>
            <sz val="11"/>
            <color theme="1"/>
            <rFont val="Calibri"/>
            <family val="2"/>
            <scheme val="minor"/>
          </rPr>
          <t>Recursos estatales: En el caso de los Municipios, son los que provienen del Gobierno Estatal, en términos de la Ley de Ingresos Estatal y del Presupuesto de Egresos Estatal.
	-L.C.P. Manuel Fonseca Villaseñor</t>
        </r>
      </text>
    </comment>
    <comment ref="C2336" authorId="0" shapeId="0">
      <text>
        <r>
          <rPr>
            <sz val="11"/>
            <color theme="1"/>
            <rFont val="Calibri"/>
            <family val="2"/>
            <scheme val="minor"/>
          </rPr>
          <t>Otros recursos de libre disposición: Son los que provienen de otras fuentes no etiquetadas no comprendidas en los conceptos anteriores.
	-L.C.P. Manuel Fonseca Villaseñor</t>
        </r>
      </text>
    </comment>
    <comment ref="C2337"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
	-L.C.P. Manuel Fonseca Villaseñor</t>
        </r>
      </text>
    </comment>
    <comment ref="C2338" authorId="0" shapeId="0">
      <text>
        <r>
          <rPr>
            <sz val="11"/>
            <color theme="1"/>
            <rFont val="Calibri"/>
            <family val="2"/>
            <scheme val="minor"/>
          </rPr>
          <t>Recursos estatales: En el caso de los Municipios, son los que provienen del Gobierno Estatal y que cuentan con un destino específico, en términos de la Ley de Ingresos Estatal y del Presupuesto de Egresos Estatal.
	-L.C.P. Manuel Fonseca Villaseñor</t>
        </r>
      </text>
    </comment>
    <comment ref="C2339" authorId="0" shapeId="0">
      <text>
        <r>
          <rPr>
            <sz val="11"/>
            <color theme="1"/>
            <rFont val="Calibri"/>
            <family val="2"/>
            <scheme val="minor"/>
          </rPr>
          <t>Otros recursos de transferencias federales etiquetadas: Son los que provienen de otras fuentes etiquetadas no comprendidas en los conceptos anteriores.
	-L.C.P. Manuel Fonseca Villaseñor</t>
        </r>
      </text>
    </comment>
    <comment ref="B2340" authorId="0" shapeId="0">
      <text>
        <r>
          <rPr>
            <sz val="11"/>
            <color theme="1"/>
            <rFont val="Calibri"/>
            <family val="2"/>
            <scheme val="minor"/>
          </rPr>
          <t>Asignaciones destinadas a la adquisición de permisos para realizar negocios en general o un negocio o profesión en particular.
	-L.C.P. Manuel Fonseca Villaseñor</t>
        </r>
      </text>
    </comment>
    <comment ref="C2340" authorId="0" shapeId="0">
      <text>
        <r>
          <rPr>
            <sz val="11"/>
            <color theme="1"/>
            <rFont val="Calibri"/>
            <family val="2"/>
            <scheme val="minor"/>
          </rPr>
          <t>Recursos fiscales: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
	-L.C.P. Manuel Fonseca Villaseñor</t>
        </r>
      </text>
    </comment>
    <comment ref="C2341" authorId="0" shapeId="0">
      <text>
        <r>
          <rPr>
            <sz val="11"/>
            <color theme="1"/>
            <rFont val="Calibri"/>
            <family val="2"/>
            <scheme val="minor"/>
          </rPr>
          <t>Financiamiento interno: Son los que provienen de obligaciones contraídas en el país, con acreedores nacionales y pagaderos en el interior del país en moneda nacional.
	-L.C.P. Manuel Fonseca Villaseñor</t>
        </r>
      </text>
    </comment>
    <comment ref="C2342" authorId="0" shapeId="0">
      <text>
        <r>
          <rPr>
            <sz val="11"/>
            <color theme="1"/>
            <rFont val="Calibri"/>
            <family val="2"/>
            <scheme val="minor"/>
          </rPr>
          <t>Financiamiento Externo: Son los que provienen de obligaciones contraídas por el Poder Ejecutivo Federal con acreedores extranjeros y pagaderos en el exterior del país en moneda extranjera.
	-L.C.P. Manuel Fonseca Villaseñor</t>
        </r>
      </text>
    </comment>
    <comment ref="C2343" authorId="0" shapeId="0">
      <text>
        <r>
          <rPr>
            <sz val="11"/>
            <color theme="1"/>
            <rFont val="Calibri"/>
            <family val="2"/>
            <scheme val="minor"/>
          </rPr>
          <t>Ingresos propios: Son los que obtienen las entidades de la administración pública paraestatal y paramunicipal como pueden ser los ingresos por venta de bienes y servicios, ingresos diversos y no inherentes a la operación, en términos de las disposiciones legales aplicables.
	-L.C.P. Manuel Fonseca Villaseñor</t>
        </r>
      </text>
    </comment>
    <comment ref="C2344"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
	-L.C.P. Manuel Fonseca Villaseñor</t>
        </r>
      </text>
    </comment>
    <comment ref="C2345" authorId="0" shapeId="0">
      <text>
        <r>
          <rPr>
            <sz val="11"/>
            <color theme="1"/>
            <rFont val="Calibri"/>
            <family val="2"/>
            <scheme val="minor"/>
          </rPr>
          <t>Recursos estatales: En el caso de los Municipios, son los que provienen del Gobierno Estatal, en términos de la Ley de Ingresos Estatal y del Presupuesto de Egresos Estatal.
	-L.C.P. Manuel Fonseca Villaseñor</t>
        </r>
      </text>
    </comment>
    <comment ref="C2346" authorId="0" shapeId="0">
      <text>
        <r>
          <rPr>
            <sz val="11"/>
            <color theme="1"/>
            <rFont val="Calibri"/>
            <family val="2"/>
            <scheme val="minor"/>
          </rPr>
          <t>Otros recursos de libre disposición: Son los que provienen de otras fuentes no etiquetadas no comprendidas en los conceptos anteriores.
	-L.C.P. Manuel Fonseca Villaseñor</t>
        </r>
      </text>
    </comment>
    <comment ref="C2347"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
	-L.C.P. Manuel Fonseca Villaseñor</t>
        </r>
      </text>
    </comment>
    <comment ref="C2348" authorId="0" shapeId="0">
      <text>
        <r>
          <rPr>
            <sz val="11"/>
            <color theme="1"/>
            <rFont val="Calibri"/>
            <family val="2"/>
            <scheme val="minor"/>
          </rPr>
          <t>Recursos estatales: En el caso de los Municipios, son los que provienen del Gobierno Estatal y que cuentan con un destino específico, en términos de la Ley de Ingresos Estatal y del Presupuesto de Egresos Estatal.
	-L.C.P. Manuel Fonseca Villaseñor</t>
        </r>
      </text>
    </comment>
    <comment ref="C2349" authorId="0" shapeId="0">
      <text>
        <r>
          <rPr>
            <sz val="11"/>
            <color theme="1"/>
            <rFont val="Calibri"/>
            <family val="2"/>
            <scheme val="minor"/>
          </rPr>
          <t>Otros recursos de transferencias federales etiquetadas: Son los que provienen de otras fuentes etiquetadas no comprendidas en los conceptos anteriores.
	-L.C.P. Manuel Fonseca Villaseñor</t>
        </r>
      </text>
    </comment>
    <comment ref="B2350" authorId="0" shapeId="0">
      <text>
        <r>
          <rPr>
            <sz val="11"/>
            <color theme="1"/>
            <rFont val="Calibri"/>
            <family val="2"/>
            <scheme val="minor"/>
          </rPr>
          <t>Asignaciones destinadas atenderá cubrir los gastos generados por concepto de otros activos intangibles, no incluidos en partidas específicas anteriores.
	-L.C.P. Manuel Fonseca Villaseñor</t>
        </r>
      </text>
    </comment>
    <comment ref="C2350" authorId="0" shapeId="0">
      <text>
        <r>
          <rPr>
            <sz val="11"/>
            <color theme="1"/>
            <rFont val="Calibri"/>
            <family val="2"/>
            <scheme val="minor"/>
          </rPr>
          <t>Recursos fiscales: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
	-L.C.P. Manuel Fonseca Villaseñor</t>
        </r>
      </text>
    </comment>
    <comment ref="C2351" authorId="0" shapeId="0">
      <text>
        <r>
          <rPr>
            <sz val="11"/>
            <color theme="1"/>
            <rFont val="Calibri"/>
            <family val="2"/>
            <scheme val="minor"/>
          </rPr>
          <t>Financiamiento interno: Son los que provienen de obligaciones contraídas en el país, con acreedores nacionales y pagaderos en el interior del país en moneda nacional.
	-L.C.P. Manuel Fonseca Villaseñor</t>
        </r>
      </text>
    </comment>
    <comment ref="C2352" authorId="0" shapeId="0">
      <text>
        <r>
          <rPr>
            <sz val="11"/>
            <color theme="1"/>
            <rFont val="Calibri"/>
            <family val="2"/>
            <scheme val="minor"/>
          </rPr>
          <t>Financiamiento Externo: Son los que provienen de obligaciones contraídas por el Poder Ejecutivo Federal con acreedores extranjeros y pagaderos en el exterior del país en moneda extranjera.
	-L.C.P. Manuel Fonseca Villaseñor</t>
        </r>
      </text>
    </comment>
    <comment ref="C2353" authorId="0" shapeId="0">
      <text>
        <r>
          <rPr>
            <sz val="11"/>
            <color theme="1"/>
            <rFont val="Calibri"/>
            <family val="2"/>
            <scheme val="minor"/>
          </rPr>
          <t>Ingresos propios: Son los que obtienen las entidades de la administración pública paraestatal y paramunicipal como pueden ser los ingresos por venta de bienes y servicios, ingresos diversos y no inherentes a la operación, en términos de las disposiciones legales aplicables.
	-L.C.P. Manuel Fonseca Villaseñor</t>
        </r>
      </text>
    </comment>
    <comment ref="C2354"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
	-L.C.P. Manuel Fonseca Villaseñor</t>
        </r>
      </text>
    </comment>
    <comment ref="C2355" authorId="0" shapeId="0">
      <text>
        <r>
          <rPr>
            <sz val="11"/>
            <color theme="1"/>
            <rFont val="Calibri"/>
            <family val="2"/>
            <scheme val="minor"/>
          </rPr>
          <t>Recursos estatales: En el caso de los Municipios, son los que provienen del Gobierno Estatal, en términos de la Ley de Ingresos Estatal y del Presupuesto de Egresos Estatal.
	-L.C.P. Manuel Fonseca Villaseñor</t>
        </r>
      </text>
    </comment>
    <comment ref="C2356" authorId="0" shapeId="0">
      <text>
        <r>
          <rPr>
            <sz val="11"/>
            <color theme="1"/>
            <rFont val="Calibri"/>
            <family val="2"/>
            <scheme val="minor"/>
          </rPr>
          <t>Otros recursos de libre disposición: Son los que provienen de otras fuentes no etiquetadas no comprendidas en los conceptos anteriores.
	-L.C.P. Manuel Fonseca Villaseñor</t>
        </r>
      </text>
    </comment>
    <comment ref="C2357"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
	-L.C.P. Manuel Fonseca Villaseñor</t>
        </r>
      </text>
    </comment>
    <comment ref="C2358" authorId="0" shapeId="0">
      <text>
        <r>
          <rPr>
            <sz val="11"/>
            <color theme="1"/>
            <rFont val="Calibri"/>
            <family val="2"/>
            <scheme val="minor"/>
          </rPr>
          <t>Recursos estatales: En el caso de los Municipios, son los que provienen del Gobierno Estatal y que cuentan con un destino específico, en términos de la Ley de Ingresos Estatal y del Presupuesto de Egresos Estatal.
	-L.C.P. Manuel Fonseca Villaseñor</t>
        </r>
      </text>
    </comment>
    <comment ref="C2359" authorId="0" shapeId="0">
      <text>
        <r>
          <rPr>
            <sz val="11"/>
            <color theme="1"/>
            <rFont val="Calibri"/>
            <family val="2"/>
            <scheme val="minor"/>
          </rPr>
          <t>Otros recursos de transferencias federales etiquetadas: Son los que provienen de otras fuentes etiquetadas no comprendidas en los conceptos anteriores.
	-L.C.P. Manuel Fonseca Villaseñor</t>
        </r>
      </text>
    </comment>
    <comment ref="B2360" authorId="0" shapeId="0">
      <text>
        <r>
          <rPr>
            <sz val="11"/>
            <color theme="1"/>
            <rFont val="Calibri"/>
            <family val="2"/>
            <scheme val="minor"/>
          </rPr>
          <t>Asignaciones destinadas a obras por contrato y proyectos productivos y acciones de fomento. Incluye los gastos en estudios de pre-inversión y preparación del proyecto.
	-L.C.P. Manuel Fonseca Villaseñor</t>
        </r>
      </text>
    </comment>
    <comment ref="B2361" authorId="0" shapeId="0">
      <text>
        <r>
          <rPr>
            <sz val="11"/>
            <color theme="1"/>
            <rFont val="Calibri"/>
            <family val="2"/>
            <scheme val="minor"/>
          </rPr>
          <t>Asignaciones destinadas para construcciones en bienes de dominio público de acuerdo con lo establecido en el art. 7 de la Ley General de Bienes Nacionales y otras leyes aplicables. Incluye los gastos en estudios de pre-inversión y preparación del proyecto.
	-L.C.P. Manuel Fonseca Villaseñor</t>
        </r>
      </text>
    </comment>
    <comment ref="B2362" authorId="0" shapeId="0">
      <text>
        <r>
          <rPr>
            <sz val="11"/>
            <color theme="1"/>
            <rFont val="Calibri"/>
            <family val="2"/>
            <scheme val="minor"/>
          </rPr>
          <t>Asignaciones destinadas a obras para vivienda, ya sean unifamiliares o multifamiliares. Incluye construcción nueva, ampliación, remodelación, mantenimiento o reparación integral de las construcciones, así como los gastos en estudios de pre-inversión y preparación del proyecto.
	-L.C.P. Manuel Fonseca Villaseñor</t>
        </r>
      </text>
    </comment>
    <comment ref="C2362" authorId="0" shapeId="0">
      <text>
        <r>
          <rPr>
            <sz val="11"/>
            <color theme="1"/>
            <rFont val="Calibri"/>
            <family val="2"/>
            <scheme val="minor"/>
          </rPr>
          <t>Recursos fiscales: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
	-L.C.P. Manuel Fonseca Villaseñor</t>
        </r>
      </text>
    </comment>
    <comment ref="C2363" authorId="0" shapeId="0">
      <text>
        <r>
          <rPr>
            <sz val="11"/>
            <color theme="1"/>
            <rFont val="Calibri"/>
            <family val="2"/>
            <scheme val="minor"/>
          </rPr>
          <t>Financiamiento interno: Son los que provienen de obligaciones contraídas en el país, con acreedores nacionales y pagaderos en el interior del país en moneda nacional.
	-L.C.P. Manuel Fonseca Villaseñor</t>
        </r>
      </text>
    </comment>
    <comment ref="C2364" authorId="0" shapeId="0">
      <text>
        <r>
          <rPr>
            <sz val="11"/>
            <color theme="1"/>
            <rFont val="Calibri"/>
            <family val="2"/>
            <scheme val="minor"/>
          </rPr>
          <t>Financiamiento Externo: Son los que provienen de obligaciones contraídas por el Poder Ejecutivo Federal con acreedores extranjeros y pagaderos en el exterior del país en moneda extranjera.
	-L.C.P. Manuel Fonseca Villaseñor</t>
        </r>
      </text>
    </comment>
    <comment ref="C2365" authorId="0" shapeId="0">
      <text>
        <r>
          <rPr>
            <sz val="11"/>
            <color theme="1"/>
            <rFont val="Calibri"/>
            <family val="2"/>
            <scheme val="minor"/>
          </rPr>
          <t>Ingresos propios: Son los que obtienen las entidades de la administración pública paraestatal y paramunicipal como pueden ser los ingresos por venta de bienes y servicios, ingresos diversos y no inherentes a la operación, en términos de las disposiciones legales aplicables.
	-L.C.P. Manuel Fonseca Villaseñor</t>
        </r>
      </text>
    </comment>
    <comment ref="C2366"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
	-L.C.P. Manuel Fonseca Villaseñor</t>
        </r>
      </text>
    </comment>
    <comment ref="C2367" authorId="0" shapeId="0">
      <text>
        <r>
          <rPr>
            <sz val="11"/>
            <color theme="1"/>
            <rFont val="Calibri"/>
            <family val="2"/>
            <scheme val="minor"/>
          </rPr>
          <t>Recursos estatales: En el caso de los Municipios, son los que provienen del Gobierno Estatal, en términos de la Ley de Ingresos Estatal y del Presupuesto de Egresos Estatal.
	-L.C.P. Manuel Fonseca Villaseñor</t>
        </r>
      </text>
    </comment>
    <comment ref="C2368" authorId="0" shapeId="0">
      <text>
        <r>
          <rPr>
            <sz val="11"/>
            <color theme="1"/>
            <rFont val="Calibri"/>
            <family val="2"/>
            <scheme val="minor"/>
          </rPr>
          <t>Otros recursos de libre disposición: Son los que provienen de otras fuentes no etiquetadas no comprendidas en los conceptos anteriores.
	-L.C.P. Manuel Fonseca Villaseñor</t>
        </r>
      </text>
    </comment>
    <comment ref="C2369"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
	-L.C.P. Manuel Fonseca Villaseñor</t>
        </r>
      </text>
    </comment>
    <comment ref="C2370" authorId="0" shapeId="0">
      <text>
        <r>
          <rPr>
            <sz val="11"/>
            <color theme="1"/>
            <rFont val="Calibri"/>
            <family val="2"/>
            <scheme val="minor"/>
          </rPr>
          <t>Recursos estatales: En el caso de los Municipios, son los que provienen del Gobierno Estatal y que cuentan con un destino específico, en términos de la Ley de Ingresos Estatal y del Presupuesto de Egresos Estatal.
	-L.C.P. Manuel Fonseca Villaseñor</t>
        </r>
      </text>
    </comment>
    <comment ref="C2371" authorId="0" shapeId="0">
      <text>
        <r>
          <rPr>
            <sz val="11"/>
            <color theme="1"/>
            <rFont val="Calibri"/>
            <family val="2"/>
            <scheme val="minor"/>
          </rPr>
          <t>Otros recursos de transferencias federales etiquetadas: Son los que provienen de otras fuentes etiquetadas no comprendidas en los conceptos anteriores.
	-L.C.P. Manuel Fonseca Villaseñor</t>
        </r>
      </text>
    </comment>
    <comment ref="B2372" authorId="0" shapeId="0">
      <text>
        <r>
          <rPr>
            <sz val="11"/>
            <color theme="1"/>
            <rFont val="Calibri"/>
            <family val="2"/>
            <scheme val="minor"/>
          </rPr>
          <t>Asignaciones destinadas para la construcción de edificios no residenciales para fines industriales, comerciales, institucionales y de servicios. Incluye construcción nueva, ampliación, remodelación, mantenimiento o reparación integral de las construcciones, así como, los gastos en estudios de pre-inversión y preparación del proyecto.
	-L.C.P. Manuel Fonseca Villaseñor</t>
        </r>
      </text>
    </comment>
    <comment ref="C2372" authorId="0" shapeId="0">
      <text>
        <r>
          <rPr>
            <sz val="11"/>
            <color theme="1"/>
            <rFont val="Calibri"/>
            <family val="2"/>
            <scheme val="minor"/>
          </rPr>
          <t>Recursos fiscales: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
	-L.C.P. Manuel Fonseca Villaseñor</t>
        </r>
      </text>
    </comment>
    <comment ref="C2373" authorId="0" shapeId="0">
      <text>
        <r>
          <rPr>
            <sz val="11"/>
            <color theme="1"/>
            <rFont val="Calibri"/>
            <family val="2"/>
            <scheme val="minor"/>
          </rPr>
          <t>Financiamiento interno: Son los que provienen de obligaciones contraídas en el país, con acreedores nacionales y pagaderos en el interior del país en moneda nacional.
	-L.C.P. Manuel Fonseca Villaseñor</t>
        </r>
      </text>
    </comment>
    <comment ref="C2374" authorId="0" shapeId="0">
      <text>
        <r>
          <rPr>
            <sz val="11"/>
            <color theme="1"/>
            <rFont val="Calibri"/>
            <family val="2"/>
            <scheme val="minor"/>
          </rPr>
          <t>Financiamiento Externo: Son los que provienen de obligaciones contraídas por el Poder Ejecutivo Federal con acreedores extranjeros y pagaderos en el exterior del país en moneda extranjera.
	-L.C.P. Manuel Fonseca Villaseñor</t>
        </r>
      </text>
    </comment>
    <comment ref="C2375" authorId="0" shapeId="0">
      <text>
        <r>
          <rPr>
            <sz val="11"/>
            <color theme="1"/>
            <rFont val="Calibri"/>
            <family val="2"/>
            <scheme val="minor"/>
          </rPr>
          <t>Ingresos propios: Son los que obtienen las entidades de la administración pública paraestatal y paramunicipal como pueden ser los ingresos por venta de bienes y servicios, ingresos diversos y no inherentes a la operación, en términos de las disposiciones legales aplicables.
	-L.C.P. Manuel Fonseca Villaseñor</t>
        </r>
      </text>
    </comment>
    <comment ref="C2376"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
	-L.C.P. Manuel Fonseca Villaseñor</t>
        </r>
      </text>
    </comment>
    <comment ref="C2377" authorId="0" shapeId="0">
      <text>
        <r>
          <rPr>
            <sz val="11"/>
            <color theme="1"/>
            <rFont val="Calibri"/>
            <family val="2"/>
            <scheme val="minor"/>
          </rPr>
          <t>Recursos estatales: En el caso de los Municipios, son los que provienen del Gobierno Estatal, en términos de la Ley de Ingresos Estatal y del Presupuesto de Egresos Estatal.
	-L.C.P. Manuel Fonseca Villaseñor</t>
        </r>
      </text>
    </comment>
    <comment ref="C2378" authorId="0" shapeId="0">
      <text>
        <r>
          <rPr>
            <sz val="11"/>
            <color theme="1"/>
            <rFont val="Calibri"/>
            <family val="2"/>
            <scheme val="minor"/>
          </rPr>
          <t>Otros recursos de libre disposición: Son los que provienen de otras fuentes no etiquetadas no comprendidas en los conceptos anteriores.
	-L.C.P. Manuel Fonseca Villaseñor</t>
        </r>
      </text>
    </comment>
    <comment ref="C2379"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
	-L.C.P. Manuel Fonseca Villaseñor</t>
        </r>
      </text>
    </comment>
    <comment ref="C2380" authorId="0" shapeId="0">
      <text>
        <r>
          <rPr>
            <sz val="11"/>
            <color theme="1"/>
            <rFont val="Calibri"/>
            <family val="2"/>
            <scheme val="minor"/>
          </rPr>
          <t>Recursos estatales: En el caso de los Municipios, son los que provienen del Gobierno Estatal y que cuentan con un destino específico, en términos de la Ley de Ingresos Estatal y del Presupuesto de Egresos Estatal.
	-L.C.P. Manuel Fonseca Villaseñor</t>
        </r>
      </text>
    </comment>
    <comment ref="C2381" authorId="0" shapeId="0">
      <text>
        <r>
          <rPr>
            <sz val="11"/>
            <color theme="1"/>
            <rFont val="Calibri"/>
            <family val="2"/>
            <scheme val="minor"/>
          </rPr>
          <t>Otros recursos de transferencias federales etiquetadas: Son los que provienen de otras fuentes etiquetadas no comprendidas en los conceptos anteriores.
	-L.C.P. Manuel Fonseca Villaseñor</t>
        </r>
      </text>
    </comment>
    <comment ref="B2382" authorId="0" shapeId="0">
      <text>
        <r>
          <rPr>
            <sz val="11"/>
            <color theme="1"/>
            <rFont val="Calibri"/>
            <family val="2"/>
            <scheme val="minor"/>
          </rPr>
          <t>Asignaciones destinadas a la construcción de obras para el abastecimiento de agua, petróleo y gas y a la construcción de obras para la generación y construcción de energía eléctrica y para las telecomunicaciones. Incluye los gastos en estudios de pre-inversión y preparación del proyecto.
	-L.C.P. Manuel Fonseca Villaseñor</t>
        </r>
      </text>
    </comment>
    <comment ref="C2382" authorId="0" shapeId="0">
      <text>
        <r>
          <rPr>
            <sz val="11"/>
            <color theme="1"/>
            <rFont val="Calibri"/>
            <family val="2"/>
            <scheme val="minor"/>
          </rPr>
          <t>Recursos fiscales: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
	-L.C.P. Manuel Fonseca Villaseñor</t>
        </r>
      </text>
    </comment>
    <comment ref="C2383" authorId="0" shapeId="0">
      <text>
        <r>
          <rPr>
            <sz val="11"/>
            <color theme="1"/>
            <rFont val="Calibri"/>
            <family val="2"/>
            <scheme val="minor"/>
          </rPr>
          <t>Financiamiento interno: Son los que provienen de obligaciones contraídas en el país, con acreedores nacionales y pagaderos en el interior del país en moneda nacional.
	-L.C.P. Manuel Fonseca Villaseñor</t>
        </r>
      </text>
    </comment>
    <comment ref="C2384" authorId="0" shapeId="0">
      <text>
        <r>
          <rPr>
            <sz val="11"/>
            <color theme="1"/>
            <rFont val="Calibri"/>
            <family val="2"/>
            <scheme val="minor"/>
          </rPr>
          <t>Financiamiento Externo: Son los que provienen de obligaciones contraídas por el Poder Ejecutivo Federal con acreedores extranjeros y pagaderos en el exterior del país en moneda extranjera.
	-L.C.P. Manuel Fonseca Villaseñor</t>
        </r>
      </text>
    </comment>
    <comment ref="C2385" authorId="0" shapeId="0">
      <text>
        <r>
          <rPr>
            <sz val="11"/>
            <color theme="1"/>
            <rFont val="Calibri"/>
            <family val="2"/>
            <scheme val="minor"/>
          </rPr>
          <t>Ingresos propios: Son los que obtienen las entidades de la administración pública paraestatal y paramunicipal como pueden ser los ingresos por venta de bienes y servicios, ingresos diversos y no inherentes a la operación, en términos de las disposiciones legales aplicables.
	-L.C.P. Manuel Fonseca Villaseñor</t>
        </r>
      </text>
    </comment>
    <comment ref="C2386"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
	-L.C.P. Manuel Fonseca Villaseñor</t>
        </r>
      </text>
    </comment>
    <comment ref="C2387" authorId="0" shapeId="0">
      <text>
        <r>
          <rPr>
            <sz val="11"/>
            <color theme="1"/>
            <rFont val="Calibri"/>
            <family val="2"/>
            <scheme val="minor"/>
          </rPr>
          <t>Recursos estatales: En el caso de los Municipios, son los que provienen del Gobierno Estatal, en términos de la Ley de Ingresos Estatal y del Presupuesto de Egresos Estatal.
	-L.C.P. Manuel Fonseca Villaseñor</t>
        </r>
      </text>
    </comment>
    <comment ref="C2388" authorId="0" shapeId="0">
      <text>
        <r>
          <rPr>
            <sz val="11"/>
            <color theme="1"/>
            <rFont val="Calibri"/>
            <family val="2"/>
            <scheme val="minor"/>
          </rPr>
          <t>Otros recursos de libre disposición: Son los que provienen de otras fuentes no etiquetadas no comprendidas en los conceptos anteriores.
	-L.C.P. Manuel Fonseca Villaseñor</t>
        </r>
      </text>
    </comment>
    <comment ref="C2389"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
	-L.C.P. Manuel Fonseca Villaseñor</t>
        </r>
      </text>
    </comment>
    <comment ref="C2390" authorId="0" shapeId="0">
      <text>
        <r>
          <rPr>
            <sz val="11"/>
            <color theme="1"/>
            <rFont val="Calibri"/>
            <family val="2"/>
            <scheme val="minor"/>
          </rPr>
          <t>Recursos estatales: En el caso de los Municipios, son los que provienen del Gobierno Estatal y que cuentan con un destino específico, en términos de la Ley de Ingresos Estatal y del Presupuesto de Egresos Estatal.
	-L.C.P. Manuel Fonseca Villaseñor</t>
        </r>
      </text>
    </comment>
    <comment ref="C2391" authorId="0" shapeId="0">
      <text>
        <r>
          <rPr>
            <sz val="11"/>
            <color theme="1"/>
            <rFont val="Calibri"/>
            <family val="2"/>
            <scheme val="minor"/>
          </rPr>
          <t>Otros recursos de transferencias federales etiquetadas: Son los que provienen de otras fuentes etiquetadas no comprendidas en los conceptos anteriores.
	-L.C.P. Manuel Fonseca Villaseñor</t>
        </r>
      </text>
    </comment>
    <comment ref="B2392" authorId="0" shapeId="0">
      <text>
        <r>
          <rPr>
            <sz val="11"/>
            <color theme="1"/>
            <rFont val="Calibri"/>
            <family val="2"/>
            <scheme val="minor"/>
          </rPr>
          <t>Asignaciones destinadas a la división de terrenos y construcción de obras de urbanización en lotes, construcción de obras integrales para la dotación de servicios, tales como: guarniciones, banquetas, redes de energía, agua potable y alcantarillado. Incluye construcción nueva, ampliación, remodelación, mantenimiento o reparación integral de las construcciones y los gastos en estudios de pre inversión y preparación  del proyecto.
	-L.C.P. Manuel Fonseca Villaseñor</t>
        </r>
      </text>
    </comment>
    <comment ref="C2392" authorId="0" shapeId="0">
      <text>
        <r>
          <rPr>
            <sz val="11"/>
            <color theme="1"/>
            <rFont val="Calibri"/>
            <family val="2"/>
            <scheme val="minor"/>
          </rPr>
          <t>Recursos fiscales: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
	-L.C.P. Manuel Fonseca Villaseñor</t>
        </r>
      </text>
    </comment>
    <comment ref="C2393" authorId="0" shapeId="0">
      <text>
        <r>
          <rPr>
            <sz val="11"/>
            <color theme="1"/>
            <rFont val="Calibri"/>
            <family val="2"/>
            <scheme val="minor"/>
          </rPr>
          <t>Financiamiento interno: Son los que provienen de obligaciones contraídas en el país, con acreedores nacionales y pagaderos en el interior del país en moneda nacional.
	-L.C.P. Manuel Fonseca Villaseñor</t>
        </r>
      </text>
    </comment>
    <comment ref="C2394" authorId="0" shapeId="0">
      <text>
        <r>
          <rPr>
            <sz val="11"/>
            <color theme="1"/>
            <rFont val="Calibri"/>
            <family val="2"/>
            <scheme val="minor"/>
          </rPr>
          <t>Financiamiento Externo: Son los que provienen de obligaciones contraídas por el Poder Ejecutivo Federal con acreedores extranjeros y pagaderos en el exterior del país en moneda extranjera.
	-L.C.P. Manuel Fonseca Villaseñor</t>
        </r>
      </text>
    </comment>
    <comment ref="C2395" authorId="0" shapeId="0">
      <text>
        <r>
          <rPr>
            <sz val="11"/>
            <color theme="1"/>
            <rFont val="Calibri"/>
            <family val="2"/>
            <scheme val="minor"/>
          </rPr>
          <t>Ingresos propios: Son los que obtienen las entidades de la administración pública paraestatal y paramunicipal como pueden ser los ingresos por venta de bienes y servicios, ingresos diversos y no inherentes a la operación, en términos de las disposiciones legales aplicables.
	-L.C.P. Manuel Fonseca Villaseñor</t>
        </r>
      </text>
    </comment>
    <comment ref="C2396"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
	-L.C.P. Manuel Fonseca Villaseñor</t>
        </r>
      </text>
    </comment>
    <comment ref="C2397" authorId="0" shapeId="0">
      <text>
        <r>
          <rPr>
            <sz val="11"/>
            <color theme="1"/>
            <rFont val="Calibri"/>
            <family val="2"/>
            <scheme val="minor"/>
          </rPr>
          <t>Recursos estatales: En el caso de los Municipios, son los que provienen del Gobierno Estatal, en términos de la Ley de Ingresos Estatal y del Presupuesto de Egresos Estatal.
	-L.C.P. Manuel Fonseca Villaseñor</t>
        </r>
      </text>
    </comment>
    <comment ref="C2398" authorId="0" shapeId="0">
      <text>
        <r>
          <rPr>
            <sz val="11"/>
            <color theme="1"/>
            <rFont val="Calibri"/>
            <family val="2"/>
            <scheme val="minor"/>
          </rPr>
          <t>Otros recursos de libre disposición: Son los que provienen de otras fuentes no etiquetadas no comprendidas en los conceptos anteriores.
	-L.C.P. Manuel Fonseca Villaseñor</t>
        </r>
      </text>
    </comment>
    <comment ref="C2399"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
	-L.C.P. Manuel Fonseca Villaseñor</t>
        </r>
      </text>
    </comment>
    <comment ref="C2400" authorId="0" shapeId="0">
      <text>
        <r>
          <rPr>
            <sz val="11"/>
            <color theme="1"/>
            <rFont val="Calibri"/>
            <family val="2"/>
            <scheme val="minor"/>
          </rPr>
          <t>Recursos estatales: En el caso de los Municipios, son los que provienen del Gobierno Estatal y que cuentan con un destino específico, en términos de la Ley de Ingresos Estatal y del Presupuesto de Egresos Estatal.
	-L.C.P. Manuel Fonseca Villaseñor</t>
        </r>
      </text>
    </comment>
    <comment ref="C2401" authorId="0" shapeId="0">
      <text>
        <r>
          <rPr>
            <sz val="11"/>
            <color theme="1"/>
            <rFont val="Calibri"/>
            <family val="2"/>
            <scheme val="minor"/>
          </rPr>
          <t>Otros recursos de transferencias federales etiquetadas: Son los que provienen de otras fuentes etiquetadas no comprendidas en los conceptos anteriores.
	-L.C.P. Manuel Fonseca Villaseñor</t>
        </r>
      </text>
    </comment>
    <comment ref="B2402" authorId="0" shapeId="0">
      <text>
        <r>
          <rPr>
            <sz val="11"/>
            <color theme="1"/>
            <rFont val="Calibri"/>
            <family val="2"/>
            <scheme val="minor"/>
          </rPr>
          <t>Asignaciones destinadas a la construcción de carreteras, autopistas, terracerías, puentes, pasos a desnivel y aeropistas. Incluye construcción nueva, ampliación, remodelación, mantenimiento o reparación integral de las construcciones y los gastos en estudios de pre inversión y preparación del proyecto.
	-L.C.P. Manuel Fonseca Villaseñor</t>
        </r>
      </text>
    </comment>
    <comment ref="C2402" authorId="0" shapeId="0">
      <text>
        <r>
          <rPr>
            <sz val="11"/>
            <color theme="1"/>
            <rFont val="Calibri"/>
            <family val="2"/>
            <scheme val="minor"/>
          </rPr>
          <t>Recursos fiscales: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
	-L.C.P. Manuel Fonseca Villaseñor</t>
        </r>
      </text>
    </comment>
    <comment ref="C2403" authorId="0" shapeId="0">
      <text>
        <r>
          <rPr>
            <sz val="11"/>
            <color theme="1"/>
            <rFont val="Calibri"/>
            <family val="2"/>
            <scheme val="minor"/>
          </rPr>
          <t>Financiamiento interno: Son los que provienen de obligaciones contraídas en el país, con acreedores nacionales y pagaderos en el interior del país en moneda nacional.
	-L.C.P. Manuel Fonseca Villaseñor</t>
        </r>
      </text>
    </comment>
    <comment ref="C2404" authorId="0" shapeId="0">
      <text>
        <r>
          <rPr>
            <sz val="11"/>
            <color theme="1"/>
            <rFont val="Calibri"/>
            <family val="2"/>
            <scheme val="minor"/>
          </rPr>
          <t>Financiamiento Externo: Son los que provienen de obligaciones contraídas por el Poder Ejecutivo Federal con acreedores extranjeros y pagaderos en el exterior del país en moneda extranjera.
	-L.C.P. Manuel Fonseca Villaseñor</t>
        </r>
      </text>
    </comment>
    <comment ref="C2405" authorId="0" shapeId="0">
      <text>
        <r>
          <rPr>
            <sz val="11"/>
            <color theme="1"/>
            <rFont val="Calibri"/>
            <family val="2"/>
            <scheme val="minor"/>
          </rPr>
          <t>Ingresos propios: Son los que obtienen las entidades de la administración pública paraestatal y paramunicipal como pueden ser los ingresos por venta de bienes y servicios, ingresos diversos y no inherentes a la operación, en términos de las disposiciones legales aplicables.
	-L.C.P. Manuel Fonseca Villaseñor</t>
        </r>
      </text>
    </comment>
    <comment ref="C2406"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
	-L.C.P. Manuel Fonseca Villaseñor</t>
        </r>
      </text>
    </comment>
    <comment ref="C2407" authorId="0" shapeId="0">
      <text>
        <r>
          <rPr>
            <sz val="11"/>
            <color theme="1"/>
            <rFont val="Calibri"/>
            <family val="2"/>
            <scheme val="minor"/>
          </rPr>
          <t>Recursos estatales: En el caso de los Municipios, son los que provienen del Gobierno Estatal, en términos de la Ley de Ingresos Estatal y del Presupuesto de Egresos Estatal.
	-L.C.P. Manuel Fonseca Villaseñor</t>
        </r>
      </text>
    </comment>
    <comment ref="C2408" authorId="0" shapeId="0">
      <text>
        <r>
          <rPr>
            <sz val="11"/>
            <color theme="1"/>
            <rFont val="Calibri"/>
            <family val="2"/>
            <scheme val="minor"/>
          </rPr>
          <t>Otros recursos de libre disposición: Son los que provienen de otras fuentes no etiquetadas no comprendidas en los conceptos anteriores.
	-L.C.P. Manuel Fonseca Villaseñor</t>
        </r>
      </text>
    </comment>
    <comment ref="C2409"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
	-L.C.P. Manuel Fonseca Villaseñor</t>
        </r>
      </text>
    </comment>
    <comment ref="C2410" authorId="0" shapeId="0">
      <text>
        <r>
          <rPr>
            <sz val="11"/>
            <color theme="1"/>
            <rFont val="Calibri"/>
            <family val="2"/>
            <scheme val="minor"/>
          </rPr>
          <t>Recursos estatales: En el caso de los Municipios, son los que provienen del Gobierno Estatal y que cuentan con un destino específico, en términos de la Ley de Ingresos Estatal y del Presupuesto de Egresos Estatal.
	-L.C.P. Manuel Fonseca Villaseñor</t>
        </r>
      </text>
    </comment>
    <comment ref="C2411" authorId="0" shapeId="0">
      <text>
        <r>
          <rPr>
            <sz val="11"/>
            <color theme="1"/>
            <rFont val="Calibri"/>
            <family val="2"/>
            <scheme val="minor"/>
          </rPr>
          <t>Otros recursos de transferencias federales etiquetadas: Son los que provienen de otras fuentes etiquetadas no comprendidas en los conceptos anteriores.
	-L.C.P. Manuel Fonseca Villaseñor</t>
        </r>
      </text>
    </comment>
    <comment ref="B2412" authorId="0" shapeId="0">
      <text>
        <r>
          <rPr>
            <sz val="11"/>
            <color theme="1"/>
            <rFont val="Calibri"/>
            <family val="2"/>
            <scheme val="minor"/>
          </rPr>
          <t>Asignaciones destinadas a la construcción de presas y represas, obras marítimas, fluviales y subacuáticas, obras para el transporte eléctrico y ferroviario y otras construcciones de ingeniería civil u obra pesada no clasificada en otra parte. Incluye los gastos en estudios de pre inversión y preparación  del proyecto.
	-L.C.P. Manuel Fonseca Villaseñor</t>
        </r>
      </text>
    </comment>
    <comment ref="C2412" authorId="0" shapeId="0">
      <text>
        <r>
          <rPr>
            <sz val="11"/>
            <color theme="1"/>
            <rFont val="Calibri"/>
            <family val="2"/>
            <scheme val="minor"/>
          </rPr>
          <t>Recursos fiscales: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
	-L.C.P. Manuel Fonseca Villaseñor</t>
        </r>
      </text>
    </comment>
    <comment ref="C2413" authorId="0" shapeId="0">
      <text>
        <r>
          <rPr>
            <sz val="11"/>
            <color theme="1"/>
            <rFont val="Calibri"/>
            <family val="2"/>
            <scheme val="minor"/>
          </rPr>
          <t>Financiamiento interno: Son los que provienen de obligaciones contraídas en el país, con acreedores nacionales y pagaderos en el interior del país en moneda nacional.
	-L.C.P. Manuel Fonseca Villaseñor</t>
        </r>
      </text>
    </comment>
    <comment ref="C2414" authorId="0" shapeId="0">
      <text>
        <r>
          <rPr>
            <sz val="11"/>
            <color theme="1"/>
            <rFont val="Calibri"/>
            <family val="2"/>
            <scheme val="minor"/>
          </rPr>
          <t>Financiamiento Externo: Son los que provienen de obligaciones contraídas por el Poder Ejecutivo Federal con acreedores extranjeros y pagaderos en el exterior del país en moneda extranjera.
	-L.C.P. Manuel Fonseca Villaseñor</t>
        </r>
      </text>
    </comment>
    <comment ref="C2415" authorId="0" shapeId="0">
      <text>
        <r>
          <rPr>
            <sz val="11"/>
            <color theme="1"/>
            <rFont val="Calibri"/>
            <family val="2"/>
            <scheme val="minor"/>
          </rPr>
          <t>Ingresos propios: Son los que obtienen las entidades de la administración pública paraestatal y paramunicipal como pueden ser los ingresos por venta de bienes y servicios, ingresos diversos y no inherentes a la operación, en términos de las disposiciones legales aplicables.
	-L.C.P. Manuel Fonseca Villaseñor</t>
        </r>
      </text>
    </comment>
    <comment ref="C2416"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
	-L.C.P. Manuel Fonseca Villaseñor</t>
        </r>
      </text>
    </comment>
    <comment ref="C2417" authorId="0" shapeId="0">
      <text>
        <r>
          <rPr>
            <sz val="11"/>
            <color theme="1"/>
            <rFont val="Calibri"/>
            <family val="2"/>
            <scheme val="minor"/>
          </rPr>
          <t>Recursos estatales: En el caso de los Municipios, son los que provienen del Gobierno Estatal, en términos de la Ley de Ingresos Estatal y del Presupuesto de Egresos Estatal.
	-L.C.P. Manuel Fonseca Villaseñor</t>
        </r>
      </text>
    </comment>
    <comment ref="C2418" authorId="0" shapeId="0">
      <text>
        <r>
          <rPr>
            <sz val="11"/>
            <color theme="1"/>
            <rFont val="Calibri"/>
            <family val="2"/>
            <scheme val="minor"/>
          </rPr>
          <t>Otros recursos de libre disposición: Son los que provienen de otras fuentes no etiquetadas no comprendidas en los conceptos anteriores.
	-L.C.P. Manuel Fonseca Villaseñor</t>
        </r>
      </text>
    </comment>
    <comment ref="C2419"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
	-L.C.P. Manuel Fonseca Villaseñor</t>
        </r>
      </text>
    </comment>
    <comment ref="C2420" authorId="0" shapeId="0">
      <text>
        <r>
          <rPr>
            <sz val="11"/>
            <color theme="1"/>
            <rFont val="Calibri"/>
            <family val="2"/>
            <scheme val="minor"/>
          </rPr>
          <t>Recursos estatales: En el caso de los Municipios, son los que provienen del Gobierno Estatal y que cuentan con un destino específico, en términos de la Ley de Ingresos Estatal y del Presupuesto de Egresos Estatal.
	-L.C.P. Manuel Fonseca Villaseñor</t>
        </r>
      </text>
    </comment>
    <comment ref="C2421" authorId="0" shapeId="0">
      <text>
        <r>
          <rPr>
            <sz val="11"/>
            <color theme="1"/>
            <rFont val="Calibri"/>
            <family val="2"/>
            <scheme val="minor"/>
          </rPr>
          <t>Otros recursos de transferencias federales etiquetadas: Son los que provienen de otras fuentes etiquetadas no comprendidas en los conceptos anteriores.
	-L.C.P. Manuel Fonseca Villaseñor</t>
        </r>
      </text>
    </comment>
    <comment ref="B2422" authorId="0" shapeId="0">
      <text>
        <r>
          <rPr>
            <sz val="11"/>
            <color theme="1"/>
            <rFont val="Calibri"/>
            <family val="2"/>
            <scheme val="minor"/>
          </rPr>
          <t>Asignaciones destinadas a la realización de instalaciones eléctricas, hidrosanitarias, de gas, aire acondicionado, calefacción, instalaciones electromecánicas y otras instalaciones de construcciones, Incluye los gastos en estudios de pre-inversión y preparación del proyecto.
	-L.C.P. Manuel Fonseca Villaseñor</t>
        </r>
      </text>
    </comment>
    <comment ref="C2422" authorId="0" shapeId="0">
      <text>
        <r>
          <rPr>
            <sz val="11"/>
            <color theme="1"/>
            <rFont val="Calibri"/>
            <family val="2"/>
            <scheme val="minor"/>
          </rPr>
          <t>Recursos fiscales: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
	-L.C.P. Manuel Fonseca Villaseñor</t>
        </r>
      </text>
    </comment>
    <comment ref="C2423" authorId="0" shapeId="0">
      <text>
        <r>
          <rPr>
            <sz val="11"/>
            <color theme="1"/>
            <rFont val="Calibri"/>
            <family val="2"/>
            <scheme val="minor"/>
          </rPr>
          <t>Financiamiento interno: Son los que provienen de obligaciones contraídas en el país, con acreedores nacionales y pagaderos en el interior del país en moneda nacional.
	-L.C.P. Manuel Fonseca Villaseñor</t>
        </r>
      </text>
    </comment>
    <comment ref="C2424" authorId="0" shapeId="0">
      <text>
        <r>
          <rPr>
            <sz val="11"/>
            <color theme="1"/>
            <rFont val="Calibri"/>
            <family val="2"/>
            <scheme val="minor"/>
          </rPr>
          <t>Financiamiento Externo: Son los que provienen de obligaciones contraídas por el Poder Ejecutivo Federal con acreedores extranjeros y pagaderos en el exterior del país en moneda extranjera.
	-L.C.P. Manuel Fonseca Villaseñor</t>
        </r>
      </text>
    </comment>
    <comment ref="C2425" authorId="0" shapeId="0">
      <text>
        <r>
          <rPr>
            <sz val="11"/>
            <color theme="1"/>
            <rFont val="Calibri"/>
            <family val="2"/>
            <scheme val="minor"/>
          </rPr>
          <t>Ingresos propios: Son los que obtienen las entidades de la administración pública paraestatal y paramunicipal como pueden ser los ingresos por venta de bienes y servicios, ingresos diversos y no inherentes a la operación, en términos de las disposiciones legales aplicables.
	-L.C.P. Manuel Fonseca Villaseñor</t>
        </r>
      </text>
    </comment>
    <comment ref="C2426"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
	-L.C.P. Manuel Fonseca Villaseñor</t>
        </r>
      </text>
    </comment>
    <comment ref="C2427" authorId="0" shapeId="0">
      <text>
        <r>
          <rPr>
            <sz val="11"/>
            <color theme="1"/>
            <rFont val="Calibri"/>
            <family val="2"/>
            <scheme val="minor"/>
          </rPr>
          <t>Recursos estatales: En el caso de los Municipios, son los que provienen del Gobierno Estatal, en términos de la Ley de Ingresos Estatal y del Presupuesto de Egresos Estatal.
	-L.C.P. Manuel Fonseca Villaseñor</t>
        </r>
      </text>
    </comment>
    <comment ref="C2428" authorId="0" shapeId="0">
      <text>
        <r>
          <rPr>
            <sz val="11"/>
            <color theme="1"/>
            <rFont val="Calibri"/>
            <family val="2"/>
            <scheme val="minor"/>
          </rPr>
          <t>Otros recursos de libre disposición: Son los que provienen de otras fuentes no etiquetadas no comprendidas en los conceptos anteriores.
	-L.C.P. Manuel Fonseca Villaseñor</t>
        </r>
      </text>
    </comment>
    <comment ref="C2429"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
	-L.C.P. Manuel Fonseca Villaseñor</t>
        </r>
      </text>
    </comment>
    <comment ref="C2430" authorId="0" shapeId="0">
      <text>
        <r>
          <rPr>
            <sz val="11"/>
            <color theme="1"/>
            <rFont val="Calibri"/>
            <family val="2"/>
            <scheme val="minor"/>
          </rPr>
          <t>Recursos estatales: En el caso de los Municipios, son los que provienen del Gobierno Estatal y que cuentan con un destino específico, en términos de la Ley de Ingresos Estatal y del Presupuesto de Egresos Estatal.
	-L.C.P. Manuel Fonseca Villaseñor</t>
        </r>
      </text>
    </comment>
    <comment ref="C2431" authorId="0" shapeId="0">
      <text>
        <r>
          <rPr>
            <sz val="11"/>
            <color theme="1"/>
            <rFont val="Calibri"/>
            <family val="2"/>
            <scheme val="minor"/>
          </rPr>
          <t>Otros recursos de transferencias federales etiquetadas: Son los que provienen de otras fuentes etiquetadas no comprendidas en los conceptos anteriores.
	-L.C.P. Manuel Fonseca Villaseñor</t>
        </r>
      </text>
    </comment>
    <comment ref="B2432" authorId="0" shapeId="0">
      <text>
        <r>
          <rPr>
            <sz val="11"/>
            <color theme="1"/>
            <rFont val="Calibri"/>
            <family val="2"/>
            <scheme val="minor"/>
          </rPr>
          <t>Asignaciones destinadas a la preparación de terrenos para la construcción, excavación, demolición de edificios y estructuras; alquiler de maquinaria y equipo para la construcción con operador, colocación de muros falsos, trabajos de enyesado, pintura y otros cubrimientos de paredes, colocación de pisos y azulejos, instalación de productos de carpintería, cancelería de aluminio e impermeabilización Incluye los gastos en estudios de pre inversión y preparación del proyecto.
	-L.C.P. Manuel Fonseca Villaseñor</t>
        </r>
      </text>
    </comment>
    <comment ref="C2432" authorId="0" shapeId="0">
      <text>
        <r>
          <rPr>
            <sz val="11"/>
            <color theme="1"/>
            <rFont val="Calibri"/>
            <family val="2"/>
            <scheme val="minor"/>
          </rPr>
          <t>Recursos fiscales: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
	-L.C.P. Manuel Fonseca Villaseñor</t>
        </r>
      </text>
    </comment>
    <comment ref="C2433" authorId="0" shapeId="0">
      <text>
        <r>
          <rPr>
            <sz val="11"/>
            <color theme="1"/>
            <rFont val="Calibri"/>
            <family val="2"/>
            <scheme val="minor"/>
          </rPr>
          <t>Financiamiento interno: Son los que provienen de obligaciones contraídas en el país, con acreedores nacionales y pagaderos en el interior del país en moneda nacional.
	-L.C.P. Manuel Fonseca Villaseñor</t>
        </r>
      </text>
    </comment>
    <comment ref="C2434" authorId="0" shapeId="0">
      <text>
        <r>
          <rPr>
            <sz val="11"/>
            <color theme="1"/>
            <rFont val="Calibri"/>
            <family val="2"/>
            <scheme val="minor"/>
          </rPr>
          <t>Financiamiento Externo: Son los que provienen de obligaciones contraídas por el Poder Ejecutivo Federal con acreedores extranjeros y pagaderos en el exterior del país en moneda extranjera.
	-L.C.P. Manuel Fonseca Villaseñor</t>
        </r>
      </text>
    </comment>
    <comment ref="C2435" authorId="0" shapeId="0">
      <text>
        <r>
          <rPr>
            <sz val="11"/>
            <color theme="1"/>
            <rFont val="Calibri"/>
            <family val="2"/>
            <scheme val="minor"/>
          </rPr>
          <t>Ingresos propios: Son los que obtienen las entidades de la administración pública paraestatal y paramunicipal como pueden ser los ingresos por venta de bienes y servicios, ingresos diversos y no inherentes a la operación, en términos de las disposiciones legales aplicables.
	-L.C.P. Manuel Fonseca Villaseñor</t>
        </r>
      </text>
    </comment>
    <comment ref="C2436"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
	-L.C.P. Manuel Fonseca Villaseñor</t>
        </r>
      </text>
    </comment>
    <comment ref="C2437" authorId="0" shapeId="0">
      <text>
        <r>
          <rPr>
            <sz val="11"/>
            <color theme="1"/>
            <rFont val="Calibri"/>
            <family val="2"/>
            <scheme val="minor"/>
          </rPr>
          <t>Recursos estatales: En el caso de los Municipios, son los que provienen del Gobierno Estatal, en términos de la Ley de Ingresos Estatal y del Presupuesto de Egresos Estatal.
	-L.C.P. Manuel Fonseca Villaseñor</t>
        </r>
      </text>
    </comment>
    <comment ref="C2438" authorId="0" shapeId="0">
      <text>
        <r>
          <rPr>
            <sz val="11"/>
            <color theme="1"/>
            <rFont val="Calibri"/>
            <family val="2"/>
            <scheme val="minor"/>
          </rPr>
          <t>Otros recursos de libre disposición: Son los que provienen de otras fuentes no etiquetadas no comprendidas en los conceptos anteriores.
	-L.C.P. Manuel Fonseca Villaseñor</t>
        </r>
      </text>
    </comment>
    <comment ref="C2439"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
	-L.C.P. Manuel Fonseca Villaseñor</t>
        </r>
      </text>
    </comment>
    <comment ref="C2440" authorId="0" shapeId="0">
      <text>
        <r>
          <rPr>
            <sz val="11"/>
            <color theme="1"/>
            <rFont val="Calibri"/>
            <family val="2"/>
            <scheme val="minor"/>
          </rPr>
          <t>Recursos estatales: En el caso de los Municipios, son los que provienen del Gobierno Estatal y que cuentan con un destino específico, en términos de la Ley de Ingresos Estatal y del Presupuesto de Egresos Estatal.
	-L.C.P. Manuel Fonseca Villaseñor</t>
        </r>
      </text>
    </comment>
    <comment ref="C2441" authorId="0" shapeId="0">
      <text>
        <r>
          <rPr>
            <sz val="11"/>
            <color theme="1"/>
            <rFont val="Calibri"/>
            <family val="2"/>
            <scheme val="minor"/>
          </rPr>
          <t>Otros recursos de transferencias federales etiquetadas: Son los que provienen de otras fuentes etiquetadas no comprendidas en los conceptos anteriores.
	-L.C.P. Manuel Fonseca Villaseñor</t>
        </r>
      </text>
    </comment>
    <comment ref="B2442" authorId="0" shapeId="0">
      <text>
        <r>
          <rPr>
            <sz val="11"/>
            <color theme="1"/>
            <rFont val="Calibri"/>
            <family val="2"/>
            <scheme val="minor"/>
          </rPr>
          <t>Asignaciones para construcciones en bienes inmuebles propiedad de los entes públicos. Incluye los gastos en estudios de pre-inversión y preparación del proyecto.
	-L.C.P. Manuel Fonseca Villaseñor</t>
        </r>
      </text>
    </comment>
    <comment ref="B2443" authorId="0" shapeId="0">
      <text>
        <r>
          <rPr>
            <sz val="11"/>
            <color theme="1"/>
            <rFont val="Calibri"/>
            <family val="2"/>
            <scheme val="minor"/>
          </rPr>
          <t>Asignaciones destinadas a obras para vivienda, ya sean unifamiliares o multifamiliares. Incluye construcción nueva, ampliación, remodelación, mantenimiento o reparación integral de las construcciones, así como los gastos en estudios de pre-inversión y preparación del proyecto.
	-L.C.P. Manuel Fonseca Villaseñor</t>
        </r>
      </text>
    </comment>
    <comment ref="C2443" authorId="0" shapeId="0">
      <text>
        <r>
          <rPr>
            <sz val="11"/>
            <color theme="1"/>
            <rFont val="Calibri"/>
            <family val="2"/>
            <scheme val="minor"/>
          </rPr>
          <t>Recursos fiscales: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
	-L.C.P. Manuel Fonseca Villaseñor</t>
        </r>
      </text>
    </comment>
    <comment ref="C2444" authorId="0" shapeId="0">
      <text>
        <r>
          <rPr>
            <sz val="11"/>
            <color theme="1"/>
            <rFont val="Calibri"/>
            <family val="2"/>
            <scheme val="minor"/>
          </rPr>
          <t>Financiamiento interno: Son los que provienen de obligaciones contraídas en el país, con acreedores nacionales y pagaderos en el interior del país en moneda nacional.
	-L.C.P. Manuel Fonseca Villaseñor</t>
        </r>
      </text>
    </comment>
    <comment ref="C2445" authorId="0" shapeId="0">
      <text>
        <r>
          <rPr>
            <sz val="11"/>
            <color theme="1"/>
            <rFont val="Calibri"/>
            <family val="2"/>
            <scheme val="minor"/>
          </rPr>
          <t>Financiamiento Externo: Son los que provienen de obligaciones contraídas por el Poder Ejecutivo Federal con acreedores extranjeros y pagaderos en el exterior del país en moneda extranjera.
	-L.C.P. Manuel Fonseca Villaseñor</t>
        </r>
      </text>
    </comment>
    <comment ref="C2446" authorId="0" shapeId="0">
      <text>
        <r>
          <rPr>
            <sz val="11"/>
            <color theme="1"/>
            <rFont val="Calibri"/>
            <family val="2"/>
            <scheme val="minor"/>
          </rPr>
          <t>Ingresos propios: Son los que obtienen las entidades de la administración pública paraestatal y paramunicipal como pueden ser los ingresos por venta de bienes y servicios, ingresos diversos y no inherentes a la operación, en términos de las disposiciones legales aplicables.
	-L.C.P. Manuel Fonseca Villaseñor</t>
        </r>
      </text>
    </comment>
    <comment ref="C2447"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
	-L.C.P. Manuel Fonseca Villaseñor</t>
        </r>
      </text>
    </comment>
    <comment ref="C2448" authorId="0" shapeId="0">
      <text>
        <r>
          <rPr>
            <sz val="11"/>
            <color theme="1"/>
            <rFont val="Calibri"/>
            <family val="2"/>
            <scheme val="minor"/>
          </rPr>
          <t>Recursos estatales: En el caso de los Municipios, son los que provienen del Gobierno Estatal, en términos de la Ley de Ingresos Estatal y del Presupuesto de Egresos Estatal.
	-L.C.P. Manuel Fonseca Villaseñor</t>
        </r>
      </text>
    </comment>
    <comment ref="C2449" authorId="0" shapeId="0">
      <text>
        <r>
          <rPr>
            <sz val="11"/>
            <color theme="1"/>
            <rFont val="Calibri"/>
            <family val="2"/>
            <scheme val="minor"/>
          </rPr>
          <t>Otros recursos de libre disposición: Son los que provienen de otras fuentes no etiquetadas no comprendidas en los conceptos anteriores.
	-L.C.P. Manuel Fonseca Villaseñor</t>
        </r>
      </text>
    </comment>
    <comment ref="C2450"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
	-L.C.P. Manuel Fonseca Villaseñor</t>
        </r>
      </text>
    </comment>
    <comment ref="C2451" authorId="0" shapeId="0">
      <text>
        <r>
          <rPr>
            <sz val="11"/>
            <color theme="1"/>
            <rFont val="Calibri"/>
            <family val="2"/>
            <scheme val="minor"/>
          </rPr>
          <t>Recursos estatales: En el caso de los Municipios, son los que provienen del Gobierno Estatal y que cuentan con un destino específico, en términos de la Ley de Ingresos Estatal y del Presupuesto de Egresos Estatal.
	-L.C.P. Manuel Fonseca Villaseñor</t>
        </r>
      </text>
    </comment>
    <comment ref="C2452" authorId="0" shapeId="0">
      <text>
        <r>
          <rPr>
            <sz val="11"/>
            <color theme="1"/>
            <rFont val="Calibri"/>
            <family val="2"/>
            <scheme val="minor"/>
          </rPr>
          <t>Otros recursos de transferencias federales etiquetadas: Son los que provienen de otras fuentes etiquetadas no comprendidas en los conceptos anteriores.
	-L.C.P. Manuel Fonseca Villaseñor</t>
        </r>
      </text>
    </comment>
    <comment ref="B2453" authorId="0" shapeId="0">
      <text>
        <r>
          <rPr>
            <sz val="11"/>
            <color theme="1"/>
            <rFont val="Calibri"/>
            <family val="2"/>
            <scheme val="minor"/>
          </rPr>
          <t>Asignaciones destinadas para la construcción de edificios no residenciales para fines industriales, comerciales, institucionales y de servicios. Incluye construcción nueva, ampliación, remodelación, mantenimiento o reparación integral de las construcciones, así como, los gastos en estudios de pre-inversión y preparación del proyecto.
	-L.C.P. Manuel Fonseca Villaseñor</t>
        </r>
      </text>
    </comment>
    <comment ref="C2453" authorId="0" shapeId="0">
      <text>
        <r>
          <rPr>
            <sz val="11"/>
            <color theme="1"/>
            <rFont val="Calibri"/>
            <family val="2"/>
            <scheme val="minor"/>
          </rPr>
          <t>Recursos fiscales: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
	-L.C.P. Manuel Fonseca Villaseñor</t>
        </r>
      </text>
    </comment>
    <comment ref="C2454" authorId="0" shapeId="0">
      <text>
        <r>
          <rPr>
            <sz val="11"/>
            <color theme="1"/>
            <rFont val="Calibri"/>
            <family val="2"/>
            <scheme val="minor"/>
          </rPr>
          <t>Financiamiento interno: Son los que provienen de obligaciones contraídas en el país, con acreedores nacionales y pagaderos en el interior del país en moneda nacional.
	-L.C.P. Manuel Fonseca Villaseñor</t>
        </r>
      </text>
    </comment>
    <comment ref="C2455" authorId="0" shapeId="0">
      <text>
        <r>
          <rPr>
            <sz val="11"/>
            <color theme="1"/>
            <rFont val="Calibri"/>
            <family val="2"/>
            <scheme val="minor"/>
          </rPr>
          <t>Financiamiento Externo: Son los que provienen de obligaciones contraídas por el Poder Ejecutivo Federal con acreedores extranjeros y pagaderos en el exterior del país en moneda extranjera.
	-L.C.P. Manuel Fonseca Villaseñor</t>
        </r>
      </text>
    </comment>
    <comment ref="C2456" authorId="0" shapeId="0">
      <text>
        <r>
          <rPr>
            <sz val="11"/>
            <color theme="1"/>
            <rFont val="Calibri"/>
            <family val="2"/>
            <scheme val="minor"/>
          </rPr>
          <t>Ingresos propios: Son los que obtienen las entidades de la administración pública paraestatal y paramunicipal como pueden ser los ingresos por venta de bienes y servicios, ingresos diversos y no inherentes a la operación, en términos de las disposiciones legales aplicables.
	-L.C.P. Manuel Fonseca Villaseñor</t>
        </r>
      </text>
    </comment>
    <comment ref="C2457"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
	-L.C.P. Manuel Fonseca Villaseñor</t>
        </r>
      </text>
    </comment>
    <comment ref="C2458" authorId="0" shapeId="0">
      <text>
        <r>
          <rPr>
            <sz val="11"/>
            <color theme="1"/>
            <rFont val="Calibri"/>
            <family val="2"/>
            <scheme val="minor"/>
          </rPr>
          <t>Recursos estatales: En el caso de los Municipios, son los que provienen del Gobierno Estatal, en términos de la Ley de Ingresos Estatal y del Presupuesto de Egresos Estatal.
	-L.C.P. Manuel Fonseca Villaseñor</t>
        </r>
      </text>
    </comment>
    <comment ref="C2459" authorId="0" shapeId="0">
      <text>
        <r>
          <rPr>
            <sz val="11"/>
            <color theme="1"/>
            <rFont val="Calibri"/>
            <family val="2"/>
            <scheme val="minor"/>
          </rPr>
          <t>Otros recursos de libre disposición: Son los que provienen de otras fuentes no etiquetadas no comprendidas en los conceptos anteriores.
	-L.C.P. Manuel Fonseca Villaseñor</t>
        </r>
      </text>
    </comment>
    <comment ref="C2460"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
	-L.C.P. Manuel Fonseca Villaseñor</t>
        </r>
      </text>
    </comment>
    <comment ref="C2461" authorId="0" shapeId="0">
      <text>
        <r>
          <rPr>
            <sz val="11"/>
            <color theme="1"/>
            <rFont val="Calibri"/>
            <family val="2"/>
            <scheme val="minor"/>
          </rPr>
          <t>Recursos estatales: En el caso de los Municipios, son los que provienen del Gobierno Estatal y que cuentan con un destino específico, en términos de la Ley de Ingresos Estatal y del Presupuesto de Egresos Estatal.
	-L.C.P. Manuel Fonseca Villaseñor</t>
        </r>
      </text>
    </comment>
    <comment ref="C2462" authorId="0" shapeId="0">
      <text>
        <r>
          <rPr>
            <sz val="11"/>
            <color theme="1"/>
            <rFont val="Calibri"/>
            <family val="2"/>
            <scheme val="minor"/>
          </rPr>
          <t>Otros recursos de transferencias federales etiquetadas: Son los que provienen de otras fuentes etiquetadas no comprendidas en los conceptos anteriores.
	-L.C.P. Manuel Fonseca Villaseñor</t>
        </r>
      </text>
    </comment>
    <comment ref="B2463" authorId="0" shapeId="0">
      <text>
        <r>
          <rPr>
            <sz val="11"/>
            <color theme="1"/>
            <rFont val="Calibri"/>
            <family val="2"/>
            <scheme val="minor"/>
          </rPr>
          <t>Asignaciones destinadas a la construcción de obras para el abastecimiento de agua, petróleo y gas y a la construcción de obras para la generación y construcción de energía eléctrica y para las telecomunicaciones. Incluye los gastos en estudios de pre-inversión y preparación del proyecto.
	-L.C.P. Manuel Fonseca Villaseñor</t>
        </r>
      </text>
    </comment>
    <comment ref="C2463" authorId="0" shapeId="0">
      <text>
        <r>
          <rPr>
            <sz val="11"/>
            <color theme="1"/>
            <rFont val="Calibri"/>
            <family val="2"/>
            <scheme val="minor"/>
          </rPr>
          <t>Recursos fiscales: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
	-L.C.P. Manuel Fonseca Villaseñor</t>
        </r>
      </text>
    </comment>
    <comment ref="C2464" authorId="0" shapeId="0">
      <text>
        <r>
          <rPr>
            <sz val="11"/>
            <color theme="1"/>
            <rFont val="Calibri"/>
            <family val="2"/>
            <scheme val="minor"/>
          </rPr>
          <t>Financiamiento interno: Son los que provienen de obligaciones contraídas en el país, con acreedores nacionales y pagaderos en el interior del país en moneda nacional.
	-L.C.P. Manuel Fonseca Villaseñor</t>
        </r>
      </text>
    </comment>
    <comment ref="C2465" authorId="0" shapeId="0">
      <text>
        <r>
          <rPr>
            <sz val="11"/>
            <color theme="1"/>
            <rFont val="Calibri"/>
            <family val="2"/>
            <scheme val="minor"/>
          </rPr>
          <t>Financiamiento Externo: Son los que provienen de obligaciones contraídas por el Poder Ejecutivo Federal con acreedores extranjeros y pagaderos en el exterior del país en moneda extranjera.
	-L.C.P. Manuel Fonseca Villaseñor</t>
        </r>
      </text>
    </comment>
    <comment ref="C2466" authorId="0" shapeId="0">
      <text>
        <r>
          <rPr>
            <sz val="11"/>
            <color theme="1"/>
            <rFont val="Calibri"/>
            <family val="2"/>
            <scheme val="minor"/>
          </rPr>
          <t>Ingresos propios: Son los que obtienen las entidades de la administración pública paraestatal y paramunicipal como pueden ser los ingresos por venta de bienes y servicios, ingresos diversos y no inherentes a la operación, en términos de las disposiciones legales aplicables.
	-L.C.P. Manuel Fonseca Villaseñor</t>
        </r>
      </text>
    </comment>
    <comment ref="C2467"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
	-L.C.P. Manuel Fonseca Villaseñor</t>
        </r>
      </text>
    </comment>
    <comment ref="C2468" authorId="0" shapeId="0">
      <text>
        <r>
          <rPr>
            <sz val="11"/>
            <color theme="1"/>
            <rFont val="Calibri"/>
            <family val="2"/>
            <scheme val="minor"/>
          </rPr>
          <t>Recursos estatales: En el caso de los Municipios, son los que provienen del Gobierno Estatal, en términos de la Ley de Ingresos Estatal y del Presupuesto de Egresos Estatal.
	-L.C.P. Manuel Fonseca Villaseñor</t>
        </r>
      </text>
    </comment>
    <comment ref="C2469" authorId="0" shapeId="0">
      <text>
        <r>
          <rPr>
            <sz val="11"/>
            <color theme="1"/>
            <rFont val="Calibri"/>
            <family val="2"/>
            <scheme val="minor"/>
          </rPr>
          <t>Otros recursos de libre disposición: Son los que provienen de otras fuentes no etiquetadas no comprendidas en los conceptos anteriores.
	-L.C.P. Manuel Fonseca Villaseñor</t>
        </r>
      </text>
    </comment>
    <comment ref="C2470"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
	-L.C.P. Manuel Fonseca Villaseñor</t>
        </r>
      </text>
    </comment>
    <comment ref="C2471" authorId="0" shapeId="0">
      <text>
        <r>
          <rPr>
            <sz val="11"/>
            <color theme="1"/>
            <rFont val="Calibri"/>
            <family val="2"/>
            <scheme val="minor"/>
          </rPr>
          <t>Recursos estatales: En el caso de los Municipios, son los que provienen del Gobierno Estatal y que cuentan con un destino específico, en términos de la Ley de Ingresos Estatal y del Presupuesto de Egresos Estatal.
	-L.C.P. Manuel Fonseca Villaseñor</t>
        </r>
      </text>
    </comment>
    <comment ref="C2472" authorId="0" shapeId="0">
      <text>
        <r>
          <rPr>
            <sz val="11"/>
            <color theme="1"/>
            <rFont val="Calibri"/>
            <family val="2"/>
            <scheme val="minor"/>
          </rPr>
          <t>Otros recursos de transferencias federales etiquetadas: Son los que provienen de otras fuentes etiquetadas no comprendidas en los conceptos anteriores.
	-L.C.P. Manuel Fonseca Villaseñor</t>
        </r>
      </text>
    </comment>
    <comment ref="B2473" authorId="0" shapeId="0">
      <text>
        <r>
          <rPr>
            <sz val="11"/>
            <color theme="1"/>
            <rFont val="Calibri"/>
            <family val="2"/>
            <scheme val="minor"/>
          </rPr>
          <t>Asignaciones destinadas a la división de terrenos y construcción de obras de urbanización en lotes, construcción de obras integrales para la dotación de servicios, tales como: guarniciones, banquetas, redes de energía, agua potable y alcantarillado. Incluye construcción nueva, ampliación, remodelación, mantenimiento o reparación integral de las construcciones y los gastos en estudios de pre inversión y preparación del proyecto.
	-L.C.P. Manuel Fonseca Villaseñor</t>
        </r>
      </text>
    </comment>
    <comment ref="C2473" authorId="0" shapeId="0">
      <text>
        <r>
          <rPr>
            <sz val="11"/>
            <color theme="1"/>
            <rFont val="Calibri"/>
            <family val="2"/>
            <scheme val="minor"/>
          </rPr>
          <t>Recursos fiscales: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
	-L.C.P. Manuel Fonseca Villaseñor</t>
        </r>
      </text>
    </comment>
    <comment ref="C2474" authorId="0" shapeId="0">
      <text>
        <r>
          <rPr>
            <sz val="11"/>
            <color theme="1"/>
            <rFont val="Calibri"/>
            <family val="2"/>
            <scheme val="minor"/>
          </rPr>
          <t>Financiamiento interno: Son los que provienen de obligaciones contraídas en el país, con acreedores nacionales y pagaderos en el interior del país en moneda nacional.
	-L.C.P. Manuel Fonseca Villaseñor</t>
        </r>
      </text>
    </comment>
    <comment ref="C2475" authorId="0" shapeId="0">
      <text>
        <r>
          <rPr>
            <sz val="11"/>
            <color theme="1"/>
            <rFont val="Calibri"/>
            <family val="2"/>
            <scheme val="minor"/>
          </rPr>
          <t>Financiamiento Externo: Son los que provienen de obligaciones contraídas por el Poder Ejecutivo Federal con acreedores extranjeros y pagaderos en el exterior del país en moneda extranjera.
	-L.C.P. Manuel Fonseca Villaseñor</t>
        </r>
      </text>
    </comment>
    <comment ref="C2476" authorId="0" shapeId="0">
      <text>
        <r>
          <rPr>
            <sz val="11"/>
            <color theme="1"/>
            <rFont val="Calibri"/>
            <family val="2"/>
            <scheme val="minor"/>
          </rPr>
          <t>Ingresos propios: Son los que obtienen las entidades de la administración pública paraestatal y paramunicipal como pueden ser los ingresos por venta de bienes y servicios, ingresos diversos y no inherentes a la operación, en términos de las disposiciones legales aplicables.
	-L.C.P. Manuel Fonseca Villaseñor</t>
        </r>
      </text>
    </comment>
    <comment ref="C2477"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
	-L.C.P. Manuel Fonseca Villaseñor</t>
        </r>
      </text>
    </comment>
    <comment ref="C2478" authorId="0" shapeId="0">
      <text>
        <r>
          <rPr>
            <sz val="11"/>
            <color theme="1"/>
            <rFont val="Calibri"/>
            <family val="2"/>
            <scheme val="minor"/>
          </rPr>
          <t>Recursos estatales: En el caso de los Municipios, son los que provienen del Gobierno Estatal, en términos de la Ley de Ingresos Estatal y del Presupuesto de Egresos Estatal.
	-L.C.P. Manuel Fonseca Villaseñor</t>
        </r>
      </text>
    </comment>
    <comment ref="C2479" authorId="0" shapeId="0">
      <text>
        <r>
          <rPr>
            <sz val="11"/>
            <color theme="1"/>
            <rFont val="Calibri"/>
            <family val="2"/>
            <scheme val="minor"/>
          </rPr>
          <t>Otros recursos de libre disposición: Son los que provienen de otras fuentes no etiquetadas no comprendidas en los conceptos anteriores.
	-L.C.P. Manuel Fonseca Villaseñor</t>
        </r>
      </text>
    </comment>
    <comment ref="C2480"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
	-L.C.P. Manuel Fonseca Villaseñor</t>
        </r>
      </text>
    </comment>
    <comment ref="C2481" authorId="0" shapeId="0">
      <text>
        <r>
          <rPr>
            <sz val="11"/>
            <color theme="1"/>
            <rFont val="Calibri"/>
            <family val="2"/>
            <scheme val="minor"/>
          </rPr>
          <t>Recursos estatales: En el caso de los Municipios, son los que provienen del Gobierno Estatal y que cuentan con un destino específico, en términos de la Ley de Ingresos Estatal y del Presupuesto de Egresos Estatal.
	-L.C.P. Manuel Fonseca Villaseñor</t>
        </r>
      </text>
    </comment>
    <comment ref="C2482" authorId="0" shapeId="0">
      <text>
        <r>
          <rPr>
            <sz val="11"/>
            <color theme="1"/>
            <rFont val="Calibri"/>
            <family val="2"/>
            <scheme val="minor"/>
          </rPr>
          <t>Otros recursos de transferencias federales etiquetadas: Son los que provienen de otras fuentes etiquetadas no comprendidas en los conceptos anteriores.
	-L.C.P. Manuel Fonseca Villaseñor</t>
        </r>
      </text>
    </comment>
    <comment ref="B2483" authorId="0" shapeId="0">
      <text>
        <r>
          <rPr>
            <sz val="11"/>
            <color theme="1"/>
            <rFont val="Calibri"/>
            <family val="2"/>
            <scheme val="minor"/>
          </rPr>
          <t>Asignaciones destinadas a la construcción de carreteras, autopistas, terracerías, puentes, pasos a desnivel y aeropistas. Incluye construcción nueva, ampliación, remodelación, mantenimiento o reparación integral de las construcciones y los gastos en estudios de pre inversión y preparación del proyecto.
	-L.C.P. Manuel Fonseca Villaseñor</t>
        </r>
      </text>
    </comment>
    <comment ref="C2483" authorId="0" shapeId="0">
      <text>
        <r>
          <rPr>
            <sz val="11"/>
            <color theme="1"/>
            <rFont val="Calibri"/>
            <family val="2"/>
            <scheme val="minor"/>
          </rPr>
          <t>Recursos fiscales: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
	-L.C.P. Manuel Fonseca Villaseñor</t>
        </r>
      </text>
    </comment>
    <comment ref="C2484" authorId="0" shapeId="0">
      <text>
        <r>
          <rPr>
            <sz val="11"/>
            <color theme="1"/>
            <rFont val="Calibri"/>
            <family val="2"/>
            <scheme val="minor"/>
          </rPr>
          <t>Financiamiento interno: Son los que provienen de obligaciones contraídas en el país, con acreedores nacionales y pagaderos en el interior del país en moneda nacional.
	-L.C.P. Manuel Fonseca Villaseñor</t>
        </r>
      </text>
    </comment>
    <comment ref="C2485" authorId="0" shapeId="0">
      <text>
        <r>
          <rPr>
            <sz val="11"/>
            <color theme="1"/>
            <rFont val="Calibri"/>
            <family val="2"/>
            <scheme val="minor"/>
          </rPr>
          <t>Financiamiento Externo: Son los que provienen de obligaciones contraídas por el Poder Ejecutivo Federal con acreedores extranjeros y pagaderos en el exterior del país en moneda extranjera.
	-L.C.P. Manuel Fonseca Villaseñor</t>
        </r>
      </text>
    </comment>
    <comment ref="C2486" authorId="0" shapeId="0">
      <text>
        <r>
          <rPr>
            <sz val="11"/>
            <color theme="1"/>
            <rFont val="Calibri"/>
            <family val="2"/>
            <scheme val="minor"/>
          </rPr>
          <t>Ingresos propios: Son los que obtienen las entidades de la administración pública paraestatal y paramunicipal como pueden ser los ingresos por venta de bienes y servicios, ingresos diversos y no inherentes a la operación, en términos de las disposiciones legales aplicables.
	-L.C.P. Manuel Fonseca Villaseñor</t>
        </r>
      </text>
    </comment>
    <comment ref="C2487"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
	-L.C.P. Manuel Fonseca Villaseñor</t>
        </r>
      </text>
    </comment>
    <comment ref="C2488" authorId="0" shapeId="0">
      <text>
        <r>
          <rPr>
            <sz val="11"/>
            <color theme="1"/>
            <rFont val="Calibri"/>
            <family val="2"/>
            <scheme val="minor"/>
          </rPr>
          <t>Recursos estatales: En el caso de los Municipios, son los que provienen del Gobierno Estatal, en términos de la Ley de Ingresos Estatal y del Presupuesto de Egresos Estatal.
	-L.C.P. Manuel Fonseca Villaseñor</t>
        </r>
      </text>
    </comment>
    <comment ref="C2489" authorId="0" shapeId="0">
      <text>
        <r>
          <rPr>
            <sz val="11"/>
            <color theme="1"/>
            <rFont val="Calibri"/>
            <family val="2"/>
            <scheme val="minor"/>
          </rPr>
          <t>Otros recursos de libre disposición: Son los que provienen de otras fuentes no etiquetadas no comprendidas en los conceptos anteriores.
	-L.C.P. Manuel Fonseca Villaseñor</t>
        </r>
      </text>
    </comment>
    <comment ref="C2490"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
	-L.C.P. Manuel Fonseca Villaseñor</t>
        </r>
      </text>
    </comment>
    <comment ref="C2491" authorId="0" shapeId="0">
      <text>
        <r>
          <rPr>
            <sz val="11"/>
            <color theme="1"/>
            <rFont val="Calibri"/>
            <family val="2"/>
            <scheme val="minor"/>
          </rPr>
          <t>Recursos estatales: En el caso de los Municipios, son los que provienen del Gobierno Estatal y que cuentan con un destino específico, en términos de la Ley de Ingresos Estatal y del Presupuesto de Egresos Estatal.
	-L.C.P. Manuel Fonseca Villaseñor</t>
        </r>
      </text>
    </comment>
    <comment ref="C2492" authorId="0" shapeId="0">
      <text>
        <r>
          <rPr>
            <sz val="11"/>
            <color theme="1"/>
            <rFont val="Calibri"/>
            <family val="2"/>
            <scheme val="minor"/>
          </rPr>
          <t>Otros recursos de transferencias federales etiquetadas: Son los que provienen de otras fuentes etiquetadas no comprendidas en los conceptos anteriores.
	-L.C.P. Manuel Fonseca Villaseñor</t>
        </r>
      </text>
    </comment>
    <comment ref="B2493" authorId="0" shapeId="0">
      <text>
        <r>
          <rPr>
            <sz val="11"/>
            <color theme="1"/>
            <rFont val="Calibri"/>
            <family val="2"/>
            <scheme val="minor"/>
          </rPr>
          <t>Asignaciones destinadas a la construcción de presas y represas, obras marítimas, fluviales y subacuáticas, obras para el transporte eléctrico y ferroviario y otras construcciones de ingeniería civil u obra pesada no clasificada en otra parte. Incluye los gastos en estudios de pre inversión y preparación del proyecto.
	-L.C.P. Manuel Fonseca Villaseñor</t>
        </r>
      </text>
    </comment>
    <comment ref="C2493" authorId="0" shapeId="0">
      <text>
        <r>
          <rPr>
            <sz val="11"/>
            <color theme="1"/>
            <rFont val="Calibri"/>
            <family val="2"/>
            <scheme val="minor"/>
          </rPr>
          <t>Recursos fiscales: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
	-L.C.P. Manuel Fonseca Villaseñor</t>
        </r>
      </text>
    </comment>
    <comment ref="C2494" authorId="0" shapeId="0">
      <text>
        <r>
          <rPr>
            <sz val="11"/>
            <color theme="1"/>
            <rFont val="Calibri"/>
            <family val="2"/>
            <scheme val="minor"/>
          </rPr>
          <t>Financiamiento interno: Son los que provienen de obligaciones contraídas en el país, con acreedores nacionales y pagaderos en el interior del país en moneda nacional.
	-L.C.P. Manuel Fonseca Villaseñor</t>
        </r>
      </text>
    </comment>
    <comment ref="C2495" authorId="0" shapeId="0">
      <text>
        <r>
          <rPr>
            <sz val="11"/>
            <color theme="1"/>
            <rFont val="Calibri"/>
            <family val="2"/>
            <scheme val="minor"/>
          </rPr>
          <t>Financiamiento Externo: Son los que provienen de obligaciones contraídas por el Poder Ejecutivo Federal con acreedores extranjeros y pagaderos en el exterior del país en moneda extranjera.
	-L.C.P. Manuel Fonseca Villaseñor</t>
        </r>
      </text>
    </comment>
    <comment ref="C2496" authorId="0" shapeId="0">
      <text>
        <r>
          <rPr>
            <sz val="11"/>
            <color theme="1"/>
            <rFont val="Calibri"/>
            <family val="2"/>
            <scheme val="minor"/>
          </rPr>
          <t>Ingresos propios: Son los que obtienen las entidades de la administración pública paraestatal y paramunicipal como pueden ser los ingresos por venta de bienes y servicios, ingresos diversos y no inherentes a la operación, en términos de las disposiciones legales aplicables.
	-L.C.P. Manuel Fonseca Villaseñor</t>
        </r>
      </text>
    </comment>
    <comment ref="C2497"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
	-L.C.P. Manuel Fonseca Villaseñor</t>
        </r>
      </text>
    </comment>
    <comment ref="C2498" authorId="0" shapeId="0">
      <text>
        <r>
          <rPr>
            <sz val="11"/>
            <color theme="1"/>
            <rFont val="Calibri"/>
            <family val="2"/>
            <scheme val="minor"/>
          </rPr>
          <t>Recursos estatales: En el caso de los Municipios, son los que provienen del Gobierno Estatal, en términos de la Ley de Ingresos Estatal y del Presupuesto de Egresos Estatal.
	-L.C.P. Manuel Fonseca Villaseñor</t>
        </r>
      </text>
    </comment>
    <comment ref="C2499" authorId="0" shapeId="0">
      <text>
        <r>
          <rPr>
            <sz val="11"/>
            <color theme="1"/>
            <rFont val="Calibri"/>
            <family val="2"/>
            <scheme val="minor"/>
          </rPr>
          <t>Otros recursos de libre disposición: Son los que provienen de otras fuentes no etiquetadas no comprendidas en los conceptos anteriores.
	-L.C.P. Manuel Fonseca Villaseñor</t>
        </r>
      </text>
    </comment>
    <comment ref="C2500"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
	-L.C.P. Manuel Fonseca Villaseñor</t>
        </r>
      </text>
    </comment>
    <comment ref="C2501" authorId="0" shapeId="0">
      <text>
        <r>
          <rPr>
            <sz val="11"/>
            <color theme="1"/>
            <rFont val="Calibri"/>
            <family val="2"/>
            <scheme val="minor"/>
          </rPr>
          <t>Recursos estatales: En el caso de los Municipios, son los que provienen del Gobierno Estatal y que cuentan con un destino específico, en términos de la Ley de Ingresos Estatal y del Presupuesto de Egresos Estatal.
	-L.C.P. Manuel Fonseca Villaseñor</t>
        </r>
      </text>
    </comment>
    <comment ref="C2502" authorId="0" shapeId="0">
      <text>
        <r>
          <rPr>
            <sz val="11"/>
            <color theme="1"/>
            <rFont val="Calibri"/>
            <family val="2"/>
            <scheme val="minor"/>
          </rPr>
          <t>Otros recursos de transferencias federales etiquetadas: Son los que provienen de otras fuentes etiquetadas no comprendidas en los conceptos anteriores.
	-L.C.P. Manuel Fonseca Villaseñor</t>
        </r>
      </text>
    </comment>
    <comment ref="B2503" authorId="0" shapeId="0">
      <text>
        <r>
          <rPr>
            <sz val="11"/>
            <color theme="1"/>
            <rFont val="Calibri"/>
            <family val="2"/>
            <scheme val="minor"/>
          </rPr>
          <t>Asignaciones destinadas a la realización de instalaciones eléctricas, hidro-sanitarias, de gas, aire acondicionado, calefacción, instalaciones electromecánicas y otras instalaciones de construcciones. Incluye los gastos en estudios de pre-inversión y preparación del proyecto.
	-L.C.P. Manuel Fonseca Villaseñor</t>
        </r>
      </text>
    </comment>
    <comment ref="C2503" authorId="0" shapeId="0">
      <text>
        <r>
          <rPr>
            <sz val="11"/>
            <color theme="1"/>
            <rFont val="Calibri"/>
            <family val="2"/>
            <scheme val="minor"/>
          </rPr>
          <t>Recursos fiscales: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
	-L.C.P. Manuel Fonseca Villaseñor</t>
        </r>
      </text>
    </comment>
    <comment ref="C2504" authorId="0" shapeId="0">
      <text>
        <r>
          <rPr>
            <sz val="11"/>
            <color theme="1"/>
            <rFont val="Calibri"/>
            <family val="2"/>
            <scheme val="minor"/>
          </rPr>
          <t>Financiamiento interno: Son los que provienen de obligaciones contraídas en el país, con acreedores nacionales y pagaderos en el interior del país en moneda nacional.
	-L.C.P. Manuel Fonseca Villaseñor</t>
        </r>
      </text>
    </comment>
    <comment ref="C2505" authorId="0" shapeId="0">
      <text>
        <r>
          <rPr>
            <sz val="11"/>
            <color theme="1"/>
            <rFont val="Calibri"/>
            <family val="2"/>
            <scheme val="minor"/>
          </rPr>
          <t>Financiamiento Externo: Son los que provienen de obligaciones contraídas por el Poder Ejecutivo Federal con acreedores extranjeros y pagaderos en el exterior del país en moneda extranjera.
	-L.C.P. Manuel Fonseca Villaseñor</t>
        </r>
      </text>
    </comment>
    <comment ref="C2506" authorId="0" shapeId="0">
      <text>
        <r>
          <rPr>
            <sz val="11"/>
            <color theme="1"/>
            <rFont val="Calibri"/>
            <family val="2"/>
            <scheme val="minor"/>
          </rPr>
          <t>Ingresos propios: Son los que obtienen las entidades de la administración pública paraestatal y paramunicipal como pueden ser los ingresos por venta de bienes y servicios, ingresos diversos y no inherentes a la operación, en términos de las disposiciones legales aplicables.
	-L.C.P. Manuel Fonseca Villaseñor</t>
        </r>
      </text>
    </comment>
    <comment ref="C2507"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
	-L.C.P. Manuel Fonseca Villaseñor</t>
        </r>
      </text>
    </comment>
    <comment ref="C2508" authorId="0" shapeId="0">
      <text>
        <r>
          <rPr>
            <sz val="11"/>
            <color theme="1"/>
            <rFont val="Calibri"/>
            <family val="2"/>
            <scheme val="minor"/>
          </rPr>
          <t>Recursos estatales: En el caso de los Municipios, son los que provienen del Gobierno Estatal, en términos de la Ley de Ingresos Estatal y del Presupuesto de Egresos Estatal.
	-L.C.P. Manuel Fonseca Villaseñor</t>
        </r>
      </text>
    </comment>
    <comment ref="C2509" authorId="0" shapeId="0">
      <text>
        <r>
          <rPr>
            <sz val="11"/>
            <color theme="1"/>
            <rFont val="Calibri"/>
            <family val="2"/>
            <scheme val="minor"/>
          </rPr>
          <t>Otros recursos de libre disposición: Son los que provienen de otras fuentes no etiquetadas no comprendidas en los conceptos anteriores.
	-L.C.P. Manuel Fonseca Villaseñor</t>
        </r>
      </text>
    </comment>
    <comment ref="C2510"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
	-L.C.P. Manuel Fonseca Villaseñor</t>
        </r>
      </text>
    </comment>
    <comment ref="C2511" authorId="0" shapeId="0">
      <text>
        <r>
          <rPr>
            <sz val="11"/>
            <color theme="1"/>
            <rFont val="Calibri"/>
            <family val="2"/>
            <scheme val="minor"/>
          </rPr>
          <t>Recursos estatales: En el caso de los Municipios, son los que provienen del Gobierno Estatal y que cuentan con un destino específico, en términos de la Ley de Ingresos Estatal y del Presupuesto de Egresos Estatal.
	-L.C.P. Manuel Fonseca Villaseñor</t>
        </r>
      </text>
    </comment>
    <comment ref="C2512" authorId="0" shapeId="0">
      <text>
        <r>
          <rPr>
            <sz val="11"/>
            <color theme="1"/>
            <rFont val="Calibri"/>
            <family val="2"/>
            <scheme val="minor"/>
          </rPr>
          <t>Otros recursos de transferencias federales etiquetadas: Son los que provienen de otras fuentes etiquetadas no comprendidas en los conceptos anteriores.
	-L.C.P. Manuel Fonseca Villaseñor</t>
        </r>
      </text>
    </comment>
    <comment ref="B2513" authorId="0" shapeId="0">
      <text>
        <r>
          <rPr>
            <sz val="11"/>
            <color theme="1"/>
            <rFont val="Calibri"/>
            <family val="2"/>
            <scheme val="minor"/>
          </rPr>
          <t>Asignaciones destinadas a la preparación de terrenos para la construcción, excavación, demolición de edificios y estructuras; alquiler de maquinaria y equipo para la construcción con operador, colocación de muros falsos, trabajos de enyesado, pintura y otros cubrimientos de paredes, colocación de pisos y azulejos, instalación de productos de carpintería, cancelería de aluminio e impermeabilización. Incluye los gastos en estudios de pre inversión y preparación del proyecto.
	-L.C.P. Manuel Fonseca Villaseñor</t>
        </r>
      </text>
    </comment>
    <comment ref="C2513" authorId="0" shapeId="0">
      <text>
        <r>
          <rPr>
            <sz val="11"/>
            <color theme="1"/>
            <rFont val="Calibri"/>
            <family val="2"/>
            <scheme val="minor"/>
          </rPr>
          <t>Recursos fiscales: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
	-L.C.P. Manuel Fonseca Villaseñor</t>
        </r>
      </text>
    </comment>
    <comment ref="C2514" authorId="0" shapeId="0">
      <text>
        <r>
          <rPr>
            <sz val="11"/>
            <color theme="1"/>
            <rFont val="Calibri"/>
            <family val="2"/>
            <scheme val="minor"/>
          </rPr>
          <t>Financiamiento interno: Son los que provienen de obligaciones contraídas en el país, con acreedores nacionales y pagaderos en el interior del país en moneda nacional.
	-L.C.P. Manuel Fonseca Villaseñor</t>
        </r>
      </text>
    </comment>
    <comment ref="C2515" authorId="0" shapeId="0">
      <text>
        <r>
          <rPr>
            <sz val="11"/>
            <color theme="1"/>
            <rFont val="Calibri"/>
            <family val="2"/>
            <scheme val="minor"/>
          </rPr>
          <t>Financiamiento Externo: Son los que provienen de obligaciones contraídas por el Poder Ejecutivo Federal con acreedores extranjeros y pagaderos en el exterior del país en moneda extranjera.
	-L.C.P. Manuel Fonseca Villaseñor</t>
        </r>
      </text>
    </comment>
    <comment ref="C2516" authorId="0" shapeId="0">
      <text>
        <r>
          <rPr>
            <sz val="11"/>
            <color theme="1"/>
            <rFont val="Calibri"/>
            <family val="2"/>
            <scheme val="minor"/>
          </rPr>
          <t>Ingresos propios: Son los que obtienen las entidades de la administración pública paraestatal y paramunicipal como pueden ser los ingresos por venta de bienes y servicios, ingresos diversos y no inherentes a la operación, en términos de las disposiciones legales aplicables.
	-L.C.P. Manuel Fonseca Villaseñor</t>
        </r>
      </text>
    </comment>
    <comment ref="C2517"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
	-L.C.P. Manuel Fonseca Villaseñor</t>
        </r>
      </text>
    </comment>
    <comment ref="C2518" authorId="0" shapeId="0">
      <text>
        <r>
          <rPr>
            <sz val="11"/>
            <color theme="1"/>
            <rFont val="Calibri"/>
            <family val="2"/>
            <scheme val="minor"/>
          </rPr>
          <t>Recursos estatales: En el caso de los Municipios, son los que provienen del Gobierno Estatal, en términos de la Ley de Ingresos Estatal y del Presupuesto de Egresos Estatal.
	-L.C.P. Manuel Fonseca Villaseñor</t>
        </r>
      </text>
    </comment>
    <comment ref="C2519" authorId="0" shapeId="0">
      <text>
        <r>
          <rPr>
            <sz val="11"/>
            <color theme="1"/>
            <rFont val="Calibri"/>
            <family val="2"/>
            <scheme val="minor"/>
          </rPr>
          <t>Otros recursos de libre disposición: Son los que provienen de otras fuentes no etiquetadas no comprendidas en los conceptos anteriores.
	-L.C.P. Manuel Fonseca Villaseñor</t>
        </r>
      </text>
    </comment>
    <comment ref="C2520"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
	-L.C.P. Manuel Fonseca Villaseñor</t>
        </r>
      </text>
    </comment>
    <comment ref="C2521" authorId="0" shapeId="0">
      <text>
        <r>
          <rPr>
            <sz val="11"/>
            <color theme="1"/>
            <rFont val="Calibri"/>
            <family val="2"/>
            <scheme val="minor"/>
          </rPr>
          <t>Recursos estatales: En el caso de los Municipios, son los que provienen del Gobierno Estatal y que cuentan con un destino específico, en términos de la Ley de Ingresos Estatal y del Presupuesto de Egresos Estatal.
	-L.C.P. Manuel Fonseca Villaseñor</t>
        </r>
      </text>
    </comment>
    <comment ref="C2522" authorId="0" shapeId="0">
      <text>
        <r>
          <rPr>
            <sz val="11"/>
            <color theme="1"/>
            <rFont val="Calibri"/>
            <family val="2"/>
            <scheme val="minor"/>
          </rPr>
          <t>Otros recursos de transferencias federales etiquetadas: Son los que provienen de otras fuentes etiquetadas no comprendidas en los conceptos anteriores.
	-L.C.P. Manuel Fonseca Villaseñor</t>
        </r>
      </text>
    </comment>
    <comment ref="B2523" authorId="0" shapeId="0">
      <text>
        <r>
          <rPr>
            <sz val="11"/>
            <color theme="1"/>
            <rFont val="Calibri"/>
            <family val="2"/>
            <scheme val="minor"/>
          </rPr>
          <t>Erogaciones realizadas por los entes públicos con la finalidad de ejecutar proyectos de desarrollo productivo, económico y social y otros. Incluye el costo de la preparación de proyectos.
	-L.C.P. Manuel Fonseca Villaseñor</t>
        </r>
      </text>
    </comment>
    <comment ref="B2524" authorId="0" shapeId="0">
      <text>
        <r>
          <rPr>
            <sz val="11"/>
            <color theme="1"/>
            <rFont val="Calibri"/>
            <family val="2"/>
            <scheme val="minor"/>
          </rPr>
          <t>Asignaciones destinadas a los estudios, formulación y evaluación de proyectos productivos no incluidos en conceptos anteriores de este capítulo (PPS), denominados, esquemas de inversión donde participan los sectores público y privado, desde las concesiones que se otorgan a particulares, hasta los proyectos de infraestructura productiva de largo plazo, en los sectores de energía eléctrica, de carretera y de agua potable, entre otros.
	-L.C.P. Manuel Fonseca Villaseñor</t>
        </r>
      </text>
    </comment>
    <comment ref="C2524" authorId="0" shapeId="0">
      <text>
        <r>
          <rPr>
            <sz val="11"/>
            <color theme="1"/>
            <rFont val="Calibri"/>
            <family val="2"/>
            <scheme val="minor"/>
          </rPr>
          <t>Recursos fiscales: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
	-L.C.P. Manuel Fonseca Villaseñor</t>
        </r>
      </text>
    </comment>
    <comment ref="C2525" authorId="0" shapeId="0">
      <text>
        <r>
          <rPr>
            <sz val="11"/>
            <color theme="1"/>
            <rFont val="Calibri"/>
            <family val="2"/>
            <scheme val="minor"/>
          </rPr>
          <t>Financiamiento interno: Son los que provienen de obligaciones contraídas en el país, con acreedores nacionales y pagaderos en el interior del país en moneda nacional.
	-L.C.P. Manuel Fonseca Villaseñor</t>
        </r>
      </text>
    </comment>
    <comment ref="C2526" authorId="0" shapeId="0">
      <text>
        <r>
          <rPr>
            <sz val="11"/>
            <color theme="1"/>
            <rFont val="Calibri"/>
            <family val="2"/>
            <scheme val="minor"/>
          </rPr>
          <t>Financiamiento Externo: Son los que provienen de obligaciones contraídas por el Poder Ejecutivo Federal con acreedores extranjeros y pagaderos en el exterior del país en moneda extranjera.
	-L.C.P. Manuel Fonseca Villaseñor</t>
        </r>
      </text>
    </comment>
    <comment ref="C2527" authorId="0" shapeId="0">
      <text>
        <r>
          <rPr>
            <sz val="11"/>
            <color theme="1"/>
            <rFont val="Calibri"/>
            <family val="2"/>
            <scheme val="minor"/>
          </rPr>
          <t>Ingresos propios: Son los que obtienen las entidades de la administración pública paraestatal y paramunicipal como pueden ser los ingresos por venta de bienes y servicios, ingresos diversos y no inherentes a la operación, en términos de las disposiciones legales aplicables.
	-L.C.P. Manuel Fonseca Villaseñor</t>
        </r>
      </text>
    </comment>
    <comment ref="C2528"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
	-L.C.P. Manuel Fonseca Villaseñor</t>
        </r>
      </text>
    </comment>
    <comment ref="C2529" authorId="0" shapeId="0">
      <text>
        <r>
          <rPr>
            <sz val="11"/>
            <color theme="1"/>
            <rFont val="Calibri"/>
            <family val="2"/>
            <scheme val="minor"/>
          </rPr>
          <t>Recursos estatales: En el caso de los Municipios, son los que provienen del Gobierno Estatal, en términos de la Ley de Ingresos Estatal y del Presupuesto de Egresos Estatal.
	-L.C.P. Manuel Fonseca Villaseñor</t>
        </r>
      </text>
    </comment>
    <comment ref="C2530" authorId="0" shapeId="0">
      <text>
        <r>
          <rPr>
            <sz val="11"/>
            <color theme="1"/>
            <rFont val="Calibri"/>
            <family val="2"/>
            <scheme val="minor"/>
          </rPr>
          <t>Otros recursos de libre disposición: Son los que provienen de otras fuentes no etiquetadas no comprendidas en los conceptos anteriores.
	-L.C.P. Manuel Fonseca Villaseñor</t>
        </r>
      </text>
    </comment>
    <comment ref="C2531"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
	-L.C.P. Manuel Fonseca Villaseñor</t>
        </r>
      </text>
    </comment>
    <comment ref="C2532" authorId="0" shapeId="0">
      <text>
        <r>
          <rPr>
            <sz val="11"/>
            <color theme="1"/>
            <rFont val="Calibri"/>
            <family val="2"/>
            <scheme val="minor"/>
          </rPr>
          <t>Recursos estatales: En el caso de los Municipios, son los que provienen del Gobierno Estatal y que cuentan con un destino específico, en términos de la Ley de Ingresos Estatal y del Presupuesto de Egresos Estatal.
	-L.C.P. Manuel Fonseca Villaseñor</t>
        </r>
      </text>
    </comment>
    <comment ref="C2533" authorId="0" shapeId="0">
      <text>
        <r>
          <rPr>
            <sz val="11"/>
            <color theme="1"/>
            <rFont val="Calibri"/>
            <family val="2"/>
            <scheme val="minor"/>
          </rPr>
          <t>Otros recursos de transferencias federales etiquetadas: Son los que provienen de otras fuentes etiquetadas no comprendidas en los conceptos anteriores.
	-L.C.P. Manuel Fonseca Villaseñor</t>
        </r>
      </text>
    </comment>
    <comment ref="B2534" authorId="0" shapeId="0">
      <text>
        <r>
          <rPr>
            <sz val="11"/>
            <color theme="1"/>
            <rFont val="Calibri"/>
            <family val="2"/>
            <scheme val="minor"/>
          </rPr>
          <t>Asignaciones destinadas a la Ejecución de Proyectos Productivos no incluidos en conceptos anteriores de este capítulo PPS, denominados, esquemas de inversión donde participan los sectores público y privado, desde las concesiones que se otorgan a particulares hasta los proyectos de infraestructura productiva de largo plazo, en los sectores de energía eléctrica, de carretera y de agua potable, entre otros.
	-L.C.P. Manuel Fonseca Villaseñor</t>
        </r>
      </text>
    </comment>
    <comment ref="C2534" authorId="0" shapeId="0">
      <text>
        <r>
          <rPr>
            <sz val="11"/>
            <color theme="1"/>
            <rFont val="Calibri"/>
            <family val="2"/>
            <scheme val="minor"/>
          </rPr>
          <t>Recursos fiscales: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
	-L.C.P. Manuel Fonseca Villaseñor</t>
        </r>
      </text>
    </comment>
    <comment ref="C2535" authorId="0" shapeId="0">
      <text>
        <r>
          <rPr>
            <sz val="11"/>
            <color theme="1"/>
            <rFont val="Calibri"/>
            <family val="2"/>
            <scheme val="minor"/>
          </rPr>
          <t>Financiamiento interno: Son los que provienen de obligaciones contraídas en el país, con acreedores nacionales y pagaderos en el interior del país en moneda nacional.
	-L.C.P. Manuel Fonseca Villaseñor</t>
        </r>
      </text>
    </comment>
    <comment ref="C2536" authorId="0" shapeId="0">
      <text>
        <r>
          <rPr>
            <sz val="11"/>
            <color theme="1"/>
            <rFont val="Calibri"/>
            <family val="2"/>
            <scheme val="minor"/>
          </rPr>
          <t>Financiamiento Externo: Son los que provienen de obligaciones contraídas por el Poder Ejecutivo Federal con acreedores extranjeros y pagaderos en el exterior del país en moneda extranjera.
	-L.C.P. Manuel Fonseca Villaseñor</t>
        </r>
      </text>
    </comment>
    <comment ref="C2537" authorId="0" shapeId="0">
      <text>
        <r>
          <rPr>
            <sz val="11"/>
            <color theme="1"/>
            <rFont val="Calibri"/>
            <family val="2"/>
            <scheme val="minor"/>
          </rPr>
          <t>Ingresos propios: Son los que obtienen las entidades de la administración pública paraestatal y paramunicipal como pueden ser los ingresos por venta de bienes y servicios, ingresos diversos y no inherentes a la operación, en términos de las disposiciones legales aplicables.
	-L.C.P. Manuel Fonseca Villaseñor</t>
        </r>
      </text>
    </comment>
    <comment ref="C2538"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
	-L.C.P. Manuel Fonseca Villaseñor</t>
        </r>
      </text>
    </comment>
    <comment ref="C2539" authorId="0" shapeId="0">
      <text>
        <r>
          <rPr>
            <sz val="11"/>
            <color theme="1"/>
            <rFont val="Calibri"/>
            <family val="2"/>
            <scheme val="minor"/>
          </rPr>
          <t>Recursos estatales: En el caso de los Municipios, son los que provienen del Gobierno Estatal, en términos de la Ley de Ingresos Estatal y del Presupuesto de Egresos Estatal.
	-L.C.P. Manuel Fonseca Villaseñor</t>
        </r>
      </text>
    </comment>
    <comment ref="C2540" authorId="0" shapeId="0">
      <text>
        <r>
          <rPr>
            <sz val="11"/>
            <color theme="1"/>
            <rFont val="Calibri"/>
            <family val="2"/>
            <scheme val="minor"/>
          </rPr>
          <t>Otros recursos de libre disposición: Son los que provienen de otras fuentes no etiquetadas no comprendidas en los conceptos anteriores.
	-L.C.P. Manuel Fonseca Villaseñor</t>
        </r>
      </text>
    </comment>
    <comment ref="C2541"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
	-L.C.P. Manuel Fonseca Villaseñor</t>
        </r>
      </text>
    </comment>
    <comment ref="C2542" authorId="0" shapeId="0">
      <text>
        <r>
          <rPr>
            <sz val="11"/>
            <color theme="1"/>
            <rFont val="Calibri"/>
            <family val="2"/>
            <scheme val="minor"/>
          </rPr>
          <t>Recursos estatales: En el caso de los Municipios, son los que provienen del Gobierno Estatal y que cuentan con un destino específico, en términos de la Ley de Ingresos Estatal y del Presupuesto de Egresos Estatal.
	-L.C.P. Manuel Fonseca Villaseñor</t>
        </r>
      </text>
    </comment>
    <comment ref="C2543" authorId="0" shapeId="0">
      <text>
        <r>
          <rPr>
            <sz val="11"/>
            <color theme="1"/>
            <rFont val="Calibri"/>
            <family val="2"/>
            <scheme val="minor"/>
          </rPr>
          <t>Otros recursos de transferencias federales etiquetadas: Son los que provienen de otras fuentes etiquetadas no comprendidas en los conceptos anteriores.
	-L.C.P. Manuel Fonseca Villaseñor</t>
        </r>
      </text>
    </comment>
    <comment ref="B2544" authorId="0" shapeId="0">
      <text>
        <r>
          <rPr>
            <sz val="11"/>
            <color theme="1"/>
            <rFont val="Calibri"/>
            <family val="2"/>
            <scheme val="minor"/>
          </rPr>
          <t>Erogaciones que realiza la administración pública en la adquisición de acciones, bonos y otros títulos y valores; así como en préstamos otorgados a diversos agentes económicos. Se incluyen las aportaciones de capital a las entidades públicas; así como las erogaciones contingentes e imprevistas para el cumplimiento de obligaciones del Gobierno.
	-L.C.P. Manuel Fonseca Villaseñor</t>
        </r>
      </text>
    </comment>
    <comment ref="B2545" authorId="0" shapeId="0">
      <text>
        <r>
          <rPr>
            <sz val="11"/>
            <color theme="1"/>
            <rFont val="Calibri"/>
            <family val="2"/>
            <scheme val="minor"/>
          </rPr>
          <t>Asignaciones destinadas al otorgamiento de créditos en forma directa o mediante fondos y fideicomisos a favor de los sectores social y privado, o de los municipios, para el financiamiento de acciones para el impulso de actividades productivas de acuerdo con a las políticas, normas y disposiciones aplicables.
	-L.C.P. Manuel Fonseca Villaseñor</t>
        </r>
      </text>
    </comment>
    <comment ref="B2546" authorId="0" shapeId="0">
      <text>
        <r>
          <rPr>
            <sz val="11"/>
            <color theme="1"/>
            <rFont val="Calibri"/>
            <family val="2"/>
            <scheme val="minor"/>
          </rPr>
          <t>Asignaciones destinadas a otorgar créditos directos al sector social y privado, para la adquisición de toda clase de bienes muebles e inmuebles, así como para la construcción y reconstrucción de obras e instalaciones, cuando se apliquen en actividades productivas.
	-L.C.P. Manuel Fonseca Villaseñor</t>
        </r>
      </text>
    </comment>
    <comment ref="C2546" authorId="0" shapeId="0">
      <text>
        <r>
          <rPr>
            <sz val="11"/>
            <color theme="1"/>
            <rFont val="Calibri"/>
            <family val="2"/>
            <scheme val="minor"/>
          </rPr>
          <t>Recursos fiscales: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
	-L.C.P. Manuel Fonseca Villaseñor</t>
        </r>
      </text>
    </comment>
    <comment ref="C2547" authorId="0" shapeId="0">
      <text>
        <r>
          <rPr>
            <sz val="11"/>
            <color theme="1"/>
            <rFont val="Calibri"/>
            <family val="2"/>
            <scheme val="minor"/>
          </rPr>
          <t>Financiamiento interno: Son los que provienen de obligaciones contraídas en el país, con acreedores nacionales y pagaderos en el interior del país en moneda nacional.
	-L.C.P. Manuel Fonseca Villaseñor</t>
        </r>
      </text>
    </comment>
    <comment ref="C2548" authorId="0" shapeId="0">
      <text>
        <r>
          <rPr>
            <sz val="11"/>
            <color theme="1"/>
            <rFont val="Calibri"/>
            <family val="2"/>
            <scheme val="minor"/>
          </rPr>
          <t>Financiamiento Externo: Son los que provienen de obligaciones contraídas por el Poder Ejecutivo Federal con acreedores extranjeros y pagaderos en el exterior del país en moneda extranjera.
	-L.C.P. Manuel Fonseca Villaseñor</t>
        </r>
      </text>
    </comment>
    <comment ref="C2549" authorId="0" shapeId="0">
      <text>
        <r>
          <rPr>
            <sz val="11"/>
            <color theme="1"/>
            <rFont val="Calibri"/>
            <family val="2"/>
            <scheme val="minor"/>
          </rPr>
          <t>Ingresos propios: Son los que obtienen las entidades de la administración pública paraestatal y paramunicipal como pueden ser los ingresos por venta de bienes y servicios, ingresos diversos y no inherentes a la operación, en términos de las disposiciones legales aplicables.
	-L.C.P. Manuel Fonseca Villaseñor</t>
        </r>
      </text>
    </comment>
    <comment ref="C2550"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
	-L.C.P. Manuel Fonseca Villaseñor</t>
        </r>
      </text>
    </comment>
    <comment ref="C2551" authorId="0" shapeId="0">
      <text>
        <r>
          <rPr>
            <sz val="11"/>
            <color theme="1"/>
            <rFont val="Calibri"/>
            <family val="2"/>
            <scheme val="minor"/>
          </rPr>
          <t>Recursos estatales: En el caso de los Municipios, son los que provienen del Gobierno Estatal, en términos de la Ley de Ingresos Estatal y del Presupuesto de Egresos Estatal.
	-L.C.P. Manuel Fonseca Villaseñor</t>
        </r>
      </text>
    </comment>
    <comment ref="C2552" authorId="0" shapeId="0">
      <text>
        <r>
          <rPr>
            <sz val="11"/>
            <color theme="1"/>
            <rFont val="Calibri"/>
            <family val="2"/>
            <scheme val="minor"/>
          </rPr>
          <t>Otros recursos de libre disposición: Son los que provienen de otras fuentes no etiquetadas no comprendidas en los conceptos anteriores.
	-L.C.P. Manuel Fonseca Villaseñor</t>
        </r>
      </text>
    </comment>
    <comment ref="C2553"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
	-L.C.P. Manuel Fonseca Villaseñor</t>
        </r>
      </text>
    </comment>
    <comment ref="C2554" authorId="0" shapeId="0">
      <text>
        <r>
          <rPr>
            <sz val="11"/>
            <color theme="1"/>
            <rFont val="Calibri"/>
            <family val="2"/>
            <scheme val="minor"/>
          </rPr>
          <t>Recursos estatales: En el caso de los Municipios, son los que provienen del Gobierno Estatal y que cuentan con un destino específico, en términos de la Ley de Ingresos Estatal y del Presupuesto de Egresos Estatal.
	-L.C.P. Manuel Fonseca Villaseñor</t>
        </r>
      </text>
    </comment>
    <comment ref="C2555" authorId="0" shapeId="0">
      <text>
        <r>
          <rPr>
            <sz val="11"/>
            <color theme="1"/>
            <rFont val="Calibri"/>
            <family val="2"/>
            <scheme val="minor"/>
          </rPr>
          <t>Otros recursos de transferencias federales etiquetadas: Son los que provienen de otras fuentes etiquetadas no comprendidas en los conceptos anteriores.
	-L.C.P. Manuel Fonseca Villaseñor</t>
        </r>
      </text>
    </comment>
    <comment ref="B2556" authorId="0" shapeId="0">
      <text>
        <r>
          <rPr>
            <sz val="11"/>
            <color theme="1"/>
            <rFont val="Calibri"/>
            <family val="2"/>
            <scheme val="minor"/>
          </rPr>
          <t>Asignaciones destinadas a otorgar créditos directos a municipios, para la adquisición de toda clase de bienes muebles e inmuebles, así como para la construcción y reconstrucción de obras e instalaciones, cuando se apliquen en actividades productivas.
	-L.C.P. Manuel Fonseca Villaseñor</t>
        </r>
      </text>
    </comment>
    <comment ref="B2557" authorId="0" shapeId="0">
      <text>
        <r>
          <rPr>
            <sz val="11"/>
            <color theme="1"/>
            <rFont val="Calibri"/>
            <family val="2"/>
            <scheme val="minor"/>
          </rPr>
          <t>Asignaciones para aportar capital directo o mediante la adquisición de acciones u otros valores representativos de capital a entidades paraestatales y empresas privadas; así como a organismos nacionales e internacionales.
	-L.C.P. Manuel Fonseca Villaseñor</t>
        </r>
      </text>
    </comment>
    <comment ref="B2558" authorId="0" shapeId="0">
      <text>
        <r>
          <rPr>
            <sz val="11"/>
            <color theme="1"/>
            <rFont val="Calibri"/>
            <family val="2"/>
            <scheme val="minor"/>
          </rPr>
          <t>Asignaciones para la adquisición de acciones y participaciones de capital en organismos descentralizados, que se traducen en una inversión financiera para el organismo que los otorga y en un aumento del patrimonio para el que los recibe. Estas asignaciones tienen por propósito fomentar o desarrollar industrias o servicios públicos a cargo de las entidades paraestatales no empresariales y no financieras, así como asistirlos cuando requieran ayuda por situaciones económicas o fiscales adversas para los mismos.
	-L.C.P. Manuel Fonseca Villaseñor</t>
        </r>
      </text>
    </comment>
    <comment ref="C2558" authorId="0" shapeId="0">
      <text>
        <r>
          <rPr>
            <sz val="11"/>
            <color theme="1"/>
            <rFont val="Calibri"/>
            <family val="2"/>
            <scheme val="minor"/>
          </rPr>
          <t>Recursos fiscales: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
	-L.C.P. Manuel Fonseca Villaseñor</t>
        </r>
      </text>
    </comment>
    <comment ref="C2559" authorId="0" shapeId="0">
      <text>
        <r>
          <rPr>
            <sz val="11"/>
            <color theme="1"/>
            <rFont val="Calibri"/>
            <family val="2"/>
            <scheme val="minor"/>
          </rPr>
          <t>Financiamiento interno: Son los que provienen de obligaciones contraídas en el país, con acreedores nacionales y pagaderos en el interior del país en moneda nacional.
	-L.C.P. Manuel Fonseca Villaseñor</t>
        </r>
      </text>
    </comment>
    <comment ref="C2560" authorId="0" shapeId="0">
      <text>
        <r>
          <rPr>
            <sz val="11"/>
            <color theme="1"/>
            <rFont val="Calibri"/>
            <family val="2"/>
            <scheme val="minor"/>
          </rPr>
          <t>Financiamiento Externo: Son los que provienen de obligaciones contraídas por el Poder Ejecutivo Federal con acreedores extranjeros y pagaderos en el exterior del país en moneda extranjera.
	-L.C.P. Manuel Fonseca Villaseñor</t>
        </r>
      </text>
    </comment>
    <comment ref="C2561" authorId="0" shapeId="0">
      <text>
        <r>
          <rPr>
            <sz val="11"/>
            <color theme="1"/>
            <rFont val="Calibri"/>
            <family val="2"/>
            <scheme val="minor"/>
          </rPr>
          <t>Ingresos propios: Son los que obtienen las entidades de la administración pública paraestatal y paramunicipal como pueden ser los ingresos por venta de bienes y servicios, ingresos diversos y no inherentes a la operación, en términos de las disposiciones legales aplicables.
	-L.C.P. Manuel Fonseca Villaseñor</t>
        </r>
      </text>
    </comment>
    <comment ref="C2562"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
	-L.C.P. Manuel Fonseca Villaseñor</t>
        </r>
      </text>
    </comment>
    <comment ref="C2563" authorId="0" shapeId="0">
      <text>
        <r>
          <rPr>
            <sz val="11"/>
            <color theme="1"/>
            <rFont val="Calibri"/>
            <family val="2"/>
            <scheme val="minor"/>
          </rPr>
          <t>Recursos estatales: En el caso de los Municipios, son los que provienen del Gobierno Estatal, en términos de la Ley de Ingresos Estatal y del Presupuesto de Egresos Estatal.
	-L.C.P. Manuel Fonseca Villaseñor</t>
        </r>
      </text>
    </comment>
    <comment ref="C2564" authorId="0" shapeId="0">
      <text>
        <r>
          <rPr>
            <sz val="11"/>
            <color theme="1"/>
            <rFont val="Calibri"/>
            <family val="2"/>
            <scheme val="minor"/>
          </rPr>
          <t>Otros recursos de libre disposición: Son los que provienen de otras fuentes no etiquetadas no comprendidas en los conceptos anteriores.
	-L.C.P. Manuel Fonseca Villaseñor</t>
        </r>
      </text>
    </comment>
    <comment ref="C2565"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
	-L.C.P. Manuel Fonseca Villaseñor</t>
        </r>
      </text>
    </comment>
    <comment ref="C2566" authorId="0" shapeId="0">
      <text>
        <r>
          <rPr>
            <sz val="11"/>
            <color theme="1"/>
            <rFont val="Calibri"/>
            <family val="2"/>
            <scheme val="minor"/>
          </rPr>
          <t>Recursos estatales: En el caso de los Municipios, son los que provienen del Gobierno Estatal y que cuentan con un destino específico, en términos de la Ley de Ingresos Estatal y del Presupuesto de Egresos Estatal.
	-L.C.P. Manuel Fonseca Villaseñor</t>
        </r>
      </text>
    </comment>
    <comment ref="C2567" authorId="0" shapeId="0">
      <text>
        <r>
          <rPr>
            <sz val="11"/>
            <color theme="1"/>
            <rFont val="Calibri"/>
            <family val="2"/>
            <scheme val="minor"/>
          </rPr>
          <t>Otros recursos de transferencias federales etiquetadas: Son los que provienen de otras fuentes etiquetadas no comprendidas en los conceptos anteriores.
	-L.C.P. Manuel Fonseca Villaseñor</t>
        </r>
      </text>
    </comment>
    <comment ref="B2568" authorId="0" shapeId="0">
      <text>
        <r>
          <rPr>
            <sz val="11"/>
            <color theme="1"/>
            <rFont val="Calibri"/>
            <family val="2"/>
            <scheme val="minor"/>
          </rPr>
          <t>Asignaciones para la adquisición de acciones y participaciones de capital en empresas públicas no financieras, que se traducen en una inversión financiera para el organismo que los otorga y en un aumento del patrimonio para el que los recibe. Estas asignaciones tienen por propósito fomentar o desarrollar industrias o servicios públicos a cargo de las entidades paraestatales empresariales y no financieras, así como asistirlos cuando requieran ayuda por situaciones económicas o fiscales adversas para los mismos.
	-L.C.P. Manuel Fonseca Villaseñor</t>
        </r>
      </text>
    </comment>
    <comment ref="B2569" authorId="0" shapeId="0">
      <text>
        <r>
          <rPr>
            <sz val="11"/>
            <color theme="1"/>
            <rFont val="Calibri"/>
            <family val="2"/>
            <scheme val="minor"/>
          </rPr>
          <t>Asignaciones para la adquisición de acciones y participaciones de capital en instituciones financieras, que se traducen en una inversión financiera para el organismo que los otorga y en un aumento del patrimonio para el que los recibe. Estas asignaciones tienen por propósito fomentar o desarrollar industrias o servicios públicos a cargo de las instituciones paraestatales públicas financieras, así como asistirlos cuando requieran ayuda por situaciones económicas o fiscales adversas para los mismos.
	-L.C.P. Manuel Fonseca Villaseñor</t>
        </r>
      </text>
    </comment>
    <comment ref="B2570" authorId="0" shapeId="0">
      <text>
        <r>
          <rPr>
            <sz val="11"/>
            <color theme="1"/>
            <rFont val="Calibri"/>
            <family val="2"/>
            <scheme val="minor"/>
          </rPr>
          <t>Asignaciones para la adquisición de acciones y participaciones de capital en el sector privado, que se traducen en una inversión financiera para el organismo que los otorga y en un aumento del patrimonio para el que los recibe. Estas asignaciones tienen por propósito fomentar o desarrollar industrias o servicios públicos a cargo de las entidades del sector privado, así como asistirlos cuando requieran ayuda por situaciones económicas adversas para los mismos.
	-L.C.P. Manuel Fonseca Villaseñor</t>
        </r>
      </text>
    </comment>
    <comment ref="C2570" authorId="0" shapeId="0">
      <text>
        <r>
          <rPr>
            <sz val="11"/>
            <color theme="1"/>
            <rFont val="Calibri"/>
            <family val="2"/>
            <scheme val="minor"/>
          </rPr>
          <t>Recursos fiscales: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
	-L.C.P. Manuel Fonseca Villaseñor</t>
        </r>
      </text>
    </comment>
    <comment ref="C2571" authorId="0" shapeId="0">
      <text>
        <r>
          <rPr>
            <sz val="11"/>
            <color theme="1"/>
            <rFont val="Calibri"/>
            <family val="2"/>
            <scheme val="minor"/>
          </rPr>
          <t>Financiamiento interno: Son los que provienen de obligaciones contraídas en el país, con acreedores nacionales y pagaderos en el interior del país en moneda nacional.
	-L.C.P. Manuel Fonseca Villaseñor</t>
        </r>
      </text>
    </comment>
    <comment ref="C2572" authorId="0" shapeId="0">
      <text>
        <r>
          <rPr>
            <sz val="11"/>
            <color theme="1"/>
            <rFont val="Calibri"/>
            <family val="2"/>
            <scheme val="minor"/>
          </rPr>
          <t>Financiamiento Externo: Son los que provienen de obligaciones contraídas por el Poder Ejecutivo Federal con acreedores extranjeros y pagaderos en el exterior del país en moneda extranjera.
	-L.C.P. Manuel Fonseca Villaseñor</t>
        </r>
      </text>
    </comment>
    <comment ref="C2573" authorId="0" shapeId="0">
      <text>
        <r>
          <rPr>
            <sz val="11"/>
            <color theme="1"/>
            <rFont val="Calibri"/>
            <family val="2"/>
            <scheme val="minor"/>
          </rPr>
          <t>Ingresos propios: Son los que obtienen las entidades de la administración pública paraestatal y paramunicipal como pueden ser los ingresos por venta de bienes y servicios, ingresos diversos y no inherentes a la operación, en términos de las disposiciones legales aplicables.
	-L.C.P. Manuel Fonseca Villaseñor</t>
        </r>
      </text>
    </comment>
    <comment ref="C2574"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
	-L.C.P. Manuel Fonseca Villaseñor</t>
        </r>
      </text>
    </comment>
    <comment ref="C2575" authorId="0" shapeId="0">
      <text>
        <r>
          <rPr>
            <sz val="11"/>
            <color theme="1"/>
            <rFont val="Calibri"/>
            <family val="2"/>
            <scheme val="minor"/>
          </rPr>
          <t>Recursos estatales: En el caso de los Municipios, son los que provienen del Gobierno Estatal, en términos de la Ley de Ingresos Estatal y del Presupuesto de Egresos Estatal.
	-L.C.P. Manuel Fonseca Villaseñor</t>
        </r>
      </text>
    </comment>
    <comment ref="C2576" authorId="0" shapeId="0">
      <text>
        <r>
          <rPr>
            <sz val="11"/>
            <color theme="1"/>
            <rFont val="Calibri"/>
            <family val="2"/>
            <scheme val="minor"/>
          </rPr>
          <t>Otros recursos de libre disposición: Son los que provienen de otras fuentes no etiquetadas no comprendidas en los conceptos anteriores.
	-L.C.P. Manuel Fonseca Villaseñor</t>
        </r>
      </text>
    </comment>
    <comment ref="C2577"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
	-L.C.P. Manuel Fonseca Villaseñor</t>
        </r>
      </text>
    </comment>
    <comment ref="C2578" authorId="0" shapeId="0">
      <text>
        <r>
          <rPr>
            <sz val="11"/>
            <color theme="1"/>
            <rFont val="Calibri"/>
            <family val="2"/>
            <scheme val="minor"/>
          </rPr>
          <t>Recursos estatales: En el caso de los Municipios, son los que provienen del Gobierno Estatal y que cuentan con un destino específico, en términos de la Ley de Ingresos Estatal y del Presupuesto de Egresos Estatal.
	-L.C.P. Manuel Fonseca Villaseñor</t>
        </r>
      </text>
    </comment>
    <comment ref="C2579" authorId="0" shapeId="0">
      <text>
        <r>
          <rPr>
            <sz val="11"/>
            <color theme="1"/>
            <rFont val="Calibri"/>
            <family val="2"/>
            <scheme val="minor"/>
          </rPr>
          <t>Otros recursos de transferencias federales etiquetadas: Son los que provienen de otras fuentes etiquetadas no comprendidas en los conceptos anteriores.
	-L.C.P. Manuel Fonseca Villaseñor</t>
        </r>
      </text>
    </comment>
    <comment ref="B2580" authorId="0" shapeId="0">
      <text>
        <r>
          <rPr>
            <sz val="11"/>
            <color theme="1"/>
            <rFont val="Calibri"/>
            <family val="2"/>
            <scheme val="minor"/>
          </rPr>
          <t>Asignaciones para la adquisición de acciones y participaciones de capital en organismos internacionales. Estas asignaciones tienen por propósito fomentar o desarrollar industrias o servicios públicos a cargo de los organismos internacionales, así como asistirlos cuando requieran ayuda por situaciones económicas adversas para los mismos.
	-L.C.P. Manuel Fonseca Villaseñor</t>
        </r>
      </text>
    </comment>
    <comment ref="C2580" authorId="0" shapeId="0">
      <text>
        <r>
          <rPr>
            <sz val="11"/>
            <color theme="1"/>
            <rFont val="Calibri"/>
            <family val="2"/>
            <scheme val="minor"/>
          </rPr>
          <t>Recursos fiscales: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
	-L.C.P. Manuel Fonseca Villaseñor</t>
        </r>
      </text>
    </comment>
    <comment ref="C2581" authorId="0" shapeId="0">
      <text>
        <r>
          <rPr>
            <sz val="11"/>
            <color theme="1"/>
            <rFont val="Calibri"/>
            <family val="2"/>
            <scheme val="minor"/>
          </rPr>
          <t>Financiamiento interno: Son los que provienen de obligaciones contraídas en el país, con acreedores nacionales y pagaderos en el interior del país en moneda nacional.
	-L.C.P. Manuel Fonseca Villaseñor</t>
        </r>
      </text>
    </comment>
    <comment ref="C2582" authorId="0" shapeId="0">
      <text>
        <r>
          <rPr>
            <sz val="11"/>
            <color theme="1"/>
            <rFont val="Calibri"/>
            <family val="2"/>
            <scheme val="minor"/>
          </rPr>
          <t>Financiamiento Externo: Son los que provienen de obligaciones contraídas por el Poder Ejecutivo Federal con acreedores extranjeros y pagaderos en el exterior del país en moneda extranjera.
	-L.C.P. Manuel Fonseca Villaseñor</t>
        </r>
      </text>
    </comment>
    <comment ref="C2583" authorId="0" shapeId="0">
      <text>
        <r>
          <rPr>
            <sz val="11"/>
            <color theme="1"/>
            <rFont val="Calibri"/>
            <family val="2"/>
            <scheme val="minor"/>
          </rPr>
          <t>Ingresos propios: Son los que obtienen las entidades de la administración pública paraestatal y paramunicipal como pueden ser los ingresos por venta de bienes y servicios, ingresos diversos y no inherentes a la operación, en términos de las disposiciones legales aplicables.
	-L.C.P. Manuel Fonseca Villaseñor</t>
        </r>
      </text>
    </comment>
    <comment ref="C2584"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
	-L.C.P. Manuel Fonseca Villaseñor</t>
        </r>
      </text>
    </comment>
    <comment ref="C2585" authorId="0" shapeId="0">
      <text>
        <r>
          <rPr>
            <sz val="11"/>
            <color theme="1"/>
            <rFont val="Calibri"/>
            <family val="2"/>
            <scheme val="minor"/>
          </rPr>
          <t>Recursos estatales: En el caso de los Municipios, son los que provienen del Gobierno Estatal, en términos de la Ley de Ingresos Estatal y del Presupuesto de Egresos Estatal.
	-L.C.P. Manuel Fonseca Villaseñor</t>
        </r>
      </text>
    </comment>
    <comment ref="C2586" authorId="0" shapeId="0">
      <text>
        <r>
          <rPr>
            <sz val="11"/>
            <color theme="1"/>
            <rFont val="Calibri"/>
            <family val="2"/>
            <scheme val="minor"/>
          </rPr>
          <t>Otros recursos de libre disposición: Son los que provienen de otras fuentes no etiquetadas no comprendidas en los conceptos anteriores.
	-L.C.P. Manuel Fonseca Villaseñor</t>
        </r>
      </text>
    </comment>
    <comment ref="C2587"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
	-L.C.P. Manuel Fonseca Villaseñor</t>
        </r>
      </text>
    </comment>
    <comment ref="C2588" authorId="0" shapeId="0">
      <text>
        <r>
          <rPr>
            <sz val="11"/>
            <color theme="1"/>
            <rFont val="Calibri"/>
            <family val="2"/>
            <scheme val="minor"/>
          </rPr>
          <t>Recursos estatales: En el caso de los Municipios, son los que provienen del Gobierno Estatal y que cuentan con un destino específico, en términos de la Ley de Ingresos Estatal y del Presupuesto de Egresos Estatal.
	-L.C.P. Manuel Fonseca Villaseñor</t>
        </r>
      </text>
    </comment>
    <comment ref="C2589" authorId="0" shapeId="0">
      <text>
        <r>
          <rPr>
            <sz val="11"/>
            <color theme="1"/>
            <rFont val="Calibri"/>
            <family val="2"/>
            <scheme val="minor"/>
          </rPr>
          <t>Otros recursos de transferencias federales etiquetadas: Son los que provienen de otras fuentes etiquetadas no comprendidas en los conceptos anteriores.
	-L.C.P. Manuel Fonseca Villaseñor</t>
        </r>
      </text>
    </comment>
    <comment ref="B2590" authorId="0" shapeId="0">
      <text>
        <r>
          <rPr>
            <sz val="11"/>
            <color theme="1"/>
            <rFont val="Calibri"/>
            <family val="2"/>
            <scheme val="minor"/>
          </rPr>
          <t>Asignaciones para la adquisición de acciones y participaciones de capital en el sector externo, diferente de organismos internacionales, que se traducen en una inversión financiera para el organismo que los otorga y en un aumento del patrimonio para quien los recibe. Estas asignaciones tienen por propósito fomentar o desarrollar industrias o servicios públicos a cargo de las entidades del sector Externo, así como asistirlos cuando requieran ayuda por situaciones económicas adversas para los mismos.
	-L.C.P. Manuel Fonseca Villaseñor</t>
        </r>
      </text>
    </comment>
    <comment ref="C2590" authorId="0" shapeId="0">
      <text>
        <r>
          <rPr>
            <sz val="11"/>
            <color theme="1"/>
            <rFont val="Calibri"/>
            <family val="2"/>
            <scheme val="minor"/>
          </rPr>
          <t>Recursos fiscales: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
	-L.C.P. Manuel Fonseca Villaseñor</t>
        </r>
      </text>
    </comment>
    <comment ref="C2591" authorId="0" shapeId="0">
      <text>
        <r>
          <rPr>
            <sz val="11"/>
            <color theme="1"/>
            <rFont val="Calibri"/>
            <family val="2"/>
            <scheme val="minor"/>
          </rPr>
          <t>Financiamiento interno: Son los que provienen de obligaciones contraídas en el país, con acreedores nacionales y pagaderos en el interior del país en moneda nacional.
	-L.C.P. Manuel Fonseca Villaseñor</t>
        </r>
      </text>
    </comment>
    <comment ref="C2592" authorId="0" shapeId="0">
      <text>
        <r>
          <rPr>
            <sz val="11"/>
            <color theme="1"/>
            <rFont val="Calibri"/>
            <family val="2"/>
            <scheme val="minor"/>
          </rPr>
          <t>Financiamiento Externo: Son los que provienen de obligaciones contraídas por el Poder Ejecutivo Federal con acreedores extranjeros y pagaderos en el exterior del país en moneda extranjera.
	-L.C.P. Manuel Fonseca Villaseñor</t>
        </r>
      </text>
    </comment>
    <comment ref="C2593" authorId="0" shapeId="0">
      <text>
        <r>
          <rPr>
            <sz val="11"/>
            <color theme="1"/>
            <rFont val="Calibri"/>
            <family val="2"/>
            <scheme val="minor"/>
          </rPr>
          <t>Ingresos propios: Son los que obtienen las entidades de la administración pública paraestatal y paramunicipal como pueden ser los ingresos por venta de bienes y servicios, ingresos diversos y no inherentes a la operación, en términos de las disposiciones legales aplicables.
	-L.C.P. Manuel Fonseca Villaseñor</t>
        </r>
      </text>
    </comment>
    <comment ref="C2594"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
	-L.C.P. Manuel Fonseca Villaseñor</t>
        </r>
      </text>
    </comment>
    <comment ref="C2595" authorId="0" shapeId="0">
      <text>
        <r>
          <rPr>
            <sz val="11"/>
            <color theme="1"/>
            <rFont val="Calibri"/>
            <family val="2"/>
            <scheme val="minor"/>
          </rPr>
          <t>Recursos estatales: En el caso de los Municipios, son los que provienen del Gobierno Estatal, en términos de la Ley de Ingresos Estatal y del Presupuesto de Egresos Estatal.
	-L.C.P. Manuel Fonseca Villaseñor</t>
        </r>
      </text>
    </comment>
    <comment ref="C2596" authorId="0" shapeId="0">
      <text>
        <r>
          <rPr>
            <sz val="11"/>
            <color theme="1"/>
            <rFont val="Calibri"/>
            <family val="2"/>
            <scheme val="minor"/>
          </rPr>
          <t>Otros recursos de libre disposición: Son los que provienen de otras fuentes no etiquetadas no comprendidas en los conceptos anteriores.
	-L.C.P. Manuel Fonseca Villaseñor</t>
        </r>
      </text>
    </comment>
    <comment ref="C2597"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
	-L.C.P. Manuel Fonseca Villaseñor</t>
        </r>
      </text>
    </comment>
    <comment ref="C2598" authorId="0" shapeId="0">
      <text>
        <r>
          <rPr>
            <sz val="11"/>
            <color theme="1"/>
            <rFont val="Calibri"/>
            <family val="2"/>
            <scheme val="minor"/>
          </rPr>
          <t>Recursos estatales: En el caso de los Municipios, son los que provienen del Gobierno Estatal y que cuentan con un destino específico, en términos de la Ley de Ingresos Estatal y del Presupuesto de Egresos Estatal.
	-L.C.P. Manuel Fonseca Villaseñor</t>
        </r>
      </text>
    </comment>
    <comment ref="C2599" authorId="0" shapeId="0">
      <text>
        <r>
          <rPr>
            <sz val="11"/>
            <color theme="1"/>
            <rFont val="Calibri"/>
            <family val="2"/>
            <scheme val="minor"/>
          </rPr>
          <t>Otros recursos de transferencias federales etiquetadas: Son los que provienen de otras fuentes etiquetadas no comprendidas en los conceptos anteriores.
	-L.C.P. Manuel Fonseca Villaseñor</t>
        </r>
      </text>
    </comment>
    <comment ref="B2600" authorId="0" shapeId="0">
      <text>
        <r>
          <rPr>
            <sz val="11"/>
            <color theme="1"/>
            <rFont val="Calibri"/>
            <family val="2"/>
            <scheme val="minor"/>
          </rPr>
          <t>Asignaciones para la adquisición de acciones y participaciones de capital en entidades del sector público, que se traducen en una inversión financiera para el organismo que los otorga y en un aumento del patrimonio para el que los recibe realizadas con fines de administración de la liquidez.
	-L.C.P. Manuel Fonseca Villaseñor</t>
        </r>
      </text>
    </comment>
    <comment ref="C2600" authorId="0" shapeId="0">
      <text>
        <r>
          <rPr>
            <sz val="11"/>
            <color theme="1"/>
            <rFont val="Calibri"/>
            <family val="2"/>
            <scheme val="minor"/>
          </rPr>
          <t>Recursos fiscales: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
	-L.C.P. Manuel Fonseca Villaseñor</t>
        </r>
      </text>
    </comment>
    <comment ref="C2601" authorId="0" shapeId="0">
      <text>
        <r>
          <rPr>
            <sz val="11"/>
            <color theme="1"/>
            <rFont val="Calibri"/>
            <family val="2"/>
            <scheme val="minor"/>
          </rPr>
          <t>Financiamiento interno: Son los que provienen de obligaciones contraídas en el país, con acreedores nacionales y pagaderos en el interior del país en moneda nacional.
	-L.C.P. Manuel Fonseca Villaseñor</t>
        </r>
      </text>
    </comment>
    <comment ref="C2602" authorId="0" shapeId="0">
      <text>
        <r>
          <rPr>
            <sz val="11"/>
            <color theme="1"/>
            <rFont val="Calibri"/>
            <family val="2"/>
            <scheme val="minor"/>
          </rPr>
          <t>Financiamiento Externo: Son los que provienen de obligaciones contraídas por el Poder Ejecutivo Federal con acreedores extranjeros y pagaderos en el exterior del país en moneda extranjera.
	-L.C.P. Manuel Fonseca Villaseñor</t>
        </r>
      </text>
    </comment>
    <comment ref="C2603" authorId="0" shapeId="0">
      <text>
        <r>
          <rPr>
            <sz val="11"/>
            <color theme="1"/>
            <rFont val="Calibri"/>
            <family val="2"/>
            <scheme val="minor"/>
          </rPr>
          <t>Ingresos propios: Son los que obtienen las entidades de la administración pública paraestatal y paramunicipal como pueden ser los ingresos por venta de bienes y servicios, ingresos diversos y no inherentes a la operación, en términos de las disposiciones legales aplicables.
	-L.C.P. Manuel Fonseca Villaseñor</t>
        </r>
      </text>
    </comment>
    <comment ref="C2604"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
	-L.C.P. Manuel Fonseca Villaseñor</t>
        </r>
      </text>
    </comment>
    <comment ref="C2605" authorId="0" shapeId="0">
      <text>
        <r>
          <rPr>
            <sz val="11"/>
            <color theme="1"/>
            <rFont val="Calibri"/>
            <family val="2"/>
            <scheme val="minor"/>
          </rPr>
          <t>Recursos estatales: En el caso de los Municipios, son los que provienen del Gobierno Estatal, en términos de la Ley de Ingresos Estatal y del Presupuesto de Egresos Estatal.
	-L.C.P. Manuel Fonseca Villaseñor</t>
        </r>
      </text>
    </comment>
    <comment ref="C2606" authorId="0" shapeId="0">
      <text>
        <r>
          <rPr>
            <sz val="11"/>
            <color theme="1"/>
            <rFont val="Calibri"/>
            <family val="2"/>
            <scheme val="minor"/>
          </rPr>
          <t>Otros recursos de libre disposición: Son los que provienen de otras fuentes no etiquetadas no comprendidas en los conceptos anteriores.
	-L.C.P. Manuel Fonseca Villaseñor</t>
        </r>
      </text>
    </comment>
    <comment ref="C2607"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
	-L.C.P. Manuel Fonseca Villaseñor</t>
        </r>
      </text>
    </comment>
    <comment ref="C2608" authorId="0" shapeId="0">
      <text>
        <r>
          <rPr>
            <sz val="11"/>
            <color theme="1"/>
            <rFont val="Calibri"/>
            <family val="2"/>
            <scheme val="minor"/>
          </rPr>
          <t>Recursos estatales: En el caso de los Municipios, son los que provienen del Gobierno Estatal y que cuentan con un destino específico, en términos de la Ley de Ingresos Estatal y del Presupuesto de Egresos Estatal.
	-L.C.P. Manuel Fonseca Villaseñor</t>
        </r>
      </text>
    </comment>
    <comment ref="C2609" authorId="0" shapeId="0">
      <text>
        <r>
          <rPr>
            <sz val="11"/>
            <color theme="1"/>
            <rFont val="Calibri"/>
            <family val="2"/>
            <scheme val="minor"/>
          </rPr>
          <t>Otros recursos de transferencias federales etiquetadas: Son los que provienen de otras fuentes etiquetadas no comprendidas en los conceptos anteriores.
	-L.C.P. Manuel Fonseca Villaseñor</t>
        </r>
      </text>
    </comment>
    <comment ref="B2610" authorId="0" shapeId="0">
      <text>
        <r>
          <rPr>
            <sz val="11"/>
            <color theme="1"/>
            <rFont val="Calibri"/>
            <family val="2"/>
            <scheme val="minor"/>
          </rPr>
          <t>Asignaciones para la adquisición de acciones y participaciones de capital en entidades del sector privado, que se traducen en una inversión financiera para el organismo que los otorga y en un aumento del patrimonio para el que los recibe realizadas con fines de administración de la liquidez.
	-L.C.P. Manuel Fonseca Villaseñor</t>
        </r>
      </text>
    </comment>
    <comment ref="C2610" authorId="0" shapeId="0">
      <text>
        <r>
          <rPr>
            <sz val="11"/>
            <color theme="1"/>
            <rFont val="Calibri"/>
            <family val="2"/>
            <scheme val="minor"/>
          </rPr>
          <t>Recursos fiscales: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
	-L.C.P. Manuel Fonseca Villaseñor</t>
        </r>
      </text>
    </comment>
    <comment ref="C2611" authorId="0" shapeId="0">
      <text>
        <r>
          <rPr>
            <sz val="11"/>
            <color theme="1"/>
            <rFont val="Calibri"/>
            <family val="2"/>
            <scheme val="minor"/>
          </rPr>
          <t>Financiamiento interno: Son los que provienen de obligaciones contraídas en el país, con acreedores nacionales y pagaderos en el interior del país en moneda nacional.
	-L.C.P. Manuel Fonseca Villaseñor</t>
        </r>
      </text>
    </comment>
    <comment ref="C2612" authorId="0" shapeId="0">
      <text>
        <r>
          <rPr>
            <sz val="11"/>
            <color theme="1"/>
            <rFont val="Calibri"/>
            <family val="2"/>
            <scheme val="minor"/>
          </rPr>
          <t>Financiamiento Externo: Son los que provienen de obligaciones contraídas por el Poder Ejecutivo Federal con acreedores extranjeros y pagaderos en el exterior del país en moneda extranjera.
	-L.C.P. Manuel Fonseca Villaseñor</t>
        </r>
      </text>
    </comment>
    <comment ref="C2613" authorId="0" shapeId="0">
      <text>
        <r>
          <rPr>
            <sz val="11"/>
            <color theme="1"/>
            <rFont val="Calibri"/>
            <family val="2"/>
            <scheme val="minor"/>
          </rPr>
          <t>Ingresos propios: Son los que obtienen las entidades de la administración pública paraestatal y paramunicipal como pueden ser los ingresos por venta de bienes y servicios, ingresos diversos y no inherentes a la operación, en términos de las disposiciones legales aplicables.
	-L.C.P. Manuel Fonseca Villaseñor</t>
        </r>
      </text>
    </comment>
    <comment ref="C2614"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
	-L.C.P. Manuel Fonseca Villaseñor</t>
        </r>
      </text>
    </comment>
    <comment ref="C2615" authorId="0" shapeId="0">
      <text>
        <r>
          <rPr>
            <sz val="11"/>
            <color theme="1"/>
            <rFont val="Calibri"/>
            <family val="2"/>
            <scheme val="minor"/>
          </rPr>
          <t>Recursos estatales: En el caso de los Municipios, son los que provienen del Gobierno Estatal, en términos de la Ley de Ingresos Estatal y del Presupuesto de Egresos Estatal.
	-L.C.P. Manuel Fonseca Villaseñor</t>
        </r>
      </text>
    </comment>
    <comment ref="C2616" authorId="0" shapeId="0">
      <text>
        <r>
          <rPr>
            <sz val="11"/>
            <color theme="1"/>
            <rFont val="Calibri"/>
            <family val="2"/>
            <scheme val="minor"/>
          </rPr>
          <t>Otros recursos de libre disposición: Son los que provienen de otras fuentes no etiquetadas no comprendidas en los conceptos anteriores.
	-L.C.P. Manuel Fonseca Villaseñor</t>
        </r>
      </text>
    </comment>
    <comment ref="C2617"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
	-L.C.P. Manuel Fonseca Villaseñor</t>
        </r>
      </text>
    </comment>
    <comment ref="C2618" authorId="0" shapeId="0">
      <text>
        <r>
          <rPr>
            <sz val="11"/>
            <color theme="1"/>
            <rFont val="Calibri"/>
            <family val="2"/>
            <scheme val="minor"/>
          </rPr>
          <t>Recursos estatales: En el caso de los Municipios, son los que provienen del Gobierno Estatal y que cuentan con un destino específico, en términos de la Ley de Ingresos Estatal y del Presupuesto de Egresos Estatal.
	-L.C.P. Manuel Fonseca Villaseñor</t>
        </r>
      </text>
    </comment>
    <comment ref="C2619" authorId="0" shapeId="0">
      <text>
        <r>
          <rPr>
            <sz val="11"/>
            <color theme="1"/>
            <rFont val="Calibri"/>
            <family val="2"/>
            <scheme val="minor"/>
          </rPr>
          <t>Otros recursos de transferencias federales etiquetadas: Son los que provienen de otras fuentes etiquetadas no comprendidas en los conceptos anteriores.
	-L.C.P. Manuel Fonseca Villaseñor</t>
        </r>
      </text>
    </comment>
    <comment ref="B2620" authorId="0" shapeId="0">
      <text>
        <r>
          <rPr>
            <sz val="11"/>
            <color theme="1"/>
            <rFont val="Calibri"/>
            <family val="2"/>
            <scheme val="minor"/>
          </rPr>
          <t>Asignaciones para la adquisición de acciones y participaciones de capital en entidades del sector externo, que se traducen en una inversión financiera para el organismo que los otorga y en un aumento del patrimonio para el que los recibe realizadas con fines de administración de la liquidez.
	-L.C.P. Manuel Fonseca Villaseñor</t>
        </r>
      </text>
    </comment>
    <comment ref="C2620" authorId="0" shapeId="0">
      <text>
        <r>
          <rPr>
            <sz val="11"/>
            <color theme="1"/>
            <rFont val="Calibri"/>
            <family val="2"/>
            <scheme val="minor"/>
          </rPr>
          <t>Recursos fiscales: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
	-L.C.P. Manuel Fonseca Villaseñor</t>
        </r>
      </text>
    </comment>
    <comment ref="C2621" authorId="0" shapeId="0">
      <text>
        <r>
          <rPr>
            <sz val="11"/>
            <color theme="1"/>
            <rFont val="Calibri"/>
            <family val="2"/>
            <scheme val="minor"/>
          </rPr>
          <t>Financiamiento interno: Son los que provienen de obligaciones contraídas en el país, con acreedores nacionales y pagaderos en el interior del país en moneda nacional.
	-L.C.P. Manuel Fonseca Villaseñor</t>
        </r>
      </text>
    </comment>
    <comment ref="C2622" authorId="0" shapeId="0">
      <text>
        <r>
          <rPr>
            <sz val="11"/>
            <color theme="1"/>
            <rFont val="Calibri"/>
            <family val="2"/>
            <scheme val="minor"/>
          </rPr>
          <t>Financiamiento Externo: Son los que provienen de obligaciones contraídas por el Poder Ejecutivo Federal con acreedores extranjeros y pagaderos en el exterior del país en moneda extranjera.
	-L.C.P. Manuel Fonseca Villaseñor</t>
        </r>
      </text>
    </comment>
    <comment ref="C2623" authorId="0" shapeId="0">
      <text>
        <r>
          <rPr>
            <sz val="11"/>
            <color theme="1"/>
            <rFont val="Calibri"/>
            <family val="2"/>
            <scheme val="minor"/>
          </rPr>
          <t>Ingresos propios: Son los que obtienen las entidades de la administración pública paraestatal y paramunicipal como pueden ser los ingresos por venta de bienes y servicios, ingresos diversos y no inherentes a la operación, en términos de las disposiciones legales aplicables.
	-L.C.P. Manuel Fonseca Villaseñor</t>
        </r>
      </text>
    </comment>
    <comment ref="C2624"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
	-L.C.P. Manuel Fonseca Villaseñor</t>
        </r>
      </text>
    </comment>
    <comment ref="C2625" authorId="0" shapeId="0">
      <text>
        <r>
          <rPr>
            <sz val="11"/>
            <color theme="1"/>
            <rFont val="Calibri"/>
            <family val="2"/>
            <scheme val="minor"/>
          </rPr>
          <t>Recursos estatales: En el caso de los Municipios, son los que provienen del Gobierno Estatal, en términos de la Ley de Ingresos Estatal y del Presupuesto de Egresos Estatal.
	-L.C.P. Manuel Fonseca Villaseñor</t>
        </r>
      </text>
    </comment>
    <comment ref="C2626" authorId="0" shapeId="0">
      <text>
        <r>
          <rPr>
            <sz val="11"/>
            <color theme="1"/>
            <rFont val="Calibri"/>
            <family val="2"/>
            <scheme val="minor"/>
          </rPr>
          <t>Otros recursos de libre disposición: Son los que provienen de otras fuentes no etiquetadas no comprendidas en los conceptos anteriores.
	-L.C.P. Manuel Fonseca Villaseñor</t>
        </r>
      </text>
    </comment>
    <comment ref="C2627"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
	-L.C.P. Manuel Fonseca Villaseñor</t>
        </r>
      </text>
    </comment>
    <comment ref="C2628" authorId="0" shapeId="0">
      <text>
        <r>
          <rPr>
            <sz val="11"/>
            <color theme="1"/>
            <rFont val="Calibri"/>
            <family val="2"/>
            <scheme val="minor"/>
          </rPr>
          <t>Recursos estatales: En el caso de los Municipios, son los que provienen del Gobierno Estatal y que cuentan con un destino específico, en términos de la Ley de Ingresos Estatal y del Presupuesto de Egresos Estatal.
	-L.C.P. Manuel Fonseca Villaseñor</t>
        </r>
      </text>
    </comment>
    <comment ref="C2629" authorId="0" shapeId="0">
      <text>
        <r>
          <rPr>
            <sz val="11"/>
            <color theme="1"/>
            <rFont val="Calibri"/>
            <family val="2"/>
            <scheme val="minor"/>
          </rPr>
          <t>Otros recursos de transferencias federales etiquetadas: Son los que provienen de otras fuentes etiquetadas no comprendidas en los conceptos anteriores.
	-L.C.P. Manuel Fonseca Villaseñor</t>
        </r>
      </text>
    </comment>
    <comment ref="B2630" authorId="0" shapeId="0">
      <text>
        <r>
          <rPr>
            <sz val="11"/>
            <color theme="1"/>
            <rFont val="Calibri"/>
            <family val="2"/>
            <scheme val="minor"/>
          </rPr>
          <t>Asignaciones destinadas a financiar la adquisición de títulos y valores representativos de deuda. Excluye los depósitos temporales efectuados en el mercado de valores o de capitales por la intermediación de instituciones financieras.
	-L.C.P. Manuel Fonseca Villaseñor</t>
        </r>
      </text>
    </comment>
    <comment ref="B2631" authorId="0" shapeId="0">
      <text>
        <r>
          <rPr>
            <sz val="11"/>
            <color theme="1"/>
            <rFont val="Calibri"/>
            <family val="2"/>
            <scheme val="minor"/>
          </rPr>
          <t>Asignaciones destinadas en forma directa a la adquisición de títulos o bonos emitidos por instituciones públicas federales, estatales y municipales; sociedades anónimas o corporaciones privadas, tanto nacionales como extranjeras, autorizadas para emitirlos, con fines de administración de la liquidez
	-L.C.P. Manuel Fonseca Villaseñor</t>
        </r>
      </text>
    </comment>
    <comment ref="C2631" authorId="0" shapeId="0">
      <text>
        <r>
          <rPr>
            <sz val="11"/>
            <color theme="1"/>
            <rFont val="Calibri"/>
            <family val="2"/>
            <scheme val="minor"/>
          </rPr>
          <t>Recursos fiscales: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
	-L.C.P. Manuel Fonseca Villaseñor</t>
        </r>
      </text>
    </comment>
    <comment ref="C2632" authorId="0" shapeId="0">
      <text>
        <r>
          <rPr>
            <sz val="11"/>
            <color theme="1"/>
            <rFont val="Calibri"/>
            <family val="2"/>
            <scheme val="minor"/>
          </rPr>
          <t>Financiamiento interno: Son los que provienen de obligaciones contraídas en el país, con acreedores nacionales y pagaderos en el interior del país en moneda nacional.
	-L.C.P. Manuel Fonseca Villaseñor</t>
        </r>
      </text>
    </comment>
    <comment ref="C2633" authorId="0" shapeId="0">
      <text>
        <r>
          <rPr>
            <sz val="11"/>
            <color theme="1"/>
            <rFont val="Calibri"/>
            <family val="2"/>
            <scheme val="minor"/>
          </rPr>
          <t>Financiamiento Externo: Son los que provienen de obligaciones contraídas por el Poder Ejecutivo Federal con acreedores extranjeros y pagaderos en el exterior del país en moneda extranjera.
	-L.C.P. Manuel Fonseca Villaseñor</t>
        </r>
      </text>
    </comment>
    <comment ref="C2634" authorId="0" shapeId="0">
      <text>
        <r>
          <rPr>
            <sz val="11"/>
            <color theme="1"/>
            <rFont val="Calibri"/>
            <family val="2"/>
            <scheme val="minor"/>
          </rPr>
          <t>Ingresos propios: Son los que obtienen las entidades de la administración pública paraestatal y paramunicipal como pueden ser los ingresos por venta de bienes y servicios, ingresos diversos y no inherentes a la operación, en términos de las disposiciones legales aplicables.
	-L.C.P. Manuel Fonseca Villaseñor</t>
        </r>
      </text>
    </comment>
    <comment ref="C2635"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
	-L.C.P. Manuel Fonseca Villaseñor</t>
        </r>
      </text>
    </comment>
    <comment ref="C2636" authorId="0" shapeId="0">
      <text>
        <r>
          <rPr>
            <sz val="11"/>
            <color theme="1"/>
            <rFont val="Calibri"/>
            <family val="2"/>
            <scheme val="minor"/>
          </rPr>
          <t>Recursos estatales: En el caso de los Municipios, son los que provienen del Gobierno Estatal, en términos de la Ley de Ingresos Estatal y del Presupuesto de Egresos Estatal.
	-L.C.P. Manuel Fonseca Villaseñor</t>
        </r>
      </text>
    </comment>
    <comment ref="C2637" authorId="0" shapeId="0">
      <text>
        <r>
          <rPr>
            <sz val="11"/>
            <color theme="1"/>
            <rFont val="Calibri"/>
            <family val="2"/>
            <scheme val="minor"/>
          </rPr>
          <t>Otros recursos de libre disposición: Son los que provienen de otras fuentes no etiquetadas no comprendidas en los conceptos anteriores.
	-L.C.P. Manuel Fonseca Villaseñor</t>
        </r>
      </text>
    </comment>
    <comment ref="C2638"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
	-L.C.P. Manuel Fonseca Villaseñor</t>
        </r>
      </text>
    </comment>
    <comment ref="C2639" authorId="0" shapeId="0">
      <text>
        <r>
          <rPr>
            <sz val="11"/>
            <color theme="1"/>
            <rFont val="Calibri"/>
            <family val="2"/>
            <scheme val="minor"/>
          </rPr>
          <t>Recursos estatales: En el caso de los Municipios, son los que provienen del Gobierno Estatal y que cuentan con un destino específico, en términos de la Ley de Ingresos Estatal y del Presupuesto de Egresos Estatal.
	-L.C.P. Manuel Fonseca Villaseñor</t>
        </r>
      </text>
    </comment>
    <comment ref="C2640" authorId="0" shapeId="0">
      <text>
        <r>
          <rPr>
            <sz val="11"/>
            <color theme="1"/>
            <rFont val="Calibri"/>
            <family val="2"/>
            <scheme val="minor"/>
          </rPr>
          <t>Otros recursos de transferencias federales etiquetadas: Son los que provienen de otras fuentes etiquetadas no comprendidas en los conceptos anteriores.
	-L.C.P. Manuel Fonseca Villaseñor</t>
        </r>
      </text>
    </comment>
    <comment ref="B2641" authorId="0" shapeId="0">
      <text>
        <r>
          <rPr>
            <sz val="11"/>
            <color theme="1"/>
            <rFont val="Calibri"/>
            <family val="2"/>
            <scheme val="minor"/>
          </rPr>
          <t>Asignaciones destinadas en forma directa a la adquisición de valores, como son los CETES, UDIBONOS, BONDES D, entre otros, emitidos por instituciones públicas federales, estatales y municipales; sociedades anónimas o corporaciones privadas, tanto nacionales como extranjeras, autorizadas para emitirlos, siempre que dichas inversiones superen el ejercicio presupuestal, adquiridos con fines de política económica
	-L.C.P. Manuel Fonseca Villaseñor</t>
        </r>
      </text>
    </comment>
    <comment ref="C2641" authorId="0" shapeId="0">
      <text>
        <r>
          <rPr>
            <sz val="11"/>
            <color theme="1"/>
            <rFont val="Calibri"/>
            <family val="2"/>
            <scheme val="minor"/>
          </rPr>
          <t>Recursos fiscales: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
	-L.C.P. Manuel Fonseca Villaseñor</t>
        </r>
      </text>
    </comment>
    <comment ref="C2642" authorId="0" shapeId="0">
      <text>
        <r>
          <rPr>
            <sz val="11"/>
            <color theme="1"/>
            <rFont val="Calibri"/>
            <family val="2"/>
            <scheme val="minor"/>
          </rPr>
          <t>Financiamiento interno: Son los que provienen de obligaciones contraídas en el país, con acreedores nacionales y pagaderos en el interior del país en moneda nacional.
	-L.C.P. Manuel Fonseca Villaseñor</t>
        </r>
      </text>
    </comment>
    <comment ref="C2643" authorId="0" shapeId="0">
      <text>
        <r>
          <rPr>
            <sz val="11"/>
            <color theme="1"/>
            <rFont val="Calibri"/>
            <family val="2"/>
            <scheme val="minor"/>
          </rPr>
          <t>Financiamiento Externo: Son los que provienen de obligaciones contraídas por el Poder Ejecutivo Federal con acreedores extranjeros y pagaderos en el exterior del país en moneda extranjera.
	-L.C.P. Manuel Fonseca Villaseñor</t>
        </r>
      </text>
    </comment>
    <comment ref="C2644" authorId="0" shapeId="0">
      <text>
        <r>
          <rPr>
            <sz val="11"/>
            <color theme="1"/>
            <rFont val="Calibri"/>
            <family val="2"/>
            <scheme val="minor"/>
          </rPr>
          <t>Ingresos propios: Son los que obtienen las entidades de la administración pública paraestatal y paramunicipal como pueden ser los ingresos por venta de bienes y servicios, ingresos diversos y no inherentes a la operación, en términos de las disposiciones legales aplicables.
	-L.C.P. Manuel Fonseca Villaseñor</t>
        </r>
      </text>
    </comment>
    <comment ref="C2645"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
	-L.C.P. Manuel Fonseca Villaseñor</t>
        </r>
      </text>
    </comment>
    <comment ref="C2646" authorId="0" shapeId="0">
      <text>
        <r>
          <rPr>
            <sz val="11"/>
            <color theme="1"/>
            <rFont val="Calibri"/>
            <family val="2"/>
            <scheme val="minor"/>
          </rPr>
          <t>Recursos estatales: En el caso de los Municipios, son los que provienen del Gobierno Estatal, en términos de la Ley de Ingresos Estatal y del Presupuesto de Egresos Estatal.
	-L.C.P. Manuel Fonseca Villaseñor</t>
        </r>
      </text>
    </comment>
    <comment ref="C2647" authorId="0" shapeId="0">
      <text>
        <r>
          <rPr>
            <sz val="11"/>
            <color theme="1"/>
            <rFont val="Calibri"/>
            <family val="2"/>
            <scheme val="minor"/>
          </rPr>
          <t>Otros recursos de libre disposición: Son los que provienen de otras fuentes no etiquetadas no comprendidas en los conceptos anteriores.
	-L.C.P. Manuel Fonseca Villaseñor</t>
        </r>
      </text>
    </comment>
    <comment ref="C2648"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
	-L.C.P. Manuel Fonseca Villaseñor</t>
        </r>
      </text>
    </comment>
    <comment ref="C2649" authorId="0" shapeId="0">
      <text>
        <r>
          <rPr>
            <sz val="11"/>
            <color theme="1"/>
            <rFont val="Calibri"/>
            <family val="2"/>
            <scheme val="minor"/>
          </rPr>
          <t>Recursos estatales: En el caso de los Municipios, son los que provienen del Gobierno Estatal y que cuentan con un destino específico, en términos de la Ley de Ingresos Estatal y del Presupuesto de Egresos Estatal.
	-L.C.P. Manuel Fonseca Villaseñor</t>
        </r>
      </text>
    </comment>
    <comment ref="C2650" authorId="0" shapeId="0">
      <text>
        <r>
          <rPr>
            <sz val="11"/>
            <color theme="1"/>
            <rFont val="Calibri"/>
            <family val="2"/>
            <scheme val="minor"/>
          </rPr>
          <t>Otros recursos de transferencias federales etiquetadas: Son los que provienen de otras fuentes etiquetadas no comprendidas en los conceptos anteriores.
	-L.C.P. Manuel Fonseca Villaseñor</t>
        </r>
      </text>
    </comment>
    <comment ref="B2651" authorId="0" shapeId="0">
      <text>
        <r>
          <rPr>
            <sz val="11"/>
            <color theme="1"/>
            <rFont val="Calibri"/>
            <family val="2"/>
            <scheme val="minor"/>
          </rPr>
          <t>Asignaciones destinadas en forma directa a la adquisición de valores, como son los CETES, UDIBONOS, BONDES D, entre otros, emitidos por instituciones públicas federales, estatales y municipales; sociedades anónimas o corporaciones privadas, tanto nacionales como extranjeras, autorizadas para emitirlos, siempre que dichas inversiones superen el ejercicio presupuestal, adquiridos con fines de administración de la liquidez.
	-L.C.P. Manuel Fonseca Villaseñor</t>
        </r>
      </text>
    </comment>
    <comment ref="C2651" authorId="0" shapeId="0">
      <text>
        <r>
          <rPr>
            <sz val="11"/>
            <color theme="1"/>
            <rFont val="Calibri"/>
            <family val="2"/>
            <scheme val="minor"/>
          </rPr>
          <t>Recursos fiscales: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
	-L.C.P. Manuel Fonseca Villaseñor</t>
        </r>
      </text>
    </comment>
    <comment ref="C2652" authorId="0" shapeId="0">
      <text>
        <r>
          <rPr>
            <sz val="11"/>
            <color theme="1"/>
            <rFont val="Calibri"/>
            <family val="2"/>
            <scheme val="minor"/>
          </rPr>
          <t>Financiamiento interno: Son los que provienen de obligaciones contraídas en el país, con acreedores nacionales y pagaderos en el interior del país en moneda nacional.
	-L.C.P. Manuel Fonseca Villaseñor</t>
        </r>
      </text>
    </comment>
    <comment ref="C2653" authorId="0" shapeId="0">
      <text>
        <r>
          <rPr>
            <sz val="11"/>
            <color theme="1"/>
            <rFont val="Calibri"/>
            <family val="2"/>
            <scheme val="minor"/>
          </rPr>
          <t>Financiamiento Externo: Son los que provienen de obligaciones contraídas por el Poder Ejecutivo Federal con acreedores extranjeros y pagaderos en el exterior del país en moneda extranjera.
	-L.C.P. Manuel Fonseca Villaseñor</t>
        </r>
      </text>
    </comment>
    <comment ref="C2654" authorId="0" shapeId="0">
      <text>
        <r>
          <rPr>
            <sz val="11"/>
            <color theme="1"/>
            <rFont val="Calibri"/>
            <family val="2"/>
            <scheme val="minor"/>
          </rPr>
          <t>Ingresos propios: Son los que obtienen las entidades de la administración pública paraestatal y paramunicipal como pueden ser los ingresos por venta de bienes y servicios, ingresos diversos y no inherentes a la operación, en términos de las disposiciones legales aplicables.
	-L.C.P. Manuel Fonseca Villaseñor</t>
        </r>
      </text>
    </comment>
    <comment ref="C2655"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
	-L.C.P. Manuel Fonseca Villaseñor</t>
        </r>
      </text>
    </comment>
    <comment ref="C2656" authorId="0" shapeId="0">
      <text>
        <r>
          <rPr>
            <sz val="11"/>
            <color theme="1"/>
            <rFont val="Calibri"/>
            <family val="2"/>
            <scheme val="minor"/>
          </rPr>
          <t>Recursos estatales: En el caso de los Municipios, son los que provienen del Gobierno Estatal, en términos de la Ley de Ingresos Estatal y del Presupuesto de Egresos Estatal.
	-L.C.P. Manuel Fonseca Villaseñor</t>
        </r>
      </text>
    </comment>
    <comment ref="C2657" authorId="0" shapeId="0">
      <text>
        <r>
          <rPr>
            <sz val="11"/>
            <color theme="1"/>
            <rFont val="Calibri"/>
            <family val="2"/>
            <scheme val="minor"/>
          </rPr>
          <t>Otros recursos de libre disposición: Son los que provienen de otras fuentes no etiquetadas no comprendidas en los conceptos anteriores.
	-L.C.P. Manuel Fonseca Villaseñor</t>
        </r>
      </text>
    </comment>
    <comment ref="C2658"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
	-L.C.P. Manuel Fonseca Villaseñor</t>
        </r>
      </text>
    </comment>
    <comment ref="C2659" authorId="0" shapeId="0">
      <text>
        <r>
          <rPr>
            <sz val="11"/>
            <color theme="1"/>
            <rFont val="Calibri"/>
            <family val="2"/>
            <scheme val="minor"/>
          </rPr>
          <t>Recursos estatales: En el caso de los Municipios, son los que provienen del Gobierno Estatal y que cuentan con un destino específico, en términos de la Ley de Ingresos Estatal y del Presupuesto de Egresos Estatal.
	-L.C.P. Manuel Fonseca Villaseñor</t>
        </r>
      </text>
    </comment>
    <comment ref="C2660" authorId="0" shapeId="0">
      <text>
        <r>
          <rPr>
            <sz val="11"/>
            <color theme="1"/>
            <rFont val="Calibri"/>
            <family val="2"/>
            <scheme val="minor"/>
          </rPr>
          <t>Otros recursos de transferencias federales etiquetadas: Son los que provienen de otras fuentes etiquetadas no comprendidas en los conceptos anteriores.
	-L.C.P. Manuel Fonseca Villaseñor</t>
        </r>
      </text>
    </comment>
    <comment ref="B2661" authorId="0" shapeId="0">
      <text>
        <r>
          <rPr>
            <sz val="11"/>
            <color theme="1"/>
            <rFont val="Calibri"/>
            <family val="2"/>
            <scheme val="minor"/>
          </rPr>
          <t>Asignaciones destinadas para la adquisición de obligaciones de renta fija, mismas que tienen un cronograma de pagos predefinido, emitidas por instituciones públicas federales, estatales y municipales; sociedades anónimas o corporaciones privadas, tanto nacionales como extranjeras, autorizadas para emitirlos.
	-L.C.P. Manuel Fonseca Villaseñor</t>
        </r>
      </text>
    </comment>
    <comment ref="C2661" authorId="0" shapeId="0">
      <text>
        <r>
          <rPr>
            <sz val="11"/>
            <color theme="1"/>
            <rFont val="Calibri"/>
            <family val="2"/>
            <scheme val="minor"/>
          </rPr>
          <t>Recursos fiscales: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
	-L.C.P. Manuel Fonseca Villaseñor</t>
        </r>
      </text>
    </comment>
    <comment ref="C2662" authorId="0" shapeId="0">
      <text>
        <r>
          <rPr>
            <sz val="11"/>
            <color theme="1"/>
            <rFont val="Calibri"/>
            <family val="2"/>
            <scheme val="minor"/>
          </rPr>
          <t>Financiamiento interno: Son los que provienen de obligaciones contraídas en el país, con acreedores nacionales y pagaderos en el interior del país en moneda nacional.
	-L.C.P. Manuel Fonseca Villaseñor</t>
        </r>
      </text>
    </comment>
    <comment ref="C2663" authorId="0" shapeId="0">
      <text>
        <r>
          <rPr>
            <sz val="11"/>
            <color theme="1"/>
            <rFont val="Calibri"/>
            <family val="2"/>
            <scheme val="minor"/>
          </rPr>
          <t>Financiamiento Externo: Son los que provienen de obligaciones contraídas por el Poder Ejecutivo Federal con acreedores extranjeros y pagaderos en el exterior del país en moneda extranjera.
	-L.C.P. Manuel Fonseca Villaseñor</t>
        </r>
      </text>
    </comment>
    <comment ref="C2664" authorId="0" shapeId="0">
      <text>
        <r>
          <rPr>
            <sz val="11"/>
            <color theme="1"/>
            <rFont val="Calibri"/>
            <family val="2"/>
            <scheme val="minor"/>
          </rPr>
          <t>Ingresos propios: Son los que obtienen las entidades de la administración pública paraestatal y paramunicipal como pueden ser los ingresos por venta de bienes y servicios, ingresos diversos y no inherentes a la operación, en términos de las disposiciones legales aplicables.
	-L.C.P. Manuel Fonseca Villaseñor</t>
        </r>
      </text>
    </comment>
    <comment ref="C2665"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
	-L.C.P. Manuel Fonseca Villaseñor</t>
        </r>
      </text>
    </comment>
    <comment ref="C2666" authorId="0" shapeId="0">
      <text>
        <r>
          <rPr>
            <sz val="11"/>
            <color theme="1"/>
            <rFont val="Calibri"/>
            <family val="2"/>
            <scheme val="minor"/>
          </rPr>
          <t>Recursos estatales: En el caso de los Municipios, son los que provienen del Gobierno Estatal, en términos de la Ley de Ingresos Estatal y del Presupuesto de Egresos Estatal.
	-L.C.P. Manuel Fonseca Villaseñor</t>
        </r>
      </text>
    </comment>
    <comment ref="C2667" authorId="0" shapeId="0">
      <text>
        <r>
          <rPr>
            <sz val="11"/>
            <color theme="1"/>
            <rFont val="Calibri"/>
            <family val="2"/>
            <scheme val="minor"/>
          </rPr>
          <t>Otros recursos de libre disposición: Son los que provienen de otras fuentes no etiquetadas no comprendidas en los conceptos anteriores.
	-L.C.P. Manuel Fonseca Villaseñor</t>
        </r>
      </text>
    </comment>
    <comment ref="C2668"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
	-L.C.P. Manuel Fonseca Villaseñor</t>
        </r>
      </text>
    </comment>
    <comment ref="C2669" authorId="0" shapeId="0">
      <text>
        <r>
          <rPr>
            <sz val="11"/>
            <color theme="1"/>
            <rFont val="Calibri"/>
            <family val="2"/>
            <scheme val="minor"/>
          </rPr>
          <t>Recursos estatales: En el caso de los Municipios, son los que provienen del Gobierno Estatal y que cuentan con un destino específico, en términos de la Ley de Ingresos Estatal y del Presupuesto de Egresos Estatal.
	-L.C.P. Manuel Fonseca Villaseñor</t>
        </r>
      </text>
    </comment>
    <comment ref="C2670" authorId="0" shapeId="0">
      <text>
        <r>
          <rPr>
            <sz val="11"/>
            <color theme="1"/>
            <rFont val="Calibri"/>
            <family val="2"/>
            <scheme val="minor"/>
          </rPr>
          <t>Otros recursos de transferencias federales etiquetadas: Son los que provienen de otras fuentes etiquetadas no comprendidas en los conceptos anteriores.
	-L.C.P. Manuel Fonseca Villaseñor</t>
        </r>
      </text>
    </comment>
    <comment ref="B2671" authorId="0" shapeId="0">
      <text>
        <r>
          <rPr>
            <sz val="11"/>
            <color theme="1"/>
            <rFont val="Calibri"/>
            <family val="2"/>
            <scheme val="minor"/>
          </rPr>
          <t>Asignaciones destinadas para la adquisición de obligaciones de renta fija, mismas que tienen un cronograma de pagos predefinido, emitidas por instituciones públicas federales, estatales y municipales; sociedades anónimas o corporaciones privadas, tanto nacionales como extranjeras, autorizadas para emitirlos.
	-L.C.P. Manuel Fonseca Villaseñor</t>
        </r>
      </text>
    </comment>
    <comment ref="C2671" authorId="0" shapeId="0">
      <text>
        <r>
          <rPr>
            <sz val="11"/>
            <color theme="1"/>
            <rFont val="Calibri"/>
            <family val="2"/>
            <scheme val="minor"/>
          </rPr>
          <t>Recursos fiscales: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
	-L.C.P. Manuel Fonseca Villaseñor</t>
        </r>
      </text>
    </comment>
    <comment ref="C2672" authorId="0" shapeId="0">
      <text>
        <r>
          <rPr>
            <sz val="11"/>
            <color theme="1"/>
            <rFont val="Calibri"/>
            <family val="2"/>
            <scheme val="minor"/>
          </rPr>
          <t>Financiamiento interno: Son los que provienen de obligaciones contraídas en el país, con acreedores nacionales y pagaderos en el interior del país en moneda nacional.
	-L.C.P. Manuel Fonseca Villaseñor</t>
        </r>
      </text>
    </comment>
    <comment ref="C2673" authorId="0" shapeId="0">
      <text>
        <r>
          <rPr>
            <sz val="11"/>
            <color theme="1"/>
            <rFont val="Calibri"/>
            <family val="2"/>
            <scheme val="minor"/>
          </rPr>
          <t>Financiamiento Externo: Son los que provienen de obligaciones contraídas por el Poder Ejecutivo Federal con acreedores extranjeros y pagaderos en el exterior del país en moneda extranjera.
	-L.C.P. Manuel Fonseca Villaseñor</t>
        </r>
      </text>
    </comment>
    <comment ref="C2674" authorId="0" shapeId="0">
      <text>
        <r>
          <rPr>
            <sz val="11"/>
            <color theme="1"/>
            <rFont val="Calibri"/>
            <family val="2"/>
            <scheme val="minor"/>
          </rPr>
          <t>Ingresos propios: Son los que obtienen las entidades de la administración pública paraestatal y paramunicipal como pueden ser los ingresos por venta de bienes y servicios, ingresos diversos y no inherentes a la operación, en términos de las disposiciones legales aplicables.
	-L.C.P. Manuel Fonseca Villaseñor</t>
        </r>
      </text>
    </comment>
    <comment ref="C2675"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
	-L.C.P. Manuel Fonseca Villaseñor</t>
        </r>
      </text>
    </comment>
    <comment ref="C2676" authorId="0" shapeId="0">
      <text>
        <r>
          <rPr>
            <sz val="11"/>
            <color theme="1"/>
            <rFont val="Calibri"/>
            <family val="2"/>
            <scheme val="minor"/>
          </rPr>
          <t>Recursos estatales: En el caso de los Municipios, son los que provienen del Gobierno Estatal, en términos de la Ley de Ingresos Estatal y del Presupuesto de Egresos Estatal.
	-L.C.P. Manuel Fonseca Villaseñor</t>
        </r>
      </text>
    </comment>
    <comment ref="C2677" authorId="0" shapeId="0">
      <text>
        <r>
          <rPr>
            <sz val="11"/>
            <color theme="1"/>
            <rFont val="Calibri"/>
            <family val="2"/>
            <scheme val="minor"/>
          </rPr>
          <t>Otros recursos de libre disposición: Son los que provienen de otras fuentes no etiquetadas no comprendidas en los conceptos anteriores.
	-L.C.P. Manuel Fonseca Villaseñor</t>
        </r>
      </text>
    </comment>
    <comment ref="C2678"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
	-L.C.P. Manuel Fonseca Villaseñor</t>
        </r>
      </text>
    </comment>
    <comment ref="C2679" authorId="0" shapeId="0">
      <text>
        <r>
          <rPr>
            <sz val="11"/>
            <color theme="1"/>
            <rFont val="Calibri"/>
            <family val="2"/>
            <scheme val="minor"/>
          </rPr>
          <t>Recursos estatales: En el caso de los Municipios, son los que provienen del Gobierno Estatal y que cuentan con un destino específico, en términos de la Ley de Ingresos Estatal y del Presupuesto de Egresos Estatal.
	-L.C.P. Manuel Fonseca Villaseñor</t>
        </r>
      </text>
    </comment>
    <comment ref="C2680" authorId="0" shapeId="0">
      <text>
        <r>
          <rPr>
            <sz val="11"/>
            <color theme="1"/>
            <rFont val="Calibri"/>
            <family val="2"/>
            <scheme val="minor"/>
          </rPr>
          <t>Otros recursos de transferencias federales etiquetadas: Son los que provienen de otras fuentes etiquetadas no comprendidas en los conceptos anteriores.
	-L.C.P. Manuel Fonseca Villaseñor</t>
        </r>
      </text>
    </comment>
    <comment ref="B2681" authorId="0" shapeId="0">
      <text>
        <r>
          <rPr>
            <sz val="11"/>
            <color theme="1"/>
            <rFont val="Calibri"/>
            <family val="2"/>
            <scheme val="minor"/>
          </rPr>
          <t>Asignaciones destinadas en forma directa a la adquisición de cualquier otro tipo de valores crediticios no comprendidos en las partidas precedentes de este concepto, emitidos por instituciones públicas federales, estatales y municipales; sociedades anónimas o corporaciones privadas, tanto nacionales como extranjeras, autorizadas para emitirlos.
	-L.C.P. Manuel Fonseca Villaseñor</t>
        </r>
      </text>
    </comment>
    <comment ref="C2681" authorId="0" shapeId="0">
      <text>
        <r>
          <rPr>
            <sz val="11"/>
            <color theme="1"/>
            <rFont val="Calibri"/>
            <family val="2"/>
            <scheme val="minor"/>
          </rPr>
          <t>Recursos fiscales: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
	-L.C.P. Manuel Fonseca Villaseñor</t>
        </r>
      </text>
    </comment>
    <comment ref="C2682" authorId="0" shapeId="0">
      <text>
        <r>
          <rPr>
            <sz val="11"/>
            <color theme="1"/>
            <rFont val="Calibri"/>
            <family val="2"/>
            <scheme val="minor"/>
          </rPr>
          <t>Financiamiento interno: Son los que provienen de obligaciones contraídas en el país, con acreedores nacionales y pagaderos en el interior del país en moneda nacional.
	-L.C.P. Manuel Fonseca Villaseñor</t>
        </r>
      </text>
    </comment>
    <comment ref="C2683" authorId="0" shapeId="0">
      <text>
        <r>
          <rPr>
            <sz val="11"/>
            <color theme="1"/>
            <rFont val="Calibri"/>
            <family val="2"/>
            <scheme val="minor"/>
          </rPr>
          <t>Financiamiento Externo: Son los que provienen de obligaciones contraídas por el Poder Ejecutivo Federal con acreedores extranjeros y pagaderos en el exterior del país en moneda extranjera.
	-L.C.P. Manuel Fonseca Villaseñor</t>
        </r>
      </text>
    </comment>
    <comment ref="C2684" authorId="0" shapeId="0">
      <text>
        <r>
          <rPr>
            <sz val="11"/>
            <color theme="1"/>
            <rFont val="Calibri"/>
            <family val="2"/>
            <scheme val="minor"/>
          </rPr>
          <t>Ingresos propios: Son los que obtienen las entidades de la administración pública paraestatal y paramunicipal como pueden ser los ingresos por venta de bienes y servicios, ingresos diversos y no inherentes a la operación, en términos de las disposiciones legales aplicables.
	-L.C.P. Manuel Fonseca Villaseñor</t>
        </r>
      </text>
    </comment>
    <comment ref="C2685"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
	-L.C.P. Manuel Fonseca Villaseñor</t>
        </r>
      </text>
    </comment>
    <comment ref="C2686" authorId="0" shapeId="0">
      <text>
        <r>
          <rPr>
            <sz val="11"/>
            <color theme="1"/>
            <rFont val="Calibri"/>
            <family val="2"/>
            <scheme val="minor"/>
          </rPr>
          <t>Recursos estatales: En el caso de los Municipios, son los que provienen del Gobierno Estatal, en términos de la Ley de Ingresos Estatal y del Presupuesto de Egresos Estatal.
	-L.C.P. Manuel Fonseca Villaseñor</t>
        </r>
      </text>
    </comment>
    <comment ref="C2687" authorId="0" shapeId="0">
      <text>
        <r>
          <rPr>
            <sz val="11"/>
            <color theme="1"/>
            <rFont val="Calibri"/>
            <family val="2"/>
            <scheme val="minor"/>
          </rPr>
          <t>Otros recursos de libre disposición: Son los que provienen de otras fuentes no etiquetadas no comprendidas en los conceptos anteriores.
	-L.C.P. Manuel Fonseca Villaseñor</t>
        </r>
      </text>
    </comment>
    <comment ref="C2688"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
	-L.C.P. Manuel Fonseca Villaseñor</t>
        </r>
      </text>
    </comment>
    <comment ref="C2689" authorId="0" shapeId="0">
      <text>
        <r>
          <rPr>
            <sz val="11"/>
            <color theme="1"/>
            <rFont val="Calibri"/>
            <family val="2"/>
            <scheme val="minor"/>
          </rPr>
          <t>Recursos estatales: En el caso de los Municipios, son los que provienen del Gobierno Estatal y que cuentan con un destino específico, en términos de la Ley de Ingresos Estatal y del Presupuesto de Egresos Estatal.
	-L.C.P. Manuel Fonseca Villaseñor</t>
        </r>
      </text>
    </comment>
    <comment ref="C2690" authorId="0" shapeId="0">
      <text>
        <r>
          <rPr>
            <sz val="11"/>
            <color theme="1"/>
            <rFont val="Calibri"/>
            <family val="2"/>
            <scheme val="minor"/>
          </rPr>
          <t>Otros recursos de transferencias federales etiquetadas: Son los que provienen de otras fuentes etiquetadas no comprendidas en los conceptos anteriores.
	-L.C.P. Manuel Fonseca Villaseñor</t>
        </r>
      </text>
    </comment>
    <comment ref="B2691" authorId="0" shapeId="0">
      <text>
        <r>
          <rPr>
            <sz val="11"/>
            <color theme="1"/>
            <rFont val="Calibri"/>
            <family val="2"/>
            <scheme val="minor"/>
          </rPr>
          <t>Asignaciones destinadas a la concesión de préstamos a entes públicos y al sector privado.
	-L.C.P. Manuel Fonseca Villaseñor</t>
        </r>
      </text>
    </comment>
    <comment ref="B2692" authorId="0" shapeId="0">
      <text>
        <r>
          <rPr>
            <sz val="11"/>
            <color theme="1"/>
            <rFont val="Calibri"/>
            <family val="2"/>
            <scheme val="minor"/>
          </rPr>
          <t>Asignaciones destinadas para la concesión de préstamos a entidades paraestatales no empresariales y no financieras con fines de política económica.
	-L.C.P. Manuel Fonseca Villaseñor</t>
        </r>
      </text>
    </comment>
    <comment ref="C2692" authorId="0" shapeId="0">
      <text>
        <r>
          <rPr>
            <sz val="11"/>
            <color theme="1"/>
            <rFont val="Calibri"/>
            <family val="2"/>
            <scheme val="minor"/>
          </rPr>
          <t>Recursos fiscales: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
	-L.C.P. Manuel Fonseca Villaseñor</t>
        </r>
      </text>
    </comment>
    <comment ref="C2693" authorId="0" shapeId="0">
      <text>
        <r>
          <rPr>
            <sz val="11"/>
            <color theme="1"/>
            <rFont val="Calibri"/>
            <family val="2"/>
            <scheme val="minor"/>
          </rPr>
          <t>Financiamiento interno: Son los que provienen de obligaciones contraídas en el país, con acreedores nacionales y pagaderos en el interior del país en moneda nacional.
	-L.C.P. Manuel Fonseca Villaseñor</t>
        </r>
      </text>
    </comment>
    <comment ref="C2694" authorId="0" shapeId="0">
      <text>
        <r>
          <rPr>
            <sz val="11"/>
            <color theme="1"/>
            <rFont val="Calibri"/>
            <family val="2"/>
            <scheme val="minor"/>
          </rPr>
          <t>Financiamiento Externo: Son los que provienen de obligaciones contraídas por el Poder Ejecutivo Federal con acreedores extranjeros y pagaderos en el exterior del país en moneda extranjera.
	-L.C.P. Manuel Fonseca Villaseñor</t>
        </r>
      </text>
    </comment>
    <comment ref="C2695" authorId="0" shapeId="0">
      <text>
        <r>
          <rPr>
            <sz val="11"/>
            <color theme="1"/>
            <rFont val="Calibri"/>
            <family val="2"/>
            <scheme val="minor"/>
          </rPr>
          <t>Ingresos propios: Son los que obtienen las entidades de la administración pública paraestatal y paramunicipal como pueden ser los ingresos por venta de bienes y servicios, ingresos diversos y no inherentes a la operación, en términos de las disposiciones legales aplicables.
	-L.C.P. Manuel Fonseca Villaseñor</t>
        </r>
      </text>
    </comment>
    <comment ref="C2696"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
	-L.C.P. Manuel Fonseca Villaseñor</t>
        </r>
      </text>
    </comment>
    <comment ref="C2697" authorId="0" shapeId="0">
      <text>
        <r>
          <rPr>
            <sz val="11"/>
            <color theme="1"/>
            <rFont val="Calibri"/>
            <family val="2"/>
            <scheme val="minor"/>
          </rPr>
          <t>Recursos estatales: En el caso de los Municipios, son los que provienen del Gobierno Estatal, en términos de la Ley de Ingresos Estatal y del Presupuesto de Egresos Estatal.
	-L.C.P. Manuel Fonseca Villaseñor</t>
        </r>
      </text>
    </comment>
    <comment ref="C2698" authorId="0" shapeId="0">
      <text>
        <r>
          <rPr>
            <sz val="11"/>
            <color theme="1"/>
            <rFont val="Calibri"/>
            <family val="2"/>
            <scheme val="minor"/>
          </rPr>
          <t>Otros recursos de libre disposición: Son los que provienen de otras fuentes no etiquetadas no comprendidas en los conceptos anteriores.
	-L.C.P. Manuel Fonseca Villaseñor</t>
        </r>
      </text>
    </comment>
    <comment ref="C2699"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
	-L.C.P. Manuel Fonseca Villaseñor</t>
        </r>
      </text>
    </comment>
    <comment ref="C2700" authorId="0" shapeId="0">
      <text>
        <r>
          <rPr>
            <sz val="11"/>
            <color theme="1"/>
            <rFont val="Calibri"/>
            <family val="2"/>
            <scheme val="minor"/>
          </rPr>
          <t>Recursos estatales: En el caso de los Municipios, son los que provienen del Gobierno Estatal y que cuentan con un destino específico, en términos de la Ley de Ingresos Estatal y del Presupuesto de Egresos Estatal.
	-L.C.P. Manuel Fonseca Villaseñor</t>
        </r>
      </text>
    </comment>
    <comment ref="C2701" authorId="0" shapeId="0">
      <text>
        <r>
          <rPr>
            <sz val="11"/>
            <color theme="1"/>
            <rFont val="Calibri"/>
            <family val="2"/>
            <scheme val="minor"/>
          </rPr>
          <t>Otros recursos de transferencias federales etiquetadas: Son los que provienen de otras fuentes etiquetadas no comprendidas en los conceptos anteriores.
	-L.C.P. Manuel Fonseca Villaseñor</t>
        </r>
      </text>
    </comment>
    <comment ref="B2702" authorId="0" shapeId="0">
      <text>
        <r>
          <rPr>
            <sz val="11"/>
            <color theme="1"/>
            <rFont val="Calibri"/>
            <family val="2"/>
            <scheme val="minor"/>
          </rPr>
          <t>Asignaciones destinadas a la concesión de préstamos a entidades paraestatales empresariales y no financieras con fines de política económica.
	-L.C.P. Manuel Fonseca Villaseñor</t>
        </r>
      </text>
    </comment>
    <comment ref="B2703" authorId="0" shapeId="0">
      <text>
        <r>
          <rPr>
            <sz val="11"/>
            <color theme="1"/>
            <rFont val="Calibri"/>
            <family val="2"/>
            <scheme val="minor"/>
          </rPr>
          <t>Asignaciones destinadas a la concesión de préstamos a instituciones paraestatales públicas financieras con fines de política económica.
	-L.C.P. Manuel Fonseca Villaseñor</t>
        </r>
      </text>
    </comment>
    <comment ref="B2704" authorId="0" shapeId="0">
      <text>
        <r>
          <rPr>
            <sz val="11"/>
            <color theme="1"/>
            <rFont val="Calibri"/>
            <family val="2"/>
            <scheme val="minor"/>
          </rPr>
          <t>Asignaciones destinadas a la concesión de préstamos a entidades federativas y municipios con fines de política económica.
	-L.C.P. Manuel Fonseca Villaseñor</t>
        </r>
      </text>
    </comment>
    <comment ref="B2705" authorId="0" shapeId="0">
      <text>
        <r>
          <rPr>
            <sz val="11"/>
            <color theme="1"/>
            <rFont val="Calibri"/>
            <family val="2"/>
            <scheme val="minor"/>
          </rPr>
          <t>Asignaciones destinadas a la concesión de préstamos al sector privado, tales como: préstamos al personal, a sindicatos y demás erogaciones recuperables, con fines de política económica.
	-L.C.P. Manuel Fonseca Villaseñor</t>
        </r>
      </text>
    </comment>
    <comment ref="C2705" authorId="0" shapeId="0">
      <text>
        <r>
          <rPr>
            <sz val="11"/>
            <color theme="1"/>
            <rFont val="Calibri"/>
            <family val="2"/>
            <scheme val="minor"/>
          </rPr>
          <t>Recursos fiscales: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
	-L.C.P. Manuel Fonseca Villaseñor</t>
        </r>
      </text>
    </comment>
    <comment ref="C2706" authorId="0" shapeId="0">
      <text>
        <r>
          <rPr>
            <sz val="11"/>
            <color theme="1"/>
            <rFont val="Calibri"/>
            <family val="2"/>
            <scheme val="minor"/>
          </rPr>
          <t>Financiamiento interno: Son los que provienen de obligaciones contraídas en el país, con acreedores nacionales y pagaderos en el interior del país en moneda nacional.
	-L.C.P. Manuel Fonseca Villaseñor</t>
        </r>
      </text>
    </comment>
    <comment ref="C2707" authorId="0" shapeId="0">
      <text>
        <r>
          <rPr>
            <sz val="11"/>
            <color theme="1"/>
            <rFont val="Calibri"/>
            <family val="2"/>
            <scheme val="minor"/>
          </rPr>
          <t>Financiamiento Externo: Son los que provienen de obligaciones contraídas por el Poder Ejecutivo Federal con acreedores extranjeros y pagaderos en el exterior del país en moneda extranjera.
	-L.C.P. Manuel Fonseca Villaseñor</t>
        </r>
      </text>
    </comment>
    <comment ref="C2708" authorId="0" shapeId="0">
      <text>
        <r>
          <rPr>
            <sz val="11"/>
            <color theme="1"/>
            <rFont val="Calibri"/>
            <family val="2"/>
            <scheme val="minor"/>
          </rPr>
          <t>Ingresos propios: Son los que obtienen las entidades de la administración pública paraestatal y paramunicipal como pueden ser los ingresos por venta de bienes y servicios, ingresos diversos y no inherentes a la operación, en términos de las disposiciones legales aplicables.
	-L.C.P. Manuel Fonseca Villaseñor</t>
        </r>
      </text>
    </comment>
    <comment ref="C2709"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
	-L.C.P. Manuel Fonseca Villaseñor</t>
        </r>
      </text>
    </comment>
    <comment ref="C2710" authorId="0" shapeId="0">
      <text>
        <r>
          <rPr>
            <sz val="11"/>
            <color theme="1"/>
            <rFont val="Calibri"/>
            <family val="2"/>
            <scheme val="minor"/>
          </rPr>
          <t>Recursos estatales: En el caso de los Municipios, son los que provienen del Gobierno Estatal, en términos de la Ley de Ingresos Estatal y del Presupuesto de Egresos Estatal.
	-L.C.P. Manuel Fonseca Villaseñor</t>
        </r>
      </text>
    </comment>
    <comment ref="C2711" authorId="0" shapeId="0">
      <text>
        <r>
          <rPr>
            <sz val="11"/>
            <color theme="1"/>
            <rFont val="Calibri"/>
            <family val="2"/>
            <scheme val="minor"/>
          </rPr>
          <t>Otros recursos de libre disposición: Son los que provienen de otras fuentes no etiquetadas no comprendidas en los conceptos anteriores.
	-L.C.P. Manuel Fonseca Villaseñor</t>
        </r>
      </text>
    </comment>
    <comment ref="C2712"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
	-L.C.P. Manuel Fonseca Villaseñor</t>
        </r>
      </text>
    </comment>
    <comment ref="C2713" authorId="0" shapeId="0">
      <text>
        <r>
          <rPr>
            <sz val="11"/>
            <color theme="1"/>
            <rFont val="Calibri"/>
            <family val="2"/>
            <scheme val="minor"/>
          </rPr>
          <t>Recursos estatales: En el caso de los Municipios, son los que provienen del Gobierno Estatal y que cuentan con un destino específico, en términos de la Ley de Ingresos Estatal y del Presupuesto de Egresos Estatal.
	-L.C.P. Manuel Fonseca Villaseñor</t>
        </r>
      </text>
    </comment>
    <comment ref="C2714" authorId="0" shapeId="0">
      <text>
        <r>
          <rPr>
            <sz val="11"/>
            <color theme="1"/>
            <rFont val="Calibri"/>
            <family val="2"/>
            <scheme val="minor"/>
          </rPr>
          <t>Otros recursos de transferencias federales etiquetadas: Son los que provienen de otras fuentes etiquetadas no comprendidas en los conceptos anteriores.
	-L.C.P. Manuel Fonseca Villaseñor</t>
        </r>
      </text>
    </comment>
    <comment ref="B2715" authorId="0" shapeId="0">
      <text>
        <r>
          <rPr>
            <sz val="11"/>
            <color theme="1"/>
            <rFont val="Calibri"/>
            <family val="2"/>
            <scheme val="minor"/>
          </rPr>
          <t>Asignaciones destinadas a la concesión de préstamos al sector externo con fines de política económica.
	-L.C.P. Manuel Fonseca Villaseñor</t>
        </r>
      </text>
    </comment>
    <comment ref="C2715" authorId="0" shapeId="0">
      <text>
        <r>
          <rPr>
            <sz val="11"/>
            <color theme="1"/>
            <rFont val="Calibri"/>
            <family val="2"/>
            <scheme val="minor"/>
          </rPr>
          <t>Recursos fiscales: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
	-L.C.P. Manuel Fonseca Villaseñor</t>
        </r>
      </text>
    </comment>
    <comment ref="C2716" authorId="0" shapeId="0">
      <text>
        <r>
          <rPr>
            <sz val="11"/>
            <color theme="1"/>
            <rFont val="Calibri"/>
            <family val="2"/>
            <scheme val="minor"/>
          </rPr>
          <t>Financiamiento interno: Son los que provienen de obligaciones contraídas en el país, con acreedores nacionales y pagaderos en el interior del país en moneda nacional.
	-L.C.P. Manuel Fonseca Villaseñor</t>
        </r>
      </text>
    </comment>
    <comment ref="C2717" authorId="0" shapeId="0">
      <text>
        <r>
          <rPr>
            <sz val="11"/>
            <color theme="1"/>
            <rFont val="Calibri"/>
            <family val="2"/>
            <scheme val="minor"/>
          </rPr>
          <t>Financiamiento Externo: Son los que provienen de obligaciones contraídas por el Poder Ejecutivo Federal con acreedores extranjeros y pagaderos en el exterior del país en moneda extranjera.
	-L.C.P. Manuel Fonseca Villaseñor</t>
        </r>
      </text>
    </comment>
    <comment ref="C2718" authorId="0" shapeId="0">
      <text>
        <r>
          <rPr>
            <sz val="11"/>
            <color theme="1"/>
            <rFont val="Calibri"/>
            <family val="2"/>
            <scheme val="minor"/>
          </rPr>
          <t>Ingresos propios: Son los que obtienen las entidades de la administración pública paraestatal y paramunicipal como pueden ser los ingresos por venta de bienes y servicios, ingresos diversos y no inherentes a la operación, en términos de las disposiciones legales aplicables.
	-L.C.P. Manuel Fonseca Villaseñor</t>
        </r>
      </text>
    </comment>
    <comment ref="C2719"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
	-L.C.P. Manuel Fonseca Villaseñor</t>
        </r>
      </text>
    </comment>
    <comment ref="C2720" authorId="0" shapeId="0">
      <text>
        <r>
          <rPr>
            <sz val="11"/>
            <color theme="1"/>
            <rFont val="Calibri"/>
            <family val="2"/>
            <scheme val="minor"/>
          </rPr>
          <t>Recursos estatales: En el caso de los Municipios, son los que provienen del Gobierno Estatal, en términos de la Ley de Ingresos Estatal y del Presupuesto de Egresos Estatal.
	-L.C.P. Manuel Fonseca Villaseñor</t>
        </r>
      </text>
    </comment>
    <comment ref="C2721" authorId="0" shapeId="0">
      <text>
        <r>
          <rPr>
            <sz val="11"/>
            <color theme="1"/>
            <rFont val="Calibri"/>
            <family val="2"/>
            <scheme val="minor"/>
          </rPr>
          <t>Otros recursos de libre disposición: Son los que provienen de otras fuentes no etiquetadas no comprendidas en los conceptos anteriores.
	-L.C.P. Manuel Fonseca Villaseñor</t>
        </r>
      </text>
    </comment>
    <comment ref="C2722"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
	-L.C.P. Manuel Fonseca Villaseñor</t>
        </r>
      </text>
    </comment>
    <comment ref="C2723" authorId="0" shapeId="0">
      <text>
        <r>
          <rPr>
            <sz val="11"/>
            <color theme="1"/>
            <rFont val="Calibri"/>
            <family val="2"/>
            <scheme val="minor"/>
          </rPr>
          <t>Recursos estatales: En el caso de los Municipios, son los que provienen del Gobierno Estatal y que cuentan con un destino específico, en términos de la Ley de Ingresos Estatal y del Presupuesto de Egresos Estatal.
	-L.C.P. Manuel Fonseca Villaseñor</t>
        </r>
      </text>
    </comment>
    <comment ref="C2724" authorId="0" shapeId="0">
      <text>
        <r>
          <rPr>
            <sz val="11"/>
            <color theme="1"/>
            <rFont val="Calibri"/>
            <family val="2"/>
            <scheme val="minor"/>
          </rPr>
          <t>Otros recursos de transferencias federales etiquetadas: Son los que provienen de otras fuentes etiquetadas no comprendidas en los conceptos anteriores.
	-L.C.P. Manuel Fonseca Villaseñor</t>
        </r>
      </text>
    </comment>
    <comment ref="B2725" authorId="0" shapeId="0">
      <text>
        <r>
          <rPr>
            <sz val="11"/>
            <color theme="1"/>
            <rFont val="Calibri"/>
            <family val="2"/>
            <scheme val="minor"/>
          </rPr>
          <t>Asignaciones destinadas para la concesión de préstamos entre entes públicos con fines de gestión  de liquidez.
	-L.C.P. Manuel Fonseca Villaseñor</t>
        </r>
      </text>
    </comment>
    <comment ref="C2725" authorId="0" shapeId="0">
      <text>
        <r>
          <rPr>
            <sz val="11"/>
            <color theme="1"/>
            <rFont val="Calibri"/>
            <family val="2"/>
            <scheme val="minor"/>
          </rPr>
          <t>Recursos fiscales: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
	-L.C.P. Manuel Fonseca Villaseñor</t>
        </r>
      </text>
    </comment>
    <comment ref="C2726" authorId="0" shapeId="0">
      <text>
        <r>
          <rPr>
            <sz val="11"/>
            <color theme="1"/>
            <rFont val="Calibri"/>
            <family val="2"/>
            <scheme val="minor"/>
          </rPr>
          <t>Financiamiento interno: Son los que provienen de obligaciones contraídas en el país, con acreedores nacionales y pagaderos en el interior del país en moneda nacional.
	-L.C.P. Manuel Fonseca Villaseñor</t>
        </r>
      </text>
    </comment>
    <comment ref="C2727" authorId="0" shapeId="0">
      <text>
        <r>
          <rPr>
            <sz val="11"/>
            <color theme="1"/>
            <rFont val="Calibri"/>
            <family val="2"/>
            <scheme val="minor"/>
          </rPr>
          <t>Financiamiento Externo: Son los que provienen de obligaciones contraídas por el Poder Ejecutivo Federal con acreedores extranjeros y pagaderos en el exterior del país en moneda extranjera.
	-L.C.P. Manuel Fonseca Villaseñor</t>
        </r>
      </text>
    </comment>
    <comment ref="C2728" authorId="0" shapeId="0">
      <text>
        <r>
          <rPr>
            <sz val="11"/>
            <color theme="1"/>
            <rFont val="Calibri"/>
            <family val="2"/>
            <scheme val="minor"/>
          </rPr>
          <t>Ingresos propios: Son los que obtienen las entidades de la administración pública paraestatal y paramunicipal como pueden ser los ingresos por venta de bienes y servicios, ingresos diversos y no inherentes a la operación, en términos de las disposiciones legales aplicables.
	-L.C.P. Manuel Fonseca Villaseñor</t>
        </r>
      </text>
    </comment>
    <comment ref="C2729"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
	-L.C.P. Manuel Fonseca Villaseñor</t>
        </r>
      </text>
    </comment>
    <comment ref="C2730" authorId="0" shapeId="0">
      <text>
        <r>
          <rPr>
            <sz val="11"/>
            <color theme="1"/>
            <rFont val="Calibri"/>
            <family val="2"/>
            <scheme val="minor"/>
          </rPr>
          <t>Recursos estatales: En el caso de los Municipios, son los que provienen del Gobierno Estatal, en términos de la Ley de Ingresos Estatal y del Presupuesto de Egresos Estatal.
	-L.C.P. Manuel Fonseca Villaseñor</t>
        </r>
      </text>
    </comment>
    <comment ref="C2731" authorId="0" shapeId="0">
      <text>
        <r>
          <rPr>
            <sz val="11"/>
            <color theme="1"/>
            <rFont val="Calibri"/>
            <family val="2"/>
            <scheme val="minor"/>
          </rPr>
          <t>Otros recursos de libre disposición: Son los que provienen de otras fuentes no etiquetadas no comprendidas en los conceptos anteriores.
	-L.C.P. Manuel Fonseca Villaseñor</t>
        </r>
      </text>
    </comment>
    <comment ref="C2732"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
	-L.C.P. Manuel Fonseca Villaseñor</t>
        </r>
      </text>
    </comment>
    <comment ref="C2733" authorId="0" shapeId="0">
      <text>
        <r>
          <rPr>
            <sz val="11"/>
            <color theme="1"/>
            <rFont val="Calibri"/>
            <family val="2"/>
            <scheme val="minor"/>
          </rPr>
          <t>Recursos estatales: En el caso de los Municipios, son los que provienen del Gobierno Estatal y que cuentan con un destino específico, en términos de la Ley de Ingresos Estatal y del Presupuesto de Egresos Estatal.
	-L.C.P. Manuel Fonseca Villaseñor</t>
        </r>
      </text>
    </comment>
    <comment ref="C2734" authorId="0" shapeId="0">
      <text>
        <r>
          <rPr>
            <sz val="11"/>
            <color theme="1"/>
            <rFont val="Calibri"/>
            <family val="2"/>
            <scheme val="minor"/>
          </rPr>
          <t>Otros recursos de transferencias federales etiquetadas: Son los que provienen de otras fuentes etiquetadas no comprendidas en los conceptos anteriores.
	-L.C.P. Manuel Fonseca Villaseñor</t>
        </r>
      </text>
    </comment>
    <comment ref="B2735" authorId="0" shapeId="0">
      <text>
        <r>
          <rPr>
            <sz val="11"/>
            <color theme="1"/>
            <rFont val="Calibri"/>
            <family val="2"/>
            <scheme val="minor"/>
          </rPr>
          <t>Asignaciones destinadas para la concesión de préstamos al sector privado con fines de gestión  de liquidez.
	-L.C.P. Manuel Fonseca Villaseñor</t>
        </r>
      </text>
    </comment>
    <comment ref="C2735" authorId="0" shapeId="0">
      <text>
        <r>
          <rPr>
            <sz val="11"/>
            <color theme="1"/>
            <rFont val="Calibri"/>
            <family val="2"/>
            <scheme val="minor"/>
          </rPr>
          <t>Recursos fiscales: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
	-L.C.P. Manuel Fonseca Villaseñor</t>
        </r>
      </text>
    </comment>
    <comment ref="C2736" authorId="0" shapeId="0">
      <text>
        <r>
          <rPr>
            <sz val="11"/>
            <color theme="1"/>
            <rFont val="Calibri"/>
            <family val="2"/>
            <scheme val="minor"/>
          </rPr>
          <t>Financiamiento interno: Son los que provienen de obligaciones contraídas en el país, con acreedores nacionales y pagaderos en el interior del país en moneda nacional.
	-L.C.P. Manuel Fonseca Villaseñor</t>
        </r>
      </text>
    </comment>
    <comment ref="C2737" authorId="0" shapeId="0">
      <text>
        <r>
          <rPr>
            <sz val="11"/>
            <color theme="1"/>
            <rFont val="Calibri"/>
            <family val="2"/>
            <scheme val="minor"/>
          </rPr>
          <t>Financiamiento Externo: Son los que provienen de obligaciones contraídas por el Poder Ejecutivo Federal con acreedores extranjeros y pagaderos en el exterior del país en moneda extranjera.
	-L.C.P. Manuel Fonseca Villaseñor</t>
        </r>
      </text>
    </comment>
    <comment ref="C2738" authorId="0" shapeId="0">
      <text>
        <r>
          <rPr>
            <sz val="11"/>
            <color theme="1"/>
            <rFont val="Calibri"/>
            <family val="2"/>
            <scheme val="minor"/>
          </rPr>
          <t>Ingresos propios: Son los que obtienen las entidades de la administración pública paraestatal y paramunicipal como pueden ser los ingresos por venta de bienes y servicios, ingresos diversos y no inherentes a la operación, en términos de las disposiciones legales aplicables.
	-L.C.P. Manuel Fonseca Villaseñor</t>
        </r>
      </text>
    </comment>
    <comment ref="C2739"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
	-L.C.P. Manuel Fonseca Villaseñor</t>
        </r>
      </text>
    </comment>
    <comment ref="C2740" authorId="0" shapeId="0">
      <text>
        <r>
          <rPr>
            <sz val="11"/>
            <color theme="1"/>
            <rFont val="Calibri"/>
            <family val="2"/>
            <scheme val="minor"/>
          </rPr>
          <t>Recursos estatales: En el caso de los Municipios, son los que provienen del Gobierno Estatal, en términos de la Ley de Ingresos Estatal y del Presupuesto de Egresos Estatal.
	-L.C.P. Manuel Fonseca Villaseñor</t>
        </r>
      </text>
    </comment>
    <comment ref="C2741" authorId="0" shapeId="0">
      <text>
        <r>
          <rPr>
            <sz val="11"/>
            <color theme="1"/>
            <rFont val="Calibri"/>
            <family val="2"/>
            <scheme val="minor"/>
          </rPr>
          <t>Otros recursos de libre disposición: Son los que provienen de otras fuentes no etiquetadas no comprendidas en los conceptos anteriores.
	-L.C.P. Manuel Fonseca Villaseñor</t>
        </r>
      </text>
    </comment>
    <comment ref="C2742"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
	-L.C.P. Manuel Fonseca Villaseñor</t>
        </r>
      </text>
    </comment>
    <comment ref="C2743" authorId="0" shapeId="0">
      <text>
        <r>
          <rPr>
            <sz val="11"/>
            <color theme="1"/>
            <rFont val="Calibri"/>
            <family val="2"/>
            <scheme val="minor"/>
          </rPr>
          <t>Recursos estatales: En el caso de los Municipios, son los que provienen del Gobierno Estatal y que cuentan con un destino específico, en términos de la Ley de Ingresos Estatal y del Presupuesto de Egresos Estatal.
	-L.C.P. Manuel Fonseca Villaseñor</t>
        </r>
      </text>
    </comment>
    <comment ref="C2744" authorId="0" shapeId="0">
      <text>
        <r>
          <rPr>
            <sz val="11"/>
            <color theme="1"/>
            <rFont val="Calibri"/>
            <family val="2"/>
            <scheme val="minor"/>
          </rPr>
          <t>Otros recursos de transferencias federales etiquetadas: Son los que provienen de otras fuentes etiquetadas no comprendidas en los conceptos anteriores.
	-L.C.P. Manuel Fonseca Villaseñor</t>
        </r>
      </text>
    </comment>
    <comment ref="B2745" authorId="0" shapeId="0">
      <text>
        <r>
          <rPr>
            <sz val="11"/>
            <color theme="1"/>
            <rFont val="Calibri"/>
            <family val="2"/>
            <scheme val="minor"/>
          </rPr>
          <t>Asignaciones destinadas para la concesión de préstamos al sector externo con fines de gestión  de liquidez.
	-L.C.P. Manuel Fonseca Villaseñor</t>
        </r>
      </text>
    </comment>
    <comment ref="C2745" authorId="0" shapeId="0">
      <text>
        <r>
          <rPr>
            <sz val="11"/>
            <color theme="1"/>
            <rFont val="Calibri"/>
            <family val="2"/>
            <scheme val="minor"/>
          </rPr>
          <t>Recursos fiscales: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
	-L.C.P. Manuel Fonseca Villaseñor</t>
        </r>
      </text>
    </comment>
    <comment ref="C2746" authorId="0" shapeId="0">
      <text>
        <r>
          <rPr>
            <sz val="11"/>
            <color theme="1"/>
            <rFont val="Calibri"/>
            <family val="2"/>
            <scheme val="minor"/>
          </rPr>
          <t>Financiamiento interno: Son los que provienen de obligaciones contraídas en el país, con acreedores nacionales y pagaderos en el interior del país en moneda nacional.
	-L.C.P. Manuel Fonseca Villaseñor</t>
        </r>
      </text>
    </comment>
    <comment ref="C2747" authorId="0" shapeId="0">
      <text>
        <r>
          <rPr>
            <sz val="11"/>
            <color theme="1"/>
            <rFont val="Calibri"/>
            <family val="2"/>
            <scheme val="minor"/>
          </rPr>
          <t>Financiamiento Externo: Son los que provienen de obligaciones contraídas por el Poder Ejecutivo Federal con acreedores extranjeros y pagaderos en el exterior del país en moneda extranjera.
	-L.C.P. Manuel Fonseca Villaseñor</t>
        </r>
      </text>
    </comment>
    <comment ref="C2748" authorId="0" shapeId="0">
      <text>
        <r>
          <rPr>
            <sz val="11"/>
            <color theme="1"/>
            <rFont val="Calibri"/>
            <family val="2"/>
            <scheme val="minor"/>
          </rPr>
          <t>Ingresos propios: Son los que obtienen las entidades de la administración pública paraestatal y paramunicipal como pueden ser los ingresos por venta de bienes y servicios, ingresos diversos y no inherentes a la operación, en términos de las disposiciones legales aplicables.
	-L.C.P. Manuel Fonseca Villaseñor</t>
        </r>
      </text>
    </comment>
    <comment ref="C2749"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
	-L.C.P. Manuel Fonseca Villaseñor</t>
        </r>
      </text>
    </comment>
    <comment ref="C2750" authorId="0" shapeId="0">
      <text>
        <r>
          <rPr>
            <sz val="11"/>
            <color theme="1"/>
            <rFont val="Calibri"/>
            <family val="2"/>
            <scheme val="minor"/>
          </rPr>
          <t>Recursos estatales: En el caso de los Municipios, son los que provienen del Gobierno Estatal, en términos de la Ley de Ingresos Estatal y del Presupuesto de Egresos Estatal.
	-L.C.P. Manuel Fonseca Villaseñor</t>
        </r>
      </text>
    </comment>
    <comment ref="C2751" authorId="0" shapeId="0">
      <text>
        <r>
          <rPr>
            <sz val="11"/>
            <color theme="1"/>
            <rFont val="Calibri"/>
            <family val="2"/>
            <scheme val="minor"/>
          </rPr>
          <t>Otros recursos de libre disposición: Son los que provienen de otras fuentes no etiquetadas no comprendidas en los conceptos anteriores.
	-L.C.P. Manuel Fonseca Villaseñor</t>
        </r>
      </text>
    </comment>
    <comment ref="C2752"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
	-L.C.P. Manuel Fonseca Villaseñor</t>
        </r>
      </text>
    </comment>
    <comment ref="C2753" authorId="0" shapeId="0">
      <text>
        <r>
          <rPr>
            <sz val="11"/>
            <color theme="1"/>
            <rFont val="Calibri"/>
            <family val="2"/>
            <scheme val="minor"/>
          </rPr>
          <t>Recursos estatales: En el caso de los Municipios, son los que provienen del Gobierno Estatal y que cuentan con un destino específico, en términos de la Ley de Ingresos Estatal y del Presupuesto de Egresos Estatal.
	-L.C.P. Manuel Fonseca Villaseñor</t>
        </r>
      </text>
    </comment>
    <comment ref="C2754" authorId="0" shapeId="0">
      <text>
        <r>
          <rPr>
            <sz val="11"/>
            <color theme="1"/>
            <rFont val="Calibri"/>
            <family val="2"/>
            <scheme val="minor"/>
          </rPr>
          <t>Otros recursos de transferencias federales etiquetadas: Son los que provienen de otras fuentes etiquetadas no comprendidas en los conceptos anteriores.
	-L.C.P. Manuel Fonseca Villaseñor</t>
        </r>
      </text>
    </comment>
    <comment ref="B2755" authorId="0" shapeId="0">
      <text>
        <r>
          <rPr>
            <sz val="11"/>
            <color theme="1"/>
            <rFont val="Calibri"/>
            <family val="2"/>
            <scheme val="minor"/>
          </rPr>
          <t>Asignación a fideicomisos, mandatos y otros análogos para constituir o incrementar su patrimonio.
	-L.C.P. Manuel Fonseca Villaseñor</t>
        </r>
      </text>
    </comment>
    <comment ref="B2756" authorId="0" shapeId="0">
      <text>
        <r>
          <rPr>
            <sz val="11"/>
            <color theme="1"/>
            <rFont val="Calibri"/>
            <family val="2"/>
            <scheme val="minor"/>
          </rPr>
          <t>Asignaciones destinadas para construir o incrementar los fideicomisos del Poder Ejecutivo, con fines de política económica.
	-L.C.P. Manuel Fonseca Villaseñor</t>
        </r>
      </text>
    </comment>
    <comment ref="C2756" authorId="0" shapeId="0">
      <text>
        <r>
          <rPr>
            <sz val="11"/>
            <color theme="1"/>
            <rFont val="Calibri"/>
            <family val="2"/>
            <scheme val="minor"/>
          </rPr>
          <t>Recursos fiscales: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
	-L.C.P. Manuel Fonseca Villaseñor</t>
        </r>
      </text>
    </comment>
    <comment ref="C2757" authorId="0" shapeId="0">
      <text>
        <r>
          <rPr>
            <sz val="11"/>
            <color theme="1"/>
            <rFont val="Calibri"/>
            <family val="2"/>
            <scheme val="minor"/>
          </rPr>
          <t>Financiamiento interno: Son los que provienen de obligaciones contraídas en el país, con acreedores nacionales y pagaderos en el interior del país en moneda nacional.
	-L.C.P. Manuel Fonseca Villaseñor</t>
        </r>
      </text>
    </comment>
    <comment ref="C2758" authorId="0" shapeId="0">
      <text>
        <r>
          <rPr>
            <sz val="11"/>
            <color theme="1"/>
            <rFont val="Calibri"/>
            <family val="2"/>
            <scheme val="minor"/>
          </rPr>
          <t>Financiamiento Externo: Son los que provienen de obligaciones contraídas por el Poder Ejecutivo Federal con acreedores extranjeros y pagaderos en el exterior del país en moneda extranjera.
	-L.C.P. Manuel Fonseca Villaseñor</t>
        </r>
      </text>
    </comment>
    <comment ref="C2759" authorId="0" shapeId="0">
      <text>
        <r>
          <rPr>
            <sz val="11"/>
            <color theme="1"/>
            <rFont val="Calibri"/>
            <family val="2"/>
            <scheme val="minor"/>
          </rPr>
          <t>Ingresos propios: Son los que obtienen las entidades de la administración pública paraestatal y paramunicipal como pueden ser los ingresos por venta de bienes y servicios, ingresos diversos y no inherentes a la operación, en términos de las disposiciones legales aplicables.
	-L.C.P. Manuel Fonseca Villaseñor</t>
        </r>
      </text>
    </comment>
    <comment ref="C2760"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
	-L.C.P. Manuel Fonseca Villaseñor</t>
        </r>
      </text>
    </comment>
    <comment ref="C2761" authorId="0" shapeId="0">
      <text>
        <r>
          <rPr>
            <sz val="11"/>
            <color theme="1"/>
            <rFont val="Calibri"/>
            <family val="2"/>
            <scheme val="minor"/>
          </rPr>
          <t>Recursos estatales: En el caso de los Municipios, son los que provienen del Gobierno Estatal, en términos de la Ley de Ingresos Estatal y del Presupuesto de Egresos Estatal.
	-L.C.P. Manuel Fonseca Villaseñor</t>
        </r>
      </text>
    </comment>
    <comment ref="C2762" authorId="0" shapeId="0">
      <text>
        <r>
          <rPr>
            <sz val="11"/>
            <color theme="1"/>
            <rFont val="Calibri"/>
            <family val="2"/>
            <scheme val="minor"/>
          </rPr>
          <t>Otros recursos de libre disposición: Son los que provienen de otras fuentes no etiquetadas no comprendidas en los conceptos anteriores.
	-L.C.P. Manuel Fonseca Villaseñor</t>
        </r>
      </text>
    </comment>
    <comment ref="C2763"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
	-L.C.P. Manuel Fonseca Villaseñor</t>
        </r>
      </text>
    </comment>
    <comment ref="C2764" authorId="0" shapeId="0">
      <text>
        <r>
          <rPr>
            <sz val="11"/>
            <color theme="1"/>
            <rFont val="Calibri"/>
            <family val="2"/>
            <scheme val="minor"/>
          </rPr>
          <t>Recursos estatales: En el caso de los Municipios, son los que provienen del Gobierno Estatal y que cuentan con un destino específico, en términos de la Ley de Ingresos Estatal y del Presupuesto de Egresos Estatal.
	-L.C.P. Manuel Fonseca Villaseñor</t>
        </r>
      </text>
    </comment>
    <comment ref="C2765" authorId="0" shapeId="0">
      <text>
        <r>
          <rPr>
            <sz val="11"/>
            <color theme="1"/>
            <rFont val="Calibri"/>
            <family val="2"/>
            <scheme val="minor"/>
          </rPr>
          <t>Otros recursos de transferencias federales etiquetadas: Son los que provienen de otras fuentes etiquetadas no comprendidas en los conceptos anteriores.
	-L.C.P. Manuel Fonseca Villaseñor</t>
        </r>
      </text>
    </comment>
    <comment ref="B2766" authorId="0" shapeId="0">
      <text>
        <r>
          <rPr>
            <sz val="11"/>
            <color theme="1"/>
            <rFont val="Calibri"/>
            <family val="2"/>
            <scheme val="minor"/>
          </rPr>
          <t>Asignaciones destinadas para construir o incrementar los fideicomisos del Poder Legislativo, con fines de política económica.
	-L.C.P. Manuel Fonseca Villaseñor</t>
        </r>
      </text>
    </comment>
    <comment ref="B2767" authorId="0" shapeId="0">
      <text>
        <r>
          <rPr>
            <sz val="11"/>
            <color theme="1"/>
            <rFont val="Calibri"/>
            <family val="2"/>
            <scheme val="minor"/>
          </rPr>
          <t>Asignaciones destinadas para construir o incrementar los fideicomisos del Poder Judicial, con fines de política económica.
	-L.C.P. Manuel Fonseca Villaseñor</t>
        </r>
      </text>
    </comment>
    <comment ref="B2768" authorId="0" shapeId="0">
      <text>
        <r>
          <rPr>
            <sz val="11"/>
            <color theme="1"/>
            <rFont val="Calibri"/>
            <family val="2"/>
            <scheme val="minor"/>
          </rPr>
          <t>Asignaciones destinadas para construir o incrementar los fideicomisos públicos no empresariales y no financieros, con fines de política económica.
	-L.C.P. Manuel Fonseca Villaseñor</t>
        </r>
      </text>
    </comment>
    <comment ref="C2768" authorId="0" shapeId="0">
      <text>
        <r>
          <rPr>
            <sz val="11"/>
            <color theme="1"/>
            <rFont val="Calibri"/>
            <family val="2"/>
            <scheme val="minor"/>
          </rPr>
          <t>Recursos fiscales: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
	-L.C.P. Manuel Fonseca Villaseñor</t>
        </r>
      </text>
    </comment>
    <comment ref="C2769" authorId="0" shapeId="0">
      <text>
        <r>
          <rPr>
            <sz val="11"/>
            <color theme="1"/>
            <rFont val="Calibri"/>
            <family val="2"/>
            <scheme val="minor"/>
          </rPr>
          <t>Financiamiento interno: Son los que provienen de obligaciones contraídas en el país, con acreedores nacionales y pagaderos en el interior del país en moneda nacional.
	-L.C.P. Manuel Fonseca Villaseñor</t>
        </r>
      </text>
    </comment>
    <comment ref="C2770" authorId="0" shapeId="0">
      <text>
        <r>
          <rPr>
            <sz val="11"/>
            <color theme="1"/>
            <rFont val="Calibri"/>
            <family val="2"/>
            <scheme val="minor"/>
          </rPr>
          <t>Financiamiento Externo: Son los que provienen de obligaciones contraídas por el Poder Ejecutivo Federal con acreedores extranjeros y pagaderos en el exterior del país en moneda extranjera.
	-L.C.P. Manuel Fonseca Villaseñor</t>
        </r>
      </text>
    </comment>
    <comment ref="C2771" authorId="0" shapeId="0">
      <text>
        <r>
          <rPr>
            <sz val="11"/>
            <color theme="1"/>
            <rFont val="Calibri"/>
            <family val="2"/>
            <scheme val="minor"/>
          </rPr>
          <t>Ingresos propios: Son los que obtienen las entidades de la administración pública paraestatal y paramunicipal como pueden ser los ingresos por venta de bienes y servicios, ingresos diversos y no inherentes a la operación, en términos de las disposiciones legales aplicables.
	-L.C.P. Manuel Fonseca Villaseñor</t>
        </r>
      </text>
    </comment>
    <comment ref="C2772"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
	-L.C.P. Manuel Fonseca Villaseñor</t>
        </r>
      </text>
    </comment>
    <comment ref="C2773" authorId="0" shapeId="0">
      <text>
        <r>
          <rPr>
            <sz val="11"/>
            <color theme="1"/>
            <rFont val="Calibri"/>
            <family val="2"/>
            <scheme val="minor"/>
          </rPr>
          <t>Recursos estatales: En el caso de los Municipios, son los que provienen del Gobierno Estatal, en términos de la Ley de Ingresos Estatal y del Presupuesto de Egresos Estatal.
	-L.C.P. Manuel Fonseca Villaseñor</t>
        </r>
      </text>
    </comment>
    <comment ref="C2774" authorId="0" shapeId="0">
      <text>
        <r>
          <rPr>
            <sz val="11"/>
            <color theme="1"/>
            <rFont val="Calibri"/>
            <family val="2"/>
            <scheme val="minor"/>
          </rPr>
          <t>Otros recursos de libre disposición: Son los que provienen de otras fuentes no etiquetadas no comprendidas en los conceptos anteriores.
	-L.C.P. Manuel Fonseca Villaseñor</t>
        </r>
      </text>
    </comment>
    <comment ref="C2775"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
	-L.C.P. Manuel Fonseca Villaseñor</t>
        </r>
      </text>
    </comment>
    <comment ref="C2776" authorId="0" shapeId="0">
      <text>
        <r>
          <rPr>
            <sz val="11"/>
            <color theme="1"/>
            <rFont val="Calibri"/>
            <family val="2"/>
            <scheme val="minor"/>
          </rPr>
          <t>Recursos estatales: En el caso de los Municipios, son los que provienen del Gobierno Estatal y que cuentan con un destino específico, en términos de la Ley de Ingresos Estatal y del Presupuesto de Egresos Estatal.
	-L.C.P. Manuel Fonseca Villaseñor</t>
        </r>
      </text>
    </comment>
    <comment ref="C2777" authorId="0" shapeId="0">
      <text>
        <r>
          <rPr>
            <sz val="11"/>
            <color theme="1"/>
            <rFont val="Calibri"/>
            <family val="2"/>
            <scheme val="minor"/>
          </rPr>
          <t>Otros recursos de transferencias federales etiquetadas: Son los que provienen de otras fuentes etiquetadas no comprendidas en los conceptos anteriores.
	-L.C.P. Manuel Fonseca Villaseñor</t>
        </r>
      </text>
    </comment>
    <comment ref="B2778" authorId="0" shapeId="0">
      <text>
        <r>
          <rPr>
            <sz val="11"/>
            <color theme="1"/>
            <rFont val="Calibri"/>
            <family val="2"/>
            <scheme val="minor"/>
          </rPr>
          <t>Asignaciones destinadas para construir o incrementar los fideicomisos públicos empresariales y no financieros, con fines de política económica.
	-L.C.P. Manuel Fonseca Villaseñor</t>
        </r>
      </text>
    </comment>
    <comment ref="B2779" authorId="0" shapeId="0">
      <text>
        <r>
          <rPr>
            <sz val="11"/>
            <color theme="1"/>
            <rFont val="Calibri"/>
            <family val="2"/>
            <scheme val="minor"/>
          </rPr>
          <t>Asignaciones destinadas para construir o incrementar a fideicomisos públicos financieros, con fines de política económica.
	-L.C.P. Manuel Fonseca Villaseñor</t>
        </r>
      </text>
    </comment>
    <comment ref="B2780" authorId="0" shapeId="0">
      <text>
        <r>
          <rPr>
            <sz val="11"/>
            <color theme="1"/>
            <rFont val="Calibri"/>
            <family val="2"/>
            <scheme val="minor"/>
          </rPr>
          <t>Asignaciones a fideicomisos a favor de entidades federativas, con fines de política económica.
	-L.C.P. Manuel Fonseca Villaseñor</t>
        </r>
      </text>
    </comment>
    <comment ref="C2780" authorId="0" shapeId="0">
      <text>
        <r>
          <rPr>
            <sz val="11"/>
            <color theme="1"/>
            <rFont val="Calibri"/>
            <family val="2"/>
            <scheme val="minor"/>
          </rPr>
          <t>Recursos fiscales: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
	-L.C.P. Manuel Fonseca Villaseñor</t>
        </r>
      </text>
    </comment>
    <comment ref="C2781" authorId="0" shapeId="0">
      <text>
        <r>
          <rPr>
            <sz val="11"/>
            <color theme="1"/>
            <rFont val="Calibri"/>
            <family val="2"/>
            <scheme val="minor"/>
          </rPr>
          <t>Financiamiento interno: Son los que provienen de obligaciones contraídas en el país, con acreedores nacionales y pagaderos en el interior del país en moneda nacional.
	-L.C.P. Manuel Fonseca Villaseñor</t>
        </r>
      </text>
    </comment>
    <comment ref="C2782" authorId="0" shapeId="0">
      <text>
        <r>
          <rPr>
            <sz val="11"/>
            <color theme="1"/>
            <rFont val="Calibri"/>
            <family val="2"/>
            <scheme val="minor"/>
          </rPr>
          <t>Financiamiento Externo: Son los que provienen de obligaciones contraídas por el Poder Ejecutivo Federal con acreedores extranjeros y pagaderos en el exterior del país en moneda extranjera.
	-L.C.P. Manuel Fonseca Villaseñor</t>
        </r>
      </text>
    </comment>
    <comment ref="C2783" authorId="0" shapeId="0">
      <text>
        <r>
          <rPr>
            <sz val="11"/>
            <color theme="1"/>
            <rFont val="Calibri"/>
            <family val="2"/>
            <scheme val="minor"/>
          </rPr>
          <t>Ingresos propios: Son los que obtienen las entidades de la administración pública paraestatal y paramunicipal como pueden ser los ingresos por venta de bienes y servicios, ingresos diversos y no inherentes a la operación, en términos de las disposiciones legales aplicables.
	-L.C.P. Manuel Fonseca Villaseñor</t>
        </r>
      </text>
    </comment>
    <comment ref="C2784"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
	-L.C.P. Manuel Fonseca Villaseñor</t>
        </r>
      </text>
    </comment>
    <comment ref="C2785" authorId="0" shapeId="0">
      <text>
        <r>
          <rPr>
            <sz val="11"/>
            <color theme="1"/>
            <rFont val="Calibri"/>
            <family val="2"/>
            <scheme val="minor"/>
          </rPr>
          <t>Recursos estatales: En el caso de los Municipios, son los que provienen del Gobierno Estatal, en términos de la Ley de Ingresos Estatal y del Presupuesto de Egresos Estatal.
	-L.C.P. Manuel Fonseca Villaseñor</t>
        </r>
      </text>
    </comment>
    <comment ref="C2786" authorId="0" shapeId="0">
      <text>
        <r>
          <rPr>
            <sz val="11"/>
            <color theme="1"/>
            <rFont val="Calibri"/>
            <family val="2"/>
            <scheme val="minor"/>
          </rPr>
          <t>Otros recursos de libre disposición: Son los que provienen de otras fuentes no etiquetadas no comprendidas en los conceptos anteriores.
	-L.C.P. Manuel Fonseca Villaseñor</t>
        </r>
      </text>
    </comment>
    <comment ref="C2787"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
	-L.C.P. Manuel Fonseca Villaseñor</t>
        </r>
      </text>
    </comment>
    <comment ref="C2788" authorId="0" shapeId="0">
      <text>
        <r>
          <rPr>
            <sz val="11"/>
            <color theme="1"/>
            <rFont val="Calibri"/>
            <family val="2"/>
            <scheme val="minor"/>
          </rPr>
          <t>Recursos estatales: En el caso de los Municipios, son los que provienen del Gobierno Estatal y que cuentan con un destino específico, en términos de la Ley de Ingresos Estatal y del Presupuesto de Egresos Estatal.
	-L.C.P. Manuel Fonseca Villaseñor</t>
        </r>
      </text>
    </comment>
    <comment ref="C2789" authorId="0" shapeId="0">
      <text>
        <r>
          <rPr>
            <sz val="11"/>
            <color theme="1"/>
            <rFont val="Calibri"/>
            <family val="2"/>
            <scheme val="minor"/>
          </rPr>
          <t>Otros recursos de transferencias federales etiquetadas: Son los que provienen de otras fuentes etiquetadas no comprendidas en los conceptos anteriores.
	-L.C.P. Manuel Fonseca Villaseñor</t>
        </r>
      </text>
    </comment>
    <comment ref="B2790" authorId="0" shapeId="0">
      <text>
        <r>
          <rPr>
            <sz val="11"/>
            <color theme="1"/>
            <rFont val="Calibri"/>
            <family val="2"/>
            <scheme val="minor"/>
          </rPr>
          <t>Asignaciones a fideicomisos de municipios con fines de política económica.
	-L.C.P. Manuel Fonseca Villaseñor</t>
        </r>
      </text>
    </comment>
    <comment ref="B2791" authorId="0" shapeId="0">
      <text>
        <r>
          <rPr>
            <sz val="11"/>
            <color theme="1"/>
            <rFont val="Calibri"/>
            <family val="2"/>
            <scheme val="minor"/>
          </rPr>
          <t>Asignaciones destinadas para construir o incrementar otros fideicomisos no clasificados en las partidas anteriores, con fines de política económica.
	-L.C.P. Manuel Fonseca Villaseñor</t>
        </r>
      </text>
    </comment>
    <comment ref="C2791" authorId="0" shapeId="0">
      <text>
        <r>
          <rPr>
            <sz val="11"/>
            <color theme="1"/>
            <rFont val="Calibri"/>
            <family val="2"/>
            <scheme val="minor"/>
          </rPr>
          <t>Recursos fiscales: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
	-L.C.P. Manuel Fonseca Villaseñor</t>
        </r>
      </text>
    </comment>
    <comment ref="C2792" authorId="0" shapeId="0">
      <text>
        <r>
          <rPr>
            <sz val="11"/>
            <color theme="1"/>
            <rFont val="Calibri"/>
            <family val="2"/>
            <scheme val="minor"/>
          </rPr>
          <t>Financiamiento interno: Son los que provienen de obligaciones contraídas en el país, con acreedores nacionales y pagaderos en el interior del país en moneda nacional.
	-L.C.P. Manuel Fonseca Villaseñor</t>
        </r>
      </text>
    </comment>
    <comment ref="C2793" authorId="0" shapeId="0">
      <text>
        <r>
          <rPr>
            <sz val="11"/>
            <color theme="1"/>
            <rFont val="Calibri"/>
            <family val="2"/>
            <scheme val="minor"/>
          </rPr>
          <t>Financiamiento Externo: Son los que provienen de obligaciones contraídas por el Poder Ejecutivo Federal con acreedores extranjeros y pagaderos en el exterior del país en moneda extranjera.
	-L.C.P. Manuel Fonseca Villaseñor</t>
        </r>
      </text>
    </comment>
    <comment ref="C2794" authorId="0" shapeId="0">
      <text>
        <r>
          <rPr>
            <sz val="11"/>
            <color theme="1"/>
            <rFont val="Calibri"/>
            <family val="2"/>
            <scheme val="minor"/>
          </rPr>
          <t>Ingresos propios: Son los que obtienen las entidades de la administración pública paraestatal y paramunicipal como pueden ser los ingresos por venta de bienes y servicios, ingresos diversos y no inherentes a la operación, en términos de las disposiciones legales aplicables.
	-L.C.P. Manuel Fonseca Villaseñor</t>
        </r>
      </text>
    </comment>
    <comment ref="C2795"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
	-L.C.P. Manuel Fonseca Villaseñor</t>
        </r>
      </text>
    </comment>
    <comment ref="C2796" authorId="0" shapeId="0">
      <text>
        <r>
          <rPr>
            <sz val="11"/>
            <color theme="1"/>
            <rFont val="Calibri"/>
            <family val="2"/>
            <scheme val="minor"/>
          </rPr>
          <t>Recursos estatales: En el caso de los Municipios, son los que provienen del Gobierno Estatal, en términos de la Ley de Ingresos Estatal y del Presupuesto de Egresos Estatal.
	-L.C.P. Manuel Fonseca Villaseñor</t>
        </r>
      </text>
    </comment>
    <comment ref="C2797" authorId="0" shapeId="0">
      <text>
        <r>
          <rPr>
            <sz val="11"/>
            <color theme="1"/>
            <rFont val="Calibri"/>
            <family val="2"/>
            <scheme val="minor"/>
          </rPr>
          <t>Otros recursos de libre disposición: Son los que provienen de otras fuentes no etiquetadas no comprendidas en los conceptos anteriores.
	-L.C.P. Manuel Fonseca Villaseñor</t>
        </r>
      </text>
    </comment>
    <comment ref="C2798"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
	-L.C.P. Manuel Fonseca Villaseñor</t>
        </r>
      </text>
    </comment>
    <comment ref="C2799" authorId="0" shapeId="0">
      <text>
        <r>
          <rPr>
            <sz val="11"/>
            <color theme="1"/>
            <rFont val="Calibri"/>
            <family val="2"/>
            <scheme val="minor"/>
          </rPr>
          <t>Recursos estatales: En el caso de los Municipios, son los que provienen del Gobierno Estatal y que cuentan con un destino específico, en términos de la Ley de Ingresos Estatal y del Presupuesto de Egresos Estatal.
	-L.C.P. Manuel Fonseca Villaseñor</t>
        </r>
      </text>
    </comment>
    <comment ref="C2800" authorId="0" shapeId="0">
      <text>
        <r>
          <rPr>
            <sz val="11"/>
            <color theme="1"/>
            <rFont val="Calibri"/>
            <family val="2"/>
            <scheme val="minor"/>
          </rPr>
          <t>Otros recursos de transferencias federales etiquetadas: Son los que provienen de otras fuentes etiquetadas no comprendidas en los conceptos anteriores.
	-L.C.P. Manuel Fonseca Villaseñor</t>
        </r>
      </text>
    </comment>
    <comment ref="B2801" authorId="0" shapeId="0">
      <text>
        <r>
          <rPr>
            <sz val="11"/>
            <color theme="1"/>
            <rFont val="Calibri"/>
            <family val="2"/>
            <scheme val="minor"/>
          </rPr>
          <t>Asignaciones destinadas a inversiones financieras no comprendidas en conceptos anteriores, tales como: la inversión en capital de trabajo en instituciones que se ocupan de actividades comerciales como son las tiendas y farmacias del ISSSTE e instituciones similares.
	-L.C.P. Manuel Fonseca Villaseñor</t>
        </r>
      </text>
    </comment>
    <comment ref="B2802" authorId="0" shapeId="0">
      <text>
        <r>
          <rPr>
            <sz val="11"/>
            <color theme="1"/>
            <rFont val="Calibri"/>
            <family val="2"/>
            <scheme val="minor"/>
          </rPr>
          <t>Asignaciones destinadas a colocaciones a largo plazo en moneda nacional.
	-L.C.P. Manuel Fonseca Villaseñor</t>
        </r>
      </text>
    </comment>
    <comment ref="C2802" authorId="0" shapeId="0">
      <text>
        <r>
          <rPr>
            <sz val="11"/>
            <color theme="1"/>
            <rFont val="Calibri"/>
            <family val="2"/>
            <scheme val="minor"/>
          </rPr>
          <t>Recursos fiscales: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
	-L.C.P. Manuel Fonseca Villaseñor</t>
        </r>
      </text>
    </comment>
    <comment ref="C2803" authorId="0" shapeId="0">
      <text>
        <r>
          <rPr>
            <sz val="11"/>
            <color theme="1"/>
            <rFont val="Calibri"/>
            <family val="2"/>
            <scheme val="minor"/>
          </rPr>
          <t>Financiamiento interno: Son los que provienen de obligaciones contraídas en el país, con acreedores nacionales y pagaderos en el interior del país en moneda nacional.
	-L.C.P. Manuel Fonseca Villaseñor</t>
        </r>
      </text>
    </comment>
    <comment ref="C2804" authorId="0" shapeId="0">
      <text>
        <r>
          <rPr>
            <sz val="11"/>
            <color theme="1"/>
            <rFont val="Calibri"/>
            <family val="2"/>
            <scheme val="minor"/>
          </rPr>
          <t>Financiamiento Externo: Son los que provienen de obligaciones contraídas por el Poder Ejecutivo Federal con acreedores extranjeros y pagaderos en el exterior del país en moneda extranjera.
	-L.C.P. Manuel Fonseca Villaseñor</t>
        </r>
      </text>
    </comment>
    <comment ref="C2805" authorId="0" shapeId="0">
      <text>
        <r>
          <rPr>
            <sz val="11"/>
            <color theme="1"/>
            <rFont val="Calibri"/>
            <family val="2"/>
            <scheme val="minor"/>
          </rPr>
          <t>Ingresos propios: Son los que obtienen las entidades de la administración pública paraestatal y paramunicipal como pueden ser los ingresos por venta de bienes y servicios, ingresos diversos y no inherentes a la operación, en términos de las disposiciones legales aplicables.
	-L.C.P. Manuel Fonseca Villaseñor</t>
        </r>
      </text>
    </comment>
    <comment ref="C2806"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
	-L.C.P. Manuel Fonseca Villaseñor</t>
        </r>
      </text>
    </comment>
    <comment ref="C2807" authorId="0" shapeId="0">
      <text>
        <r>
          <rPr>
            <sz val="11"/>
            <color theme="1"/>
            <rFont val="Calibri"/>
            <family val="2"/>
            <scheme val="minor"/>
          </rPr>
          <t>Recursos estatales: En el caso de los Municipios, son los que provienen del Gobierno Estatal, en términos de la Ley de Ingresos Estatal y del Presupuesto de Egresos Estatal.
	-L.C.P. Manuel Fonseca Villaseñor</t>
        </r>
      </text>
    </comment>
    <comment ref="C2808" authorId="0" shapeId="0">
      <text>
        <r>
          <rPr>
            <sz val="11"/>
            <color theme="1"/>
            <rFont val="Calibri"/>
            <family val="2"/>
            <scheme val="minor"/>
          </rPr>
          <t>Otros recursos de libre disposición: Son los que provienen de otras fuentes no etiquetadas no comprendidas en los conceptos anteriores.
	-L.C.P. Manuel Fonseca Villaseñor</t>
        </r>
      </text>
    </comment>
    <comment ref="C2809"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
	-L.C.P. Manuel Fonseca Villaseñor</t>
        </r>
      </text>
    </comment>
    <comment ref="C2810" authorId="0" shapeId="0">
      <text>
        <r>
          <rPr>
            <sz val="11"/>
            <color theme="1"/>
            <rFont val="Calibri"/>
            <family val="2"/>
            <scheme val="minor"/>
          </rPr>
          <t>Recursos estatales: En el caso de los Municipios, son los que provienen del Gobierno Estatal y que cuentan con un destino específico, en términos de la Ley de Ingresos Estatal y del Presupuesto de Egresos Estatal.
	-L.C.P. Manuel Fonseca Villaseñor</t>
        </r>
      </text>
    </comment>
    <comment ref="C2811" authorId="0" shapeId="0">
      <text>
        <r>
          <rPr>
            <sz val="11"/>
            <color theme="1"/>
            <rFont val="Calibri"/>
            <family val="2"/>
            <scheme val="minor"/>
          </rPr>
          <t>Otros recursos de transferencias federales etiquetadas: Son los que provienen de otras fuentes etiquetadas no comprendidas en los conceptos anteriores.
	-L.C.P. Manuel Fonseca Villaseñor</t>
        </r>
      </text>
    </comment>
    <comment ref="B2812" authorId="0" shapeId="0">
      <text>
        <r>
          <rPr>
            <sz val="11"/>
            <color theme="1"/>
            <rFont val="Calibri"/>
            <family val="2"/>
            <scheme val="minor"/>
          </rPr>
          <t>Asignaciones destinadas a colocaciones financieras a largo plazo en moneda extranjera.
	-L.C.P. Manuel Fonseca Villaseñor</t>
        </r>
      </text>
    </comment>
    <comment ref="C2812" authorId="0" shapeId="0">
      <text>
        <r>
          <rPr>
            <sz val="11"/>
            <color theme="1"/>
            <rFont val="Calibri"/>
            <family val="2"/>
            <scheme val="minor"/>
          </rPr>
          <t>Recursos fiscales: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
	-L.C.P. Manuel Fonseca Villaseñor</t>
        </r>
      </text>
    </comment>
    <comment ref="C2813" authorId="0" shapeId="0">
      <text>
        <r>
          <rPr>
            <sz val="11"/>
            <color theme="1"/>
            <rFont val="Calibri"/>
            <family val="2"/>
            <scheme val="minor"/>
          </rPr>
          <t>Financiamiento interno: Son los que provienen de obligaciones contraídas en el país, con acreedores nacionales y pagaderos en el interior del país en moneda nacional.
	-L.C.P. Manuel Fonseca Villaseñor</t>
        </r>
      </text>
    </comment>
    <comment ref="C2814" authorId="0" shapeId="0">
      <text>
        <r>
          <rPr>
            <sz val="11"/>
            <color theme="1"/>
            <rFont val="Calibri"/>
            <family val="2"/>
            <scheme val="minor"/>
          </rPr>
          <t>Financiamiento Externo: Son los que provienen de obligaciones contraídas por el Poder Ejecutivo Federal con acreedores extranjeros y pagaderos en el exterior del país en moneda extranjera.
	-L.C.P. Manuel Fonseca Villaseñor</t>
        </r>
      </text>
    </comment>
    <comment ref="C2815" authorId="0" shapeId="0">
      <text>
        <r>
          <rPr>
            <sz val="11"/>
            <color theme="1"/>
            <rFont val="Calibri"/>
            <family val="2"/>
            <scheme val="minor"/>
          </rPr>
          <t>Ingresos propios: Son los que obtienen las entidades de la administración pública paraestatal y paramunicipal como pueden ser los ingresos por venta de bienes y servicios, ingresos diversos y no inherentes a la operación, en términos de las disposiciones legales aplicables.
	-L.C.P. Manuel Fonseca Villaseñor</t>
        </r>
      </text>
    </comment>
    <comment ref="C2816"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
	-L.C.P. Manuel Fonseca Villaseñor</t>
        </r>
      </text>
    </comment>
    <comment ref="C2817" authorId="0" shapeId="0">
      <text>
        <r>
          <rPr>
            <sz val="11"/>
            <color theme="1"/>
            <rFont val="Calibri"/>
            <family val="2"/>
            <scheme val="minor"/>
          </rPr>
          <t>Recursos estatales: En el caso de los Municipios, son los que provienen del Gobierno Estatal, en términos de la Ley de Ingresos Estatal y del Presupuesto de Egresos Estatal.
	-L.C.P. Manuel Fonseca Villaseñor</t>
        </r>
      </text>
    </comment>
    <comment ref="C2818" authorId="0" shapeId="0">
      <text>
        <r>
          <rPr>
            <sz val="11"/>
            <color theme="1"/>
            <rFont val="Calibri"/>
            <family val="2"/>
            <scheme val="minor"/>
          </rPr>
          <t>Otros recursos de libre disposición: Son los que provienen de otras fuentes no etiquetadas no comprendidas en los conceptos anteriores.
	-L.C.P. Manuel Fonseca Villaseñor</t>
        </r>
      </text>
    </comment>
    <comment ref="C2819"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
	-L.C.P. Manuel Fonseca Villaseñor</t>
        </r>
      </text>
    </comment>
    <comment ref="C2820" authorId="0" shapeId="0">
      <text>
        <r>
          <rPr>
            <sz val="11"/>
            <color theme="1"/>
            <rFont val="Calibri"/>
            <family val="2"/>
            <scheme val="minor"/>
          </rPr>
          <t>Recursos estatales: En el caso de los Municipios, son los que provienen del Gobierno Estatal y que cuentan con un destino específico, en términos de la Ley de Ingresos Estatal y del Presupuesto de Egresos Estatal.
	-L.C.P. Manuel Fonseca Villaseñor</t>
        </r>
      </text>
    </comment>
    <comment ref="C2821" authorId="0" shapeId="0">
      <text>
        <r>
          <rPr>
            <sz val="11"/>
            <color theme="1"/>
            <rFont val="Calibri"/>
            <family val="2"/>
            <scheme val="minor"/>
          </rPr>
          <t>Otros recursos de transferencias federales etiquetadas: Son los que provienen de otras fuentes etiquetadas no comprendidas en los conceptos anteriores.
	-L.C.P. Manuel Fonseca Villaseñor</t>
        </r>
      </text>
    </comment>
    <comment ref="B2822" authorId="0" shapeId="0">
      <text>
        <r>
          <rPr>
            <sz val="11"/>
            <color theme="1"/>
            <rFont val="Calibri"/>
            <family val="2"/>
            <scheme val="minor"/>
          </rPr>
          <t>Provisiones presupuestarias para hacer frente a las erogaciones que se deriven de contingencias o fenómenos climáticos, meteorológicos o económicos, con el fin de prevenir o resarcir daños a la población o a la infraestructura pública; así como las derivadas de las responsabilidades de los entes públicos.
	-L.C.P. Manuel Fonseca Villaseñor</t>
        </r>
      </text>
    </comment>
    <comment ref="B2823" authorId="0" shapeId="0">
      <text>
        <r>
          <rPr>
            <sz val="11"/>
            <color theme="1"/>
            <rFont val="Calibri"/>
            <family val="2"/>
            <scheme val="minor"/>
          </rPr>
          <t>Provisiones presupuestales destinadas a enfrentar las erogaciones que se deriven de fenómenos naturales, con el fin de prevenir o resarcir daños a la población o a la infraestructura pública; así como las derivadas de las responsabilidades de los entes públicos. Dichas provisiones se considerarán como transitorias en tanto se distribuye su monto entre las partidas específicas necesarias para los programas.
	-L.C.P. Manuel Fonseca Villaseñor</t>
        </r>
      </text>
    </comment>
    <comment ref="C2823" authorId="0" shapeId="0">
      <text>
        <r>
          <rPr>
            <sz val="11"/>
            <color theme="1"/>
            <rFont val="Calibri"/>
            <family val="2"/>
            <scheme val="minor"/>
          </rPr>
          <t>Recursos fiscales: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
	-L.C.P. Manuel Fonseca Villaseñor</t>
        </r>
      </text>
    </comment>
    <comment ref="C2824" authorId="0" shapeId="0">
      <text>
        <r>
          <rPr>
            <sz val="11"/>
            <color theme="1"/>
            <rFont val="Calibri"/>
            <family val="2"/>
            <scheme val="minor"/>
          </rPr>
          <t>Financiamiento interno: Son los que provienen de obligaciones contraídas en el país, con acreedores nacionales y pagaderos en el interior del país en moneda nacional.
	-L.C.P. Manuel Fonseca Villaseñor</t>
        </r>
      </text>
    </comment>
    <comment ref="C2825" authorId="0" shapeId="0">
      <text>
        <r>
          <rPr>
            <sz val="11"/>
            <color theme="1"/>
            <rFont val="Calibri"/>
            <family val="2"/>
            <scheme val="minor"/>
          </rPr>
          <t>Financiamiento Externo: Son los que provienen de obligaciones contraídas por el Poder Ejecutivo Federal con acreedores extranjeros y pagaderos en el exterior del país en moneda extranjera.
	-L.C.P. Manuel Fonseca Villaseñor</t>
        </r>
      </text>
    </comment>
    <comment ref="C2826" authorId="0" shapeId="0">
      <text>
        <r>
          <rPr>
            <sz val="11"/>
            <color theme="1"/>
            <rFont val="Calibri"/>
            <family val="2"/>
            <scheme val="minor"/>
          </rPr>
          <t>Ingresos propios: Son los que obtienen las entidades de la administración pública paraestatal y paramunicipal como pueden ser los ingresos por venta de bienes y servicios, ingresos diversos y no inherentes a la operación, en términos de las disposiciones legales aplicables.
	-L.C.P. Manuel Fonseca Villaseñor</t>
        </r>
      </text>
    </comment>
    <comment ref="C2827"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
	-L.C.P. Manuel Fonseca Villaseñor</t>
        </r>
      </text>
    </comment>
    <comment ref="C2828" authorId="0" shapeId="0">
      <text>
        <r>
          <rPr>
            <sz val="11"/>
            <color theme="1"/>
            <rFont val="Calibri"/>
            <family val="2"/>
            <scheme val="minor"/>
          </rPr>
          <t>Recursos estatales: En el caso de los Municipios, son los que provienen del Gobierno Estatal, en términos de la Ley de Ingresos Estatal y del Presupuesto de Egresos Estatal.
	-L.C.P. Manuel Fonseca Villaseñor</t>
        </r>
      </text>
    </comment>
    <comment ref="C2829" authorId="0" shapeId="0">
      <text>
        <r>
          <rPr>
            <sz val="11"/>
            <color theme="1"/>
            <rFont val="Calibri"/>
            <family val="2"/>
            <scheme val="minor"/>
          </rPr>
          <t>Otros recursos de libre disposición: Son los que provienen de otras fuentes no etiquetadas no comprendidas en los conceptos anteriores.
	-L.C.P. Manuel Fonseca Villaseñor</t>
        </r>
      </text>
    </comment>
    <comment ref="C2830"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
	-L.C.P. Manuel Fonseca Villaseñor</t>
        </r>
      </text>
    </comment>
    <comment ref="C2831" authorId="0" shapeId="0">
      <text>
        <r>
          <rPr>
            <sz val="11"/>
            <color theme="1"/>
            <rFont val="Calibri"/>
            <family val="2"/>
            <scheme val="minor"/>
          </rPr>
          <t>Recursos estatales: En el caso de los Municipios, son los que provienen del Gobierno Estatal y que cuentan con un destino específico, en términos de la Ley de Ingresos Estatal y del Presupuesto de Egresos Estatal.
	-L.C.P. Manuel Fonseca Villaseñor</t>
        </r>
      </text>
    </comment>
    <comment ref="C2832" authorId="0" shapeId="0">
      <text>
        <r>
          <rPr>
            <sz val="11"/>
            <color theme="1"/>
            <rFont val="Calibri"/>
            <family val="2"/>
            <scheme val="minor"/>
          </rPr>
          <t>Otros recursos de transferencias federales etiquetadas: Son los que provienen de otras fuentes etiquetadas no comprendidas en los conceptos anteriores.
	-L.C.P. Manuel Fonseca Villaseñor</t>
        </r>
      </text>
    </comment>
    <comment ref="B2833" authorId="0" shapeId="0">
      <text>
        <r>
          <rPr>
            <sz val="11"/>
            <color theme="1"/>
            <rFont val="Calibri"/>
            <family val="2"/>
            <scheme val="minor"/>
          </rPr>
          <t>Provisiones presupuestarias destinadas a enfrentar las erogaciones que se deriven de contingencias socioeconómicas, con el fin de prevenir o resarcir daños a la población o a la infraestructura pública; así como las derivadas de las responsabilidades de los entes públicos. Dichas provisiones se considerarán como transitorias en tanto se distribuye su monto entre las partidas específicas necesarias para los programas.
	-L.C.P. Manuel Fonseca Villaseñor</t>
        </r>
      </text>
    </comment>
    <comment ref="C2833" authorId="0" shapeId="0">
      <text>
        <r>
          <rPr>
            <sz val="11"/>
            <color theme="1"/>
            <rFont val="Calibri"/>
            <family val="2"/>
            <scheme val="minor"/>
          </rPr>
          <t>Recursos fiscales: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
	-L.C.P. Manuel Fonseca Villaseñor</t>
        </r>
      </text>
    </comment>
    <comment ref="C2834" authorId="0" shapeId="0">
      <text>
        <r>
          <rPr>
            <sz val="11"/>
            <color theme="1"/>
            <rFont val="Calibri"/>
            <family val="2"/>
            <scheme val="minor"/>
          </rPr>
          <t>Financiamiento interno: Son los que provienen de obligaciones contraídas en el país, con acreedores nacionales y pagaderos en el interior del país en moneda nacional.
	-L.C.P. Manuel Fonseca Villaseñor</t>
        </r>
      </text>
    </comment>
    <comment ref="C2835" authorId="0" shapeId="0">
      <text>
        <r>
          <rPr>
            <sz val="11"/>
            <color theme="1"/>
            <rFont val="Calibri"/>
            <family val="2"/>
            <scheme val="minor"/>
          </rPr>
          <t>Financiamiento Externo: Son los que provienen de obligaciones contraídas por el Poder Ejecutivo Federal con acreedores extranjeros y pagaderos en el exterior del país en moneda extranjera.
	-L.C.P. Manuel Fonseca Villaseñor</t>
        </r>
      </text>
    </comment>
    <comment ref="C2836" authorId="0" shapeId="0">
      <text>
        <r>
          <rPr>
            <sz val="11"/>
            <color theme="1"/>
            <rFont val="Calibri"/>
            <family val="2"/>
            <scheme val="minor"/>
          </rPr>
          <t>Ingresos propios: Son los que obtienen las entidades de la administración pública paraestatal y paramunicipal como pueden ser los ingresos por venta de bienes y servicios, ingresos diversos y no inherentes a la operación, en términos de las disposiciones legales aplicables.
	-L.C.P. Manuel Fonseca Villaseñor</t>
        </r>
      </text>
    </comment>
    <comment ref="C2837"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
	-L.C.P. Manuel Fonseca Villaseñor</t>
        </r>
      </text>
    </comment>
    <comment ref="C2838" authorId="0" shapeId="0">
      <text>
        <r>
          <rPr>
            <sz val="11"/>
            <color theme="1"/>
            <rFont val="Calibri"/>
            <family val="2"/>
            <scheme val="minor"/>
          </rPr>
          <t>Recursos estatales: En el caso de los Municipios, son los que provienen del Gobierno Estatal, en términos de la Ley de Ingresos Estatal y del Presupuesto de Egresos Estatal.
	-L.C.P. Manuel Fonseca Villaseñor</t>
        </r>
      </text>
    </comment>
    <comment ref="C2839" authorId="0" shapeId="0">
      <text>
        <r>
          <rPr>
            <sz val="11"/>
            <color theme="1"/>
            <rFont val="Calibri"/>
            <family val="2"/>
            <scheme val="minor"/>
          </rPr>
          <t>Otros recursos de libre disposición: Son los que provienen de otras fuentes no etiquetadas no comprendidas en los conceptos anteriores.
	-L.C.P. Manuel Fonseca Villaseñor</t>
        </r>
      </text>
    </comment>
    <comment ref="C2840"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
	-L.C.P. Manuel Fonseca Villaseñor</t>
        </r>
      </text>
    </comment>
    <comment ref="C2841" authorId="0" shapeId="0">
      <text>
        <r>
          <rPr>
            <sz val="11"/>
            <color theme="1"/>
            <rFont val="Calibri"/>
            <family val="2"/>
            <scheme val="minor"/>
          </rPr>
          <t>Recursos estatales: En el caso de los Municipios, son los que provienen del Gobierno Estatal y que cuentan con un destino específico, en términos de la Ley de Ingresos Estatal y del Presupuesto de Egresos Estatal.
	-L.C.P. Manuel Fonseca Villaseñor</t>
        </r>
      </text>
    </comment>
    <comment ref="C2842" authorId="0" shapeId="0">
      <text>
        <r>
          <rPr>
            <sz val="11"/>
            <color theme="1"/>
            <rFont val="Calibri"/>
            <family val="2"/>
            <scheme val="minor"/>
          </rPr>
          <t>Otros recursos de transferencias federales etiquetadas: Son los que provienen de otras fuentes etiquetadas no comprendidas en los conceptos anteriores.
	-L.C.P. Manuel Fonseca Villaseñor</t>
        </r>
      </text>
    </comment>
    <comment ref="B2843" authorId="0" shapeId="0">
      <text>
        <r>
          <rPr>
            <sz val="11"/>
            <color theme="1"/>
            <rFont val="Calibri"/>
            <family val="2"/>
            <scheme val="minor"/>
          </rPr>
          <t>Provisiones presupuestarias para otras erogaciones especiales, éstas se considerará como transitoria en tanto se distribuye su monto entre las partidas específicas necesarias para los programas, por lo que su asignación se afectará una vez ubicada en las partidas correspondientes, según la naturaleza de las erogaciones y previa aprobación, de acuerdo con lineamientos específicos.
	-L.C.P. Manuel Fonseca Villaseñor</t>
        </r>
      </text>
    </comment>
    <comment ref="C2843" authorId="0" shapeId="0">
      <text>
        <r>
          <rPr>
            <sz val="11"/>
            <color theme="1"/>
            <rFont val="Calibri"/>
            <family val="2"/>
            <scheme val="minor"/>
          </rPr>
          <t>Recursos fiscales: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
	-L.C.P. Manuel Fonseca Villaseñor</t>
        </r>
      </text>
    </comment>
    <comment ref="C2844" authorId="0" shapeId="0">
      <text>
        <r>
          <rPr>
            <sz val="11"/>
            <color theme="1"/>
            <rFont val="Calibri"/>
            <family val="2"/>
            <scheme val="minor"/>
          </rPr>
          <t>Financiamiento interno: Son los que provienen de obligaciones contraídas en el país, con acreedores nacionales y pagaderos en el interior del país en moneda nacional.
	-L.C.P. Manuel Fonseca Villaseñor</t>
        </r>
      </text>
    </comment>
    <comment ref="C2845" authorId="0" shapeId="0">
      <text>
        <r>
          <rPr>
            <sz val="11"/>
            <color theme="1"/>
            <rFont val="Calibri"/>
            <family val="2"/>
            <scheme val="minor"/>
          </rPr>
          <t>Financiamiento Externo: Son los que provienen de obligaciones contraídas por el Poder Ejecutivo Federal con acreedores extranjeros y pagaderos en el exterior del país en moneda extranjera.
	-L.C.P. Manuel Fonseca Villaseñor</t>
        </r>
      </text>
    </comment>
    <comment ref="C2846" authorId="0" shapeId="0">
      <text>
        <r>
          <rPr>
            <sz val="11"/>
            <color theme="1"/>
            <rFont val="Calibri"/>
            <family val="2"/>
            <scheme val="minor"/>
          </rPr>
          <t>Ingresos propios: Son los que obtienen las entidades de la administración pública paraestatal y paramunicipal como pueden ser los ingresos por venta de bienes y servicios, ingresos diversos y no inherentes a la operación, en términos de las disposiciones legales aplicables.
	-L.C.P. Manuel Fonseca Villaseñor</t>
        </r>
      </text>
    </comment>
    <comment ref="C2847"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
	-L.C.P. Manuel Fonseca Villaseñor</t>
        </r>
      </text>
    </comment>
    <comment ref="C2848" authorId="0" shapeId="0">
      <text>
        <r>
          <rPr>
            <sz val="11"/>
            <color theme="1"/>
            <rFont val="Calibri"/>
            <family val="2"/>
            <scheme val="minor"/>
          </rPr>
          <t>Recursos estatales: En el caso de los Municipios, son los que provienen del Gobierno Estatal, en términos de la Ley de Ingresos Estatal y del Presupuesto de Egresos Estatal.
	-L.C.P. Manuel Fonseca Villaseñor</t>
        </r>
      </text>
    </comment>
    <comment ref="C2849" authorId="0" shapeId="0">
      <text>
        <r>
          <rPr>
            <sz val="11"/>
            <color theme="1"/>
            <rFont val="Calibri"/>
            <family val="2"/>
            <scheme val="minor"/>
          </rPr>
          <t>Otros recursos de libre disposición: Son los que provienen de otras fuentes no etiquetadas no comprendidas en los conceptos anteriores.
	-L.C.P. Manuel Fonseca Villaseñor</t>
        </r>
      </text>
    </comment>
    <comment ref="C2850"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
	-L.C.P. Manuel Fonseca Villaseñor</t>
        </r>
      </text>
    </comment>
    <comment ref="C2851" authorId="0" shapeId="0">
      <text>
        <r>
          <rPr>
            <sz val="11"/>
            <color theme="1"/>
            <rFont val="Calibri"/>
            <family val="2"/>
            <scheme val="minor"/>
          </rPr>
          <t>Recursos estatales: En el caso de los Municipios, son los que provienen del Gobierno Estatal y que cuentan con un destino específico, en términos de la Ley de Ingresos Estatal y del Presupuesto de Egresos Estatal.
	-L.C.P. Manuel Fonseca Villaseñor</t>
        </r>
      </text>
    </comment>
    <comment ref="C2852" authorId="0" shapeId="0">
      <text>
        <r>
          <rPr>
            <sz val="11"/>
            <color theme="1"/>
            <rFont val="Calibri"/>
            <family val="2"/>
            <scheme val="minor"/>
          </rPr>
          <t>Otros recursos de transferencias federales etiquetadas: Son los que provienen de otras fuentes etiquetadas no comprendidas en los conceptos anteriores.
	-L.C.P. Manuel Fonseca Villaseñor</t>
        </r>
      </text>
    </comment>
    <comment ref="B2853" authorId="0" shapeId="0">
      <text>
        <r>
          <rPr>
            <sz val="11"/>
            <color theme="1"/>
            <rFont val="Calibri"/>
            <family val="2"/>
            <scheme val="minor"/>
          </rPr>
          <t>Asignaciones destinadas a cubrir las participaciones y aportaciones para las entidades federativas y los municipios. Incluye las asignaciones destinadas a la ejecución de programas federales a través de las entidades federativas, mediante la reasignación de responsabilidades y recursos presupuestarios, en los términos de los convenios que celebre el Gobierno Federal con éstas.
	-L.C.P. Manuel Fonseca Villaseñor</t>
        </r>
      </text>
    </comment>
    <comment ref="B2854" authorId="0" shapeId="0">
      <text>
        <r>
          <rPr>
            <sz val="11"/>
            <color theme="1"/>
            <rFont val="Calibri"/>
            <family val="2"/>
            <scheme val="minor"/>
          </rPr>
          <t>Recursos que corresponden a los estados y municipios que se derivan del Sistema Nacional de Coordinación Fiscal, de conformidad a lo establecido por los capítulos I, II, III y IV de la Ley de Coordinación Fiscal, así como las que correspondan a sistemas estatales de coordinación fiscal determinados por las leyes correspondientes.
	-L.C.P. Manuel Fonseca Villaseñor</t>
        </r>
      </text>
    </comment>
    <comment ref="B2855" authorId="0" shapeId="0">
      <text>
        <r>
          <rPr>
            <sz val="11"/>
            <color theme="1"/>
            <rFont val="Calibri"/>
            <family val="2"/>
            <scheme val="minor"/>
          </rPr>
          <t>Asignaciones de recursos previstos en el Presupuesto de Egresos por concepto de las estimaciones de participaciones en los ingresos federales que conforme a la Ley de Coordinación Fiscal correspondan a las haciendas públicas de los estados, municipios y Distrito Federal.
	-L.C.P. Manuel Fonseca Villaseñor</t>
        </r>
      </text>
    </comment>
    <comment ref="B2856" authorId="0" shapeId="0">
      <text>
        <r>
          <rPr>
            <sz val="11"/>
            <color theme="1"/>
            <rFont val="Calibri"/>
            <family val="2"/>
            <scheme val="minor"/>
          </rPr>
          <t>Asignaciones que prevén estimaciones por el porcentaje del importe total que se distribuye entre las entidades federativas y de la parte correspondiente en materia de derechos.
	-L.C.P. Manuel Fonseca Villaseñor</t>
        </r>
      </text>
    </comment>
    <comment ref="B2857" authorId="0" shapeId="0">
      <text>
        <r>
          <rPr>
            <sz val="11"/>
            <color theme="1"/>
            <rFont val="Calibri"/>
            <family val="2"/>
            <scheme val="minor"/>
          </rPr>
          <t>Recursos de los estados a los municipios que se derivan del Sistema Nacional de Coordinación Fiscal, así como las que correspondan a sistemas estatales de coordinación fiscal determinados por las leyes correspondientes.
	-L.C.P. Manuel Fonseca Villaseñor</t>
        </r>
      </text>
    </comment>
    <comment ref="B2858" authorId="0" shapeId="0">
      <text>
        <r>
          <rPr>
            <sz val="11"/>
            <color theme="1"/>
            <rFont val="Calibri"/>
            <family val="2"/>
            <scheme val="minor"/>
          </rPr>
          <t>Asignaciones destinadas a compensar los montos correspondientes en los fondos previstos en las demás partidas, que conforme a la fórmula establecida se estima deben recibir las entidades federativas por concepto de recaudación federal participable. Incluye las asignaciones cuya participación total en los fondos general de participaciones y de fomento municipal no alcance el crecimiento esperado en la recaudación federal participable; las asignaciones a las entidades federativas que resulten afectadas por el cambio en la fórmula de participaciones y aquéllas destinadas a cubrir el porcentaje de las participaciones derivado de la recaudación del impuesto especial de producción y servicios.
	-L.C.P. Manuel Fonseca Villaseñor</t>
        </r>
      </text>
    </comment>
    <comment ref="B2859" authorId="0" shapeId="0">
      <text>
        <r>
          <rPr>
            <sz val="11"/>
            <color theme="1"/>
            <rFont val="Calibri"/>
            <family val="2"/>
            <scheme val="minor"/>
          </rPr>
          <t>Asignaciones destinadas a compensar los montos correspondientes en los fondos previstos en las demás partidas que, conforme a la fórmula establecida, se estima deben recibir los municipios por concepto de recaudación federal participable. Incluye las asignaciones cuya participación total en los fondos general de participaciones y de fomento municipal no alcance el crecimiento esperado en la recaudación federal participable; las asignaciones a los municipios que resulten afectadas por el cambio en la fórmula de participaciones y aquéllas destinadas a cubrir el porcentaje de las participaciones derivado de la recaudación del impuesto especial de producción y servicios.
	-L.C.P. Manuel Fonseca Villaseñor</t>
        </r>
      </text>
    </comment>
    <comment ref="B2860" authorId="0" shapeId="0">
      <text>
        <r>
          <rPr>
            <sz val="11"/>
            <color theme="1"/>
            <rFont val="Calibri"/>
            <family val="2"/>
            <scheme val="minor"/>
          </rPr>
          <t>Asignaciones destinadas a cubrir los incentivos derivados de convenios de colaboración administrativa que se celebren con otros órdenes de gobierno.
	-L.C.P. Manuel Fonseca Villaseñor</t>
        </r>
      </text>
    </comment>
    <comment ref="C2860" authorId="0" shapeId="0">
      <text>
        <r>
          <rPr>
            <sz val="11"/>
            <color theme="1"/>
            <rFont val="Calibri"/>
            <family val="2"/>
            <scheme val="minor"/>
          </rPr>
          <t>Recursos fiscales: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
	-L.C.P. Manuel Fonseca Villaseñor</t>
        </r>
      </text>
    </comment>
    <comment ref="C2861" authorId="0" shapeId="0">
      <text>
        <r>
          <rPr>
            <sz val="11"/>
            <color theme="1"/>
            <rFont val="Calibri"/>
            <family val="2"/>
            <scheme val="minor"/>
          </rPr>
          <t>Financiamiento interno: Son los que provienen de obligaciones contraídas en el país, con acreedores nacionales y pagaderos en el interior del país en moneda nacional.
	-L.C.P. Manuel Fonseca Villaseñor</t>
        </r>
      </text>
    </comment>
    <comment ref="C2862" authorId="0" shapeId="0">
      <text>
        <r>
          <rPr>
            <sz val="11"/>
            <color theme="1"/>
            <rFont val="Calibri"/>
            <family val="2"/>
            <scheme val="minor"/>
          </rPr>
          <t>Financiamiento Externo: Son los que provienen de obligaciones contraídas por el Poder Ejecutivo Federal con acreedores extranjeros y pagaderos en el exterior del país en moneda extranjera.
	-L.C.P. Manuel Fonseca Villaseñor</t>
        </r>
      </text>
    </comment>
    <comment ref="C2863" authorId="0" shapeId="0">
      <text>
        <r>
          <rPr>
            <sz val="11"/>
            <color theme="1"/>
            <rFont val="Calibri"/>
            <family val="2"/>
            <scheme val="minor"/>
          </rPr>
          <t>Ingresos propios: Son los que obtienen las entidades de la administración pública paraestatal y paramunicipal como pueden ser los ingresos por venta de bienes y servicios, ingresos diversos y no inherentes a la operación, en términos de las disposiciones legales aplicables.
	-L.C.P. Manuel Fonseca Villaseñor</t>
        </r>
      </text>
    </comment>
    <comment ref="C2864"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
	-L.C.P. Manuel Fonseca Villaseñor</t>
        </r>
      </text>
    </comment>
    <comment ref="C2865" authorId="0" shapeId="0">
      <text>
        <r>
          <rPr>
            <sz val="11"/>
            <color theme="1"/>
            <rFont val="Calibri"/>
            <family val="2"/>
            <scheme val="minor"/>
          </rPr>
          <t>Recursos estatales: En el caso de los Municipios, son los que provienen del Gobierno Estatal, en términos de la Ley de Ingresos Estatal y del Presupuesto de Egresos Estatal.
	-L.C.P. Manuel Fonseca Villaseñor</t>
        </r>
      </text>
    </comment>
    <comment ref="C2866" authorId="0" shapeId="0">
      <text>
        <r>
          <rPr>
            <sz val="11"/>
            <color theme="1"/>
            <rFont val="Calibri"/>
            <family val="2"/>
            <scheme val="minor"/>
          </rPr>
          <t>Otros recursos de libre disposición: Son los que provienen de otras fuentes no etiquetadas no comprendidas en los conceptos anteriores.
	-L.C.P. Manuel Fonseca Villaseñor</t>
        </r>
      </text>
    </comment>
    <comment ref="C2867"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
	-L.C.P. Manuel Fonseca Villaseñor</t>
        </r>
      </text>
    </comment>
    <comment ref="C2868" authorId="0" shapeId="0">
      <text>
        <r>
          <rPr>
            <sz val="11"/>
            <color theme="1"/>
            <rFont val="Calibri"/>
            <family val="2"/>
            <scheme val="minor"/>
          </rPr>
          <t>Recursos estatales: En el caso de los Municipios, son los que provienen del Gobierno Estatal y que cuentan con un destino específico, en términos de la Ley de Ingresos Estatal y del Presupuesto de Egresos Estatal.
	-L.C.P. Manuel Fonseca Villaseñor</t>
        </r>
      </text>
    </comment>
    <comment ref="C2869" authorId="0" shapeId="0">
      <text>
        <r>
          <rPr>
            <sz val="11"/>
            <color theme="1"/>
            <rFont val="Calibri"/>
            <family val="2"/>
            <scheme val="minor"/>
          </rPr>
          <t>Otros recursos de transferencias federales etiquetadas: Son los que provienen de otras fuentes etiquetadas no comprendidas en los conceptos anteriores.
	-L.C.P. Manuel Fonseca Villaseñor</t>
        </r>
      </text>
    </comment>
    <comment ref="B2870" authorId="0" shapeId="0">
      <text>
        <r>
          <rPr>
            <sz val="11"/>
            <color theme="1"/>
            <rFont val="Calibri"/>
            <family val="2"/>
            <scheme val="minor"/>
          </rPr>
          <t>Recursos que corresponden a las entidades federativas y municipios que se derivan del Sistema Nacional de Coordinación Fiscal, de conformidad a lo establecido por el capítulo V de la Ley de Coordinación Fiscal.
	-L.C.P. Manuel Fonseca Villaseñor</t>
        </r>
      </text>
    </comment>
    <comment ref="B2871" authorId="0" shapeId="0">
      <text>
        <r>
          <rPr>
            <sz val="11"/>
            <color theme="1"/>
            <rFont val="Calibri"/>
            <family val="2"/>
            <scheme val="minor"/>
          </rPr>
          <t>Asignaciones destinadas a cubrir las aportaciones federales para educación básica y normal, servicios de salud, infraestructura social, fortalecimiento municipal, otorgamiento de las aportaciones múltiples, educación tecnológica y de adultos, seguridad pública y, en su caso, otras a las que se refiere la Ley de Coordinación Fiscal a favor de los estados y Distrito Federal.
	-L.C.P. Manuel Fonseca Villaseñor</t>
        </r>
      </text>
    </comment>
    <comment ref="B2872" authorId="0" shapeId="0">
      <text>
        <r>
          <rPr>
            <sz val="11"/>
            <color theme="1"/>
            <rFont val="Calibri"/>
            <family val="2"/>
            <scheme val="minor"/>
          </rPr>
          <t>Asignaciones destinadas a cubrir las aportaciones federales para educación básica y normal, servicios de salud, infraestructura social, fortalecimiento municipal, otorgamiento de las aportaciones múltiples, educación tecnológica y de adultos, seguridad pública y, en su caso, otras a las que se refiere la Ley de Coordinación Fiscal a favor de los municipios.
	-L.C.P. Manuel Fonseca Villaseñor</t>
        </r>
      </text>
    </comment>
    <comment ref="B2873" authorId="0" shapeId="0">
      <text>
        <r>
          <rPr>
            <sz val="11"/>
            <color theme="1"/>
            <rFont val="Calibri"/>
            <family val="2"/>
            <scheme val="minor"/>
          </rPr>
          <t>Asignaciones destinadas a cubrir las aportaciones estatales para educación básica y normal, servicios de salud, infraestructura social, fortalecimiento municipal, otorgamiento de las aportaciones múltiples, educación tecnológica y de adultos, seguridad pública y, en su caso, otras a las que se refiere la Ley de Coordinación Fiscal a favor de los Municipios.
	-L.C.P. Manuel Fonseca Villaseñor</t>
        </r>
      </text>
    </comment>
    <comment ref="B2874" authorId="0" shapeId="0">
      <text>
        <r>
          <rPr>
            <sz val="11"/>
            <color theme="1"/>
            <rFont val="Calibri"/>
            <family val="2"/>
            <scheme val="minor"/>
          </rPr>
          <t>Asignaciones destinadas a cubrir las aportaciones anuales para cada familia beneficiaria del Sistema de Protección Social en Salud, conforme al porcentaje y, en su caso, las actualizaciones que se determinen conforme a la Ley General de Salud.
	-L.C.P. Manuel Fonseca Villaseñor</t>
        </r>
      </text>
    </comment>
    <comment ref="B2875" authorId="0" shapeId="0">
      <text>
        <r>
          <rPr>
            <sz val="11"/>
            <color theme="1"/>
            <rFont val="Calibri"/>
            <family val="2"/>
            <scheme val="minor"/>
          </rPr>
          <t>Recursos destinados a compensar la disminución en ingresos participables a las entidades federativas y municipios.
	-L.C.P. Manuel Fonseca Villaseñor</t>
        </r>
      </text>
    </comment>
    <comment ref="B2876" authorId="0" shapeId="0">
      <text>
        <r>
          <rPr>
            <sz val="11"/>
            <color theme="1"/>
            <rFont val="Calibri"/>
            <family val="2"/>
            <scheme val="minor"/>
          </rPr>
          <t>Recursos asignados a un ente público y reasignado por éste a otro a través de convenios para su ejecución.
	-L.C.P. Manuel Fonseca Villaseñor</t>
        </r>
      </text>
    </comment>
    <comment ref="B2877" authorId="0" shapeId="0">
      <text>
        <r>
          <rPr>
            <sz val="11"/>
            <color theme="1"/>
            <rFont val="Calibri"/>
            <family val="2"/>
            <scheme val="minor"/>
          </rPr>
          <t>Asignaciones destinadas a los convenios que celebran los entes públicos con el propósito de reasignar la ejecución de funciones, programas o proyectos federales y, en su caso, recursos humanos o materiales.
	-L.C.P. Manuel Fonseca Villaseñor</t>
        </r>
      </text>
    </comment>
    <comment ref="C2877" authorId="0" shapeId="0">
      <text>
        <r>
          <rPr>
            <sz val="11"/>
            <color theme="1"/>
            <rFont val="Calibri"/>
            <family val="2"/>
            <scheme val="minor"/>
          </rPr>
          <t>Recursos fiscales: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
	-L.C.P. Manuel Fonseca Villaseñor</t>
        </r>
      </text>
    </comment>
    <comment ref="C2878" authorId="0" shapeId="0">
      <text>
        <r>
          <rPr>
            <sz val="11"/>
            <color theme="1"/>
            <rFont val="Calibri"/>
            <family val="2"/>
            <scheme val="minor"/>
          </rPr>
          <t>Financiamiento interno: Son los que provienen de obligaciones contraídas en el país, con acreedores nacionales y pagaderos en el interior del país en moneda nacional.
	-L.C.P. Manuel Fonseca Villaseñor</t>
        </r>
      </text>
    </comment>
    <comment ref="C2879" authorId="0" shapeId="0">
      <text>
        <r>
          <rPr>
            <sz val="11"/>
            <color theme="1"/>
            <rFont val="Calibri"/>
            <family val="2"/>
            <scheme val="minor"/>
          </rPr>
          <t>Financiamiento Externo: Son los que provienen de obligaciones contraídas por el Poder Ejecutivo Federal con acreedores extranjeros y pagaderos en el exterior del país en moneda extranjera.
	-L.C.P. Manuel Fonseca Villaseñor</t>
        </r>
      </text>
    </comment>
    <comment ref="C2880" authorId="0" shapeId="0">
      <text>
        <r>
          <rPr>
            <sz val="11"/>
            <color theme="1"/>
            <rFont val="Calibri"/>
            <family val="2"/>
            <scheme val="minor"/>
          </rPr>
          <t>Ingresos propios: Son los que obtienen las entidades de la administración pública paraestatal y paramunicipal como pueden ser los ingresos por venta de bienes y servicios, ingresos diversos y no inherentes a la operación, en términos de las disposiciones legales aplicables.
	-L.C.P. Manuel Fonseca Villaseñor</t>
        </r>
      </text>
    </comment>
    <comment ref="C2881"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
	-L.C.P. Manuel Fonseca Villaseñor</t>
        </r>
      </text>
    </comment>
    <comment ref="C2882" authorId="0" shapeId="0">
      <text>
        <r>
          <rPr>
            <sz val="11"/>
            <color theme="1"/>
            <rFont val="Calibri"/>
            <family val="2"/>
            <scheme val="minor"/>
          </rPr>
          <t>Recursos estatales: En el caso de los Municipios, son los que provienen del Gobierno Estatal, en términos de la Ley de Ingresos Estatal y del Presupuesto de Egresos Estatal.
	-L.C.P. Manuel Fonseca Villaseñor</t>
        </r>
      </text>
    </comment>
    <comment ref="C2883" authorId="0" shapeId="0">
      <text>
        <r>
          <rPr>
            <sz val="11"/>
            <color theme="1"/>
            <rFont val="Calibri"/>
            <family val="2"/>
            <scheme val="minor"/>
          </rPr>
          <t>Otros recursos de libre disposición: Son los que provienen de otras fuentes no etiquetadas no comprendidas en los conceptos anteriores.
	-L.C.P. Manuel Fonseca Villaseñor</t>
        </r>
      </text>
    </comment>
    <comment ref="C2884"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
	-L.C.P. Manuel Fonseca Villaseñor</t>
        </r>
      </text>
    </comment>
    <comment ref="C2885" authorId="0" shapeId="0">
      <text>
        <r>
          <rPr>
            <sz val="11"/>
            <color theme="1"/>
            <rFont val="Calibri"/>
            <family val="2"/>
            <scheme val="minor"/>
          </rPr>
          <t>Recursos estatales: En el caso de los Municipios, son los que provienen del Gobierno Estatal y que cuentan con un destino específico, en términos de la Ley de Ingresos Estatal y del Presupuesto de Egresos Estatal.
	-L.C.P. Manuel Fonseca Villaseñor</t>
        </r>
      </text>
    </comment>
    <comment ref="C2886" authorId="0" shapeId="0">
      <text>
        <r>
          <rPr>
            <sz val="11"/>
            <color theme="1"/>
            <rFont val="Calibri"/>
            <family val="2"/>
            <scheme val="minor"/>
          </rPr>
          <t>Otros recursos de transferencias federales etiquetadas: Son los que provienen de otras fuentes etiquetadas no comprendidas en los conceptos anteriores.
	-L.C.P. Manuel Fonseca Villaseñor</t>
        </r>
      </text>
    </comment>
    <comment ref="B2887" authorId="0" shapeId="0">
      <text>
        <r>
          <rPr>
            <sz val="11"/>
            <color theme="1"/>
            <rFont val="Calibri"/>
            <family val="2"/>
            <scheme val="minor"/>
          </rPr>
          <t>Asignaciones destinadas a los convenios que celebran los entes públicos con el propósito de descentralizar la ejecución de funciones, programas o proyectos federales y, en su caso, recursos humanos  o materiales.
	-L.C.P. Manuel Fonseca Villaseñor</t>
        </r>
      </text>
    </comment>
    <comment ref="C2887" authorId="0" shapeId="0">
      <text>
        <r>
          <rPr>
            <sz val="11"/>
            <color theme="1"/>
            <rFont val="Calibri"/>
            <family val="2"/>
            <scheme val="minor"/>
          </rPr>
          <t>Recursos fiscales: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
	-L.C.P. Manuel Fonseca Villaseñor</t>
        </r>
      </text>
    </comment>
    <comment ref="C2888" authorId="0" shapeId="0">
      <text>
        <r>
          <rPr>
            <sz val="11"/>
            <color theme="1"/>
            <rFont val="Calibri"/>
            <family val="2"/>
            <scheme val="minor"/>
          </rPr>
          <t>Financiamiento interno: Son los que provienen de obligaciones contraídas en el país, con acreedores nacionales y pagaderos en el interior del país en moneda nacional.
	-L.C.P. Manuel Fonseca Villaseñor</t>
        </r>
      </text>
    </comment>
    <comment ref="C2889" authorId="0" shapeId="0">
      <text>
        <r>
          <rPr>
            <sz val="11"/>
            <color theme="1"/>
            <rFont val="Calibri"/>
            <family val="2"/>
            <scheme val="minor"/>
          </rPr>
          <t>Financiamiento Externo: Son los que provienen de obligaciones contraídas por el Poder Ejecutivo Federal con acreedores extranjeros y pagaderos en el exterior del país en moneda extranjera.
	-L.C.P. Manuel Fonseca Villaseñor</t>
        </r>
      </text>
    </comment>
    <comment ref="C2890" authorId="0" shapeId="0">
      <text>
        <r>
          <rPr>
            <sz val="11"/>
            <color theme="1"/>
            <rFont val="Calibri"/>
            <family val="2"/>
            <scheme val="minor"/>
          </rPr>
          <t>Ingresos propios: Son los que obtienen las entidades de la administración pública paraestatal y paramunicipal como pueden ser los ingresos por venta de bienes y servicios, ingresos diversos y no inherentes a la operación, en términos de las disposiciones legales aplicables.
	-L.C.P. Manuel Fonseca Villaseñor</t>
        </r>
      </text>
    </comment>
    <comment ref="C2891"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
	-L.C.P. Manuel Fonseca Villaseñor</t>
        </r>
      </text>
    </comment>
    <comment ref="C2892" authorId="0" shapeId="0">
      <text>
        <r>
          <rPr>
            <sz val="11"/>
            <color theme="1"/>
            <rFont val="Calibri"/>
            <family val="2"/>
            <scheme val="minor"/>
          </rPr>
          <t>Recursos estatales: En el caso de los Municipios, son los que provienen del Gobierno Estatal, en términos de la Ley de Ingresos Estatal y del Presupuesto de Egresos Estatal.
	-L.C.P. Manuel Fonseca Villaseñor</t>
        </r>
      </text>
    </comment>
    <comment ref="C2893" authorId="0" shapeId="0">
      <text>
        <r>
          <rPr>
            <sz val="11"/>
            <color theme="1"/>
            <rFont val="Calibri"/>
            <family val="2"/>
            <scheme val="minor"/>
          </rPr>
          <t>Otros recursos de libre disposición: Son los que provienen de otras fuentes no etiquetadas no comprendidas en los conceptos anteriores.
	-L.C.P. Manuel Fonseca Villaseñor</t>
        </r>
      </text>
    </comment>
    <comment ref="C2894"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
	-L.C.P. Manuel Fonseca Villaseñor</t>
        </r>
      </text>
    </comment>
    <comment ref="C2895" authorId="0" shapeId="0">
      <text>
        <r>
          <rPr>
            <sz val="11"/>
            <color theme="1"/>
            <rFont val="Calibri"/>
            <family val="2"/>
            <scheme val="minor"/>
          </rPr>
          <t>Recursos estatales: En el caso de los Municipios, son los que provienen del Gobierno Estatal y que cuentan con un destino específico, en términos de la Ley de Ingresos Estatal y del Presupuesto de Egresos Estatal.
	-L.C.P. Manuel Fonseca Villaseñor</t>
        </r>
      </text>
    </comment>
    <comment ref="C2896" authorId="0" shapeId="0">
      <text>
        <r>
          <rPr>
            <sz val="11"/>
            <color theme="1"/>
            <rFont val="Calibri"/>
            <family val="2"/>
            <scheme val="minor"/>
          </rPr>
          <t>Otros recursos de transferencias federales etiquetadas: Son los que provienen de otras fuentes etiquetadas no comprendidas en los conceptos anteriores.
	-L.C.P. Manuel Fonseca Villaseñor</t>
        </r>
      </text>
    </comment>
    <comment ref="B2897" authorId="0" shapeId="0">
      <text>
        <r>
          <rPr>
            <sz val="11"/>
            <color theme="1"/>
            <rFont val="Calibri"/>
            <family val="2"/>
            <scheme val="minor"/>
          </rPr>
          <t>Asignaciones destinadas a otros convenios no especificados en las partidas anteriores que celebran los entes públicos.
	-L.C.P. Manuel Fonseca Villaseñor</t>
        </r>
      </text>
    </comment>
    <comment ref="C2897" authorId="0" shapeId="0">
      <text>
        <r>
          <rPr>
            <sz val="11"/>
            <color theme="1"/>
            <rFont val="Calibri"/>
            <family val="2"/>
            <scheme val="minor"/>
          </rPr>
          <t>Recursos fiscales: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
	-L.C.P. Manuel Fonseca Villaseñor</t>
        </r>
      </text>
    </comment>
    <comment ref="C2898" authorId="0" shapeId="0">
      <text>
        <r>
          <rPr>
            <sz val="11"/>
            <color theme="1"/>
            <rFont val="Calibri"/>
            <family val="2"/>
            <scheme val="minor"/>
          </rPr>
          <t>Financiamiento interno: Son los que provienen de obligaciones contraídas en el país, con acreedores nacionales y pagaderos en el interior del país en moneda nacional.
	-L.C.P. Manuel Fonseca Villaseñor</t>
        </r>
      </text>
    </comment>
    <comment ref="C2899" authorId="0" shapeId="0">
      <text>
        <r>
          <rPr>
            <sz val="11"/>
            <color theme="1"/>
            <rFont val="Calibri"/>
            <family val="2"/>
            <scheme val="minor"/>
          </rPr>
          <t>Financiamiento Externo: Son los que provienen de obligaciones contraídas por el Poder Ejecutivo Federal con acreedores extranjeros y pagaderos en el exterior del país en moneda extranjera.
	-L.C.P. Manuel Fonseca Villaseñor</t>
        </r>
      </text>
    </comment>
    <comment ref="C2900" authorId="0" shapeId="0">
      <text>
        <r>
          <rPr>
            <sz val="11"/>
            <color theme="1"/>
            <rFont val="Calibri"/>
            <family val="2"/>
            <scheme val="minor"/>
          </rPr>
          <t>Ingresos propios: Son los que obtienen las entidades de la administración pública paraestatal y paramunicipal como pueden ser los ingresos por venta de bienes y servicios, ingresos diversos y no inherentes a la operación, en términos de las disposiciones legales aplicables.
	-L.C.P. Manuel Fonseca Villaseñor</t>
        </r>
      </text>
    </comment>
    <comment ref="C2901"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
	-L.C.P. Manuel Fonseca Villaseñor</t>
        </r>
      </text>
    </comment>
    <comment ref="C2902" authorId="0" shapeId="0">
      <text>
        <r>
          <rPr>
            <sz val="11"/>
            <color theme="1"/>
            <rFont val="Calibri"/>
            <family val="2"/>
            <scheme val="minor"/>
          </rPr>
          <t>Recursos estatales: En el caso de los Municipios, son los que provienen del Gobierno Estatal, en términos de la Ley de Ingresos Estatal y del Presupuesto de Egresos Estatal.
	-L.C.P. Manuel Fonseca Villaseñor</t>
        </r>
      </text>
    </comment>
    <comment ref="C2903" authorId="0" shapeId="0">
      <text>
        <r>
          <rPr>
            <sz val="11"/>
            <color theme="1"/>
            <rFont val="Calibri"/>
            <family val="2"/>
            <scheme val="minor"/>
          </rPr>
          <t>Otros recursos de libre disposición: Son los que provienen de otras fuentes no etiquetadas no comprendidas en los conceptos anteriores.
	-L.C.P. Manuel Fonseca Villaseñor</t>
        </r>
      </text>
    </comment>
    <comment ref="C2904"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
	-L.C.P. Manuel Fonseca Villaseñor</t>
        </r>
      </text>
    </comment>
    <comment ref="C2905" authorId="0" shapeId="0">
      <text>
        <r>
          <rPr>
            <sz val="11"/>
            <color theme="1"/>
            <rFont val="Calibri"/>
            <family val="2"/>
            <scheme val="minor"/>
          </rPr>
          <t>Recursos estatales: En el caso de los Municipios, son los que provienen del Gobierno Estatal y que cuentan con un destino específico, en términos de la Ley de Ingresos Estatal y del Presupuesto de Egresos Estatal.
	-L.C.P. Manuel Fonseca Villaseñor</t>
        </r>
      </text>
    </comment>
    <comment ref="C2906" authorId="0" shapeId="0">
      <text>
        <r>
          <rPr>
            <sz val="11"/>
            <color theme="1"/>
            <rFont val="Calibri"/>
            <family val="2"/>
            <scheme val="minor"/>
          </rPr>
          <t>Otros recursos de transferencias federales etiquetadas: Son los que provienen de otras fuentes etiquetadas no comprendidas en los conceptos anteriores.
	-L.C.P. Manuel Fonseca Villaseñor</t>
        </r>
      </text>
    </comment>
    <comment ref="B2907" authorId="0" shapeId="0">
      <text>
        <r>
          <rPr>
            <sz val="11"/>
            <color theme="1"/>
            <rFont val="Calibri"/>
            <family val="2"/>
            <scheme val="minor"/>
          </rPr>
          <t>Asignaciones destinadas a cubrir obligaciones del Gobierno por concepto de deuda pública interna y externa derivada de la contratación de empréstitos; incluye la amortización, los intereses, gastos y comisiones de la deuda pública, así como las erogaciones relacionadas con la emisión y/o contratación de deuda. Asimismo, incluye los adeudos de ejercicios fiscales anteriores (ADEFAS).
	-L.C.P. Manuel Fonseca Villaseñor</t>
        </r>
      </text>
    </comment>
    <comment ref="B2908" authorId="0" shapeId="0">
      <text>
        <r>
          <rPr>
            <sz val="11"/>
            <color theme="1"/>
            <rFont val="Calibri"/>
            <family val="2"/>
            <scheme val="minor"/>
          </rPr>
          <t>Asignaciones destinadas a cubrir el pago del principal derivado de los diversos créditos o financiamientos contratados a plazo con instituciones nacionales y extranjeras, privadas y mixtas de crédito y con otros acreedores, que sean pagaderos en el interior y exterior del país en moneda de curso legal.
	-L.C.P. Manuel Fonseca Villaseñor</t>
        </r>
      </text>
    </comment>
    <comment ref="B2909" authorId="0" shapeId="0">
      <text>
        <r>
          <rPr>
            <sz val="11"/>
            <color theme="1"/>
            <rFont val="Calibri"/>
            <family val="2"/>
            <scheme val="minor"/>
          </rPr>
          <t>Asignaciones destinadas a cubrir el pago del principal derivado de los créditos contraídos en moneda nacional con instituciones de crédito establecidas en el territorio nacional.
	-L.C.P. Manuel Fonseca Villaseñor</t>
        </r>
      </text>
    </comment>
    <comment ref="C2909" authorId="0" shapeId="0">
      <text>
        <r>
          <rPr>
            <sz val="11"/>
            <color theme="1"/>
            <rFont val="Calibri"/>
            <family val="2"/>
            <scheme val="minor"/>
          </rPr>
          <t>Recursos fiscales: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
	-L.C.P. Manuel Fonseca Villaseñor</t>
        </r>
      </text>
    </comment>
    <comment ref="C2910" authorId="0" shapeId="0">
      <text>
        <r>
          <rPr>
            <sz val="11"/>
            <color theme="1"/>
            <rFont val="Calibri"/>
            <family val="2"/>
            <scheme val="minor"/>
          </rPr>
          <t>Financiamiento interno: Son los que provienen de obligaciones contraídas en el país, con acreedores nacionales y pagaderos en el interior del país en moneda nacional.
	-L.C.P. Manuel Fonseca Villaseñor</t>
        </r>
      </text>
    </comment>
    <comment ref="C2911" authorId="0" shapeId="0">
      <text>
        <r>
          <rPr>
            <sz val="11"/>
            <color theme="1"/>
            <rFont val="Calibri"/>
            <family val="2"/>
            <scheme val="minor"/>
          </rPr>
          <t>Financiamiento Externo: Son los que provienen de obligaciones contraídas por el Poder Ejecutivo Federal con acreedores extranjeros y pagaderos en el exterior del país en moneda extranjera.
	-L.C.P. Manuel Fonseca Villaseñor</t>
        </r>
      </text>
    </comment>
    <comment ref="C2912" authorId="0" shapeId="0">
      <text>
        <r>
          <rPr>
            <sz val="11"/>
            <color theme="1"/>
            <rFont val="Calibri"/>
            <family val="2"/>
            <scheme val="minor"/>
          </rPr>
          <t>Ingresos propios: Son los que obtienen las entidades de la administración pública paraestatal y paramunicipal como pueden ser los ingresos por venta de bienes y servicios, ingresos diversos y no inherentes a la operación, en términos de las disposiciones legales aplicables.
	-L.C.P. Manuel Fonseca Villaseñor</t>
        </r>
      </text>
    </comment>
    <comment ref="C2913"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
	-L.C.P. Manuel Fonseca Villaseñor</t>
        </r>
      </text>
    </comment>
    <comment ref="C2914" authorId="0" shapeId="0">
      <text>
        <r>
          <rPr>
            <sz val="11"/>
            <color theme="1"/>
            <rFont val="Calibri"/>
            <family val="2"/>
            <scheme val="minor"/>
          </rPr>
          <t>Recursos estatales: En el caso de los Municipios, son los que provienen del Gobierno Estatal, en términos de la Ley de Ingresos Estatal y del Presupuesto de Egresos Estatal.
	-L.C.P. Manuel Fonseca Villaseñor</t>
        </r>
      </text>
    </comment>
    <comment ref="C2915" authorId="0" shapeId="0">
      <text>
        <r>
          <rPr>
            <sz val="11"/>
            <color theme="1"/>
            <rFont val="Calibri"/>
            <family val="2"/>
            <scheme val="minor"/>
          </rPr>
          <t>Otros recursos de libre disposición: Son los que provienen de otras fuentes no etiquetadas no comprendidas en los conceptos anteriores.
	-L.C.P. Manuel Fonseca Villaseñor</t>
        </r>
      </text>
    </comment>
    <comment ref="C2916"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
	-L.C.P. Manuel Fonseca Villaseñor</t>
        </r>
      </text>
    </comment>
    <comment ref="C2917" authorId="0" shapeId="0">
      <text>
        <r>
          <rPr>
            <sz val="11"/>
            <color theme="1"/>
            <rFont val="Calibri"/>
            <family val="2"/>
            <scheme val="minor"/>
          </rPr>
          <t>Recursos estatales: En el caso de los Municipios, son los que provienen del Gobierno Estatal y que cuentan con un destino específico, en términos de la Ley de Ingresos Estatal y del Presupuesto de Egresos Estatal.
	-L.C.P. Manuel Fonseca Villaseñor</t>
        </r>
      </text>
    </comment>
    <comment ref="C2918" authorId="0" shapeId="0">
      <text>
        <r>
          <rPr>
            <sz val="11"/>
            <color theme="1"/>
            <rFont val="Calibri"/>
            <family val="2"/>
            <scheme val="minor"/>
          </rPr>
          <t>Otros recursos de transferencias federales etiquetadas: Son los que provienen de otras fuentes etiquetadas no comprendidas en los conceptos anteriores.
	-L.C.P. Manuel Fonseca Villaseñor</t>
        </r>
      </text>
    </comment>
    <comment ref="B2919" authorId="0" shapeId="0">
      <text>
        <r>
          <rPr>
            <sz val="11"/>
            <color theme="1"/>
            <rFont val="Calibri"/>
            <family val="2"/>
            <scheme val="minor"/>
          </rPr>
          <t>Asignaciones para el pago del principal derivado de la colocación de valores por los entes públicos en territorio nacional.
	-L.C.P. Manuel Fonseca Villaseñor</t>
        </r>
      </text>
    </comment>
    <comment ref="C2919" authorId="0" shapeId="0">
      <text>
        <r>
          <rPr>
            <sz val="11"/>
            <color theme="1"/>
            <rFont val="Calibri"/>
            <family val="2"/>
            <scheme val="minor"/>
          </rPr>
          <t>Recursos fiscales: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
	-L.C.P. Manuel Fonseca Villaseñor</t>
        </r>
      </text>
    </comment>
    <comment ref="C2920" authorId="0" shapeId="0">
      <text>
        <r>
          <rPr>
            <sz val="11"/>
            <color theme="1"/>
            <rFont val="Calibri"/>
            <family val="2"/>
            <scheme val="minor"/>
          </rPr>
          <t>Financiamiento interno: Son los que provienen de obligaciones contraídas en el país, con acreedores nacionales y pagaderos en el interior del país en moneda nacional.
	-L.C.P. Manuel Fonseca Villaseñor</t>
        </r>
      </text>
    </comment>
    <comment ref="C2921" authorId="0" shapeId="0">
      <text>
        <r>
          <rPr>
            <sz val="11"/>
            <color theme="1"/>
            <rFont val="Calibri"/>
            <family val="2"/>
            <scheme val="minor"/>
          </rPr>
          <t>Financiamiento Externo: Son los que provienen de obligaciones contraídas por el Poder Ejecutivo Federal con acreedores extranjeros y pagaderos en el exterior del país en moneda extranjera.
	-L.C.P. Manuel Fonseca Villaseñor</t>
        </r>
      </text>
    </comment>
    <comment ref="C2922" authorId="0" shapeId="0">
      <text>
        <r>
          <rPr>
            <sz val="11"/>
            <color theme="1"/>
            <rFont val="Calibri"/>
            <family val="2"/>
            <scheme val="minor"/>
          </rPr>
          <t>Ingresos propios: Son los que obtienen las entidades de la administración pública paraestatal y paramunicipal como pueden ser los ingresos por venta de bienes y servicios, ingresos diversos y no inherentes a la operación, en términos de las disposiciones legales aplicables.
	-L.C.P. Manuel Fonseca Villaseñor</t>
        </r>
      </text>
    </comment>
    <comment ref="C2923"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
	-L.C.P. Manuel Fonseca Villaseñor</t>
        </r>
      </text>
    </comment>
    <comment ref="C2924" authorId="0" shapeId="0">
      <text>
        <r>
          <rPr>
            <sz val="11"/>
            <color theme="1"/>
            <rFont val="Calibri"/>
            <family val="2"/>
            <scheme val="minor"/>
          </rPr>
          <t>Recursos estatales: En el caso de los Municipios, son los que provienen del Gobierno Estatal, en términos de la Ley de Ingresos Estatal y del Presupuesto de Egresos Estatal.
	-L.C.P. Manuel Fonseca Villaseñor</t>
        </r>
      </text>
    </comment>
    <comment ref="C2925" authorId="0" shapeId="0">
      <text>
        <r>
          <rPr>
            <sz val="11"/>
            <color theme="1"/>
            <rFont val="Calibri"/>
            <family val="2"/>
            <scheme val="minor"/>
          </rPr>
          <t>Otros recursos de libre disposición: Son los que provienen de otras fuentes no etiquetadas no comprendidas en los conceptos anteriores.
	-L.C.P. Manuel Fonseca Villaseñor</t>
        </r>
      </text>
    </comment>
    <comment ref="C2926"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
	-L.C.P. Manuel Fonseca Villaseñor</t>
        </r>
      </text>
    </comment>
    <comment ref="C2927" authorId="0" shapeId="0">
      <text>
        <r>
          <rPr>
            <sz val="11"/>
            <color theme="1"/>
            <rFont val="Calibri"/>
            <family val="2"/>
            <scheme val="minor"/>
          </rPr>
          <t>Recursos estatales: En el caso de los Municipios, son los que provienen del Gobierno Estatal y que cuentan con un destino específico, en términos de la Ley de Ingresos Estatal y del Presupuesto de Egresos Estatal.
	-L.C.P. Manuel Fonseca Villaseñor</t>
        </r>
      </text>
    </comment>
    <comment ref="C2928" authorId="0" shapeId="0">
      <text>
        <r>
          <rPr>
            <sz val="11"/>
            <color theme="1"/>
            <rFont val="Calibri"/>
            <family val="2"/>
            <scheme val="minor"/>
          </rPr>
          <t>Otros recursos de transferencias federales etiquetadas: Son los que provienen de otras fuentes etiquetadas no comprendidas en los conceptos anteriores.
	-L.C.P. Manuel Fonseca Villaseñor</t>
        </r>
      </text>
    </comment>
    <comment ref="B2929" authorId="0" shapeId="0">
      <text>
        <r>
          <rPr>
            <sz val="11"/>
            <color theme="1"/>
            <rFont val="Calibri"/>
            <family val="2"/>
            <scheme val="minor"/>
          </rPr>
          <t>Asignaciones para la amortización de financiamientos contraídos con arrendadoras nacionales o en el que su pago esté convenido en moneda nacional.
	-L.C.P. Manuel Fonseca Villaseñor</t>
        </r>
      </text>
    </comment>
    <comment ref="C2929" authorId="0" shapeId="0">
      <text>
        <r>
          <rPr>
            <sz val="11"/>
            <color theme="1"/>
            <rFont val="Calibri"/>
            <family val="2"/>
            <scheme val="minor"/>
          </rPr>
          <t>Recursos fiscales: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
	-L.C.P. Manuel Fonseca Villaseñor</t>
        </r>
      </text>
    </comment>
    <comment ref="C2930" authorId="0" shapeId="0">
      <text>
        <r>
          <rPr>
            <sz val="11"/>
            <color theme="1"/>
            <rFont val="Calibri"/>
            <family val="2"/>
            <scheme val="minor"/>
          </rPr>
          <t>Financiamiento interno: Son los que provienen de obligaciones contraídas en el país, con acreedores nacionales y pagaderos en el interior del país en moneda nacional.
	-L.C.P. Manuel Fonseca Villaseñor</t>
        </r>
      </text>
    </comment>
    <comment ref="C2931" authorId="0" shapeId="0">
      <text>
        <r>
          <rPr>
            <sz val="11"/>
            <color theme="1"/>
            <rFont val="Calibri"/>
            <family val="2"/>
            <scheme val="minor"/>
          </rPr>
          <t>Financiamiento Externo: Son los que provienen de obligaciones contraídas por el Poder Ejecutivo Federal con acreedores extranjeros y pagaderos en el exterior del país en moneda extranjera.
	-L.C.P. Manuel Fonseca Villaseñor</t>
        </r>
      </text>
    </comment>
    <comment ref="C2932" authorId="0" shapeId="0">
      <text>
        <r>
          <rPr>
            <sz val="11"/>
            <color theme="1"/>
            <rFont val="Calibri"/>
            <family val="2"/>
            <scheme val="minor"/>
          </rPr>
          <t>Ingresos propios: Son los que obtienen las entidades de la administración pública paraestatal y paramunicipal como pueden ser los ingresos por venta de bienes y servicios, ingresos diversos y no inherentes a la operación, en términos de las disposiciones legales aplicables.
	-L.C.P. Manuel Fonseca Villaseñor</t>
        </r>
      </text>
    </comment>
    <comment ref="C2933"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
	-L.C.P. Manuel Fonseca Villaseñor</t>
        </r>
      </text>
    </comment>
    <comment ref="C2934" authorId="0" shapeId="0">
      <text>
        <r>
          <rPr>
            <sz val="11"/>
            <color theme="1"/>
            <rFont val="Calibri"/>
            <family val="2"/>
            <scheme val="minor"/>
          </rPr>
          <t>Recursos estatales: En el caso de los Municipios, son los que provienen del Gobierno Estatal, en términos de la Ley de Ingresos Estatal y del Presupuesto de Egresos Estatal.
	-L.C.P. Manuel Fonseca Villaseñor</t>
        </r>
      </text>
    </comment>
    <comment ref="C2935" authorId="0" shapeId="0">
      <text>
        <r>
          <rPr>
            <sz val="11"/>
            <color theme="1"/>
            <rFont val="Calibri"/>
            <family val="2"/>
            <scheme val="minor"/>
          </rPr>
          <t>Otros recursos de libre disposición: Son los que provienen de otras fuentes no etiquetadas no comprendidas en los conceptos anteriores.
	-L.C.P. Manuel Fonseca Villaseñor</t>
        </r>
      </text>
    </comment>
    <comment ref="C2936"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
	-L.C.P. Manuel Fonseca Villaseñor</t>
        </r>
      </text>
    </comment>
    <comment ref="C2937" authorId="0" shapeId="0">
      <text>
        <r>
          <rPr>
            <sz val="11"/>
            <color theme="1"/>
            <rFont val="Calibri"/>
            <family val="2"/>
            <scheme val="minor"/>
          </rPr>
          <t>Recursos estatales: En el caso de los Municipios, son los que provienen del Gobierno Estatal y que cuentan con un destino específico, en términos de la Ley de Ingresos Estatal y del Presupuesto de Egresos Estatal.
	-L.C.P. Manuel Fonseca Villaseñor</t>
        </r>
      </text>
    </comment>
    <comment ref="C2938" authorId="0" shapeId="0">
      <text>
        <r>
          <rPr>
            <sz val="11"/>
            <color theme="1"/>
            <rFont val="Calibri"/>
            <family val="2"/>
            <scheme val="minor"/>
          </rPr>
          <t>Otros recursos de transferencias federales etiquetadas: Son los que provienen de otras fuentes etiquetadas no comprendidas en los conceptos anteriores.
	-L.C.P. Manuel Fonseca Villaseñor</t>
        </r>
      </text>
    </comment>
    <comment ref="B2939" authorId="0" shapeId="0">
      <text>
        <r>
          <rPr>
            <sz val="11"/>
            <color theme="1"/>
            <rFont val="Calibri"/>
            <family val="2"/>
            <scheme val="minor"/>
          </rPr>
          <t>Asignaciones destinadas a cubrir el pago del principal, derivado de los créditos contraídos en moneda extranjera con bancos establecidos fuera del territorio nacional.
	-L.C.P. Manuel Fonseca Villaseñor</t>
        </r>
      </text>
    </comment>
    <comment ref="B2940" authorId="0" shapeId="0">
      <text>
        <r>
          <rPr>
            <sz val="11"/>
            <color theme="1"/>
            <rFont val="Calibri"/>
            <family val="2"/>
            <scheme val="minor"/>
          </rPr>
          <t>Asignaciones destinadas a cubrir el pago del principal de los financiamientos contratados con el Banco Internacional de Reconstrucción y Fomento, el Banco Interamericano de Desarrollo y otras instituciones análogas.
	-L.C.P. Manuel Fonseca Villaseñor</t>
        </r>
      </text>
    </comment>
    <comment ref="B2941" authorId="0" shapeId="0">
      <text>
        <r>
          <rPr>
            <sz val="11"/>
            <color theme="1"/>
            <rFont val="Calibri"/>
            <family val="2"/>
            <scheme val="minor"/>
          </rPr>
          <t>Asignaciones para el pago del principal derivado de los financiamientos otorgados por gobiernos extranjeros a través de sus instituciones de crédito.
	-L.C.P. Manuel Fonseca Villaseñor</t>
        </r>
      </text>
    </comment>
    <comment ref="B2942" authorId="0" shapeId="0">
      <text>
        <r>
          <rPr>
            <sz val="11"/>
            <color theme="1"/>
            <rFont val="Calibri"/>
            <family val="2"/>
            <scheme val="minor"/>
          </rPr>
          <t>Asignaciones para el pago del principal derivado de la colocación de títulos y valores mexicanos en los mercados extranjeros.
	-L.C.P. Manuel Fonseca Villaseñor</t>
        </r>
      </text>
    </comment>
    <comment ref="B2943" authorId="0" shapeId="0">
      <text>
        <r>
          <rPr>
            <sz val="11"/>
            <color theme="1"/>
            <rFont val="Calibri"/>
            <family val="2"/>
            <scheme val="minor"/>
          </rPr>
          <t>Asignaciones para la amortización de financiamientos contraídos con arrendadoras extranjeras en el que su pago esté convenido en moneda extranjera.
	-L.C.P. Manuel Fonseca Villaseñor</t>
        </r>
      </text>
    </comment>
    <comment ref="B2944" authorId="0" shapeId="0">
      <text>
        <r>
          <rPr>
            <sz val="11"/>
            <color theme="1"/>
            <rFont val="Calibri"/>
            <family val="2"/>
            <scheme val="minor"/>
          </rPr>
          <t>Asignaciones destinadas a cubrir el pago de intereses derivados de los diversos créditos o financiamientos contratados a plazo con instituciones nacionales y extranjeras, privadas y mixtas de crédito y con otros acreedores, que sean pagaderos en el interior y exterior del país en moneda de curso legal.
	-L.C.P. Manuel Fonseca Villaseñor</t>
        </r>
      </text>
    </comment>
    <comment ref="B2945" authorId="0" shapeId="0">
      <text>
        <r>
          <rPr>
            <sz val="11"/>
            <color theme="1"/>
            <rFont val="Calibri"/>
            <family val="2"/>
            <scheme val="minor"/>
          </rPr>
          <t>Asignaciones destinadas al pago de intereses derivados de los créditos contratados con instituciones de crédito nacionales
	-L.C.P. Manuel Fonseca Villaseñor</t>
        </r>
      </text>
    </comment>
    <comment ref="C2945" authorId="0" shapeId="0">
      <text>
        <r>
          <rPr>
            <sz val="11"/>
            <color theme="1"/>
            <rFont val="Calibri"/>
            <family val="2"/>
            <scheme val="minor"/>
          </rPr>
          <t>Recursos fiscales: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
	-L.C.P. Manuel Fonseca Villaseñor</t>
        </r>
      </text>
    </comment>
    <comment ref="C2946" authorId="0" shapeId="0">
      <text>
        <r>
          <rPr>
            <sz val="11"/>
            <color theme="1"/>
            <rFont val="Calibri"/>
            <family val="2"/>
            <scheme val="minor"/>
          </rPr>
          <t>Financiamiento interno: Son los que provienen de obligaciones contraídas en el país, con acreedores nacionales y pagaderos en el interior del país en moneda nacional.
	-L.C.P. Manuel Fonseca Villaseñor</t>
        </r>
      </text>
    </comment>
    <comment ref="C2947" authorId="0" shapeId="0">
      <text>
        <r>
          <rPr>
            <sz val="11"/>
            <color theme="1"/>
            <rFont val="Calibri"/>
            <family val="2"/>
            <scheme val="minor"/>
          </rPr>
          <t>Financiamiento Externo: Son los que provienen de obligaciones contraídas por el Poder Ejecutivo Federal con acreedores extranjeros y pagaderos en el exterior del país en moneda extranjera.
	-L.C.P. Manuel Fonseca Villaseñor</t>
        </r>
      </text>
    </comment>
    <comment ref="C2948" authorId="0" shapeId="0">
      <text>
        <r>
          <rPr>
            <sz val="11"/>
            <color theme="1"/>
            <rFont val="Calibri"/>
            <family val="2"/>
            <scheme val="minor"/>
          </rPr>
          <t>Ingresos propios: Son los que obtienen las entidades de la administración pública paraestatal y paramunicipal como pueden ser los ingresos por venta de bienes y servicios, ingresos diversos y no inherentes a la operación, en términos de las disposiciones legales aplicables.
	-L.C.P. Manuel Fonseca Villaseñor</t>
        </r>
      </text>
    </comment>
    <comment ref="C2949"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
	-L.C.P. Manuel Fonseca Villaseñor</t>
        </r>
      </text>
    </comment>
    <comment ref="C2950" authorId="0" shapeId="0">
      <text>
        <r>
          <rPr>
            <sz val="11"/>
            <color theme="1"/>
            <rFont val="Calibri"/>
            <family val="2"/>
            <scheme val="minor"/>
          </rPr>
          <t>Recursos estatales: En el caso de los Municipios, son los que provienen del Gobierno Estatal, en términos de la Ley de Ingresos Estatal y del Presupuesto de Egresos Estatal.
	-L.C.P. Manuel Fonseca Villaseñor</t>
        </r>
      </text>
    </comment>
    <comment ref="C2951" authorId="0" shapeId="0">
      <text>
        <r>
          <rPr>
            <sz val="11"/>
            <color theme="1"/>
            <rFont val="Calibri"/>
            <family val="2"/>
            <scheme val="minor"/>
          </rPr>
          <t>Otros recursos de libre disposición: Son los que provienen de otras fuentes no etiquetadas no comprendidas en los conceptos anteriores.
	-L.C.P. Manuel Fonseca Villaseñor</t>
        </r>
      </text>
    </comment>
    <comment ref="C2952"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
	-L.C.P. Manuel Fonseca Villaseñor</t>
        </r>
      </text>
    </comment>
    <comment ref="C2953" authorId="0" shapeId="0">
      <text>
        <r>
          <rPr>
            <sz val="11"/>
            <color theme="1"/>
            <rFont val="Calibri"/>
            <family val="2"/>
            <scheme val="minor"/>
          </rPr>
          <t>Recursos estatales: En el caso de los Municipios, son los que provienen del Gobierno Estatal y que cuentan con un destino específico, en términos de la Ley de Ingresos Estatal y del Presupuesto de Egresos Estatal.
	-L.C.P. Manuel Fonseca Villaseñor</t>
        </r>
      </text>
    </comment>
    <comment ref="C2954" authorId="0" shapeId="0">
      <text>
        <r>
          <rPr>
            <sz val="11"/>
            <color theme="1"/>
            <rFont val="Calibri"/>
            <family val="2"/>
            <scheme val="minor"/>
          </rPr>
          <t>Otros recursos de transferencias federales etiquetadas: Son los que provienen de otras fuentes etiquetadas no comprendidas en los conceptos anteriores.
	-L.C.P. Manuel Fonseca Villaseñor</t>
        </r>
      </text>
    </comment>
    <comment ref="B2955" authorId="0" shapeId="0">
      <text>
        <r>
          <rPr>
            <sz val="11"/>
            <color theme="1"/>
            <rFont val="Calibri"/>
            <family val="2"/>
            <scheme val="minor"/>
          </rPr>
          <t>Asignaciones destinadas al pago de intereses por la colocación de títulos y valores gubernamentales colocados en territorio nacional.
	-L.C.P. Manuel Fonseca Villaseñor</t>
        </r>
      </text>
    </comment>
    <comment ref="C2955" authorId="0" shapeId="0">
      <text>
        <r>
          <rPr>
            <sz val="11"/>
            <color theme="1"/>
            <rFont val="Calibri"/>
            <family val="2"/>
            <scheme val="minor"/>
          </rPr>
          <t>Recursos fiscales: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
	-L.C.P. Manuel Fonseca Villaseñor</t>
        </r>
      </text>
    </comment>
    <comment ref="C2956" authorId="0" shapeId="0">
      <text>
        <r>
          <rPr>
            <sz val="11"/>
            <color theme="1"/>
            <rFont val="Calibri"/>
            <family val="2"/>
            <scheme val="minor"/>
          </rPr>
          <t>Financiamiento interno: Son los que provienen de obligaciones contraídas en el país, con acreedores nacionales y pagaderos en el interior del país en moneda nacional.
	-L.C.P. Manuel Fonseca Villaseñor</t>
        </r>
      </text>
    </comment>
    <comment ref="C2957" authorId="0" shapeId="0">
      <text>
        <r>
          <rPr>
            <sz val="11"/>
            <color theme="1"/>
            <rFont val="Calibri"/>
            <family val="2"/>
            <scheme val="minor"/>
          </rPr>
          <t>Financiamiento Externo: Son los que provienen de obligaciones contraídas por el Poder Ejecutivo Federal con acreedores extranjeros y pagaderos en el exterior del país en moneda extranjera.
	-L.C.P. Manuel Fonseca Villaseñor</t>
        </r>
      </text>
    </comment>
    <comment ref="C2958" authorId="0" shapeId="0">
      <text>
        <r>
          <rPr>
            <sz val="11"/>
            <color theme="1"/>
            <rFont val="Calibri"/>
            <family val="2"/>
            <scheme val="minor"/>
          </rPr>
          <t>Ingresos propios: Son los que obtienen las entidades de la administración pública paraestatal y paramunicipal como pueden ser los ingresos por venta de bienes y servicios, ingresos diversos y no inherentes a la operación, en términos de las disposiciones legales aplicables.
	-L.C.P. Manuel Fonseca Villaseñor</t>
        </r>
      </text>
    </comment>
    <comment ref="C2959"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
	-L.C.P. Manuel Fonseca Villaseñor</t>
        </r>
      </text>
    </comment>
    <comment ref="C2960" authorId="0" shapeId="0">
      <text>
        <r>
          <rPr>
            <sz val="11"/>
            <color theme="1"/>
            <rFont val="Calibri"/>
            <family val="2"/>
            <scheme val="minor"/>
          </rPr>
          <t>Recursos estatales: En el caso de los Municipios, son los que provienen del Gobierno Estatal, en términos de la Ley de Ingresos Estatal y del Presupuesto de Egresos Estatal.
	-L.C.P. Manuel Fonseca Villaseñor</t>
        </r>
      </text>
    </comment>
    <comment ref="C2961" authorId="0" shapeId="0">
      <text>
        <r>
          <rPr>
            <sz val="11"/>
            <color theme="1"/>
            <rFont val="Calibri"/>
            <family val="2"/>
            <scheme val="minor"/>
          </rPr>
          <t>Otros recursos de libre disposición: Son los que provienen de otras fuentes no etiquetadas no comprendidas en los conceptos anteriores.
	-L.C.P. Manuel Fonseca Villaseñor</t>
        </r>
      </text>
    </comment>
    <comment ref="C2962"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
	-L.C.P. Manuel Fonseca Villaseñor</t>
        </r>
      </text>
    </comment>
    <comment ref="C2963" authorId="0" shapeId="0">
      <text>
        <r>
          <rPr>
            <sz val="11"/>
            <color theme="1"/>
            <rFont val="Calibri"/>
            <family val="2"/>
            <scheme val="minor"/>
          </rPr>
          <t>Recursos estatales: En el caso de los Municipios, son los que provienen del Gobierno Estatal y que cuentan con un destino específico, en términos de la Ley de Ingresos Estatal y del Presupuesto de Egresos Estatal.
	-L.C.P. Manuel Fonseca Villaseñor</t>
        </r>
      </text>
    </comment>
    <comment ref="C2964" authorId="0" shapeId="0">
      <text>
        <r>
          <rPr>
            <sz val="11"/>
            <color theme="1"/>
            <rFont val="Calibri"/>
            <family val="2"/>
            <scheme val="minor"/>
          </rPr>
          <t>Otros recursos de transferencias federales etiquetadas: Son los que provienen de otras fuentes etiquetadas no comprendidas en los conceptos anteriores.
	-L.C.P. Manuel Fonseca Villaseñor</t>
        </r>
      </text>
    </comment>
    <comment ref="B2965" authorId="0" shapeId="0">
      <text>
        <r>
          <rPr>
            <sz val="11"/>
            <color theme="1"/>
            <rFont val="Calibri"/>
            <family val="2"/>
            <scheme val="minor"/>
          </rPr>
          <t>Asignaciones destinadas al pago de intereses derivado de la contratación de arrendamientos financieros nacionales.
	-L.C.P. Manuel Fonseca Villaseñor</t>
        </r>
      </text>
    </comment>
    <comment ref="C2965" authorId="0" shapeId="0">
      <text>
        <r>
          <rPr>
            <sz val="11"/>
            <color theme="1"/>
            <rFont val="Calibri"/>
            <family val="2"/>
            <scheme val="minor"/>
          </rPr>
          <t>Recursos fiscales: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
	-L.C.P. Manuel Fonseca Villaseñor</t>
        </r>
      </text>
    </comment>
    <comment ref="C2966" authorId="0" shapeId="0">
      <text>
        <r>
          <rPr>
            <sz val="11"/>
            <color theme="1"/>
            <rFont val="Calibri"/>
            <family val="2"/>
            <scheme val="minor"/>
          </rPr>
          <t>Financiamiento interno: Son los que provienen de obligaciones contraídas en el país, con acreedores nacionales y pagaderos en el interior del país en moneda nacional.
	-L.C.P. Manuel Fonseca Villaseñor</t>
        </r>
      </text>
    </comment>
    <comment ref="C2967" authorId="0" shapeId="0">
      <text>
        <r>
          <rPr>
            <sz val="11"/>
            <color theme="1"/>
            <rFont val="Calibri"/>
            <family val="2"/>
            <scheme val="minor"/>
          </rPr>
          <t>Financiamiento Externo: Son los que provienen de obligaciones contraídas por el Poder Ejecutivo Federal con acreedores extranjeros y pagaderos en el exterior del país en moneda extranjera.
	-L.C.P. Manuel Fonseca Villaseñor</t>
        </r>
      </text>
    </comment>
    <comment ref="C2968" authorId="0" shapeId="0">
      <text>
        <r>
          <rPr>
            <sz val="11"/>
            <color theme="1"/>
            <rFont val="Calibri"/>
            <family val="2"/>
            <scheme val="minor"/>
          </rPr>
          <t>Ingresos propios: Son los que obtienen las entidades de la administración pública paraestatal y paramunicipal como pueden ser los ingresos por venta de bienes y servicios, ingresos diversos y no inherentes a la operación, en términos de las disposiciones legales aplicables.
	-L.C.P. Manuel Fonseca Villaseñor</t>
        </r>
      </text>
    </comment>
    <comment ref="C2969"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
	-L.C.P. Manuel Fonseca Villaseñor</t>
        </r>
      </text>
    </comment>
    <comment ref="C2970" authorId="0" shapeId="0">
      <text>
        <r>
          <rPr>
            <sz val="11"/>
            <color theme="1"/>
            <rFont val="Calibri"/>
            <family val="2"/>
            <scheme val="minor"/>
          </rPr>
          <t>Recursos estatales: En el caso de los Municipios, son los que provienen del Gobierno Estatal, en términos de la Ley de Ingresos Estatal y del Presupuesto de Egresos Estatal.
	-L.C.P. Manuel Fonseca Villaseñor</t>
        </r>
      </text>
    </comment>
    <comment ref="C2971" authorId="0" shapeId="0">
      <text>
        <r>
          <rPr>
            <sz val="11"/>
            <color theme="1"/>
            <rFont val="Calibri"/>
            <family val="2"/>
            <scheme val="minor"/>
          </rPr>
          <t>Otros recursos de libre disposición: Son los que provienen de otras fuentes no etiquetadas no comprendidas en los conceptos anteriores.
	-L.C.P. Manuel Fonseca Villaseñor</t>
        </r>
      </text>
    </comment>
    <comment ref="C2972"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
	-L.C.P. Manuel Fonseca Villaseñor</t>
        </r>
      </text>
    </comment>
    <comment ref="C2973" authorId="0" shapeId="0">
      <text>
        <r>
          <rPr>
            <sz val="11"/>
            <color theme="1"/>
            <rFont val="Calibri"/>
            <family val="2"/>
            <scheme val="minor"/>
          </rPr>
          <t>Recursos estatales: En el caso de los Municipios, son los que provienen del Gobierno Estatal y que cuentan con un destino específico, en términos de la Ley de Ingresos Estatal y del Presupuesto de Egresos Estatal.
	-L.C.P. Manuel Fonseca Villaseñor</t>
        </r>
      </text>
    </comment>
    <comment ref="C2974" authorId="0" shapeId="0">
      <text>
        <r>
          <rPr>
            <sz val="11"/>
            <color theme="1"/>
            <rFont val="Calibri"/>
            <family val="2"/>
            <scheme val="minor"/>
          </rPr>
          <t>Otros recursos de transferencias federales etiquetadas: Son los que provienen de otras fuentes etiquetadas no comprendidas en los conceptos anteriores.
	-L.C.P. Manuel Fonseca Villaseñor</t>
        </r>
      </text>
    </comment>
    <comment ref="B2975" authorId="0" shapeId="0">
      <text>
        <r>
          <rPr>
            <sz val="11"/>
            <color theme="1"/>
            <rFont val="Calibri"/>
            <family val="2"/>
            <scheme val="minor"/>
          </rPr>
          <t>Asignaciones destinadas al pago de intereses derivados de créditos contratados con la banca comercial externa.
	-L.C.P. Manuel Fonseca Villaseñor</t>
        </r>
      </text>
    </comment>
    <comment ref="B2976" authorId="0" shapeId="0">
      <text>
        <r>
          <rPr>
            <sz val="11"/>
            <color theme="1"/>
            <rFont val="Calibri"/>
            <family val="2"/>
            <scheme val="minor"/>
          </rPr>
          <t>Asignaciones destinadas al pago de intereses por la contratación de financiamientos con el Banco Internacional de Reconstrucción y Fomento, el Banco Interamericano de Desarrollo y otras instituciones análogas.
	-L.C.P. Manuel Fonseca Villaseñor</t>
        </r>
      </text>
    </comment>
    <comment ref="B2977" authorId="0" shapeId="0">
      <text>
        <r>
          <rPr>
            <sz val="11"/>
            <color theme="1"/>
            <rFont val="Calibri"/>
            <family val="2"/>
            <scheme val="minor"/>
          </rPr>
          <t>Asignaciones destinadas al pago de intereses por la contratación de financiamientos otorgados por gobiernos extranjeros, a través de sus instituciones de crédito.
	-L.C.P. Manuel Fonseca Villaseñor</t>
        </r>
      </text>
    </comment>
    <comment ref="B2978" authorId="0" shapeId="0">
      <text>
        <r>
          <rPr>
            <sz val="11"/>
            <color theme="1"/>
            <rFont val="Calibri"/>
            <family val="2"/>
            <scheme val="minor"/>
          </rPr>
          <t>Asignaciones destinadas al pago de intereses por la colocación de títulos y valores mexicanos en los mercados extranjeros.
	-L.C.P. Manuel Fonseca Villaseñor</t>
        </r>
      </text>
    </comment>
    <comment ref="B2979" authorId="0" shapeId="0">
      <text>
        <r>
          <rPr>
            <sz val="11"/>
            <color theme="1"/>
            <rFont val="Calibri"/>
            <family val="2"/>
            <scheme val="minor"/>
          </rPr>
          <t>Asignaciones destinadas al pago de intereses por concepto de arrendamientos financieros contratados con arrendadoras extranjeras en el que su pago esté establecido en moneda extranjera.
	-L.C.P. Manuel Fonseca Villaseñor</t>
        </r>
      </text>
    </comment>
    <comment ref="B2980" authorId="0" shapeId="0">
      <text>
        <r>
          <rPr>
            <sz val="11"/>
            <color theme="1"/>
            <rFont val="Calibri"/>
            <family val="2"/>
            <scheme val="minor"/>
          </rPr>
          <t>Asignaciones destinadas a cubrir las comisiones derivadas de los diversos créditos o financiamientos autorizados o ratificados por el Congreso de la Unión, pagaderos en el interior y exterior del país, tanto en moneda nacional como extranjera.
	-L.C.P. Manuel Fonseca Villaseñor</t>
        </r>
      </text>
    </comment>
    <comment ref="B2981" authorId="0" shapeId="0">
      <text>
        <r>
          <rPr>
            <sz val="11"/>
            <color theme="1"/>
            <rFont val="Calibri"/>
            <family val="2"/>
            <scheme val="minor"/>
          </rPr>
          <t>Asignaciones destinadas al pago de obligaciones derivadas del servicio de la deuda contratada en territorio nacional.
	-L.C.P. Manuel Fonseca Villaseñor</t>
        </r>
      </text>
    </comment>
    <comment ref="C2981" authorId="0" shapeId="0">
      <text>
        <r>
          <rPr>
            <sz val="11"/>
            <color theme="1"/>
            <rFont val="Calibri"/>
            <family val="2"/>
            <scheme val="minor"/>
          </rPr>
          <t>Recursos fiscales: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
	-L.C.P. Manuel Fonseca Villaseñor</t>
        </r>
      </text>
    </comment>
    <comment ref="C2982" authorId="0" shapeId="0">
      <text>
        <r>
          <rPr>
            <sz val="11"/>
            <color theme="1"/>
            <rFont val="Calibri"/>
            <family val="2"/>
            <scheme val="minor"/>
          </rPr>
          <t>Financiamiento interno: Son los que provienen de obligaciones contraídas en el país, con acreedores nacionales y pagaderos en el interior del país en moneda nacional.
	-L.C.P. Manuel Fonseca Villaseñor</t>
        </r>
      </text>
    </comment>
    <comment ref="C2983" authorId="0" shapeId="0">
      <text>
        <r>
          <rPr>
            <sz val="11"/>
            <color theme="1"/>
            <rFont val="Calibri"/>
            <family val="2"/>
            <scheme val="minor"/>
          </rPr>
          <t>Financiamiento Externo: Son los que provienen de obligaciones contraídas por el Poder Ejecutivo Federal con acreedores extranjeros y pagaderos en el exterior del país en moneda extranjera.
	-L.C.P. Manuel Fonseca Villaseñor</t>
        </r>
      </text>
    </comment>
    <comment ref="C2984" authorId="0" shapeId="0">
      <text>
        <r>
          <rPr>
            <sz val="11"/>
            <color theme="1"/>
            <rFont val="Calibri"/>
            <family val="2"/>
            <scheme val="minor"/>
          </rPr>
          <t>Ingresos propios: Son los que obtienen las entidades de la administración pública paraestatal y paramunicipal como pueden ser los ingresos por venta de bienes y servicios, ingresos diversos y no inherentes a la operación, en términos de las disposiciones legales aplicables.
	-L.C.P. Manuel Fonseca Villaseñor</t>
        </r>
      </text>
    </comment>
    <comment ref="C2985"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
	-L.C.P. Manuel Fonseca Villaseñor</t>
        </r>
      </text>
    </comment>
    <comment ref="C2986" authorId="0" shapeId="0">
      <text>
        <r>
          <rPr>
            <sz val="11"/>
            <color theme="1"/>
            <rFont val="Calibri"/>
            <family val="2"/>
            <scheme val="minor"/>
          </rPr>
          <t>Recursos estatales: En el caso de los Municipios, son los que provienen del Gobierno Estatal, en términos de la Ley de Ingresos Estatal y del Presupuesto de Egresos Estatal.
	-L.C.P. Manuel Fonseca Villaseñor</t>
        </r>
      </text>
    </comment>
    <comment ref="C2987" authorId="0" shapeId="0">
      <text>
        <r>
          <rPr>
            <sz val="11"/>
            <color theme="1"/>
            <rFont val="Calibri"/>
            <family val="2"/>
            <scheme val="minor"/>
          </rPr>
          <t>Otros recursos de libre disposición: Son los que provienen de otras fuentes no etiquetadas no comprendidas en los conceptos anteriores.
	-L.C.P. Manuel Fonseca Villaseñor</t>
        </r>
      </text>
    </comment>
    <comment ref="C2988"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
	-L.C.P. Manuel Fonseca Villaseñor</t>
        </r>
      </text>
    </comment>
    <comment ref="C2989" authorId="0" shapeId="0">
      <text>
        <r>
          <rPr>
            <sz val="11"/>
            <color theme="1"/>
            <rFont val="Calibri"/>
            <family val="2"/>
            <scheme val="minor"/>
          </rPr>
          <t>Recursos estatales: En el caso de los Municipios, son los que provienen del Gobierno Estatal y que cuentan con un destino específico, en términos de la Ley de Ingresos Estatal y del Presupuesto de Egresos Estatal.
	-L.C.P. Manuel Fonseca Villaseñor</t>
        </r>
      </text>
    </comment>
    <comment ref="C2990" authorId="0" shapeId="0">
      <text>
        <r>
          <rPr>
            <sz val="11"/>
            <color theme="1"/>
            <rFont val="Calibri"/>
            <family val="2"/>
            <scheme val="minor"/>
          </rPr>
          <t>Otros recursos de transferencias federales etiquetadas: Son los que provienen de otras fuentes etiquetadas no comprendidas en los conceptos anteriores.
	-L.C.P. Manuel Fonseca Villaseñor</t>
        </r>
      </text>
    </comment>
    <comment ref="B2991" authorId="0" shapeId="0">
      <text>
        <r>
          <rPr>
            <sz val="11"/>
            <color theme="1"/>
            <rFont val="Calibri"/>
            <family val="2"/>
            <scheme val="minor"/>
          </rPr>
          <t>Asignaciones destinadas al pago de obligaciones derivadas del servicio de la deuda contratada fuera del territorio nacional.
	-L.C.P. Manuel Fonseca Villaseñor</t>
        </r>
      </text>
    </comment>
    <comment ref="B2992" authorId="0" shapeId="0">
      <text>
        <r>
          <rPr>
            <sz val="11"/>
            <color theme="1"/>
            <rFont val="Calibri"/>
            <family val="2"/>
            <scheme val="minor"/>
          </rPr>
          <t>Asignaciones destinadas a cubrir los gastos derivados de los diversos créditos o financiamientos autorizados o ratificados por el Congreso de la Unión, pagaderos en el interior y exterior del país, tanto en moneda nacional como extranjera.
	-L.C.P. Manuel Fonseca Villaseñor</t>
        </r>
      </text>
    </comment>
    <comment ref="B2993" authorId="0" shapeId="0">
      <text>
        <r>
          <rPr>
            <sz val="11"/>
            <color theme="1"/>
            <rFont val="Calibri"/>
            <family val="2"/>
            <scheme val="minor"/>
          </rPr>
          <t>Asignaciones destinadas al pago de gastos de la deuda pública interna, como son: diversos gastos que se cubren a los bancos agentes conforme a los convenios y/o contratos de crédito suscritos, gastos asociados a la difusión de la deuda, gastos por inscripción de los valores en las instancias respectivas; así como cualquier otra erogación derivada de la contratación, manejo y servicio de la deuda pública interna que por su naturaleza no corresponda a amortizaciones, intereses, comisiones o coberturas.
	-L.C.P. Manuel Fonseca Villaseñor</t>
        </r>
      </text>
    </comment>
    <comment ref="C2993" authorId="0" shapeId="0">
      <text>
        <r>
          <rPr>
            <sz val="11"/>
            <color theme="1"/>
            <rFont val="Calibri"/>
            <family val="2"/>
            <scheme val="minor"/>
          </rPr>
          <t>Recursos fiscales: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
	-L.C.P. Manuel Fonseca Villaseñor</t>
        </r>
      </text>
    </comment>
    <comment ref="C2994" authorId="0" shapeId="0">
      <text>
        <r>
          <rPr>
            <sz val="11"/>
            <color theme="1"/>
            <rFont val="Calibri"/>
            <family val="2"/>
            <scheme val="minor"/>
          </rPr>
          <t>Financiamiento interno: Son los que provienen de obligaciones contraídas en el país, con acreedores nacionales y pagaderos en el interior del país en moneda nacional.
	-L.C.P. Manuel Fonseca Villaseñor</t>
        </r>
      </text>
    </comment>
    <comment ref="C2995" authorId="0" shapeId="0">
      <text>
        <r>
          <rPr>
            <sz val="11"/>
            <color theme="1"/>
            <rFont val="Calibri"/>
            <family val="2"/>
            <scheme val="minor"/>
          </rPr>
          <t>Financiamiento Externo: Son los que provienen de obligaciones contraídas por el Poder Ejecutivo Federal con acreedores extranjeros y pagaderos en el exterior del país en moneda extranjera.
	-L.C.P. Manuel Fonseca Villaseñor</t>
        </r>
      </text>
    </comment>
    <comment ref="C2996" authorId="0" shapeId="0">
      <text>
        <r>
          <rPr>
            <sz val="11"/>
            <color theme="1"/>
            <rFont val="Calibri"/>
            <family val="2"/>
            <scheme val="minor"/>
          </rPr>
          <t>Ingresos propios: Son los que obtienen las entidades de la administración pública paraestatal y paramunicipal como pueden ser los ingresos por venta de bienes y servicios, ingresos diversos y no inherentes a la operación, en términos de las disposiciones legales aplicables.
	-L.C.P. Manuel Fonseca Villaseñor</t>
        </r>
      </text>
    </comment>
    <comment ref="C2997"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
	-L.C.P. Manuel Fonseca Villaseñor</t>
        </r>
      </text>
    </comment>
    <comment ref="C2998" authorId="0" shapeId="0">
      <text>
        <r>
          <rPr>
            <sz val="11"/>
            <color theme="1"/>
            <rFont val="Calibri"/>
            <family val="2"/>
            <scheme val="minor"/>
          </rPr>
          <t>Recursos estatales: En el caso de los Municipios, son los que provienen del Gobierno Estatal, en términos de la Ley de Ingresos Estatal y del Presupuesto de Egresos Estatal.
	-L.C.P. Manuel Fonseca Villaseñor</t>
        </r>
      </text>
    </comment>
    <comment ref="C2999" authorId="0" shapeId="0">
      <text>
        <r>
          <rPr>
            <sz val="11"/>
            <color theme="1"/>
            <rFont val="Calibri"/>
            <family val="2"/>
            <scheme val="minor"/>
          </rPr>
          <t>Otros recursos de libre disposición: Son los que provienen de otras fuentes no etiquetadas no comprendidas en los conceptos anteriores.
	-L.C.P. Manuel Fonseca Villaseñor</t>
        </r>
      </text>
    </comment>
    <comment ref="C3000"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
	-L.C.P. Manuel Fonseca Villaseñor</t>
        </r>
      </text>
    </comment>
    <comment ref="C3001" authorId="0" shapeId="0">
      <text>
        <r>
          <rPr>
            <sz val="11"/>
            <color theme="1"/>
            <rFont val="Calibri"/>
            <family val="2"/>
            <scheme val="minor"/>
          </rPr>
          <t>Recursos estatales: En el caso de los Municipios, son los que provienen del Gobierno Estatal y que cuentan con un destino específico, en términos de la Ley de Ingresos Estatal y del Presupuesto de Egresos Estatal.
	-L.C.P. Manuel Fonseca Villaseñor</t>
        </r>
      </text>
    </comment>
    <comment ref="C3002" authorId="0" shapeId="0">
      <text>
        <r>
          <rPr>
            <sz val="11"/>
            <color theme="1"/>
            <rFont val="Calibri"/>
            <family val="2"/>
            <scheme val="minor"/>
          </rPr>
          <t>Otros recursos de transferencias federales etiquetadas: Son los que provienen de otras fuentes etiquetadas no comprendidas en los conceptos anteriores.
	-L.C.P. Manuel Fonseca Villaseñor</t>
        </r>
      </text>
    </comment>
    <comment ref="B3003" authorId="0" shapeId="0">
      <text>
        <r>
          <rPr>
            <sz val="11"/>
            <color theme="1"/>
            <rFont val="Calibri"/>
            <family val="2"/>
            <scheme val="minor"/>
          </rPr>
          <t>Asignaciones destinadas al pago de gastos de la deuda pública externa, como son: diversos gastos que se cubren a los bancos agentes conforme a los convenios y/o contratos de crédito suscritos, gastos asociados a la difusión de la deuda, gastos por inscripción de los valores en las instancias respectivas; así como cualquier otra erogación derivada de la contratación, manejo y servicio de la deuda pública externa que por su naturaleza no corresponda a amortizaciones, intereses, comisiones o coberturas.
	-L.C.P. Manuel Fonseca Villaseñor</t>
        </r>
      </text>
    </comment>
    <comment ref="B3004" authorId="0" shapeId="0">
      <text>
        <r>
          <rPr>
            <sz val="11"/>
            <color theme="1"/>
            <rFont val="Calibri"/>
            <family val="2"/>
            <scheme val="minor"/>
          </rPr>
          <t>Asignaciones destinadas a cubrir los importes generados por las variaciones en el tipo de cambio o en las tasas de interés en el cumplimiento de las obligaciones de deuda interna o externa; así como la contratación de instrumentos financieros denominados como futuros o derivados.
	-L.C.P. Manuel Fonseca Villaseñor</t>
        </r>
      </text>
    </comment>
    <comment ref="B3005" authorId="0" shapeId="0">
      <text>
        <r>
          <rPr>
            <sz val="11"/>
            <color theme="1"/>
            <rFont val="Calibri"/>
            <family val="2"/>
            <scheme val="minor"/>
          </rPr>
          <t>Asignaciones destinadas al pago de los importes derivados por las variaciones en las tasas de interés, en el tipo de cambio de divisas, programa de cobertura petrolera, agropecuaria y otras coberturas mediante instrumentos financieros derivados; así como las erogaciones que, en su caso, resulten de la cancelación anticipada de los propios contratos de cobertura.
	-L.C.P. Manuel Fonseca Villaseñor</t>
        </r>
      </text>
    </comment>
    <comment ref="C3005" authorId="0" shapeId="0">
      <text>
        <r>
          <rPr>
            <sz val="11"/>
            <color theme="1"/>
            <rFont val="Calibri"/>
            <family val="2"/>
            <scheme val="minor"/>
          </rPr>
          <t>Recursos fiscales: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
	-L.C.P. Manuel Fonseca Villaseñor</t>
        </r>
      </text>
    </comment>
    <comment ref="C3006" authorId="0" shapeId="0">
      <text>
        <r>
          <rPr>
            <sz val="11"/>
            <color theme="1"/>
            <rFont val="Calibri"/>
            <family val="2"/>
            <scheme val="minor"/>
          </rPr>
          <t>Financiamiento interno: Son los que provienen de obligaciones contraídas en el país, con acreedores nacionales y pagaderos en el interior del país en moneda nacional.
	-L.C.P. Manuel Fonseca Villaseñor</t>
        </r>
      </text>
    </comment>
    <comment ref="C3007" authorId="0" shapeId="0">
      <text>
        <r>
          <rPr>
            <sz val="11"/>
            <color theme="1"/>
            <rFont val="Calibri"/>
            <family val="2"/>
            <scheme val="minor"/>
          </rPr>
          <t>Financiamiento Externo: Son los que provienen de obligaciones contraídas por el Poder Ejecutivo Federal con acreedores extranjeros y pagaderos en el exterior del país en moneda extranjera.
	-L.C.P. Manuel Fonseca Villaseñor</t>
        </r>
      </text>
    </comment>
    <comment ref="C3008" authorId="0" shapeId="0">
      <text>
        <r>
          <rPr>
            <sz val="11"/>
            <color theme="1"/>
            <rFont val="Calibri"/>
            <family val="2"/>
            <scheme val="minor"/>
          </rPr>
          <t>Ingresos propios: Son los que obtienen las entidades de la administración pública paraestatal y paramunicipal como pueden ser los ingresos por venta de bienes y servicios, ingresos diversos y no inherentes a la operación, en términos de las disposiciones legales aplicables.
	-L.C.P. Manuel Fonseca Villaseñor</t>
        </r>
      </text>
    </comment>
    <comment ref="C3009"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
	-L.C.P. Manuel Fonseca Villaseñor</t>
        </r>
      </text>
    </comment>
    <comment ref="C3010" authorId="0" shapeId="0">
      <text>
        <r>
          <rPr>
            <sz val="11"/>
            <color theme="1"/>
            <rFont val="Calibri"/>
            <family val="2"/>
            <scheme val="minor"/>
          </rPr>
          <t>Recursos estatales: En el caso de los Municipios, son los que provienen del Gobierno Estatal, en términos de la Ley de Ingresos Estatal y del Presupuesto de Egresos Estatal.
	-L.C.P. Manuel Fonseca Villaseñor</t>
        </r>
      </text>
    </comment>
    <comment ref="C3011" authorId="0" shapeId="0">
      <text>
        <r>
          <rPr>
            <sz val="11"/>
            <color theme="1"/>
            <rFont val="Calibri"/>
            <family val="2"/>
            <scheme val="minor"/>
          </rPr>
          <t>Otros recursos de libre disposición: Son los que provienen de otras fuentes no etiquetadas no comprendidas en los conceptos anteriores.
	-L.C.P. Manuel Fonseca Villaseñor</t>
        </r>
      </text>
    </comment>
    <comment ref="C3012"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
	-L.C.P. Manuel Fonseca Villaseñor</t>
        </r>
      </text>
    </comment>
    <comment ref="C3013" authorId="0" shapeId="0">
      <text>
        <r>
          <rPr>
            <sz val="11"/>
            <color theme="1"/>
            <rFont val="Calibri"/>
            <family val="2"/>
            <scheme val="minor"/>
          </rPr>
          <t>Recursos estatales: En el caso de los Municipios, son los que provienen del Gobierno Estatal y que cuentan con un destino específico, en términos de la Ley de Ingresos Estatal y del Presupuesto de Egresos Estatal.
	-L.C.P. Manuel Fonseca Villaseñor</t>
        </r>
      </text>
    </comment>
    <comment ref="C3014" authorId="0" shapeId="0">
      <text>
        <r>
          <rPr>
            <sz val="11"/>
            <color theme="1"/>
            <rFont val="Calibri"/>
            <family val="2"/>
            <scheme val="minor"/>
          </rPr>
          <t>Otros recursos de transferencias federales etiquetadas: Son los que provienen de otras fuentes etiquetadas no comprendidas en los conceptos anteriores.
	-L.C.P. Manuel Fonseca Villaseñor</t>
        </r>
      </text>
    </comment>
    <comment ref="B3015" authorId="0" shapeId="0">
      <text>
        <r>
          <rPr>
            <sz val="11"/>
            <color theme="1"/>
            <rFont val="Calibri"/>
            <family val="2"/>
            <scheme val="minor"/>
          </rPr>
          <t>Asignaciones destinadas al apoyo de los ahorradores y deudores de la banca y del saneamiento del sistema financiero nacional.
	-L.C.P. Manuel Fonseca Villaseñor</t>
        </r>
      </text>
    </comment>
    <comment ref="B3016" authorId="0" shapeId="0">
      <text>
        <r>
          <rPr>
            <sz val="11"/>
            <color theme="1"/>
            <rFont val="Calibri"/>
            <family val="2"/>
            <scheme val="minor"/>
          </rPr>
          <t>Asignaciones para cubrir compromisos derivados de programas de apoyo y saneamiento del sistema financiero nacional.
	-L.C.P. Manuel Fonseca Villaseñor</t>
        </r>
      </text>
    </comment>
    <comment ref="B3017" authorId="0" shapeId="0">
      <text>
        <r>
          <rPr>
            <sz val="11"/>
            <color theme="1"/>
            <rFont val="Calibri"/>
            <family val="2"/>
            <scheme val="minor"/>
          </rPr>
          <t>Asignaciones, destinadas a cubrir compromisos por la aplicación de programas de apoyo a ahorradores  y deudores.
	-L.C.P. Manuel Fonseca Villaseñor</t>
        </r>
      </text>
    </comment>
    <comment ref="B3018" authorId="0" shapeId="0">
      <text>
        <r>
          <rPr>
            <sz val="11"/>
            <color theme="1"/>
            <rFont val="Calibri"/>
            <family val="2"/>
            <scheme val="minor"/>
          </rPr>
          <t>Asignaciones destinadas a cubrir las erogaciones devengadas y pendientes de liquidar al cierre del ejercicio fiscal anterior, derivadas de la contratación de bienes y servicios requeridos en el desempeño de las funciones de los entes públicos, para las cuales existió asignación presupuestal con saldo disponible al cierre del ejercicio fiscal en que se devengaron.
	-L.C.P. Manuel Fonseca Villaseñor</t>
        </r>
      </text>
    </comment>
    <comment ref="B3019" authorId="0" shapeId="0">
      <text>
        <r>
          <rPr>
            <sz val="11"/>
            <color theme="1"/>
            <rFont val="Calibri"/>
            <family val="2"/>
            <scheme val="minor"/>
          </rPr>
          <t>Asignaciones destinadas a cubrir las erogaciones devengadas y pendientes de liquidar al cierre del ejercicio fiscal anterior, derivadas de la contratación de bienes y servicios requeridos en el desempeño de las funciones de los entes públicos, para las cuales existió asignación presupuestal con saldo disponible al cierre del ejercicio fiscal en que se devengaron.
	-L.C.P. Manuel Fonseca Villaseñor</t>
        </r>
      </text>
    </comment>
    <comment ref="C3019" authorId="0" shapeId="0">
      <text>
        <r>
          <rPr>
            <sz val="11"/>
            <color theme="1"/>
            <rFont val="Calibri"/>
            <family val="2"/>
            <scheme val="minor"/>
          </rPr>
          <t>Recursos fiscales: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
	-L.C.P. Manuel Fonseca Villaseñor</t>
        </r>
      </text>
    </comment>
    <comment ref="C3020" authorId="0" shapeId="0">
      <text>
        <r>
          <rPr>
            <sz val="11"/>
            <color theme="1"/>
            <rFont val="Calibri"/>
            <family val="2"/>
            <scheme val="minor"/>
          </rPr>
          <t>Financiamiento interno: Son los que provienen de obligaciones contraídas en el país, con acreedores nacionales y pagaderos en el interior del país en moneda nacional.
	-L.C.P. Manuel Fonseca Villaseñor</t>
        </r>
      </text>
    </comment>
    <comment ref="C3021" authorId="0" shapeId="0">
      <text>
        <r>
          <rPr>
            <sz val="11"/>
            <color theme="1"/>
            <rFont val="Calibri"/>
            <family val="2"/>
            <scheme val="minor"/>
          </rPr>
          <t>Financiamiento Externo: Son los que provienen de obligaciones contraídas por el Poder Ejecutivo Federal con acreedores extranjeros y pagaderos en el exterior del país en moneda extranjera.
	-L.C.P. Manuel Fonseca Villaseñor</t>
        </r>
      </text>
    </comment>
    <comment ref="C3022" authorId="0" shapeId="0">
      <text>
        <r>
          <rPr>
            <sz val="11"/>
            <color theme="1"/>
            <rFont val="Calibri"/>
            <family val="2"/>
            <scheme val="minor"/>
          </rPr>
          <t>Ingresos propios: Son los que obtienen las entidades de la administración pública paraestatal y paramunicipal como pueden ser los ingresos por venta de bienes y servicios, ingresos diversos y no inherentes a la operación, en términos de las disposiciones legales aplicables.
	-L.C.P. Manuel Fonseca Villaseñor</t>
        </r>
      </text>
    </comment>
    <comment ref="C3023"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
	-L.C.P. Manuel Fonseca Villaseñor</t>
        </r>
      </text>
    </comment>
    <comment ref="C3024" authorId="0" shapeId="0">
      <text>
        <r>
          <rPr>
            <sz val="11"/>
            <color theme="1"/>
            <rFont val="Calibri"/>
            <family val="2"/>
            <scheme val="minor"/>
          </rPr>
          <t>Recursos estatales: En el caso de los Municipios, son los que provienen del Gobierno Estatal, en términos de la Ley de Ingresos Estatal y del Presupuesto de Egresos Estatal.
	-L.C.P. Manuel Fonseca Villaseñor</t>
        </r>
      </text>
    </comment>
    <comment ref="C3025" authorId="0" shapeId="0">
      <text>
        <r>
          <rPr>
            <sz val="11"/>
            <color theme="1"/>
            <rFont val="Calibri"/>
            <family val="2"/>
            <scheme val="minor"/>
          </rPr>
          <t>Otros recursos de libre disposición: Son los que provienen de otras fuentes no etiquetadas no comprendidas en los conceptos anteriores.
	-L.C.P. Manuel Fonseca Villaseñor</t>
        </r>
      </text>
    </comment>
    <comment ref="C3026" authorId="0" shapeId="0">
      <text>
        <r>
          <rPr>
            <sz val="11"/>
            <color theme="1"/>
            <rFont val="Calibri"/>
            <family val="2"/>
            <scheme val="minor"/>
          </rPr>
          <t>Recursos federales: 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
	-L.C.P. Manuel Fonseca Villaseñor</t>
        </r>
      </text>
    </comment>
    <comment ref="C3027" authorId="0" shapeId="0">
      <text>
        <r>
          <rPr>
            <sz val="11"/>
            <color theme="1"/>
            <rFont val="Calibri"/>
            <family val="2"/>
            <scheme val="minor"/>
          </rPr>
          <t>Recursos estatales: En el caso de los Municipios, son los que provienen del Gobierno Estatal y que cuentan con un destino específico, en términos de la Ley de Ingresos Estatal y del Presupuesto de Egresos Estatal.
	-L.C.P. Manuel Fonseca Villaseñor</t>
        </r>
      </text>
    </comment>
    <comment ref="C3028" authorId="0" shapeId="0">
      <text>
        <r>
          <rPr>
            <sz val="11"/>
            <color theme="1"/>
            <rFont val="Calibri"/>
            <family val="2"/>
            <scheme val="minor"/>
          </rPr>
          <t>Otros recursos de transferencias federales etiquetadas: Son los que provienen de otras fuentes etiquetadas no comprendidas en los conceptos anteriores.
	-L.C.P. Manuel Fonseca Villaseñor</t>
        </r>
      </text>
    </comment>
  </commentList>
</comments>
</file>

<file path=xl/comments4.xml><?xml version="1.0" encoding="utf-8"?>
<comments xmlns="http://schemas.openxmlformats.org/spreadsheetml/2006/main">
  <authors>
    <author/>
  </authors>
  <commentList>
    <comment ref="B3" authorId="0" shapeId="0">
      <text>
        <r>
          <rPr>
            <sz val="11"/>
            <color theme="1"/>
            <rFont val="Calibri"/>
            <family val="2"/>
            <scheme val="minor"/>
          </rPr>
          <t>Agrupa las remuneraciones del personal al servicio de los entes públicos, tales como: sueldos, salarios, dietas, honorarios asimilables al salario, prestaciones y gastos de seguridad social, obligaciones laborales  y otras prestaciones derivadas de una relación laboral; pudiendo ser de carácter permanente o transitorio.
	-L.C.P. Manuel Fonseca Villaseñor</t>
        </r>
      </text>
    </comment>
    <comment ref="B4" authorId="0" shapeId="0">
      <text>
        <r>
          <rPr>
            <sz val="11"/>
            <color theme="1"/>
            <rFont val="Calibri"/>
            <family val="2"/>
            <scheme val="minor"/>
          </rPr>
          <t>Asignaciones destinadas a cubrir las percepciones correspondientes al personal de carácter permanente.
	-L.C.P. Manuel Fonseca Villaseñor</t>
        </r>
      </text>
    </comment>
    <comment ref="B5" authorId="0" shapeId="0">
      <text>
        <r>
          <rPr>
            <sz val="11"/>
            <color theme="1"/>
            <rFont val="Calibri"/>
            <family val="2"/>
            <scheme val="minor"/>
          </rPr>
          <t>Asignaciones para remuneraciones a los Diputados, Senadores, Asambleístas, Regidores y Síndicos.
	-L.C.P. Manuel Fonseca Villaseñor</t>
        </r>
      </text>
    </comment>
    <comment ref="B6" authorId="0" shapeId="0">
      <text>
        <r>
          <rPr>
            <sz val="11"/>
            <color theme="1"/>
            <rFont val="Calibri"/>
            <family val="2"/>
            <scheme val="minor"/>
          </rPr>
          <t>Asignaciones para remuneraciones al personal que desempeña sus servicios en el ejército, fuerza aérea y armada nacionales.
	-L.C.P. Manuel Fonseca Villaseñor</t>
        </r>
      </text>
    </comment>
    <comment ref="B7" authorId="0" shapeId="0">
      <text>
        <r>
          <rPr>
            <sz val="11"/>
            <color theme="1"/>
            <rFont val="Calibri"/>
            <family val="2"/>
            <scheme val="minor"/>
          </rPr>
          <t>Asignaciones para remuneraciones al personal civil, de base o de confianza, de carácter permanente que preste sus servicios en los entes públicos. Los montos que importen estas remuneraciones serán fijados de acuerdo con los catálogos institucionales de puestos de los entes públicos.
	-L.C.P. Manuel Fonseca Villaseñor</t>
        </r>
      </text>
    </comment>
    <comment ref="B8" authorId="0" shapeId="0">
      <text>
        <r>
          <rPr>
            <sz val="11"/>
            <color theme="1"/>
            <rFont val="Calibri"/>
            <family val="2"/>
            <scheme val="minor"/>
          </rPr>
          <t>Asignaciones destinadas a cubrir las remuneraciones del personal al Servicio Exterior Mexicano y de Servicios Especiales en el Extranjero, así como representaciones estatales y municipales en el extranjero. Incluye las variaciones del factor de ajuste: importancia relativa de la oficina de adscripción; costo de la vida en el lugar de adscripción y condiciones de dificultad de la vida en cada adscripción. Dichas remuneraciones son cubiertas exclusivamente al personal que labore en esas representaciones en el exterior.
	-L.C.P. Manuel Fonseca Villaseñor</t>
        </r>
      </text>
    </comment>
    <comment ref="B9" authorId="0" shapeId="0">
      <text>
        <r>
          <rPr>
            <sz val="11"/>
            <color theme="1"/>
            <rFont val="Calibri"/>
            <family val="2"/>
            <scheme val="minor"/>
          </rPr>
          <t>Asignaciones destinadas a cubrir las percepciones correspondientes al personal de carácter eventual.
	-L.C.P. Manuel Fonseca Villaseñor</t>
        </r>
      </text>
    </comment>
    <comment ref="B10" authorId="0" shapeId="0">
      <text>
        <r>
          <rPr>
            <sz val="11"/>
            <color theme="1"/>
            <rFont val="Calibri"/>
            <family val="2"/>
            <scheme val="minor"/>
          </rPr>
          <t>Asignaciones destinadas a cubrir el pago por la prestación de servicios contratados con personas físicas, como profesionistas, técnicos, expertos y peritos, entre otros, por estudios, obras o trabajos determinados que correspondan a su especialidad. El pago de honorarios deberá sujetarse a las disposiciones aplicables. Esta partida excluye los servicios profesionales contratados con personas físicas o morales previstos en el Capítulo 3000 Servicios Generales.
	-L.C.P. Manuel Fonseca Villaseñor</t>
        </r>
      </text>
    </comment>
    <comment ref="B11" authorId="0" shapeId="0">
      <text>
        <r>
          <rPr>
            <sz val="11"/>
            <color theme="1"/>
            <rFont val="Calibri"/>
            <family val="2"/>
            <scheme val="minor"/>
          </rPr>
          <t>Asignaciones destinadas a cubrir las remuneraciones para el pago al personal de carácter transitorio que preste sus servicios en los entes públicos.
	-L.C.P. Manuel Fonseca Villaseñor</t>
        </r>
      </text>
    </comment>
    <comment ref="B12" authorId="0" shapeId="0">
      <text>
        <r>
          <rPr>
            <sz val="11"/>
            <color theme="1"/>
            <rFont val="Calibri"/>
            <family val="2"/>
            <scheme val="minor"/>
          </rPr>
          <t>Asignaciones destinadas a cubrir las remuneraciones a profesionistas de las diversas carreras o especialidades técnicas que presten su servicio social en los entes públicos.
	-L.C.P. Manuel Fonseca Villaseñor</t>
        </r>
      </text>
    </comment>
    <comment ref="B13" authorId="0" shapeId="0">
      <text>
        <r>
          <rPr>
            <sz val="11"/>
            <color theme="1"/>
            <rFont val="Calibri"/>
            <family val="2"/>
            <scheme val="minor"/>
          </rPr>
          <t>Asignaciones destinadas a cubrir las retribuciones de los representantes de los trabajadores y de los patrones en la Junta de Conciliación y Arbitraje, durante el tiempo por el cual fueron elegidos por la convención correspondiente, conforme a lo dispuesto por la Ley Federal del Trabajo. Esta partida no estará sujeta al pago de las cuotas y aportaciones por concepto de seguridad social.
	-L.C.P. Manuel Fonseca Villaseñor</t>
        </r>
      </text>
    </comment>
    <comment ref="B14" authorId="0" shapeId="0">
      <text>
        <r>
          <rPr>
            <sz val="11"/>
            <color theme="1"/>
            <rFont val="Calibri"/>
            <family val="2"/>
            <scheme val="minor"/>
          </rPr>
          <t>Asignaciones destinadas a cubrir percepciones adicionales y especiales, así como las gratificaciones que se otorgan tanto al personal de carácter permanente como transitorio.
	-L.C.P. Manuel Fonseca Villaseñor</t>
        </r>
      </text>
    </comment>
    <comment ref="B15" authorId="0" shapeId="0">
      <text>
        <r>
          <rPr>
            <sz val="11"/>
            <color theme="1"/>
            <rFont val="Calibri"/>
            <family val="2"/>
            <scheme val="minor"/>
          </rPr>
          <t>Asignaciones adicionales como complemento al sueldo del personal al servicio de los entes públicos, por años de servicios efectivos prestados, de acuerdo con la legislación aplicable.
	-L.C.P. Manuel Fonseca Villaseñor</t>
        </r>
      </text>
    </comment>
    <comment ref="B16" authorId="0" shapeId="0">
      <text>
        <r>
          <rPr>
            <sz val="11"/>
            <color theme="1"/>
            <rFont val="Calibri"/>
            <family val="2"/>
            <scheme val="minor"/>
          </rPr>
          <t>Asignaciones al personal que tenga derecho a vacaciones o preste sus servicios en domingo; aguinaldo o gratificación de fin de año al personal civil y militar al servicio de los entes públicos.
	-L.C.P. Manuel Fonseca Villaseñor</t>
        </r>
      </text>
    </comment>
    <comment ref="B17" authorId="0" shapeId="0">
      <text>
        <r>
          <rPr>
            <sz val="11"/>
            <color theme="1"/>
            <rFont val="Calibri"/>
            <family val="2"/>
            <scheme val="minor"/>
          </rPr>
          <t>Asignaciones por remuneraciones a que tenga derecho el personal de los entes públicos por servicios prestados en horas que se realizan excediendo la duración máxima de la jornada de trabajo, guardias o turnos opcionales.
	-L.C.P. Manuel Fonseca Villaseñor</t>
        </r>
      </text>
    </comment>
    <comment ref="B18" authorId="0" shapeId="0">
      <text>
        <r>
          <rPr>
            <sz val="11"/>
            <color theme="1"/>
            <rFont val="Calibri"/>
            <family val="2"/>
            <scheme val="minor"/>
          </rPr>
          <t>Asignaciones destinadas a cubrir las percepciones que se otorgan a los servidores públicos bajo el esquema de compensaciones que determinen las disposiciones aplicables.
	-L.C.P. Manuel Fonseca Villaseñor</t>
        </r>
      </text>
    </comment>
    <comment ref="B19" authorId="0" shapeId="0">
      <text>
        <r>
          <rPr>
            <sz val="11"/>
            <color theme="1"/>
            <rFont val="Calibri"/>
            <family val="2"/>
            <scheme val="minor"/>
          </rPr>
          <t>Remuneraciones adicionales que se cubre al personal militar en activo en atención al incremento en el costo de la vida o insalubridad del lugar donde preste sus servicios.
	-L.C.P. Manuel Fonseca Villaseñor</t>
        </r>
      </text>
    </comment>
    <comment ref="B20" authorId="0" shapeId="0">
      <text>
        <r>
          <rPr>
            <sz val="11"/>
            <color theme="1"/>
            <rFont val="Calibri"/>
            <family val="2"/>
            <scheme val="minor"/>
          </rPr>
          <t>Remuneraciones a los miembros del Ejército, Fuerza Aérea y Armada Nacionales, titulados en profesiones de los distintos servicios militares, por el desempeño de comisiones dentro del Ramo y que pertenezcan a la milicia permanente; remuneraciones a generales, jefes y oficiales investidos conforme a las leyes y ordenanzas del mando militar, de una corporación del ejército o de una unidad de la armada. Su cuota no podrá variar durante el ejercicio fiscal respectivo. Remuneraciones a los miembros del ejército y la armada por el desempeño de una comisión que no sea la propia de su cargo, como en los Estados Mayores de los Secretarios y Subsecretarios, Ayudantía del Oficial Mayor y Jefes de Sección de los diversos Departamentos de la Secretaría de la Defensa Nacional y ayudantía de los funcionarios superiores de la Secretaría de Marina; remuneraciones a los miembros del ejército y la armada, que habitualmente desempeñan servicios en unidades aéreas de las Fuerzas Armadas Mexicanas remuneraciones complementarias a los haberes de los generales del ejército y fuerza aérea, así como de los almirantes de la armada que sean autorizadas por el titular del Ramo y las que éste mismo autorice en casos especiales para los jefes y oficiales del ejército y fuerza aérea, capitanes y oficiales de la armada.
	-L.C.P. Manuel Fonseca Villaseñor</t>
        </r>
      </text>
    </comment>
    <comment ref="B21" authorId="0" shapeId="0">
      <text>
        <r>
          <rPr>
            <sz val="11"/>
            <color theme="1"/>
            <rFont val="Calibri"/>
            <family val="2"/>
            <scheme val="minor"/>
          </rPr>
          <t>Asignaciones destinadas a cubrir los honorarios que correspondan a los representantes de la Hacienda Pública por su intervención en los juicios sucesorios, siempre y cuando el impuesto se hubiere determinado con base en la liquidación formulada por los mismos; a los notificadores especiales en el cobro de impuestos, derechos, multas y arrendamientos, así como a los agentes y subagentes fiscales y postales. Comprende las remuneraciones y gastos del personal designado para realizar inspecciones o intervenciones especiales, así como los programas de presencia fiscal. Estas asignaciones se cubrirán por compromisos devengados durante el año y no se aceptarán los compromisos de ejercicios anteriores.
	-L.C.P. Manuel Fonseca Villaseñor</t>
        </r>
      </text>
    </comment>
    <comment ref="B22" authorId="0" shapeId="0">
      <text>
        <r>
          <rPr>
            <sz val="11"/>
            <color theme="1"/>
            <rFont val="Calibri"/>
            <family val="2"/>
            <scheme val="minor"/>
          </rPr>
          <t>Incluye retribución a los empleados de los entes públicos por su participación en la vigilancia del cumplimiento de las leyes y custodia de valores.
	-L.C.P. Manuel Fonseca Villaseñor</t>
        </r>
      </text>
    </comment>
    <comment ref="B23" authorId="0" shapeId="0">
      <text>
        <r>
          <rPr>
            <sz val="11"/>
            <color theme="1"/>
            <rFont val="Calibri"/>
            <family val="2"/>
            <scheme val="minor"/>
          </rPr>
          <t>Asignaciones destinadas a cubrir la parte que corresponde a los entes públicos por concepto de prestaciones de seguridad social y primas de seguros, en beneficio del personal a su servicio, tanto de carácter permanente como transitorio.
	-L.C.P. Manuel Fonseca Villaseñor</t>
        </r>
      </text>
    </comment>
    <comment ref="B24" authorId="0" shapeId="0">
      <text>
        <r>
          <rPr>
            <sz val="11"/>
            <color theme="1"/>
            <rFont val="Calibri"/>
            <family val="2"/>
            <scheme val="minor"/>
          </rPr>
          <t>Asignaciones destinadas a cubrir la aportación de los entes públicos, por concepto de seguridad social, en los términos de la legislación vigente.
	-L.C.P. Manuel Fonseca Villaseñor</t>
        </r>
      </text>
    </comment>
    <comment ref="B25" authorId="0" shapeId="0">
      <text>
        <r>
          <rPr>
            <sz val="11"/>
            <color theme="1"/>
            <rFont val="Calibri"/>
            <family val="2"/>
            <scheme val="minor"/>
          </rPr>
          <t>Asignaciones destinadas a cubrir las aportaciones que corresponden a los entes públicos para proporcionar vivienda a su personal, de acuerdo con las disposiciones legales vigentes.
	-L.C.P. Manuel Fonseca Villaseñor</t>
        </r>
      </text>
    </comment>
    <comment ref="B26" authorId="0" shapeId="0">
      <text>
        <r>
          <rPr>
            <sz val="11"/>
            <color theme="1"/>
            <rFont val="Calibri"/>
            <family val="2"/>
            <scheme val="minor"/>
          </rPr>
          <t>Asignaciones destinadas a cubrir los montos de las aportaciones de los entes públicos a favor del Sistema para el Retiro, correspondientes a los trabajadores al servicio de los mismos.
	-L.C.P. Manuel Fonseca Villaseñor</t>
        </r>
      </text>
    </comment>
    <comment ref="B27" authorId="0" shapeId="0">
      <text>
        <r>
          <rPr>
            <sz val="11"/>
            <color theme="1"/>
            <rFont val="Calibri"/>
            <family val="2"/>
            <scheme val="minor"/>
          </rPr>
          <t>Asignaciones destinadas a cubrir las primas que corresponden a los entes públicos por concepto de seguro de vida, seguro de gastos médicos del personal a su servicio; así como, los seguros de responsabilidad civil y asistencia legal, en los términos de la legislación vigente. Incluye las primas que corresponden al Gobierno Federal por concepto de seguro de vida del personal militar.
	-L.C.P. Manuel Fonseca Villaseñor</t>
        </r>
      </text>
    </comment>
    <comment ref="B28" authorId="0" shapeId="0">
      <text>
        <r>
          <rPr>
            <sz val="11"/>
            <color theme="1"/>
            <rFont val="Calibri"/>
            <family val="2"/>
            <scheme val="minor"/>
          </rPr>
          <t>Asignaciones destinadas a cubrir otras prestaciones sociales y económicas, a favor del personal, de acuerdo con las disposiciones legales vigentes y/o acuerdos contractuales respectivos.
	-L.C.P. Manuel Fonseca Villaseñor</t>
        </r>
      </text>
    </comment>
    <comment ref="B29" authorId="0" shapeId="0">
      <text>
        <r>
          <rPr>
            <sz val="11"/>
            <color theme="1"/>
            <rFont val="Calibri"/>
            <family val="2"/>
            <scheme val="minor"/>
          </rPr>
          <t>Asignaciones destinadas a cubrir las cuotas que corresponden a los entes públicos para la constitución del fondo de ahorro del personal civil, según acuerdos contractuales establecidos. Incluye cuotas para la constitución del fondo de ahorro, y cuotas para el fondo de trabajo del personal del Ejército, Fuerza Aérea y Armada Mexicanos que corresponden al Gobierno Federal para la constitución de este fondo, en los términos de la Ley del ISSFAM.
	-L.C.P. Manuel Fonseca Villaseñor</t>
        </r>
      </text>
    </comment>
    <comment ref="B30" authorId="0" shapeId="0">
      <text>
        <r>
          <rPr>
            <sz val="11"/>
            <color theme="1"/>
            <rFont val="Calibri"/>
            <family val="2"/>
            <scheme val="minor"/>
          </rPr>
          <t>Asignaciones destinadas a cubrir indemnizaciones al personal conforme a la legislación aplicable; tales como: por accidente de trabajo, por despido, entre otros.
	-L.C.P. Manuel Fonseca Villaseñor</t>
        </r>
      </text>
    </comment>
    <comment ref="B31" authorId="0" shapeId="0">
      <text>
        <r>
          <rPr>
            <sz val="11"/>
            <color theme="1"/>
            <rFont val="Calibri"/>
            <family val="2"/>
            <scheme val="minor"/>
          </rPr>
          <t>Erogaciones que los entes públicos realizan en beneficio de sus empleados por jubilaciones, haberes de retiro, pensiones, retiro voluntario entre otros, cuando estas prestaciones no sean cubiertas por las instituciones de seguridad social. Incluye las asignaciones por concepto de aguinaldo a favor de pensionistas, cuyo pago se realice con cargo al erario. Incluye compensaciones de retiro a favor del personal del Servicio Exterior Mexicano, en los términos de la ley de la materia.
	-L.C.P. Manuel Fonseca Villaseñor</t>
        </r>
      </text>
    </comment>
    <comment ref="B32" authorId="0" shapeId="0">
      <text>
        <r>
          <rPr>
            <sz val="11"/>
            <color theme="1"/>
            <rFont val="Calibri"/>
            <family val="2"/>
            <scheme val="minor"/>
          </rPr>
          <t>Asignaciones destinadas a cubrir el costo de las prestaciones que los entes públicos otorgan en beneficio de sus empleados, de conformidad con las condiciones generales de trabajo o los contratos colectivos  de trabajo.
	-L.C.P. Manuel Fonseca Villaseñor</t>
        </r>
      </text>
    </comment>
    <comment ref="B33" authorId="0" shapeId="0">
      <text>
        <r>
          <rPr>
            <sz val="11"/>
            <color theme="1"/>
            <rFont val="Calibri"/>
            <family val="2"/>
            <scheme val="minor"/>
          </rPr>
          <t>Erogaciones destinadas a apoyar la capacitación orientada al desarrollo personal o profesional de los servidores públicos que determinen los entes públicos o que en forma individual se soliciten, de conformidad con las disposiciones que se emitan para su otorgamiento. Excluye las erogaciones por capacitación comprendidas en el capítulo 3000 Servicios Generales.
	-L.C.P. Manuel Fonseca Villaseñor</t>
        </r>
      </text>
    </comment>
    <comment ref="B34" authorId="0" shapeId="0">
      <text>
        <r>
          <rPr>
            <sz val="11"/>
            <color theme="1"/>
            <rFont val="Calibri"/>
            <family val="2"/>
            <scheme val="minor"/>
          </rPr>
          <t>Asignaciones destinadas a cubrir el costo de otras prestaciones que los entes públicos otorgan en beneficio de sus empleados, siempre que no correspondan a las prestaciones a que se refiere la partida 154 Prestaciones contractuales.
	-L.C.P. Manuel Fonseca Villaseñor</t>
        </r>
      </text>
    </comment>
    <comment ref="B35" authorId="0" shapeId="0">
      <text>
        <r>
          <rPr>
            <sz val="11"/>
            <color theme="1"/>
            <rFont val="Calibri"/>
            <family val="2"/>
            <scheme val="minor"/>
          </rPr>
          <t>Asignaciones destinadas a cubrir las medidas de incremento en percepciones, prestaciones económicas, creación de plazas y, en su caso, otras medidas salariales y económicas que se aprueben en el Presupuesto de Egresos. Las partidas de este concepto no se ejercerán en forma directa, sino a través de las partidas que correspondan a los demás conceptos del capítulo 1000 Servicios Personales, que sean objeto de traspaso de estos recursos.
	-L.C.P. Manuel Fonseca Villaseñor</t>
        </r>
      </text>
    </comment>
    <comment ref="B36" authorId="0" shapeId="0">
      <text>
        <r>
          <rPr>
            <sz val="11"/>
            <color theme="1"/>
            <rFont val="Calibri"/>
            <family val="2"/>
            <scheme val="minor"/>
          </rPr>
          <t>Asignaciones destinadas a cubrir las medidas de incremento en percepciones, creación de plazas, aportaciones en términos de seguridad social u otras medidas de carácter laboral o económico de los servidores públicos que se aprueben en el Presupuesto de Egresos. Esta partida no se ejercerá en forma directa, sino a través de las partidas que correspondan a los demás conceptos del capítulo 1000 Servicios Personales, que sean objeto de traspaso de estos recursos. Estas se considerarán como transitorias en tanto se distribuye su monto entre las partidas específicas necesarias para los programas, por lo que su asignación se afectará una vez ubicada en las partidas correspondientes, según la naturaleza de las erogaciones y previa aprobación, de acuerdo con lineamientos específicos.
	-L.C.P. Manuel Fonseca Villaseñor</t>
        </r>
      </text>
    </comment>
    <comment ref="B37" authorId="0" shapeId="0">
      <text>
        <r>
          <rPr>
            <sz val="11"/>
            <color theme="1"/>
            <rFont val="Calibri"/>
            <family val="2"/>
            <scheme val="minor"/>
          </rPr>
          <t>Asignaciones destinadas a cubrir estímulos económicos a los servidores públicos de mando, enlace y operativos de los entes públicos, que establezcan las disposiciones aplicables, derivado del desempeño de sus funciones.
	-L.C.P. Manuel Fonseca Villaseñor</t>
        </r>
      </text>
    </comment>
    <comment ref="B38" authorId="0" shapeId="0">
      <text>
        <r>
          <rPr>
            <sz val="11"/>
            <color theme="1"/>
            <rFont val="Calibri"/>
            <family val="2"/>
            <scheme val="minor"/>
          </rPr>
          <t>Asignaciones destinadas a cubrir los estímulos al personal de los entes públicos por productividad, desempeño, calidad, acreditación por titulación de licenciatura, años de servicio, puntualidad y asistencia, entre otros; de acuerdo con la normatividad aplicable.
	-L.C.P. Manuel Fonseca Villaseñor</t>
        </r>
      </text>
    </comment>
    <comment ref="B39" authorId="0" shapeId="0">
      <text>
        <r>
          <rPr>
            <sz val="11"/>
            <color theme="1"/>
            <rFont val="Calibri"/>
            <family val="2"/>
            <scheme val="minor"/>
          </rPr>
          <t>Asignaciones destinadas a premiar el heroísmo, capacidad profesional, servicios a la Patria o demás hechos meritorios; así como a la distinguida actuación del personal militar o civil, que redunde en beneficio de la Armada de México, se otorgarán de acuerdo con la legislación vigente.
	-L.C.P. Manuel Fonseca Villaseñor</t>
        </r>
      </text>
    </comment>
    <comment ref="B40" authorId="0" shapeId="0">
      <text>
        <r>
          <rPr>
            <sz val="11"/>
            <color theme="1"/>
            <rFont val="Calibri"/>
            <family val="2"/>
            <scheme val="minor"/>
          </rPr>
          <t>Agrupa las asignaciones destinadas a la adquisición de toda clase de insumos y suministros requeridos para la prestación de bienes y servicios y para el desempeño de las actividades administrativas.
	-L.C.P. Manuel Fonseca Villaseñor</t>
        </r>
      </text>
    </comment>
    <comment ref="B41" authorId="0" shapeId="0">
      <text>
        <r>
          <rPr>
            <sz val="11"/>
            <color theme="1"/>
            <rFont val="Calibri"/>
            <family val="2"/>
            <scheme val="minor"/>
          </rPr>
          <t>Asignaciones destinadas a la adquisición de materiales y útiles de oficina, limpieza, impresión y reproducción, para el procesamiento en equipos y bienes informáticos; materiales estadísticos, geográficos, de apoyo informativo y didáctico para centros de enseñanza e investigación; materiales requeridos para el registro e identificación en trámites oficiales y servicios a la población.
	-L.C.P. Manuel Fonseca Villaseñor</t>
        </r>
      </text>
    </comment>
    <comment ref="B42" authorId="0" shapeId="0">
      <text>
        <r>
          <rPr>
            <sz val="11"/>
            <color theme="1"/>
            <rFont val="Calibri"/>
            <family val="2"/>
            <scheme val="minor"/>
          </rPr>
          <t>Asignaciones destinadas a la adquisición de materiales, artículos diversos y equipos menores propios para el uso de las oficinas tales como: papelería, formas, libretas, carpetas y cualquier tipo de papel, vasos y servilletas desechables, limpia-tipos; útiles de escritorio como engrapadoras, perforadoras manuales, sacapuntas; artículos de dibujo, correspondencia y archivo; cestos de basura y otros productos similares. Incluye la adquisición de artículos de envoltura, sacos y valijas, entre otros.
	-L.C.P. Manuel Fonseca Villaseñor</t>
        </r>
      </text>
    </comment>
    <comment ref="B43" authorId="0" shapeId="0">
      <text>
        <r>
          <rPr>
            <sz val="11"/>
            <color theme="1"/>
            <rFont val="Calibri"/>
            <family val="2"/>
            <scheme val="minor"/>
          </rPr>
          <t>Asignaciones destinadas a la adquisición de materiales utilizados en la impresión, reproducción y encuadernación, tales como: fijadores, tintas, pastas, logotipos y demás materiales y útiles para el mismo fin. Incluye rollos fotográficos.
	-L.C.P. Manuel Fonseca Villaseñor</t>
        </r>
      </text>
    </comment>
    <comment ref="B44" authorId="0" shapeId="0">
      <text>
        <r>
          <rPr>
            <sz val="11"/>
            <color theme="1"/>
            <rFont val="Calibri"/>
            <family val="2"/>
            <scheme val="minor"/>
          </rPr>
          <t>Asignaciones destinadas a la adquisición de publicaciones relacionadas con información estadística y geográfica. Se incluye la cartografía y publicaciones tales como: las relativas a indicadores económicos y socio-demográficos, cuentas nacionales, estudios geográficos y geodésicos, mapas, planos, fotografías aéreas y publicaciones relacionadas con información estadística y geográfica.
	-L.C.P. Manuel Fonseca Villaseñor</t>
        </r>
      </text>
    </comment>
    <comment ref="B45" authorId="0" shapeId="0">
      <text>
        <r>
          <rPr>
            <sz val="11"/>
            <color theme="1"/>
            <rFont val="Calibri"/>
            <family val="2"/>
            <scheme val="minor"/>
          </rPr>
          <t>Asignaciones destinadas a la adquisición de insumos y equipos menores utilizados en el procesamiento, grabación e impresión de datos, así como los materiales para la limpieza y protección de los equipos tales como: tóner, medios ópticos y magnéticos, apuntadores y protectores, entre otros.
	-L.C.P. Manuel Fonseca Villaseñor</t>
        </r>
      </text>
    </comment>
    <comment ref="B46" authorId="0" shapeId="0">
      <text>
        <r>
          <rPr>
            <sz val="11"/>
            <color theme="1"/>
            <rFont val="Calibri"/>
            <family val="2"/>
            <scheme val="minor"/>
          </rPr>
          <t>Asignaciones destinadas a la adquisición de toda clase de libros, revistas, periódicos, publicaciones, diarios oficiales, gacetas, material audiovisual, cassettes, discos compactos distintos a la adquisición de bienes intangibles (software). Incluye la suscripción a revistas y publicaciones especializadas, folletos, catálogos, formatos y otros productos mediante cualquier técnica de impresión y sobre cualquier tipo de material. Incluye impresión sobre prendas de vestir, producción de formas continuas, impresión rápida, elaboración de placas, clichés y grabados. Excluye conceptos considerados en la partida 213 Material estadístico y geográfico.
	-L.C.P. Manuel Fonseca Villaseñor</t>
        </r>
      </text>
    </comment>
    <comment ref="B47" authorId="0" shapeId="0">
      <text>
        <r>
          <rPr>
            <sz val="11"/>
            <color theme="1"/>
            <rFont val="Calibri"/>
            <family val="2"/>
            <scheme val="minor"/>
          </rPr>
          <t>Asignaciones destinadas a la adquisición de materiales, artículos y enseres para el aseo, limpieza e higiene, tales como: escobas, jergas, detergentes, jabones y otros productos similares.
	-L.C.P. Manuel Fonseca Villaseñor</t>
        </r>
      </text>
    </comment>
    <comment ref="B48" authorId="0" shapeId="0">
      <text>
        <r>
          <rPr>
            <sz val="11"/>
            <color theme="1"/>
            <rFont val="Calibri"/>
            <family val="2"/>
            <scheme val="minor"/>
          </rPr>
          <t>Asignaciones destinadas a la adquisición de todo tipo de material didáctico así como materiales y suministros necesarios para las funciones educativas.
	-L.C.P. Manuel Fonseca Villaseñor</t>
        </r>
      </text>
    </comment>
    <comment ref="B49" authorId="0" shapeId="0">
      <text>
        <r>
          <rPr>
            <sz val="11"/>
            <color theme="1"/>
            <rFont val="Calibri"/>
            <family val="2"/>
            <scheme val="minor"/>
          </rPr>
          <t>Asignaciones destinadas a la adquisición de materiales requeridos para el registro e identificación en trámites oficiales y servicios a la población, tales como: pasaportes, certificados especiales, formas valoradas, placas de tránsito, licencias de conducir, entre otras.
	-L.C.P. Manuel Fonseca Villaseñor</t>
        </r>
      </text>
    </comment>
    <comment ref="B50" authorId="0" shapeId="0">
      <text>
        <r>
          <rPr>
            <sz val="11"/>
            <color theme="1"/>
            <rFont val="Calibri"/>
            <family val="2"/>
            <scheme val="minor"/>
          </rPr>
          <t>Asignaciones destinadas a la adquisición de productos alimenticios y utensilios necesarios para el servicio de alimentación en apoyo de las actividades de los servidores públicos y los requeridos en la prestación de servicios públicos en unidades de salud, educativas y de readaptación social, entre otras. Excluye los gastos por alimentación previstos en los conceptos 3700 Servicios de Traslado y Viáticos y 3800 Servicios Oficiales.
	-L.C.P. Manuel Fonseca Villaseñor</t>
        </r>
      </text>
    </comment>
    <comment ref="B51" authorId="0" shapeId="0">
      <text>
        <r>
          <rPr>
            <sz val="11"/>
            <color theme="1"/>
            <rFont val="Calibri"/>
            <family val="2"/>
            <scheme val="minor"/>
          </rPr>
          <t>Asignaciones destinadas a la adquisición de todo tipo de productos alimenticios y bebidas manufacturados o no, independiente de la modalidad de compra o contratación, derivado de la ejecución de los programas institucionales tales como: salud, seguridad social, educativos, militares, culturales y recreativos, cautivos y reos en proceso de readaptación social, repatriados y extraditados, personal que realiza labores de campo o supervisión dentro del lugar de adscripción; derivado de programas que requieren permanencia de servidores públicos en instalaciones del ente público, así como en el desempeño de actividades extraordinarias en el cumplimiento de la función pública. Excluye Viáticos (partidas 375 y 376), gastos derivados del concepto 3800 Servicios Oficiales y 133 Horas Extraordinarias no justificadas.
	-L.C.P. Manuel Fonseca Villaseñor</t>
        </r>
      </text>
    </comment>
    <comment ref="B52" authorId="0" shapeId="0">
      <text>
        <r>
          <rPr>
            <sz val="11"/>
            <color theme="1"/>
            <rFont val="Calibri"/>
            <family val="2"/>
            <scheme val="minor"/>
          </rPr>
          <t>Asignaciones destinadas a la adquisición de productos alimenticios para la manutención de animales propiedad o bajo el cuidado de los entes públicos, tales como: forrajes frescos y achicalados, alimentos preparados, entre otros, así como los demás gastos necesarios para la alimentación de los mismos.
	-L.C.P. Manuel Fonseca Villaseñor</t>
        </r>
      </text>
    </comment>
    <comment ref="B53" authorId="0" shapeId="0">
      <text>
        <r>
          <rPr>
            <sz val="11"/>
            <color theme="1"/>
            <rFont val="Calibri"/>
            <family val="2"/>
            <scheme val="minor"/>
          </rPr>
          <t>Asignaciones destinadas a la adquisición de todo tipo de utensilios necesarios para proporcionar este servicio, tales como: vajillas, cubiertos, baterías de cocina, licuadoras, tostadoras, cafeteras, básculas y demás electrodomésticos y bienes consumibles en operaciones a corto plazo.
	-L.C.P. Manuel Fonseca Villaseñor</t>
        </r>
      </text>
    </comment>
    <comment ref="B54" authorId="0" shapeId="0">
      <text>
        <r>
          <rPr>
            <sz val="11"/>
            <color theme="1"/>
            <rFont val="Calibri"/>
            <family val="2"/>
            <scheme val="minor"/>
          </rPr>
          <t>Asignaciones destinadas a la adquisición de toda clase de materias primas en estado natural, transformadas o semi-transformadas de naturaleza vegetal, animal y mineral que se utilizan en la operación de los entes públicos, así como las destinadas a cubrir el costo de los materiales, suministros y mercancías diversas que los entes adquieren para su comercialización.
	-L.C.P. Manuel Fonseca Villaseñor</t>
        </r>
      </text>
    </comment>
    <comment ref="B55" authorId="0" shapeId="0">
      <text>
        <r>
          <rPr>
            <sz val="11"/>
            <color theme="1"/>
            <rFont val="Calibri"/>
            <family val="2"/>
            <scheme val="minor"/>
          </rPr>
          <t>Asignaciones destinadas a la adquisición de productos alimenticios como materias primas en estado natural, transformadas o semi-transformadas, de naturaleza vegetal y animal que se utilizan en los procesos productivos, diferentes a las contenidas en las demás partidas de este Clasificador.
	-L.C.P. Manuel Fonseca Villaseñor</t>
        </r>
      </text>
    </comment>
    <comment ref="B56" authorId="0" shapeId="0">
      <text>
        <r>
          <rPr>
            <sz val="11"/>
            <color theme="1"/>
            <rFont val="Calibri"/>
            <family val="2"/>
            <scheme val="minor"/>
          </rPr>
          <t>Asignaciones destinadas a la adquisición de insumos textiles como materias primas en estado natural, transformadas o semi-transformadas, que se utilizan en los procesos productivos, diferentes a las contenidas en las demás partidas de este Clasificador.
	-L.C.P. Manuel Fonseca Villaseñor</t>
        </r>
      </text>
    </comment>
    <comment ref="B57" authorId="0" shapeId="0">
      <text>
        <r>
          <rPr>
            <sz val="11"/>
            <color theme="1"/>
            <rFont val="Calibri"/>
            <family val="2"/>
            <scheme val="minor"/>
          </rPr>
          <t>Asignaciones destinadas a la adquisición de papel, cartón e impresos como materias primas en estado natural, transformadas o semi-transformadas, que se utilizan en los procesos productivos, diferentes a las contenidas en las demás partidas de este Clasificador.
	-L.C.P. Manuel Fonseca Villaseñor</t>
        </r>
      </text>
    </comment>
    <comment ref="B58" authorId="0" shapeId="0">
      <text>
        <r>
          <rPr>
            <sz val="11"/>
            <color theme="1"/>
            <rFont val="Calibri"/>
            <family val="2"/>
            <scheme val="minor"/>
          </rPr>
          <t>Asignaciones destinadas a la adquisición de combustibles, lubricantes y aditivos como materias primas en estado natural, transformadas o semi-transformadas, que se utilizan en los procesos productivos, diferentes a las contenidas en las demás partidas del concepto 2600 Combustibles, lubricantes y aditivos este Clasificador.
	-L.C.P. Manuel Fonseca Villaseñor</t>
        </r>
      </text>
    </comment>
    <comment ref="B59" authorId="0" shapeId="0">
      <text>
        <r>
          <rPr>
            <sz val="11"/>
            <color theme="1"/>
            <rFont val="Calibri"/>
            <family val="2"/>
            <scheme val="minor"/>
          </rPr>
          <t>Asignaciones destinadas a la adquisición de medicamentos farmacéuticos y botánicos, productos antisépticos de uso farmacéutico, sustancias para diagnóstico, complementos alimenticios, plasmas y otros derivados de la sangre y productos médicos veterinarios, entre otros, como materias primas en estado natural, transformadas o semi-transformadas, que se utilizan en los procesos productivos, diferentes a las contenidas en las demás partidas de este Clasificador.
	-L.C.P. Manuel Fonseca Villaseñor</t>
        </r>
      </text>
    </comment>
    <comment ref="B60" authorId="0" shapeId="0">
      <text>
        <r>
          <rPr>
            <sz val="11"/>
            <color theme="1"/>
            <rFont val="Calibri"/>
            <family val="2"/>
            <scheme val="minor"/>
          </rPr>
          <t>Asignaciones destinadas a la adquisición de productos metálicos y a base de minerales no metálicos como materias primas en estado natural, transformadas o semi-transformadas, que se utilizan en los procesos productivos, diferentes a las contenidas en las demás partidas de este Clasificador.
	-L.C.P. Manuel Fonseca Villaseñor</t>
        </r>
      </text>
    </comment>
    <comment ref="B61" authorId="0" shapeId="0">
      <text>
        <r>
          <rPr>
            <sz val="11"/>
            <color theme="1"/>
            <rFont val="Calibri"/>
            <family val="2"/>
            <scheme val="minor"/>
          </rPr>
          <t>Asignaciones destinadas a la adquisición de cuero, piel, plástico y hule como materias primas en estado natural, transformadas o semi-transformadas, que se utilizan en los procesos productivos, diferentes a las contenidas en las demás partidas de este Clasificador.
	-L.C.P. Manuel Fonseca Villaseñor</t>
        </r>
      </text>
    </comment>
    <comment ref="B62" authorId="0" shapeId="0">
      <text>
        <r>
          <rPr>
            <sz val="11"/>
            <color theme="1"/>
            <rFont val="Calibri"/>
            <family val="2"/>
            <scheme val="minor"/>
          </rPr>
          <t>Artículos o bienes no duraderos que adquiere la entidad para destinarlos a la comercialización de acuerdo con el giro normal de actividades del ente público.
	-L.C.P. Manuel Fonseca Villaseñor</t>
        </r>
      </text>
    </comment>
    <comment ref="B63" authorId="0" shapeId="0">
      <text>
        <r>
          <rPr>
            <sz val="11"/>
            <color theme="1"/>
            <rFont val="Calibri"/>
            <family val="2"/>
            <scheme val="minor"/>
          </rPr>
          <t>Asignaciones destinadas a la adquisición de otros productos no considerados en las partidas anteriores de este concepto, como materias primas en estado natural, transformadas o semi-transformadas, que se utilizan en los procesos productivos, diferentes a las contenidas en las demás partidas de este Clasificador.
	-L.C.P. Manuel Fonseca Villaseñor</t>
        </r>
      </text>
    </comment>
    <comment ref="B64" authorId="0" shapeId="0">
      <text>
        <r>
          <rPr>
            <sz val="11"/>
            <color theme="1"/>
            <rFont val="Calibri"/>
            <family val="2"/>
            <scheme val="minor"/>
          </rPr>
          <t>Asignaciones destinadas a la adquisición de materiales y artículos utilizados en la construcción, reconstrucción, ampliación, adaptación, mejora, conservación, reparación y mantenimiento de bienes inmuebles.
	-L.C.P. Manuel Fonseca Villaseñor</t>
        </r>
      </text>
    </comment>
    <comment ref="B65" authorId="0" shapeId="0">
      <text>
        <r>
          <rPr>
            <sz val="11"/>
            <color theme="1"/>
            <rFont val="Calibri"/>
            <family val="2"/>
            <scheme val="minor"/>
          </rPr>
          <t>Asignaciones destinadas a la adquisición de productos de arena, grava, mármol, piedras calizas, piedras de cantera, otras piedras dimensionadas, arcillas refractarias y no refractarias y cerámica como ladrillos, bloques, tejas, losetas, pisos, azulejos, mosaicos y otros similares para la construcción; cerámica utilizada en la agricultura; loza y porcelana para diversos usos como inodoros, lavamanos, mingitorios y otros similares.
	-L.C.P. Manuel Fonseca Villaseñor</t>
        </r>
      </text>
    </comment>
    <comment ref="B66" authorId="0" shapeId="0">
      <text>
        <r>
          <rPr>
            <sz val="11"/>
            <color theme="1"/>
            <rFont val="Calibri"/>
            <family val="2"/>
            <scheme val="minor"/>
          </rPr>
          <t>Asignaciones destinadas a la adquisición de cemento blanco, gris y especial, pega azulejo y productos de concreto.
	-L.C.P. Manuel Fonseca Villaseñor</t>
        </r>
      </text>
    </comment>
    <comment ref="B67" authorId="0" shapeId="0">
      <text>
        <r>
          <rPr>
            <sz val="11"/>
            <color theme="1"/>
            <rFont val="Calibri"/>
            <family val="2"/>
            <scheme val="minor"/>
          </rPr>
          <t>Asignaciones destinadas a la adquisición de tabla roca, plafones, paneles acústicos, columnas, molduras, estatuillas, figuras decorativas de yeso y otros productos arquitectónicos de yeso de carácter ornamental. Incluye dolomita calcinada. Cal viva, hidratada o apagada y cal para usos específicos a partir de piedra caliza triturada.
	-L.C.P. Manuel Fonseca Villaseñor</t>
        </r>
      </text>
    </comment>
    <comment ref="B68" authorId="0" shapeId="0">
      <text>
        <r>
          <rPr>
            <sz val="11"/>
            <color theme="1"/>
            <rFont val="Calibri"/>
            <family val="2"/>
            <scheme val="minor"/>
          </rPr>
          <t>Asignaciones destinadas a la adquisición de madera y sus derivados.
	-L.C.P. Manuel Fonseca Villaseñor</t>
        </r>
      </text>
    </comment>
    <comment ref="B69" authorId="0" shapeId="0">
      <text>
        <r>
          <rPr>
            <sz val="11"/>
            <color theme="1"/>
            <rFont val="Calibri"/>
            <family val="2"/>
            <scheme val="minor"/>
          </rPr>
          <t>Asignaciones destinadas a la adquisición de vidrio plano, templado, inastillable y otros vidrios laminados; espejos; envases y artículos de vidrio y fibra de vidrio.
	-L.C.P. Manuel Fonseca Villaseñor</t>
        </r>
      </text>
    </comment>
    <comment ref="B70" authorId="0" shapeId="0">
      <text>
        <r>
          <rPr>
            <sz val="11"/>
            <color theme="1"/>
            <rFont val="Calibri"/>
            <family val="2"/>
            <scheme val="minor"/>
          </rPr>
          <t>Asignaciones destinadas a la adquisición de todo tipo de material eléctrico y electrónico tales como: cables, interruptores, tubos fluorescentes, focos, aislantes, electrodos, transistores, alambres, lámparas, entre otros, que requieran las líneas de transmisión telegráfica, telefónica y de telecomunicaciones, sean aéreas, subterráneas o submarinas; igualmente para la adquisición de materiales necesarios en las instalaciones radiofónicas, radiotelegráficas, entre otras.
	-L.C.P. Manuel Fonseca Villaseñor</t>
        </r>
      </text>
    </comment>
    <comment ref="B71" authorId="0" shapeId="0">
      <text>
        <r>
          <rPr>
            <sz val="11"/>
            <color theme="1"/>
            <rFont val="Calibri"/>
            <family val="2"/>
            <scheme val="minor"/>
          </rPr>
          <t>Asignaciones destinadas a cubrir los gastos por adquisición de productos para construcción hechos de hierro, acero, aluminio, cobre, zinc, bronce y otras aleaciones, tales como: lingotes, planchas, planchones, hojalata, perfiles, alambres, varillas, ventanas y puertas metálicas, clavos, tornillos y tuercas de todo tipo; mallas ciclónicas y cercas metálicas, etc.
	-L.C.P. Manuel Fonseca Villaseñor</t>
        </r>
      </text>
    </comment>
    <comment ref="B72" authorId="0" shapeId="0">
      <text>
        <r>
          <rPr>
            <sz val="11"/>
            <color theme="1"/>
            <rFont val="Calibri"/>
            <family val="2"/>
            <scheme val="minor"/>
          </rPr>
          <t>Asignaciones destinadas a la adquisición de materiales para el acondicionamiento de las obras públicas y bienes inmuebles, tales como: tapices, pisos, persianas y demás accesorios.
	-L.C.P. Manuel Fonseca Villaseñor</t>
        </r>
      </text>
    </comment>
    <comment ref="B73" authorId="0" shapeId="0">
      <text>
        <r>
          <rPr>
            <sz val="11"/>
            <color theme="1"/>
            <rFont val="Calibri"/>
            <family val="2"/>
            <scheme val="minor"/>
          </rPr>
          <t>Asignaciones destinadas a cubrir la adquisición de otros materiales para construcción y reparación no considerados en las partidas anteriores tales como: Productos de fricción o abrasivos a partir de polvos minerales sintéticos o naturales para obtener productos como piedras amolares, esmeriles de rueda, abrasivos en polvo, lijas, entre otros; pinturas, recubrimientos, adhesivos y selladores, como barnices, lacas y esmaltes; adhesivos o pegamento, impermeabilizantes, masillas, resanadores, gomas-cemento y similares, thinner y removedores de pintura y barniz, entre otros.
	-L.C.P. Manuel Fonseca Villaseñor</t>
        </r>
      </text>
    </comment>
    <comment ref="B74" authorId="0" shapeId="0">
      <text>
        <r>
          <rPr>
            <sz val="11"/>
            <color theme="1"/>
            <rFont val="Calibri"/>
            <family val="2"/>
            <scheme val="minor"/>
          </rPr>
          <t>Asignaciones destinadas a la adquisición de sustancias, productos químicos y farmacéuticos de aplicación humana o animal; así como toda clase de materiales y suministros médicos y de laboratorio.
	-L.C.P. Manuel Fonseca Villaseñor</t>
        </r>
      </text>
    </comment>
    <comment ref="B75" authorId="0" shapeId="0">
      <text>
        <r>
          <rPr>
            <sz val="11"/>
            <color theme="1"/>
            <rFont val="Calibri"/>
            <family val="2"/>
            <scheme val="minor"/>
          </rPr>
          <t>Asignaciones destinadas a la adquisición de productos químicos básicos: petroquímicos como benceno, tolueno, xileno, etileno, propileno, estireno a partir del gas natural, del gas licuado del petróleo y de destilados y otras fracciones posteriores a la refinación del petróleo; reactivos, fluoruros, fosfatos, nitratos, óxidos, alquinos, marcadores genéticos, entre otros.
	-L.C.P. Manuel Fonseca Villaseñor</t>
        </r>
      </text>
    </comment>
    <comment ref="B76" authorId="0" shapeId="0">
      <text>
        <r>
          <rPr>
            <sz val="11"/>
            <color theme="1"/>
            <rFont val="Calibri"/>
            <family val="2"/>
            <scheme val="minor"/>
          </rPr>
          <t>Asignaciones destinadas a la adquisición de fertilizantes nitrogenados, fosfatados, biológicos procesados o de otro tipo, mezclas, fungicidas, herbicidas, plaguicidas, raticidas, antigerminantes, reguladores del crecimiento de las plantas y nutrientes de suelos, entre otros. Incluye los abonos que se comercializan en estado natural.
	-L.C.P. Manuel Fonseca Villaseñor</t>
        </r>
      </text>
    </comment>
    <comment ref="B77" authorId="0" shapeId="0">
      <text>
        <r>
          <rPr>
            <sz val="11"/>
            <color theme="1"/>
            <rFont val="Calibri"/>
            <family val="2"/>
            <scheme val="minor"/>
          </rPr>
          <t>Asignaciones destinadas a la adquisición de medicinas y productos farmacéuticos de aplicación humana o animal, tales como: vacunas, drogas, medicinas de patente, medicamentos, sueros, plasma, oxígeno, entre otros. Incluye productos fármaco-químicos como alcaloides, antibióticos, hormonas y otros compuestos y principios activos.
	-L.C.P. Manuel Fonseca Villaseñor</t>
        </r>
      </text>
    </comment>
    <comment ref="B78" authorId="0" shapeId="0">
      <text>
        <r>
          <rPr>
            <sz val="11"/>
            <color theme="1"/>
            <rFont val="Calibri"/>
            <family val="2"/>
            <scheme val="minor"/>
          </rPr>
          <t>Asignaciones destinadas a la adquisición de toda clase de materiales y suministros médicos que se requieran en hospitales, unidades sanitarias, consultorios, clínicas veterinarias, etc., tales como: jeringas, gasas, agujas, vendajes, material de sutura, espátulas, lentes, lancetas, hojas de bisturí y prótesis en general.
	-L.C.P. Manuel Fonseca Villaseñor</t>
        </r>
      </text>
    </comment>
    <comment ref="B79" authorId="0" shapeId="0">
      <text>
        <r>
          <rPr>
            <sz val="11"/>
            <color theme="1"/>
            <rFont val="Calibri"/>
            <family val="2"/>
            <scheme val="minor"/>
          </rPr>
          <t>Asignaciones destinadas a la adquisición de toda clase de materiales y suministros, tales como: cilindros graduados, matraces, probetas, mecheros, tanques de revelado, materiales para radiografía, electrocardiografía, medicina nuclear y demás materiales y suministros utilizados en los laboratorios médicos, químicos, de investigación, fotográficos, cinematográficos, entre otros. Esta partida incluye animales para experimentación.
	-L.C.P. Manuel Fonseca Villaseñor</t>
        </r>
      </text>
    </comment>
    <comment ref="B80" authorId="0" shapeId="0">
      <text>
        <r>
          <rPr>
            <sz val="11"/>
            <color theme="1"/>
            <rFont val="Calibri"/>
            <family val="2"/>
            <scheme val="minor"/>
          </rPr>
          <t>Asignaciones destinadas a cubrir erogaciones por adquisición de productos a partir del hule o de resinas plásticas, perfiles, tubos y conexiones, productos laminados, placas espumas, envases y contenedores, entre otros productos. Incluye P.V.C.
	-L.C.P. Manuel Fonseca Villaseñor</t>
        </r>
      </text>
    </comment>
    <comment ref="B81" authorId="0" shapeId="0">
      <text>
        <r>
          <rPr>
            <sz val="11"/>
            <color theme="1"/>
            <rFont val="Calibri"/>
            <family val="2"/>
            <scheme val="minor"/>
          </rPr>
          <t>Asignaciones destinadas a la adquisición de productos químicos básicos inorgánicos tales como: ácidos, bases y sales inorgánicas, cloro, negro de humo y el enriquecimiento de materiales radiactivos. Así como productos químicos básicos orgánicos, tales como: ácidos, anhídridos, alcoholes de uso industrial, cetonas, aldehídos, ácidos grasos, aguarrás, colofonia, colorantes naturales no comestibles, materiales sintéticos para perfumes y cosméticos, edulcorantes sintéticos, entre otros.
	-L.C.P. Manuel Fonseca Villaseñor</t>
        </r>
      </text>
    </comment>
    <comment ref="B82" authorId="0" shapeId="0">
      <text>
        <r>
          <rPr>
            <sz val="11"/>
            <color theme="1"/>
            <rFont val="Calibri"/>
            <family val="2"/>
            <scheme val="minor"/>
          </rPr>
          <t>Asignaciones destinadas a la adquisición de combustibles, lubricantes y aditivos de todo tipo, necesarios para el funcionamiento de vehículos de transporte terrestres, aéreos, marítimos, lacustres y fluviales; así como de maquinaria y equipo.
	-L.C.P. Manuel Fonseca Villaseñor</t>
        </r>
      </text>
    </comment>
    <comment ref="B83" authorId="0" shapeId="0">
      <text>
        <r>
          <rPr>
            <sz val="11"/>
            <color theme="1"/>
            <rFont val="Calibri"/>
            <family val="2"/>
            <scheme val="minor"/>
          </rPr>
          <t>Asignaciones destinadas a la adquisición de productos derivados del petróleo (como gasolina, diesel, leña, etc.), aceites y grasas lubricantes para el uso en equipo de transporte e industrial y regeneración de aceite usado. Incluye etanol y biogás, entre otros. Excluye el petróleo crudo y gas natural, así como los combustibles utilizados como materia prima.
	-L.C.P. Manuel Fonseca Villaseñor</t>
        </r>
      </text>
    </comment>
    <comment ref="B84" authorId="0" shapeId="0">
      <text>
        <r>
          <rPr>
            <sz val="11"/>
            <color theme="1"/>
            <rFont val="Calibri"/>
            <family val="2"/>
            <scheme val="minor"/>
          </rPr>
          <t>Asignaciones destinadas a la adquisición de productos químicos derivados de la coquización del carbón y las briquetas de carbón. Excluye el carbón utilizado como materia prima.
	-L.C.P. Manuel Fonseca Villaseñor</t>
        </r>
      </text>
    </comment>
    <comment ref="B85" authorId="0" shapeId="0">
      <text>
        <r>
          <rPr>
            <sz val="11"/>
            <color theme="1"/>
            <rFont val="Calibri"/>
            <family val="2"/>
            <scheme val="minor"/>
          </rPr>
          <t>Asignaciones destinadas a la adquisición de vestuario y sus accesorios, blancos, artículos deportivos; así como prendas de protección personal diferentes a las de seguridad.
	-L.C.P. Manuel Fonseca Villaseñor</t>
        </r>
      </text>
    </comment>
    <comment ref="B86" authorId="0" shapeId="0">
      <text>
        <r>
          <rPr>
            <sz val="11"/>
            <color theme="1"/>
            <rFont val="Calibri"/>
            <family val="2"/>
            <scheme val="minor"/>
          </rPr>
          <t>Asignaciones destinadas a la adquisición de toda clase de prendas de vestir: de punto, ropa de tela, cuero y piel y a la fabricación de accesorios de vestir: camisas, pantalones, trajes, calzado; uniformes y sus accesorios: insignias, distintivos, emblemas, banderas, banderines, uniformes y ropa de trabajo, calzado.
	-L.C.P. Manuel Fonseca Villaseñor</t>
        </r>
      </text>
    </comment>
    <comment ref="B87" authorId="0" shapeId="0">
      <text>
        <r>
          <rPr>
            <sz val="11"/>
            <color theme="1"/>
            <rFont val="Calibri"/>
            <family val="2"/>
            <scheme val="minor"/>
          </rPr>
          <t>Asignaciones destinadas a la adquisición de ropa y equipo de máxima seguridad, prendas especiales de protección personal, tales como: guantes, botas de hule y asbesto, de tela o materiales especiales, cascos, caretas, lentes, cinturones y demás prendas distintas de las prendas de protección para seguridad pública y nacional.
	-L.C.P. Manuel Fonseca Villaseñor</t>
        </r>
      </text>
    </comment>
    <comment ref="B88" authorId="0" shapeId="0">
      <text>
        <r>
          <rPr>
            <sz val="11"/>
            <color theme="1"/>
            <rFont val="Calibri"/>
            <family val="2"/>
            <scheme val="minor"/>
          </rPr>
          <t>Asignaciones destinadas a la adquisición de todo tipo de artículos deportivos, tales como: balones, redes, trofeos, raquetas, guantes, entre otros, que los entes públicos realizan en cumplimiento de su función pública.
	-L.C.P. Manuel Fonseca Villaseñor</t>
        </r>
      </text>
    </comment>
    <comment ref="B89" authorId="0" shapeId="0">
      <text>
        <r>
          <rPr>
            <sz val="11"/>
            <color theme="1"/>
            <rFont val="Calibri"/>
            <family val="2"/>
            <scheme val="minor"/>
          </rPr>
          <t>Asignaciones destinadas a la adquisición de fibras naturales como lino, seda, algodón, ixtle y henequén; hilados e hilos de fibras naturales o sintéticas; telas, acabados y recubrimientos; alfombras, tapetes, cortinas, costales, redes y otros productos textiles que no sean prendas de vestir.
	-L.C.P. Manuel Fonseca Villaseñor</t>
        </r>
      </text>
    </comment>
    <comment ref="B90" authorId="0" shapeId="0">
      <text>
        <r>
          <rPr>
            <sz val="11"/>
            <color theme="1"/>
            <rFont val="Calibri"/>
            <family val="2"/>
            <scheme val="minor"/>
          </rPr>
          <t>Asignaciones destinadas a la adquisición todo tipo de blancos: batas, colchas, sábanas, fundas, almohadas, toallas, cobertores, colchones y colchonetas, entre otros.
	-L.C.P. Manuel Fonseca Villaseñor</t>
        </r>
      </text>
    </comment>
    <comment ref="B91" authorId="0" shapeId="0">
      <text>
        <r>
          <rPr>
            <sz val="11"/>
            <color theme="1"/>
            <rFont val="Calibri"/>
            <family val="2"/>
            <scheme val="minor"/>
          </rPr>
          <t>Asignaciones destinadas a la adquisición de materiales, sustancias explosivas y prendas de protección personal necesarias en los programas de seguridad.
	-L.C.P. Manuel Fonseca Villaseñor</t>
        </r>
      </text>
    </comment>
    <comment ref="B92" authorId="0" shapeId="0">
      <text>
        <r>
          <rPr>
            <sz val="11"/>
            <color theme="1"/>
            <rFont val="Calibri"/>
            <family val="2"/>
            <scheme val="minor"/>
          </rPr>
          <t>Asignaciones destinadas a la adquisición de sustancias explosivas y sus accesorios (fusibles de seguridad y detonantes) tales como: pólvora, dinamita, cordita, trinitrotolueno, amatol, tetril, fulminantes, entre otros.
	-L.C.P. Manuel Fonseca Villaseñor</t>
        </r>
      </text>
    </comment>
    <comment ref="B93" authorId="0" shapeId="0">
      <text>
        <r>
          <rPr>
            <sz val="11"/>
            <color theme="1"/>
            <rFont val="Calibri"/>
            <family val="2"/>
            <scheme val="minor"/>
          </rPr>
          <t>Asignaciones destinadas a la adquisición de toda clase de suministros propios de la industria militar y de seguridad pública tales como: municiones, espoletas, cargas, granadas, cartuchos, balas, entre otros.
	-L.C.P. Manuel Fonseca Villaseñor</t>
        </r>
      </text>
    </comment>
    <comment ref="B94" authorId="0" shapeId="0">
      <text>
        <r>
          <rPr>
            <sz val="11"/>
            <color theme="1"/>
            <rFont val="Calibri"/>
            <family val="2"/>
            <scheme val="minor"/>
          </rPr>
          <t>Asignaciones destinadas a la adquisición de toda clase de prendas de protección propias para el desempeño de las funciones de seguridad pública y nacional, tales como: escudos, protectores, macanas, cascos policiales y militares, chalecos blindados, máscaras y demás prendas para el mismo fin.
	-L.C.P. Manuel Fonseca Villaseñor</t>
        </r>
      </text>
    </comment>
    <comment ref="B95" authorId="0" shapeId="0">
      <text>
        <r>
          <rPr>
            <sz val="11"/>
            <color theme="1"/>
            <rFont val="Calibri"/>
            <family val="2"/>
            <scheme val="minor"/>
          </rPr>
          <t>Asignaciones destinadas a la adquisición de toda clase de refacciones, accesorios, herramientas menores, y demás bienes de consumo del mismo género, necesarios para la conservación de los bienes muebles e inmuebles.
	-L.C.P. Manuel Fonseca Villaseñor</t>
        </r>
      </text>
    </comment>
    <comment ref="B96" authorId="0" shapeId="0">
      <text>
        <r>
          <rPr>
            <sz val="11"/>
            <color theme="1"/>
            <rFont val="Calibri"/>
            <family val="2"/>
            <scheme val="minor"/>
          </rPr>
          <t>Asignaciones destinadas a la adquisición de herramientas auxiliares de trabajo, utilizadas en carpintería, silvicultura, horticultura, ganadería, agricultura y otras industrias, tales como: desarmadores, martillos, llaves para tuercas, carretillas de mano, cuchillos, navajas, tijeras de mano, sierras de mano, alicates, hojas para seguetas, micrómetros, cintas métricas, pinzas, martillos, prensas, berbiquíes, garlopas, taladros, zapapicos, escaleras, micrófonos, detectores de metales manuales y demás bienes de consumo similares. Excluye las refacciones y accesorios señalados en este capítulo; así como herramientas y máquinas herramienta consideradas en el capítulo 5000 Bienes muebles, inmuebles e intangibles.
	-L.C.P. Manuel Fonseca Villaseñor</t>
        </r>
      </text>
    </comment>
    <comment ref="B97" authorId="0" shapeId="0">
      <text>
        <r>
          <rPr>
            <sz val="11"/>
            <color theme="1"/>
            <rFont val="Calibri"/>
            <family val="2"/>
            <scheme val="minor"/>
          </rPr>
          <t>Asignaciones destinadas a la adquisición de instrumental complementario y repuesto de edificios, tales como: candados, cerraduras, pasadores, chapas, llaves, manijas para puertas, herrajes y bisagras.
	-L.C.P. Manuel Fonseca Villaseñor</t>
        </r>
      </text>
    </comment>
    <comment ref="B98" authorId="0" shapeId="0">
      <text>
        <r>
          <rPr>
            <sz val="11"/>
            <color theme="1"/>
            <rFont val="Calibri"/>
            <family val="2"/>
            <scheme val="minor"/>
          </rPr>
          <t>Asignaciones destinadas a la adquisición de refacciones y accesorios de escritorios, sillas, sillones, archiveros, máquinas de escribir, calculadoras, fotocopiadoras, entre otros. Tales como: bases de 5 puntas, rodajas (para sillas y muebles), estructuras de sillas, pistones, brazos asientos y respaldos, tornillos, soleras, regatones, estructuras de muebles, entre otros.
	-L.C.P. Manuel Fonseca Villaseñor</t>
        </r>
      </text>
    </comment>
    <comment ref="B99" authorId="0" shapeId="0">
      <text>
        <r>
          <rPr>
            <sz val="11"/>
            <color theme="1"/>
            <rFont val="Calibri"/>
            <family val="2"/>
            <scheme val="minor"/>
          </rPr>
          <t>Asignaciones destinadas a la adquisición de componentes o dispositivos internos o externos que se integran al equipo de cómputo, con el objeto de conservar o recuperar su funcionalidad y que son de difícil control de inventarios, tales como: tarjetas electrónicas, unidades de discos internos, circuitos, bocinas, pantallas y teclados, entre otros.
	-L.C.P. Manuel Fonseca Villaseñor</t>
        </r>
      </text>
    </comment>
    <comment ref="B100" authorId="0" shapeId="0">
      <text>
        <r>
          <rPr>
            <sz val="11"/>
            <color theme="1"/>
            <rFont val="Calibri"/>
            <family val="2"/>
            <scheme val="minor"/>
          </rPr>
          <t>Asignaciones destinadas a la adquisición de refacciones y accesorios para todo tipo de aparatos e instrumentos médicos y de laboratorio.
	-L.C.P. Manuel Fonseca Villaseñor</t>
        </r>
      </text>
    </comment>
    <comment ref="B101" authorId="0" shapeId="0">
      <text>
        <r>
          <rPr>
            <sz val="11"/>
            <color theme="1"/>
            <rFont val="Calibri"/>
            <family val="2"/>
            <scheme val="minor"/>
          </rPr>
          <t>Asignaciones destinadas a la adquisición de autopartes de equipo de transporte tales como: llantas, suspensiones, sistemas de frenos, partes eléctricas, alternadores, distribuidores, partes de suspensión y dirección, marchas, embragues, retrovisores, limpiadores, volantes, tapetes, reflejantes, bocinas, auto estéreos, gatos hidráulicos o mecánicos.
	-L.C.P. Manuel Fonseca Villaseñor</t>
        </r>
      </text>
    </comment>
    <comment ref="B102" authorId="0" shapeId="0">
      <text>
        <r>
          <rPr>
            <sz val="11"/>
            <color theme="1"/>
            <rFont val="Calibri"/>
            <family val="2"/>
            <scheme val="minor"/>
          </rPr>
          <t>Asignaciones destinadas a cubrir la adquisición de refacciones para todo tipo de equipos de defensa y seguridad referidos en la partida 551 Equipo de defensa y seguridad, entre otros.
	-L.C.P. Manuel Fonseca Villaseñor</t>
        </r>
      </text>
    </comment>
    <comment ref="B103" authorId="0" shapeId="0">
      <text>
        <r>
          <rPr>
            <sz val="11"/>
            <color theme="1"/>
            <rFont val="Calibri"/>
            <family val="2"/>
            <scheme val="minor"/>
          </rPr>
          <t>Asignaciones destinadas a la adquisición de piezas, partes, componentes, aditamentos, implementos y reemplazos de maquinaria pesada, agrícola y de construcción, entre otros. Excluye refacciones y accesorios mayores contemplados en el capítulo 5000 Bienes Muebles, Inmuebles e Intangibles.
	-L.C.P. Manuel Fonseca Villaseñor</t>
        </r>
      </text>
    </comment>
    <comment ref="B104" authorId="0" shapeId="0">
      <text>
        <r>
          <rPr>
            <sz val="11"/>
            <color theme="1"/>
            <rFont val="Calibri"/>
            <family val="2"/>
            <scheme val="minor"/>
          </rPr>
          <t>Asignaciones destinadas a la adquisición de instrumental complementario y repuestos menores no considerados en las partidas anteriores.
	-L.C.P. Manuel Fonseca Villaseñor</t>
        </r>
      </text>
    </comment>
    <comment ref="B105" authorId="0" shapeId="0">
      <text>
        <r>
          <rPr>
            <sz val="11"/>
            <color theme="1"/>
            <rFont val="Calibri"/>
            <family val="2"/>
            <scheme val="minor"/>
          </rPr>
          <t>Asignaciones destinadas a cubrir el costo de todo tipo de servicios que se contraten con particulares o instituciones del propio sector público; así como los servicios oficiales requeridos para el desempeño de actividades vinculadas con la función pública.
	-L.C.P. Manuel Fonseca Villaseñor</t>
        </r>
      </text>
    </comment>
    <comment ref="B106" authorId="0" shapeId="0">
      <text>
        <r>
          <rPr>
            <sz val="11"/>
            <color theme="1"/>
            <rFont val="Calibri"/>
            <family val="2"/>
            <scheme val="minor"/>
          </rPr>
          <t>Asignaciones destinadas a cubrir erogaciones por concepto de servicios básicos necesarios para el funcionamiento de los entes públicos. Comprende servicios tales como: postal, telegráfico, telefónico, energía eléctrica, agua, transmisión de datos, radiocomunicaciones y otros análogos.
	-L.C.P. Manuel Fonseca Villaseñor</t>
        </r>
      </text>
    </comment>
    <comment ref="B107" authorId="0" shapeId="0">
      <text>
        <r>
          <rPr>
            <sz val="11"/>
            <color theme="1"/>
            <rFont val="Calibri"/>
            <family val="2"/>
            <scheme val="minor"/>
          </rPr>
          <t>Asignaciones destinadas a cubrir el importe de la contratación, instalación y consumo de energía eléctrica, necesarias para el funcionamiento de las instalaciones oficiales. Incluye alumbrado público.
	-L.C.P. Manuel Fonseca Villaseñor</t>
        </r>
      </text>
    </comment>
    <comment ref="B108" authorId="0" shapeId="0">
      <text>
        <r>
          <rPr>
            <sz val="11"/>
            <color theme="1"/>
            <rFont val="Calibri"/>
            <family val="2"/>
            <scheme val="minor"/>
          </rPr>
          <t>Asignaciones destinadas al suministro de gas al consumidor final por ductos, tanque estacionario o de cilindros.
	-L.C.P. Manuel Fonseca Villaseñor</t>
        </r>
      </text>
    </comment>
    <comment ref="B109" authorId="0" shapeId="0">
      <text>
        <r>
          <rPr>
            <sz val="11"/>
            <color theme="1"/>
            <rFont val="Calibri"/>
            <family val="2"/>
            <scheme val="minor"/>
          </rPr>
          <t>Asignaciones destinadas a cubrir el importe del consumo de agua potable y para riego, necesarios para el funcionamiento de las instalaciones oficiales.
	-L.C.P. Manuel Fonseca Villaseñor</t>
        </r>
      </text>
    </comment>
    <comment ref="B110" authorId="0" shapeId="0">
      <text>
        <r>
          <rPr>
            <sz val="11"/>
            <color theme="1"/>
            <rFont val="Calibri"/>
            <family val="2"/>
            <scheme val="minor"/>
          </rPr>
          <t>Asignaciones destinadas al pago de servicio telefónico convencional nacional e internacional, mediante redes alámbricas, incluido el servicio de fax, requerido en el desempeño de funciones oficiales.
	-L.C.P. Manuel Fonseca Villaseñor</t>
        </r>
      </text>
    </comment>
    <comment ref="B111" authorId="0" shapeId="0">
      <text>
        <r>
          <rPr>
            <sz val="11"/>
            <color theme="1"/>
            <rFont val="Calibri"/>
            <family val="2"/>
            <scheme val="minor"/>
          </rPr>
          <t>Asignaciones destinadas al pago de servicios de telecomunicaciones inalámbricas o telefonía celular, requeridos para el desempeño de funciones oficiales.
	-L.C.P. Manuel Fonseca Villaseñor</t>
        </r>
      </text>
    </comment>
    <comment ref="B112" authorId="0" shapeId="0">
      <text>
        <r>
          <rPr>
            <sz val="11"/>
            <color theme="1"/>
            <rFont val="Calibri"/>
            <family val="2"/>
            <scheme val="minor"/>
          </rPr>
          <t>Asignaciones destinadas a cubrir el pago de servicios de la red de telecomunicaciones nacional e internacional, requeridos en el desempeño de funciones oficiales. Incluye la radiolocalización unidireccional o sistema de comunicación personal y selectiva de alerta, sin mensaje, o con un mensaje definido compuesto por caracteres numéricos o alfanuméricos. Incluye servicios de conducción de señales de voz, datos e imagen requeridos en el desempeño de funciones oficiales, tales como: servicios satelitales, red digital integrada y demás servicios no considerados en las redes telefónicas y de telecomunicaciones nacional e internacional.
	-L.C.P. Manuel Fonseca Villaseñor</t>
        </r>
      </text>
    </comment>
    <comment ref="B113" authorId="0" shapeId="0">
      <text>
        <r>
          <rPr>
            <sz val="11"/>
            <color theme="1"/>
            <rFont val="Calibri"/>
            <family val="2"/>
            <scheme val="minor"/>
          </rPr>
          <t>Asignaciones destinadas a cubrir el servicio de acceso a Internet y servicios de búsqueda en la red. Provisión de servicios electrónicos, como hospedaje y diseño de páginas web y correo. Incluye procesamiento electrónico de información, como captura y procesamiento de datos, preparación de reportes, impresión y edición de archivos, respaldo de información, lectura óptica; manejo y administración de otras aplicaciones en servidores dedicados o compartidos, como tiendas virtuales, servicios de reservaciones, entre otras. Incluye microfilmación.
	-L.C.P. Manuel Fonseca Villaseñor</t>
        </r>
      </text>
    </comment>
    <comment ref="B114" authorId="0" shapeId="0">
      <text>
        <r>
          <rPr>
            <sz val="11"/>
            <color theme="1"/>
            <rFont val="Calibri"/>
            <family val="2"/>
            <scheme val="minor"/>
          </rPr>
          <t>Asignaciones destinadas al pago del servicio postal nacional e internacional, gubernamental y privado a través de los establecimientos de mensajería y paquetería y servicio telegráfico nacional e internacional, requeridos en el desempeño de funciones oficiales.
	-L.C.P. Manuel Fonseca Villaseñor</t>
        </r>
      </text>
    </comment>
    <comment ref="B115" authorId="0" shapeId="0">
      <text>
        <r>
          <rPr>
            <sz val="11"/>
            <color theme="1"/>
            <rFont val="Calibri"/>
            <family val="2"/>
            <scheme val="minor"/>
          </rPr>
          <t>Asignaciones destinadas a cubrir el pago de servicios integrales en materia de telecomunicaciones requeridos en el desempeño de funciones oficiales tales como: telefonía celular, radiocomunicación y radiolocalización, entre otros, cuando no sea posible su desagregación en las demás partidas de este concepto. Incluye servicios de telecomunicaciones especializadas no clasificadas en otra parte, como rastreo de satélites, telemetría de comunicaciones, operación de estaciones de radar, telecomunicaciones transoceánicas.
	-L.C.P. Manuel Fonseca Villaseñor</t>
        </r>
      </text>
    </comment>
    <comment ref="B116" authorId="0" shapeId="0">
      <text>
        <r>
          <rPr>
            <sz val="11"/>
            <color theme="1"/>
            <rFont val="Calibri"/>
            <family val="2"/>
            <scheme val="minor"/>
          </rPr>
          <t>Asignaciones destinadas a cubrir erogaciones por concepto de arrendamiento de: edificios, locales, terrenos, maquinaria y equipo, vehículos, intangibles y otros análogos.
	-L.C.P. Manuel Fonseca Villaseñor</t>
        </r>
      </text>
    </comment>
    <comment ref="B117" authorId="0" shapeId="0">
      <text>
        <r>
          <rPr>
            <sz val="11"/>
            <color theme="1"/>
            <rFont val="Calibri"/>
            <family val="2"/>
            <scheme val="minor"/>
          </rPr>
          <t>Asignaciones destinadas a cubrir el alquiler de terrenos.
	-L.C.P. Manuel Fonseca Villaseñor</t>
        </r>
      </text>
    </comment>
    <comment ref="B118" authorId="0" shapeId="0">
      <text>
        <r>
          <rPr>
            <sz val="11"/>
            <color theme="1"/>
            <rFont val="Calibri"/>
            <family val="2"/>
            <scheme val="minor"/>
          </rPr>
          <t>Asignaciones destinadas a cubrir el alquiler de toda clase de edificios e instalaciones como: viviendas y edificaciones no residenciales, salones para convenciones, oficinas y locales comerciales, teatros, estadios, auditorios, bodegas, entre otros.
	-L.C.P. Manuel Fonseca Villaseñor</t>
        </r>
      </text>
    </comment>
    <comment ref="B119" authorId="0" shapeId="0">
      <text>
        <r>
          <rPr>
            <sz val="11"/>
            <color theme="1"/>
            <rFont val="Calibri"/>
            <family val="2"/>
            <scheme val="minor"/>
          </rPr>
          <t>Asignaciones destinadas a cubrir el alquiler de toda clase de mobiliario requerido en el cumplimiento de las funciones oficiales. Incluye bienes y equipos de tecnologías de la información, tales como: equipo de cómputo, impresoras y fotocopiadoras, entre otras.
	-L.C.P. Manuel Fonseca Villaseñor</t>
        </r>
      </text>
    </comment>
    <comment ref="B120" authorId="0" shapeId="0">
      <text>
        <r>
          <rPr>
            <sz val="11"/>
            <color theme="1"/>
            <rFont val="Calibri"/>
            <family val="2"/>
            <scheme val="minor"/>
          </rPr>
          <t>Asignaciones destinadas a cubrir el alquiler de toda clase de equipo e instrumental médico y de laboratorio.
	-L.C.P. Manuel Fonseca Villaseñor</t>
        </r>
      </text>
    </comment>
    <comment ref="B121" authorId="0" shapeId="0">
      <text>
        <r>
          <rPr>
            <sz val="11"/>
            <color theme="1"/>
            <rFont val="Calibri"/>
            <family val="2"/>
            <scheme val="minor"/>
          </rPr>
          <t>Asignaciones destinadas a cubrir el alquiler de toda clase de equipo de transporte, ya sea terrestre, aeroespacial, marítimo, lacustre y fluvial.
	-L.C.P. Manuel Fonseca Villaseñor</t>
        </r>
      </text>
    </comment>
    <comment ref="B122" authorId="0" shapeId="0">
      <text>
        <r>
          <rPr>
            <sz val="11"/>
            <color theme="1"/>
            <rFont val="Calibri"/>
            <family val="2"/>
            <scheme val="minor"/>
          </rPr>
          <t>Asignaciones destinadas a cubrir el alquiler de toda clase de maquinaria para la construcción, la minería, actividades forestales, entre otras. Ejemplo: cribadoras, demoledoras, excavadoras, mezcladoras, revolvedoras, perforadoras, barrenadoras, grúas para la construcción, equipo para la extracción de petróleo y gas, sierras para corte de árboles y transportadores de bienes silvícolas, entre otros.
	-L.C.P. Manuel Fonseca Villaseñor</t>
        </r>
      </text>
    </comment>
    <comment ref="B123" authorId="0" shapeId="0">
      <text>
        <r>
          <rPr>
            <sz val="11"/>
            <color theme="1"/>
            <rFont val="Calibri"/>
            <family val="2"/>
            <scheme val="minor"/>
          </rPr>
          <t>Asignaciones destinadas a cubrir el importe que corresponda por el uso de patentes y marcas, representaciones comerciales e industriales, regalías por derechos de autor, membresías, así como licencias de uso de programas de cómputo y su actualización.
	-L.C.P. Manuel Fonseca Villaseñor</t>
        </r>
      </text>
    </comment>
    <comment ref="B124" authorId="0" shapeId="0">
      <text>
        <r>
          <rPr>
            <sz val="11"/>
            <color theme="1"/>
            <rFont val="Calibri"/>
            <family val="2"/>
            <scheme val="minor"/>
          </rPr>
          <t>Asignaciones destinadas a cubrir el importe que corresponda por los derechos sobre bienes en régimen de arrendamiento financiero.
	-L.C.P. Manuel Fonseca Villaseñor</t>
        </r>
      </text>
    </comment>
    <comment ref="B125" authorId="0" shapeId="0">
      <text>
        <r>
          <rPr>
            <sz val="11"/>
            <color theme="1"/>
            <rFont val="Calibri"/>
            <family val="2"/>
            <scheme val="minor"/>
          </rPr>
          <t>Asignaciones destinadas a cubrir el alquiler de toda clase de elementos no contemplados en las partidas anteriores, sustancias y productos químicos, sillas, mesas, utensilios de cocina, mantelería, lonas, carpas y similares para ocasiones especiales. Instrumentos musicales. Equipo médico como muletas y tanques de oxígeno. Equipo y vehículos recreativos y deportivos requeridos en el cumplimiento de las funciones oficiales.
	-L.C.P. Manuel Fonseca Villaseñor</t>
        </r>
      </text>
    </comment>
    <comment ref="B126" authorId="0" shapeId="0">
      <text>
        <r>
          <rPr>
            <sz val="11"/>
            <color theme="1"/>
            <rFont val="Calibri"/>
            <family val="2"/>
            <scheme val="minor"/>
          </rPr>
          <t>Asignaciones destinadas a cubrir erogaciones por contratación de personas físicas y morales para la prestación de servicios profesionales independientes tales como informáticos, de asesoría, consultoría, capacitación, estudios e investigaciones, protección y seguridad; excluyen los estudios de pre-inversión previstos en el Capítulo 6000 Inversión Pública, así como los honorarios asimilables a salarios considerados en el capítulo 1000 Servicios Personales.
	-L.C.P. Manuel Fonseca Villaseñor</t>
        </r>
      </text>
    </comment>
    <comment ref="B127" authorId="0" shapeId="0">
      <text>
        <r>
          <rPr>
            <sz val="11"/>
            <color theme="1"/>
            <rFont val="Calibri"/>
            <family val="2"/>
            <scheme val="minor"/>
          </rPr>
          <t>Asignaciones destinadas a cubrir servicios legales, notariales y servicios de apoyo para efectuar trámites legales; la contratación de servicios de contabilidad, auditoría y asesoría contable y fiscal y servicios técnicos de contabilidad como cálculo de impuestos, elaboración de nóminas, llenado de formatos fiscales y otros no clasificados en otra parte. Excluye: servicios de mecanografía, elaboración de programas computacionales de contabilidad.
	-L.C.P. Manuel Fonseca Villaseñor</t>
        </r>
      </text>
    </comment>
    <comment ref="B128" authorId="0" shapeId="0">
      <text>
        <r>
          <rPr>
            <sz val="11"/>
            <color theme="1"/>
            <rFont val="Calibri"/>
            <family val="2"/>
            <scheme val="minor"/>
          </rPr>
          <t>Asignaciones destinadas a cubrir servicios de arquitectura, arquitectura de paisaje, urbanismo, ingeniería civil, mecánica, electrónica, en proceso de producción y a actividades relacionadas como servicios de dibujo, inspección de edificios, levantamiento geofísico, elaboración de mapas, servicios prestados por laboratorios de pruebas. Creación y desarrollo de diseños para optimizar el uso, valor y apariencia de productos como maquinaria, muebles, automóviles, herramientas y gráfico. Excluye: diseño de sistemas de cómputo y confección de modelos de vestir para reproducción masiva.
	-L.C.P. Manuel Fonseca Villaseñor</t>
        </r>
      </text>
    </comment>
    <comment ref="B129" authorId="0" shapeId="0">
      <text>
        <r>
          <rPr>
            <sz val="11"/>
            <color theme="1"/>
            <rFont val="Calibri"/>
            <family val="2"/>
            <scheme val="minor"/>
          </rPr>
          <t>Asignaciones destinadas a cubrir los servicios en el campo de las tecnologías de información a través de actividades como planeación y diseño de sistemas de cómputo que integran hardware y software y tecnologías de comunicación, asesoría en la instalación de equipo y redes informáticas, administración de centros de cómputo y servicios de instalación de software, consultoría administrativa (administración general, financiera, organizacional, recursos humanos), científica y técnica (en biología, química, economía, sociología, estadística, geografía, matemáticas, física, agricultura, desarrollos turísticos, seguridad, comercio exterior, desarrollo industrial y otros no clasificados en otra parte). Incluye planeación, diseño y desarrollo de programas computacionales. Excluye: Servicios de investigación de mercados y encuestas de opinión pública, servicios de investigación y desarrollo científico, servicios de administración de negocios, consultoría en psicología, educación y servicios de empleo.
	-L.C.P. Manuel Fonseca Villaseñor</t>
        </r>
      </text>
    </comment>
    <comment ref="B130" authorId="0" shapeId="0">
      <text>
        <r>
          <rPr>
            <sz val="11"/>
            <color theme="1"/>
            <rFont val="Calibri"/>
            <family val="2"/>
            <scheme val="minor"/>
          </rPr>
          <t>Asignaciones destinadas a cubrir el costo de los servicios profesionales que se contraten con personas físicas y morales por concepto de preparación e impartición de cursos de capacitación y/o actualización de los servidores públicos, en territorio nacional o internacional, en cumplimiento de los programas anuales de capacitación que establezcan los entes públicos. Excluye las erogaciones por capacitación correspondientes a las prestaciones comprendidas en el capítulo 1000 Servicios Personales.
	-L.C.P. Manuel Fonseca Villaseñor</t>
        </r>
      </text>
    </comment>
    <comment ref="B131" authorId="0" shapeId="0">
      <text>
        <r>
          <rPr>
            <sz val="11"/>
            <color theme="1"/>
            <rFont val="Calibri"/>
            <family val="2"/>
            <scheme val="minor"/>
          </rPr>
          <t>Asignaciones destinadas a cubrir la investigación y desarrollo en ciencias físicas, de la vida (biología, botánica, biotecnología, medicina, farmacéutica, agricultura), ingeniería, química, oceanografía, geología y matemáticas, ciencias sociales y humanidades (economía, sociología, derecho, educación, lenguaje y psicología).
	-L.C.P. Manuel Fonseca Villaseñor</t>
        </r>
      </text>
    </comment>
    <comment ref="B132" authorId="0" shapeId="0">
      <text>
        <r>
          <rPr>
            <sz val="11"/>
            <color theme="1"/>
            <rFont val="Calibri"/>
            <family val="2"/>
            <scheme val="minor"/>
          </rPr>
          <t>Asignaciones destinadas a cubrir el costo de la contratación de servicios de fotocopiado y preparación de documentos; digitalización de documentos oficiales, fax, engargolado, enmicado, encuadernación, corte de papel, recepción de correspondencia y otros afines. Incluye servicios de apoyo secretarial, servicios de estenografía en los tribunales, transcripción simultánea de diálogos para la televisión, reuniones y conferencias; servicios comerciales no previstos en las demás partidas anteriores. Incluye servicios de impresión de documentos oficiales necesarios tales como: pasaportes, certificados especiales, títulos de crédito, formas fiscales y formas valoradas, y demás documentos para la identificación, trámites oficiales y servicios a la población; servicios de impresión y elaboración de material informativo, tales como: padrones de beneficiarios, reglas de operación, programas sectoriales, regionales, especiales; informes de labores, manuales de organización, de procedimientos y de servicios al público; decretos, convenios, acuerdos, instructivos, proyectos editoriales (libros, revistas y gacetas periódicas), folletos, trípticos, dípticos, carteles, mantas, rótulos, y demás servicios de impresión y elaboración de material informativo. Incluye gastos como: avisos, precisiones, convocatorias, edictos, bases, licitaciones, diario oficial, concursos y aclaraciones, y demás información en medios masivos. Excluye las inserciones derivadas de campañas publicitarias y de comunicación social, las cuales se deberán registrar en las partidas correspondientes al concepto 3600 Servicios de Comunicación Social y Publicidad.
	-L.C.P. Manuel Fonseca Villaseñor</t>
        </r>
      </text>
    </comment>
    <comment ref="B133" authorId="0" shapeId="0">
      <text>
        <r>
          <rPr>
            <sz val="11"/>
            <color theme="1"/>
            <rFont val="Calibri"/>
            <family val="2"/>
            <scheme val="minor"/>
          </rPr>
          <t>Asignaciones destinadas a la realización de programas, investigaciones, acciones y actividades en materia de seguridad pública y nacional, en cumplimiento de funciones y actividades oficiales, cuya realización implique riesgo, urgencia y confidencialidad extrema. Incluye los recursos para la contratación temporal de personas y la adquisición de materiales y servicios necesarios para tales efectos. En ningún caso se podrán sufragar con cargo a esta partida, erogaciones previstas en otros capítulos, conceptos y partidas de este clasificador cuando corresponda a programas, investigaciones, acciones y actividades diferentes de los especiales sujetos a esta partida.
	-L.C.P. Manuel Fonseca Villaseñor</t>
        </r>
      </text>
    </comment>
    <comment ref="B134" authorId="0" shapeId="0">
      <text>
        <r>
          <rPr>
            <sz val="11"/>
            <color theme="1"/>
            <rFont val="Calibri"/>
            <family val="2"/>
            <scheme val="minor"/>
          </rPr>
          <t>Asignaciones destinadas a cubrir las erogaciones por servicios de monitoreo de personas, objetos o procesos tanto de inmuebles de los entes públicos como de lugares de dominio público prestados por instituciones de seguridad.
	-L.C.P. Manuel Fonseca Villaseñor</t>
        </r>
      </text>
    </comment>
    <comment ref="B135" authorId="0" shapeId="0">
      <text>
        <r>
          <rPr>
            <sz val="11"/>
            <color theme="1"/>
            <rFont val="Calibri"/>
            <family val="2"/>
            <scheme val="minor"/>
          </rPr>
          <t>Servicios profesionales de investigación de mercados, de fotografía, todo tipo de traducciones escritas o verbales, veterinarios, de valuación de metales, piedras preciosas, obras de arte y antigüedades, y otros servicios profesionales, científicos y técnicos no clasificados en otra parte.
	-L.C.P. Manuel Fonseca Villaseñor</t>
        </r>
      </text>
    </comment>
    <comment ref="B136" authorId="0" shapeId="0">
      <text>
        <r>
          <rPr>
            <sz val="11"/>
            <color theme="1"/>
            <rFont val="Calibri"/>
            <family val="2"/>
            <scheme val="minor"/>
          </rPr>
          <t>Asignaciones destinadas a cubrir el costo de servicios tales como: fletes y maniobras; almacenaje, embalaje y envase; así como servicios bancarios y financieros; seguros patrimoniales; comisiones por ventas.
	-L.C.P. Manuel Fonseca Villaseñor</t>
        </r>
      </text>
    </comment>
    <comment ref="B137" authorId="0" shapeId="0">
      <text>
        <r>
          <rPr>
            <sz val="11"/>
            <color theme="1"/>
            <rFont val="Calibri"/>
            <family val="2"/>
            <scheme val="minor"/>
          </rPr>
          <t>Asignaciones destinadas a cubrir el pago de servicios financieros y bancarios, tales como: el pago de comisiones, intereses por adeudos de los entes públicos, descuentos e intereses devengados con motivo de la colocación de empréstitos, certificados u otras obligaciones a cargo de la Tesorería, de acuerdo con tratados, contratos, convenios o leyes. Incluye los gastos por la realización de avalúo de bienes muebles e inmuebles o por justipreciación.
	-L.C.P. Manuel Fonseca Villaseñor</t>
        </r>
      </text>
    </comment>
    <comment ref="B138" authorId="0" shapeId="0">
      <text>
        <r>
          <rPr>
            <sz val="11"/>
            <color theme="1"/>
            <rFont val="Calibri"/>
            <family val="2"/>
            <scheme val="minor"/>
          </rPr>
          <t>Asignaciones destinadas a cubrir los gastos por servicios de cobranza, investigación crediticia y recopilación de información sobre solvencia financiera de personas o negocios.
	-L.C.P. Manuel Fonseca Villaseñor</t>
        </r>
      </text>
    </comment>
    <comment ref="B139" authorId="0" shapeId="0">
      <text>
        <r>
          <rPr>
            <sz val="11"/>
            <color theme="1"/>
            <rFont val="Calibri"/>
            <family val="2"/>
            <scheme val="minor"/>
          </rPr>
          <t>Asignaciones destinadas a cubrir el pago de servicios financieros por guarda, custodia, traslado de valores y otros gastos inherentes a la recaudación.
	-L.C.P. Manuel Fonseca Villaseñor</t>
        </r>
      </text>
    </comment>
    <comment ref="B140" authorId="0" shapeId="0">
      <text>
        <r>
          <rPr>
            <sz val="11"/>
            <color theme="1"/>
            <rFont val="Calibri"/>
            <family val="2"/>
            <scheme val="minor"/>
          </rPr>
          <t>Asignaciones destinadas a cubrir las primas con cargo al presupuesto autorizado de los entes públicos, por concepto de la contratación del seguro de responsabilidad patrimonial del Estado, que permita con la suma asegurada cubrir el monto equivalente a las indemnizaciones y que corresponderán a la reparación integral del daño y, en su caso, por el daño personal y moral, que se ocasionen como consecuencia de la actividad administrativa irregular del Estado. Excluye el monto de las erogaciones que resulten por insuficiencia de la suma asegurada contra el costo de la indemnización y, en su caso, los deducibles correspondientes. Estas erogaciones deberán cubrirse con cargo a la partida: Otros gastos por responsabilidades, de este Clasificador.
	-L.C.P. Manuel Fonseca Villaseñor</t>
        </r>
      </text>
    </comment>
    <comment ref="B141" authorId="0" shapeId="0">
      <text>
        <r>
          <rPr>
            <sz val="11"/>
            <color theme="1"/>
            <rFont val="Calibri"/>
            <family val="2"/>
            <scheme val="minor"/>
          </rPr>
          <t>Asignaciones destinadas a cubrir las primas por concepto de seguros contra robos, incendios, y demás riesgos o contingencias a que pueden estar sujetos los materiales, bienes muebles e inmuebles y todo tipo de valores registrados en los activos. Excluye el pago de deducibles previstos en el concepto: Servicios de instalación, reparación, mantenimiento y conservación, así como los seguros de vida del personal civil y militar o de gastos médicos, previstos en el capítulo 1000 Servicios Personales.
	-L.C.P. Manuel Fonseca Villaseñor</t>
        </r>
      </text>
    </comment>
    <comment ref="B142" authorId="0" shapeId="0">
      <text>
        <r>
          <rPr>
            <sz val="11"/>
            <color theme="1"/>
            <rFont val="Calibri"/>
            <family val="2"/>
            <scheme val="minor"/>
          </rPr>
          <t>Asignaciones destinadas a cubrir el costo de los servicios de almacenamiento, embalaje, desembalaje, envase y desenvase de toda clase de objetos, artículos, materiales, mobiliario, entre otros.
	-L.C.P. Manuel Fonseca Villaseñor</t>
        </r>
      </text>
    </comment>
    <comment ref="B143" authorId="0" shapeId="0">
      <text>
        <r>
          <rPr>
            <sz val="11"/>
            <color theme="1"/>
            <rFont val="Calibri"/>
            <family val="2"/>
            <scheme val="minor"/>
          </rPr>
          <t>Asignaciones destinadas a cubrir el costo de traslado, maniobras, embarque y desembarque de toda clase de objetos, artículos, materiales, mobiliario, entre otros, que no requieren de equipo especializado (camiones de redilas, tipo caja, con contenedor, plataforma para carga general), como de aquellos productos que por sus características (líquidos, gases) requieren ser transportados en camiones con equipo especializado (equipo de refrigeración, equipo para transportar materiales y residuos peligrosos, plataformas para carga especializada y mudanzas).
	-L.C.P. Manuel Fonseca Villaseñor</t>
        </r>
      </text>
    </comment>
    <comment ref="B144" authorId="0" shapeId="0">
      <text>
        <r>
          <rPr>
            <sz val="11"/>
            <color theme="1"/>
            <rFont val="Calibri"/>
            <family val="2"/>
            <scheme val="minor"/>
          </rPr>
          <t>Asignaciones destinadas a cubrir el pago de comisiones a personas físicas, ya sean: profesionistas, técnico, expertos o peritos, así como a las personas morales, con las cuáles se tenga celebrado contrato respectivo, por los servicios de venta prestados a los entes públicos.
	-L.C.P. Manuel Fonseca Villaseñor</t>
        </r>
      </text>
    </comment>
    <comment ref="B145" authorId="0" shapeId="0">
      <text>
        <r>
          <rPr>
            <sz val="11"/>
            <color theme="1"/>
            <rFont val="Calibri"/>
            <family val="2"/>
            <scheme val="minor"/>
          </rPr>
          <t>Otros servicios financieros, bancarios y comerciales no previstos en las demás partidas anteriores de este concepto. Incluye casetas telefónicas sin operar las redes alámbricas, recepción de llamadas telefónicas y promoción por teléfono de bienes y servicios, de recepción de llamadas telefónicas en nombre de los clientes. Excluye: cálculo de impuestos y preparación de formatos para la declaración de impuestos, al procesamiento de datos, a la operación de redes de telefonía tradicional, venta de productos por teléfono y a los servicios de correo electrónico.
	-L.C.P. Manuel Fonseca Villaseñor</t>
        </r>
      </text>
    </comment>
    <comment ref="B146" authorId="0" shapeId="0">
      <text>
        <r>
          <rPr>
            <sz val="11"/>
            <color theme="1"/>
            <rFont val="Calibri"/>
            <family val="2"/>
            <scheme val="minor"/>
          </rPr>
          <t>Asignaciones destinadas a cubrir erogaciones no capitalizables por contratación de servicios para la instalación, mantenimiento, reparación y conservación de toda clase de bienes muebles e inmuebles. Incluye los deducibles de seguros, así como los servicios de lavandería, limpieza, jardinería, higiene y fumigación. Excluye los gastos por concepto de mantenimiento y rehabilitación de la obra pública.
	-L.C.P. Manuel Fonseca Villaseñor</t>
        </r>
      </text>
    </comment>
    <comment ref="B147" authorId="0" shapeId="0">
      <text>
        <r>
          <rPr>
            <sz val="11"/>
            <color theme="1"/>
            <rFont val="Calibri"/>
            <family val="2"/>
            <scheme val="minor"/>
          </rPr>
          <t>Asignaciones destinadas a cubrir los gastos por servicios de conservación y mantenimiento menor de edificios, locales, terrenos, predios, áreas verdes y caminos de acceso, propiedad de la Nación o al servicio de los entes públicos, cuando se efectúen por cuenta de terceros, incluido el pago de deducibles de seguros.
	-L.C.P. Manuel Fonseca Villaseñor</t>
        </r>
      </text>
    </comment>
    <comment ref="B148" authorId="0" shapeId="0">
      <text>
        <r>
          <rPr>
            <sz val="11"/>
            <color theme="1"/>
            <rFont val="Calibri"/>
            <family val="2"/>
            <scheme val="minor"/>
          </rPr>
          <t>Asignaciones destinadas a cubrir los gastos por servicios de instalación, reparación y mantenimiento de toda clase de mobiliario y equipo de administración, tales como: escritorios, sillas, sillones, archiveros, máquinas de escribir, calculadoras, fotocopiadoras, entre otros. Incluye el pago de deducibles de seguros.
	-L.C.P. Manuel Fonseca Villaseñor</t>
        </r>
      </text>
    </comment>
    <comment ref="B149" authorId="0" shapeId="0">
      <text>
        <r>
          <rPr>
            <sz val="11"/>
            <color theme="1"/>
            <rFont val="Calibri"/>
            <family val="2"/>
            <scheme val="minor"/>
          </rPr>
          <t>Asignaciones destinadas a cubrir los gastos por servicios que se contraten con terceros para la instalación, reparación y mantenimiento de equipos de cómputo y tecnologías de la información, tales como: computadoras, impresoras, dispositivos de seguridad, reguladores, fuentes de potencia ininterrumpida, entre otros. Incluye el pago de deducibles de seguros.
	-L.C.P. Manuel Fonseca Villaseñor</t>
        </r>
      </text>
    </comment>
    <comment ref="B150" authorId="0" shapeId="0">
      <text>
        <r>
          <rPr>
            <sz val="11"/>
            <color theme="1"/>
            <rFont val="Calibri"/>
            <family val="2"/>
            <scheme val="minor"/>
          </rPr>
          <t>Asignaciones destinadas a cubrir los gastos por servicios de instalación, reparación y mantenimiento de equipo e instrumental médico y de laboratorio.
	-L.C.P. Manuel Fonseca Villaseñor</t>
        </r>
      </text>
    </comment>
    <comment ref="B151" authorId="0" shapeId="0">
      <text>
        <r>
          <rPr>
            <sz val="11"/>
            <color theme="1"/>
            <rFont val="Calibri"/>
            <family val="2"/>
            <scheme val="minor"/>
          </rPr>
          <t>Asignaciones destinadas a cubrir los gastos por servicios de reparación y mantenimiento del equipo de transporte terrestre, aeroespacial, marítimo, lacustre y fluvial e instalación de equipos en los mismos, propiedad o al servicio de los entes públicos.
	-L.C.P. Manuel Fonseca Villaseñor</t>
        </r>
      </text>
    </comment>
    <comment ref="B152" authorId="0" shapeId="0">
      <text>
        <r>
          <rPr>
            <sz val="11"/>
            <color theme="1"/>
            <rFont val="Calibri"/>
            <family val="2"/>
            <scheme val="minor"/>
          </rPr>
          <t>Asignaciones destinadas a cubrir los gastos por servicios de reparación y mantenimiento del equipo de defensa y seguridad.
	-L.C.P. Manuel Fonseca Villaseñor</t>
        </r>
      </text>
    </comment>
    <comment ref="B153" authorId="0" shapeId="0">
      <text>
        <r>
          <rPr>
            <sz val="11"/>
            <color theme="1"/>
            <rFont val="Calibri"/>
            <family val="2"/>
            <scheme val="minor"/>
          </rPr>
          <t>Asignaciones destinadas a cubrir los gastos por servicios de instalación, reparación y mantenimiento de la maquinaria, otros equipos y herramienta, propiedad o al servicio de los entes públicos tales como: tractores, palas mecánicas, dragas, fertilizadoras, vehículos, embarcaciones, aeronaves, equipo especializado instalado en los inmuebles, entre otros, cuando se efectúen por cuenta de terceros. Incluye el mantenimiento de plantas e instalaciones productivas y el pago de deducibles de seguros.
	-L.C.P. Manuel Fonseca Villaseñor</t>
        </r>
      </text>
    </comment>
    <comment ref="B154" authorId="0" shapeId="0">
      <text>
        <r>
          <rPr>
            <sz val="11"/>
            <color theme="1"/>
            <rFont val="Calibri"/>
            <family val="2"/>
            <scheme val="minor"/>
          </rPr>
          <t>Asignaciones destinadas a cubrir los gastos por servicios de lavandería, limpieza, desinfección, higiene en los bienes muebles e inmuebles propiedad o al cuidado de los entes públicos. Servicios de manejo de desechos y remediación, como recolección y manejo de desechos, operación de sitios para enterrar desechos (confinamiento), la recuperación y clasificación de materiales reciclables y rehabilitación de limpieza de zonas contaminadas.
	-L.C.P. Manuel Fonseca Villaseñor</t>
        </r>
      </text>
    </comment>
    <comment ref="B155" authorId="0" shapeId="0">
      <text>
        <r>
          <rPr>
            <sz val="11"/>
            <color theme="1"/>
            <rFont val="Calibri"/>
            <family val="2"/>
            <scheme val="minor"/>
          </rPr>
          <t>Asignaciones destinadas a cubrir los gastos por control y exterminación de plagas, instalación y mantenimiento de áreas verdes como la plantación, fertilización y poda de árboles, plantas y hierbas.
	-L.C.P. Manuel Fonseca Villaseñor</t>
        </r>
      </text>
    </comment>
    <comment ref="B156" authorId="0" shapeId="0">
      <text>
        <r>
          <rPr>
            <sz val="11"/>
            <color theme="1"/>
            <rFont val="Calibri"/>
            <family val="2"/>
            <scheme val="minor"/>
          </rPr>
          <t>Asignaciones destinadas a cubrir los gastos de realización y difusión de mensajes y campañas para informar a la población sobre los programas, servicios públicos y el quehacer gubernamental en general; así como la publicidad comercial de los productos y servicios que generan ingresos para los entes públicos. Incluye la contratación de servicios de impresión y publicación de información.
	-L.C.P. Manuel Fonseca Villaseñor</t>
        </r>
      </text>
    </comment>
    <comment ref="B157" authorId="0" shapeId="0">
      <text>
        <r>
          <rPr>
            <sz val="11"/>
            <color theme="1"/>
            <rFont val="Calibri"/>
            <family val="2"/>
            <scheme val="minor"/>
          </rPr>
          <t>Asignaciones destinadas a cubrir el costo de difusión del quehacer gubernamental y de los bienes y servicios públicos que prestan los entes públicos, la publicación y difusión masiva de las mismas a un público objetivo determinado a través de televisión abierta y restringida, radio, cine, prensa, encartes, espectaculares, mobiliario urbano, tarjetas telefónicas, medios electrónicos e impresos internacionales, folletos, trípticos, dípticos, carteles, mantas, rótulos, producto integrado y otros medios complementarios; estudios para medir la pertinencia y efectividad de las campañas, así como los gastos derivados de la contratación de personas físicas y/o morales que presten servicios afines para la elaboración, difusión y evaluación de dichas campañas.
	-L.C.P. Manuel Fonseca Villaseñor</t>
        </r>
      </text>
    </comment>
    <comment ref="B158" authorId="0" shapeId="0">
      <text>
        <r>
          <rPr>
            <sz val="11"/>
            <color theme="1"/>
            <rFont val="Calibri"/>
            <family val="2"/>
            <scheme val="minor"/>
          </rPr>
          <t>Asignaciones destinadas a cubrir el costo de la publicidad derivada de la comercialización de los productos o servicios de los entes públicos que generan un ingreso para el Estado. Incluye el diseño y conceptualización de campañas publicitarias; preproducción, producción, postproducción y copiado; publicación y difusión masiva de las mismas a un público objetivo determinado a través de televisión abierta y restringida, radio, cine, prensa, encartes, espectaculares, mobiliario urbano, tarjetas telefónicas, Internet, medios electrónicos e impresos internacionales, folletos, trípticos, dípticos, carteles, mantas, rótulos, producto integrado, puntos de venta, artículos promocionales, servicios integrales de promoción y otros medios complementarios, estudios para medir la pertinencia y efectividad de campañas; así como los gastos derivados de la contratación de personas físicas y/o morales que presenten servicios afines para la elaboración, difusión y evaluación de dichas campañas publicitarias. Excluye los gastos de difusión de mensajes que no comercializan productos o servicios.
	-L.C.P. Manuel Fonseca Villaseñor</t>
        </r>
      </text>
    </comment>
    <comment ref="B159" authorId="0" shapeId="0">
      <text>
        <r>
          <rPr>
            <sz val="11"/>
            <color theme="1"/>
            <rFont val="Calibri"/>
            <family val="2"/>
            <scheme val="minor"/>
          </rPr>
          <t>Asignaciones destinadas a cubrir los gastos por diseño y conceptualización de campañas de comunicación, preproducción, producción y copiado.
	-L.C.P. Manuel Fonseca Villaseñor</t>
        </r>
      </text>
    </comment>
    <comment ref="B160" authorId="0" shapeId="0">
      <text>
        <r>
          <rPr>
            <sz val="11"/>
            <color theme="1"/>
            <rFont val="Calibri"/>
            <family val="2"/>
            <scheme val="minor"/>
          </rPr>
          <t>Asignaciones destinadas a cubrir gastos por concepto de revelado o impresión de fotografías.
	-L.C.P. Manuel Fonseca Villaseñor</t>
        </r>
      </text>
    </comment>
    <comment ref="B161" authorId="0" shapeId="0">
      <text>
        <r>
          <rPr>
            <sz val="11"/>
            <color theme="1"/>
            <rFont val="Calibri"/>
            <family val="2"/>
            <scheme val="minor"/>
          </rPr>
          <t>Asignaciones destinadas a cubrir el costo por postproducción (doblaje, titulaje, subtitulaje, efectos visuales, animación, edición, conversión de formato, copiado de videos, entre otros) y otros servicios para la industria fílmica y del video (crestomatía y servicios prestados por laboratorios fílmicos).
	-L.C.P. Manuel Fonseca Villaseñor</t>
        </r>
      </text>
    </comment>
    <comment ref="B162" authorId="0" shapeId="0">
      <text>
        <r>
          <rPr>
            <sz val="11"/>
            <color theme="1"/>
            <rFont val="Calibri"/>
            <family val="2"/>
            <scheme val="minor"/>
          </rPr>
          <t>Asignaciones destinadas a cubrir el gasto por creación, difusión y transmisión de contenido de interés general o específico a través de internet exclusivamente.
	-L.C.P. Manuel Fonseca Villaseñor</t>
        </r>
      </text>
    </comment>
    <comment ref="B163" authorId="0" shapeId="0">
      <text>
        <r>
          <rPr>
            <sz val="11"/>
            <color theme="1"/>
            <rFont val="Calibri"/>
            <family val="2"/>
            <scheme val="minor"/>
          </rPr>
          <t>Asignaciones destinadas a cubrir el costo de la contratación de servicios profesionales con personas físicas o morales, por concepto de monitoreo de información en medios masivos de comunicación, de las actividades de los entes públicos, que no se encuentren comprendidas en las demás partidas de este Capítulo.
	-L.C.P. Manuel Fonseca Villaseñor</t>
        </r>
      </text>
    </comment>
    <comment ref="B164" authorId="0" shapeId="0">
      <text>
        <r>
          <rPr>
            <sz val="11"/>
            <color theme="1"/>
            <rFont val="Calibri"/>
            <family val="2"/>
            <scheme val="minor"/>
          </rPr>
          <t>Asignaciones destinadas a cubrir los servicios de traslado, instalación y viáticos del personal, cuando por el desempeño de sus labores propias o comisiones de trabajo, requieran trasladarse a lugares distintos al de su adscripción.
	-L.C.P. Manuel Fonseca Villaseñor</t>
        </r>
      </text>
    </comment>
    <comment ref="B165" authorId="0" shapeId="0">
      <text>
        <r>
          <rPr>
            <sz val="11"/>
            <color theme="1"/>
            <rFont val="Calibri"/>
            <family val="2"/>
            <scheme val="minor"/>
          </rPr>
          <t>Asignaciones destinadas a cubrir los gastos por concepto de traslado de personal por vía aérea en cumplimiento de sus funciones públicas. Incluye gastos por traslado de presos, reparto y entrega de mensajería. Excluye los pasajes por concepto de becas y arrendamiento de equipo de transporte.
	-L.C.P. Manuel Fonseca Villaseñor</t>
        </r>
      </text>
    </comment>
    <comment ref="B166" authorId="0" shapeId="0">
      <text>
        <r>
          <rPr>
            <sz val="11"/>
            <color theme="1"/>
            <rFont val="Calibri"/>
            <family val="2"/>
            <scheme val="minor"/>
          </rPr>
          <t>Asignaciones destinadas a cubrir los gastos por concepto de traslado de personal por vía terrestre urbana y suburbana, interurbana y rural, taxis y ferroviario, en cumplimiento de sus funciones públicas. Incluye gastos por traslado de presos reparto y entrega de mensajería. Excluye pasajes por concepto de becas y arrendamiento de equipo de transporte.
	-L.C.P. Manuel Fonseca Villaseñor</t>
        </r>
      </text>
    </comment>
    <comment ref="B167" authorId="0" shapeId="0">
      <text>
        <r>
          <rPr>
            <sz val="11"/>
            <color theme="1"/>
            <rFont val="Calibri"/>
            <family val="2"/>
            <scheme val="minor"/>
          </rPr>
          <t>Asignaciones destinadas a cubrir los gastos por concepto de traslado de personal por vía marítima, lacustre y fluvial en cumplimiento de sus funciones públicas. Incluye gastos por traslado de presos reparto y entrega de mensajería. Excluye los pasajes por concepto de becas y arrendamiento de equipo de transporte.
	-L.C.P. Manuel Fonseca Villaseñor</t>
        </r>
      </text>
    </comment>
    <comment ref="B168" authorId="0" shapeId="0">
      <text>
        <r>
          <rPr>
            <sz val="11"/>
            <color theme="1"/>
            <rFont val="Calibri"/>
            <family val="2"/>
            <scheme val="minor"/>
          </rPr>
          <t>Asignaciones destinadas al autotransporte tanto de mercancías que no requieren de equipo especializado y que normalmente se transportan en camiones de caja o en contenedores, como de aquellos productos que por sus características (líquidos, gases, etc.) requieren ser transportados en camiones con equipo especializado.
	-L.C.P. Manuel Fonseca Villaseñor</t>
        </r>
      </text>
    </comment>
    <comment ref="B169" authorId="0" shapeId="0">
      <text>
        <r>
          <rPr>
            <sz val="11"/>
            <color theme="1"/>
            <rFont val="Calibri"/>
            <family val="2"/>
            <scheme val="minor"/>
          </rPr>
          <t>Asignaciones destinadas a cubrir los gastos por concepto de alimentación, hospedaje y arrendamiento de vehículos en el desempeño de comisiones temporales dentro del país, derivado de la realización de labores en campo o de supervisión e inspección, en lugares distintos a los de su adscripción. Esta partida aplica las cuotas diferenciales que señalen los tabuladores respectivos. Excluye los gastos de pasajes.
	-L.C.P. Manuel Fonseca Villaseñor</t>
        </r>
      </text>
    </comment>
    <comment ref="B170" authorId="0" shapeId="0">
      <text>
        <r>
          <rPr>
            <sz val="11"/>
            <color theme="1"/>
            <rFont val="Calibri"/>
            <family val="2"/>
            <scheme val="minor"/>
          </rPr>
          <t>Asignaciones destinadas a cubrir los gastos por concepto de alimentación, hospedaje y arrendamiento de vehículos en el desempeño de comisiones temporales fuera del país, derivado de la realización de labores en campo o de supervisión e inspección, en lugares distintos a los de su adscripción. Esta partida aplica las cuotas diferenciales que señalen los tabuladores respectivos. Excluye los gastos de pasajes.
	-L.C.P. Manuel Fonseca Villaseñor</t>
        </r>
      </text>
    </comment>
    <comment ref="B171" authorId="0" shapeId="0">
      <text>
        <r>
          <rPr>
            <sz val="11"/>
            <color theme="1"/>
            <rFont val="Calibri"/>
            <family val="2"/>
            <scheme val="minor"/>
          </rPr>
          <t>Asignaciones destinadas a cubrir los gastos que ocasione la instalación del personal civil o militar, diplomático y consular al servicio de los entes públicos, cuando en el desempeño de funciones oficiales dentro o fuera del país, se requiera su permanencia fuera de su residencia en forma transitoria o permanente. Incluye, en su caso, el traslado de menaje de casa. Excluye los pagos de viáticos y pasajes.
	-L.C.P. Manuel Fonseca Villaseñor</t>
        </r>
      </text>
    </comment>
    <comment ref="B172" authorId="0" shapeId="0">
      <text>
        <r>
          <rPr>
            <sz val="11"/>
            <color theme="1"/>
            <rFont val="Calibri"/>
            <family val="2"/>
            <scheme val="minor"/>
          </rPr>
          <t>Asignaciones destinadas a cubrir las erogaciones que realicen los entes públicos por la contratación con personas físicas y morales de servicios diversos cuya desagregación no es realizable en forma específica para cada una de las partidas de gasto de este concepto, por tratarse de una combinación de servicios relacionados cuya prestación se estipula en forma integral y que en términos del costo total resulta en condiciones menos onerosas para los entes públicos.
	-L.C.P. Manuel Fonseca Villaseñor</t>
        </r>
      </text>
    </comment>
    <comment ref="B173" authorId="0" shapeId="0">
      <text>
        <r>
          <rPr>
            <sz val="11"/>
            <color theme="1"/>
            <rFont val="Calibri"/>
            <family val="2"/>
            <scheme val="minor"/>
          </rPr>
          <t>Asignaciones destinadas a cubrir el pago de servicios básicos distintos de los señalados en las partidas de este concepto, tales como pensiones de estacionamiento, entre otros, requeridos en el desempeño de funciones oficiales.
	-L.C.P. Manuel Fonseca Villaseñor</t>
        </r>
      </text>
    </comment>
    <comment ref="B174" authorId="0" shapeId="0">
      <text>
        <r>
          <rPr>
            <sz val="11"/>
            <color theme="1"/>
            <rFont val="Calibri"/>
            <family val="2"/>
            <scheme val="minor"/>
          </rPr>
          <t>Asignaciones destinadas a cubrir los servicios relacionados con la celebración de actos y ceremonias oficiales realizadas por los entes públicos; así como los gastos de representación y los necesarios para las oficinas establecidas en el exterior.
	-L.C.P. Manuel Fonseca Villaseñor</t>
        </r>
      </text>
    </comment>
    <comment ref="B175" authorId="0" shapeId="0">
      <text>
        <r>
          <rPr>
            <sz val="11"/>
            <color theme="1"/>
            <rFont val="Calibri"/>
            <family val="2"/>
            <scheme val="minor"/>
          </rPr>
          <t>Asignaciones destinadas a cubrir los servicios integrales que se contraten con motivo de organización y ejecución de recepciones de los titulares de los entes públicos al personal del Cuerpo Diplomático acreditado y personalidades nacionales o extranjeras residentes o de visita en el territorio nacional, así como para cubrir dichos gastos en eventos que se realicen en el extranjero; siempre y cuando que por tratarse de servicios integrales no puedan desagregarse en otras partidas de los capítulos 2000 Materiales y Suministros y 3000 Servicios Generales. Incluye bienes y servicios tales como: organización y ejecución de recepciones, adornos, escenografía, entre otros.
	-L.C.P. Manuel Fonseca Villaseñor</t>
        </r>
      </text>
    </comment>
    <comment ref="B176" authorId="0" shapeId="0">
      <text>
        <r>
          <rPr>
            <sz val="11"/>
            <color theme="1"/>
            <rFont val="Calibri"/>
            <family val="2"/>
            <scheme val="minor"/>
          </rPr>
          <t>Asignaciones destinadas a cubrir los servicios integrales que se contraten con motivo de la celebración de actos conmemorativos, de orden social y cultural; siempre y cuando que por tratarse de servicios integrales no puedan desagregarse en otras partidas de los capítulos 2000 Materiales y Suministros y 3000 Servicios Generales. Incluye la realización de ceremonias patrióticas y oficiales, desfiles, la adquisición de ofrendas florales y luctuosas, conciertos, entre otros.
	-L.C.P. Manuel Fonseca Villaseñor</t>
        </r>
      </text>
    </comment>
    <comment ref="B177" authorId="0" shapeId="0">
      <text>
        <r>
          <rPr>
            <sz val="11"/>
            <color theme="1"/>
            <rFont val="Calibri"/>
            <family val="2"/>
            <scheme val="minor"/>
          </rPr>
          <t>Asignaciones destinadas a cubrir el costo del servicio integral que se contrate para la celebración de congresos, convenciones, seminarios, simposios y cualquier otro tipo de foro análogo o de características similares, que se organicen en cumplimiento de lo previsto en los programas de los entes públicos, o con motivo de las atribuciones que les corresponden; siempre y cuando que por tratarse de servicios integrales no puedan desagregarse en otras partidas de los capítulos 2000 Materiales y Suministros y 3000 Servicios Generales. Incluye los gastos estrictamente indispensables que se ocasionen con motivo de la participación en dichos eventos de servidores públicos federales o locales, ponentes y conferencistas, entre otros.
	-L.C.P. Manuel Fonseca Villaseñor</t>
        </r>
      </text>
    </comment>
    <comment ref="B178" authorId="0" shapeId="0">
      <text>
        <r>
          <rPr>
            <sz val="11"/>
            <color theme="1"/>
            <rFont val="Calibri"/>
            <family val="2"/>
            <scheme val="minor"/>
          </rPr>
          <t>Asignaciones destinadas a cubrir el costo del servicio integral que se contrate con personas físicas y morales para la instalación y sostenimiento de exposiciones y cualquier otro tipo de muestra análoga o de características similares, que se organicen en cumplimiento de lo previsto en los programas de los entes públicos, o con motivo de las atribuciones que les corresponden, siempre y cuando no puedan desagregarse en otras partidas de los capítulos 2000 Materiales y Suministros y 3000 Servicios Generales. Incluye el pago de indemnizaciones por los daños que sufran los bienes expuestos.
	-L.C.P. Manuel Fonseca Villaseñor</t>
        </r>
      </text>
    </comment>
    <comment ref="B179" authorId="0" shapeId="0">
      <text>
        <r>
          <rPr>
            <sz val="11"/>
            <color theme="1"/>
            <rFont val="Calibri"/>
            <family val="2"/>
            <scheme val="minor"/>
          </rPr>
          <t>Asignaciones destinadas a cubrir gastos autorizados a los servidores públicos de mandos medios y superiores por concepto de atención a actividades institucionales originadas por el desempeño de las funciones encomendadas para la consecución de los objetivos de los entes públicos a los que estén adscritos.
	-L.C.P. Manuel Fonseca Villaseñor</t>
        </r>
      </text>
    </comment>
    <comment ref="B180" authorId="0" shapeId="0">
      <text>
        <r>
          <rPr>
            <sz val="11"/>
            <color theme="1"/>
            <rFont val="Calibri"/>
            <family val="2"/>
            <scheme val="minor"/>
          </rPr>
          <t>Asignaciones destinadas a cubrir los servicios que correspondan a este capítulo, no previstos expresamente en las partidas antes descritas.
	-L.C.P. Manuel Fonseca Villaseñor</t>
        </r>
      </text>
    </comment>
    <comment ref="B181" authorId="0" shapeId="0">
      <text>
        <r>
          <rPr>
            <sz val="11"/>
            <color theme="1"/>
            <rFont val="Calibri"/>
            <family val="2"/>
            <scheme val="minor"/>
          </rPr>
          <t>Asignaciones destinadas a cubrir servicios y pagos de defunción como traslado de cuerpos, velación, apoyo para trámites legales, cremación y embalsamamiento y ataúdes, a los familiares de servidores públicos, civiles y militares al servicio de los entes públicos, así como de pensionistas directos, cuyo pago es con cargo al Erario, a excepción de los miembros del servicio exterior que perezcan fuera del país. Asimismo, con cargo a esta partida se cubrirán apoyos a los militares en activo o retirados para gastos de sepelio en caso de fallecimiento de sus dependientes económicos. Incluye los gastos por concepto de honores póstumos a quienes por sus méritos o servicios se considere conveniente tributar; gastos de inhumación de los alumnos internos en las escuelas de la federación y, en los casos de que los cuerpos no sean reclamados, de los militares que fallezcan en prisión cumpliendo sentencia condenatoria.
	-L.C.P. Manuel Fonseca Villaseñor</t>
        </r>
      </text>
    </comment>
    <comment ref="B182" authorId="0" shapeId="0">
      <text>
        <r>
          <rPr>
            <sz val="11"/>
            <color theme="1"/>
            <rFont val="Calibri"/>
            <family val="2"/>
            <scheme val="minor"/>
          </rPr>
          <t>Asignaciones destinadas a cubrir los impuestos y/o derechos que cause la venta de productos y servicios al extranjero, gastos de escrituración, legalización de exhortos notariales, de registro público de la propiedad, tenencias y canje de placas de vehículos oficiales, diligencias judiciales; derechos y gastos de navegación, de aterrizaje y despegue de aeronaves, de verificación, certificación, y demás impuestos y derechos conforme a las disposiciones aplicables. Excluye impuestos y derechos de importación.
	-L.C.P. Manuel Fonseca Villaseñor</t>
        </r>
      </text>
    </comment>
    <comment ref="B183" authorId="0" shapeId="0">
      <text>
        <r>
          <rPr>
            <sz val="11"/>
            <color theme="1"/>
            <rFont val="Calibri"/>
            <family val="2"/>
            <scheme val="minor"/>
          </rPr>
          <t>Asignaciones destinadas a cubrir los impuestos y/o derechos que cause la adquisición de toda clase de bienes o servicios en el extranjero
	-L.C.P. Manuel Fonseca Villaseñor</t>
        </r>
      </text>
    </comment>
    <comment ref="B184" authorId="0" shapeId="0">
      <text>
        <r>
          <rPr>
            <sz val="11"/>
            <color theme="1"/>
            <rFont val="Calibri"/>
            <family val="2"/>
            <scheme val="minor"/>
          </rPr>
          <t>Asignaciones destinadas a cubrir el pago de obligaciones o indemnizaciones derivadas de resoluciones emitidas por autoridad competente.
	-L.C.P. Manuel Fonseca Villaseñor</t>
        </r>
      </text>
    </comment>
    <comment ref="B185" authorId="0" shapeId="0">
      <text>
        <r>
          <rPr>
            <sz val="11"/>
            <color theme="1"/>
            <rFont val="Calibri"/>
            <family val="2"/>
            <scheme val="minor"/>
          </rPr>
          <t>Asignaciones destinadas a cubrir las erogaciones derivadas del pago extemporáneo de pasivos fiscales, adeudos u obligaciones de pago, como multas, actualizaciones, intereses y demás accesorios por dichos pagos. Incluye los gastos financieros por pago extemporáneo de estimaciones y de ajuste de costos de obra pública, así como los gastos no recuperables derivados de la terminación anticipada de contratos de adquisiciones u obras públicas. Excluye causas imputables a servidores públicos.
	-L.C.P. Manuel Fonseca Villaseñor</t>
        </r>
      </text>
    </comment>
    <comment ref="B186" authorId="0" shapeId="0">
      <text>
        <r>
          <rPr>
            <sz val="11"/>
            <color theme="1"/>
            <rFont val="Calibri"/>
            <family val="2"/>
            <scheme val="minor"/>
          </rPr>
          <t>Asignaciones destinadas a cubrir las erogaciones de los entes públicos que deriven del robo o extravío de recursos públicos que no sean recuperables e impliquen afectar su presupuesto disponible. Incluye erogaciones de los entes públicos que se deriven de la responsabilidad civil, montos diferenciales de las indemnizaciones que no cubran las sumas aseguradas, los importes deducibles del seguro de responsabilidad patrimonial del Estado así como aquellas erogaciones distintas de las consideradas en las demás partidas de este concepto, que impliquen afectar el presupuesto disponible del ente público. Excluye las recuperaciones de recursos que se realicen por los diversos medios establecidos por las disposiciones aplicables, como es el Fondo de Garantía para Reintegros al Erario en el caso de los entes públicos.
	-L.C.P. Manuel Fonseca Villaseñor</t>
        </r>
      </text>
    </comment>
    <comment ref="B187" authorId="0" shapeId="0">
      <text>
        <r>
          <rPr>
            <sz val="11"/>
            <color theme="1"/>
            <rFont val="Calibri"/>
            <family val="2"/>
            <scheme val="minor"/>
          </rPr>
          <t>Asignaciones destinadas por las empresas de participación estatal al pago de utilidades, en los términos de las disposiciones aplicables.
	-L.C.P. Manuel Fonseca Villaseñor</t>
        </r>
      </text>
    </comment>
    <comment ref="B188" authorId="0" shapeId="0">
      <text>
        <r>
          <rPr>
            <sz val="11"/>
            <color theme="1"/>
            <rFont val="Calibri"/>
            <family val="2"/>
            <scheme val="minor"/>
          </rPr>
          <t>Asignaciones destinadas a cubrir los pagos del impuesto sobre nóminas y otros que se deriven de una relación laboral a cargo de los entes públicos en los términos de las leyes correspondientes.
	-L.C.P. Manuel Fonseca Villaseñor</t>
        </r>
      </text>
    </comment>
    <comment ref="B189" authorId="0" shapeId="0">
      <text>
        <r>
          <rPr>
            <sz val="11"/>
            <color theme="1"/>
            <rFont val="Calibri"/>
            <family val="2"/>
            <scheme val="minor"/>
          </rPr>
          <t>Asignaciones destinadas a cubrir otros servicios no contemplados en las partidas anteriores y por realización de actividades propias de la función pública, entre otros. Incluye también con motivo de las actividades de coordinación del Ejecutivo Federal con el Presidente Electo, durante la segunda mitad del año en que termine el periodo presidencial, para el desarrollo de los trabajos cuya aplicación tendrá repercusiones para la nueva administración, como la participación en la elaboración de la iniciativa de la Ley de Ingresos y el proyecto de Presupuesto de Egresos de la Federación, así como otras actividades durante la etapa  de transición.
	-L.C.P. Manuel Fonseca Villaseñor</t>
        </r>
      </text>
    </comment>
    <comment ref="B190" authorId="0" shapeId="0">
      <text>
        <r>
          <rPr>
            <sz val="11"/>
            <color theme="1"/>
            <rFont val="Calibri"/>
            <family val="2"/>
            <scheme val="minor"/>
          </rPr>
          <t>Asignaciones destinadas en forma directa o indirecta a los sectores público, privado y externo, organismos y empresas paraestatales y apoyos como parte de su política económica y social, de acuerdo con las estrategias y prioridades de desarrollo para el sostenimiento y desempeño de sus actividades.
	-L.C.P. Manuel Fonseca Villaseñor</t>
        </r>
      </text>
    </comment>
    <comment ref="B191" authorId="0" shapeId="0">
      <text>
        <r>
          <rPr>
            <sz val="11"/>
            <color theme="1"/>
            <rFont val="Calibri"/>
            <family val="2"/>
            <scheme val="minor"/>
          </rPr>
          <t>Asignaciones destinadas, en su caso, a los entes públicos contenidos en el Presupuesto de Egresos con el objeto de sufragar gastos inherentes a sus atribuciones.
	-L.C.P. Manuel Fonseca Villaseñor</t>
        </r>
      </text>
    </comment>
    <comment ref="B192" authorId="0" shapeId="0">
      <text>
        <r>
          <rPr>
            <sz val="11"/>
            <color theme="1"/>
            <rFont val="Calibri"/>
            <family val="2"/>
            <scheme val="minor"/>
          </rPr>
          <t>Asignaciones presupuestarias destinadas al Poder Ejecutivo, con el objeto de financiar gastos inherentes a sus atribuciones.
	-L.C.P. Manuel Fonseca Villaseñor</t>
        </r>
      </text>
    </comment>
    <comment ref="B193" authorId="0" shapeId="0">
      <text>
        <r>
          <rPr>
            <sz val="11"/>
            <color theme="1"/>
            <rFont val="Calibri"/>
            <family val="2"/>
            <scheme val="minor"/>
          </rPr>
          <t>Asignaciones presupuestarias destinadas al Poder Legislativo, con el objeto de financiar gastos inherentes a sus atribuciones.
	-L.C.P. Manuel Fonseca Villaseñor</t>
        </r>
      </text>
    </comment>
    <comment ref="B194" authorId="0" shapeId="0">
      <text>
        <r>
          <rPr>
            <sz val="11"/>
            <color theme="1"/>
            <rFont val="Calibri"/>
            <family val="2"/>
            <scheme val="minor"/>
          </rPr>
          <t>Asignaciones presupuestarias destinadas al Poder Judicial, con el objeto de financiar gastos inherentes a sus atribuciones.
	-L.C.P. Manuel Fonseca Villaseñor</t>
        </r>
      </text>
    </comment>
    <comment ref="B195" authorId="0" shapeId="0">
      <text>
        <r>
          <rPr>
            <sz val="11"/>
            <color theme="1"/>
            <rFont val="Calibri"/>
            <family val="2"/>
            <scheme val="minor"/>
          </rPr>
          <t>Asignaciones presupuestarias destinadas a Órganos Autónomos, con el objeto de financiar gastos inherentes a sus atribuciones.
	-L.C.P. Manuel Fonseca Villaseñor</t>
        </r>
      </text>
    </comment>
    <comment ref="B196" authorId="0" shapeId="0">
      <text>
        <r>
          <rPr>
            <sz val="11"/>
            <color theme="1"/>
            <rFont val="Calibri"/>
            <family val="2"/>
            <scheme val="minor"/>
          </rPr>
          <t>Asignaciones internas, que no implican las contraprestaciones de bienes o servicios, destinadas a entidades paraestatales no empresariales y no financieras, con el objeto de financiar gastos inherentes a sus funciones. Estas entidades cuentan con personalidad jurídica propia y en general se les asignó la responsabilidad de proveer bienes y servicios a la comunidad en su conjunto o a los hogares individualmente en términos no de mercado; financian sus actividades principalmente mediante impuestos y/o transferencias que reciben de otros sectores gubernamentales; distribuyen sus productos gratuitamente o a precios económicamente no significativos con relación a sus costos de producción.
	-L.C.P. Manuel Fonseca Villaseñor</t>
        </r>
      </text>
    </comment>
    <comment ref="B197" authorId="0" shapeId="0">
      <text>
        <r>
          <rPr>
            <sz val="11"/>
            <color theme="1"/>
            <rFont val="Calibri"/>
            <family val="2"/>
            <scheme val="minor"/>
          </rPr>
          <t>Asignaciones internas, que no implican la contraprestación de bienes o servicios, destinada a entidades paraestatales empresariales y no financieras, con el objeto de financiar parte de los gastos inherentes a sus funciones. Estas entidades producen bienes y servicios para el mercado a precios económicamente significativos con relación a sus costos de producción.
	-L.C.P. Manuel Fonseca Villaseñor</t>
        </r>
      </text>
    </comment>
    <comment ref="B198" authorId="0" shapeId="0">
      <text>
        <r>
          <rPr>
            <sz val="11"/>
            <color theme="1"/>
            <rFont val="Calibri"/>
            <family val="2"/>
            <scheme val="minor"/>
          </rPr>
          <t>Asignaciones internas, que no implican la contraprestación de bienes o servicios, destinada a fideicomisos públicos empresariales y no financieros, con el objeto de financiar parte de los gastos inherentes a sus funciones. Estos fideicomisos producen bienes y servicios para el mercado a precios económicamente significativos con relación a sus costos de producción.
	-L.C.P. Manuel Fonseca Villaseñor</t>
        </r>
      </text>
    </comment>
    <comment ref="B199" authorId="0" shapeId="0">
      <text>
        <r>
          <rPr>
            <sz val="11"/>
            <color theme="1"/>
            <rFont val="Calibri"/>
            <family val="2"/>
            <scheme val="minor"/>
          </rPr>
          <t>Asignaciones internas, que no implican la contraprestación de bienes o servicios, destinada a instituciones públicas financieras, para financiar parte de los gastos inherentes a sus funciones. Estas entidades realizan labores de intermediación financiera o actividades financieras auxiliares relacionadas con la misma. Comprende las instituciones públicas monetarias y las instituciones financieras no monetarias.
	-L.C.P. Manuel Fonseca Villaseñor</t>
        </r>
      </text>
    </comment>
    <comment ref="B200" authorId="0" shapeId="0">
      <text>
        <r>
          <rPr>
            <sz val="11"/>
            <color theme="1"/>
            <rFont val="Calibri"/>
            <family val="2"/>
            <scheme val="minor"/>
          </rPr>
          <t>Asignaciones internas, que no implican la contraprestación de bienes o servicios, destinada a fideicomisos públicos financieros, con el objeto de financiar gastos inherentes a sus funciones. Estos fideicomisos realizan labores de intermediación financiera o actividades financieras auxiliares relacionadas con la misma.
	-L.C.P. Manuel Fonseca Villaseñor</t>
        </r>
      </text>
    </comment>
    <comment ref="B201" authorId="0" shapeId="0">
      <text>
        <r>
          <rPr>
            <sz val="11"/>
            <color theme="1"/>
            <rFont val="Calibri"/>
            <family val="2"/>
            <scheme val="minor"/>
          </rPr>
          <t>Asignaciones destinadas, en su caso, a entes públicos, otorgados por otros, con el objeto de sufragar gastos inherentes a sus atribuciones.
	-L.C.P. Manuel Fonseca Villaseñor</t>
        </r>
      </text>
    </comment>
    <comment ref="B202" authorId="0" shapeId="0">
      <text>
        <r>
          <rPr>
            <sz val="11"/>
            <color theme="1"/>
            <rFont val="Calibri"/>
            <family val="2"/>
            <scheme val="minor"/>
          </rPr>
          <t>Asignaciones a entidades, que no presuponen la contraprestación de bienes o servicios, destinada a entidades paraestatales no empresariales y no financieras de control presupuestario indirecto, con el objeto de financiar gastos inherentes a sus funciones. Estas entidades cuentan con personalidad jurídica propia y en general se les asignó la responsabilidad de proveer bienes y servicios a la comunidad en su conjunto o a los hogares individualmente en términos no de mercado; financian sus actividades principalmente mediante impuestos y/o transferencias que reciben de otros sectores gubernamentales; distribuyen sus productos gratuitamente o a precios económicamente no significativos con relación a sus costos de producción.
	-L.C.P. Manuel Fonseca Villaseñor</t>
        </r>
      </text>
    </comment>
    <comment ref="B203" authorId="0" shapeId="0">
      <text>
        <r>
          <rPr>
            <sz val="11"/>
            <color theme="1"/>
            <rFont val="Calibri"/>
            <family val="2"/>
            <scheme val="minor"/>
          </rPr>
          <t>Asignaciones internas, que no suponen la contraprestación de bienes o servicios, destinada a entidades paraestatales empresariales y no financieras de control presupuestario indirecto, con el objeto de financiar parte de los gastos inherentes a sus funciones. Estas entidades producen bienes y servicios para el mercado a precios económicamente significativos con relación a sus costos de producción.
	-L.C.P. Manuel Fonseca Villaseñor</t>
        </r>
      </text>
    </comment>
    <comment ref="B204" authorId="0" shapeId="0">
      <text>
        <r>
          <rPr>
            <sz val="11"/>
            <color theme="1"/>
            <rFont val="Calibri"/>
            <family val="2"/>
            <scheme val="minor"/>
          </rPr>
          <t>Asignaciones internas que no suponen la contraprestación de bienes o servicios, destinada a instituciones públicas financieras de control presupuestario indirecto, para financiar parte de los gastos inherentes a sus funciones. Estas entidades realizan labores de intermediación financiera o actividades financieras auxiliares relacionadas con la misma. Comprende las instituciones públicas monetarias y las instituciones financieras no monetarias.
	-L.C.P. Manuel Fonseca Villaseñor</t>
        </r>
      </text>
    </comment>
    <comment ref="B205" authorId="0" shapeId="0">
      <text>
        <r>
          <rPr>
            <sz val="11"/>
            <color theme="1"/>
            <rFont val="Calibri"/>
            <family val="2"/>
            <scheme val="minor"/>
          </rPr>
          <t>Asignaciones que no suponen la contraprestación de bienes o servicios, destinados a favor de los estados, municipios y Distrito Federal, con la finalidad de apoyarlos en sus funciones y que no corresponden a conceptos incluidos en el Capítulo 8000 Participaciones y Aportaciones.
	-L.C.P. Manuel Fonseca Villaseñor</t>
        </r>
      </text>
    </comment>
    <comment ref="B206" authorId="0" shapeId="0">
      <text>
        <r>
          <rPr>
            <sz val="11"/>
            <color theme="1"/>
            <rFont val="Calibri"/>
            <family val="2"/>
            <scheme val="minor"/>
          </rPr>
          <t>Asignaciones que no suponen la contraprestación de bienes o servicios, que se otorgan a fideicomisos de entidades federativas y municipios para que ejecuten acciones que se les han encomendado.
	-L.C.P. Manuel Fonseca Villaseñor</t>
        </r>
      </text>
    </comment>
    <comment ref="B207" authorId="0" shapeId="0">
      <text>
        <r>
          <rPr>
            <sz val="11"/>
            <color theme="1"/>
            <rFont val="Calibri"/>
            <family val="2"/>
            <scheme val="minor"/>
          </rPr>
          <t>Asignaciones que se otorgan para el desarrollo de actividades prioritarias de interés general a través de los entes públicos a los diferentes sectores de la sociedad, con el propósito de: apoyar sus operaciones; mantener los niveles en los precios; apoyar el consumo, la distribución y comercialización de los bienes; motivar la inversión; cubrir impactos financieros; promover la innovación tecnológica; así como para el fomento de las actividades agropecuarias, industriales o de servicios.
	-L.C.P. Manuel Fonseca Villaseñor</t>
        </r>
      </text>
    </comment>
    <comment ref="B208" authorId="0" shapeId="0">
      <text>
        <r>
          <rPr>
            <sz val="11"/>
            <color theme="1"/>
            <rFont val="Calibri"/>
            <family val="2"/>
            <scheme val="minor"/>
          </rPr>
          <t>Asignaciones destinadas a promover y fomentar la producción y transformación de bienes y servicios.
	-L.C.P. Manuel Fonseca Villaseñor</t>
        </r>
      </text>
    </comment>
    <comment ref="B209" authorId="0" shapeId="0">
      <text>
        <r>
          <rPr>
            <sz val="11"/>
            <color theme="1"/>
            <rFont val="Calibri"/>
            <family val="2"/>
            <scheme val="minor"/>
          </rPr>
          <t>Asignaciones destinadas a las empresas para promover la comercialización y distribución de los bienes y servicios básicos.
	-L.C.P. Manuel Fonseca Villaseñor</t>
        </r>
      </text>
    </comment>
    <comment ref="B210" authorId="0" shapeId="0">
      <text>
        <r>
          <rPr>
            <sz val="11"/>
            <color theme="1"/>
            <rFont val="Calibri"/>
            <family val="2"/>
            <scheme val="minor"/>
          </rPr>
          <t>Asignaciones destinadas a las empresas para mantener y promover la inversión de los sectores social y privado en actividades económicas estratégicas.
	-L.C.P. Manuel Fonseca Villaseñor</t>
        </r>
      </text>
    </comment>
    <comment ref="B211" authorId="0" shapeId="0">
      <text>
        <r>
          <rPr>
            <sz val="11"/>
            <color theme="1"/>
            <rFont val="Calibri"/>
            <family val="2"/>
            <scheme val="minor"/>
          </rPr>
          <t>Asignaciones destinadas a las empresas para promover la prestación de servicios públicos.
	-L.C.P. Manuel Fonseca Villaseñor</t>
        </r>
      </text>
    </comment>
    <comment ref="B212" authorId="0" shapeId="0">
      <text>
        <r>
          <rPr>
            <sz val="11"/>
            <color theme="1"/>
            <rFont val="Calibri"/>
            <family val="2"/>
            <scheme val="minor"/>
          </rPr>
          <t>Asignaciones destinadas a las instituciones financieras para cubrir los diferenciales generados en las operaciones financieras realizadas para el desarrollo y fomento de actividades prioritarias; mediante la aplicación de tasas preferenciales en los créditos otorgados, cuando el fondeo se realiza a tasas de mercado.
	-L.C.P. Manuel Fonseca Villaseñor</t>
        </r>
      </text>
    </comment>
    <comment ref="B213" authorId="0" shapeId="0">
      <text>
        <r>
          <rPr>
            <sz val="11"/>
            <color theme="1"/>
            <rFont val="Calibri"/>
            <family val="2"/>
            <scheme val="minor"/>
          </rPr>
          <t>Asignaciones destinadas a otorgar subsidios a través de sociedades hipotecarias, fondos y fideicomisos, para la construcción y adquisición de vivienda, preferentemente a tasas de interés social.
	-L.C.P. Manuel Fonseca Villaseñor</t>
        </r>
      </text>
    </comment>
    <comment ref="B214" authorId="0" shapeId="0">
      <text>
        <r>
          <rPr>
            <sz val="11"/>
            <color theme="1"/>
            <rFont val="Calibri"/>
            <family val="2"/>
            <scheme val="minor"/>
          </rPr>
          <t>Asignaciones destinadas a las empresas para mantener un menor nivel en los precios de bienes y servicios de consumo básico que distribuyen los sectores económicos.
	-L.C.P. Manuel Fonseca Villaseñor</t>
        </r>
      </text>
    </comment>
    <comment ref="B215" authorId="0" shapeId="0">
      <text>
        <r>
          <rPr>
            <sz val="11"/>
            <color theme="1"/>
            <rFont val="Calibri"/>
            <family val="2"/>
            <scheme val="minor"/>
          </rPr>
          <t>Asignaciones destinadas a favor de entidades federativas y municipios con la finalidad de apoyarlos en su fortalecimiento financiero y, en caso de desastres naturales o contingencias económicas, así como para dar cumplimiento a convenios suscritos.
	-L.C.P. Manuel Fonseca Villaseñor</t>
        </r>
      </text>
    </comment>
    <comment ref="B216" authorId="0" shapeId="0">
      <text>
        <r>
          <rPr>
            <sz val="11"/>
            <color theme="1"/>
            <rFont val="Calibri"/>
            <family val="2"/>
            <scheme val="minor"/>
          </rPr>
          <t>Asignaciones otorgadas para el desarrollo de actividades prioritarias de interés general a través de los entes públicos a los diferentes sectores de la sociedad, cuyo objeto no haya sido considerado en las partidas anteriores de este concepto.
	-L.C.P. Manuel Fonseca Villaseñor</t>
        </r>
      </text>
    </comment>
    <comment ref="B217" authorId="0" shapeId="0">
      <text>
        <r>
          <rPr>
            <sz val="11"/>
            <color theme="1"/>
            <rFont val="Calibri"/>
            <family val="2"/>
            <scheme val="minor"/>
          </rPr>
          <t>Asignaciones que los entes públicos otorgan a personas, instituciones y diversos sectores de la población para propósitos sociales.
	-L.C.P. Manuel Fonseca Villaseñor</t>
        </r>
      </text>
    </comment>
    <comment ref="B218" authorId="0" shapeId="0">
      <text>
        <r>
          <rPr>
            <sz val="11"/>
            <color theme="1"/>
            <rFont val="Calibri"/>
            <family val="2"/>
            <scheme val="minor"/>
          </rPr>
          <t>Asignaciones destinadas al auxilio o ayudas especiales que no revisten carácter permanente, que los entes públicos otorgan a personas u hogares para propósitos sociales.
	-L.C.P. Manuel Fonseca Villaseñor</t>
        </r>
      </text>
    </comment>
    <comment ref="B219" authorId="0" shapeId="0">
      <text>
        <r>
          <rPr>
            <sz val="11"/>
            <color theme="1"/>
            <rFont val="Calibri"/>
            <family val="2"/>
            <scheme val="minor"/>
          </rPr>
          <t>Asignaciones destinadas a becas y otras ayudas para programas de formación o capacitación acordadas con personas.
	-L.C.P. Manuel Fonseca Villaseñor</t>
        </r>
      </text>
    </comment>
    <comment ref="B220" authorId="0" shapeId="0">
      <text>
        <r>
          <rPr>
            <sz val="11"/>
            <color theme="1"/>
            <rFont val="Calibri"/>
            <family val="2"/>
            <scheme val="minor"/>
          </rPr>
          <t>Asignaciones destinadas para la atención de gastos corrientes de establecimientos de enseñanza.
	-L.C.P. Manuel Fonseca Villaseñor</t>
        </r>
      </text>
    </comment>
    <comment ref="B221" authorId="0" shapeId="0">
      <text>
        <r>
          <rPr>
            <sz val="11"/>
            <color theme="1"/>
            <rFont val="Calibri"/>
            <family val="2"/>
            <scheme val="minor"/>
          </rPr>
          <t>Asignaciones destinadas al desarrollo de actividades científicas o académicas. Incluye las erogaciones corrientes de los investigadores.
	-L.C.P. Manuel Fonseca Villaseñor</t>
        </r>
      </text>
    </comment>
    <comment ref="B222" authorId="0" shapeId="0">
      <text>
        <r>
          <rPr>
            <sz val="11"/>
            <color theme="1"/>
            <rFont val="Calibri"/>
            <family val="2"/>
            <scheme val="minor"/>
          </rPr>
          <t>Asignaciones destinadas al auxilio y estímulo de acciones realizadas por instituciones sin fines de lucro que contribuyan a la consecución de los objetivos del ente público otorgante.
	-L.C.P. Manuel Fonseca Villaseñor</t>
        </r>
      </text>
    </comment>
    <comment ref="B223" authorId="0" shapeId="0">
      <text>
        <r>
          <rPr>
            <sz val="11"/>
            <color theme="1"/>
            <rFont val="Calibri"/>
            <family val="2"/>
            <scheme val="minor"/>
          </rPr>
          <t>Asignaciones destinadas a promover el cooperativismo.
	-L.C.P. Manuel Fonseca Villaseñor</t>
        </r>
      </text>
    </comment>
    <comment ref="B224" authorId="0" shapeId="0">
      <text>
        <r>
          <rPr>
            <sz val="11"/>
            <color theme="1"/>
            <rFont val="Calibri"/>
            <family val="2"/>
            <scheme val="minor"/>
          </rPr>
          <t>Asignaciones destinadas a cubrir erogaciones que realizan los institutos electorales a los partidos políticos.
	-L.C.P. Manuel Fonseca Villaseñor</t>
        </r>
      </text>
    </comment>
    <comment ref="B225" authorId="0" shapeId="0">
      <text>
        <r>
          <rPr>
            <sz val="11"/>
            <color theme="1"/>
            <rFont val="Calibri"/>
            <family val="2"/>
            <scheme val="minor"/>
          </rPr>
          <t>Asignaciones destinadas a atender a la población por contingencias y desastres naturales, así como las actividades relacionadas con su prevención, operación y supervisión.
	-L.C.P. Manuel Fonseca Villaseñor</t>
        </r>
      </text>
    </comment>
    <comment ref="B226" authorId="0" shapeId="0">
      <text>
        <r>
          <rPr>
            <sz val="11"/>
            <color theme="1"/>
            <rFont val="Calibri"/>
            <family val="2"/>
            <scheme val="minor"/>
          </rPr>
          <t>Asignaciones para el pago a pensionistas y jubilados o a sus familiares, que cubre el Gobierno Federal, Estatal y Municipal, o bien el Instituto de Seguridad Social correspondiente, conforme al régimen legal establecido, así como los pagos adicionales derivados de compromisos contractuales a personal retirado.
	-L.C.P. Manuel Fonseca Villaseñor</t>
        </r>
      </text>
    </comment>
    <comment ref="B227" authorId="0" shapeId="0">
      <text>
        <r>
          <rPr>
            <sz val="11"/>
            <color theme="1"/>
            <rFont val="Calibri"/>
            <family val="2"/>
            <scheme val="minor"/>
          </rPr>
          <t>Asignaciones para el pago a pensionistas o a sus familiares, que cubre el Gobierno Federal, Estatal y Municipal, o bien el Instituto de Seguridad Social correspondiente, conforme al régimen legal establecido, así como los pagos adicionales derivados de compromisos contractuales a personal retirado.
	-L.C.P. Manuel Fonseca Villaseñor</t>
        </r>
      </text>
    </comment>
    <comment ref="B228" authorId="0" shapeId="0">
      <text>
        <r>
          <rPr>
            <sz val="11"/>
            <color theme="1"/>
            <rFont val="Calibri"/>
            <family val="2"/>
            <scheme val="minor"/>
          </rPr>
          <t>Asignaciones para el pago a jubilados, que cubre el Gobierno Federal, Estatal y Municipal, o bien el Instituto de Seguridad Social correspondiente, conforme al régimen legal establecido, así como los pagos adicionales derivados de compromisos contractuales a personal retirado.
	-L.C.P. Manuel Fonseca Villaseñor</t>
        </r>
      </text>
    </comment>
    <comment ref="B229" authorId="0" shapeId="0">
      <text>
        <r>
          <rPr>
            <sz val="11"/>
            <color theme="1"/>
            <rFont val="Calibri"/>
            <family val="2"/>
            <scheme val="minor"/>
          </rPr>
          <t>Asignaciones destinadas a cubrir erogaciones que no estén consideradas en las partidas anteriores de este concepto como son: el pago de sumas aseguradas y prestaciones económicas no consideradas en los conceptos anteriores.
	-L.C.P. Manuel Fonseca Villaseñor</t>
        </r>
      </text>
    </comment>
    <comment ref="B230" authorId="0" shapeId="0">
      <text>
        <r>
          <rPr>
            <sz val="11"/>
            <color theme="1"/>
            <rFont val="Calibri"/>
            <family val="2"/>
            <scheme val="minor"/>
          </rPr>
          <t>Asignaciones que se otorgan a fideicomisos, mandatos y otros análogos para que por cuenta de los entes públicos ejecuten acciones que éstos les han encomendado.
	-L.C.P. Manuel Fonseca Villaseñor</t>
        </r>
      </text>
    </comment>
    <comment ref="B231" authorId="0" shapeId="0">
      <text>
        <r>
          <rPr>
            <sz val="11"/>
            <color theme="1"/>
            <rFont val="Calibri"/>
            <family val="2"/>
            <scheme val="minor"/>
          </rPr>
          <t>Asignaciones que no suponen la contraprestación de bienes o servicios que se otorgan a fideicomisos del Poder Ejecutivo no incluidos en el Presupuesto de Egresos para que por cuenta de los entes públicos ejecuten acciones que éstos les han encomendado.
	-L.C.P. Manuel Fonseca Villaseñor</t>
        </r>
      </text>
    </comment>
    <comment ref="B232" authorId="0" shapeId="0">
      <text>
        <r>
          <rPr>
            <sz val="11"/>
            <color theme="1"/>
            <rFont val="Calibri"/>
            <family val="2"/>
            <scheme val="minor"/>
          </rPr>
          <t>Asignaciones que no suponen la contraprestación de bienes o servicios que se otorgan a fideicomisos del Poder Legislativo no incluidos en el Presupuesto de Egresos para que por cuenta de los entes públicos ejecuten acciones que éstos les han encomendado.
	-L.C.P. Manuel Fonseca Villaseñor</t>
        </r>
      </text>
    </comment>
    <comment ref="B233" authorId="0" shapeId="0">
      <text>
        <r>
          <rPr>
            <sz val="11"/>
            <color theme="1"/>
            <rFont val="Calibri"/>
            <family val="2"/>
            <scheme val="minor"/>
          </rPr>
          <t>Asignaciones que no suponen la contraprestación de bienes o servicios que se otorgan a Fideicomisos del Poder Judicial no incluidos en el Presupuesto de Egresos para que por cuenta de los entes públicos ejecuten acciones que éstos les han encomendado.
	-L.C.P. Manuel Fonseca Villaseñor</t>
        </r>
      </text>
    </comment>
    <comment ref="B234" authorId="0" shapeId="0">
      <text>
        <r>
          <rPr>
            <sz val="11"/>
            <color theme="1"/>
            <rFont val="Calibri"/>
            <family val="2"/>
            <scheme val="minor"/>
          </rPr>
          <t>Asignaciones internas, que no suponen la contraprestación de bienes o servicios, destinada a fideicomisos no empresariales y no financieros, con el objeto de financiar gastos inherentes a sus funciones. Estas entidades cuentan con personalidad jurídica propia y en general se les asignó la responsabilidad de proveer bienes y servicios a la comunidad en su conjunto o a los hogares individualmente en términos no de mercado.
	-L.C.P. Manuel Fonseca Villaseñor</t>
        </r>
      </text>
    </comment>
    <comment ref="B235" authorId="0" shapeId="0">
      <text>
        <r>
          <rPr>
            <sz val="11"/>
            <color theme="1"/>
            <rFont val="Calibri"/>
            <family val="2"/>
            <scheme val="minor"/>
          </rPr>
          <t>Asignaciones internas, que no suponen la contraprestación de bienes o servicios, destinada a fideicomisos empresariales y no financieros, con el objeto de financiar parte de los gastos inherentes a sus funciones.
	-L.C.P. Manuel Fonseca Villaseñor</t>
        </r>
      </text>
    </comment>
    <comment ref="B236" authorId="0" shapeId="0">
      <text>
        <r>
          <rPr>
            <sz val="11"/>
            <color theme="1"/>
            <rFont val="Calibri"/>
            <family val="2"/>
            <scheme val="minor"/>
          </rPr>
          <t>Asignaciones internas, que no suponen la contraprestación de bienes o servicios, destinada a fideicomisos públicos financieros, para financiar parte de los gastos inherentes a sus funciones. Estas entidades realizan labores de intermediación financiera o actividades financieras auxiliares relacionadas con la misma.
	-L.C.P. Manuel Fonseca Villaseñor</t>
        </r>
      </text>
    </comment>
    <comment ref="B237" authorId="0" shapeId="0">
      <text>
        <r>
          <rPr>
            <sz val="11"/>
            <color theme="1"/>
            <rFont val="Calibri"/>
            <family val="2"/>
            <scheme val="minor"/>
          </rPr>
          <t>Asignaciones internas, que no suponen la contraprestación de bienes o servicios, destinadas a otros fideicomisos no clasificados en las partidas anteriores, con el objeto de financiar parte de los gastos inherentes a sus funciones.
	-L.C.P. Manuel Fonseca Villaseñor</t>
        </r>
      </text>
    </comment>
    <comment ref="B238" authorId="0" shapeId="0">
      <text>
        <r>
          <rPr>
            <sz val="11"/>
            <color theme="1"/>
            <rFont val="Calibri"/>
            <family val="2"/>
            <scheme val="minor"/>
          </rPr>
          <t>Asignaciones destinadas a cubrir las aportaciones de seguridad social que por obligación de ley los entes públicos deben transferir a los organismos de seguridad social en su carácter de responsable solidario, distintas a las consideradas en el capítulo 1000 "Servicios Personales" o en el concepto 4500 "Pensiones y Jubilaciones".
	-L.C.P. Manuel Fonseca Villaseñor</t>
        </r>
      </text>
    </comment>
    <comment ref="B239" authorId="0" shapeId="0">
      <text>
        <r>
          <rPr>
            <sz val="11"/>
            <color theme="1"/>
            <rFont val="Calibri"/>
            <family val="2"/>
            <scheme val="minor"/>
          </rPr>
          <t>Asignaciones destinadas a cuotas y aportaciones de seguridad social que aporta el Estado de carácter estatutario y para seguros de retiro, cesantía en edad avanzada y vejez distintas a las consideradas en el capítulo 1000 "Servicios Personales".
	-L.C.P. Manuel Fonseca Villaseñor</t>
        </r>
      </text>
    </comment>
    <comment ref="B240" authorId="0" shapeId="0">
      <text>
        <r>
          <rPr>
            <sz val="11"/>
            <color theme="1"/>
            <rFont val="Calibri"/>
            <family val="2"/>
            <scheme val="minor"/>
          </rPr>
          <t>Asignaciones que los entes públicos destinan por causa de utilidad social para otorgar donativos a instituciones no lucrativas destinadas a actividades educativas, culturales, de salud, de investigación científica, de aplicación de nuevas tecnologías o de beneficencia, en términos de las disposiciones aplicables.
	-L.C.P. Manuel Fonseca Villaseñor</t>
        </r>
      </text>
    </comment>
    <comment ref="B241" authorId="0" shapeId="0">
      <text>
        <r>
          <rPr>
            <sz val="11"/>
            <color theme="1"/>
            <rFont val="Calibri"/>
            <family val="2"/>
            <scheme val="minor"/>
          </rPr>
          <t>Asignaciones destinadas a instituciones privadas que desarrollen actividades sociales, culturales, de beneficencia o sanitarias sin fines de lucro, para la continuación de su labor social. Incluye las asignaciones en dinero o en especie destinadas a instituciones, tales como: escuelas, institutos, universidades, centros de investigación, hospitales, museos, fundaciones, entre otros.
	-L.C.P. Manuel Fonseca Villaseñor</t>
        </r>
      </text>
    </comment>
    <comment ref="B242" authorId="0" shapeId="0">
      <text>
        <r>
          <rPr>
            <sz val="11"/>
            <color theme="1"/>
            <rFont val="Calibri"/>
            <family val="2"/>
            <scheme val="minor"/>
          </rPr>
          <t>Asignaciones que los entes públicos otorgan, en los términos del Presupuesto de Egresos y las demás disposiciones aplicables, por concepto de donativos en dinero y donaciones en especie a favor de las entidades federativas o sus municipios para contribuir a la consecución de objetivos de beneficio social y cultural.
	-L.C.P. Manuel Fonseca Villaseñor</t>
        </r>
      </text>
    </comment>
    <comment ref="B243" authorId="0" shapeId="0">
      <text>
        <r>
          <rPr>
            <sz val="11"/>
            <color theme="1"/>
            <rFont val="Calibri"/>
            <family val="2"/>
            <scheme val="minor"/>
          </rPr>
          <t>Asignaciones que los entes públicos otorgan, en los términos del Presupuesto de Egresos y las demás disposiciones aplicables, por concepto de donativos en dinero y donaciones en especie a favor de fideicomisos privados, que desarrollen actividades administrativas, sociales, culturales, de beneficencia o sanitarias, para la continuación de su labor social.
	-L.C.P. Manuel Fonseca Villaseñor</t>
        </r>
      </text>
    </comment>
    <comment ref="B244" authorId="0" shapeId="0">
      <text>
        <r>
          <rPr>
            <sz val="11"/>
            <color theme="1"/>
            <rFont val="Calibri"/>
            <family val="2"/>
            <scheme val="minor"/>
          </rPr>
          <t>Asignaciones que los entes públicos otorgan en los términos del Presupuesto de Egresos y las demás disposiciones aplicables, por concepto de donativos en dinero y donaciones en especie a favor de fideicomisos constituidos por las entidades federativas, que desarrollen actividades administrativas, sociales, culturales, de beneficencia o sanitarias, para la continuación de su labor social.
	-L.C.P. Manuel Fonseca Villaseñor</t>
        </r>
      </text>
    </comment>
    <comment ref="B245" authorId="0" shapeId="0">
      <text>
        <r>
          <rPr>
            <sz val="11"/>
            <color theme="1"/>
            <rFont val="Calibri"/>
            <family val="2"/>
            <scheme val="minor"/>
          </rPr>
          <t>Asignaciones que los entes públicos otorgan, en los términos del Presupuesto de Egresos y las demás disposiciones aplicables, por concepto de donativos en dinero y donaciones en especie a favor de instituciones internacionales gubernamentales o privadas sin fines de lucro que contribuyan a la consecución de objetivos de beneficio social y cultural.
	-L.C.P. Manuel Fonseca Villaseñor</t>
        </r>
      </text>
    </comment>
    <comment ref="B246" authorId="0" shapeId="0">
      <text>
        <r>
          <rPr>
            <sz val="11"/>
            <color theme="1"/>
            <rFont val="Calibri"/>
            <family val="2"/>
            <scheme val="minor"/>
          </rPr>
          <t>Asignaciones que se otorgan para cubrir cuotas y aportaciones a instituciones y órganos internacionales. Derivadas de acuerdos, convenios o tratados celebrados por los entes públicos.
	-L.C.P. Manuel Fonseca Villaseñor</t>
        </r>
      </text>
    </comment>
    <comment ref="B247" authorId="0" shapeId="0">
      <text>
        <r>
          <rPr>
            <sz val="11"/>
            <color theme="1"/>
            <rFont val="Calibri"/>
            <family val="2"/>
            <scheme val="minor"/>
          </rPr>
          <t>Asignaciones que no suponen la contraprestación de bienes o servicio, se otorgan para cubrir cuotas y aportaciones a gobiernos extranjeros, derivadas de acuerdos, convenios o tratados celebrados por los entes públicos.
	-L.C.P. Manuel Fonseca Villaseñor</t>
        </r>
      </text>
    </comment>
    <comment ref="B248" authorId="0" shapeId="0">
      <text>
        <r>
          <rPr>
            <sz val="11"/>
            <color theme="1"/>
            <rFont val="Calibri"/>
            <family val="2"/>
            <scheme val="minor"/>
          </rPr>
          <t>Asignaciones que no suponen la contraprestación de bienes o servicio, se otorgan para cubrir cuotas y aportaciones a organismos internacionales, derivadas de acuerdos, convenios o tratados celebrados por los entes públicos.
	-L.C.P. Manuel Fonseca Villaseñor</t>
        </r>
      </text>
    </comment>
    <comment ref="B249" authorId="0" shapeId="0">
      <text>
        <r>
          <rPr>
            <sz val="11"/>
            <color theme="1"/>
            <rFont val="Calibri"/>
            <family val="2"/>
            <scheme val="minor"/>
          </rPr>
          <t>Asignaciones que no suponen la contraprestación de bienes o servicio, se otorgan para cubrir cuotas  y aportaciones al sector privado externo, derivadas de acuerdos, convenios o tratados celebrados por los entes públicos.
	-L.C.P. Manuel Fonseca Villaseñor</t>
        </r>
      </text>
    </comment>
    <comment ref="B250" authorId="0" shapeId="0">
      <text>
        <r>
          <rPr>
            <sz val="11"/>
            <color theme="1"/>
            <rFont val="Calibri"/>
            <family val="2"/>
            <scheme val="minor"/>
          </rPr>
          <t>Agrupa las asignaciones destinadas a la adquisición de toda clase de bienes muebles, inmuebles e intangibles, requeridos en el desempeño de las actividades de los entes públicos. Incluye los pagos por adjudicación, expropiación e indemnización de bienes muebles e inmuebles a favor del Gobierno.
	-L.C.P. Manuel Fonseca Villaseñor</t>
        </r>
      </text>
    </comment>
    <comment ref="B251" authorId="0" shapeId="0">
      <text>
        <r>
          <rPr>
            <sz val="11"/>
            <color theme="1"/>
            <rFont val="Calibri"/>
            <family val="2"/>
            <scheme val="minor"/>
          </rPr>
          <t>Asignaciones destinadas a la adquisición de toda clase de mobiliario y equipo de administración; bienes informáticos y equipo de cómputo; a bienes artísticos, obras de arte, objetos valiosos y otros elementos coleccionables. Así como también las refacciones y accesorios mayores correspondientes a este concepto. Incluye los pagos por adjudicación, expropiación e indemnización de bienes muebles a favor del Gobierno.
	-L.C.P. Manuel Fonseca Villaseñor</t>
        </r>
      </text>
    </comment>
    <comment ref="B252" authorId="0" shapeId="0">
      <text>
        <r>
          <rPr>
            <sz val="11"/>
            <color theme="1"/>
            <rFont val="Calibri"/>
            <family val="2"/>
            <scheme val="minor"/>
          </rPr>
          <t>Asignaciones destinadas a la adquisición de bienes muebles y sistemas modulares que requieran los entes públicos para el desempeño de sus funciones, tales como: estantes, ficheros, percheros, escritorios, sillas, sillones, anaqueles, archiveros, libreros, mesas, pupitres, caballetes, restiradores, entre otros.
	-L.C.P. Manuel Fonseca Villaseñor</t>
        </r>
      </text>
    </comment>
    <comment ref="B253" authorId="0" shapeId="0">
      <text>
        <r>
          <rPr>
            <sz val="11"/>
            <color theme="1"/>
            <rFont val="Calibri"/>
            <family val="2"/>
            <scheme val="minor"/>
          </rPr>
          <t>Asignaciones destinadas a todo tipo de muebles ensamblados, tapizados, sofás-cama, sillones reclinables, muebles de mimbre, ratán y bejuco y materiales similares, cocinas y sus partes. Excepto muebles de oficina  y estantería.
	-L.C.P. Manuel Fonseca Villaseñor</t>
        </r>
      </text>
    </comment>
    <comment ref="B254" authorId="0" shapeId="0">
      <text>
        <r>
          <rPr>
            <sz val="11"/>
            <color theme="1"/>
            <rFont val="Calibri"/>
            <family val="2"/>
            <scheme val="minor"/>
          </rPr>
          <t>Asignaciones destinadas a cubrir adquisición de obras y colecciones de carácter histórico y cultural de manera permanente de bienes artísticos y culturales como colecciones de pinturas, esculturas, cuadros, etc.
	-L.C.P. Manuel Fonseca Villaseñor</t>
        </r>
      </text>
    </comment>
    <comment ref="B255" authorId="0" shapeId="0">
      <text>
        <r>
          <rPr>
            <sz val="11"/>
            <color theme="1"/>
            <rFont val="Calibri"/>
            <family val="2"/>
            <scheme val="minor"/>
          </rPr>
          <t>Asignaciones destinadas a cubrir la adquisición de bienes producidos de considerable valor que se adquieren y se mantienen como depósitos de valor y no se usan primordialmente para fines de producción o consumo, comprenden: piedras y metales preciosos como diamantes, el oro no monetario, el platino y la plata, que no se pretende utilizar como insumos intermedios en procesos de producción.
	-L.C.P. Manuel Fonseca Villaseñor</t>
        </r>
      </text>
    </comment>
    <comment ref="B256" authorId="0" shapeId="0">
      <text>
        <r>
          <rPr>
            <sz val="11"/>
            <color theme="1"/>
            <rFont val="Calibri"/>
            <family val="2"/>
            <scheme val="minor"/>
          </rPr>
          <t>Asignaciones destinadas a la adquisición de equipos y aparatos de uso informático, para el procesamiento electrónico de datos y para el uso de redes, así como sus refacciones y accesorios mayores, tales como: servidores, computadoras, lectoras, terminales, monitores, procesadores, tableros de control, equipos de conectividad, unidades de almacenamiento, impresoras, lectores ópticos y magnéticos, monitores y componentes electrónicos como tarjetas simples o cargadas; circuitos, modem para computadora, fax y teléfono y arneses, entre otras.
	-L.C.P. Manuel Fonseca Villaseñor</t>
        </r>
      </text>
    </comment>
    <comment ref="B257" authorId="0" shapeId="0">
      <text>
        <r>
          <rPr>
            <sz val="11"/>
            <color theme="1"/>
            <rFont val="Calibri"/>
            <family val="2"/>
            <scheme val="minor"/>
          </rPr>
          <t>Asignaciones destinadas a la adquisición de equipos propios para el desarrollo de las actividades administrativas, productivas y demás instalaciones de los entes públicos, tales como: máquinas de escribir, sumar, calcular y registrar; equipo de fotocopiadoras, aspiradoras, enceradoras, grabadoras, radios, televisores, microfilmadoras, circuito cerrado de T.V., equipos de detección de fuego, alarma y voceo, lavadoras, hornos de microondas y demás bienes considerados en los activos fijos de los entes públicos. Incluye los utensilios para el servicio de alimentación, cuya adquisición incremente los activos fijos de las mismas.
	-L.C.P. Manuel Fonseca Villaseñor</t>
        </r>
      </text>
    </comment>
    <comment ref="B258" authorId="0" shapeId="0">
      <text>
        <r>
          <rPr>
            <sz val="11"/>
            <color theme="1"/>
            <rFont val="Calibri"/>
            <family val="2"/>
            <scheme val="minor"/>
          </rPr>
          <t>Asignaciones destinadas a la adquisición de equipos educacionales y recreativos, tales como: equipos y aparatos audiovisuales, aparatos de gimnasia, proyectores, cámaras fotográficas, entre otros. Incluye refacciones y accesorios mayores correspondientes a este concepto.
	-L.C.P. Manuel Fonseca Villaseñor</t>
        </r>
      </text>
    </comment>
    <comment ref="B259" authorId="0" shapeId="0">
      <text>
        <r>
          <rPr>
            <sz val="11"/>
            <color theme="1"/>
            <rFont val="Calibri"/>
            <family val="2"/>
            <scheme val="minor"/>
          </rPr>
          <t>Asignaciones destinadas a la adquisición de equipos, tales como: proyectores, micrófonos, grabadores, televisores, entre otros.
	-L.C.P. Manuel Fonseca Villaseñor</t>
        </r>
      </text>
    </comment>
    <comment ref="B260" authorId="0" shapeId="0">
      <text>
        <r>
          <rPr>
            <sz val="11"/>
            <color theme="1"/>
            <rFont val="Calibri"/>
            <family val="2"/>
            <scheme val="minor"/>
          </rPr>
          <t>Asignaciones destinadas a la adquisición de aparatos, tales como: aparatos y equipos de gimnasia y prácticas deportivas, entro otros.
	-L.C.P. Manuel Fonseca Villaseñor</t>
        </r>
      </text>
    </comment>
    <comment ref="B261" authorId="0" shapeId="0">
      <text>
        <r>
          <rPr>
            <sz val="11"/>
            <color theme="1"/>
            <rFont val="Calibri"/>
            <family val="2"/>
            <scheme val="minor"/>
          </rPr>
          <t>Asignaciones destinadas a la adquisición de cámaras fotográficas, equipos y accesorios fotográficos y aparatos de proyección y de video, entre otros.
	-L.C.P. Manuel Fonseca Villaseñor</t>
        </r>
      </text>
    </comment>
    <comment ref="B262" authorId="0" shapeId="0">
      <text>
        <r>
          <rPr>
            <sz val="11"/>
            <color theme="1"/>
            <rFont val="Calibri"/>
            <family val="2"/>
            <scheme val="minor"/>
          </rPr>
          <t>Asignaciones destinadas a la adquisición de mobiliario y equipo educacional y recreativo, tales como: muebles especializados para uso escolar, aparatos para parques infantiles, mesas especiales de juegos, instrumentos musicales y otros equipos destinados a la educación y recreación.
	-L.C.P. Manuel Fonseca Villaseñor</t>
        </r>
      </text>
    </comment>
    <comment ref="B263" authorId="0" shapeId="0">
      <text>
        <r>
          <rPr>
            <sz val="11"/>
            <color theme="1"/>
            <rFont val="Calibri"/>
            <family val="2"/>
            <scheme val="minor"/>
          </rPr>
          <t>Asignaciones destinadas a la adquisición de equipo e instrumental médico y de laboratorio requerido para proporcionar los servicios médicos, hospitalarios y demás actividades de salud e investigación científica y técnica. Incluye refacciones y accesorios mayores correspondientes a esta partida.
	-L.C.P. Manuel Fonseca Villaseñor</t>
        </r>
      </text>
    </comment>
    <comment ref="B264" authorId="0" shapeId="0">
      <text>
        <r>
          <rPr>
            <sz val="11"/>
            <color theme="1"/>
            <rFont val="Calibri"/>
            <family val="2"/>
            <scheme val="minor"/>
          </rPr>
          <t>Asignaciones destinadas a la adquisición de equipos, refacciones y accesorios mayores, utilizados en hospitales, unidades sanitarias, consultorios, servicios veterinarios y en los laboratorios auxiliares de las ciencias médicas y de investigación científica, tales como: rayos X, ultrasonido, equipos de diálisis e inhalo-terapia, máquinas esterilizadoras, sillas dentales, mesas operatorias, incubadoras, microscopios y toda clase de aparatos necesarios para equipar salas de rehabilitación, de emergencia, de hospitalización y de operación médica y equipo de rescate y salvamento.
	-L.C.P. Manuel Fonseca Villaseñor</t>
        </r>
      </text>
    </comment>
    <comment ref="B265" authorId="0" shapeId="0">
      <text>
        <r>
          <rPr>
            <sz val="11"/>
            <color theme="1"/>
            <rFont val="Calibri"/>
            <family val="2"/>
            <scheme val="minor"/>
          </rPr>
          <t>Asignaciones destinadas a la adquisición de instrumentos, refacciones y accesorios mayores utilizados en la ciencia médica, en general todo tipo de instrumentos médicos necesarios para operaciones quirúrgicas, dentales y oftalmológicas, entre otros. Incluye el instrumental utilizado en los laboratorios de investigación científica e instrumental de medición.
	-L.C.P. Manuel Fonseca Villaseñor</t>
        </r>
      </text>
    </comment>
    <comment ref="B266" authorId="0" shapeId="0">
      <text>
        <r>
          <rPr>
            <sz val="11"/>
            <color theme="1"/>
            <rFont val="Calibri"/>
            <family val="2"/>
            <scheme val="minor"/>
          </rPr>
          <t>Asignaciones destinadas a la adquisición de toda clase de equipo de transporte terrestre, ferroviario, aéreo, aeroespacial, marítimo, lacustre, fluvial y auxiliar de transporte. Incluye refacciones y accesorios mayores correspondientes a este concepto.
	-L.C.P. Manuel Fonseca Villaseñor</t>
        </r>
      </text>
    </comment>
    <comment ref="B267" authorId="0" shapeId="0">
      <text>
        <r>
          <rPr>
            <sz val="11"/>
            <color theme="1"/>
            <rFont val="Calibri"/>
            <family val="2"/>
            <scheme val="minor"/>
          </rPr>
          <t>Asignaciones destinadas a la adquisición de automóviles, camionetas de carga ligera, furgonetas, minivans, autobuses y microbuses de pasajeros, camiones de carga, de volteo, revolvedores y tracto-camiones, entre otros.
	-L.C.P. Manuel Fonseca Villaseñor</t>
        </r>
      </text>
    </comment>
    <comment ref="B268" authorId="0" shapeId="0">
      <text>
        <r>
          <rPr>
            <sz val="11"/>
            <color theme="1"/>
            <rFont val="Calibri"/>
            <family val="2"/>
            <scheme val="minor"/>
          </rPr>
          <t>Asignaciones destinadas a la adquisición de carrocerías ensambladas sobre chasises producidos en otro establecimiento, remolques y semi-remolques para usos diversos, campers, casetas y toldos para camionetas, carros dormitorios, remolques para automóviles y camionetas; adaptación de vehículos para usos especiales, mecanismos de levantamiento de camiones de volteo, compuertas de camiones de carga y la quinta rueda.
	-L.C.P. Manuel Fonseca Villaseñor</t>
        </r>
      </text>
    </comment>
    <comment ref="B269" authorId="0" shapeId="0">
      <text>
        <r>
          <rPr>
            <sz val="11"/>
            <color theme="1"/>
            <rFont val="Calibri"/>
            <family val="2"/>
            <scheme val="minor"/>
          </rPr>
          <t>Asignaciones destinadas a la adquisición de aviones y demás objetos que vuelan, incluso motores, excluye navegación y medición.
	-L.C.P. Manuel Fonseca Villaseñor</t>
        </r>
      </text>
    </comment>
    <comment ref="B270" authorId="0" shapeId="0">
      <text>
        <r>
          <rPr>
            <sz val="11"/>
            <color theme="1"/>
            <rFont val="Calibri"/>
            <family val="2"/>
            <scheme val="minor"/>
          </rPr>
          <t>Asignaciones destinadas a la adquisición de equipo para el transporte ferroviario, tales como: locomotoras, vagones de pasajeros y de carga, transporte urbano en vías (metro y tren ligero), vehículos ferroviarios para mantenimiento. Excluye equipo de señalización férrea.
	-L.C.P. Manuel Fonseca Villaseñor</t>
        </r>
      </text>
    </comment>
    <comment ref="B271" authorId="0" shapeId="0">
      <text>
        <r>
          <rPr>
            <sz val="11"/>
            <color theme="1"/>
            <rFont val="Calibri"/>
            <family val="2"/>
            <scheme val="minor"/>
          </rPr>
          <t>Asignaciones destinadas a la adquisición de buques, yates, submarinos, embarcaciones de recreo y deportes, canoas y en general, embarcaciones, con o sin motor, diseñadas para la navegación marítima, costera, fluvial y lacustre, plataformas no diseñadas para la navegación pero que son de uso marítimo, tales como: dragas, buques faro, plataformas flotantes para la perforación de pozos petroleros. Incluye material para construcción de embarcaciones. Excluye motores fuera de borda, de sistema eléctrico y electrónico, de balsas de hule, de plástico no rígido.
	-L.C.P. Manuel Fonseca Villaseñor</t>
        </r>
      </text>
    </comment>
    <comment ref="B272" authorId="0" shapeId="0">
      <text>
        <r>
          <rPr>
            <sz val="11"/>
            <color theme="1"/>
            <rFont val="Calibri"/>
            <family val="2"/>
            <scheme val="minor"/>
          </rPr>
          <t>Asignaciones destinadas a la adquisición de otros equipos de transporte no clasificados en las partidas anteriores, tales como: bicicletas, motocicletas, entre otros.
	-L.C.P. Manuel Fonseca Villaseñor</t>
        </r>
      </text>
    </comment>
    <comment ref="B273" authorId="0" shapeId="0">
      <text>
        <r>
          <rPr>
            <sz val="11"/>
            <color theme="1"/>
            <rFont val="Calibri"/>
            <family val="2"/>
            <scheme val="minor"/>
          </rPr>
          <t>Asignaciones destinadas a la adquisición de maquinaria y equipo necesario para el desarrollo de las funciones de seguridad pública. Incluye refacciones y accesorios mayores correspondientes a este concepto.
	-L.C.P. Manuel Fonseca Villaseñor</t>
        </r>
      </text>
    </comment>
    <comment ref="B274" authorId="0" shapeId="0">
      <text>
        <r>
          <rPr>
            <sz val="11"/>
            <color theme="1"/>
            <rFont val="Calibri"/>
            <family val="2"/>
            <scheme val="minor"/>
          </rPr>
          <t>Asignaciones destinadas a la adquisición de equipo y maquinaria para las funciones de defensa y seguridad pública y demás bienes muebles instrumentales de inversión, requeridos durante la ejecución de programas, investigaciones, acciones y actividades en materia de seguridad pública y nacional, cuya realización implique riesgo, urgencia y confidencialidad extrema, en cumplimiento de funciones y actividades oficiales, tales como: tanques, lanzacohetes, cañones, fusiles, pistolas, metralletas, morteros, lanza llamas, espadas, bayonetas, cargadores, cureñas, entre otros.
	-L.C.P. Manuel Fonseca Villaseñor</t>
        </r>
      </text>
    </comment>
    <comment ref="B275" authorId="0" shapeId="0">
      <text>
        <r>
          <rPr>
            <sz val="11"/>
            <color theme="1"/>
            <rFont val="Calibri"/>
            <family val="2"/>
            <scheme val="minor"/>
          </rPr>
          <t>Asignaciones destinadas a la adquisición de toda clase de maquinaria y equipo no comprendidas en los conceptos anteriores tales como: los de uso agropecuario, industrial, construcción, aeroespacial, de comunicaciones y telecomunicaciones y demás maquinaria y equipo eléctrico y electrónico. Incluye la adquisición de herramientas y máquinas-herramientas. Adicionalmente comprende las refacciones y accesorios mayores correspondientes a este concepto.
	-L.C.P. Manuel Fonseca Villaseñor</t>
        </r>
      </text>
    </comment>
    <comment ref="B276" authorId="0" shapeId="0">
      <text>
        <r>
          <rPr>
            <sz val="11"/>
            <color theme="1"/>
            <rFont val="Calibri"/>
            <family val="2"/>
            <scheme val="minor"/>
          </rPr>
          <t>Asignaciones destinadas a la adquisición de todo tipo de maquinaria y equipo, refacciones y accesorios mayores utilizados en actividades agropecuarias, tales como: tractores agrícolas, cosechadoras, segadoras, incubadoras, trilladoras, fertilizadoras, desgranadoras, equipo de riego, fumigadoras, roturadoras, sembradoras, cultivadoras, espolveadoras, aspersores e implementos agrícolas, entre otros. Incluye maquinaria y equipo pecuario, tales como: ordeñadoras, equipo para la preparación de alimentos para el ganado, para la avicultura y para la cría de animales.
	-L.C.P. Manuel Fonseca Villaseñor</t>
        </r>
      </text>
    </comment>
    <comment ref="B277" authorId="0" shapeId="0">
      <text>
        <r>
          <rPr>
            <sz val="11"/>
            <color theme="1"/>
            <rFont val="Calibri"/>
            <family val="2"/>
            <scheme val="minor"/>
          </rPr>
          <t>Asignaciones destinadas a la adquisición de todo tipo de maquinaria y equipo industrial, así como sus refacciones y accesorios mayores, tales como: molinos industriales, calderas, hornos eléctricos, motores, bombas industriales, despulpadoras, pasteurizadoras, envasadoras, entre otros. Incluye la adquisición de toda clase de maquinaria y equipo de perforación y exploración de suelos.
	-L.C.P. Manuel Fonseca Villaseñor</t>
        </r>
      </text>
    </comment>
    <comment ref="B278" authorId="0" shapeId="0">
      <text>
        <r>
          <rPr>
            <sz val="11"/>
            <color theme="1"/>
            <rFont val="Calibri"/>
            <family val="2"/>
            <scheme val="minor"/>
          </rPr>
          <t>Asignaciones destinadas a la adquisición de maquinaria y equipo, refacciones y accesorios mayores utilizados en la construcción, tales como: quebradoras, revolvedoras, palas mecánicas, tractores oruga, moto-conformadoras, aplanadoras, excavadoras, grúas, dragas, máquinas para movimiento de tierra, bulldozers, mezcladoras de concreto, entre otros.
	-L.C.P. Manuel Fonseca Villaseñor</t>
        </r>
      </text>
    </comment>
    <comment ref="B279" authorId="0" shapeId="0">
      <text>
        <r>
          <rPr>
            <sz val="11"/>
            <color theme="1"/>
            <rFont val="Calibri"/>
            <family val="2"/>
            <scheme val="minor"/>
          </rPr>
          <t>Asignaciones destinadas a la adquisición de sistemas de aire acondicionado, calefacción de ambiente, ventilación y de refrigeración comercial e industrial. Incluye: estufas para calefacción, las torres de enfriamiento, sistemas de purificación de aire ambiental y compresores para refrigeración y aire acondicionado. Excluye los calentadores industriales de agua, calentadores de agua domésticos, radiadores eléctricos, ventiladores domésticos y sistemas de aire acondicionado para equipo de transporte.
	-L.C.P. Manuel Fonseca Villaseñor</t>
        </r>
      </text>
    </comment>
    <comment ref="B280" authorId="0" shapeId="0">
      <text>
        <r>
          <rPr>
            <sz val="11"/>
            <color theme="1"/>
            <rFont val="Calibri"/>
            <family val="2"/>
            <scheme val="minor"/>
          </rPr>
          <t>Asignaciones destinadas a la adquisición de equipos y aparatos de comunicaciones y telecomunicaciones, refacciones y accesorios mayores, tales como: comunicación satelital, microondas, transmisores, receptores; equipos de telex, radar, sonar, radionavegación y video; amplificadores, equipos telefónicos, telegráficos, fax y demás equipos y aparatos para el mismo fin.
	-L.C.P. Manuel Fonseca Villaseñor</t>
        </r>
      </text>
    </comment>
    <comment ref="B281" authorId="0" shapeId="0">
      <text>
        <r>
          <rPr>
            <sz val="11"/>
            <color theme="1"/>
            <rFont val="Calibri"/>
            <family val="2"/>
            <scheme val="minor"/>
          </rPr>
          <t>Asignaciones destinadas a la adquisición de equipo de generación eléctrica, aparatos y accesorios electrónicos, tales como: generadoras de energía, plantas, moto-generadoras de energía eléctrica, transformadores, reguladores, equipo electrónico, equipo electrónico nuclear, tableros de transferencias, entre otros. Excluye los bienes señalados en la partida 515 Equipo de cómputo y de tecnología de la información.
	-L.C.P. Manuel Fonseca Villaseñor</t>
        </r>
      </text>
    </comment>
    <comment ref="B282" authorId="0" shapeId="0">
      <text>
        <r>
          <rPr>
            <sz val="11"/>
            <color theme="1"/>
            <rFont val="Calibri"/>
            <family val="2"/>
            <scheme val="minor"/>
          </rPr>
          <t>Asignaciones destinadas a la adquisición de herramientas eléctricas, neumáticas, máquinas-herramienta, refacciones y accesorios mayores, tales como: rectificadoras, cepilladoras, mortajadoras, pulidoras, lijadoras, sierras, taladros, martillos eléctricos, ensambladoras, fresadoras, encuadernadoras y demás herramientas consideradas en los activos fijos de los entes públicos.
	-L.C.P. Manuel Fonseca Villaseñor</t>
        </r>
      </text>
    </comment>
    <comment ref="B283" authorId="0" shapeId="0">
      <text>
        <r>
          <rPr>
            <sz val="11"/>
            <color theme="1"/>
            <rFont val="Calibri"/>
            <family val="2"/>
            <scheme val="minor"/>
          </rPr>
          <t>Asignaciones destinadas a cubrir el costo de los bienes muebles o maquinaria y equipos especializados adquiridos por los entes públicos, no incluidos o especificados en los conceptos y partidas del presente capítulo, tales como: equipo científico e investigación, equipo contra incendio y maquinaria para protección al ambiente, entre otros.
	-L.C.P. Manuel Fonseca Villaseñor</t>
        </r>
      </text>
    </comment>
    <comment ref="B284" authorId="0" shapeId="0">
      <text>
        <r>
          <rPr>
            <sz val="11"/>
            <color theme="1"/>
            <rFont val="Calibri"/>
            <family val="2"/>
            <scheme val="minor"/>
          </rPr>
          <t>Asignaciones destinadas a la adquisición de toda clase de especies animales y otros seres vivos, tanto para su utilización en el trabajo como para su fomento, exhibición y reproducción.
	-L.C.P. Manuel Fonseca Villaseñor</t>
        </r>
      </text>
    </comment>
    <comment ref="B285" authorId="0" shapeId="0">
      <text>
        <r>
          <rPr>
            <sz val="11"/>
            <color theme="1"/>
            <rFont val="Calibri"/>
            <family val="2"/>
            <scheme val="minor"/>
          </rPr>
          <t>Asignaciones destinadas a la adquisición de ganado bovino en todas sus fases: producción de carne, cría y explotación de ganado bovino para reemplazos de ganado bovino lechero.
	-L.C.P. Manuel Fonseca Villaseñor</t>
        </r>
      </text>
    </comment>
    <comment ref="B286" authorId="0" shapeId="0">
      <text>
        <r>
          <rPr>
            <sz val="11"/>
            <color theme="1"/>
            <rFont val="Calibri"/>
            <family val="2"/>
            <scheme val="minor"/>
          </rPr>
          <t>Asignaciones destinadas a la adquisición de cerdos en todas sus fases en granjas, patios y azoteas.
	-L.C.P. Manuel Fonseca Villaseñor</t>
        </r>
      </text>
    </comment>
    <comment ref="B287" authorId="0" shapeId="0">
      <text>
        <r>
          <rPr>
            <sz val="11"/>
            <color theme="1"/>
            <rFont val="Calibri"/>
            <family val="2"/>
            <scheme val="minor"/>
          </rPr>
          <t>Asignaciones destinadas a la adquisición de aves para carne, aves para producción de huevo fértil y para plato, gallinas productoras de huevo fértil y para plato; pollos en la fase de engorda para carne; guajolotes o pavos para carne y producción de huevo; y otras aves productoras de carne y huevo como: patos, gansos, codornices, faisanes, palomas, avestruces, emúes y otras.
	-L.C.P. Manuel Fonseca Villaseñor</t>
        </r>
      </text>
    </comment>
    <comment ref="B288" authorId="0" shapeId="0">
      <text>
        <r>
          <rPr>
            <sz val="11"/>
            <color theme="1"/>
            <rFont val="Calibri"/>
            <family val="2"/>
            <scheme val="minor"/>
          </rPr>
          <t>Asignaciones destinadas a la adquisición de ovinos y caprinos.
	-L.C.P. Manuel Fonseca Villaseñor</t>
        </r>
      </text>
    </comment>
    <comment ref="B289" authorId="0" shapeId="0">
      <text>
        <r>
          <rPr>
            <sz val="11"/>
            <color theme="1"/>
            <rFont val="Calibri"/>
            <family val="2"/>
            <scheme val="minor"/>
          </rPr>
          <t>Asignaciones destinadas a la adquisición de peces y acuicultura, tales como: animales acuáticos en ambientes controlados (peces, moluscos, crustáceos, camarones y reptiles). Excluye acuicultura vegetal.
	-L.C.P. Manuel Fonseca Villaseñor</t>
        </r>
      </text>
    </comment>
    <comment ref="B290" authorId="0" shapeId="0">
      <text>
        <r>
          <rPr>
            <sz val="11"/>
            <color theme="1"/>
            <rFont val="Calibri"/>
            <family val="2"/>
            <scheme val="minor"/>
          </rPr>
          <t>Asignaciones destinadas a la adquisición de equinos, tales como: caballos, mulas, burros y otros. Excluye servicio de pensión para equinos.
	-L.C.P. Manuel Fonseca Villaseñor</t>
        </r>
      </text>
    </comment>
    <comment ref="B291" authorId="0" shapeId="0">
      <text>
        <r>
          <rPr>
            <sz val="11"/>
            <color theme="1"/>
            <rFont val="Calibri"/>
            <family val="2"/>
            <scheme val="minor"/>
          </rPr>
          <t>Asignaciones destinadas a la adquisición de especies menores y de zoológico, tales como: abejas, colmenas, conejos, chinchillas, zorros, perros, gatos, gallos de pelea, aves de ornato, cisnes, pavos reales, flamencos, gusanos de seda, llamas, venados, animales de laboratorio, entre otros.
	-L.C.P. Manuel Fonseca Villaseñor</t>
        </r>
      </text>
    </comment>
    <comment ref="B292" authorId="0" shapeId="0">
      <text>
        <r>
          <rPr>
            <sz val="11"/>
            <color theme="1"/>
            <rFont val="Calibri"/>
            <family val="2"/>
            <scheme val="minor"/>
          </rPr>
          <t>Asignaciones destinadas a la adquisición de árboles y plantas que se utilizan repetida o continuamente durante más de un año para producir otros bienes.
	-L.C.P. Manuel Fonseca Villaseñor</t>
        </r>
      </text>
    </comment>
    <comment ref="B293" authorId="0" shapeId="0">
      <text>
        <r>
          <rPr>
            <sz val="11"/>
            <color theme="1"/>
            <rFont val="Calibri"/>
            <family val="2"/>
            <scheme val="minor"/>
          </rPr>
          <t>Asignaciones destinadas a la adquisición de otros activos biológicos, tales como: semen como material reproductivo y todos los que sean capaces de experimentar transformaciones biológicas para convertirlos en otros activos biológicos.
	-L.C.P. Manuel Fonseca Villaseñor</t>
        </r>
      </text>
    </comment>
    <comment ref="B294" authorId="0" shapeId="0">
      <text>
        <r>
          <rPr>
            <sz val="11"/>
            <color theme="1"/>
            <rFont val="Calibri"/>
            <family val="2"/>
            <scheme val="minor"/>
          </rPr>
          <t>Asignaciones destinadas a la adquisición de todo tipo de bienes inmuebles, así como los gastos derivados de actos de su adquisición, adjudicación, expropiación e indemnización, incluye las asignaciones destinadas a los Proyectos de Prestación de Servicios relativos cuando se realicen por causas de interés público.
	-L.C.P. Manuel Fonseca Villaseñor</t>
        </r>
      </text>
    </comment>
    <comment ref="B295" authorId="0" shapeId="0">
      <text>
        <r>
          <rPr>
            <sz val="11"/>
            <color theme="1"/>
            <rFont val="Calibri"/>
            <family val="2"/>
            <scheme val="minor"/>
          </rPr>
          <t>Asignaciones destinadas a la adquisición de tierras, terrenos y predios urbanos baldíos, campos con o sin mejoras necesarios para los usos propios de los entes públicos.
	-L.C.P. Manuel Fonseca Villaseñor</t>
        </r>
      </text>
    </comment>
    <comment ref="B296" authorId="0" shapeId="0">
      <text>
        <r>
          <rPr>
            <sz val="11"/>
            <color theme="1"/>
            <rFont val="Calibri"/>
            <family val="2"/>
            <scheme val="minor"/>
          </rPr>
          <t>Asignaciones destinadas a la adquisición de viviendas que son edificadas principalmente como residencias requeridos por los entes públicos para sus actividades. Incluye: garajes y otras estructuras asociadas requeridas.
	-L.C.P. Manuel Fonseca Villaseñor</t>
        </r>
      </text>
    </comment>
    <comment ref="B297" authorId="0" shapeId="0">
      <text>
        <r>
          <rPr>
            <sz val="11"/>
            <color theme="1"/>
            <rFont val="Calibri"/>
            <family val="2"/>
            <scheme val="minor"/>
          </rPr>
          <t>Asignaciones destinadas a la adquisición de edificios, tales como: oficinas, escuelas, hospitales, edificios industriales, comerciales y para la recreación pública, almacenes, hoteles y restaurantes que requieren los entes públicos para desarrollar sus actividades. Excluye viviendas.
	-L.C.P. Manuel Fonseca Villaseñor</t>
        </r>
      </text>
    </comment>
    <comment ref="B298" authorId="0" shapeId="0">
      <text>
        <r>
          <rPr>
            <sz val="11"/>
            <color theme="1"/>
            <rFont val="Calibri"/>
            <family val="2"/>
            <scheme val="minor"/>
          </rPr>
          <t>Asignaciones destinadas a cubrir el costo de los bienes inmuebles adquiridos por los entes públicos no incluidos o especificados en los conceptos y partidas del presente capítulo.
	-L.C.P. Manuel Fonseca Villaseñor</t>
        </r>
      </text>
    </comment>
    <comment ref="B299" authorId="0" shapeId="0">
      <text>
        <r>
          <rPr>
            <sz val="11"/>
            <color theme="1"/>
            <rFont val="Calibri"/>
            <family val="2"/>
            <scheme val="minor"/>
          </rPr>
          <t>Asignaciones para la adquisición de derechos por el uso de activos de la propiedad industrial, comercial, intelectual y otros, como por ejemplo: software, licencias, patentes, marcas, derechos, concesiones y franquicias.
	-L.C.P. Manuel Fonseca Villaseñor</t>
        </r>
      </text>
    </comment>
    <comment ref="B300" authorId="0" shapeId="0">
      <text>
        <r>
          <rPr>
            <sz val="11"/>
            <color theme="1"/>
            <rFont val="Calibri"/>
            <family val="2"/>
            <scheme val="minor"/>
          </rPr>
          <t>Asignaciones destinadas en la adquisición de paquetes y programas de informática, para ser aplicados en los sistemas administrativos y operativos computarizados de los entes públicos, su descripción y los materiales de apoyo de los sistemas y las aplicaciones informáticas que se espera utilizar.
	-L.C.P. Manuel Fonseca Villaseñor</t>
        </r>
      </text>
    </comment>
    <comment ref="B301" authorId="0" shapeId="0">
      <text>
        <r>
          <rPr>
            <sz val="11"/>
            <color theme="1"/>
            <rFont val="Calibri"/>
            <family val="2"/>
            <scheme val="minor"/>
          </rPr>
          <t>Asignaciones destinadas a la protección para los inventos, ya sea mediante una norma legal o un fallo judicial. Los ejemplos de inventos susceptibles de protección incluyen las constituciones de materiales, procesos, mecanismos, circuitos y aparatos eléctricos y electrónicos, fórmulas farmacéuticas y nuevas variedades de seres vivientes producidos en forma artificial, entre otros.
	-L.C.P. Manuel Fonseca Villaseñor</t>
        </r>
      </text>
    </comment>
    <comment ref="B302" authorId="0" shapeId="0">
      <text>
        <r>
          <rPr>
            <sz val="11"/>
            <color theme="1"/>
            <rFont val="Calibri"/>
            <family val="2"/>
            <scheme val="minor"/>
          </rPr>
          <t>Asignaciones destinadas a cubrir los gastos generados por el uso de nombres comerciales, símbolos o emblemas que identifiquen un producto o conjunto de productos, que otorgan derechos de exclusividad para su uso o explotación, por parte de los entes públicos.
	-L.C.P. Manuel Fonseca Villaseñor</t>
        </r>
      </text>
    </comment>
    <comment ref="B303" authorId="0" shapeId="0">
      <text>
        <r>
          <rPr>
            <sz val="11"/>
            <color theme="1"/>
            <rFont val="Calibri"/>
            <family val="2"/>
            <scheme val="minor"/>
          </rPr>
          <t>Asignaciones destinadas para atender los gastos generados por el uso de obras técnicas, culturales, de arte o musicales, u otras pertenecientes a personas jurídicas o naturales, nacionales o extranjeras.
	-L.C.P. Manuel Fonseca Villaseñor</t>
        </r>
      </text>
    </comment>
    <comment ref="B304" authorId="0" shapeId="0">
      <text>
        <r>
          <rPr>
            <sz val="11"/>
            <color theme="1"/>
            <rFont val="Calibri"/>
            <family val="2"/>
            <scheme val="minor"/>
          </rPr>
          <t>Asignaciones destinadas a cubrir la adquisición del derecho de explotación por un lapso de tiempo determinado de bienes y servicios por parte de una empresa a otra.
	-L.C.P. Manuel Fonseca Villaseñor</t>
        </r>
      </text>
    </comment>
    <comment ref="B305" authorId="0" shapeId="0">
      <text>
        <r>
          <rPr>
            <sz val="11"/>
            <color theme="1"/>
            <rFont val="Calibri"/>
            <family val="2"/>
            <scheme val="minor"/>
          </rPr>
          <t>Asignaciones destinadas a la adquisición de franquicias que constituye un tipo de relación contractual entre dos personas jurídicas: franquiciante y el franquiciatario. Mediante el contrato de franquicia, el franquiciante cede al franquiciatario la licencia de una marca así como los métodos y el saber hacer lo necesario (know-how) de su negocio a cambio de una cuota periódica).
	-L.C.P. Manuel Fonseca Villaseñor</t>
        </r>
      </text>
    </comment>
    <comment ref="B306" authorId="0" shapeId="0">
      <text>
        <r>
          <rPr>
            <sz val="11"/>
            <color theme="1"/>
            <rFont val="Calibri"/>
            <family val="2"/>
            <scheme val="minor"/>
          </rPr>
          <t>Asignaciones destinadas a la adquisición de permisos informáticos e intelectuales.
	-L.C.P. Manuel Fonseca Villaseñor</t>
        </r>
      </text>
    </comment>
    <comment ref="B307" authorId="0" shapeId="0">
      <text>
        <r>
          <rPr>
            <sz val="11"/>
            <color theme="1"/>
            <rFont val="Calibri"/>
            <family val="2"/>
            <scheme val="minor"/>
          </rPr>
          <t>Asignaciones destinadas a la adquisición de permisos para realizar negocios en general o un negocio o profesión en particular.
	-L.C.P. Manuel Fonseca Villaseñor</t>
        </r>
      </text>
    </comment>
    <comment ref="B308" authorId="0" shapeId="0">
      <text>
        <r>
          <rPr>
            <sz val="11"/>
            <color theme="1"/>
            <rFont val="Calibri"/>
            <family val="2"/>
            <scheme val="minor"/>
          </rPr>
          <t>Asignaciones destinadas atenderá cubrir los gastos generados por concepto de otros activos intangibles, no incluidos en partidas específicas anteriores.
	-L.C.P. Manuel Fonseca Villaseñor</t>
        </r>
      </text>
    </comment>
    <comment ref="B309" authorId="0" shapeId="0">
      <text>
        <r>
          <rPr>
            <sz val="11"/>
            <color theme="1"/>
            <rFont val="Calibri"/>
            <family val="2"/>
            <scheme val="minor"/>
          </rPr>
          <t>Asignaciones destinadas a obras por contrato y proyectos productivos y acciones de fomento. Incluye los gastos en estudios de pre-inversión y preparación del proyecto.
	-L.C.P. Manuel Fonseca Villaseñor</t>
        </r>
      </text>
    </comment>
    <comment ref="B310" authorId="0" shapeId="0">
      <text>
        <r>
          <rPr>
            <sz val="11"/>
            <color theme="1"/>
            <rFont val="Calibri"/>
            <family val="2"/>
            <scheme val="minor"/>
          </rPr>
          <t>Asignaciones destinadas para construcciones en bienes de dominio público de acuerdo con lo establecido en el art. 7 de la Ley General de Bienes Nacionales y otras leyes aplicables. Incluye los gastos en estudios de pre-inversión y preparación del proyecto.
	-L.C.P. Manuel Fonseca Villaseñor</t>
        </r>
      </text>
    </comment>
    <comment ref="B311" authorId="0" shapeId="0">
      <text>
        <r>
          <rPr>
            <sz val="11"/>
            <color theme="1"/>
            <rFont val="Calibri"/>
            <family val="2"/>
            <scheme val="minor"/>
          </rPr>
          <t>Asignaciones destinadas a obras para vivienda, ya sean unifamiliares o multifamiliares. Incluye construcción nueva, ampliación, remodelación, mantenimiento o reparación integral de las construcciones, así como los gastos en estudios de pre-inversión y preparación del proyecto.
	-L.C.P. Manuel Fonseca Villaseñor</t>
        </r>
      </text>
    </comment>
    <comment ref="B312" authorId="0" shapeId="0">
      <text>
        <r>
          <rPr>
            <sz val="11"/>
            <color theme="1"/>
            <rFont val="Calibri"/>
            <family val="2"/>
            <scheme val="minor"/>
          </rPr>
          <t>Asignaciones destinadas para la construcción de edificios no residenciales para fines industriales, comerciales, institucionales y de servicios. Incluye construcción nueva, ampliación, remodelación, mantenimiento o reparación integral de las construcciones, así como, los gastos en estudios de pre-inversión y preparación del proyecto.
	-L.C.P. Manuel Fonseca Villaseñor</t>
        </r>
      </text>
    </comment>
    <comment ref="B313" authorId="0" shapeId="0">
      <text>
        <r>
          <rPr>
            <sz val="11"/>
            <color theme="1"/>
            <rFont val="Calibri"/>
            <family val="2"/>
            <scheme val="minor"/>
          </rPr>
          <t>Asignaciones destinadas a la construcción de obras para el abastecimiento de agua, petróleo y gas y a la construcción de obras para la generación y construcción de energía eléctrica y para las telecomunicaciones. Incluye los gastos en estudios de pre-inversión y preparación del proyecto.
	-L.C.P. Manuel Fonseca Villaseñor</t>
        </r>
      </text>
    </comment>
    <comment ref="B314" authorId="0" shapeId="0">
      <text>
        <r>
          <rPr>
            <sz val="11"/>
            <color theme="1"/>
            <rFont val="Calibri"/>
            <family val="2"/>
            <scheme val="minor"/>
          </rPr>
          <t>Asignaciones destinadas a la división de terrenos y construcción de obras de urbanización en lotes, construcción de obras integrales para la dotación de servicios, tales como: guarniciones, banquetas, redes de energía, agua potable y alcantarillado. Incluye construcción nueva, ampliación, remodelación, mantenimiento o reparación integral de las construcciones y los gastos en estudios de pre inversión y preparación  del proyecto.
	-L.C.P. Manuel Fonseca Villaseñor</t>
        </r>
      </text>
    </comment>
    <comment ref="B315" authorId="0" shapeId="0">
      <text>
        <r>
          <rPr>
            <sz val="11"/>
            <color theme="1"/>
            <rFont val="Calibri"/>
            <family val="2"/>
            <scheme val="minor"/>
          </rPr>
          <t>Asignaciones destinadas a la construcción de carreteras, autopistas, terracerías, puentes, pasos a desnivel y aeropistas. Incluye construcción nueva, ampliación, remodelación, mantenimiento o reparación integral de las construcciones y los gastos en estudios de pre inversión y preparación del proyecto.
	-L.C.P. Manuel Fonseca Villaseñor</t>
        </r>
      </text>
    </comment>
    <comment ref="B316" authorId="0" shapeId="0">
      <text>
        <r>
          <rPr>
            <sz val="11"/>
            <color theme="1"/>
            <rFont val="Calibri"/>
            <family val="2"/>
            <scheme val="minor"/>
          </rPr>
          <t>Asignaciones destinadas a la construcción de presas y represas, obras marítimas, fluviales y subacuáticas, obras para el transporte eléctrico y ferroviario y otras construcciones de ingeniería civil u obra pesada no clasificada en otra parte. Incluye los gastos en estudios de pre inversión y preparación  del proyecto.
	-L.C.P. Manuel Fonseca Villaseñor</t>
        </r>
      </text>
    </comment>
    <comment ref="B317" authorId="0" shapeId="0">
      <text>
        <r>
          <rPr>
            <sz val="11"/>
            <color theme="1"/>
            <rFont val="Calibri"/>
            <family val="2"/>
            <scheme val="minor"/>
          </rPr>
          <t>Asignaciones destinadas a la realización de instalaciones eléctricas, hidrosanitarias, de gas, aire acondicionado, calefacción, instalaciones electromecánicas y otras instalaciones de construcciones, Incluye los gastos en estudios de pre-inversión y preparación del proyecto.
	-L.C.P. Manuel Fonseca Villaseñor</t>
        </r>
      </text>
    </comment>
    <comment ref="B318" authorId="0" shapeId="0">
      <text>
        <r>
          <rPr>
            <sz val="11"/>
            <color theme="1"/>
            <rFont val="Calibri"/>
            <family val="2"/>
            <scheme val="minor"/>
          </rPr>
          <t>Asignaciones destinadas a la preparación de terrenos para la construcción, excavación, demolición de edificios y estructuras; alquiler de maquinaria y equipo para la construcción con operador, colocación de muros falsos, trabajos de enyesado, pintura y otros cubrimientos de paredes, colocación de pisos y azulejos, instalación de productos de carpintería, cancelería de aluminio e impermeabilización Incluye los gastos en estudios de pre inversión y preparación del proyecto.
	-L.C.P. Manuel Fonseca Villaseñor</t>
        </r>
      </text>
    </comment>
    <comment ref="B319" authorId="0" shapeId="0">
      <text>
        <r>
          <rPr>
            <sz val="11"/>
            <color theme="1"/>
            <rFont val="Calibri"/>
            <family val="2"/>
            <scheme val="minor"/>
          </rPr>
          <t>Asignaciones para construcciones en bienes inmuebles propiedad de los entes públicos. Incluye los gastos en estudios de pre-inversión y preparación del proyecto.
	-L.C.P. Manuel Fonseca Villaseñor</t>
        </r>
      </text>
    </comment>
    <comment ref="B320" authorId="0" shapeId="0">
      <text>
        <r>
          <rPr>
            <sz val="11"/>
            <color theme="1"/>
            <rFont val="Calibri"/>
            <family val="2"/>
            <scheme val="minor"/>
          </rPr>
          <t>Asignaciones destinadas a obras para vivienda, ya sean unifamiliares o multifamiliares. Incluye construcción nueva, ampliación, remodelación, mantenimiento o reparación integral de las construcciones, así como los gastos en estudios de pre-inversión y preparación del proyecto.
	-L.C.P. Manuel Fonseca Villaseñor</t>
        </r>
      </text>
    </comment>
    <comment ref="B321" authorId="0" shapeId="0">
      <text>
        <r>
          <rPr>
            <sz val="11"/>
            <color theme="1"/>
            <rFont val="Calibri"/>
            <family val="2"/>
            <scheme val="minor"/>
          </rPr>
          <t>Asignaciones destinadas para la construcción de edificios no residenciales para fines industriales, comerciales, institucionales y de servicios. Incluye construcción nueva, ampliación, remodelación, mantenimiento o reparación integral de las construcciones, así como, los gastos en estudios de pre-inversión y preparación del proyecto.
	-L.C.P. Manuel Fonseca Villaseñor</t>
        </r>
      </text>
    </comment>
    <comment ref="B322" authorId="0" shapeId="0">
      <text>
        <r>
          <rPr>
            <sz val="11"/>
            <color theme="1"/>
            <rFont val="Calibri"/>
            <family val="2"/>
            <scheme val="minor"/>
          </rPr>
          <t>Asignaciones destinadas a la construcción de obras para el abastecimiento de agua, petróleo y gas y a la construcción de obras para la generación y construcción de energía eléctrica y para las telecomunicaciones. Incluye los gastos en estudios de pre-inversión y preparación del proyecto.
	-L.C.P. Manuel Fonseca Villaseñor</t>
        </r>
      </text>
    </comment>
    <comment ref="B323" authorId="0" shapeId="0">
      <text>
        <r>
          <rPr>
            <sz val="11"/>
            <color theme="1"/>
            <rFont val="Calibri"/>
            <family val="2"/>
            <scheme val="minor"/>
          </rPr>
          <t>Asignaciones destinadas a la división de terrenos y construcción de obras de urbanización en lotes, construcción de obras integrales para la dotación de servicios, tales como: guarniciones, banquetas, redes de energía, agua potable y alcantarillado. Incluye construcción nueva, ampliación, remodelación, mantenimiento o reparación integral de las construcciones y los gastos en estudios de pre inversión y preparación del proyecto.
	-L.C.P. Manuel Fonseca Villaseñor</t>
        </r>
      </text>
    </comment>
    <comment ref="B324" authorId="0" shapeId="0">
      <text>
        <r>
          <rPr>
            <sz val="11"/>
            <color theme="1"/>
            <rFont val="Calibri"/>
            <family val="2"/>
            <scheme val="minor"/>
          </rPr>
          <t>Asignaciones destinadas a la construcción de carreteras, autopistas, terracerías, puentes, pasos a desnivel y aeropistas. Incluye construcción nueva, ampliación, remodelación, mantenimiento o reparación integral de las construcciones y los gastos en estudios de pre inversión y preparación del proyecto.
	-L.C.P. Manuel Fonseca Villaseñor</t>
        </r>
      </text>
    </comment>
    <comment ref="B325" authorId="0" shapeId="0">
      <text>
        <r>
          <rPr>
            <sz val="11"/>
            <color theme="1"/>
            <rFont val="Calibri"/>
            <family val="2"/>
            <scheme val="minor"/>
          </rPr>
          <t>Asignaciones destinadas a la construcción de presas y represas, obras marítimas, fluviales y subacuáticas, obras para el transporte eléctrico y ferroviario y otras construcciones de ingeniería civil u obra pesada no clasificada en otra parte. Incluye los gastos en estudios de pre inversión y preparación del proyecto.
	-L.C.P. Manuel Fonseca Villaseñor</t>
        </r>
      </text>
    </comment>
    <comment ref="B326" authorId="0" shapeId="0">
      <text>
        <r>
          <rPr>
            <sz val="11"/>
            <color theme="1"/>
            <rFont val="Calibri"/>
            <family val="2"/>
            <scheme val="minor"/>
          </rPr>
          <t>Asignaciones destinadas a la realización de instalaciones eléctricas, hidro-sanitarias, de gas, aire acondicionado, calefacción, instalaciones electromecánicas y otras instalaciones de construcciones. Incluye los gastos en estudios de pre-inversión y preparación del proyecto.
	-L.C.P. Manuel Fonseca Villaseñor</t>
        </r>
      </text>
    </comment>
    <comment ref="B327" authorId="0" shapeId="0">
      <text>
        <r>
          <rPr>
            <sz val="11"/>
            <color theme="1"/>
            <rFont val="Calibri"/>
            <family val="2"/>
            <scheme val="minor"/>
          </rPr>
          <t>Asignaciones destinadas a la preparación de terrenos para la construcción, excavación, demolición de edificios y estructuras; alquiler de maquinaria y equipo para la construcción con operador, colocación de muros falsos, trabajos de enyesado, pintura y otros cubrimientos de paredes, colocación de pisos y azulejos, instalación de productos de carpintería, cancelería de aluminio e impermeabilización. Incluye los gastos en estudios de pre inversión y preparación del proyecto.
	-L.C.P. Manuel Fonseca Villaseñor</t>
        </r>
      </text>
    </comment>
    <comment ref="B328" authorId="0" shapeId="0">
      <text>
        <r>
          <rPr>
            <sz val="11"/>
            <color theme="1"/>
            <rFont val="Calibri"/>
            <family val="2"/>
            <scheme val="minor"/>
          </rPr>
          <t>Erogaciones realizadas por los entes públicos con la finalidad de ejecutar proyectos de desarrollo productivo, económico y social y otros. Incluye el costo de la preparación de proyectos.
	-L.C.P. Manuel Fonseca Villaseñor</t>
        </r>
      </text>
    </comment>
    <comment ref="B329" authorId="0" shapeId="0">
      <text>
        <r>
          <rPr>
            <sz val="11"/>
            <color theme="1"/>
            <rFont val="Calibri"/>
            <family val="2"/>
            <scheme val="minor"/>
          </rPr>
          <t>Asignaciones destinadas a los estudios, formulación y evaluación de proyectos productivos no incluidos en conceptos anteriores de este capítulo (PPS), denominados, esquemas de inversión donde participan los sectores público y privado, desde las concesiones que se otorgan a particulares, hasta los proyectos de infraestructura productiva de largo plazo, en los sectores de energía eléctrica, de carretera y de agua potable, entre otros.
	-L.C.P. Manuel Fonseca Villaseñor</t>
        </r>
      </text>
    </comment>
    <comment ref="B330" authorId="0" shapeId="0">
      <text>
        <r>
          <rPr>
            <sz val="11"/>
            <color theme="1"/>
            <rFont val="Calibri"/>
            <family val="2"/>
            <scheme val="minor"/>
          </rPr>
          <t>Asignaciones destinadas a la Ejecución de Proyectos Productivos no incluidos en conceptos anteriores de este capítulo PPS, denominados, esquemas de inversión donde participan los sectores público y privado, desde las concesiones que se otorgan a particulares hasta los proyectos de infraestructura productiva de largo plazo, en los sectores de energía eléctrica, de carretera y de agua potable, entre otros.
	-L.C.P. Manuel Fonseca Villaseñor</t>
        </r>
      </text>
    </comment>
    <comment ref="B331" authorId="0" shapeId="0">
      <text>
        <r>
          <rPr>
            <sz val="11"/>
            <color theme="1"/>
            <rFont val="Calibri"/>
            <family val="2"/>
            <scheme val="minor"/>
          </rPr>
          <t>Erogaciones que realiza la administración pública en la adquisición de acciones, bonos y otros títulos y valores; así como en préstamos otorgados a diversos agentes económicos. Se incluyen las aportaciones de capital a las entidades públicas; así como las erogaciones contingentes e imprevistas para el cumplimiento de obligaciones del Gobierno.
	-L.C.P. Manuel Fonseca Villaseñor</t>
        </r>
      </text>
    </comment>
    <comment ref="B332" authorId="0" shapeId="0">
      <text>
        <r>
          <rPr>
            <sz val="11"/>
            <color theme="1"/>
            <rFont val="Calibri"/>
            <family val="2"/>
            <scheme val="minor"/>
          </rPr>
          <t>Asignaciones destinadas al otorgamiento de créditos en forma directa o mediante fondos y fideicomisos a favor de los sectores social y privado, o de los municipios, para el financiamiento de acciones para el impulso de actividades productivas de acuerdo con a las políticas, normas y disposiciones aplicables.
	-L.C.P. Manuel Fonseca Villaseñor</t>
        </r>
      </text>
    </comment>
    <comment ref="B333" authorId="0" shapeId="0">
      <text>
        <r>
          <rPr>
            <sz val="11"/>
            <color theme="1"/>
            <rFont val="Calibri"/>
            <family val="2"/>
            <scheme val="minor"/>
          </rPr>
          <t>Asignaciones destinadas a otorgar créditos directos al sector social y privado, para la adquisición de toda clase de bienes muebles e inmuebles, así como para la construcción y reconstrucción de obras e instalaciones, cuando se apliquen en actividades productivas.
	-L.C.P. Manuel Fonseca Villaseñor</t>
        </r>
      </text>
    </comment>
    <comment ref="B334" authorId="0" shapeId="0">
      <text>
        <r>
          <rPr>
            <sz val="11"/>
            <color theme="1"/>
            <rFont val="Calibri"/>
            <family val="2"/>
            <scheme val="minor"/>
          </rPr>
          <t>Asignaciones destinadas a otorgar créditos directos a municipios, para la adquisición de toda clase de bienes muebles e inmuebles, así como para la construcción y reconstrucción de obras e instalaciones, cuando se apliquen en actividades productivas.
	-L.C.P. Manuel Fonseca Villaseñor</t>
        </r>
      </text>
    </comment>
    <comment ref="B335" authorId="0" shapeId="0">
      <text>
        <r>
          <rPr>
            <sz val="11"/>
            <color theme="1"/>
            <rFont val="Calibri"/>
            <family val="2"/>
            <scheme val="minor"/>
          </rPr>
          <t>Asignaciones para aportar capital directo o mediante la adquisición de acciones u otros valores representativos de capital a entidades paraestatales y empresas privadas; así como a organismos nacionales e internacionales.
	-L.C.P. Manuel Fonseca Villaseñor</t>
        </r>
      </text>
    </comment>
    <comment ref="B336" authorId="0" shapeId="0">
      <text>
        <r>
          <rPr>
            <sz val="11"/>
            <color theme="1"/>
            <rFont val="Calibri"/>
            <family val="2"/>
            <scheme val="minor"/>
          </rPr>
          <t>Asignaciones para la adquisición de acciones y participaciones de capital en organismos descentralizados, que se traducen en una inversión financiera para el organismo que los otorga y en un aumento del patrimonio para el que los recibe. Estas asignaciones tienen por propósito fomentar o desarrollar industrias o servicios públicos a cargo de las entidades paraestatales no empresariales y no financieras, así como asistirlos cuando requieran ayuda por situaciones económicas o fiscales adversas para los mismos.
	-L.C.P. Manuel Fonseca Villaseñor</t>
        </r>
      </text>
    </comment>
    <comment ref="B337" authorId="0" shapeId="0">
      <text>
        <r>
          <rPr>
            <sz val="11"/>
            <color theme="1"/>
            <rFont val="Calibri"/>
            <family val="2"/>
            <scheme val="minor"/>
          </rPr>
          <t>Asignaciones para la adquisición de acciones y participaciones de capital en empresas públicas no financieras, que se traducen en una inversión financiera para el organismo que los otorga y en un aumento del patrimonio para el que los recibe. Estas asignaciones tienen por propósito fomentar o desarrollar industrias o servicios públicos a cargo de las entidades paraestatales empresariales y no financieras, así como asistirlos cuando requieran ayuda por situaciones económicas o fiscales adversas para los mismos.
	-L.C.P. Manuel Fonseca Villaseñor</t>
        </r>
      </text>
    </comment>
    <comment ref="B338" authorId="0" shapeId="0">
      <text>
        <r>
          <rPr>
            <sz val="11"/>
            <color theme="1"/>
            <rFont val="Calibri"/>
            <family val="2"/>
            <scheme val="minor"/>
          </rPr>
          <t>Asignaciones para la adquisición de acciones y participaciones de capital en instituciones financieras, que se traducen en una inversión financiera para el organismo que los otorga y en un aumento del patrimonio para el que los recibe. Estas asignaciones tienen por propósito fomentar o desarrollar industrias o servicios públicos a cargo de las instituciones paraestatales públicas financieras, así como asistirlos cuando requieran ayuda por situaciones económicas o fiscales adversas para los mismos.
	-L.C.P. Manuel Fonseca Villaseñor</t>
        </r>
      </text>
    </comment>
    <comment ref="B339" authorId="0" shapeId="0">
      <text>
        <r>
          <rPr>
            <sz val="11"/>
            <color theme="1"/>
            <rFont val="Calibri"/>
            <family val="2"/>
            <scheme val="minor"/>
          </rPr>
          <t>Asignaciones para la adquisición de acciones y participaciones de capital en el sector privado, que se traducen en una inversión financiera para el organismo que los otorga y en un aumento del patrimonio para el que los recibe. Estas asignaciones tienen por propósito fomentar o desarrollar industrias o servicios públicos a cargo de las entidades del sector privado, así como asistirlos cuando requieran ayuda por situaciones económicas adversas para los mismos.
	-L.C.P. Manuel Fonseca Villaseñor</t>
        </r>
      </text>
    </comment>
    <comment ref="B340" authorId="0" shapeId="0">
      <text>
        <r>
          <rPr>
            <sz val="11"/>
            <color theme="1"/>
            <rFont val="Calibri"/>
            <family val="2"/>
            <scheme val="minor"/>
          </rPr>
          <t>Asignaciones para la adquisición de acciones y participaciones de capital en organismos internacionales. Estas asignaciones tienen por propósito fomentar o desarrollar industrias o servicios públicos a cargo de los organismos internacionales, así como asistirlos cuando requieran ayuda por situaciones económicas adversas para los mismos.
	-L.C.P. Manuel Fonseca Villaseñor</t>
        </r>
      </text>
    </comment>
    <comment ref="B341" authorId="0" shapeId="0">
      <text>
        <r>
          <rPr>
            <sz val="11"/>
            <color theme="1"/>
            <rFont val="Calibri"/>
            <family val="2"/>
            <scheme val="minor"/>
          </rPr>
          <t>Asignaciones para la adquisición de acciones y participaciones de capital en el sector externo, diferente de organismos internacionales, que se traducen en una inversión financiera para el organismo que los otorga y en un aumento del patrimonio para quien los recibe. Estas asignaciones tienen por propósito fomentar o desarrollar industrias o servicios públicos a cargo de las entidades del sector Externo, así como asistirlos cuando requieran ayuda por situaciones económicas adversas para los mismos.
	-L.C.P. Manuel Fonseca Villaseñor</t>
        </r>
      </text>
    </comment>
    <comment ref="B342" authorId="0" shapeId="0">
      <text>
        <r>
          <rPr>
            <sz val="11"/>
            <color theme="1"/>
            <rFont val="Calibri"/>
            <family val="2"/>
            <scheme val="minor"/>
          </rPr>
          <t>Asignaciones para la adquisición de acciones y participaciones de capital en entidades del sector público, que se traducen en una inversión financiera para el organismo que los otorga y en un aumento del patrimonio para el que los recibe realizadas con fines de administración de la liquidez.
	-L.C.P. Manuel Fonseca Villaseñor</t>
        </r>
      </text>
    </comment>
    <comment ref="B343" authorId="0" shapeId="0">
      <text>
        <r>
          <rPr>
            <sz val="11"/>
            <color theme="1"/>
            <rFont val="Calibri"/>
            <family val="2"/>
            <scheme val="minor"/>
          </rPr>
          <t>Asignaciones para la adquisición de acciones y participaciones de capital en entidades del sector privado, que se traducen en una inversión financiera para el organismo que los otorga y en un aumento del patrimonio para el que los recibe realizadas con fines de administración de la liquidez.
	-L.C.P. Manuel Fonseca Villaseñor</t>
        </r>
      </text>
    </comment>
    <comment ref="B344" authorId="0" shapeId="0">
      <text>
        <r>
          <rPr>
            <sz val="11"/>
            <color theme="1"/>
            <rFont val="Calibri"/>
            <family val="2"/>
            <scheme val="minor"/>
          </rPr>
          <t>Asignaciones para la adquisición de acciones y participaciones de capital en entidades del sector externo, que se traducen en una inversión financiera para el organismo que los otorga y en un aumento del patrimonio para el que los recibe realizadas con fines de administración de la liquidez.
	-L.C.P. Manuel Fonseca Villaseñor</t>
        </r>
      </text>
    </comment>
    <comment ref="B345" authorId="0" shapeId="0">
      <text>
        <r>
          <rPr>
            <sz val="11"/>
            <color theme="1"/>
            <rFont val="Calibri"/>
            <family val="2"/>
            <scheme val="minor"/>
          </rPr>
          <t>Asignaciones destinadas a financiar la adquisición de títulos y valores representativos de deuda. Excluye los depósitos temporales efectuados en el mercado de valores o de capitales por la intermediación de instituciones financieras.
	-L.C.P. Manuel Fonseca Villaseñor</t>
        </r>
      </text>
    </comment>
    <comment ref="B346" authorId="0" shapeId="0">
      <text>
        <r>
          <rPr>
            <sz val="11"/>
            <color theme="1"/>
            <rFont val="Calibri"/>
            <family val="2"/>
            <scheme val="minor"/>
          </rPr>
          <t>Asignaciones destinadas en forma directa a la adquisición de títulos o bonos emitidos por instituciones públicas federales, estatales y municipales; sociedades anónimas o corporaciones privadas, tanto nacionales como extranjeras, autorizadas para emitirlos, con fines de administración de la liquidez
	-L.C.P. Manuel Fonseca Villaseñor</t>
        </r>
      </text>
    </comment>
    <comment ref="B347" authorId="0" shapeId="0">
      <text>
        <r>
          <rPr>
            <sz val="11"/>
            <color theme="1"/>
            <rFont val="Calibri"/>
            <family val="2"/>
            <scheme val="minor"/>
          </rPr>
          <t>Asignaciones destinadas en forma directa a la adquisición de valores, como son los CETES, UDIBONOS, BONDES D, entre otros, emitidos por instituciones públicas federales, estatales y municipales; sociedades anónimas o corporaciones privadas, tanto nacionales como extranjeras, autorizadas para emitirlos, siempre que dichas inversiones superen el ejercicio presupuestal, adquiridos con fines de política económica
	-L.C.P. Manuel Fonseca Villaseñor</t>
        </r>
      </text>
    </comment>
    <comment ref="B348" authorId="0" shapeId="0">
      <text>
        <r>
          <rPr>
            <sz val="11"/>
            <color theme="1"/>
            <rFont val="Calibri"/>
            <family val="2"/>
            <scheme val="minor"/>
          </rPr>
          <t>Asignaciones destinadas en forma directa a la adquisición de valores, como son los CETES, UDIBONOS, BONDES D, entre otros, emitidos por instituciones públicas federales, estatales y municipales; sociedades anónimas o corporaciones privadas, tanto nacionales como extranjeras, autorizadas para emitirlos, siempre que dichas inversiones superen el ejercicio presupuestal, adquiridos con fines de administración de la liquidez.
	-L.C.P. Manuel Fonseca Villaseñor</t>
        </r>
      </text>
    </comment>
    <comment ref="B349" authorId="0" shapeId="0">
      <text>
        <r>
          <rPr>
            <sz val="11"/>
            <color theme="1"/>
            <rFont val="Calibri"/>
            <family val="2"/>
            <scheme val="minor"/>
          </rPr>
          <t>Asignaciones destinadas para la adquisición de obligaciones de renta fija, mismas que tienen un cronograma de pagos predefinido, emitidas por instituciones públicas federales, estatales y municipales; sociedades anónimas o corporaciones privadas, tanto nacionales como extranjeras, autorizadas para emitirlos.
	-L.C.P. Manuel Fonseca Villaseñor</t>
        </r>
      </text>
    </comment>
    <comment ref="B350" authorId="0" shapeId="0">
      <text>
        <r>
          <rPr>
            <sz val="11"/>
            <color theme="1"/>
            <rFont val="Calibri"/>
            <family val="2"/>
            <scheme val="minor"/>
          </rPr>
          <t>Asignaciones destinadas para la adquisición de obligaciones de renta fija, mismas que tienen un cronograma de pagos predefinido, emitidas por instituciones públicas federales, estatales y municipales; sociedades anónimas o corporaciones privadas, tanto nacionales como extranjeras, autorizadas para emitirlos.
	-L.C.P. Manuel Fonseca Villaseñor</t>
        </r>
      </text>
    </comment>
    <comment ref="B351" authorId="0" shapeId="0">
      <text>
        <r>
          <rPr>
            <sz val="11"/>
            <color theme="1"/>
            <rFont val="Calibri"/>
            <family val="2"/>
            <scheme val="minor"/>
          </rPr>
          <t>Asignaciones destinadas en forma directa a la adquisición de cualquier otro tipo de valores crediticios no comprendidos en las partidas precedentes de este concepto, emitidos por instituciones públicas federales, estatales y municipales; sociedades anónimas o corporaciones privadas, tanto nacionales como extranjeras, autorizadas para emitirlos.
	-L.C.P. Manuel Fonseca Villaseñor</t>
        </r>
      </text>
    </comment>
    <comment ref="B352" authorId="0" shapeId="0">
      <text>
        <r>
          <rPr>
            <sz val="11"/>
            <color theme="1"/>
            <rFont val="Calibri"/>
            <family val="2"/>
            <scheme val="minor"/>
          </rPr>
          <t>Asignaciones destinadas a la concesión de préstamos a entes públicos y al sector privado.
	-L.C.P. Manuel Fonseca Villaseñor</t>
        </r>
      </text>
    </comment>
    <comment ref="B353" authorId="0" shapeId="0">
      <text>
        <r>
          <rPr>
            <sz val="11"/>
            <color theme="1"/>
            <rFont val="Calibri"/>
            <family val="2"/>
            <scheme val="minor"/>
          </rPr>
          <t>Asignaciones destinadas para la concesión de préstamos a entidades paraestatales no empresariales y no financieras con fines de política económica.
	-L.C.P. Manuel Fonseca Villaseñor</t>
        </r>
      </text>
    </comment>
    <comment ref="B354" authorId="0" shapeId="0">
      <text>
        <r>
          <rPr>
            <sz val="11"/>
            <color theme="1"/>
            <rFont val="Calibri"/>
            <family val="2"/>
            <scheme val="minor"/>
          </rPr>
          <t>Asignaciones destinadas a la concesión de préstamos a entidades paraestatales empresariales y no financieras con fines de política económica.
	-L.C.P. Manuel Fonseca Villaseñor</t>
        </r>
      </text>
    </comment>
    <comment ref="B355" authorId="0" shapeId="0">
      <text>
        <r>
          <rPr>
            <sz val="11"/>
            <color theme="1"/>
            <rFont val="Calibri"/>
            <family val="2"/>
            <scheme val="minor"/>
          </rPr>
          <t>Asignaciones destinadas a la concesión de préstamos a instituciones paraestatales públicas financieras con fines de política económica.
	-L.C.P. Manuel Fonseca Villaseñor</t>
        </r>
      </text>
    </comment>
    <comment ref="B356" authorId="0" shapeId="0">
      <text>
        <r>
          <rPr>
            <sz val="11"/>
            <color theme="1"/>
            <rFont val="Calibri"/>
            <family val="2"/>
            <scheme val="minor"/>
          </rPr>
          <t>Asignaciones destinadas a la concesión de préstamos a entidades federativas y municipios con fines de política económica.
	-L.C.P. Manuel Fonseca Villaseñor</t>
        </r>
      </text>
    </comment>
    <comment ref="B357" authorId="0" shapeId="0">
      <text>
        <r>
          <rPr>
            <sz val="11"/>
            <color theme="1"/>
            <rFont val="Calibri"/>
            <family val="2"/>
            <scheme val="minor"/>
          </rPr>
          <t>Asignaciones destinadas a la concesión de préstamos al sector privado, tales como: préstamos al personal, a sindicatos y demás erogaciones recuperables, con fines de política económica.
	-L.C.P. Manuel Fonseca Villaseñor</t>
        </r>
      </text>
    </comment>
    <comment ref="B358" authorId="0" shapeId="0">
      <text>
        <r>
          <rPr>
            <sz val="11"/>
            <color theme="1"/>
            <rFont val="Calibri"/>
            <family val="2"/>
            <scheme val="minor"/>
          </rPr>
          <t>Asignaciones destinadas a la concesión de préstamos al sector externo con fines de política económica.
	-L.C.P. Manuel Fonseca Villaseñor</t>
        </r>
      </text>
    </comment>
    <comment ref="B359" authorId="0" shapeId="0">
      <text>
        <r>
          <rPr>
            <sz val="11"/>
            <color theme="1"/>
            <rFont val="Calibri"/>
            <family val="2"/>
            <scheme val="minor"/>
          </rPr>
          <t>Asignaciones destinadas para la concesión de préstamos entre entes públicos con fines de gestión  de liquidez.
	-L.C.P. Manuel Fonseca Villaseñor</t>
        </r>
      </text>
    </comment>
    <comment ref="B360" authorId="0" shapeId="0">
      <text>
        <r>
          <rPr>
            <sz val="11"/>
            <color theme="1"/>
            <rFont val="Calibri"/>
            <family val="2"/>
            <scheme val="minor"/>
          </rPr>
          <t>Asignaciones destinadas para la concesión de préstamos al sector privado con fines de gestión  de liquidez.
	-L.C.P. Manuel Fonseca Villaseñor</t>
        </r>
      </text>
    </comment>
    <comment ref="B361" authorId="0" shapeId="0">
      <text>
        <r>
          <rPr>
            <sz val="11"/>
            <color theme="1"/>
            <rFont val="Calibri"/>
            <family val="2"/>
            <scheme val="minor"/>
          </rPr>
          <t>Asignaciones destinadas para la concesión de préstamos al sector externo con fines de gestión  de liquidez.
	-L.C.P. Manuel Fonseca Villaseñor</t>
        </r>
      </text>
    </comment>
    <comment ref="B362" authorId="0" shapeId="0">
      <text>
        <r>
          <rPr>
            <sz val="11"/>
            <color theme="1"/>
            <rFont val="Calibri"/>
            <family val="2"/>
            <scheme val="minor"/>
          </rPr>
          <t>Asignación a fideicomisos, mandatos y otros análogos para constituir o incrementar su patrimonio.
	-L.C.P. Manuel Fonseca Villaseñor</t>
        </r>
      </text>
    </comment>
    <comment ref="B363" authorId="0" shapeId="0">
      <text>
        <r>
          <rPr>
            <sz val="11"/>
            <color theme="1"/>
            <rFont val="Calibri"/>
            <family val="2"/>
            <scheme val="minor"/>
          </rPr>
          <t>Asignaciones destinadas para construir o incrementar los fideicomisos del Poder Ejecutivo, con fines de política económica.
	-L.C.P. Manuel Fonseca Villaseñor</t>
        </r>
      </text>
    </comment>
    <comment ref="B364" authorId="0" shapeId="0">
      <text>
        <r>
          <rPr>
            <sz val="11"/>
            <color theme="1"/>
            <rFont val="Calibri"/>
            <family val="2"/>
            <scheme val="minor"/>
          </rPr>
          <t>Asignaciones destinadas para construir o incrementar los fideicomisos del Poder Legislativo, con fines de política económica.
	-L.C.P. Manuel Fonseca Villaseñor</t>
        </r>
      </text>
    </comment>
    <comment ref="B365" authorId="0" shapeId="0">
      <text>
        <r>
          <rPr>
            <sz val="11"/>
            <color theme="1"/>
            <rFont val="Calibri"/>
            <family val="2"/>
            <scheme val="minor"/>
          </rPr>
          <t>Asignaciones destinadas para construir o incrementar los fideicomisos del Poder Judicial, con fines de política económica.
	-L.C.P. Manuel Fonseca Villaseñor</t>
        </r>
      </text>
    </comment>
    <comment ref="B366" authorId="0" shapeId="0">
      <text>
        <r>
          <rPr>
            <sz val="11"/>
            <color theme="1"/>
            <rFont val="Calibri"/>
            <family val="2"/>
            <scheme val="minor"/>
          </rPr>
          <t>Asignaciones destinadas para construir o incrementar los fideicomisos públicos no empresariales y no financieros, con fines de política económica.
	-L.C.P. Manuel Fonseca Villaseñor</t>
        </r>
      </text>
    </comment>
    <comment ref="B367" authorId="0" shapeId="0">
      <text>
        <r>
          <rPr>
            <sz val="11"/>
            <color theme="1"/>
            <rFont val="Calibri"/>
            <family val="2"/>
            <scheme val="minor"/>
          </rPr>
          <t>Asignaciones destinadas para construir o incrementar los fideicomisos públicos empresariales y no financieros, con fines de política económica.
	-L.C.P. Manuel Fonseca Villaseñor</t>
        </r>
      </text>
    </comment>
    <comment ref="B368" authorId="0" shapeId="0">
      <text>
        <r>
          <rPr>
            <sz val="11"/>
            <color theme="1"/>
            <rFont val="Calibri"/>
            <family val="2"/>
            <scheme val="minor"/>
          </rPr>
          <t>Asignaciones destinadas para construir o incrementar a fideicomisos públicos financieros, con fines de política económica.
	-L.C.P. Manuel Fonseca Villaseñor</t>
        </r>
      </text>
    </comment>
    <comment ref="B369" authorId="0" shapeId="0">
      <text>
        <r>
          <rPr>
            <sz val="11"/>
            <color theme="1"/>
            <rFont val="Calibri"/>
            <family val="2"/>
            <scheme val="minor"/>
          </rPr>
          <t>Asignaciones a fideicomisos a favor de entidades federativas, con fines de política económica.
	-L.C.P. Manuel Fonseca Villaseñor</t>
        </r>
      </text>
    </comment>
    <comment ref="B370" authorId="0" shapeId="0">
      <text>
        <r>
          <rPr>
            <sz val="11"/>
            <color theme="1"/>
            <rFont val="Calibri"/>
            <family val="2"/>
            <scheme val="minor"/>
          </rPr>
          <t>Asignaciones a fideicomisos de municipios con fines de política económica.
	-L.C.P. Manuel Fonseca Villaseñor</t>
        </r>
      </text>
    </comment>
    <comment ref="B371" authorId="0" shapeId="0">
      <text>
        <r>
          <rPr>
            <sz val="11"/>
            <color theme="1"/>
            <rFont val="Calibri"/>
            <family val="2"/>
            <scheme val="minor"/>
          </rPr>
          <t>Asignaciones destinadas para construir o incrementar otros fideicomisos no clasificados en las partidas anteriores, con fines de política económica.
	-L.C.P. Manuel Fonseca Villaseñor</t>
        </r>
      </text>
    </comment>
    <comment ref="B372" authorId="0" shapeId="0">
      <text>
        <r>
          <rPr>
            <sz val="11"/>
            <color theme="1"/>
            <rFont val="Calibri"/>
            <family val="2"/>
            <scheme val="minor"/>
          </rPr>
          <t>Asignaciones destinadas a inversiones financieras no comprendidas en conceptos anteriores, tales como: la inversión en capital de trabajo en instituciones que se ocupan de actividades comerciales como son las tiendas y farmacias del ISSSTE e instituciones similares.
	-L.C.P. Manuel Fonseca Villaseñor</t>
        </r>
      </text>
    </comment>
    <comment ref="B373" authorId="0" shapeId="0">
      <text>
        <r>
          <rPr>
            <sz val="11"/>
            <color theme="1"/>
            <rFont val="Calibri"/>
            <family val="2"/>
            <scheme val="minor"/>
          </rPr>
          <t>Asignaciones destinadas a colocaciones a largo plazo en moneda nacional.
	-L.C.P. Manuel Fonseca Villaseñor</t>
        </r>
      </text>
    </comment>
    <comment ref="B374" authorId="0" shapeId="0">
      <text>
        <r>
          <rPr>
            <sz val="11"/>
            <color theme="1"/>
            <rFont val="Calibri"/>
            <family val="2"/>
            <scheme val="minor"/>
          </rPr>
          <t>Asignaciones destinadas a colocaciones financieras a largo plazo en moneda extranjera.
	-L.C.P. Manuel Fonseca Villaseñor</t>
        </r>
      </text>
    </comment>
    <comment ref="B375" authorId="0" shapeId="0">
      <text>
        <r>
          <rPr>
            <sz val="11"/>
            <color theme="1"/>
            <rFont val="Calibri"/>
            <family val="2"/>
            <scheme val="minor"/>
          </rPr>
          <t>Provisiones presupuestarias para hacer frente a las erogaciones que se deriven de contingencias o fenómenos climáticos, meteorológicos o económicos, con el fin de prevenir o resarcir daños a la población o a la infraestructura pública; así como las derivadas de las responsabilidades de los entes públicos.
	-L.C.P. Manuel Fonseca Villaseñor</t>
        </r>
      </text>
    </comment>
    <comment ref="B376" authorId="0" shapeId="0">
      <text>
        <r>
          <rPr>
            <sz val="11"/>
            <color theme="1"/>
            <rFont val="Calibri"/>
            <family val="2"/>
            <scheme val="minor"/>
          </rPr>
          <t>Provisiones presupuestales destinadas a enfrentar las erogaciones que se deriven de fenómenos naturales, con el fin de prevenir o resarcir daños a la población o a la infraestructura pública; así como las derivadas de las responsabilidades de los entes públicos. Dichas provisiones se considerarán como transitorias en tanto se distribuye su monto entre las partidas específicas necesarias para los programas.
	-L.C.P. Manuel Fonseca Villaseñor</t>
        </r>
      </text>
    </comment>
    <comment ref="B377" authorId="0" shapeId="0">
      <text>
        <r>
          <rPr>
            <sz val="11"/>
            <color theme="1"/>
            <rFont val="Calibri"/>
            <family val="2"/>
            <scheme val="minor"/>
          </rPr>
          <t>Provisiones presupuestarias destinadas a enfrentar las erogaciones que se deriven de contingencias socioeconómicas, con el fin de prevenir o resarcir daños a la población o a la infraestructura pública; así como las derivadas de las responsabilidades de los entes públicos. Dichas provisiones se considerarán como transitorias en tanto se distribuye su monto entre las partidas específicas necesarias para los programas.
	-L.C.P. Manuel Fonseca Villaseñor</t>
        </r>
      </text>
    </comment>
    <comment ref="B378" authorId="0" shapeId="0">
      <text>
        <r>
          <rPr>
            <sz val="11"/>
            <color theme="1"/>
            <rFont val="Calibri"/>
            <family val="2"/>
            <scheme val="minor"/>
          </rPr>
          <t>Provisiones presupuestarias para otras erogaciones especiales, éstas se considerará como transitoria en tanto se distribuye su monto entre las partidas específicas necesarias para los programas, por lo que su asignación se afectará una vez ubicada en las partidas correspondientes, según la naturaleza de las erogaciones y previa aprobación, de acuerdo con lineamientos específicos.
	-L.C.P. Manuel Fonseca Villaseñor</t>
        </r>
      </text>
    </comment>
    <comment ref="B379" authorId="0" shapeId="0">
      <text>
        <r>
          <rPr>
            <sz val="11"/>
            <color theme="1"/>
            <rFont val="Calibri"/>
            <family val="2"/>
            <scheme val="minor"/>
          </rPr>
          <t>Asignaciones destinadas a cubrir las participaciones y aportaciones para las entidades federativas y los municipios. Incluye las asignaciones destinadas a la ejecución de programas federales a través de las entidades federativas, mediante la reasignación de responsabilidades y recursos presupuestarios, en los términos de los convenios que celebre el Gobierno Federal con éstas.
	-L.C.P. Manuel Fonseca Villaseñor</t>
        </r>
      </text>
    </comment>
    <comment ref="B380" authorId="0" shapeId="0">
      <text>
        <r>
          <rPr>
            <sz val="11"/>
            <color theme="1"/>
            <rFont val="Calibri"/>
            <family val="2"/>
            <scheme val="minor"/>
          </rPr>
          <t>Recursos que corresponden a los estados y municipios que se derivan del Sistema Nacional de Coordinación Fiscal, de conformidad a lo establecido por los capítulos I, II, III y IV de la Ley de Coordinación Fiscal, así como las que correspondan a sistemas estatales de coordinación fiscal determinados por las leyes correspondientes.
	-L.C.P. Manuel Fonseca Villaseñor</t>
        </r>
      </text>
    </comment>
    <comment ref="B381" authorId="0" shapeId="0">
      <text>
        <r>
          <rPr>
            <sz val="11"/>
            <color theme="1"/>
            <rFont val="Calibri"/>
            <family val="2"/>
            <scheme val="minor"/>
          </rPr>
          <t>Asignaciones de recursos previstos en el Presupuesto de Egresos por concepto de las estimaciones de participaciones en los ingresos federales que conforme a la Ley de Coordinación Fiscal correspondan a las haciendas públicas de los estados, municipios y Distrito Federal.
	-L.C.P. Manuel Fonseca Villaseñor</t>
        </r>
      </text>
    </comment>
    <comment ref="B382" authorId="0" shapeId="0">
      <text>
        <r>
          <rPr>
            <sz val="11"/>
            <color theme="1"/>
            <rFont val="Calibri"/>
            <family val="2"/>
            <scheme val="minor"/>
          </rPr>
          <t>Asignaciones que prevén estimaciones por el porcentaje del importe total que se distribuye entre las entidades federativas y de la parte correspondiente en materia de derechos.
	-L.C.P. Manuel Fonseca Villaseñor</t>
        </r>
      </text>
    </comment>
    <comment ref="B383" authorId="0" shapeId="0">
      <text>
        <r>
          <rPr>
            <sz val="11"/>
            <color theme="1"/>
            <rFont val="Calibri"/>
            <family val="2"/>
            <scheme val="minor"/>
          </rPr>
          <t>Recursos de los estados a los municipios que se derivan del Sistema Nacional de Coordinación Fiscal, así como las que correspondan a sistemas estatales de coordinación fiscal determinados por las leyes correspondientes.
	-L.C.P. Manuel Fonseca Villaseñor</t>
        </r>
      </text>
    </comment>
    <comment ref="B384" authorId="0" shapeId="0">
      <text>
        <r>
          <rPr>
            <sz val="11"/>
            <color theme="1"/>
            <rFont val="Calibri"/>
            <family val="2"/>
            <scheme val="minor"/>
          </rPr>
          <t>Asignaciones destinadas a compensar los montos correspondientes en los fondos previstos en las demás partidas, que conforme a la fórmula establecida se estima deben recibir las entidades federativas por concepto de recaudación federal participable. Incluye las asignaciones cuya participación total en los fondos general de participaciones y de fomento municipal no alcance el crecimiento esperado en la recaudación federal participable; las asignaciones a las entidades federativas que resulten afectadas por el cambio en la fórmula de participaciones y aquéllas destinadas a cubrir el porcentaje de las participaciones derivado de la recaudación del impuesto especial de producción y servicios.
	-L.C.P. Manuel Fonseca Villaseñor</t>
        </r>
      </text>
    </comment>
    <comment ref="B385" authorId="0" shapeId="0">
      <text>
        <r>
          <rPr>
            <sz val="11"/>
            <color theme="1"/>
            <rFont val="Calibri"/>
            <family val="2"/>
            <scheme val="minor"/>
          </rPr>
          <t>Asignaciones destinadas a compensar los montos correspondientes en los fondos previstos en las demás partidas que, conforme a la fórmula establecida, se estima deben recibir los municipios por concepto de recaudación federal participable. Incluye las asignaciones cuya participación total en los fondos general de participaciones y de fomento municipal no alcance el crecimiento esperado en la recaudación federal participable; las asignaciones a los municipios que resulten afectadas por el cambio en la fórmula de participaciones y aquéllas destinadas a cubrir el porcentaje de las participaciones derivado de la recaudación del impuesto especial de producción y servicios.
	-L.C.P. Manuel Fonseca Villaseñor</t>
        </r>
      </text>
    </comment>
    <comment ref="B386" authorId="0" shapeId="0">
      <text>
        <r>
          <rPr>
            <sz val="11"/>
            <color theme="1"/>
            <rFont val="Calibri"/>
            <family val="2"/>
            <scheme val="minor"/>
          </rPr>
          <t>Asignaciones destinadas a cubrir los incentivos derivados de convenios de colaboración administrativa que se celebren con otros órdenes de gobierno.
	-L.C.P. Manuel Fonseca Villaseñor</t>
        </r>
      </text>
    </comment>
    <comment ref="B387" authorId="0" shapeId="0">
      <text>
        <r>
          <rPr>
            <sz val="11"/>
            <color theme="1"/>
            <rFont val="Calibri"/>
            <family val="2"/>
            <scheme val="minor"/>
          </rPr>
          <t>Recursos que corresponden a las entidades federativas y municipios que se derivan del Sistema Nacional de Coordinación Fiscal, de conformidad a lo establecido por el capítulo V de la Ley de Coordinación Fiscal.
	-L.C.P. Manuel Fonseca Villaseñor</t>
        </r>
      </text>
    </comment>
    <comment ref="B388" authorId="0" shapeId="0">
      <text>
        <r>
          <rPr>
            <sz val="11"/>
            <color theme="1"/>
            <rFont val="Calibri"/>
            <family val="2"/>
            <scheme val="minor"/>
          </rPr>
          <t>Asignaciones destinadas a cubrir las aportaciones federales para educación básica y normal, servicios de salud, infraestructura social, fortalecimiento municipal, otorgamiento de las aportaciones múltiples, educación tecnológica y de adultos, seguridad pública y, en su caso, otras a las que se refiere la Ley de Coordinación Fiscal a favor de los estados y Distrito Federal.
	-L.C.P. Manuel Fonseca Villaseñor</t>
        </r>
      </text>
    </comment>
    <comment ref="B389" authorId="0" shapeId="0">
      <text>
        <r>
          <rPr>
            <sz val="11"/>
            <color theme="1"/>
            <rFont val="Calibri"/>
            <family val="2"/>
            <scheme val="minor"/>
          </rPr>
          <t>Asignaciones destinadas a cubrir las aportaciones federales para educación básica y normal, servicios de salud, infraestructura social, fortalecimiento municipal, otorgamiento de las aportaciones múltiples, educación tecnológica y de adultos, seguridad pública y, en su caso, otras a las que se refiere la Ley de Coordinación Fiscal a favor de los municipios.
	-L.C.P. Manuel Fonseca Villaseñor</t>
        </r>
      </text>
    </comment>
    <comment ref="B390" authorId="0" shapeId="0">
      <text>
        <r>
          <rPr>
            <sz val="11"/>
            <color theme="1"/>
            <rFont val="Calibri"/>
            <family val="2"/>
            <scheme val="minor"/>
          </rPr>
          <t>Asignaciones destinadas a cubrir las aportaciones estatales para educación básica y normal, servicios de salud, infraestructura social, fortalecimiento municipal, otorgamiento de las aportaciones múltiples, educación tecnológica y de adultos, seguridad pública y, en su caso, otras a las que se refiere la Ley de Coordinación Fiscal a favor de los Municipios.
	-L.C.P. Manuel Fonseca Villaseñor</t>
        </r>
      </text>
    </comment>
    <comment ref="B391" authorId="0" shapeId="0">
      <text>
        <r>
          <rPr>
            <sz val="11"/>
            <color theme="1"/>
            <rFont val="Calibri"/>
            <family val="2"/>
            <scheme val="minor"/>
          </rPr>
          <t>Asignaciones destinadas a cubrir las aportaciones anuales para cada familia beneficiaria del Sistema de Protección Social en Salud, conforme al porcentaje y, en su caso, las actualizaciones que se determinen conforme a la Ley General de Salud.
	-L.C.P. Manuel Fonseca Villaseñor</t>
        </r>
      </text>
    </comment>
    <comment ref="B392" authorId="0" shapeId="0">
      <text>
        <r>
          <rPr>
            <sz val="11"/>
            <color theme="1"/>
            <rFont val="Calibri"/>
            <family val="2"/>
            <scheme val="minor"/>
          </rPr>
          <t>Recursos destinados a compensar la disminución en ingresos participables a las entidades federativas y municipios.
	-L.C.P. Manuel Fonseca Villaseñor</t>
        </r>
      </text>
    </comment>
    <comment ref="B393" authorId="0" shapeId="0">
      <text>
        <r>
          <rPr>
            <sz val="11"/>
            <color theme="1"/>
            <rFont val="Calibri"/>
            <family val="2"/>
            <scheme val="minor"/>
          </rPr>
          <t>Recursos asignados a un ente público y reasignado por éste a otro a través de convenios para su ejecución.
	-L.C.P. Manuel Fonseca Villaseñor</t>
        </r>
      </text>
    </comment>
    <comment ref="B394" authorId="0" shapeId="0">
      <text>
        <r>
          <rPr>
            <sz val="11"/>
            <color theme="1"/>
            <rFont val="Calibri"/>
            <family val="2"/>
            <scheme val="minor"/>
          </rPr>
          <t>Asignaciones destinadas a los convenios que celebran los entes públicos con el propósito de reasignar la ejecución de funciones, programas o proyectos federales y, en su caso, recursos humanos o materiales.
	-L.C.P. Manuel Fonseca Villaseñor</t>
        </r>
      </text>
    </comment>
    <comment ref="B395" authorId="0" shapeId="0">
      <text>
        <r>
          <rPr>
            <sz val="11"/>
            <color theme="1"/>
            <rFont val="Calibri"/>
            <family val="2"/>
            <scheme val="minor"/>
          </rPr>
          <t>Asignaciones destinadas a los convenios que celebran los entes públicos con el propósito de descentralizar la ejecución de funciones, programas o proyectos federales y, en su caso, recursos humanos  o materiales.
	-L.C.P. Manuel Fonseca Villaseñor</t>
        </r>
      </text>
    </comment>
    <comment ref="B396" authorId="0" shapeId="0">
      <text>
        <r>
          <rPr>
            <sz val="11"/>
            <color theme="1"/>
            <rFont val="Calibri"/>
            <family val="2"/>
            <scheme val="minor"/>
          </rPr>
          <t>Asignaciones destinadas a otros convenios no especificados en las partidas anteriores que celebran los entes públicos.
	-L.C.P. Manuel Fonseca Villaseñor</t>
        </r>
      </text>
    </comment>
    <comment ref="B397" authorId="0" shapeId="0">
      <text>
        <r>
          <rPr>
            <sz val="11"/>
            <color theme="1"/>
            <rFont val="Calibri"/>
            <family val="2"/>
            <scheme val="minor"/>
          </rPr>
          <t>Asignaciones destinadas a cubrir obligaciones del Gobierno por concepto de deuda pública interna y externa derivada de la contratación de empréstitos; incluye la amortización, los intereses, gastos y comisiones de la deuda pública, así como las erogaciones relacionadas con la emisión y/o contratación de deuda. Asimismo, incluye los adeudos de ejercicios fiscales anteriores (ADEFAS).
	-L.C.P. Manuel Fonseca Villaseñor</t>
        </r>
      </text>
    </comment>
    <comment ref="B398" authorId="0" shapeId="0">
      <text>
        <r>
          <rPr>
            <sz val="11"/>
            <color theme="1"/>
            <rFont val="Calibri"/>
            <family val="2"/>
            <scheme val="minor"/>
          </rPr>
          <t>Asignaciones destinadas a cubrir el pago del principal derivado de los diversos créditos o financiamientos contratados a plazo con instituciones nacionales y extranjeras, privadas y mixtas de crédito y con otros acreedores, que sean pagaderos en el interior y exterior del país en moneda de curso legal.
	-L.C.P. Manuel Fonseca Villaseñor</t>
        </r>
      </text>
    </comment>
    <comment ref="B399" authorId="0" shapeId="0">
      <text>
        <r>
          <rPr>
            <sz val="11"/>
            <color theme="1"/>
            <rFont val="Calibri"/>
            <family val="2"/>
            <scheme val="minor"/>
          </rPr>
          <t>Asignaciones destinadas a cubrir el pago del principal derivado de los créditos contraídos en moneda nacional con instituciones de crédito establecidas en el territorio nacional.
	-L.C.P. Manuel Fonseca Villaseñor</t>
        </r>
      </text>
    </comment>
    <comment ref="B400" authorId="0" shapeId="0">
      <text>
        <r>
          <rPr>
            <sz val="11"/>
            <color theme="1"/>
            <rFont val="Calibri"/>
            <family val="2"/>
            <scheme val="minor"/>
          </rPr>
          <t>Asignaciones para el pago del principal derivado de la colocación de valores por los entes públicos en territorio nacional.
	-L.C.P. Manuel Fonseca Villaseñor</t>
        </r>
      </text>
    </comment>
    <comment ref="B401" authorId="0" shapeId="0">
      <text>
        <r>
          <rPr>
            <sz val="11"/>
            <color theme="1"/>
            <rFont val="Calibri"/>
            <family val="2"/>
            <scheme val="minor"/>
          </rPr>
          <t>Asignaciones para la amortización de financiamientos contraídos con arrendadoras nacionales o en el que su pago esté convenido en moneda nacional.
	-L.C.P. Manuel Fonseca Villaseñor</t>
        </r>
      </text>
    </comment>
    <comment ref="B402" authorId="0" shapeId="0">
      <text>
        <r>
          <rPr>
            <sz val="11"/>
            <color theme="1"/>
            <rFont val="Calibri"/>
            <family val="2"/>
            <scheme val="minor"/>
          </rPr>
          <t>Asignaciones destinadas a cubrir el pago del principal, derivado de los créditos contraídos en moneda extranjera con bancos establecidos fuera del territorio nacional.
	-L.C.P. Manuel Fonseca Villaseñor</t>
        </r>
      </text>
    </comment>
    <comment ref="B403" authorId="0" shapeId="0">
      <text>
        <r>
          <rPr>
            <sz val="11"/>
            <color theme="1"/>
            <rFont val="Calibri"/>
            <family val="2"/>
            <scheme val="minor"/>
          </rPr>
          <t>Asignaciones destinadas a cubrir el pago del principal de los financiamientos contratados con el Banco Internacional de Reconstrucción y Fomento, el Banco Interamericano de Desarrollo y otras instituciones análogas.
	-L.C.P. Manuel Fonseca Villaseñor</t>
        </r>
      </text>
    </comment>
    <comment ref="B404" authorId="0" shapeId="0">
      <text>
        <r>
          <rPr>
            <sz val="11"/>
            <color theme="1"/>
            <rFont val="Calibri"/>
            <family val="2"/>
            <scheme val="minor"/>
          </rPr>
          <t>Asignaciones para el pago del principal derivado de los financiamientos otorgados por gobiernos extranjeros a través de sus instituciones de crédito.
	-L.C.P. Manuel Fonseca Villaseñor</t>
        </r>
      </text>
    </comment>
    <comment ref="B405" authorId="0" shapeId="0">
      <text>
        <r>
          <rPr>
            <sz val="11"/>
            <color theme="1"/>
            <rFont val="Calibri"/>
            <family val="2"/>
            <scheme val="minor"/>
          </rPr>
          <t>Asignaciones para el pago del principal derivado de la colocación de títulos y valores mexicanos en los mercados extranjeros.
	-L.C.P. Manuel Fonseca Villaseñor</t>
        </r>
      </text>
    </comment>
    <comment ref="B406" authorId="0" shapeId="0">
      <text>
        <r>
          <rPr>
            <sz val="11"/>
            <color theme="1"/>
            <rFont val="Calibri"/>
            <family val="2"/>
            <scheme val="minor"/>
          </rPr>
          <t>Asignaciones para la amortización de financiamientos contraídos con arrendadoras extranjeras en el que su pago esté convenido en moneda extranjera.
	-L.C.P. Manuel Fonseca Villaseñor</t>
        </r>
      </text>
    </comment>
    <comment ref="B407" authorId="0" shapeId="0">
      <text>
        <r>
          <rPr>
            <sz val="11"/>
            <color theme="1"/>
            <rFont val="Calibri"/>
            <family val="2"/>
            <scheme val="minor"/>
          </rPr>
          <t>Asignaciones destinadas a cubrir el pago de intereses derivados de los diversos créditos o financiamientos contratados a plazo con instituciones nacionales y extranjeras, privadas y mixtas de crédito y con otros acreedores, que sean pagaderos en el interior y exterior del país en moneda de curso legal.
	-L.C.P. Manuel Fonseca Villaseñor</t>
        </r>
      </text>
    </comment>
    <comment ref="B408" authorId="0" shapeId="0">
      <text>
        <r>
          <rPr>
            <sz val="11"/>
            <color theme="1"/>
            <rFont val="Calibri"/>
            <family val="2"/>
            <scheme val="minor"/>
          </rPr>
          <t>Asignaciones destinadas al pago de intereses derivados de los créditos contratados con instituciones de crédito nacionales
	-L.C.P. Manuel Fonseca Villaseñor</t>
        </r>
      </text>
    </comment>
    <comment ref="B409" authorId="0" shapeId="0">
      <text>
        <r>
          <rPr>
            <sz val="11"/>
            <color theme="1"/>
            <rFont val="Calibri"/>
            <family val="2"/>
            <scheme val="minor"/>
          </rPr>
          <t>Asignaciones destinadas al pago de intereses por la colocación de títulos y valores gubernamentales colocados en territorio nacional.
	-L.C.P. Manuel Fonseca Villaseñor</t>
        </r>
      </text>
    </comment>
    <comment ref="B410" authorId="0" shapeId="0">
      <text>
        <r>
          <rPr>
            <sz val="11"/>
            <color theme="1"/>
            <rFont val="Calibri"/>
            <family val="2"/>
            <scheme val="minor"/>
          </rPr>
          <t>Asignaciones destinadas al pago de intereses derivado de la contratación de arrendamientos financieros nacionales.
	-L.C.P. Manuel Fonseca Villaseñor</t>
        </r>
      </text>
    </comment>
    <comment ref="B411" authorId="0" shapeId="0">
      <text>
        <r>
          <rPr>
            <sz val="11"/>
            <color theme="1"/>
            <rFont val="Calibri"/>
            <family val="2"/>
            <scheme val="minor"/>
          </rPr>
          <t>Asignaciones destinadas al pago de intereses derivados de créditos contratados con la banca comercial externa.
	-L.C.P. Manuel Fonseca Villaseñor</t>
        </r>
      </text>
    </comment>
    <comment ref="B412" authorId="0" shapeId="0">
      <text>
        <r>
          <rPr>
            <sz val="11"/>
            <color theme="1"/>
            <rFont val="Calibri"/>
            <family val="2"/>
            <scheme val="minor"/>
          </rPr>
          <t>Asignaciones destinadas al pago de intereses por la contratación de financiamientos con el Banco Internacional de Reconstrucción y Fomento, el Banco Interamericano de Desarrollo y otras instituciones análogas.
	-L.C.P. Manuel Fonseca Villaseñor</t>
        </r>
      </text>
    </comment>
    <comment ref="B413" authorId="0" shapeId="0">
      <text>
        <r>
          <rPr>
            <sz val="11"/>
            <color theme="1"/>
            <rFont val="Calibri"/>
            <family val="2"/>
            <scheme val="minor"/>
          </rPr>
          <t>Asignaciones destinadas al pago de intereses por la contratación de financiamientos otorgados por gobiernos extranjeros, a través de sus instituciones de crédito.
	-L.C.P. Manuel Fonseca Villaseñor</t>
        </r>
      </text>
    </comment>
    <comment ref="B414" authorId="0" shapeId="0">
      <text>
        <r>
          <rPr>
            <sz val="11"/>
            <color theme="1"/>
            <rFont val="Calibri"/>
            <family val="2"/>
            <scheme val="minor"/>
          </rPr>
          <t>Asignaciones destinadas al pago de intereses por la colocación de títulos y valores mexicanos en los mercados extranjeros.
	-L.C.P. Manuel Fonseca Villaseñor</t>
        </r>
      </text>
    </comment>
    <comment ref="B415" authorId="0" shapeId="0">
      <text>
        <r>
          <rPr>
            <sz val="11"/>
            <color theme="1"/>
            <rFont val="Calibri"/>
            <family val="2"/>
            <scheme val="minor"/>
          </rPr>
          <t>Asignaciones destinadas al pago de intereses por concepto de arrendamientos financieros contratados con arrendadoras extranjeras en el que su pago esté establecido en moneda extranjera.
	-L.C.P. Manuel Fonseca Villaseñor</t>
        </r>
      </text>
    </comment>
    <comment ref="B416" authorId="0" shapeId="0">
      <text>
        <r>
          <rPr>
            <sz val="11"/>
            <color theme="1"/>
            <rFont val="Calibri"/>
            <family val="2"/>
            <scheme val="minor"/>
          </rPr>
          <t>Asignaciones destinadas a cubrir las comisiones derivadas de los diversos créditos o financiamientos autorizados o ratificados por el Congreso de la Unión, pagaderos en el interior y exterior del país, tanto en moneda nacional como extranjera.
	-L.C.P. Manuel Fonseca Villaseñor</t>
        </r>
      </text>
    </comment>
    <comment ref="B417" authorId="0" shapeId="0">
      <text>
        <r>
          <rPr>
            <sz val="11"/>
            <color theme="1"/>
            <rFont val="Calibri"/>
            <family val="2"/>
            <scheme val="minor"/>
          </rPr>
          <t>Asignaciones destinadas al pago de obligaciones derivadas del servicio de la deuda contratada en territorio nacional.
	-L.C.P. Manuel Fonseca Villaseñor</t>
        </r>
      </text>
    </comment>
    <comment ref="B418" authorId="0" shapeId="0">
      <text>
        <r>
          <rPr>
            <sz val="11"/>
            <color theme="1"/>
            <rFont val="Calibri"/>
            <family val="2"/>
            <scheme val="minor"/>
          </rPr>
          <t>Asignaciones destinadas al pago de obligaciones derivadas del servicio de la deuda contratada fuera del territorio nacional.
	-L.C.P. Manuel Fonseca Villaseñor</t>
        </r>
      </text>
    </comment>
    <comment ref="B419" authorId="0" shapeId="0">
      <text>
        <r>
          <rPr>
            <sz val="11"/>
            <color theme="1"/>
            <rFont val="Calibri"/>
            <family val="2"/>
            <scheme val="minor"/>
          </rPr>
          <t>Asignaciones destinadas a cubrir los gastos derivados de los diversos créditos o financiamientos autorizados o ratificados por el Congreso de la Unión, pagaderos en el interior y exterior del país, tanto en moneda nacional como extranjera.
	-L.C.P. Manuel Fonseca Villaseñor</t>
        </r>
      </text>
    </comment>
    <comment ref="B420" authorId="0" shapeId="0">
      <text>
        <r>
          <rPr>
            <sz val="11"/>
            <color theme="1"/>
            <rFont val="Calibri"/>
            <family val="2"/>
            <scheme val="minor"/>
          </rPr>
          <t>Asignaciones destinadas al pago de gastos de la deuda pública interna, como son: diversos gastos que se cubren a los bancos agentes conforme a los convenios y/o contratos de crédito suscritos, gastos asociados a la difusión de la deuda, gastos por inscripción de los valores en las instancias respectivas; así como cualquier otra erogación derivada de la contratación, manejo y servicio de la deuda pública interna que por su naturaleza no corresponda a amortizaciones, intereses, comisiones o coberturas.
	-L.C.P. Manuel Fonseca Villaseñor</t>
        </r>
      </text>
    </comment>
    <comment ref="B421" authorId="0" shapeId="0">
      <text>
        <r>
          <rPr>
            <sz val="11"/>
            <color theme="1"/>
            <rFont val="Calibri"/>
            <family val="2"/>
            <scheme val="minor"/>
          </rPr>
          <t>Asignaciones destinadas al pago de gastos de la deuda pública externa, como son: diversos gastos que se cubren a los bancos agentes conforme a los convenios y/o contratos de crédito suscritos, gastos asociados a la difusión de la deuda, gastos por inscripción de los valores en las instancias respectivas; así como cualquier otra erogación derivada de la contratación, manejo y servicio de la deuda pública externa que por su naturaleza no corresponda a amortizaciones, intereses, comisiones o coberturas.
	-L.C.P. Manuel Fonseca Villaseñor</t>
        </r>
      </text>
    </comment>
    <comment ref="B422" authorId="0" shapeId="0">
      <text>
        <r>
          <rPr>
            <sz val="11"/>
            <color theme="1"/>
            <rFont val="Calibri"/>
            <family val="2"/>
            <scheme val="minor"/>
          </rPr>
          <t>Asignaciones destinadas a cubrir los importes generados por las variaciones en el tipo de cambio o en las tasas de interés en el cumplimiento de las obligaciones de deuda interna o externa; así como la contratación de instrumentos financieros denominados como futuros o derivados.
	-L.C.P. Manuel Fonseca Villaseñor</t>
        </r>
      </text>
    </comment>
    <comment ref="B423" authorId="0" shapeId="0">
      <text>
        <r>
          <rPr>
            <sz val="11"/>
            <color theme="1"/>
            <rFont val="Calibri"/>
            <family val="2"/>
            <scheme val="minor"/>
          </rPr>
          <t>Asignaciones destinadas al pago de los importes derivados por las variaciones en las tasas de interés, en el tipo de cambio de divisas, programa de cobertura petrolera, agropecuaria y otras coberturas mediante instrumentos financieros derivados; así como las erogaciones que, en su caso, resulten de la cancelación anticipada de los propios contratos de cobertura.
	-L.C.P. Manuel Fonseca Villaseñor</t>
        </r>
      </text>
    </comment>
    <comment ref="B424" authorId="0" shapeId="0">
      <text>
        <r>
          <rPr>
            <sz val="11"/>
            <color theme="1"/>
            <rFont val="Calibri"/>
            <family val="2"/>
            <scheme val="minor"/>
          </rPr>
          <t>Asignaciones destinadas al apoyo de los ahorradores y deudores de la banca y del saneamiento del sistema financiero nacional.
	-L.C.P. Manuel Fonseca Villaseñor</t>
        </r>
      </text>
    </comment>
    <comment ref="B425" authorId="0" shapeId="0">
      <text>
        <r>
          <rPr>
            <sz val="11"/>
            <color theme="1"/>
            <rFont val="Calibri"/>
            <family val="2"/>
            <scheme val="minor"/>
          </rPr>
          <t>Asignaciones para cubrir compromisos derivados de programas de apoyo y saneamiento del sistema financiero nacional.
	-L.C.P. Manuel Fonseca Villaseñor</t>
        </r>
      </text>
    </comment>
    <comment ref="B426" authorId="0" shapeId="0">
      <text>
        <r>
          <rPr>
            <sz val="11"/>
            <color theme="1"/>
            <rFont val="Calibri"/>
            <family val="2"/>
            <scheme val="minor"/>
          </rPr>
          <t>Asignaciones, destinadas a cubrir compromisos por la aplicación de programas de apoyo a ahorradores  y deudores.
	-L.C.P. Manuel Fonseca Villaseñor</t>
        </r>
      </text>
    </comment>
    <comment ref="B427" authorId="0" shapeId="0">
      <text>
        <r>
          <rPr>
            <sz val="11"/>
            <color theme="1"/>
            <rFont val="Calibri"/>
            <family val="2"/>
            <scheme val="minor"/>
          </rPr>
          <t>Asignaciones destinadas a cubrir las erogaciones devengadas y pendientes de liquidar al cierre del ejercicio fiscal anterior, derivadas de la contratación de bienes y servicios requeridos en el desempeño de las funciones de los entes públicos, para las cuales existió asignación presupuestal con saldo disponible al cierre del ejercicio fiscal en que se devengaron.
	-L.C.P. Manuel Fonseca Villaseñor</t>
        </r>
      </text>
    </comment>
    <comment ref="B428" authorId="0" shapeId="0">
      <text>
        <r>
          <rPr>
            <sz val="11"/>
            <color theme="1"/>
            <rFont val="Calibri"/>
            <family val="2"/>
            <scheme val="minor"/>
          </rPr>
          <t>Asignaciones destinadas a cubrir las erogaciones devengadas y pendientes de liquidar al cierre del ejercicio fiscal anterior, derivadas de la contratación de bienes y servicios requeridos en el desempeño de las funciones de los entes públicos, para las cuales existió asignación presupuestal con saldo disponible al cierre del ejercicio fiscal en que se devengaron.
	-L.C.P. Manuel Fonseca Villaseñor</t>
        </r>
      </text>
    </comment>
  </commentList>
</comments>
</file>

<file path=xl/comments5.xml><?xml version="1.0" encoding="utf-8"?>
<comments xmlns="http://schemas.openxmlformats.org/spreadsheetml/2006/main">
  <authors>
    <author/>
  </authors>
  <commentList>
    <comment ref="A3" authorId="0" shapeId="0">
      <text>
        <r>
          <rPr>
            <sz val="11"/>
            <color theme="1"/>
            <rFont val="Calibri"/>
            <family val="2"/>
            <scheme val="minor"/>
          </rPr>
          <t>Comprende las acciones propias de la gestión gubernamental, tales como la administración de asuntos de carácter legislativo, procuración e impartición de justicia, asuntos militares y seguridad nacional, asuntos con el exterior, asuntos hacendarios, política interior, organización de los procesos electorales, regulación y normatividad aplicable a los particulares y al propio sector público y la administración interna del sector público.
	-Pedro Fabián Monarrez Mercado</t>
        </r>
      </text>
    </comment>
    <comment ref="A4" authorId="0" shapeId="0">
      <text>
        <r>
          <rPr>
            <sz val="11"/>
            <color theme="1"/>
            <rFont val="Calibri"/>
            <family val="2"/>
            <scheme val="minor"/>
          </rPr>
          <t>Comprende las acciones relativas a la iniciativa, revisión, elaboración, aprobación, emisión y difusión de leyes, decretos, reglamentos y acuerdos; así como la fiscalización de la cuenta pública, entre otras.
	-Pedro Fabián Monarrez Mercado</t>
        </r>
      </text>
    </comment>
    <comment ref="A5" authorId="0" shapeId="0">
      <text>
        <r>
          <rPr>
            <sz val="11"/>
            <color theme="1"/>
            <rFont val="Calibri"/>
            <family val="2"/>
            <scheme val="minor"/>
          </rPr>
          <t>Comprende las acciones relativas a la iniciativa, revisión, elaboración, aprobación, emisión y difusión de leyes, decretos, reglamentos y acuerdos, a quienes la Constitución Política del país y de las entidades federativas les otorgan la facultad de hacerlo.
	-Pedro Fabián Monarrez Mercado</t>
        </r>
      </text>
    </comment>
    <comment ref="A6" authorId="0" shapeId="0">
      <text>
        <r>
          <rPr>
            <sz val="11"/>
            <color theme="1"/>
            <rFont val="Calibri"/>
            <family val="2"/>
            <scheme val="minor"/>
          </rPr>
          <t>Comprende las acciones relativas a la fiscalización de la rendición de cuentas.
	-Pedro Fabián Monarrez Mercado</t>
        </r>
      </text>
    </comment>
    <comment ref="A7" authorId="0" shapeId="0">
      <text>
        <r>
          <rPr>
            <sz val="11"/>
            <color theme="1"/>
            <rFont val="Calibri"/>
            <family val="2"/>
            <scheme val="minor"/>
          </rPr>
          <t>Comprende la administración de la procuración e impartición de la justicia, como las acciones de las fases de investigación, acopio de pruebas e indicios, hasta la imposición, ejecución y cumplimiento de resoluciones de carácter penal, civil, familiar, administrativo, laboral, electoral; del conocimiento y calificación de las infracciones e imposición de sanciones en contra de quienes presuntamente han violado la Ley o disputen un derecho, exijan su reconocimiento o en su caso impongan obligaciones. Así como las acciones orientadas a la persecución oficiosa o a petición de parte ofendida, de las conductas que transgreden las disposiciones legales, las acciones de representación de los intereses sociales en juicios y procedimientos que se realizan ante las instancias de justicia correspondientes. Incluye la administración de los centros de reclusión y readaptación social. Así como los programas, actividades y proyectos relacionados con los derechos humanos, entre otros.
	-Pedro Fabián Monarrez Mercado</t>
        </r>
      </text>
    </comment>
    <comment ref="A8" authorId="0" shapeId="0">
      <text>
        <r>
          <rPr>
            <sz val="11"/>
            <color theme="1"/>
            <rFont val="Calibri"/>
            <family val="2"/>
            <scheme val="minor"/>
          </rPr>
          <t>Comprende las acciones que desarrollan el Poder Judicial, los Tribunales Agrarios, Fiscales y Administrativos, así como las relativas a la impartición de justicia en materia laboral. Incluye infraestructura y equipamiento necesarios.
	-Pedro Fabián Monarrez Mercado</t>
        </r>
      </text>
    </comment>
    <comment ref="A9" authorId="0" shapeId="0">
      <text>
        <r>
          <rPr>
            <sz val="11"/>
            <color theme="1"/>
            <rFont val="Calibri"/>
            <family val="2"/>
            <scheme val="minor"/>
          </rPr>
          <t>Comprende la administración de las actividades inherentes a la procuración de justicia, así como la infraestructura y equipamiento.
	-Pedro Fabián Monarrez Mercado</t>
        </r>
      </text>
    </comment>
    <comment ref="A10" authorId="0" shapeId="0">
      <text>
        <r>
          <rPr>
            <sz val="11"/>
            <color theme="1"/>
            <rFont val="Calibri"/>
            <family val="2"/>
            <scheme val="minor"/>
          </rPr>
          <t>Comprende la administración, gestión o apoyo de los centros de reclusión y readaptación social, así como acciones encaminadas a corregir conductas antisociales de quienes infringieron la ley y que por tal razón purgan la pena correspondiente en Centros de Reclusión y Readaptación Social para adultos y menores infractores. Incluye la infraestructura y el equipamiento necesario.
	-Pedro Fabián Monarrez Mercado</t>
        </r>
      </text>
    </comment>
    <comment ref="A11" authorId="0" shapeId="0">
      <text>
        <r>
          <rPr>
            <sz val="11"/>
            <color theme="1"/>
            <rFont val="Calibri"/>
            <family val="2"/>
            <scheme val="minor"/>
          </rPr>
          <t>Comprende las actividades relacionadas con la protección, observancia, promoción, estudio y divulgación de los derechos humanos en los ámbitos estatal, nacional e internacional. Incluye acciones orientadas a la organización del poder público que permita asegurar jurídicamente el pleno goce de los derechos humanos, así como al impulso del respeto y garantía de los mismos.
	-Pedro Fabián Monarrez Mercado</t>
        </r>
      </text>
    </comment>
    <comment ref="A12" authorId="0" shapeId="0">
      <text>
        <r>
          <rPr>
            <sz val="11"/>
            <color theme="1"/>
            <rFont val="Calibri"/>
            <family val="2"/>
            <scheme val="minor"/>
          </rPr>
          <t>Comprende las acciones enfocadas a la formulación y establecimiento de las directrices, lineamientos de acción y estrategias de gobierno.
	-Pedro Fabián Monarrez Mercado</t>
        </r>
      </text>
    </comment>
    <comment ref="A13" authorId="0" shapeId="0">
      <text>
        <r>
          <rPr>
            <sz val="11"/>
            <color theme="1"/>
            <rFont val="Calibri"/>
            <family val="2"/>
            <scheme val="minor"/>
          </rPr>
          <t>Comprende las actividades que desarrollan las oficinas del Titular del Poder Ejecutivo de la Federación, Entidades Federativas y Municipios.
	-Pedro Fabián Monarrez Mercado</t>
        </r>
      </text>
    </comment>
    <comment ref="A14" authorId="0" shapeId="0">
      <text>
        <r>
          <rPr>
            <sz val="11"/>
            <color theme="1"/>
            <rFont val="Calibri"/>
            <family val="2"/>
            <scheme val="minor"/>
          </rPr>
          <t>Incluye la planeación, formulación, diseño, ejecución e implantación de la política del desarrollo político y las actividades de enlace con el Congreso.
	-Pedro Fabián Monarrez Mercado</t>
        </r>
      </text>
    </comment>
    <comment ref="A15" authorId="0" shapeId="0">
      <text>
        <r>
          <rPr>
            <sz val="11"/>
            <color theme="1"/>
            <rFont val="Calibri"/>
            <family val="2"/>
            <scheme val="minor"/>
          </rPr>
          <t>Incluye las actividades para la preservación y cuidado del patrimonio público (monumentos, obras artísticas y edificios, entre otros).
	-Pedro Fabián Monarrez Mercado</t>
        </r>
      </text>
    </comment>
    <comment ref="A16" authorId="0" shapeId="0">
      <text>
        <r>
          <rPr>
            <sz val="11"/>
            <color theme="1"/>
            <rFont val="Calibri"/>
            <family val="2"/>
            <scheme val="minor"/>
          </rPr>
          <t>Incluye el control, fiscalización y evaluación interna de la gestión gubernamental.
	-Pedro Fabián Monarrez Mercado</t>
        </r>
      </text>
    </comment>
    <comment ref="A17" authorId="0" shapeId="0">
      <text>
        <r>
          <rPr>
            <sz val="11"/>
            <color theme="1"/>
            <rFont val="Calibri"/>
            <family val="2"/>
            <scheme val="minor"/>
          </rPr>
          <t>Comprende las acciones de coordinación jurídica que desarrolla la Consejería Jurídica del Poder Ejecutivo, así como los servicios de asesoría y asistencia jurídica a gobernadores y presidentes.
	-Pedro Fabián Monarrez Mercado</t>
        </r>
      </text>
    </comment>
    <comment ref="A18" authorId="0" shapeId="0">
      <text>
        <r>
          <rPr>
            <sz val="11"/>
            <color theme="1"/>
            <rFont val="Calibri"/>
            <family val="2"/>
            <scheme val="minor"/>
          </rPr>
          <t>Comprende la planeación, supervisión, control y organización de acciones inherentes a los procesos electorales; así como la regulación de los recursos financieros que se destinan a los distintos órganos electorales y a los partidos políticos.
	-Pedro Fabián Monarrez Mercado</t>
        </r>
      </text>
    </comment>
    <comment ref="A19" authorId="0" shapeId="0">
      <text>
        <r>
          <rPr>
            <sz val="11"/>
            <color theme="1"/>
            <rFont val="Calibri"/>
            <family val="2"/>
            <scheme val="minor"/>
          </rPr>
          <t>Incluye la planeación, formulación, diseño, ejecución e implantación de la política poblacional y de los servicios migratorios.
	-Pedro Fabián Monarrez Mercado</t>
        </r>
      </text>
    </comment>
    <comment ref="A20" authorId="0" shapeId="0">
      <text>
        <r>
          <rPr>
            <sz val="11"/>
            <color theme="1"/>
            <rFont val="Calibri"/>
            <family val="2"/>
            <scheme val="minor"/>
          </rPr>
          <t>Incluye la planeación, formulación, diseño, ejecución e implantación de la política territorial.
	-Pedro Fabián Monarrez Mercado</t>
        </r>
      </text>
    </comment>
    <comment ref="A21" authorId="0" shapeId="0">
      <text>
        <r>
          <rPr>
            <sz val="11"/>
            <color theme="1"/>
            <rFont val="Calibri"/>
            <family val="2"/>
            <scheme val="minor"/>
          </rPr>
          <t>Incluye otras acciones enfocadas a la formulación y establecimiento de las directrices, lineamientos de acción y estrategias de gobierno no consideradas en otras subfunciones.
	-Pedro Fabián Monarrez Mercado</t>
        </r>
      </text>
    </comment>
    <comment ref="A22" authorId="0" shapeId="0">
      <text>
        <r>
          <rPr>
            <sz val="11"/>
            <color theme="1"/>
            <rFont val="Calibri"/>
            <family val="2"/>
            <scheme val="minor"/>
          </rPr>
          <t>Incluye la planeación, formulación, diseño, e implantación de la política exterior en los ámbitos bilaterales y multilaterales, así como la promoción de la cooperación internacional y la ejecución de acciones culturales de igual tipo.
	-Pedro Fabián Monarrez Mercado</t>
        </r>
      </text>
    </comment>
    <comment ref="A23" authorId="0" shapeId="0">
      <text>
        <r>
          <rPr>
            <sz val="11"/>
            <color theme="1"/>
            <rFont val="Calibri"/>
            <family val="2"/>
            <scheme val="minor"/>
          </rPr>
          <t>Incluye la planeación, formulación, diseño, e implantación de la política exterior en los ámbitos bilaterales y multilaterales, así como la promoción de la cooperación nacional e internacional y la ejecución de acciones culturales de igual tipo.
	-Pedro Fabián Monarrez Mercado</t>
        </r>
      </text>
    </comment>
    <comment ref="A24" authorId="0" shapeId="0">
      <text>
        <r>
          <rPr>
            <sz val="11"/>
            <color theme="1"/>
            <rFont val="Calibri"/>
            <family val="2"/>
            <scheme val="minor"/>
          </rPr>
          <t>Comprende el diseño y ejecución de los asuntos relativos a cubrir todas las acciones inherentes a los asuntos financieros y hacendarios.
	-Pedro Fabián Monarrez Mercado</t>
        </r>
      </text>
    </comment>
    <comment ref="A25" authorId="0" shapeId="0">
      <text>
        <r>
          <rPr>
            <sz val="11"/>
            <color theme="1"/>
            <rFont val="Calibri"/>
            <family val="2"/>
            <scheme val="minor"/>
          </rPr>
          <t>Comprende la planeación, formulación, diseño, ejecución, implantación, así como las actividades de normatividad, reglamentación y operación de la política financiera. Así como diseño y ejecución de la política financiera mediante la regulación, normatividad y supervisión del sistema financiero y otros servicios que corresponda realizar de conformidad con los ordenamientos legales vigentes.
	-Pedro Fabián Monarrez Mercado</t>
        </r>
      </text>
    </comment>
    <comment ref="A26" authorId="0" shapeId="0">
      <text>
        <r>
          <rPr>
            <sz val="11"/>
            <color theme="1"/>
            <rFont val="Calibri"/>
            <family val="2"/>
            <scheme val="minor"/>
          </rPr>
          <t>Comprende la planeación, formulación, diseño, ejecución, implantación, así como las actividades de normatividad, reglamentación y operación de la política fiscal (ingreso, gasto y financiamiento), así como la gestión de tesorería y otros servicios que corresponda realizar de conformidad con los ordenamientos legales vigentes. Incluye las actividades de gestión y regulación de las entidades que administran los juegos y sorteos.
	-Pedro Fabián Monarrez Mercado</t>
        </r>
      </text>
    </comment>
    <comment ref="A27" authorId="0" shapeId="0">
      <text>
        <r>
          <rPr>
            <sz val="11"/>
            <color theme="1"/>
            <rFont val="Calibri"/>
            <family val="2"/>
            <scheme val="minor"/>
          </rPr>
          <t>Comprende los programas, actividades y proyectos relacionados con la planificación y operación del Ejército, Armada y la Fuerza Aérea de México, así como la administración de los asuntos militares y servicios inherentes a la Seguridad Nacional.
	-Pedro Fabián Monarrez Mercado</t>
        </r>
      </text>
    </comment>
    <comment ref="A28" authorId="0" shapeId="0">
      <text>
        <r>
          <rPr>
            <sz val="11"/>
            <color theme="1"/>
            <rFont val="Calibri"/>
            <family val="2"/>
            <scheme val="minor"/>
          </rPr>
          <t>Comprende las actividades relacionadas con la operación del Ejército y la Fuerza Aérea de México.
	-Pedro Fabián Monarrez Mercado</t>
        </r>
      </text>
    </comment>
    <comment ref="A29" authorId="0" shapeId="0">
      <text>
        <r>
          <rPr>
            <sz val="11"/>
            <color theme="1"/>
            <rFont val="Calibri"/>
            <family val="2"/>
            <scheme val="minor"/>
          </rPr>
          <t>Comprende las actividades relacionadas con la operación de la Armada de México.
	-Pedro Fabián Monarrez Mercado</t>
        </r>
      </text>
    </comment>
    <comment ref="A30" authorId="0" shapeId="0">
      <text>
        <r>
          <rPr>
            <sz val="11"/>
            <color theme="1"/>
            <rFont val="Calibri"/>
            <family val="2"/>
            <scheme val="minor"/>
          </rPr>
          <t>Comprende las actividades relacionadas con la seguridad nacional. Incluye la operación del Centro de Investigación y Seguridad Nacional (CISEN).
	-Pedro Fabián Monarrez Mercado</t>
        </r>
      </text>
    </comment>
    <comment ref="A31" authorId="0" shapeId="0">
      <text>
        <r>
          <rPr>
            <sz val="11"/>
            <color theme="1"/>
            <rFont val="Calibri"/>
            <family val="2"/>
            <scheme val="minor"/>
          </rPr>
          <t>Comprende los programas, actividades y proyectos relacionados con el orden y seguridad pública, así como las acciones que realizan los gobiernos Federal, Estatales y Municipales, para la investigación y prevención de conductas delictivas; también su participación en programas conjuntos de reclutamiento, capacitación, entrenamiento, equipamiento y ejecución de acciones coordinadas, al igual que el de orientación, difusión, auxilio y protección civil para prevención de desastres, entre otras. Incluye los servicios de policía, servicios de protección contra incendios.
	-Pedro Fabián Monarrez Mercado</t>
        </r>
      </text>
    </comment>
    <comment ref="A32" authorId="0" shapeId="0">
      <text>
        <r>
          <rPr>
            <sz val="11"/>
            <color theme="1"/>
            <rFont val="Calibri"/>
            <family val="2"/>
            <scheme val="minor"/>
          </rPr>
          <t>Incluye la administración de asuntos y servicios policiacos, combate a la delincuencia y narcotráfico, adiestramiento del cuerpo policiaco, estadísticas de arrestos y criminalidad, así como la reglamentación y el control del tránsito por carretera.
	-Pedro Fabián Monarrez Mercado</t>
        </r>
      </text>
    </comment>
    <comment ref="A33" authorId="0" shapeId="0">
      <text>
        <r>
          <rPr>
            <sz val="11"/>
            <color theme="1"/>
            <rFont val="Calibri"/>
            <family val="2"/>
            <scheme val="minor"/>
          </rPr>
          <t>Incluye la planeación, formulación, diseño, ejecución e implantación de la política de protección civil; así como las actividades en materia de prevención, auxilio, atención y rehabilitación del orden y servicios públicos en casos de desastres naturales.
	-Pedro Fabián Monarrez Mercado</t>
        </r>
      </text>
    </comment>
    <comment ref="A34" authorId="0" shapeId="0">
      <text>
        <r>
          <rPr>
            <sz val="11"/>
            <color theme="1"/>
            <rFont val="Calibri"/>
            <family val="2"/>
            <scheme val="minor"/>
          </rPr>
          <t>Incluye las actividades que realicen los entes públicos en materia de orden, seguridad y justicia que no se encuentren consideradas en otras subfunciones.
	-Pedro Fabián Monarrez Mercado</t>
        </r>
      </text>
    </comment>
    <comment ref="A35" authorId="0" shapeId="0">
      <text>
        <r>
          <rPr>
            <sz val="11"/>
            <color theme="1"/>
            <rFont val="Calibri"/>
            <family val="2"/>
            <scheme val="minor"/>
          </rPr>
          <t>Incluye las acciones realizadas bajo la coordinación del Secretariado Ejecutivo del Sistema Nacional de Seguridad Pública.
	-Pedro Fabián Monarrez Mercado</t>
        </r>
      </text>
    </comment>
    <comment ref="A36" authorId="0" shapeId="0">
      <text>
        <r>
          <rPr>
            <sz val="11"/>
            <color theme="1"/>
            <rFont val="Calibri"/>
            <family val="2"/>
            <scheme val="minor"/>
          </rPr>
          <t>Este grupo comprende servicios que no están vinculados a una función concreta y que generalmente son de cometido de oficinas centrales a los diversos niveles del gobierno, tales como los servicios generales de personal, planificación y estadísticas. También comprende los servicios vinculados a una determinada función que son de cometido de dichas oficinas centrales. Por ejemplo, se incluye aquí la recopilación de estadísticas de la industria, el medio ambiente, la salud o la educación por un organismo estadístico central.
	-Pedro Fabián Monarrez Mercado</t>
        </r>
      </text>
    </comment>
    <comment ref="A37" authorId="0" shapeId="0">
      <text>
        <r>
          <rPr>
            <sz val="11"/>
            <color theme="1"/>
            <rFont val="Calibri"/>
            <family val="2"/>
            <scheme val="minor"/>
          </rPr>
          <t>Comprende las actividades referentes a la prestación de servicios enfocados a proporcionar seguridad jurídica al ciudadano en su persona, en sus bienes y en su interacción con los demás ciudadanos a través de las acciones de Registro Civil, Catastro y Registro Público de la Propiedad y del Comercio, entre otros. Así como las actividades relacionadas con servicios administrativos y patrimoniales.
	-Pedro Fabián Monarrez Mercado</t>
        </r>
      </text>
    </comment>
    <comment ref="A38" authorId="0" shapeId="0">
      <text>
        <r>
          <rPr>
            <sz val="11"/>
            <color theme="1"/>
            <rFont val="Calibri"/>
            <family val="2"/>
            <scheme val="minor"/>
          </rPr>
          <t>Considera las acciones que realizan los entes públicos relacionadas con los sistemas de información y las estadísticas nacionales.
	-Pedro Fabián Monarrez Mercado</t>
        </r>
      </text>
    </comment>
    <comment ref="A39" authorId="0" shapeId="0">
      <text>
        <r>
          <rPr>
            <sz val="11"/>
            <color theme="1"/>
            <rFont val="Calibri"/>
            <family val="2"/>
            <scheme val="minor"/>
          </rPr>
          <t>Incluye la planeación, formulación, diseño, ejecución e implantación de servicios de comunicación social y la relación con los medios informativos, estatales y privados, así como los servicios informativos en medios impresos y electrónicos.
	-Pedro Fabián Monarrez Mercado</t>
        </r>
      </text>
    </comment>
    <comment ref="A40" authorId="0" shapeId="0">
      <text>
        <r>
          <rPr>
            <sz val="11"/>
            <color theme="1"/>
            <rFont val="Calibri"/>
            <family val="2"/>
            <scheme val="minor"/>
          </rPr>
          <t>Comprende las actividades y las acciones orientadas a garantizar el acceso de toda persona a la información en posesión de los tres niveles de Gobierno, así como de los organismos autónomos además de su integración y difusión.
	-Pedro Fabián Monarrez Mercado</t>
        </r>
      </text>
    </comment>
    <comment ref="A41" authorId="0" shapeId="0">
      <text>
        <r>
          <rPr>
            <sz val="11"/>
            <color theme="1"/>
            <rFont val="Calibri"/>
            <family val="2"/>
            <scheme val="minor"/>
          </rPr>
          <t>Incluye las actividades que realizan los entes públicos no consideradas en ninguna función o subfunción de esta clasificación.
	-Pedro Fabián Monarrez Mercado</t>
        </r>
      </text>
    </comment>
    <comment ref="A42" authorId="0" shapeId="0">
      <text>
        <r>
          <rPr>
            <sz val="11"/>
            <color theme="1"/>
            <rFont val="Calibri"/>
            <family val="2"/>
            <scheme val="minor"/>
          </rPr>
          <t>Incluye los programas, actividades y proyectos relacionados con la prestación de servicios en beneficio de la población con el fin de favorecer el acceso a mejores niveles de bienestar, tales como: servicios educativos, recreación, cultura y otras manifestaciones sociales, salud, protección social, vivienda, servicios urbanos y rurales básicos, así como protección ambiental.
	-Pedro Fabián Monarrez Mercado</t>
        </r>
      </text>
    </comment>
    <comment ref="A43" authorId="0" shapeId="0">
      <text>
        <r>
          <rPr>
            <sz val="11"/>
            <color theme="1"/>
            <rFont val="Calibri"/>
            <family val="2"/>
            <scheme val="minor"/>
          </rPr>
          <t>Comprende los esfuerzos y programas, actividades y proyectos encaminados a promover y fomentar la protección de los recursos naturales y preservación del medio ambiente, así como su conservación. Considera la ordenación de aguas residuales y desechos, reducción de la contaminación, administración del agua, protección de la diversidad biológica y del paisaje.
	-Pedro Fabián Monarrez Mercado</t>
        </r>
      </text>
    </comment>
    <comment ref="A44" authorId="0" shapeId="0">
      <text>
        <r>
          <rPr>
            <sz val="11"/>
            <color theme="1"/>
            <rFont val="Calibri"/>
            <family val="2"/>
            <scheme val="minor"/>
          </rPr>
          <t>Comprende la administración, supervisión, inspección, gestión o apoyo de los sistemas de limpia, recolección, traslado, tratamiento y eliminación de desechos. La recolección de desechos comprende el barrido de calles, parques, plazas y otros lugares públicos; la recolección de todo tipo de desechos. El tratamiento incluye cualquier método o proceso destinado a modificar las características o composición física, química o biológica de cualquier desecho para neutralizarlo. La eliminación consiste, entre otras cosas, en proporcionar un destino final a los desechos que ya no resultan útiles, mediante el uso de basureros, el confinamiento, el vertimiento en el mar o cualquier otro método pertinente de eliminación.
	-Pedro Fabián Monarrez Mercado</t>
        </r>
      </text>
    </comment>
    <comment ref="A45" authorId="0" shapeId="0">
      <text>
        <r>
          <rPr>
            <sz val="11"/>
            <color theme="1"/>
            <rFont val="Calibri"/>
            <family val="2"/>
            <scheme val="minor"/>
          </rPr>
          <t>Incluye los programas y actividades para la regulación y aprovechamiento del agua, servicios de información meteorológica, control de cauces, entre otros.
	-Pedro Fabián Monarrez Mercado</t>
        </r>
      </text>
    </comment>
    <comment ref="A46" authorId="0" shapeId="0">
      <text>
        <r>
          <rPr>
            <sz val="11"/>
            <color theme="1"/>
            <rFont val="Calibri"/>
            <family val="2"/>
            <scheme val="minor"/>
          </rPr>
          <t>Comprende la administración, supervisión, inspección, explotación, construcción, ampliación o apoyo de los sistemas de drenaje, alcantarillado, tratamiento y disposición de aguas residuales. La gestión del sistema de alcantarillado incluye la explotación y la construcción del sistema de colectores, tuberías, conductos y bombas de evacuación de las aguas residuales (agua de lluvia y aguas residuales domésticas y de otro tipo) desde los puntos de generación hasta una instalación de tratamiento de aguas residuales o un lugar desde el cual se viertan las aguas residuales a las aguas superficiales. El tratamiento de las aguas residuales incluye cualquier proceso mecánico, biológico o avanzado de purificación para consumo humano u otros fines de las aguas residuales con el fin de que éstas cumplan las normas medioambientales vigentes y otras normas de calidad.
	-Pedro Fabián Monarrez Mercado</t>
        </r>
      </text>
    </comment>
    <comment ref="A47" authorId="0" shapeId="0">
      <text>
        <r>
          <rPr>
            <sz val="11"/>
            <color theme="1"/>
            <rFont val="Calibri"/>
            <family val="2"/>
            <scheme val="minor"/>
          </rPr>
          <t>Comprende la administración, supervisión, inspección, gestión o apoyo de actividades relacionadas con la reducción y el control de la contaminación como son la protección del aire ambiente y del clima, la protección del suelo y de las aguas subterráneas, la reducción de los ruidos y las vibraciones y la protección contra la radiación.
	-Pedro Fabián Monarrez Mercado</t>
        </r>
      </text>
    </comment>
    <comment ref="A48" authorId="0" shapeId="0">
      <text>
        <r>
          <rPr>
            <sz val="11"/>
            <color theme="1"/>
            <rFont val="Calibri"/>
            <family val="2"/>
            <scheme val="minor"/>
          </rPr>
          <t>Comprende la administración, supervisión, inspección, gestión o apoyo de actividades relacionadas con la protección de la diversidad biológica y del paisaje, como las actividades relacionadas con la protección de la fauna y la flora (tales como, por ejemplo, la reintroducción de especies extintas y la recuperación de especies en peligro de extinción), la protección de determinados hábitats (inclusive la ordenación de parques y de reservas naturales) y la protección de paisajes por sus valores estéticos (por ejemplo, la reparación de paisajes deteriorados con fines de fortalecer su valor estético y la rehabilitación de minas y canteras abandonadas).
	-Pedro Fabián Monarrez Mercado</t>
        </r>
      </text>
    </comment>
    <comment ref="A49" authorId="0" shapeId="0">
      <text>
        <r>
          <rPr>
            <sz val="11"/>
            <color theme="1"/>
            <rFont val="Calibri"/>
            <family val="2"/>
            <scheme val="minor"/>
          </rPr>
          <t>Incluye la administración, dirección, regulación, supervisión, gestión y apoyo de actividades como formulación, administración, coordinación y vigilancia de políticas, planes, programas y presupuestos generales para promover la protección del medio ambiente; preparación y ejecución de legislación y normas de actuación en lo referente a la prestación de servicios de protección del medio ambiente; producción y difusión de información general, documentación técnica y estadísticas sobre la protección del medio ambiente.
	-Pedro Fabián Monarrez Mercado</t>
        </r>
      </text>
    </comment>
    <comment ref="A50" authorId="0" shapeId="0">
      <text>
        <r>
          <rPr>
            <sz val="11"/>
            <color theme="1"/>
            <rFont val="Calibri"/>
            <family val="2"/>
            <scheme val="minor"/>
          </rPr>
          <t>Comprende la administración, gestión o apoyo de programas, actividades y proyectos relacionados con la formulación, administración, coordinación, ejecución y vigilancia de políticas relacionadas con la urbanización, desarrollos comunitarios, abastecimiento de agua, alumbrado público y servicios comunitarios, así como la producción y difusión de información general, documentación técnica y estadísticas relacionadas con la vivienda y los servicios comunitarios.
	-Pedro Fabián Monarrez Mercado</t>
        </r>
      </text>
    </comment>
    <comment ref="A51" authorId="0" shapeId="0">
      <text>
        <r>
          <rPr>
            <sz val="11"/>
            <color theme="1"/>
            <rFont val="Calibri"/>
            <family val="2"/>
            <scheme val="minor"/>
          </rPr>
          <t>Comprende las acciones relacionadas con el fomento y la regulación, el financiamiento, la construcción, operación, fomento, mantenimiento de la infraestructura y equipamiento urbano.
	-Pedro Fabián Monarrez Mercado</t>
        </r>
      </text>
    </comment>
    <comment ref="A52" authorId="0" shapeId="0">
      <text>
        <r>
          <rPr>
            <sz val="11"/>
            <color theme="1"/>
            <rFont val="Calibri"/>
            <family val="2"/>
            <scheme val="minor"/>
          </rPr>
          <t>Comprende la administración de los asuntos y servicios relacionados con el desarrollo comunitario; administración de las leyes de urbanismo y las normas de utilización de tierras y de construcción. Planificación de nuevas comunidades o de comunidades rehabilitadas; planificación de la creación o mejora de los servicios de vivienda, industria, servicios públicos, salud, educación, cultura, esparcimiento, etc. para las comunidades; elaboración de planes de financiación de proyectos.
	-Pedro Fabián Monarrez Mercado</t>
        </r>
      </text>
    </comment>
    <comment ref="A53" authorId="0" shapeId="0">
      <text>
        <r>
          <rPr>
            <sz val="11"/>
            <color theme="1"/>
            <rFont val="Calibri"/>
            <family val="2"/>
            <scheme val="minor"/>
          </rPr>
          <t>Comprende las acciones relacionadas con la construcción, ampliación y mantenimiento, capacitación, purificación y distribución de agua potable.
	-Pedro Fabián Monarrez Mercado</t>
        </r>
      </text>
    </comment>
    <comment ref="A54" authorId="0" shapeId="0">
      <text>
        <r>
          <rPr>
            <sz val="11"/>
            <color theme="1"/>
            <rFont val="Calibri"/>
            <family val="2"/>
            <scheme val="minor"/>
          </rPr>
          <t>Comprende la administración de los asuntos relacionados con el alumbrado público como su instalación, gestión, mantenimiento, mejora, creación y regulación de las normas, entre otros.
	-Pedro Fabián Monarrez Mercado</t>
        </r>
      </text>
    </comment>
    <comment ref="A55" authorId="0" shapeId="0">
      <text>
        <r>
          <rPr>
            <sz val="11"/>
            <color theme="1"/>
            <rFont val="Calibri"/>
            <family val="2"/>
            <scheme val="minor"/>
          </rPr>
          <t>Comprende las acciones de financiamiento, para la construcción, adquisición y mejoramiento de la vivienda. Incluye la administración, gestión o apoyo de actividades como formulación, administración, coordinación y vigilancia de políticas, planes, programas y presupuestos generales relacionados con la misma; preparación y ejecución de legislación y normas de actuación; producción y difusión de información general, documentación técnica y estadísticas relacionadas con la vivienda.
	-Pedro Fabián Monarrez Mercado</t>
        </r>
      </text>
    </comment>
    <comment ref="A56" authorId="0" shapeId="0">
      <text>
        <r>
          <rPr>
            <sz val="11"/>
            <color theme="1"/>
            <rFont val="Calibri"/>
            <family val="2"/>
            <scheme val="minor"/>
          </rPr>
          <t>Comprende la administración, gestión o apoyo de actividades como formulación, administración, coordinación y vigilancia de políticas, planes, programas y presupuestos generales relacionados con los servicios comunitarios distintos a los referidos en las subfunciones anteriores, por ejemplo rastro, panteones, mercados y centrales de abasto; calles, parques y jardines y su equipamiento. Así como la preparación y ejecución de legislación y normas de actuación relacionadas con los mismos, producción y difusión de información general, documentación técnica y estadísticas relacionadas.
	-Pedro Fabián Monarrez Mercado</t>
        </r>
      </text>
    </comment>
    <comment ref="A57" authorId="0" shapeId="0">
      <text>
        <r>
          <rPr>
            <sz val="11"/>
            <color theme="1"/>
            <rFont val="Calibri"/>
            <family val="2"/>
            <scheme val="minor"/>
          </rPr>
          <t>Incluye las acciones y programas que se llevan a cabo en el ámbito regional a través de instrumentos o mecanismos específicos para impulsar la infraestructura y su equipamiento, el bienestar social, la actividad económica y apoyos para saneamiento financiero en municipios y entidades federativas.
	-Pedro Fabián Monarrez Mercado</t>
        </r>
      </text>
    </comment>
    <comment ref="A58" authorId="0" shapeId="0">
      <text>
        <r>
          <rPr>
            <sz val="11"/>
            <color theme="1"/>
            <rFont val="Calibri"/>
            <family val="2"/>
            <scheme val="minor"/>
          </rPr>
          <t>Comprende los programas, actividades y proyectos relacionados con la prestación de servicios colectivos y personales de salud, entre ellos los servicios para pacientes externos, servicios médicos y hospitalarios generales y especializados, servicios odontológicos, servicios paramédicos, servicios hospitalarios generales y especializados, servicios médicos y centros de maternidad, servicios de residencias de la tercera edad y de convalecencia y otros servicios de salud; así como productos, útiles y equipo médicos, productos farmacéuticos, aparatos y equipos terapéuticos.
	-Pedro Fabián Monarrez Mercado</t>
        </r>
      </text>
    </comment>
    <comment ref="A59" authorId="0" shapeId="0">
      <text>
        <r>
          <rPr>
            <sz val="11"/>
            <color theme="1"/>
            <rFont val="Calibri"/>
            <family val="2"/>
            <scheme val="minor"/>
          </rPr>
          <t>Incluye las campañas para la promoción y prevención de salud y el fomento de la salud pública, tales como la vigilancia epidemiológica, la salud ambiental, el control de vectores y la regulación sanitaria, así como la prestación de servicios de salud por personal no especializado.
	-Pedro Fabián Monarrez Mercado</t>
        </r>
      </text>
    </comment>
    <comment ref="A60" authorId="0" shapeId="0">
      <text>
        <r>
          <rPr>
            <sz val="11"/>
            <color theme="1"/>
            <rFont val="Calibri"/>
            <family val="2"/>
            <scheme val="minor"/>
          </rPr>
          <t>Este incluye la atención preventiva, diagnóstico, tratamiento y rehabilitación, así como la atención de urgencias en todos los niveles a cargo de personal especializado.
	-Pedro Fabián Monarrez Mercado</t>
        </r>
      </text>
    </comment>
    <comment ref="A61" authorId="0" shapeId="0">
      <text>
        <r>
          <rPr>
            <sz val="11"/>
            <color theme="1"/>
            <rFont val="Calibri"/>
            <family val="2"/>
            <scheme val="minor"/>
          </rPr>
          <t>Incluye la creación, fabricación y elaboración de bienes e insumos para la salud, la comercialización de biológicos y reactivos, la formación y desarrollo de recurso humano, así como el desarrollo de la infraestructura y equipamiento en salud.
	-Pedro Fabián Monarrez Mercado</t>
        </r>
      </text>
    </comment>
    <comment ref="A62" authorId="0" shapeId="0">
      <text>
        <r>
          <rPr>
            <sz val="11"/>
            <color theme="1"/>
            <rFont val="Calibri"/>
            <family val="2"/>
            <scheme val="minor"/>
          </rPr>
          <t>Comprende la formulación, administración, coordinación y vigilancia de políticas generales, la planeación estratégica, la generación de información, la evaluación del desempeño, la coordinación intersectorial, la regulación y emisión de normatividad en materia de salud, así como la administración, gestión o apoyo de actividades inherentes, la comunicación social, los asuntos jurídicos y la administración y gestión de los servicios centralizados y descentralizados de suministros y adquisiciones, entre otros.
	-Pedro Fabián Monarrez Mercado</t>
        </r>
      </text>
    </comment>
    <comment ref="A63" authorId="0" shapeId="0">
      <text>
        <r>
          <rPr>
            <sz val="11"/>
            <color theme="1"/>
            <rFont val="Calibri"/>
            <family val="2"/>
            <scheme val="minor"/>
          </rPr>
          <t>Incluye la operación de los fondos de gastos de atención a catástrofes y de previsión presupuestaria, la integración de la cuota social que cubre el Gobierno y de la aportación solidaria; incluye asimismo, las acciones de información, evaluación, investigación, capacitación y acreditación del Sistema de Protección Social en Salud.
	-Pedro Fabián Monarrez Mercado</t>
        </r>
      </text>
    </comment>
    <comment ref="A64" authorId="0" shapeId="0">
      <text>
        <r>
          <rPr>
            <sz val="11"/>
            <color theme="1"/>
            <rFont val="Calibri"/>
            <family val="2"/>
            <scheme val="minor"/>
          </rPr>
          <t>Comprende los programas, actividades y proyectos relacionados con la promoción, fomento y prestación de servicios culturales, recreativos y deportivos, otras manifestaciones sociales, radio, televisión, editoriales y actividades recreativas.
	-Pedro Fabián Monarrez Mercado</t>
        </r>
      </text>
    </comment>
    <comment ref="A65" authorId="0" shapeId="0">
      <text>
        <r>
          <rPr>
            <sz val="11"/>
            <color theme="1"/>
            <rFont val="Calibri"/>
            <family val="2"/>
            <scheme val="minor"/>
          </rPr>
          <t>Incluye administración, supervisión, regulación, promoción, difusión y prestación de servicios de asuntos deportivos y recreativos; gestión o apoyo de instalaciones para la práctica deportiva o los acontecimientos relacionados con deportes activos (campos de deporte, canchas de tenis, canchas de squash, pistas de atletismo, campos de golf, cuadriláteros de boxeo, pistas de patinaje, gimnasios, etcétera); gestión o apoyo de instalaciones para actividades recreativas (parques, plazas, playas, zonas de acampada y alojamiento público cercano a estos lugares, piscinas de natación, baños públicos para la higiene personal), entre otros.
	-Pedro Fabián Monarrez Mercado</t>
        </r>
      </text>
    </comment>
    <comment ref="A66" authorId="0" shapeId="0">
      <text>
        <r>
          <rPr>
            <sz val="11"/>
            <color theme="1"/>
            <rFont val="Calibri"/>
            <family val="2"/>
            <scheme val="minor"/>
          </rPr>
          <t>Incluye administración, supervisión, regulación, promoción, difusión y prestación de servicios de asuntos culturales; gestión o apoyo de instalaciones para actividades culturales (bibliotecas, museos, galerías de arte, teatros, salones de exposición, monumentos, edificios y lugares históricos, jardines zoológicos y botánicos, acuarios, viveros, entre otros); producción, gestión o apoyo de actos culturales (conciertos, producciones teatrales y cinematográficas, exposiciones de arte, entre otros).
	-Pedro Fabián Monarrez Mercado</t>
        </r>
      </text>
    </comment>
    <comment ref="A67" authorId="0" shapeId="0">
      <text>
        <r>
          <rPr>
            <sz val="11"/>
            <color theme="1"/>
            <rFont val="Calibri"/>
            <family val="2"/>
            <scheme val="minor"/>
          </rPr>
          <t>Incluye la administración, supervisión y regulación de asuntos y servicios relacionados con la radio, la televisión y la edición, así como la gestión o apoyo de los mismos.
	-Pedro Fabián Monarrez Mercado</t>
        </r>
      </text>
    </comment>
    <comment ref="A68" authorId="0" shapeId="0">
      <text>
        <r>
          <rPr>
            <sz val="11"/>
            <color theme="1"/>
            <rFont val="Calibri"/>
            <family val="2"/>
            <scheme val="minor"/>
          </rPr>
          <t>Comprende la administración, control y regulación de asuntos religiosos y otras manifestaciones sociales, así como el suministro, apoyo a su gestión, mantenimiento y reparación de instalaciones para servicios religiosos.
	-Pedro Fabián Monarrez Mercado</t>
        </r>
      </text>
    </comment>
    <comment ref="A69" authorId="0" shapeId="0">
      <text>
        <r>
          <rPr>
            <sz val="11"/>
            <color theme="1"/>
            <rFont val="Calibri"/>
            <family val="2"/>
            <scheme val="minor"/>
          </rPr>
          <t>Comprende la prestación de los servicios educativos en todos los niveles, en general a los programas, actividades y proyectos relacionados con la educación preescolar, primaria, secundaria, media superior, técnica, superior y posgrado, servicios auxiliares de la educación y otras no clasificadas en los conceptos anteriores.
	-Pedro Fabián Monarrez Mercado</t>
        </r>
      </text>
    </comment>
    <comment ref="A70" authorId="0" shapeId="0">
      <text>
        <r>
          <rPr>
            <sz val="11"/>
            <color theme="1"/>
            <rFont val="Calibri"/>
            <family val="2"/>
            <scheme val="minor"/>
          </rPr>
          <t>Incluye las acciones relacionadas con el fomento, prestación, regulación, seguimiento y evaluación de los servicios de educación básica, así como el desarrollo de la infraestructura en espacios educativos vinculados a la educación preescolar, primaria y secundaria.
	-Pedro Fabián Monarrez Mercado</t>
        </r>
      </text>
    </comment>
    <comment ref="A71" authorId="0" shapeId="0">
      <text>
        <r>
          <rPr>
            <sz val="11"/>
            <color theme="1"/>
            <rFont val="Calibri"/>
            <family val="2"/>
            <scheme val="minor"/>
          </rPr>
          <t>Incluye las acciones relacionadas con el fomento, prestación, regulación, seguimiento y evaluación de los servicios de educación media superior, así como el desarrollo de la infraestructura en espacios educativos vinculados a la misma.
	-Pedro Fabián Monarrez Mercado</t>
        </r>
      </text>
    </comment>
    <comment ref="A72" authorId="0" shapeId="0">
      <text>
        <r>
          <rPr>
            <sz val="11"/>
            <color theme="1"/>
            <rFont val="Calibri"/>
            <family val="2"/>
            <scheme val="minor"/>
          </rPr>
          <t>Incluye las acciones relacionadas con el fomento, prestación, regulación, seguimiento y evaluación de los servicios de educación superior, así como el desarrollo de la infraestructura en espacios educativos vinculados a la misma.
	-Pedro Fabián Monarrez Mercado</t>
        </r>
      </text>
    </comment>
    <comment ref="A73" authorId="0" shapeId="0">
      <text>
        <r>
          <rPr>
            <sz val="11"/>
            <color theme="1"/>
            <rFont val="Calibri"/>
            <family val="2"/>
            <scheme val="minor"/>
          </rPr>
          <t>Incluye las acciones relacionadas con el fomento, prestación, regulación, seguimiento y evaluación de los servicios educativos de posgrado, así como el desarrollo de la infraestructura en espacios educativos vinculados a la misma.
	-Pedro Fabián Monarrez Mercado</t>
        </r>
      </text>
    </comment>
    <comment ref="A74" authorId="0" shapeId="0">
      <text>
        <r>
          <rPr>
            <sz val="11"/>
            <color theme="1"/>
            <rFont val="Calibri"/>
            <family val="2"/>
            <scheme val="minor"/>
          </rPr>
          <t>Incluye las acciones relacionadas con el fomento, prestación, regulación, seguimiento y evaluación de los servicios educativos para adultos y alfabetización en los diferentes niveles, así como el desarrollo de la infraestructura en espacios educativos vinculados a la misma.
	-Pedro Fabián Monarrez Mercado</t>
        </r>
      </text>
    </comment>
    <comment ref="A75" authorId="0" shapeId="0">
      <text>
        <r>
          <rPr>
            <sz val="11"/>
            <color theme="1"/>
            <rFont val="Calibri"/>
            <family val="2"/>
            <scheme val="minor"/>
          </rPr>
          <t>Incluye otros servicios educativos no considerados en las subfunciones anteriores; así como las acciones la administración, gestión o apoyo de actividades inherentes, como la formulación, administración, coordinación y vigilancia de políticas generales en materia de educación; regulación y normatividad, comunicación social; asuntos jurídicos; y la administración y gestión de los servicios centralizados de suministros y adquisiciones; las acciones que se desarrollan para proporcionar servicios donde concurren diferentes niveles educativos, tales como la distribución de libros de textos gratuitos, material educativo, didáctico y becas; así como desayunos escolares, entre otros.
	-Pedro Fabián Monarrez Mercado</t>
        </r>
      </text>
    </comment>
    <comment ref="A76" authorId="0" shapeId="0">
      <text>
        <r>
          <rPr>
            <sz val="11"/>
            <color theme="1"/>
            <rFont val="Calibri"/>
            <family val="2"/>
            <scheme val="minor"/>
          </rPr>
          <t>Comprende los programas, actividades y proyectos relacionados con la protección social que desarrollan los entes públicos en materia de incapacidad económica o laboral, edad avanzada, personas en situación económica extrema, familia e hijos, desempleo, vivienda, exclusión social. Incluye las prestaciones económicas y sociales, los beneficios en efectivo o en especie, tanto a la población asegurada como a la no asegurada. Incluyen también los gastos en servicios y transferencias a personas y familias y los gastos en servicios proporcionados a distintas agrupaciones.
	-Pedro Fabián Monarrez Mercado</t>
        </r>
      </text>
    </comment>
    <comment ref="A77" authorId="0" shapeId="0">
      <text>
        <r>
          <rPr>
            <sz val="11"/>
            <color theme="1"/>
            <rFont val="Calibri"/>
            <family val="2"/>
            <scheme val="minor"/>
          </rPr>
          <t>Incluye las erogaciones que por concepto de los seguros de enfermedad y maternidad, riesgo de trabajo e invalidez y vida (pensiones) realizan entidades como IMSS, ISSSTE, ISSFAM, PEMEX, CFE, entre otras.
	-Pedro Fabián Monarrez Mercado</t>
        </r>
      </text>
    </comment>
    <comment ref="A78" authorId="0" shapeId="0">
      <text>
        <r>
          <rPr>
            <sz val="11"/>
            <color theme="1"/>
            <rFont val="Calibri"/>
            <family val="2"/>
            <scheme val="minor"/>
          </rPr>
          <t>Incluye las erogaciones que por concepto del seguro de cesantía en edad avanzada y vejez (jubilaciones) realizan entidades como IMSS, ISSSTE, ISSFAM, PEMEX, CFE, entre otras.
	-Pedro Fabián Monarrez Mercado</t>
        </r>
      </text>
    </comment>
    <comment ref="A79" authorId="0" shapeId="0">
      <text>
        <r>
          <rPr>
            <sz val="11"/>
            <color theme="1"/>
            <rFont val="Calibri"/>
            <family val="2"/>
            <scheme val="minor"/>
          </rPr>
          <t>Incluye la prestación de protección social en forma de prestaciones en efectivo y en especie a familias con hijos a cargo; administración, gestión o apoyo de estos planes de protección social; prestaciones en efectivo, como asignaciones por maternidad, pagos en caso de nacimiento, licencias por cuidado de los hijos, subsidios familiares o subvenciones por hijos a cargo, otros pagos efectuados periódicamente o de una sola vez para apoyar a las familias y ayudarlas a sufragar los costos de ciertas necesidades (por ejemplo, las familias monoparentales o las familias con hijos minusválidos), entre otros.
	-Pedro Fabián Monarrez Mercado</t>
        </r>
      </text>
    </comment>
    <comment ref="A80" authorId="0" shapeId="0">
      <text>
        <r>
          <rPr>
            <sz val="11"/>
            <color theme="1"/>
            <rFont val="Calibri"/>
            <family val="2"/>
            <scheme val="minor"/>
          </rPr>
          <t>Incluye la prestación de protección social en forma de prestaciones en efectivo o en especie a personas que están capacitadas para trabajar y dispuestas a trabajar pero no pueden encontrar un empleo adecuado; así como la administración, gestión o apoyo de estos planes de protección social.
	-Pedro Fabián Monarrez Mercado</t>
        </r>
      </text>
    </comment>
    <comment ref="A81" authorId="0" shapeId="0">
      <text>
        <r>
          <rPr>
            <sz val="11"/>
            <color theme="1"/>
            <rFont val="Calibri"/>
            <family val="2"/>
            <scheme val="minor"/>
          </rPr>
          <t>Comprende los programas, actividades y proyectos económicos y sociales relacionados con la distribución y dotación de alimentos y bienes básicos y de consumo generalizado a la población en situación económica extrema.
	-Pedro Fabián Monarrez Mercado</t>
        </r>
      </text>
    </comment>
    <comment ref="A82" authorId="0" shapeId="0">
      <text>
        <r>
          <rPr>
            <sz val="11"/>
            <color theme="1"/>
            <rFont val="Calibri"/>
            <family val="2"/>
            <scheme val="minor"/>
          </rPr>
          <t>Incluye la prestación de protección social en forma de prestaciones en especie para ayudar a las familias a sufragar el costo de una vivienda (previa comprobación de los ingresos de los beneficiarios); así como la administración, gestión o apoyo de estos planes de protección social; prestaciones en especie, como los pagos a corto o a largo plazo para ayudar a los inquilinos a pagar sus alquileres, los pagos para ayudar a los dueños u ocupantes actuales de una vivienda a sufragar los costos de ésta (es decir, para ayudar en el pago de hipotecas o intereses).
	-Pedro Fabián Monarrez Mercado</t>
        </r>
      </text>
    </comment>
    <comment ref="A83" authorId="0" shapeId="0">
      <text>
        <r>
          <rPr>
            <sz val="11"/>
            <color theme="1"/>
            <rFont val="Calibri"/>
            <family val="2"/>
            <scheme val="minor"/>
          </rPr>
          <t>Comprende los servicios de asistencia social que se prestan en comunidades indígenas.
	-Pedro Fabián Monarrez Mercado</t>
        </r>
      </text>
    </comment>
    <comment ref="A84" authorId="0" shapeId="0">
      <text>
        <r>
          <rPr>
            <sz val="11"/>
            <color theme="1"/>
            <rFont val="Calibri"/>
            <family val="2"/>
            <scheme val="minor"/>
          </rPr>
          <t>Comprende los servicios que se prestan a grupos con necesidades especiales como: niños, personas con capacidades diferentes, manutención a personas mayores de 60 años; así como atención a diversos grupos vulnerables (incluye albergues y servicios comunitarios).
	-Pedro Fabián Monarrez Mercado</t>
        </r>
      </text>
    </comment>
    <comment ref="A85" authorId="0" shapeId="0">
      <text>
        <r>
          <rPr>
            <sz val="11"/>
            <color theme="1"/>
            <rFont val="Calibri"/>
            <family val="2"/>
            <scheme val="minor"/>
          </rPr>
          <t>Incluye esquemas de protección social a población no asegurada (Seguro Popular de Salud), el pago de prestaciones sociales a través de las instituciones de seguridad social, tales como compensaciones de carácter militar, estancias de bienestar social, espacios físicos y educativos, así como pagas y ayudas de defunción. Comprende las acciones de gestión y apoyo de actividades de asistencia social e incluye la prestación de servicios de asistencia social en forma de beneficios en efectivo y en especie a las víctimas de desastres naturales.
	-Pedro Fabián Monarrez Mercado</t>
        </r>
      </text>
    </comment>
    <comment ref="A86" authorId="0" shapeId="0">
      <text>
        <r>
          <rPr>
            <sz val="11"/>
            <color theme="1"/>
            <rFont val="Calibri"/>
            <family val="2"/>
            <scheme val="minor"/>
          </rPr>
          <t>Comprende otros asuntos sociales no comprendidos en las funciones anteriores.
	-Pedro Fabián Monarrez Mercado</t>
        </r>
      </text>
    </comment>
    <comment ref="A87" authorId="0" shapeId="0">
      <text>
        <r>
          <rPr>
            <sz val="11"/>
            <color theme="1"/>
            <rFont val="Calibri"/>
            <family val="2"/>
            <scheme val="minor"/>
          </rPr>
          <t>Comprende otros asuntos sociales no comprendidos en las subfunciones anteriores.
	-Pedro Fabián Monarrez Mercado</t>
        </r>
      </text>
    </comment>
    <comment ref="A88" authorId="0" shapeId="0">
      <text>
        <r>
          <rPr>
            <sz val="11"/>
            <color theme="1"/>
            <rFont val="Calibri"/>
            <family val="2"/>
            <scheme val="minor"/>
          </rPr>
          <t>Comprende los programas, actividades y proyectos relacionados con la promoción del desarrollo económico y fomento a la producción y comercialización agropecuaria, agroindustrial, acuacultura, pesca, desarrollo hidroagrícola y fomento forestal, así como la producción y prestación de bienes y servicios públicos, en forma complementaria a los bienes y servicios que ofrecen los particulares.
	-Pedro Fabián Monarrez Mercado</t>
        </r>
      </text>
    </comment>
    <comment ref="A89" authorId="0" shapeId="0">
      <text>
        <r>
          <rPr>
            <sz val="11"/>
            <color theme="1"/>
            <rFont val="Calibri"/>
            <family val="2"/>
            <scheme val="minor"/>
          </rPr>
          <t>Comprende la administración de asuntos y servicios económicos, comerciales y laborales en general, inclusive asuntos comerciales exteriores; gestión o apoyo de programas laborales y de instituciones que se ocupan de patentes, marcas comerciales, derechos de autor, inscripción de empresas, pronósticos meteorológicos, pesas y medidas, levantamientos hidrológicos, levantamientos geodésicos, etc.; reglamentación o apoyo de actividades económicas y comerciales generales, tales como el comercio de exportación e importación en su conjunto, mercados de productos básicos y de valores de capital, controles generales de los ingresos, actividades de fomento del comercio en general, reglamentación general de monopolios y otras restricciones al comercio y al acceso al mercado, etc. Así como de la formulación, ejecución y aplicación de políticas económicas, comerciales y laborales.
	-Pedro Fabián Monarrez Mercado</t>
        </r>
      </text>
    </comment>
    <comment ref="A90" authorId="0" shapeId="0">
      <text>
        <r>
          <rPr>
            <sz val="11"/>
            <color theme="1"/>
            <rFont val="Calibri"/>
            <family val="2"/>
            <scheme val="minor"/>
          </rPr>
          <t>Comprende la administración de asuntos y servicios económicos y comerciales en general, formulación y ejecución de políticas económicas y comerciales generales; enlace entre las diferentes ramas del gobierno y entre éste y el comercio; reglamentación o apoyo de actividades económicas y comerciales generales tales como: mercados de productos básicos y de valores de capital, controles generales de los ingresos, actividades de fomento del comercio en general, reglamentación general de monopolios y otras restricciones al comercio y al acceso al mercado.
	-Pedro Fabián Monarrez Mercado</t>
        </r>
      </text>
    </comment>
    <comment ref="A91" authorId="0" shapeId="0">
      <text>
        <r>
          <rPr>
            <sz val="11"/>
            <color theme="1"/>
            <rFont val="Calibri"/>
            <family val="2"/>
            <scheme val="minor"/>
          </rPr>
          <t>Comprende la administración de asuntos y servicios laborales generales; formulación y aplicación de políticas laborales generales; supervisión y reglamentación de las condiciones de trabajo (jornada de trabajo, salarios, seguridad, entre otras); enlace entre las diferentes ramas del gobierno y entre éste y las organizaciones industriales, empresariales y laborales generales; incluye la gestión o apoyo de programas o planes generales para facilitar la movilidad en el empleo, reducir la discriminación por motivo de sexo, raza, edad y de otra índole, reducir la tasa de desempleo en regiones deprimidas o subdesarrolladas, fomentar el empleo de grupos desfavorecidos u otros grupos caracterizados por elevadas tasas de desempleo, entre otros.
	-Pedro Fabián Monarrez Mercado</t>
        </r>
      </text>
    </comment>
    <comment ref="A92" authorId="0" shapeId="0">
      <text>
        <r>
          <rPr>
            <sz val="11"/>
            <color theme="1"/>
            <rFont val="Calibri"/>
            <family val="2"/>
            <scheme val="minor"/>
          </rPr>
          <t>Comprende los programas, actividades y proyectos relacionados con el fomento a la producción, y comercialización agropecuaria, silvicultura, pesca y caza, agroindustrial, desarrollo hidroagrícola y fomento forestal.
	-Pedro Fabián Monarrez Mercado</t>
        </r>
      </text>
    </comment>
    <comment ref="A93" authorId="0" shapeId="0">
      <text>
        <r>
          <rPr>
            <sz val="11"/>
            <color theme="1"/>
            <rFont val="Calibri"/>
            <family val="2"/>
            <scheme val="minor"/>
          </rPr>
          <t>Incluye los programas, actividades y proyectos relacionados con el fomento, regulación, producción, distribución, comercialización e infraestructura agropecuaria. Así como las acciones relativas a la regularización agraria y el pago de obligaciones jurídicas ineludibles en la materia.
	-Pedro Fabián Monarrez Mercado</t>
        </r>
      </text>
    </comment>
    <comment ref="A94" authorId="0" shapeId="0">
      <text>
        <r>
          <rPr>
            <sz val="11"/>
            <color theme="1"/>
            <rFont val="Calibri"/>
            <family val="2"/>
            <scheme val="minor"/>
          </rPr>
          <t>Incluye los programas, actividades y proyectos relacionados con el fomento a la producción y comercialización de silvicultura como la conservación, ampliación y explotación racionalizada de reservas forestales; supervisión y reglamentación de explotaciones forestales y concesión de licencias para la tala de árboles; la preservación y recuperación de suelos, desarrollo de la infraestructura para la conservación de bosques y selvas, así como el fomento de la producción forestal.
	-Pedro Fabián Monarrez Mercado</t>
        </r>
      </text>
    </comment>
    <comment ref="A95" authorId="0" shapeId="0">
      <text>
        <r>
          <rPr>
            <sz val="11"/>
            <color theme="1"/>
            <rFont val="Calibri"/>
            <family val="2"/>
            <scheme val="minor"/>
          </rPr>
          <t>Incluye los programas, actividades y proyectos relacionados con el fomento a la producción y comercialización de pesca y caza; la organización, asistencia técnica e investigación en materia acuícola y pesquera, así como la construcción, conservación y mantenimiento de la infraestructura pesquera y sistemas acuícolas; protección, propagación y explotación racionalizada de poblaciones de peces y animales salvajes; supervisión y reglamentación de la pesca de agua dulce, oceánica y costera, la piscicultura, la caza de animales salvajes y la concesión de licencias de pesca y de caza.
	-Pedro Fabián Monarrez Mercado</t>
        </r>
      </text>
    </comment>
    <comment ref="A96" authorId="0" shapeId="0">
      <text>
        <r>
          <rPr>
            <sz val="11"/>
            <color theme="1"/>
            <rFont val="Calibri"/>
            <family val="2"/>
            <scheme val="minor"/>
          </rPr>
          <t>Incluye los programas, actividades y proyectos relacionados con el fomento a la producción y comercialización agroindustrial, como el otorgamiento de apoyos para la industrialización de la producción agropecuaria.
	-Pedro Fabián Monarrez Mercado</t>
        </r>
      </text>
    </comment>
    <comment ref="A97" authorId="0" shapeId="0">
      <text>
        <r>
          <rPr>
            <sz val="11"/>
            <color theme="1"/>
            <rFont val="Calibri"/>
            <family val="2"/>
            <scheme val="minor"/>
          </rPr>
          <t>Incluye la infraestructura hidroagrícola relacionada con el desarrollo agropecuario.
	-Pedro Fabián Monarrez Mercado</t>
        </r>
      </text>
    </comment>
    <comment ref="A98" authorId="0" shapeId="0">
      <text>
        <r>
          <rPr>
            <sz val="11"/>
            <color theme="1"/>
            <rFont val="Calibri"/>
            <family val="2"/>
            <scheme val="minor"/>
          </rPr>
          <t>Incluye los programas y acciones relacionadas con el financiamiento al sector y con el seguro agropecuario.
	-Pedro Fabián Monarrez Mercado</t>
        </r>
      </text>
    </comment>
    <comment ref="A99" authorId="0" shapeId="0">
      <text>
        <r>
          <rPr>
            <sz val="11"/>
            <color theme="1"/>
            <rFont val="Calibri"/>
            <family val="2"/>
            <scheme val="minor"/>
          </rPr>
          <t>Comprende los programas, actividades y proyectos relacionados con la producción y comercialización de combustibles y energía, tales como el petróleo y gas natural, carbón y otros combustibles minerales sólidos, combustibles nucleares y otros, electricidad y la energía no eléctrica.
	-Pedro Fabián Monarrez Mercado</t>
        </r>
      </text>
    </comment>
    <comment ref="A100" authorId="0" shapeId="0">
      <text>
        <r>
          <rPr>
            <sz val="11"/>
            <color theme="1"/>
            <rFont val="Calibri"/>
            <family val="2"/>
            <scheme val="minor"/>
          </rPr>
          <t>3.3.1 Carbón y Otros Combustibles Minerales Sólidos
Esta clase comprende carbón de todas las calidades, lignito y turba, sea cual fuere el método de extracción o beneficio y su conversión en otras formas de combustibles, como el coque o el gas; la conservación, descubrimiento, aprovechamiento y explotación racionalizada de recursos de combustibles minerales sólidos; así como la administración de asuntos y servicios relacionados con los mismos. Incluye la supervisión y reglamentación de la extracción, el procesamiento, la distribución y la utilización de combustibles minerales sólidos, así como la producción y difusión de información general, documentación técnica y estadísticas sobre asuntos y servicios relacionados con los mismos.
	-Pedro Fabián Monarrez Mercado</t>
        </r>
      </text>
    </comment>
    <comment ref="A101" authorId="0" shapeId="0">
      <text>
        <r>
          <rPr>
            <sz val="11"/>
            <color theme="1"/>
            <rFont val="Calibri"/>
            <family val="2"/>
            <scheme val="minor"/>
          </rPr>
          <t>Incluye la exploración y explotación de crudo y gas, la refinación del crudo, el procesamiento del gas, así como la petroquímica básica y otros petroquímicos secundarios. Considera entre otras actividades sustantivas: la perforación y terminación de pozos, construcción de plataformas y plantas de proceso de refinación, así como plantas criogénicas. Asimismo incluye la supervisión y reglamentación de la extracción, procesamiento, distribución y utilización de petróleo y gas natural.
	-Pedro Fabián Monarrez Mercado</t>
        </r>
      </text>
    </comment>
    <comment ref="A102" authorId="0" shapeId="0">
      <text>
        <r>
          <rPr>
            <sz val="11"/>
            <color theme="1"/>
            <rFont val="Calibri"/>
            <family val="2"/>
            <scheme val="minor"/>
          </rPr>
          <t>Incluye la administración de asuntos y servicios relacionados con los combustibles nucleares; conservación, descubrimiento, aprovechamiento y explotación racionalizada de recursos de materiales nucleares; supervisión y reglamentación de la extracción y el procesamiento de materiales de combustible nuclear y de la fabricación, distribución y utilización de elementos de combustible nuclear; así como la producción y difusión de información general, documentación técnica y estadísticas sobre asuntos y servicios relacionados con los mismos.
	-Pedro Fabián Monarrez Mercado</t>
        </r>
      </text>
    </comment>
    <comment ref="A103" authorId="0" shapeId="0">
      <text>
        <r>
          <rPr>
            <sz val="11"/>
            <color theme="1"/>
            <rFont val="Calibri"/>
            <family val="2"/>
            <scheme val="minor"/>
          </rPr>
          <t>Incluye la administración de asuntos y servicios que conciernen a combustibles como el alcohol, la madera y sus desechos, el bagazo y otros combustibles no comerciales; así como la producción y difusión de información general, documentación técnica y estadísticas sobre disponibilidad, producción y utilización de esos combustibles.
	-Pedro Fabián Monarrez Mercado</t>
        </r>
      </text>
    </comment>
    <comment ref="A104" authorId="0" shapeId="0">
      <text>
        <r>
          <rPr>
            <sz val="11"/>
            <color theme="1"/>
            <rFont val="Calibri"/>
            <family val="2"/>
            <scheme val="minor"/>
          </rPr>
          <t>Incluye la generación, transformación, conservación, aprovechamiento, transmisión y venta de energía eléctrica, así como la construcción y mantenimiento de plantas de generación, sistemas de transformación y líneas de distribución. También considera la supervisión, reglamentación, producción y difusión de información general, documentación técnica y estadística.
	-Pedro Fabián Monarrez Mercado</t>
        </r>
      </text>
    </comment>
    <comment ref="A105" authorId="0" shapeId="0">
      <text>
        <r>
          <rPr>
            <sz val="11"/>
            <color theme="1"/>
            <rFont val="Calibri"/>
            <family val="2"/>
            <scheme val="minor"/>
          </rPr>
          <t>Comprende la administración de asuntos y servicios de la energía no eléctrica, eólica y solar que se refieren principalmente a generación, transformación, transmisión, producción, distribución y utilización de calor en forma de vapor y agua o aire calientes; así como la construcción y mantenimiento de plantas de generación, sistemas de transformación y líneas de distribución; la producción y difusión de información general, documentación técnica y estadísticas sobre disponibilidad, producción y utilización de las mismas.
	-Pedro Fabián Monarrez Mercado</t>
        </r>
      </text>
    </comment>
    <comment ref="A106" authorId="0" shapeId="0">
      <text>
        <r>
          <rPr>
            <sz val="11"/>
            <color theme="1"/>
            <rFont val="Calibri"/>
            <family val="2"/>
            <scheme val="minor"/>
          </rPr>
          <t>Comprende los programas, actividades y proyectos relacionados con la administración de asuntos y servicios relacionados con la minería, los recursos minerales (excepto combustibles minerales), manufacturas y construcción; la conservación, descubrimiento, aprovechamiento y explotación racionalizada de recursos minerales; desarrollo, ampliación o mejoramiento de las manufacturas; supervisión, reglamentación, producción y difusión de información para actividades de minería, manufactura y construcción.
	-Pedro Fabián Monarrez Mercado</t>
        </r>
      </text>
    </comment>
    <comment ref="A107" authorId="0" shapeId="0">
      <text>
        <r>
          <rPr>
            <sz val="11"/>
            <color theme="1"/>
            <rFont val="Calibri"/>
            <family val="2"/>
            <scheme val="minor"/>
          </rPr>
          <t>Comprende la administración de asuntos y servicios relacionados con la minería y los recursos minerales como minerales metalíferos, arena, arcilla, piedra, minerales para la fabricación de productos químicos y fertilizantes, sal, piedras preciosas, amianto, yeso, entre otros; conservación, descubrimiento, aprovechamiento y explotación racionalizada de recursos minerales; supervisión y reglamentación de la prospección, la extracción, la comercialización y otros aspectos de la producción de minerales.
	-Pedro Fabián Monarrez Mercado</t>
        </r>
      </text>
    </comment>
    <comment ref="A108" authorId="0" shapeId="0">
      <text>
        <r>
          <rPr>
            <sz val="11"/>
            <color theme="1"/>
            <rFont val="Calibri"/>
            <family val="2"/>
            <scheme val="minor"/>
          </rPr>
          <t>Comprende la administración de asuntos y servicios de manufacturas; desarrollo, ampliación o mejoramiento; supervisión y reglamentación del establecimiento y funcionamiento de plantas fabriles; enlace con asociaciones de fabricantes y otras organizaciones interesadas en asuntos y servicios de manufacturas.
	-Pedro Fabián Monarrez Mercado</t>
        </r>
      </text>
    </comment>
    <comment ref="A109" authorId="0" shapeId="0">
      <text>
        <r>
          <rPr>
            <sz val="11"/>
            <color theme="1"/>
            <rFont val="Calibri"/>
            <family val="2"/>
            <scheme val="minor"/>
          </rPr>
          <t>Comprende la administración, promoción, reglamentación y control de la industria de  la construcción. Las edificaciones se clasifican en la función que corresponda de acuerdo a su propósito.
	-Pedro Fabián Monarrez Mercado</t>
        </r>
      </text>
    </comment>
    <comment ref="A110" authorId="0" shapeId="0">
      <text>
        <r>
          <rPr>
            <sz val="11"/>
            <color theme="1"/>
            <rFont val="Calibri"/>
            <family val="2"/>
            <scheme val="minor"/>
          </rPr>
          <t>Comprende la administración de asuntos y servicios relacionados con la explotación, la utilización, la construcción y el mantenimiento de sistemas e instalaciones del transporte por carretera, ferroviario, aéreo, agua, oleoductos y gasoductos y otros sistemas. Así como la supervisión y reglamentación.
	-Pedro Fabián Monarrez Mercado</t>
        </r>
      </text>
    </comment>
    <comment ref="A111" authorId="0" shapeId="0">
      <text>
        <r>
          <rPr>
            <sz val="11"/>
            <color theme="1"/>
            <rFont val="Calibri"/>
            <family val="2"/>
            <scheme val="minor"/>
          </rPr>
          <t>Incluye las acciones relacionadas con la construcción, explotación, utilización y mantenimiento de sistemas e instalaciones del transporte por carretera, como carreteras troncales, red de carreteras, carreteras alimentadoras, caminos rurales, brechas forestales, puentes, túneles, parques de estacionamiento, terminales de autobuses, entre otras. Así como la supervisión, reglamentación, producción y difusión de información general, documentación técnica y estadísticas sobre el funcionamiento del sistema de transporte por carretera.
	-Pedro Fabián Monarrez Mercado</t>
        </r>
      </text>
    </comment>
    <comment ref="A112" authorId="0" shapeId="0">
      <text>
        <r>
          <rPr>
            <sz val="11"/>
            <color theme="1"/>
            <rFont val="Calibri"/>
            <family val="2"/>
            <scheme val="minor"/>
          </rPr>
          <t>Incluye las acciones relacionadas con la construcción, explotación, utilización y mantenimiento de sistemas y servicios de transporte por vías de navegación interior, costeras y por mar, como la operación de la infraestructura en puertos, vigilancia, ayudas a la navegación marítima y mantenimiento de edificios de terminales marítimas. Así como la supervisión, reglamentación, producción y difusión de información general, documentación técnica y estadísticas sobre el funcionamiento del sistema de transporte por agua.
	-Pedro Fabián Monarrez Mercado</t>
        </r>
      </text>
    </comment>
    <comment ref="A113" authorId="0" shapeId="0">
      <text>
        <r>
          <rPr>
            <sz val="11"/>
            <color theme="1"/>
            <rFont val="Calibri"/>
            <family val="2"/>
            <scheme val="minor"/>
          </rPr>
          <t>Incluye las acciones relacionadas con la construcción, explotación, utilización y mantenimiento de sistemas e instalaciones de transporte ferroviario. Así como el desarrollo de la infraestructura correspondiente; supervisión, reglamentación, producción y difusión de información general, documentación técnica y estadísticas sobre el funcionamiento del sistema de transporte por ferrocarril.
	-Pedro Fabián Monarrez Mercado</t>
        </r>
      </text>
    </comment>
    <comment ref="A114" authorId="0" shapeId="0">
      <text>
        <r>
          <rPr>
            <sz val="11"/>
            <color theme="1"/>
            <rFont val="Calibri"/>
            <family val="2"/>
            <scheme val="minor"/>
          </rPr>
          <t>Incluye las acciones relacionadas con la explotación, utilización, construcción y mantenimiento de sistemas e instalaciones de transporte aéreo y espacial, como la operación de la infraestructura en aeropuertos, vigilancia y ayudas a la navegación aérea, así como la conservación de pistas, plataformas y edificios de terminales aéreas. También la supervisión, reglamentación, producción y difusión de información general, documentación técnica y estadísticas sobre el funcionamiento de los mismos.
	-Pedro Fabián Monarrez Mercado</t>
        </r>
      </text>
    </comment>
    <comment ref="A115" authorId="0" shapeId="0">
      <text>
        <r>
          <rPr>
            <sz val="11"/>
            <color theme="1"/>
            <rFont val="Calibri"/>
            <family val="2"/>
            <scheme val="minor"/>
          </rPr>
          <t>Incluye las acciones relacionadas con la explotación, utilización, construcción, rehabilitación y modernización, mantenimiento, operación, medición y monitoreo de sistemas de transporte por oleoductos y gasoductos y otros sistemas de transporte. Así como la supervisión, reglamentación, producción y difusión de información general, documentación técnica y estadísticas sobre el funcionamiento de dichos sistemas.
	-Pedro Fabián Monarrez Mercado</t>
        </r>
      </text>
    </comment>
    <comment ref="A116" authorId="0" shapeId="0">
      <text>
        <r>
          <rPr>
            <sz val="11"/>
            <color theme="1"/>
            <rFont val="Calibri"/>
            <family val="2"/>
            <scheme val="minor"/>
          </rPr>
          <t>Incluye la prestación de servicios relacionados con este sector, no considerados en subfunciones anteriores.
	-Pedro Fabián Monarrez Mercado</t>
        </r>
      </text>
    </comment>
    <comment ref="A117" authorId="0" shapeId="0">
      <text>
        <r>
          <rPr>
            <sz val="11"/>
            <color theme="1"/>
            <rFont val="Calibri"/>
            <family val="2"/>
            <scheme val="minor"/>
          </rPr>
          <t>Comprende los programas, actividades y proyectos relacionados con la administración de asuntos y servicios relacionados con la construcción, la ampliación, el mejoramiento, la explotación y el mantenimiento de sistemas de comunicaciones, telecomunicaciones y postal.
	-Pedro Fabián Monarrez Mercado</t>
        </r>
      </text>
    </comment>
    <comment ref="A118" authorId="0" shapeId="0">
      <text>
        <r>
          <rPr>
            <sz val="11"/>
            <color theme="1"/>
            <rFont val="Calibri"/>
            <family val="2"/>
            <scheme val="minor"/>
          </rPr>
          <t>Incluye la prestación de servicios en materia de comunicaciones, telecomunicaciones y postal, así como el desarrollo de la infraestructura correspondiente. También la reglamentación del funcionamiento de los sistemas de comunicaciones, producción y difusión de información general, documentación técnica y estadísticas sobre asuntos y servicios relacionados con la misma.
	-Pedro Fabián Monarrez Mercado</t>
        </r>
      </text>
    </comment>
    <comment ref="A119" authorId="0" shapeId="0">
      <text>
        <r>
          <rPr>
            <sz val="11"/>
            <color theme="1"/>
            <rFont val="Calibri"/>
            <family val="2"/>
            <scheme val="minor"/>
          </rPr>
          <t>Comprende la administración, fomento y desarrollo de asuntos y servicios de turismo; enlace con las industrias del transporte, los hoteles y restaurantes y otras industrias que se benefician con la presencia de turistas, la explotación de oficinas de turismo en el país y en el exterior; organización de campañas publicitarias, inclusive la producción y difusión de literatura de promoción, entre otras.
	-Pedro Fabián Monarrez Mercado</t>
        </r>
      </text>
    </comment>
    <comment ref="A120" authorId="0" shapeId="0">
      <text>
        <r>
          <rPr>
            <sz val="11"/>
            <color theme="1"/>
            <rFont val="Calibri"/>
            <family val="2"/>
            <scheme val="minor"/>
          </rPr>
          <t>Incluye las acciones de fomento, financiamiento y regulación de la infraestructura turística, así como la regulación de los servicios de turismo y ecoturismo y prestación de servicios turísticos.
	-Pedro Fabián Monarrez Mercado</t>
        </r>
      </text>
    </comment>
    <comment ref="A121" authorId="0" shapeId="0">
      <text>
        <r>
          <rPr>
            <sz val="11"/>
            <color theme="1"/>
            <rFont val="Calibri"/>
            <family val="2"/>
            <scheme val="minor"/>
          </rPr>
          <t>Comprende la administración de asuntos y servicios relativos a la construcción, ampliación, mejoramiento, explotación y mantenimiento de hoteles y restaurantes; así como la supervisión y reglamentación. Incluye la producción y difusión de información general, documentación técnica y estadísticas sobre los mismos.
	-Pedro Fabián Monarrez Mercado</t>
        </r>
      </text>
    </comment>
    <comment ref="A122" authorId="0" shapeId="0">
      <text>
        <r>
          <rPr>
            <sz val="11"/>
            <color theme="1"/>
            <rFont val="Calibri"/>
            <family val="2"/>
            <scheme val="minor"/>
          </rPr>
          <t>Comprende los programas y actividades que realizan los entes públicos, orientadas al desarrollo de las actividades científicas y tecnológicas, así como de innovación e infraestructura científica y tecnológica.
	-Pedro Fabián Monarrez Mercado</t>
        </r>
      </text>
    </comment>
    <comment ref="A123" authorId="0" shapeId="0">
      <text>
        <r>
          <rPr>
            <sz val="11"/>
            <color theme="1"/>
            <rFont val="Calibri"/>
            <family val="2"/>
            <scheme val="minor"/>
          </rPr>
          <t>Incluye las actividades relacionadas con la investigación científica en la administración pública. Consiste en el trabajo experimental o teórico realizado principalmente con el objeto de generar nuevos conocimientos sobre los fundamentos de fenómenos y hechos observables, así como en la investigación original realizada para la adquisición de nuevos conocimientos, dirigida hacia un fin u objetivo práctico, determinado y específico. Incluye infraestructura científica y tecnológica.
	-Pedro Fabián Monarrez Mercado</t>
        </r>
      </text>
    </comment>
    <comment ref="A124" authorId="0" shapeId="0">
      <text>
        <r>
          <rPr>
            <sz val="11"/>
            <color theme="1"/>
            <rFont val="Calibri"/>
            <family val="2"/>
            <scheme val="minor"/>
          </rPr>
          <t>Incluye las actividades relacionadas con el desarrollo tecnológico en la administración pública, así como la introducción de nuevas tecnologías para los productores. Consiste en el trabajo sistemático llevado a cabo sobre el conocimiento ya existente, adquirido de la investigación o experiencia práctica, dirigido hacia la producción de nuevos materiales, productos o servicios, a la instalación de nuevos procesos, sistemas y servicios y hacia el mejoramiento sustancial de los ya producidos e instalados. Incluye infraestructura científica y tecnológica.
	-Pedro Fabián Monarrez Mercado</t>
        </r>
      </text>
    </comment>
    <comment ref="A125" authorId="0" shapeId="0">
      <text>
        <r>
          <rPr>
            <sz val="11"/>
            <color theme="1"/>
            <rFont val="Calibri"/>
            <family val="2"/>
            <scheme val="minor"/>
          </rPr>
          <t>Incluye todas las actividades que relacionadas con la investigación científica y desarrollo tecnológico contribuyen a la producción, difusión y aplicación del conocimiento científico y tecnológico en la administración pública. Incluye infraestructura científica y tecnológica.
	-Pedro Fabián Monarrez Mercado</t>
        </r>
      </text>
    </comment>
    <comment ref="A126" authorId="0" shapeId="0">
      <text>
        <r>
          <rPr>
            <sz val="11"/>
            <color theme="1"/>
            <rFont val="Calibri"/>
            <family val="2"/>
            <scheme val="minor"/>
          </rPr>
          <t>Incluye las actividades relacionadas con la implementación de un producto (bien o servicio) o proceso nuevo o significativamente mejorado; un nuevo método de comercialización; o un nuevo método organizacional en prácticas de negocios, la organización del área de trabajo o de relaciones públicas en la administración pública. Incluye infraestructura científica y tecnológica.
	-Pedro Fabián Monarrez Mercado</t>
        </r>
      </text>
    </comment>
    <comment ref="A127" authorId="0" shapeId="0">
      <text>
        <r>
          <rPr>
            <sz val="11"/>
            <color theme="1"/>
            <rFont val="Calibri"/>
            <family val="2"/>
            <scheme val="minor"/>
          </rPr>
          <t>Comprende el comercio, distribución, almacenamiento y depósito y otras industrias no incluidas en funciones anteriores. Incluye las actividades y prestación de servicios relacionadas con asuntos económicos no consideradas en las funciones anteriores.
	-Pedro Fabián Monarrez Mercado</t>
        </r>
      </text>
    </comment>
    <comment ref="A128" authorId="0" shapeId="0">
      <text>
        <r>
          <rPr>
            <sz val="11"/>
            <color theme="1"/>
            <rFont val="Calibri"/>
            <family val="2"/>
            <scheme val="minor"/>
          </rPr>
          <t>Comprende la administración de asuntos y servicios relacionados con el comercio, distribución y la industria de almacenamiento y depósito; así como la supervisión y reglamentación del comercio al por mayor y al por menor (concesión de licencias, prácticas de venta, rotulación de alimentos envasados y otras mercaderías destinadas al consumo doméstico, inspección de balanzas y otras máquinas de pesar, etcétera) y de la industria de almacenamiento y depósito(inclusive concesión de licencias y reglamentación de almacenes aduaneros públicos etcétera); producción y difusión de información a los comerciantes y al público sobre precios, sobre la disponibilidad de mercaderías y sobre otros aspectos del comercio de distribución y de la industria de almacenamiento y depósito; recopilación y publicación de estadísticas sobre el comercio de distribución y la industria de almacenamiento y depósito.
	-Pedro Fabián Monarrez Mercado</t>
        </r>
      </text>
    </comment>
    <comment ref="A129" authorId="0" shapeId="0">
      <text>
        <r>
          <rPr>
            <sz val="11"/>
            <color theme="1"/>
            <rFont val="Calibri"/>
            <family val="2"/>
            <scheme val="minor"/>
          </rPr>
          <t>Comprende las actividades y prestación de servicios relacionadas con otras industrias no consideradas en las funciones anteriores.
	-Pedro Fabián Monarrez Mercado</t>
        </r>
      </text>
    </comment>
    <comment ref="A130" authorId="0" shapeId="0">
      <text>
        <r>
          <rPr>
            <sz val="11"/>
            <color theme="1"/>
            <rFont val="Calibri"/>
            <family val="2"/>
            <scheme val="minor"/>
          </rPr>
          <t>Comprende las actividades y prestación de servicios relacionadas con asuntos económicos no consideradas en las funciones anteriores.
	-Pedro Fabián Monarrez Mercado</t>
        </r>
      </text>
    </comment>
    <comment ref="A131" authorId="0" shapeId="0">
      <text>
        <r>
          <rPr>
            <sz val="11"/>
            <color theme="1"/>
            <rFont val="Calibri"/>
            <family val="2"/>
            <scheme val="minor"/>
          </rPr>
          <t>Comprende los pagos de compromisos inherentes a la contratación de Deuda; las transferencias, participaciones y aportaciones entre diferentes niveles y órdenes de gobierno que no se pueden registrar en clasificaciones anteriores, así como aquellas actividades no susceptibles de etiquetar en las funciones existentes.
	-Pedro Fabián Monarrez Mercado</t>
        </r>
      </text>
    </comment>
    <comment ref="A132" authorId="0" shapeId="0">
      <text>
        <r>
          <rPr>
            <sz val="11"/>
            <color theme="1"/>
            <rFont val="Calibri"/>
            <family val="2"/>
            <scheme val="minor"/>
          </rPr>
          <t>Comprende los pagos de compromisos que por concepto de intereses, comisiones, amortización y otras erogaciones derivadas de la contratación de deuda pública. Se refiere al pago de la deuda pública contratada y documentada, tanto con instituciones internas como externas. Así como pago de intereses y gastos por concepto de suscripción y emisión de empréstitos gubernamentales.
	-Pedro Fabián Monarrez Mercado</t>
        </r>
      </text>
    </comment>
    <comment ref="A133" authorId="0" shapeId="0">
      <text>
        <r>
          <rPr>
            <sz val="11"/>
            <color theme="1"/>
            <rFont val="Calibri"/>
            <family val="2"/>
            <scheme val="minor"/>
          </rPr>
          <t>Incluye el pago de compromisos por concepto de intereses, comisiones y otras erogaciones derivadas de la contratación de deuda pública interna.
	-Pedro Fabián Monarrez Mercado</t>
        </r>
      </text>
    </comment>
    <comment ref="A134" authorId="0" shapeId="0">
      <text>
        <r>
          <rPr>
            <sz val="11"/>
            <color theme="1"/>
            <rFont val="Calibri"/>
            <family val="2"/>
            <scheme val="minor"/>
          </rPr>
          <t>Incluye el pago de compromisos por concepto de intereses, comisiones y gastos de deuda pública emitida y contratada en el exterior.
	-Pedro Fabián Monarrez Mercado</t>
        </r>
      </text>
    </comment>
    <comment ref="A135" authorId="0" shapeId="0">
      <text>
        <r>
          <rPr>
            <sz val="11"/>
            <color theme="1"/>
            <rFont val="Calibri"/>
            <family val="2"/>
            <scheme val="minor"/>
          </rPr>
          <t>Transferencias, participaciones y aportaciones entre diferentes niveles y órdenes de gobierno que son de carácter general y no están asignadas a una función determinada.
	-Pedro Fabián Monarrez Mercado</t>
        </r>
      </text>
    </comment>
    <comment ref="A136" authorId="0" shapeId="0">
      <text>
        <r>
          <rPr>
            <sz val="11"/>
            <color theme="1"/>
            <rFont val="Calibri"/>
            <family val="2"/>
            <scheme val="minor"/>
          </rPr>
          <t>Comprende el registro de las transferencias que le corresponden a los entes públicos.
	-Pedro Fabián Monarrez Mercado</t>
        </r>
      </text>
    </comment>
    <comment ref="A137" authorId="0" shapeId="0">
      <text>
        <r>
          <rPr>
            <sz val="11"/>
            <color theme="1"/>
            <rFont val="Calibri"/>
            <family val="2"/>
            <scheme val="minor"/>
          </rPr>
          <t>Comprende el registro de los recursos que corresponden a los estados y municipios de conformidad a la Ley de Coordinación Fiscal, así como las que correspondan a sistemas estatales de coordinación fiscal determinados por las leyes correspondientes.
	-Pedro Fabián Monarrez Mercado</t>
        </r>
      </text>
    </comment>
    <comment ref="A138" authorId="0" shapeId="0">
      <text>
        <r>
          <rPr>
            <sz val="11"/>
            <color theme="1"/>
            <rFont val="Calibri"/>
            <family val="2"/>
            <scheme val="minor"/>
          </rPr>
          <t>Comprende el registro de los recursos que corresponden a las entidades federativas y municipios que se derivan del Sistema Nacional de Coordinación Fiscal, de conformidad a lo establecido por el capítulo V de la Ley de Coordinación Fiscal y que no resultan asociables a otras funciones específicas.
	-Pedro Fabián Monarrez Mercado</t>
        </r>
      </text>
    </comment>
    <comment ref="A139" authorId="0" shapeId="0">
      <text>
        <r>
          <rPr>
            <sz val="11"/>
            <color theme="1"/>
            <rFont val="Calibri"/>
            <family val="2"/>
            <scheme val="minor"/>
          </rPr>
          <t>Comprende el apoyo financiero a las operaciones y programas para atender la problemática de pago de los deudores del Sistema Bancario Nacional e impulsar el saneamiento financiero.
	-Pedro Fabián Monarrez Mercado</t>
        </r>
      </text>
    </comment>
    <comment ref="A140" authorId="0" shapeId="0">
      <text>
        <r>
          <rPr>
            <sz val="11"/>
            <color theme="1"/>
            <rFont val="Calibri"/>
            <family val="2"/>
            <scheme val="minor"/>
          </rPr>
          <t>Comprende el apoyo financiero a las operaciones y programas instrumentados por el Gobierno para atender la problemática de pago de los deudores del Sistema Bancario Nacional e impulsar el saneamiento financiero.
	-Pedro Fabián Monarrez Mercado</t>
        </r>
      </text>
    </comment>
    <comment ref="A141" authorId="0" shapeId="0">
      <text>
        <r>
          <rPr>
            <sz val="11"/>
            <color theme="1"/>
            <rFont val="Calibri"/>
            <family val="2"/>
            <scheme val="minor"/>
          </rPr>
          <t>Apoyo a los programas dirigidos a ahorradores y deudores de la banca por conducto del instituto para la protección del ahorro bancario.
	-Pedro Fabián Monarrez Mercado</t>
        </r>
      </text>
    </comment>
    <comment ref="A142" authorId="0" shapeId="0">
      <text>
        <r>
          <rPr>
            <sz val="11"/>
            <color theme="1"/>
            <rFont val="Calibri"/>
            <family val="2"/>
            <scheme val="minor"/>
          </rPr>
          <t>Apoyo a los programas a favor de los deudores por conducto de la banca en desarrollo.
	-Pedro Fabián Monarrez Mercado</t>
        </r>
      </text>
    </comment>
    <comment ref="A143" authorId="0" shapeId="0">
      <text>
        <r>
          <rPr>
            <sz val="11"/>
            <color theme="1"/>
            <rFont val="Calibri"/>
            <family val="2"/>
            <scheme val="minor"/>
          </rPr>
          <t>Apoyo a los programas a favor de reestructura en unidades de inversión (UDIS).
	-Pedro Fabián Monarrez Mercado</t>
        </r>
      </text>
    </comment>
    <comment ref="A144" authorId="0" shapeId="0">
      <text>
        <r>
          <rPr>
            <sz val="11"/>
            <color theme="1"/>
            <rFont val="Calibri"/>
            <family val="2"/>
            <scheme val="minor"/>
          </rPr>
          <t>Comprende los pagos que realiza el Gobierno derivados del gasto devengado no pagado de ejercicios fiscales anteriores.
	-Pedro Fabián Monarrez Mercado</t>
        </r>
      </text>
    </comment>
    <comment ref="A145" authorId="0" shapeId="0">
      <text>
        <r>
          <rPr>
            <sz val="11"/>
            <color theme="1"/>
            <rFont val="Calibri"/>
            <family val="2"/>
            <scheme val="minor"/>
          </rPr>
          <t>Comprende los pagos que realiza el Gobierno derivados del gasto devengado no pagado de ejercicios fiscales anteriores.
	-Pedro Fabián Monarrez Mercado</t>
        </r>
      </text>
    </comment>
  </commentList>
</comments>
</file>

<file path=xl/sharedStrings.xml><?xml version="1.0" encoding="utf-8"?>
<sst xmlns="http://schemas.openxmlformats.org/spreadsheetml/2006/main" count="6773" uniqueCount="3099">
  <si>
    <t>ente</t>
  </si>
  <si>
    <t>ámbito</t>
  </si>
  <si>
    <t>activo</t>
  </si>
  <si>
    <t>ente_mayor</t>
  </si>
  <si>
    <t>tema</t>
  </si>
  <si>
    <t>Poder</t>
  </si>
  <si>
    <t>Tipo</t>
  </si>
  <si>
    <t>Año de creación</t>
  </si>
  <si>
    <t>Año de cierre</t>
  </si>
  <si>
    <t xml:space="preserve">Número de contrato/soporte (Creación) </t>
  </si>
  <si>
    <t>clv_2019</t>
  </si>
  <si>
    <t>Número de contrato/soporte (cierre)</t>
  </si>
  <si>
    <t>Acatic</t>
  </si>
  <si>
    <t>Municipal</t>
  </si>
  <si>
    <t>Sí</t>
  </si>
  <si>
    <t>Gobierno</t>
  </si>
  <si>
    <t>Ejecutivo</t>
  </si>
  <si>
    <t>Dependencia</t>
  </si>
  <si>
    <t>NA</t>
  </si>
  <si>
    <t>Amacueca</t>
  </si>
  <si>
    <t>Amatitán</t>
  </si>
  <si>
    <t>Ameca</t>
  </si>
  <si>
    <t>Atotonilco el Alto</t>
  </si>
  <si>
    <t>Atoyac</t>
  </si>
  <si>
    <t>Autlán de Navarro</t>
  </si>
  <si>
    <t>Ayotlán</t>
  </si>
  <si>
    <t>La Barca</t>
  </si>
  <si>
    <t>Zapotlán el Grande</t>
  </si>
  <si>
    <t xml:space="preserve">Zapotlán el Grande
Decreto número 16474
Ciudad Guzmán
Decreto número </t>
  </si>
  <si>
    <t>Cocula</t>
  </si>
  <si>
    <t>Colotlán</t>
  </si>
  <si>
    <t>Cuquío</t>
  </si>
  <si>
    <t>Chimaltitán</t>
  </si>
  <si>
    <t>Chiquilistlán</t>
  </si>
  <si>
    <t>Encarnación de Díaz</t>
  </si>
  <si>
    <t>Guadalajara</t>
  </si>
  <si>
    <t>Hostotipaquillo</t>
  </si>
  <si>
    <t>Ixtlahuacán de los Membrillos</t>
  </si>
  <si>
    <t>Ixtlahuacán del Río</t>
  </si>
  <si>
    <t>Jalostotitlán</t>
  </si>
  <si>
    <t>Jamay</t>
  </si>
  <si>
    <t>Jocotepec</t>
  </si>
  <si>
    <t>Lagos de Moreno</t>
  </si>
  <si>
    <t>Magdalena</t>
  </si>
  <si>
    <t>Mascota</t>
  </si>
  <si>
    <t>Mexticacán</t>
  </si>
  <si>
    <t>Ocotlán</t>
  </si>
  <si>
    <t>Pihuamo</t>
  </si>
  <si>
    <t>Poncitlán</t>
  </si>
  <si>
    <t>Quitupan</t>
  </si>
  <si>
    <t>San Cristóbal de la Barranca</t>
  </si>
  <si>
    <t>San Juan de los Lagos</t>
  </si>
  <si>
    <t>San Martín de Bolaños</t>
  </si>
  <si>
    <t>San Martín Hidalgo</t>
  </si>
  <si>
    <t>San Miguel el Alto</t>
  </si>
  <si>
    <t>San Sebastián del Oeste</t>
  </si>
  <si>
    <t>Sayula</t>
  </si>
  <si>
    <t>Tala</t>
  </si>
  <si>
    <t>Talpa de Allende</t>
  </si>
  <si>
    <t>Tamazula de Gordiano</t>
  </si>
  <si>
    <t>Tecalitlán</t>
  </si>
  <si>
    <t>Tecolotlán</t>
  </si>
  <si>
    <t>Techaluta de Montenegro</t>
  </si>
  <si>
    <t>Tenamaxtlán</t>
  </si>
  <si>
    <t>Teocaltiche</t>
  </si>
  <si>
    <t>Tepatitlán de Morelos</t>
  </si>
  <si>
    <t>Tequila</t>
  </si>
  <si>
    <t>Teuchitlán</t>
  </si>
  <si>
    <t>Tizapán el Alto</t>
  </si>
  <si>
    <t>Tlajomulco de Zúñiga</t>
  </si>
  <si>
    <t>San Pedro Tlaquepaque</t>
  </si>
  <si>
    <t>San Pedro Tlaquepaque
Decreto 23598/LIX/11. Periódico número 10. Sección III Tomo CCCLXXI</t>
  </si>
  <si>
    <t>Tomatlán</t>
  </si>
  <si>
    <t>Tonalá</t>
  </si>
  <si>
    <t>Tonaya</t>
  </si>
  <si>
    <t>Tonila</t>
  </si>
  <si>
    <t>Tototlán</t>
  </si>
  <si>
    <t>Tuxcacuesco</t>
  </si>
  <si>
    <t>Unión de San Antonio</t>
  </si>
  <si>
    <t>Unión de Tula</t>
  </si>
  <si>
    <t>Yahualica de González Gallo</t>
  </si>
  <si>
    <t>Zacoalco de Torres</t>
  </si>
  <si>
    <t>Zapopan</t>
  </si>
  <si>
    <t>Zapotiltic</t>
  </si>
  <si>
    <t>Zapotlanejo</t>
  </si>
  <si>
    <t>Tapalpa</t>
  </si>
  <si>
    <t>Tuxpan</t>
  </si>
  <si>
    <t>Juchitlán</t>
  </si>
  <si>
    <t>Ahualulco de Mercado</t>
  </si>
  <si>
    <t>Etzatlán</t>
  </si>
  <si>
    <t>Teocuitatlán de Corona</t>
  </si>
  <si>
    <t>San Gabriel</t>
  </si>
  <si>
    <t>Chapala</t>
  </si>
  <si>
    <t>Jilotlán de los Dolores</t>
  </si>
  <si>
    <t>Degollado</t>
  </si>
  <si>
    <t>Huejúcar</t>
  </si>
  <si>
    <t>Huejuquilla el Alto</t>
  </si>
  <si>
    <t>Santa María de los Ángeles</t>
  </si>
  <si>
    <t>Totatiche</t>
  </si>
  <si>
    <t>Ojuelos de Jalisco</t>
  </si>
  <si>
    <t>Gómez Farías</t>
  </si>
  <si>
    <t>Villa Hidalgo</t>
  </si>
  <si>
    <t>Mazamitla</t>
  </si>
  <si>
    <t>Villa Purificación</t>
  </si>
  <si>
    <t>Arandas</t>
  </si>
  <si>
    <t>Ejutla</t>
  </si>
  <si>
    <t>Mezquitic</t>
  </si>
  <si>
    <t>Jesús María</t>
  </si>
  <si>
    <t>Atemajac de Brizuela</t>
  </si>
  <si>
    <t>Atenguillo</t>
  </si>
  <si>
    <t>Ayutla</t>
  </si>
  <si>
    <t>Bolaños</t>
  </si>
  <si>
    <t>Guachinango</t>
  </si>
  <si>
    <t>San Diego de Alejandría</t>
  </si>
  <si>
    <t>Tuxcueca</t>
  </si>
  <si>
    <t>Zapotitlán de Vadillo</t>
  </si>
  <si>
    <t>Concepción de Buenos Aires</t>
  </si>
  <si>
    <t>Cuautla</t>
  </si>
  <si>
    <t>Acatlán de Juárez</t>
  </si>
  <si>
    <t>Tolimán</t>
  </si>
  <si>
    <t>Valle de Juárez</t>
  </si>
  <si>
    <t>Cañadas de Obregón</t>
  </si>
  <si>
    <t>Cihuatlán</t>
  </si>
  <si>
    <t>San Marcos</t>
  </si>
  <si>
    <t>La Manzanilla de la Paz</t>
  </si>
  <si>
    <t>El Grullo</t>
  </si>
  <si>
    <t>San Julián</t>
  </si>
  <si>
    <t>Zapotlán del Rey</t>
  </si>
  <si>
    <t>Atengo</t>
  </si>
  <si>
    <t>Puerto Vallarta</t>
  </si>
  <si>
    <t>Villa Corona</t>
  </si>
  <si>
    <t>El Limón</t>
  </si>
  <si>
    <t>Villa Guerrero</t>
  </si>
  <si>
    <t>Valle de Guadalupe</t>
  </si>
  <si>
    <t>El Arenal</t>
  </si>
  <si>
    <t>Santa María del Oro</t>
  </si>
  <si>
    <t>Santa María del Oro
Decreto 17837
Manuel M. Diéguez
Decreto</t>
  </si>
  <si>
    <t>Mixtlán</t>
  </si>
  <si>
    <t>San Juanito de Escobedo</t>
  </si>
  <si>
    <t xml:space="preserve">San Juanito de Escobedo
Decreto número 17112. 
Antonio Escobedo
Decreto número 4499. </t>
  </si>
  <si>
    <t>Casimiro Castillo</t>
  </si>
  <si>
    <t>La Huerta</t>
  </si>
  <si>
    <t>Juanacatlán</t>
  </si>
  <si>
    <t>El Salto</t>
  </si>
  <si>
    <t>Cabo Corrientes</t>
  </si>
  <si>
    <t>Cuautitlán de García Barragán</t>
  </si>
  <si>
    <t>Sistema para el Desarrollo Integral de la Familia del municipio de Acatlán de Juárez</t>
  </si>
  <si>
    <t>Asistencia social</t>
  </si>
  <si>
    <t>OPD</t>
  </si>
  <si>
    <t>Decreto número 12107</t>
  </si>
  <si>
    <t xml:space="preserve">Sistema para el Desarrollo Integral de la Familia del municipio de Ameca, Jalisco </t>
  </si>
  <si>
    <t>Decreto número 12023</t>
  </si>
  <si>
    <t>Sistema para el Desarrollo Integral de la Familia del municipio de Atotonilco el Alto, Jalisco</t>
  </si>
  <si>
    <t>Decreto número 12336</t>
  </si>
  <si>
    <t xml:space="preserve">Sistema para el Desarrollo Integral de la Familia del municipio de Autlán de Navarro, Jal. </t>
  </si>
  <si>
    <t>Decreto Número 12024</t>
  </si>
  <si>
    <t>Sistema para el Desarrollo Integral de la Familia del municipio de La Barca, Jalisco</t>
  </si>
  <si>
    <t xml:space="preserve">Decreto N.° 12025  </t>
  </si>
  <si>
    <t>Sistema para el Desarrollo Integral de la Familia del municipio de Ciudad Guzmán, Jalisco</t>
  </si>
  <si>
    <t>Decreto número 12021</t>
  </si>
  <si>
    <t>Sistema para el Desarrollo Integral de la Familia del municipio de Colotlán, Jalisco</t>
  </si>
  <si>
    <t>Decreto número 12037</t>
  </si>
  <si>
    <t>Sistema para el Desarrollo Integral de la Familia del municipio de Encarnación de Díaz</t>
  </si>
  <si>
    <t>Decreto número 12106</t>
  </si>
  <si>
    <t>Sistema para el Desarrollo Integral de la Familia del Municipio de Guadalajara</t>
  </si>
  <si>
    <t>Gaceta municipal Tomo III, Ejemplar 4 Sección primera
Decreto N.° 12027</t>
  </si>
  <si>
    <t>Decreto 21819-LVII. Número 26. Sección II. Tomo CCCLVI</t>
  </si>
  <si>
    <t>Sistema para el Desarrollo Integral de la Familia del municipio de Lagos de Moreno</t>
  </si>
  <si>
    <t>Decreto N.° 12035</t>
  </si>
  <si>
    <t>Sistema para el Desarrollo Integral de la Familia del municipio de Poncitlán</t>
  </si>
  <si>
    <t>Decreto número 12141</t>
  </si>
  <si>
    <t>Sistema para el Desarrollo Integral de la Familia del municipio de Puerto Vallarta</t>
  </si>
  <si>
    <t>Decreto número 12019</t>
  </si>
  <si>
    <t>Sistema para el Desarrollo Integral de la Familia del municipio de El Salto</t>
  </si>
  <si>
    <t>Decreto número 12026</t>
  </si>
  <si>
    <t>Sistema para el Desarrollo Integral de la Familia del municipio de San Juan de los Lagos</t>
  </si>
  <si>
    <t>Decreto número 12120</t>
  </si>
  <si>
    <t>Sistema para el Desarrollo Integral de la Familia del municipio de Tamazula de Gordiano</t>
  </si>
  <si>
    <t>Decreto número 12022</t>
  </si>
  <si>
    <t>Sistema para el Desarrollo Integral de la Familia del municipio de Tlajomulco de Zúñiga</t>
  </si>
  <si>
    <t>Decreto número 12020</t>
  </si>
  <si>
    <t>Sistema para el Desarrollo Integral de la Familia del municipio de San Pedro Tlaquepaque</t>
  </si>
  <si>
    <t>Sistema para el Desarrollo Integral de la Familia del municipio de Tlaquepaque, Jalisco
Decreto N.° 12028</t>
  </si>
  <si>
    <t>Sistema para el Desarrollo Integral de la Familia del municipio de Tonalá</t>
  </si>
  <si>
    <t>Decreto número 12029</t>
  </si>
  <si>
    <t>Sistema para el Desarrollo Integral de la Familia del municipio de Unión de San Antonio</t>
  </si>
  <si>
    <t>Decreto número 12313</t>
  </si>
  <si>
    <t>Sistema para el Desarrollo Integral de la Familia del municipio de Villa Corona</t>
  </si>
  <si>
    <t>Decreto número 12108</t>
  </si>
  <si>
    <t>Sistema para el Desarrollo Integral de la Familia del municipio de Zapopan</t>
  </si>
  <si>
    <t>Decreto N.° 12036</t>
  </si>
  <si>
    <t>Sistema para el Desarrollo Integral de la Familia del municipio de Zapotiltic</t>
  </si>
  <si>
    <t>Decreto número 12130</t>
  </si>
  <si>
    <t>Sistema para el Desarrollo Integral de la Familia del municipio de Zapotlanejo</t>
  </si>
  <si>
    <t>Decreto número 12109</t>
  </si>
  <si>
    <t>Sistema para el Desarrollo Integral de la Familia del municipio Ahualulco de Mercado</t>
  </si>
  <si>
    <t>Decreto número 12456</t>
  </si>
  <si>
    <t>DIF Municipal de Amacueca</t>
  </si>
  <si>
    <t>Decreto N.° 12473</t>
  </si>
  <si>
    <t>Sistema para el Desarrollo Integral de la Familia del municipio de Amatitán, Jalisco</t>
  </si>
  <si>
    <t>Decreto número 12472</t>
  </si>
  <si>
    <t>Sistema para el Desarrollo Integral de la Familia del municipio de San Juanito de Escobedo</t>
  </si>
  <si>
    <t>Sistema para el Desarrollo Integral de la Familia del municipio de Antonio Escobedo
Decreto número 12427</t>
  </si>
  <si>
    <t>Sistema para el Desarrollo Integral de la Familia del municipio de Arandas, Jalisco</t>
  </si>
  <si>
    <t>Decreto número 12417</t>
  </si>
  <si>
    <t>Sistema para el Desarrollo Integral de la Familia del municipio de El Arenal</t>
  </si>
  <si>
    <t>Decreto número 12479</t>
  </si>
  <si>
    <t>Sistema para el Desarrollo Integral de la Familia del municipio de Atemajac de Brizuela</t>
  </si>
  <si>
    <t xml:space="preserve">Decreto N.° 12471  </t>
  </si>
  <si>
    <t>Sistema para el Desarrollo Integral de la Familia del municipio de Atengo</t>
  </si>
  <si>
    <t>Decreto número 12408</t>
  </si>
  <si>
    <t>Sistema para el Desarrollo Integral de la Familia del municipio de Atenguillo</t>
  </si>
  <si>
    <t>Decreto número 12520</t>
  </si>
  <si>
    <t>Sistema para el Desarrollo Integral de la Familia del municipio de Atoyac, Jalisco</t>
  </si>
  <si>
    <t>Decreto número 12361</t>
  </si>
  <si>
    <t>Sistema para el Desarrollo Integral de la Familia del municipio de Ayotlán, Jalisco</t>
  </si>
  <si>
    <t>Decreto N.° 12522</t>
  </si>
  <si>
    <t>Sistema para el Desarrollo Integral de la Familia del municipio de Ayutla, Jalisco</t>
  </si>
  <si>
    <t>Decreto número 12337</t>
  </si>
  <si>
    <t>Sistema para el Desarrollo Integral de la Familia del municipio de Cabo Corrientes</t>
  </si>
  <si>
    <t>Decreto número 12489</t>
  </si>
  <si>
    <t>Sistema para el Desarrollo Integral de la Familia del municipio de Casimiro Castillo</t>
  </si>
  <si>
    <t>Decreto número 12426</t>
  </si>
  <si>
    <t>https://transparencia.info.jalisco.gob.mx/transparencia/informacion-fundamental/12185</t>
  </si>
  <si>
    <t>Sistema para el Desarrollo Integral de la Familia del municipio de Cihuatlán</t>
  </si>
  <si>
    <t>Decreto número 12501</t>
  </si>
  <si>
    <t>Sistema para el Desarrollo Integral de la Familia del municipio de Cocula</t>
  </si>
  <si>
    <t>Decreto número 12359</t>
  </si>
  <si>
    <t>Sistema para el Desarrollo Integral de la Familia del municipio de Cuautla</t>
  </si>
  <si>
    <t>Sistema para el Desarrollo Integral de la Familia del municipio de Cuquío</t>
  </si>
  <si>
    <t>Decreto número 12506</t>
  </si>
  <si>
    <t>Sistema para el Desarrollo Integral de la Familia del municipio de Chapala</t>
  </si>
  <si>
    <t>Decreto número 12338</t>
  </si>
  <si>
    <t>Sistema para el Desarrollo Integral de la Familia del municipio de Etzatlán</t>
  </si>
  <si>
    <t>Decreto número 12419</t>
  </si>
  <si>
    <t>Sistema para el Desarrollo Integral de la Familia del municipio de El Grullo</t>
  </si>
  <si>
    <t>Decreto número 12526</t>
  </si>
  <si>
    <t>Sistema para el Desarrollo Integral de la Familia del municipio de La Huerta</t>
  </si>
  <si>
    <t>Decreto número 12505</t>
  </si>
  <si>
    <t>Sistema para el Desarrollo Integral de la Familia del municipio de Jalostotitlán</t>
  </si>
  <si>
    <t>Decreto No. 12407</t>
  </si>
  <si>
    <t>Sistema para el Desarrollo Integral de la Familia del municipio de Jesús María</t>
  </si>
  <si>
    <t>Decreto número 12398</t>
  </si>
  <si>
    <t>Sistema para el Desarrollo Integral de la Familia del municipio de Jilotlán de los Dolores</t>
  </si>
  <si>
    <t>Decreto número 12399</t>
  </si>
  <si>
    <t>Sistema para el Desarrollo Integral de la Familia del municipio de Jocotepec</t>
  </si>
  <si>
    <t>Decreto número 12448</t>
  </si>
  <si>
    <t>Sistema para el Desarrollo Integral de la Familia del municipio de El Limón</t>
  </si>
  <si>
    <t>Decreto número 12507</t>
  </si>
  <si>
    <t>Sistema para el Desarrollo Integral de la Familia del municipio de Magdalena</t>
  </si>
  <si>
    <t>Decreto N. °12470</t>
  </si>
  <si>
    <t>Sistema para el Desarrollo Integral de la Familia del municipio de Mascota, Jalisco</t>
  </si>
  <si>
    <t>Decreto 12388</t>
  </si>
  <si>
    <t>Sistema para el Desarrollo Integral de la Familia del municipio de Mezquitic</t>
  </si>
  <si>
    <t>Decreto número 12395</t>
  </si>
  <si>
    <t>Sistema de Agua Potable, Alcantarillados y Saneamiento del Municipio de Mezquitic</t>
  </si>
  <si>
    <t>Sistema para el Desarrollo Integral de la Familia del municipio de Ocotlán, Jalisco</t>
  </si>
  <si>
    <t>Decreto número 12474</t>
  </si>
  <si>
    <t>DIF Municipal de Pihuamo</t>
  </si>
  <si>
    <t>Decreto número 12429</t>
  </si>
  <si>
    <t>DIF Municipal de Villa Purificación</t>
  </si>
  <si>
    <t>Decreto número 12425</t>
  </si>
  <si>
    <t>DIF Municipal de San Marcos</t>
  </si>
  <si>
    <t>Decreto número 12418</t>
  </si>
  <si>
    <t xml:space="preserve">Sistema para el Desarrollo Integral de la Familia de San Martín Hidalgo, Jalisco </t>
  </si>
  <si>
    <t>Decreto número 12396</t>
  </si>
  <si>
    <t>Sistema para el Desarrollo Integral de la Familia del municipio de San Miguel el Alto, Jalisco</t>
  </si>
  <si>
    <t>Decreto número 12449</t>
  </si>
  <si>
    <t>Sistema para el Desarrollo Integral de la Familia del municipio de San Sebastián del Oeste, Jalisco</t>
  </si>
  <si>
    <t>Decreto número 12381</t>
  </si>
  <si>
    <t>Sistema para el Desarrollo Integral de la Familia del municipio de Sayula</t>
  </si>
  <si>
    <t>Decreto número 12428</t>
  </si>
  <si>
    <t>Sistema para el Desarrollo Integral de la Familia del municipio de Tala</t>
  </si>
  <si>
    <t>Decreto número 12339</t>
  </si>
  <si>
    <t>Sistema para el Desarrollo Integral de la Familia del municipio de Talpa de Allende</t>
  </si>
  <si>
    <t>Decreto número 12397</t>
  </si>
  <si>
    <t>Sistema para el Desarrollo Integral de la Familia del municipio de Tecolotlán</t>
  </si>
  <si>
    <t>Decreto número 12468</t>
  </si>
  <si>
    <t>Sistema para el Desarrollo Integral de la Familia del municipio de Tenamaxtlán</t>
  </si>
  <si>
    <t>Decreto número 12454</t>
  </si>
  <si>
    <t>Sistema para el Desarrollo Integral de la Familia del municipio de Tequila, Jalisco</t>
  </si>
  <si>
    <t>Decreto número 12447</t>
  </si>
  <si>
    <t>Sistema para el Desarrollo Integral de la Familia del municipio de Tonaya</t>
  </si>
  <si>
    <t>Decreto número 12458</t>
  </si>
  <si>
    <t>Sistema para el Desarrollo Integral de la Familia del municipio de Tonila</t>
  </si>
  <si>
    <t>Decreto número 12382</t>
  </si>
  <si>
    <t>Sistema para el Desarrollo Integral de la Familia del municipio de Tototlán</t>
  </si>
  <si>
    <t>Decreto N.° 12475</t>
  </si>
  <si>
    <t>Sistema para el Desarrollo Integral de la Familia del municipio de Tuxpan</t>
  </si>
  <si>
    <t>Decreto número 12340</t>
  </si>
  <si>
    <t>Sistema para el Desarrollo Integral de la Familia del municipio de Unión de Tula</t>
  </si>
  <si>
    <t>Decreto número 12502</t>
  </si>
  <si>
    <t>Sistema para el Desarrollo Integral de la Familia del municipio de Valle de Guadalupe</t>
  </si>
  <si>
    <t>Decreto número 12455</t>
  </si>
  <si>
    <t>Sistema para el Desarrollo Integral de la Familia del municipio de Valle de Juárez</t>
  </si>
  <si>
    <t>Decreto número 12469</t>
  </si>
  <si>
    <t>Sistema para el Desarrollo Integral de la Familia del municipio de Villa Guerrero</t>
  </si>
  <si>
    <t>Decreto número 12389</t>
  </si>
  <si>
    <t>Sistema para el Desarrollo Integral de la Familia del municipio de Villa Hidalgo</t>
  </si>
  <si>
    <t>Decreto número 12360</t>
  </si>
  <si>
    <t>Sistema para el Desarrollo Integral de la Familia del municipio de Yahualica de González Gallo</t>
  </si>
  <si>
    <t>Decreto número 12467</t>
  </si>
  <si>
    <t>Sistema para el Desarrollo Integral de la Familia del municipio de Acatic</t>
  </si>
  <si>
    <t>Decreto número 12780</t>
  </si>
  <si>
    <t>Sistema para el Desarrollo Integral de la Familia del municipio de Concepción de Buenos Aires</t>
  </si>
  <si>
    <t>Decreto número 12990</t>
  </si>
  <si>
    <t>Sistema para el Desarrollo Integral de la Familia del municipio de Ejutla</t>
  </si>
  <si>
    <t>Decreto número 13028</t>
  </si>
  <si>
    <t>DIF Municipal de Guachinango</t>
  </si>
  <si>
    <t>Decreto número 12808</t>
  </si>
  <si>
    <t>Sistema para el Desarrollo Integral de la Familia del municipio de Ixtlahuacán de los Membrillos</t>
  </si>
  <si>
    <t>Decreto número 12739</t>
  </si>
  <si>
    <t>Sistema para el Desarrollo Integral de la Familia del municipio de Juanacatlán</t>
  </si>
  <si>
    <t>Decreto número 12815</t>
  </si>
  <si>
    <t>DIF Municipal de Mexticacán</t>
  </si>
  <si>
    <t>Decreto número 12822</t>
  </si>
  <si>
    <t>Sistema para el Desarrollo Integral de la Familia del municipio de Mixtlán, Jalisco</t>
  </si>
  <si>
    <t>Decreto número 12719</t>
  </si>
  <si>
    <t>Sistema para el Desarrollo Integral de la Familia del municipio de San Diego de Alejandría</t>
  </si>
  <si>
    <t>Decreto número 12781</t>
  </si>
  <si>
    <t>Sistema para el Desarrollo Integral de la Familia del municipio de San Julián</t>
  </si>
  <si>
    <t>Decreto número 12992</t>
  </si>
  <si>
    <t>DIF Municipal de San Martín de Bolaños</t>
  </si>
  <si>
    <t>Decreto número 13029</t>
  </si>
  <si>
    <t>Sistema para el Desarrollo Integral de la Familia del municipio de Gómez Farías</t>
  </si>
  <si>
    <t>Decreto número 12848</t>
  </si>
  <si>
    <t>Sistema para el Desarrollo Integral de la Familia del municipio de Tecalitlán</t>
  </si>
  <si>
    <t>Decreto número 12809</t>
  </si>
  <si>
    <t>DIF Municipal de Techaluta de Montenegro</t>
  </si>
  <si>
    <t>Decreto número 13030</t>
  </si>
  <si>
    <t>Sistema para el Desarrollo Integral de la Familia del municipio de Teocaltiche</t>
  </si>
  <si>
    <t>Decreto número 12849</t>
  </si>
  <si>
    <t>DIF Municipal de Tepatitlán de Morelos</t>
  </si>
  <si>
    <t>Decreto número 12821</t>
  </si>
  <si>
    <t>Sistema para el Desarrollo Integral de la Familia del municipio de Teuchitlán</t>
  </si>
  <si>
    <t>Decreto número 12720</t>
  </si>
  <si>
    <t>Sistema para el Desarrollo Integral de la Familia del municipio de Tizapán el Alto, Jalisco</t>
  </si>
  <si>
    <t>Decreto número 12722</t>
  </si>
  <si>
    <t>Sistema para el Desarrollo Integral de la Familia del municipio de Tolimán</t>
  </si>
  <si>
    <t>Decreto número 12991</t>
  </si>
  <si>
    <t>Sistema de Agua Potable, Alcantarillado y Saneamiento del Municipio de Tototlán</t>
  </si>
  <si>
    <t>Medio ambiente</t>
  </si>
  <si>
    <t>Sistema para el Desarrollo Integral de la Familia del municipio de Cañadas de Obregón, Jalisco</t>
  </si>
  <si>
    <t>Decreto N.° 12721</t>
  </si>
  <si>
    <t>Sistema para el Desarrollo Integral de la Familia del municipio de Zacoalco de Torres</t>
  </si>
  <si>
    <t>Decreto número 12850</t>
  </si>
  <si>
    <t>Sistema para el Desarrollo Integral de la Familia del municipio de Zapotitlán de Vadillo</t>
  </si>
  <si>
    <t>Decreto Número 12814</t>
  </si>
  <si>
    <t>Sistema para el Desarrollo Integral de la Familia del municipio de Bolaños</t>
  </si>
  <si>
    <t>Decreto número 13260</t>
  </si>
  <si>
    <t>Sistema para el Desarrollo Integral de la Familia del municipio de Cuautitlán de García Barragán</t>
  </si>
  <si>
    <t>Sistema para el Desarrollo Integral de la Familia del municipio de Cuautitlán
Decreto número 13427</t>
  </si>
  <si>
    <t>DIF Municipal de Chimaltitán</t>
  </si>
  <si>
    <t>Decreto número 13192</t>
  </si>
  <si>
    <t>Sistema para el Desarrollo Integral de la Familia del municipio de Hostotipaquillo</t>
  </si>
  <si>
    <t>Decreto número 13119</t>
  </si>
  <si>
    <t>Sistema para el Desarrollo Integral de la Familia del municipio de Huejúcar</t>
  </si>
  <si>
    <t>Decreto número 13108</t>
  </si>
  <si>
    <t>Sistema para el Desarrollo Integral de la Familia del municipio de Huejuquilla el Alto</t>
  </si>
  <si>
    <t>Decreto número 13276</t>
  </si>
  <si>
    <t>Sistema para el Desarrollo Integral de la Familia del municipio de Jamay</t>
  </si>
  <si>
    <t>Decreto número 13120</t>
  </si>
  <si>
    <t>Sistema para el Desarrollo Integral de la Familia del municipio de Quitupan</t>
  </si>
  <si>
    <t>Decreto número 13081</t>
  </si>
  <si>
    <t>Sistema para el Desarrollo Integral de la Familia del municipio de San Cristóbal de la Barranca</t>
  </si>
  <si>
    <t>Decreto número 13079</t>
  </si>
  <si>
    <t>Sistema para el Desarrollo Integral de la Familia del municipio de Santa María de los Ángeles</t>
  </si>
  <si>
    <t>Decreto número 13092</t>
  </si>
  <si>
    <t>Sistema para el Desarrollo Integral de la Familia del municipio de Tapalpa</t>
  </si>
  <si>
    <t>Decreto número 13134</t>
  </si>
  <si>
    <t>Sistema para el Desarrollo Integral de la Familia del municipio de Tomatlán</t>
  </si>
  <si>
    <t>Decreto número 13106</t>
  </si>
  <si>
    <t>Sistema para el Desarrollo Integral de la Familia del municipio de Totatiche</t>
  </si>
  <si>
    <t>Decreto número 13193</t>
  </si>
  <si>
    <t>Sistema para el Desarrollo Integral de la Familia del municipio de Tuxcacuesco</t>
  </si>
  <si>
    <t>Decreto número 13425</t>
  </si>
  <si>
    <t>Sistema para el Desarrollo Integral de la Familia del municipio de Tuxcueca</t>
  </si>
  <si>
    <t>Decreto número 13091</t>
  </si>
  <si>
    <t>Sistema para el Desarrollo Integral de la Familia del municipio de San Gabriel</t>
  </si>
  <si>
    <t>Sistema para el Desarrollo Integral de la Familia del municipio de Venustiano Carranza
Decreto número 13426</t>
  </si>
  <si>
    <t>Sistema para el desarrollo Integral de la Familia del municipio de Zapotlán del Rey, Jalisco</t>
  </si>
  <si>
    <t>Decreto número 13080</t>
  </si>
  <si>
    <t>Sistema para el Desarrollo Integral de la Familia del municipio de Chiquilistlán</t>
  </si>
  <si>
    <t>Decreto número 13575</t>
  </si>
  <si>
    <t>Sistema para el Desarrollo Integral de la Familia del municipio de Ixtlahuacán del Río</t>
  </si>
  <si>
    <t>Decreto número 13573</t>
  </si>
  <si>
    <t>Sistema para el Desarrollo Integral de la Familia del municipio de Juchitlán</t>
  </si>
  <si>
    <t>Decreto número 13574</t>
  </si>
  <si>
    <t>Sistema para el Desarrollo Integral de la Familia del municipio de Santa María del Oro</t>
  </si>
  <si>
    <t>Sistema para el Desarrollo Integral de la Familia del municipio de Santa María del Oro
Decreto
Sistema para el Desarrollo Integral de la Familia del municipio de Manuel M. Diéguez
Decreto 13774 del 09/12/1989</t>
  </si>
  <si>
    <t>Sistema para el Desarrollo Integral de la Familia del municipio de La Manzanilla de la Paz</t>
  </si>
  <si>
    <t>Decreto número 13756</t>
  </si>
  <si>
    <t>Sistema para el Desarrollo Integral de la Familia del municipio de Mazamitla</t>
  </si>
  <si>
    <t>Decreto número 13614</t>
  </si>
  <si>
    <t>Sistema para el Desarrollo Integral de la Familia del municipio de Teocuitatlán de Corona</t>
  </si>
  <si>
    <t>Decreto número 13625</t>
  </si>
  <si>
    <t>Sistema para el Desarrollo Integral de la Familia del municipio de Degollado</t>
  </si>
  <si>
    <t>Decreto número 14841</t>
  </si>
  <si>
    <t>Sistema de Agua Potable y Alcantarillado de Zapotlanejo, Jalisco</t>
  </si>
  <si>
    <t>Decreto número 14591</t>
  </si>
  <si>
    <t>Sistema de Agua Potable, Alcantarillado y Saneamiento del Municipio de Degollado (SIAPADEG)</t>
  </si>
  <si>
    <t>Decreto número 16158</t>
  </si>
  <si>
    <t>Fideicomiso de Turismo de Puerto Vallarta</t>
  </si>
  <si>
    <t>Economía</t>
  </si>
  <si>
    <t>Fideicomiso</t>
  </si>
  <si>
    <t>F/2177</t>
  </si>
  <si>
    <t>Sistema para el Desarrollo Integral de la Familia del municipio de Ojuelos de Jalisco</t>
  </si>
  <si>
    <t>Decreto número 16579</t>
  </si>
  <si>
    <t>Consejo Municipal del Deporte de Guadalajara</t>
  </si>
  <si>
    <t>Otro</t>
  </si>
  <si>
    <t>Gaceta municipal de julio
Decreto número 17190</t>
  </si>
  <si>
    <t>Decreto 21819/LVII/07. Número 26. Sección II. Tomo CCCLVI</t>
  </si>
  <si>
    <t>Organismo Público Descentralizado Zoológico Guadalajara</t>
  </si>
  <si>
    <t>Gaceta municipal Tomo III, Ejemplar 4 Sección primera
Decreto número 13144</t>
  </si>
  <si>
    <t>Consejo Municipal del Deporte de Zapopan, Jalisco</t>
  </si>
  <si>
    <t>Decreto número 17191</t>
  </si>
  <si>
    <t>Consejo Municipal del Deporte de La Barca</t>
  </si>
  <si>
    <t>Decreto número 18029</t>
  </si>
  <si>
    <t>Consejo Municipal del Deporte de Ocotlán, Jalisco</t>
  </si>
  <si>
    <t>Consejo Municipal del Deporte de Ahualulco de Mercado</t>
  </si>
  <si>
    <t>Decreto número 18977. Periódico número 8. Sección II Tomo CCCXXXVIII</t>
  </si>
  <si>
    <t>Organismo Público Descentralizado Servicios de Salud del Municipio de Zapopan</t>
  </si>
  <si>
    <t>Salud</t>
  </si>
  <si>
    <t>F2001817</t>
  </si>
  <si>
    <t>Albergue Las Cuadritas "Fray Antonio Alcalde"</t>
  </si>
  <si>
    <t>Acuerdo</t>
  </si>
  <si>
    <t>Instituto Municipal de las Mujeres en Guadalajara</t>
  </si>
  <si>
    <t>Certificación del Acta no. 26</t>
  </si>
  <si>
    <t xml:space="preserve">Instituto Zapotlense de la Juventud del municipio de Zapotlán el Grande, Jalisco </t>
  </si>
  <si>
    <t xml:space="preserve">Gaceta edición especial. Epoca 1. Año 3. </t>
  </si>
  <si>
    <t xml:space="preserve">Sistema Barquense de Agua Potable, Alcantarillado y Saneamiento (SIBAPAS) </t>
  </si>
  <si>
    <t>Decreto sin número</t>
  </si>
  <si>
    <t>Instituto Municipal de Atención a la Juventud de Guadalajara</t>
  </si>
  <si>
    <t>Gaceta Tomo I. Año 87.</t>
  </si>
  <si>
    <t>Fideicomiso Irrevocable de Garantía, Administración y Fuente de Pago (Zapopan)</t>
  </si>
  <si>
    <t>F/00111</t>
  </si>
  <si>
    <t>San Ignacio Cerro Gordo</t>
  </si>
  <si>
    <t>Decreto 20371. Periódico número 32. Sección IX. Tomo CCCXLVI</t>
  </si>
  <si>
    <t>Sistema de Agua Potable, Alcantarillado y Saneamiento del Municipio de Arandas Jalisco (SIMAPAAJAJ)</t>
  </si>
  <si>
    <t>Sistema Municipal de Agua Potable y Alcantarillado de Arandas, Jalisco
Acuerdo de la sesión ordinaria del 13 de febrero del 2006</t>
  </si>
  <si>
    <t>Patronato del Centro Histórico y Franja Turística de Puerto Vallarta</t>
  </si>
  <si>
    <t>Instituto Municipal de las Mujeres Zapopanas para la Igualdad Sustantiva</t>
  </si>
  <si>
    <t xml:space="preserve">Junta Intermunicipal del Medio Ambiente para la Gestión Integral de la Cuenca Baja del Río Ayuquila </t>
  </si>
  <si>
    <t>Intermunicipal</t>
  </si>
  <si>
    <t>Convenio de creación. Periódico número 33. Sección II Tomo CCCLVIII</t>
  </si>
  <si>
    <t>Sistema de Agua Potable, Alcantarillado y Saneamiento del Municipio de Ameca</t>
  </si>
  <si>
    <t>Gaceta Edicición No. 3</t>
  </si>
  <si>
    <t>Sistema de Agua Potable, Alcantarillado y Saneamiento del Municipio de Zapotlán el Grande</t>
  </si>
  <si>
    <t>Gaceta Núm. 9</t>
  </si>
  <si>
    <t>Consejo Social de Cooperación para el Desarrollo Urbano de Guadalajara</t>
  </si>
  <si>
    <t>Territorio</t>
  </si>
  <si>
    <t>Patronato del Centro Histórico, Barrios y Zonas Tradicionales de la ciudad de Guadalajara</t>
  </si>
  <si>
    <t>Cultura</t>
  </si>
  <si>
    <t>Gaceta municipal. Suplemento. Tomo III. Ejemplar 5 
Decreto número 15305</t>
  </si>
  <si>
    <t>Consejo Municipal del Deporte de Jocotepec</t>
  </si>
  <si>
    <t>Consejo Municipal del Deporte de Puerto Vallarta</t>
  </si>
  <si>
    <t>Agua y Saneamiento del Municipio de Tepatitlán de Morelos, Jalisco (ASTEPA)</t>
  </si>
  <si>
    <t>Acuerdo #294-2007/2009</t>
  </si>
  <si>
    <t>Sistema para el Desarrollo Integral de la Familia del municipio de San Ignacio Cerro Gordo</t>
  </si>
  <si>
    <t xml:space="preserve">Acuerdo #011-2007/2009 de sesión extraordinaria </t>
  </si>
  <si>
    <t>Sistema Intermunicipal de Manejo de Residuos Sureste (SIMAR Sureste)</t>
  </si>
  <si>
    <t>Convenio de creación. Periódico número 42. Sección II Tomo CCCLXI
Acuerdo modificatorio. Periódico número 19. Sección II Tomo CCCLXV</t>
  </si>
  <si>
    <t>Sistema Intermunicipal de Manejo de Residuos Ayuquila Valles (SIMAR Ayuquila Valles)</t>
  </si>
  <si>
    <t>Convenio de creación. Periódico Número 42. Sección II. Tomo CCCLX</t>
  </si>
  <si>
    <t>Sistema Intermunicipal de Manejo de Residuos Ayuquila - Llano (SIMAR Ayuquila - Llano)</t>
  </si>
  <si>
    <t>Convenio de creación. Periódico Número 42. Sección III. Tomo CCCLX</t>
  </si>
  <si>
    <t>Sistema de Agua Potable, Alcantarillado y Saneamiento del Municipio de Colotlán, Jalisco (SAPASCO)</t>
  </si>
  <si>
    <t>Certificación del Acta de Cabildo. No. 18</t>
  </si>
  <si>
    <t>Sistema de Agua Potable, Alcantarillado y Saneamiento del Municipio de Chapala, Jalisco (SIMAPA)</t>
  </si>
  <si>
    <t xml:space="preserve">Acuerdo de ayuntamiento </t>
  </si>
  <si>
    <t>Instituto Para la Igualdad Sustantiva entre Hombres y Mujeres de Jocotepec</t>
  </si>
  <si>
    <t>Instituto Municipal de Atención a la Juventud de Jocotepec, Jalisco</t>
  </si>
  <si>
    <t>Sistema de Agua Potable, Alcantarillado y Saneamiento del Municipio de San Miguel el Alto, Jalisco (SAPASMA)</t>
  </si>
  <si>
    <t>Gaceta municipal, Año 2, No. 15, Epoca II</t>
  </si>
  <si>
    <t>Sistema de Agua Potable, Alcantarillado y Saneamiento del Municipio de Talpa de Allende (SIAPAS-TALPA)</t>
  </si>
  <si>
    <t>Acuerdo de creación publicado en gaceta municipal</t>
  </si>
  <si>
    <t>Instituto de Alternativas para los Jóvenes de Tonalá</t>
  </si>
  <si>
    <t>Instituto Municipal de la Mujer de Tonalá</t>
  </si>
  <si>
    <t>Acuerdo de ayuntamiento No. 641</t>
  </si>
  <si>
    <t>Sistema de Agua Potable y Alcantarillado del Municipio de Unión de Tula</t>
  </si>
  <si>
    <t>Decreto número 16186</t>
  </si>
  <si>
    <t>Sistema de Agua Potable, Alcantarillado y Saneamiento del Municipio de Villa Hidalgo, Jalisco</t>
  </si>
  <si>
    <t>Acuerdo de ayuntamiento (acta 006/2008)</t>
  </si>
  <si>
    <t>Sistema de Agua Potable, Alcantarillado y Saneamiento del Municipio de San Ignacio Cerro Gordo</t>
  </si>
  <si>
    <t>Acuerdo #207-2007/2009
sesión extraordinaria</t>
  </si>
  <si>
    <t>Asociación Intermunicipal para la Protección del Medio Ambiente y el Desarrollo Sustentable del Lago de Chapala</t>
  </si>
  <si>
    <t>Escritura pública 9522 nueve mil quinientos veintidós, tomo XIII, libro diez.
Convenio modificatorio. Periódico número 47. Sección IV Tomo CCCLXXXII</t>
  </si>
  <si>
    <t>Junta Intermunicipal de Medio Ambiente para la Gestión Integral de la Cuenca del Río Coahuayana (JIRCO)</t>
  </si>
  <si>
    <t>Convenio de creación. Periódico número 47. Sección II Tomo CCCLXIV</t>
  </si>
  <si>
    <t>Sistema Intermunicipal de Manejo de Residuos Sur-Sureste (SIMAR Sur-Sureste)</t>
  </si>
  <si>
    <t>Convenio de creación. Periódico número 18. Sección IIi Tomo CCCLXV</t>
  </si>
  <si>
    <t>Instituto Municipal de la Mujer en San Diego de Alejandría</t>
  </si>
  <si>
    <t>Instituto Municipal de las Mujeres de San Julián</t>
  </si>
  <si>
    <t>Gaceta Municipal No. 20. Año 3</t>
  </si>
  <si>
    <t>Sistema de Agua Potable, Alcantarillado y Saneamiento del Municipio de San Julián (SAPAJ)</t>
  </si>
  <si>
    <t>Consejo Municipal del Deporte de Tonalá</t>
  </si>
  <si>
    <t>Acuerdo no. 1285</t>
  </si>
  <si>
    <t>Instituto Municipal de la Mujer Zapotlense en Zapotlán el Grande</t>
  </si>
  <si>
    <t>Gaceta Num. 3</t>
  </si>
  <si>
    <t>Instituto Municipal de las Mujeres de El Grullo</t>
  </si>
  <si>
    <t>Instituto Municipal de la Vivienda de Guadalajara</t>
  </si>
  <si>
    <t>Sistema de Agua Potable, Alcantarillado y Saneamiento del Municipio de La Huerta</t>
  </si>
  <si>
    <t>Instituto de Atención a la Juventud Teocaltichense</t>
  </si>
  <si>
    <t xml:space="preserve">Gaceta municipal número: Ejemplar 1 ordinario </t>
  </si>
  <si>
    <t>Instituto Municipal de las Mujeres de Teocaltiche</t>
  </si>
  <si>
    <t>Sesión Extraordinaria. Acta número 9 del 18 de mayo de 2010</t>
  </si>
  <si>
    <t>Instituto de Cultura, Recreación y Deporte del Municipio de Tlajomulco de Zúñiga</t>
  </si>
  <si>
    <t>Instituto Municipal de la Mujer Tlajomulquense de Tlajomulco de Zúñiga</t>
  </si>
  <si>
    <t>Consejo Municipal contra las Adicciones en San Pedro Tlaquepaque</t>
  </si>
  <si>
    <t>Consejo Municipal contra las Adicciones en San Pedro Tlaquepaque
Gaceta diciembre de 2012. Año 01. Número 03
Consejo Municipal contra las Adicciones en Tlaquepaque
Gaceta marzo 2010. Acta de sesión ordinaria número 5.</t>
  </si>
  <si>
    <t>Instituto Municipal de la Juventud en San Pedro Tlaquepaque</t>
  </si>
  <si>
    <t>Instituto Municipal de la Juventud en San Pedro Tlaquepaque
Gaceta diciembre 2012. Año 01. Número 3
Instituto Municipal de la Juventud en Tlaquepaque
Acta de sesión ordinaria 09 de agosto de 2010</t>
  </si>
  <si>
    <t>Instituto de las Mujeres y para la Igualdad Sustantiva del Municipio de San Pedro Tlaquepaque</t>
  </si>
  <si>
    <t>Instituto de las Mujeres y para la Igualdad Sustantiva del Municipio de San Pedro Tlaquepaque
Acta de sesión ordinaria número 19. Julio 2016
Instituto Municipal de las Mujeres en San Pedro Tlaquepaque
Gaceta diciembre 2012. Año 01. Número 3
Instituto Municipal de las Mujeres en Tlaquepaque
Gaceta marzo 2010. Acta de sesión ordinaria número 5</t>
  </si>
  <si>
    <t>Patronato Nacional de la Cerámica</t>
  </si>
  <si>
    <t>Fideicomiso de Equipamiento e Infraestructura Urbana y Vial en la Zona del Bajío</t>
  </si>
  <si>
    <t>F/2001817</t>
  </si>
  <si>
    <t>Fideicomiso Maestro de Fomento Económico para el Municipio de Zapopan (FIMAFEZ)</t>
  </si>
  <si>
    <t>106807-3</t>
  </si>
  <si>
    <t>Instituto de Planeación y Gestión del Desarrollo</t>
  </si>
  <si>
    <t>Instituto Metropolitano de Planeación
Año de creación: 2011
Decreto 23486/LIX/10 Periódico Número 48. Sección V Tomo CCCLXVIII
Instituto de Planeación y Gestión del Desarrollo
Año 2020
Decreto número 27808/LXII/20</t>
  </si>
  <si>
    <t>Instituto Municipal de la Mujer del Municipio de Autlán de Navarro</t>
  </si>
  <si>
    <t>AA/20110427/O/002</t>
  </si>
  <si>
    <t>Comité de Feria de Zapotlán el Grande, Jalisco</t>
  </si>
  <si>
    <t>Gaceta Num. 6, Año 2</t>
  </si>
  <si>
    <t>Consejo Municipal del Deporte de Degollado, Jalisco</t>
  </si>
  <si>
    <t>Instituto Vallartense de Cultura</t>
  </si>
  <si>
    <t>Sistema de Agua Potable, Alcantarillado y Saneamiento del Municipio de San Martín de Hidalgo, Jalisco</t>
  </si>
  <si>
    <t>Gaceta edición 5</t>
  </si>
  <si>
    <t>Junta Intermunicipal de Medio Ambiente de Sierra Occidental y Costa</t>
  </si>
  <si>
    <t>Convenio de creación. Periódico número 13. Sección II Tomo CCCLXXIII</t>
  </si>
  <si>
    <t>Instituto Municipal de las Mujeres de Jilotlán</t>
  </si>
  <si>
    <t>Gaceta Acta No. 45/.5/.2012</t>
  </si>
  <si>
    <t>Instituto Municipal de la Mujer Pihuamense</t>
  </si>
  <si>
    <t>Acta de ayuntamiento Quincuagésima Quinta Sesión Ordinaria</t>
  </si>
  <si>
    <t>Instituto Municipal de las Mujeres Tamazulenses</t>
  </si>
  <si>
    <t>Acuerdo. Periódico Número 11. Sección II, Tomo CCCLXXXV</t>
  </si>
  <si>
    <t>Consejo Municipal del Deporte de San Pedro Tlaquepaque</t>
  </si>
  <si>
    <t>Acta de sesión ordinaria número 03</t>
  </si>
  <si>
    <t>Instituto Municipal de las Mujeres Tonayenses</t>
  </si>
  <si>
    <t>Acuerdo de sesión 16 de julio del 2012</t>
  </si>
  <si>
    <t>Junta Intermunicipal de Medio Ambiente de la Costa Sur</t>
  </si>
  <si>
    <t>Convenio de creación número 19. Sección II Tomo CCCLXXVI</t>
  </si>
  <si>
    <t>Sistema Intermunicipal de Manejo de Residuos Lagunas (SIMAR Lagunas)</t>
  </si>
  <si>
    <t>Convenio de creación. Periódico número 21. Sección III Tomo CCCLXXVI
Adenda al convenio. Periódico número 37. Sección X Tomo CCCLXXVIII</t>
  </si>
  <si>
    <t>Instituto Municipal de la Mujer en La Barca</t>
  </si>
  <si>
    <t>Administración de Estacionómetros para la Asistencia Social del Municipio de Zapotlán el Grande</t>
  </si>
  <si>
    <t>Gaceta Num. 42</t>
  </si>
  <si>
    <t>Patronato de las Instalaciones de la Feria de Lagos de Moreno</t>
  </si>
  <si>
    <t>Acta de sesión número 9</t>
  </si>
  <si>
    <t>Instituto Tecalitlense de la Mujer</t>
  </si>
  <si>
    <t>Centro de Estimulación para Personas con Discapacidad Intelectual de Tlajomulco de Zúñiga</t>
  </si>
  <si>
    <t>Instituto de Alternativas para los Jóvenes de Tlajomulco de Zúñiga</t>
  </si>
  <si>
    <t>Junta Intermunicipal de Medio Ambiente Altos Sur</t>
  </si>
  <si>
    <t>Convenio de creación número 31. Sección IV Tomo CCCLXXIX</t>
  </si>
  <si>
    <t>Sistema de Agua Potable, Alcantarillado y Saneamiento del Municipio de Jamay (SIMAPAS)</t>
  </si>
  <si>
    <t>Sistema de Agua Potable, Alcantarillado y Saneamiento de Magdalena</t>
  </si>
  <si>
    <t>Sistema de Agua Potable y Alcantarillado de Mascota</t>
  </si>
  <si>
    <t>Sistema Integral de Agua de Tapalpa</t>
  </si>
  <si>
    <t>Sistema de Agua Potable, Alcantarillado y Saneamiento del Municipio de Atotonilco el Alto (SAPAMA)</t>
  </si>
  <si>
    <t xml:space="preserve">Reglamento municipal </t>
  </si>
  <si>
    <t>Instituto Tecalitlense de la Juventud</t>
  </si>
  <si>
    <t>Gaceta Dic 2015 - Feb 2016</t>
  </si>
  <si>
    <t>Instituto de la Mujer Tenamaxtlán</t>
  </si>
  <si>
    <t>Fideicomiso Revocable de Administración, Inversión y Fuente de Pago "Av. Juan Palomar Arias"</t>
  </si>
  <si>
    <t>co-001/2015</t>
  </si>
  <si>
    <t xml:space="preserve">Agencia Metropolitana de Bosques Urbanos del Área Metropolitana de Guadalajara </t>
  </si>
  <si>
    <t>Red de Bosques Urbanos de Guadalajara
Año de inicio: 2016
Agencia Metropolitana de Bosques Urbanos del Área Metropolitana de Guadalajara
Año de inicio: 2019
Número 47. Sección IV. Tomo CCCXCV</t>
  </si>
  <si>
    <t>Sistema Administrativo Municipal de Agua Potable y Alcantarillado de Ixtlahuacán de los Membrillos</t>
  </si>
  <si>
    <t>Acuerdo de ayuntamiento de sesión ordinaria 25</t>
  </si>
  <si>
    <t>Instituto Municipal de Planeación de Lagos de Moreno</t>
  </si>
  <si>
    <t>Sistema de Agua Potable, Alcantarillado y Saneamiento del Municipio de Mazamitla Jalisco</t>
  </si>
  <si>
    <t xml:space="preserve">Acta de sesión ordinaria no. 17 </t>
  </si>
  <si>
    <t>Consejo Municipal del Deporte de Yahualica</t>
  </si>
  <si>
    <t>Gaceta Municipal edición especial</t>
  </si>
  <si>
    <t>Fideicomiso Coeficiente de Utilización del Suelo</t>
  </si>
  <si>
    <t>2365-2</t>
  </si>
  <si>
    <t>Junta Intermunicipal de Medio Ambiente para la Gestión Integral de la Región Norte del Estado de Jalisco (JINOR)</t>
  </si>
  <si>
    <t>Convenio de creación número 17. Sección IV Tomo CCCLXXXIX</t>
  </si>
  <si>
    <t>Junta Intermunicipal de Medio Ambiente para la Gestión Integral de la Región Valles (JIMAV)</t>
  </si>
  <si>
    <t>Convenio de creación</t>
  </si>
  <si>
    <t>Fideicomiso Público de Administración, Garantía y Fuente de Pago para la Concesión de Alumbrado Público del Municipio de Zapopan, Jalisco</t>
  </si>
  <si>
    <t>2546-9</t>
  </si>
  <si>
    <t>Comité del Carnaval Sayula</t>
  </si>
  <si>
    <t>Gaceta Municipal No. 1, Año 3, Epoca II</t>
  </si>
  <si>
    <t>Patronato del Centro Histórico y Barrios Tradicionales de Tonalá, Jalisco "Tonalá Mágico"</t>
  </si>
  <si>
    <t>Acuerdo no. 1083</t>
  </si>
  <si>
    <t>Junta Intermunicipal de Medio Ambiente Lagunas</t>
  </si>
  <si>
    <t>Convenio de creación. Periódico número 14. Sección IV Tomo CCCXCVI</t>
  </si>
  <si>
    <t xml:space="preserve">Agencia Metropolitana de Servicios de Infraestructura para la Movilidad del Área Metropolitana de Guadalajara </t>
  </si>
  <si>
    <t>Periódico Número 47. Sección IV. Tomo CCCXCV</t>
  </si>
  <si>
    <t>Sistema Integral del Agua de Ayotlán (SIAA)</t>
  </si>
  <si>
    <t>Certificación del Acta Ordinaria No. 13</t>
  </si>
  <si>
    <t>Organismo Municipal del Agua y Saneamiento de Tala (OMAST)</t>
  </si>
  <si>
    <t>Acuerdo de la Sesión Ordinaria de Ayuntamiento número 25 de fecha 08 de agosto de 2019</t>
  </si>
  <si>
    <t>Sistema de Agua Potable y Alcantarillado de Tamazula de Gordiano</t>
  </si>
  <si>
    <t>Junta Intermunicipal de Medio Ambiente del Ayuquila Alto (JIMA Ayuquila Alto)</t>
  </si>
  <si>
    <t>Periódico Número 39. Sección XI. Tomo CCCXCVII</t>
  </si>
  <si>
    <t xml:space="preserve">Organismo Público Descentralizado Sierra de Quila (OPD Sierra de Quila) </t>
  </si>
  <si>
    <t>Sistema Intermunicipal de los Servicios de Agua Potable y Alcantarillado (SIAPA)</t>
  </si>
  <si>
    <t>2009 /2013</t>
  </si>
  <si>
    <t>Decreto número 24805/LX/13</t>
  </si>
  <si>
    <t>Policía Metropolitana de Guadalajara</t>
  </si>
  <si>
    <t>Seguridad</t>
  </si>
  <si>
    <t>2019
2016</t>
  </si>
  <si>
    <t>NA
2018</t>
  </si>
  <si>
    <t xml:space="preserve">Policía Metropolitana de Guadalajara
Convenio Específico de Coordinación y Asociación Metropolitana y Decreto número 27354/LXII/19. Periódico número  Sección IV Tomo CCCXCV
Agencia Metropolitana de Seguridad Pública del Área Metropolitana de Guadalajara
Convenio Específico de Coordinación y Asociación Metropolitana  </t>
  </si>
  <si>
    <t>Instituto de las Mujeres de Cuquío</t>
  </si>
  <si>
    <t>Instituto Municipal de la Juventud Mazamitla</t>
  </si>
  <si>
    <t>Instituto Municipal de la Mujer de Zapotitlán de Vadillo</t>
  </si>
  <si>
    <t>Instituto Municipal de las Mujeres de Mazamitla</t>
  </si>
  <si>
    <t>No.</t>
  </si>
  <si>
    <t>Municipio</t>
  </si>
  <si>
    <t>Región</t>
  </si>
  <si>
    <t>Población 2015</t>
  </si>
  <si>
    <t>Población 2020</t>
  </si>
  <si>
    <t>Clave</t>
  </si>
  <si>
    <t>Concepto</t>
  </si>
  <si>
    <t>Fin</t>
  </si>
  <si>
    <t>Función</t>
  </si>
  <si>
    <t>Sub-función</t>
  </si>
  <si>
    <t>Dimención del indicador</t>
  </si>
  <si>
    <t>Tipo de programa</t>
  </si>
  <si>
    <t>Frecuencia</t>
  </si>
  <si>
    <t>Tipo de indicador</t>
  </si>
  <si>
    <t>Nivel de MIR</t>
  </si>
  <si>
    <t>Nombre</t>
  </si>
  <si>
    <t>001</t>
  </si>
  <si>
    <t>Altos Sur</t>
  </si>
  <si>
    <t>PAI</t>
  </si>
  <si>
    <t>Presupuesto inicial</t>
  </si>
  <si>
    <t>1. Gobierno</t>
  </si>
  <si>
    <t>1.1. Legislación</t>
  </si>
  <si>
    <t>1.1.1 Legislación</t>
  </si>
  <si>
    <t>Eficacia</t>
  </si>
  <si>
    <t>Estatégico</t>
  </si>
  <si>
    <t>MIR</t>
  </si>
  <si>
    <t>Mensual</t>
  </si>
  <si>
    <t>Porcentaje</t>
  </si>
  <si>
    <t>FIN</t>
  </si>
  <si>
    <t>Mtra. Lucila López Virgen</t>
  </si>
  <si>
    <t>002</t>
  </si>
  <si>
    <t>Lagunas</t>
  </si>
  <si>
    <t>1GF</t>
  </si>
  <si>
    <t>Primer informe de avances de gestión financiera</t>
  </si>
  <si>
    <t>1.1.2 Fiscalización</t>
  </si>
  <si>
    <t>Eficiencia</t>
  </si>
  <si>
    <t>Gestión</t>
  </si>
  <si>
    <t>Indicador de gestión</t>
  </si>
  <si>
    <t>Bimestral</t>
  </si>
  <si>
    <t>Tasa</t>
  </si>
  <si>
    <t>PROPÓSITO</t>
  </si>
  <si>
    <t>L.C.P. Teresa de Jesús Casillas Gómez</t>
  </si>
  <si>
    <t>003</t>
  </si>
  <si>
    <t>Valles</t>
  </si>
  <si>
    <t>2GF</t>
  </si>
  <si>
    <t>Segundo informe de avances de gestión financiera</t>
  </si>
  <si>
    <t>1.2. Justicia</t>
  </si>
  <si>
    <t>1.2.1 Impartición de justicia</t>
  </si>
  <si>
    <t>Econocmía</t>
  </si>
  <si>
    <t>Trimestral</t>
  </si>
  <si>
    <t>Razón</t>
  </si>
  <si>
    <t>COMPONENTE</t>
  </si>
  <si>
    <t>Lic. Soledad Rizo Orozco</t>
  </si>
  <si>
    <t>004</t>
  </si>
  <si>
    <t>1M</t>
  </si>
  <si>
    <t>Modificación al presupuesto No. 1</t>
  </si>
  <si>
    <t>1.2.2 Procuración de justicia</t>
  </si>
  <si>
    <t>Calidad</t>
  </si>
  <si>
    <t>Cuatrimestral</t>
  </si>
  <si>
    <t>Promedio</t>
  </si>
  <si>
    <t>ACTIVIDAD</t>
  </si>
  <si>
    <t>L.C.P. Gisela Gabriela Casillas García</t>
  </si>
  <si>
    <t>005</t>
  </si>
  <si>
    <t>2M</t>
  </si>
  <si>
    <t>Modificación al presupuesto No. 2</t>
  </si>
  <si>
    <t>1.2.3 Reclusión y readaptación social</t>
  </si>
  <si>
    <t>Semestral</t>
  </si>
  <si>
    <t>Tasa de variación</t>
  </si>
  <si>
    <t>INDICADOR DE GESTIÓN</t>
  </si>
  <si>
    <t>Ofelia Nuño Rivera</t>
  </si>
  <si>
    <t>006</t>
  </si>
  <si>
    <t>3M</t>
  </si>
  <si>
    <t>Modificación al presupuesto No. 3</t>
  </si>
  <si>
    <t>1.2.4 Derechos humanos</t>
  </si>
  <si>
    <t>Anual</t>
  </si>
  <si>
    <t>Mtro. Edgar Gerardo Arellano Guzmán</t>
  </si>
  <si>
    <t>007</t>
  </si>
  <si>
    <t>4M</t>
  </si>
  <si>
    <t>Modificación al presupuesto No. 4</t>
  </si>
  <si>
    <t>1.3. Coordinación política de gobierno</t>
  </si>
  <si>
    <t>1.3.1 Presidencia / Gubernatura</t>
  </si>
  <si>
    <t>Bienal</t>
  </si>
  <si>
    <t>008</t>
  </si>
  <si>
    <t>5M</t>
  </si>
  <si>
    <t>Modificación al presupuesto No. 5</t>
  </si>
  <si>
    <t>1.3.2 Política interior</t>
  </si>
  <si>
    <t>009</t>
  </si>
  <si>
    <t>6M</t>
  </si>
  <si>
    <t>Modificación al presupuesto No. 6</t>
  </si>
  <si>
    <t>1.3.3 Preservación y cuidado del patrimonio público</t>
  </si>
  <si>
    <t>010</t>
  </si>
  <si>
    <t>7M</t>
  </si>
  <si>
    <t>Modificación al presupuesto No. 7</t>
  </si>
  <si>
    <t>1.3.4 Función pública</t>
  </si>
  <si>
    <t>011</t>
  </si>
  <si>
    <t>Sierra de Amula</t>
  </si>
  <si>
    <t>8M</t>
  </si>
  <si>
    <t>Modificación al presupuesto No. 8</t>
  </si>
  <si>
    <t>1.3.5 Asuntos jurídicos</t>
  </si>
  <si>
    <t>012</t>
  </si>
  <si>
    <t>Costa Sierra Occidental</t>
  </si>
  <si>
    <t>9M</t>
  </si>
  <si>
    <t>Modificación al presupuesto No. 9</t>
  </si>
  <si>
    <t>1.3.6 Organización de procesos electorales</t>
  </si>
  <si>
    <t>013</t>
  </si>
  <si>
    <t xml:space="preserve">Ciénega </t>
  </si>
  <si>
    <t>10M</t>
  </si>
  <si>
    <t>Modificación al presupuesto No. 10</t>
  </si>
  <si>
    <t>1.3.7 Población</t>
  </si>
  <si>
    <t>014</t>
  </si>
  <si>
    <t>11M</t>
  </si>
  <si>
    <t>Modificación al presupuesto No. 11</t>
  </si>
  <si>
    <t>1.3.8 Territorio</t>
  </si>
  <si>
    <t>015</t>
  </si>
  <si>
    <t>12M</t>
  </si>
  <si>
    <t>Modificación al presupuesto No. 12</t>
  </si>
  <si>
    <t>1.3.9 Otros</t>
  </si>
  <si>
    <t>016</t>
  </si>
  <si>
    <t>Ciénega</t>
  </si>
  <si>
    <t>13M</t>
  </si>
  <si>
    <t>Modificación al presupuesto No. 13</t>
  </si>
  <si>
    <t>1.4. Relaciones exteriores</t>
  </si>
  <si>
    <t>1.4.1 Relaciones exteriores</t>
  </si>
  <si>
    <t>017</t>
  </si>
  <si>
    <t>14M</t>
  </si>
  <si>
    <t>Modificación al presupuesto No. 14</t>
  </si>
  <si>
    <t>1.5. Asuntos financieros y hacendarios</t>
  </si>
  <si>
    <t>1.5.1 Asuntos financieros</t>
  </si>
  <si>
    <t>018</t>
  </si>
  <si>
    <t>15M</t>
  </si>
  <si>
    <t>Modificación al presupuesto No. 15</t>
  </si>
  <si>
    <t>1.5.2 Asuntos hacendarios</t>
  </si>
  <si>
    <t>019</t>
  </si>
  <si>
    <t>Norte</t>
  </si>
  <si>
    <t>16M</t>
  </si>
  <si>
    <t>Modificación al presupuesto No. 16</t>
  </si>
  <si>
    <t>1.6 Seguridad nacional</t>
  </si>
  <si>
    <t>1.6.1 Defensa</t>
  </si>
  <si>
    <t>020</t>
  </si>
  <si>
    <t>17M</t>
  </si>
  <si>
    <t>Modificación al presupuesto No. 17</t>
  </si>
  <si>
    <t>1.6.2 Marina</t>
  </si>
  <si>
    <t>021</t>
  </si>
  <si>
    <t>Costa Sur</t>
  </si>
  <si>
    <t>18M</t>
  </si>
  <si>
    <t>Modificación al presupuesto No. 18</t>
  </si>
  <si>
    <t>1.6.3 Inteligencia para la preservación de la seguridad nacional</t>
  </si>
  <si>
    <t>022</t>
  </si>
  <si>
    <t>19M</t>
  </si>
  <si>
    <t>Modificación al presupuesto No. 19</t>
  </si>
  <si>
    <t>1.7. Asuntos de orden público y seguridad interior</t>
  </si>
  <si>
    <t>1.7.1 Policía</t>
  </si>
  <si>
    <t>023</t>
  </si>
  <si>
    <t>Sur</t>
  </si>
  <si>
    <t>20M</t>
  </si>
  <si>
    <t>Modificación al presupuesto No. 20</t>
  </si>
  <si>
    <t>1.7.2 Protección civil</t>
  </si>
  <si>
    <t>024</t>
  </si>
  <si>
    <t>21M</t>
  </si>
  <si>
    <t>Modificación al presupuesto No. 21</t>
  </si>
  <si>
    <t>1.7.3 Otros asuntos de orden público y seguridad</t>
  </si>
  <si>
    <t>025</t>
  </si>
  <si>
    <t>22M</t>
  </si>
  <si>
    <t>Modificación al presupuesto No. 22</t>
  </si>
  <si>
    <t>1.7.4 Sistema nacional de seguridad pública</t>
  </si>
  <si>
    <t>026</t>
  </si>
  <si>
    <t>Sureste</t>
  </si>
  <si>
    <t>23M</t>
  </si>
  <si>
    <t>Modificación al presupuesto No. 23</t>
  </si>
  <si>
    <t>1.8. Otros servicios generales</t>
  </si>
  <si>
    <t>1.8.1 Servicios registrales, administrativos y patrimoniales</t>
  </si>
  <si>
    <t>027</t>
  </si>
  <si>
    <t>24M</t>
  </si>
  <si>
    <t>Modificación al presupuesto No. 24</t>
  </si>
  <si>
    <t>1.8.2 Servicios estadísticos</t>
  </si>
  <si>
    <t>028</t>
  </si>
  <si>
    <t>25M</t>
  </si>
  <si>
    <t>Modificación al presupuesto No. 25</t>
  </si>
  <si>
    <t>1.8.3 Servicios de comunicación y medios</t>
  </si>
  <si>
    <t>029</t>
  </si>
  <si>
    <t>Centro</t>
  </si>
  <si>
    <t>26M</t>
  </si>
  <si>
    <t>Modificación al presupuesto No. 26</t>
  </si>
  <si>
    <t>1.8.4 Acceso a la información pública gubernamental</t>
  </si>
  <si>
    <t>030</t>
  </si>
  <si>
    <t>27M</t>
  </si>
  <si>
    <t>Modificación al presupuesto No. 27</t>
  </si>
  <si>
    <t>1.8.5 Otros</t>
  </si>
  <si>
    <t>031</t>
  </si>
  <si>
    <t>28M</t>
  </si>
  <si>
    <t>Modificación al presupuesto No. 28</t>
  </si>
  <si>
    <t>2. Desarrollo social</t>
  </si>
  <si>
    <t>2.1. Protección ambiental</t>
  </si>
  <si>
    <t>2.1.1 Ordenación de desechos</t>
  </si>
  <si>
    <t>032</t>
  </si>
  <si>
    <t>29M</t>
  </si>
  <si>
    <t>Modificación al presupuesto No. 29</t>
  </si>
  <si>
    <t>2.1.2 Administración del agua</t>
  </si>
  <si>
    <t>033</t>
  </si>
  <si>
    <t>30M</t>
  </si>
  <si>
    <t>Modificación al presupuesto No. 30</t>
  </si>
  <si>
    <t>2.1.3 Ordenación de aguas residuales, drenaje y alcantarillado</t>
  </si>
  <si>
    <t>034</t>
  </si>
  <si>
    <t>CPAI</t>
  </si>
  <si>
    <t>Complementaria al presupuesto inicial</t>
  </si>
  <si>
    <t>2.1.4 Reducción de la contaminación</t>
  </si>
  <si>
    <t>035</t>
  </si>
  <si>
    <t>Altos Norte</t>
  </si>
  <si>
    <t>C1GF</t>
  </si>
  <si>
    <t>Complementaria al primer informe de avances de gestión financiera</t>
  </si>
  <si>
    <t>2.1.5 Protección de la diversidad biológica y del paisaje</t>
  </si>
  <si>
    <t>036</t>
  </si>
  <si>
    <t>C2GF</t>
  </si>
  <si>
    <t>Complementaria al segundo informe de avances de gestión financiera</t>
  </si>
  <si>
    <t>2.1.6 Otros de protección ambiental</t>
  </si>
  <si>
    <t>037</t>
  </si>
  <si>
    <t>C1M</t>
  </si>
  <si>
    <t>Complementaria a la modificación al presupuesto No. 1</t>
  </si>
  <si>
    <t>2.2. Vivienda y servicios a la comunidad</t>
  </si>
  <si>
    <t>2.2.1 Urbanización</t>
  </si>
  <si>
    <t>038</t>
  </si>
  <si>
    <t>Costa Sierra Occidente</t>
  </si>
  <si>
    <t>C2M</t>
  </si>
  <si>
    <t>Complementaria a la modificación al presupuesto No. 2</t>
  </si>
  <si>
    <t>2.2.2 Desarrollo comunitario</t>
  </si>
  <si>
    <t>039</t>
  </si>
  <si>
    <t>C3M</t>
  </si>
  <si>
    <t>Complementaria a la modificación al presupuesto No. 3</t>
  </si>
  <si>
    <t>2.2.3 Abastecimiento de agua</t>
  </si>
  <si>
    <t>040</t>
  </si>
  <si>
    <t>C4M</t>
  </si>
  <si>
    <t>Complementaria a la modificación al presupuesto No. 4</t>
  </si>
  <si>
    <t>2.2.4 Alumbrado público</t>
  </si>
  <si>
    <t>041</t>
  </si>
  <si>
    <t>C5M</t>
  </si>
  <si>
    <t>Complementaria a la modificación al presupuesto No. 5</t>
  </si>
  <si>
    <t>2.2.5 Vivienda</t>
  </si>
  <si>
    <t>042</t>
  </si>
  <si>
    <t>C6M</t>
  </si>
  <si>
    <t>Complementaria a la modificación al presupuesto No. 6</t>
  </si>
  <si>
    <t>2.2.6 Servicios comunales</t>
  </si>
  <si>
    <t>043</t>
  </si>
  <si>
    <t>C7M</t>
  </si>
  <si>
    <t>Complementaria a la modificación al presupuesto No. 7</t>
  </si>
  <si>
    <t>2.2.7 Desarrollo regional</t>
  </si>
  <si>
    <t>044</t>
  </si>
  <si>
    <t>C8M</t>
  </si>
  <si>
    <t>Complementaria a la modificación al presupuesto No. 8</t>
  </si>
  <si>
    <t>2.3. Salud</t>
  </si>
  <si>
    <t>2.3.1 Prestación de servicios de aalud a la comunidad</t>
  </si>
  <si>
    <t>045</t>
  </si>
  <si>
    <t>C9M</t>
  </si>
  <si>
    <t>Complementaria a la modificación al presupuesto No. 9</t>
  </si>
  <si>
    <t>2.3.2 Prestación de servicios de salud a la persona</t>
  </si>
  <si>
    <t>046</t>
  </si>
  <si>
    <t>C10M</t>
  </si>
  <si>
    <t>Complementaria a la modificación al presupuesto No. 10</t>
  </si>
  <si>
    <t>2.3.3 Generación de recursos para la salud</t>
  </si>
  <si>
    <t>047</t>
  </si>
  <si>
    <t>C11M</t>
  </si>
  <si>
    <t>Complementaria a la modificación al presupuesto No. 11</t>
  </si>
  <si>
    <t>2.3.4 Rectoría del sistema de salud</t>
  </si>
  <si>
    <t>048</t>
  </si>
  <si>
    <t>C12M</t>
  </si>
  <si>
    <t>Complementaria a la modificación al presupuesto No. 12</t>
  </si>
  <si>
    <t>2.3.5 Protección social en salud</t>
  </si>
  <si>
    <t>049</t>
  </si>
  <si>
    <t>C13M</t>
  </si>
  <si>
    <t>Complementaria a la modificación al presupuesto No. 13</t>
  </si>
  <si>
    <t>2.4. Recreación cultura y otras manifestaciones sociales</t>
  </si>
  <si>
    <t>2.4.1 Deporte y recreación</t>
  </si>
  <si>
    <t>050</t>
  </si>
  <si>
    <t>C14M</t>
  </si>
  <si>
    <t>Complementaria a la modificación al presupuesto No. 14</t>
  </si>
  <si>
    <t>2.4.2 Cultura</t>
  </si>
  <si>
    <t>051</t>
  </si>
  <si>
    <t>C15M</t>
  </si>
  <si>
    <t>Complementaria a la modificación al presupuesto No. 15</t>
  </si>
  <si>
    <t>2.4.3 Radio, televisión y editoriales</t>
  </si>
  <si>
    <t>052</t>
  </si>
  <si>
    <t>C16M</t>
  </si>
  <si>
    <t>Complementaria a la modificación al presupuesto No. 16</t>
  </si>
  <si>
    <t>2.4.4 Asuntos religiosos y otras manifestaciones sociales</t>
  </si>
  <si>
    <t>053</t>
  </si>
  <si>
    <t>C17M</t>
  </si>
  <si>
    <t>Complementaria a la modificación al presupuesto No. 17</t>
  </si>
  <si>
    <t>2.5. Educación</t>
  </si>
  <si>
    <t>2.5.1 Educación básica</t>
  </si>
  <si>
    <t>054</t>
  </si>
  <si>
    <t>C18M</t>
  </si>
  <si>
    <t>Complementaria a la modificación al presupuesto No. 18</t>
  </si>
  <si>
    <t>2.5.2 Educación media superior</t>
  </si>
  <si>
    <t>055</t>
  </si>
  <si>
    <t>C19M</t>
  </si>
  <si>
    <t>Complementaria a la modificación al presupuesto No. 19</t>
  </si>
  <si>
    <t>2.5.3 Educación superior</t>
  </si>
  <si>
    <t>056</t>
  </si>
  <si>
    <t>C20M</t>
  </si>
  <si>
    <t>Complementaria a la modificación al presupuesto No. 20</t>
  </si>
  <si>
    <t>2.5.4 Posgrado</t>
  </si>
  <si>
    <t>057</t>
  </si>
  <si>
    <t>C21M</t>
  </si>
  <si>
    <t>Complementaria a la modificación al presupuesto No. 21</t>
  </si>
  <si>
    <t>2.5.5 Educación para adultos</t>
  </si>
  <si>
    <t>058</t>
  </si>
  <si>
    <t>C22M</t>
  </si>
  <si>
    <t>Complementaria a la modificación al presupuesto No. 22</t>
  </si>
  <si>
    <t>2.5.6 Otros servicios educativos y actividades inherentes</t>
  </si>
  <si>
    <t>059</t>
  </si>
  <si>
    <t>C23M</t>
  </si>
  <si>
    <t>Complementaria a la modificación al presupuesto No. 23</t>
  </si>
  <si>
    <t>2.6. Protección social</t>
  </si>
  <si>
    <t>2.6.1 Enfermedad e incapacidad</t>
  </si>
  <si>
    <t>060</t>
  </si>
  <si>
    <t>C24M</t>
  </si>
  <si>
    <t>Complementaria a la modificación al presupuesto No. 24</t>
  </si>
  <si>
    <t>2.6.2 Edad avanzada</t>
  </si>
  <si>
    <t>061</t>
  </si>
  <si>
    <t>C25M</t>
  </si>
  <si>
    <t>Complementaria a la modificación al presupuesto No. 25</t>
  </si>
  <si>
    <t>2.6.3 Familia e hijos</t>
  </si>
  <si>
    <t>062</t>
  </si>
  <si>
    <t>C26M</t>
  </si>
  <si>
    <t>Complementaria a la modificación al presupuesto No. 26</t>
  </si>
  <si>
    <t>2.6.4 Desempleo</t>
  </si>
  <si>
    <t>063</t>
  </si>
  <si>
    <t>C27M</t>
  </si>
  <si>
    <t>Complementaria a la modificación al presupuesto No. 27</t>
  </si>
  <si>
    <t>2.6.5 Alimentación y nutrición</t>
  </si>
  <si>
    <t>064</t>
  </si>
  <si>
    <t xml:space="preserve">Altos Norte  </t>
  </si>
  <si>
    <t>C28M</t>
  </si>
  <si>
    <t>Complementaria a la modificación al presupuesto No. 28</t>
  </si>
  <si>
    <t>2.6.6 Apoyo social para la vivienda</t>
  </si>
  <si>
    <t>065</t>
  </si>
  <si>
    <t>C29M</t>
  </si>
  <si>
    <t>Complementaria a la modificación al presupuesto No. 29</t>
  </si>
  <si>
    <t>2.6.7 Indígenas</t>
  </si>
  <si>
    <t>066</t>
  </si>
  <si>
    <t>C30M</t>
  </si>
  <si>
    <t>Complementaria a la modificación al presupuesto No. 30</t>
  </si>
  <si>
    <t>2.6.8 Otros grupos vulnerables</t>
  </si>
  <si>
    <t>067</t>
  </si>
  <si>
    <t>MCM</t>
  </si>
  <si>
    <t>Modificación cuenta detallada de movimientos de fondos mensual</t>
  </si>
  <si>
    <t>2.6.9 Otros de seguridad social y asistencia social</t>
  </si>
  <si>
    <t>068</t>
  </si>
  <si>
    <t>MCS</t>
  </si>
  <si>
    <t>Modificación corte semestral</t>
  </si>
  <si>
    <t>2.7. Otros asuntos sociales</t>
  </si>
  <si>
    <t>2.7.1 Otros asuntos sociales</t>
  </si>
  <si>
    <t>069</t>
  </si>
  <si>
    <t>MCA</t>
  </si>
  <si>
    <t>Modificación corte anual</t>
  </si>
  <si>
    <t>3. Desarrollo económico</t>
  </si>
  <si>
    <t>3.1. Asuntos económicos comerciales y laborales generales</t>
  </si>
  <si>
    <t>3.1.1 Asuntos económicos y comerciales en general</t>
  </si>
  <si>
    <t>070</t>
  </si>
  <si>
    <t>DV</t>
  </si>
  <si>
    <t>Documento diverso</t>
  </si>
  <si>
    <t>3.1.2 Asuntos laborales generales</t>
  </si>
  <si>
    <t>071</t>
  </si>
  <si>
    <t>IAD</t>
  </si>
  <si>
    <t>Informe anual de desempeño</t>
  </si>
  <si>
    <t>3.2. Agropecuaria silvicultura pesca y caza</t>
  </si>
  <si>
    <t>3.2.1 Agropecuaria</t>
  </si>
  <si>
    <t>072</t>
  </si>
  <si>
    <t>CIAD</t>
  </si>
  <si>
    <t>Complementaria al informe anual de desempeño</t>
  </si>
  <si>
    <t>3.2.2 Silvicultura</t>
  </si>
  <si>
    <t>073</t>
  </si>
  <si>
    <t>EF</t>
  </si>
  <si>
    <t>Estados financieros</t>
  </si>
  <si>
    <t>3.2.3 Acuacultura, pesca y caza</t>
  </si>
  <si>
    <t>074</t>
  </si>
  <si>
    <t>CEF</t>
  </si>
  <si>
    <t>Complementaria a los estados financieros</t>
  </si>
  <si>
    <t>3.2.4 Agroindustrial</t>
  </si>
  <si>
    <t>075</t>
  </si>
  <si>
    <t>3.2.5 Hidroagrícola</t>
  </si>
  <si>
    <t>076</t>
  </si>
  <si>
    <t>3.2.6 Apoyo financiero a la banca y seguro agropecuario</t>
  </si>
  <si>
    <t>077</t>
  </si>
  <si>
    <t>3.3. Combustibles y energía</t>
  </si>
  <si>
    <t>3.3.1 Carbón y otros combustibles minerales sólidos</t>
  </si>
  <si>
    <t>078</t>
  </si>
  <si>
    <t>3.3.2 Petróleo y gas natural (Hidrocarburos)</t>
  </si>
  <si>
    <t>079</t>
  </si>
  <si>
    <t>3.3.3 Combustibles nucleares</t>
  </si>
  <si>
    <t>080</t>
  </si>
  <si>
    <t>3.3.4 Otros combustibles</t>
  </si>
  <si>
    <t>081</t>
  </si>
  <si>
    <t>3.3.5 Electricidad</t>
  </si>
  <si>
    <t>082</t>
  </si>
  <si>
    <t>3.3.6 Energía no eléctrica</t>
  </si>
  <si>
    <t>083</t>
  </si>
  <si>
    <t>3.4. Minería manufacturas y construcción</t>
  </si>
  <si>
    <t>3.4.1 Extracción de recursos minerales excepto los combustibles minerales</t>
  </si>
  <si>
    <t>084</t>
  </si>
  <si>
    <t>3.4.2 Manufacturas</t>
  </si>
  <si>
    <t>085</t>
  </si>
  <si>
    <t>3.4.3 Construcción</t>
  </si>
  <si>
    <t>086</t>
  </si>
  <si>
    <t>3.5. Transporte</t>
  </si>
  <si>
    <t>3.5.1 Transporte por carretera</t>
  </si>
  <si>
    <t>087</t>
  </si>
  <si>
    <t>3.5.2 Transporte por agua y puertos</t>
  </si>
  <si>
    <t>088</t>
  </si>
  <si>
    <t>3.5.3 Transporte por ferrocarril</t>
  </si>
  <si>
    <t>089</t>
  </si>
  <si>
    <t>3.5.4 Transporte aéreo</t>
  </si>
  <si>
    <t>090</t>
  </si>
  <si>
    <t>3.5.5 Transporte por oleoductos y gasoductos y otros sistemas de transporte</t>
  </si>
  <si>
    <t>091</t>
  </si>
  <si>
    <t>3.5.6 Otros relacionados con transporte</t>
  </si>
  <si>
    <t>092</t>
  </si>
  <si>
    <t>3.6. Comunicaciones</t>
  </si>
  <si>
    <t>3.6.1 Comunicaciones</t>
  </si>
  <si>
    <t>093</t>
  </si>
  <si>
    <t>3.7. Turismo</t>
  </si>
  <si>
    <t>3.7.1 Turismo</t>
  </si>
  <si>
    <t>094</t>
  </si>
  <si>
    <t>3.7.2 Hoteles y restaurantes</t>
  </si>
  <si>
    <t>095</t>
  </si>
  <si>
    <t>3.8. Ciencia tecnología e innovación</t>
  </si>
  <si>
    <t>3.8.1 Investigación científica</t>
  </si>
  <si>
    <t>096</t>
  </si>
  <si>
    <t>3.8.2 Desarrollo tecnológico</t>
  </si>
  <si>
    <t>097</t>
  </si>
  <si>
    <t>3.8.3 Servicios científicos y tecnológicos</t>
  </si>
  <si>
    <t>098</t>
  </si>
  <si>
    <t>3.8.4 Innovación</t>
  </si>
  <si>
    <t>099</t>
  </si>
  <si>
    <t>3.9. Otras industrias y otros asuntos económicos</t>
  </si>
  <si>
    <t>3.9.1 Comercio, distribución, almacenamiento y depósito</t>
  </si>
  <si>
    <t>100</t>
  </si>
  <si>
    <t>3.9.2 Otras industrias</t>
  </si>
  <si>
    <t>101</t>
  </si>
  <si>
    <t>3.9.3 Otros asuntos económicos</t>
  </si>
  <si>
    <t>102</t>
  </si>
  <si>
    <t>4. Otros no clasificadas en funciones anteriores</t>
  </si>
  <si>
    <t>4.1. Transacciones de la deuda financiera y costo financiero deuda</t>
  </si>
  <si>
    <t>4.1.1 Deuda pública interna</t>
  </si>
  <si>
    <t>103</t>
  </si>
  <si>
    <t>4.1.2 Deuda pública externa</t>
  </si>
  <si>
    <t>104</t>
  </si>
  <si>
    <t>4.2. Transferencias, participaciones y aportaciones entre diferentes niveles y ordenes de gobierno</t>
  </si>
  <si>
    <t>4.2.1 Transferencias entre diferentes niveles y ordenes de gobierno</t>
  </si>
  <si>
    <t>105</t>
  </si>
  <si>
    <t>4.2.2 Participaciones entre diferentes niveles y ordenes de gobierno</t>
  </si>
  <si>
    <t>106</t>
  </si>
  <si>
    <t>4.2.3 Aportaciones entre diferentes niveles y ordenes de gobierno</t>
  </si>
  <si>
    <t>107</t>
  </si>
  <si>
    <t>4.3. Saneamiento del sistema financiero</t>
  </si>
  <si>
    <t>4.3.1 Saneamiento del sistema financiero</t>
  </si>
  <si>
    <t>108</t>
  </si>
  <si>
    <t>4.3.2 Apoyos IPAB</t>
  </si>
  <si>
    <t>109</t>
  </si>
  <si>
    <t>4.3.3 Banca de desarrollo</t>
  </si>
  <si>
    <t>110</t>
  </si>
  <si>
    <t>4.3.4 Apoyo a los programas de reestructura en unidades de inversión (UDIS)</t>
  </si>
  <si>
    <t>111</t>
  </si>
  <si>
    <t>4.4. Adeudos de ejercicios fiscales anteriores</t>
  </si>
  <si>
    <t>4.4.1 Adeudos de ejercicios fiscales anteriores</t>
  </si>
  <si>
    <t>112</t>
  </si>
  <si>
    <t>113</t>
  </si>
  <si>
    <t>114</t>
  </si>
  <si>
    <t>115</t>
  </si>
  <si>
    <t>116</t>
  </si>
  <si>
    <t>117</t>
  </si>
  <si>
    <t>118</t>
  </si>
  <si>
    <t xml:space="preserve">Altos Sur </t>
  </si>
  <si>
    <t>119</t>
  </si>
  <si>
    <t>120</t>
  </si>
  <si>
    <t>121</t>
  </si>
  <si>
    <t>122</t>
  </si>
  <si>
    <t>123</t>
  </si>
  <si>
    <t>124</t>
  </si>
  <si>
    <t>125</t>
  </si>
  <si>
    <t>Estado</t>
  </si>
  <si>
    <t>Código ente</t>
  </si>
  <si>
    <t>Ámbito</t>
  </si>
  <si>
    <t>Activo</t>
  </si>
  <si>
    <t>Tema</t>
  </si>
  <si>
    <t>Clase</t>
  </si>
  <si>
    <t>Pob 2015</t>
  </si>
  <si>
    <t>Pob 2020</t>
  </si>
  <si>
    <t>No. Oficialía</t>
  </si>
  <si>
    <t>Fecha oficialía</t>
  </si>
  <si>
    <t>No. de oficio</t>
  </si>
  <si>
    <t>Fecha oficio</t>
  </si>
  <si>
    <t>No. Documentos</t>
  </si>
  <si>
    <t>No. Medio electronico</t>
  </si>
  <si>
    <t>Nombre remitente</t>
  </si>
  <si>
    <t>Cargo remitente</t>
  </si>
  <si>
    <t>Codigo de obligación</t>
  </si>
  <si>
    <t>Obligación</t>
  </si>
  <si>
    <t>Ejercicio obligación</t>
  </si>
  <si>
    <t>Acta número</t>
  </si>
  <si>
    <t>Fecha acuerdo</t>
  </si>
  <si>
    <t>No. Acuerdo</t>
  </si>
  <si>
    <t>$ según acta</t>
  </si>
  <si>
    <t>$ según formatos</t>
  </si>
  <si>
    <t>Resultado y proyección ingresos</t>
  </si>
  <si>
    <t>Estimación ingresos</t>
  </si>
  <si>
    <t>Resultado y proyección egresos</t>
  </si>
  <si>
    <t>Egresos COG-CFF</t>
  </si>
  <si>
    <t>Egresos CTG-FF-OG</t>
  </si>
  <si>
    <t>CFG</t>
  </si>
  <si>
    <t>CA</t>
  </si>
  <si>
    <t>EA</t>
  </si>
  <si>
    <t>Plantilla</t>
  </si>
  <si>
    <t>Inconsist 1</t>
  </si>
  <si>
    <t>Inconsist 2</t>
  </si>
  <si>
    <t>Inconsist 3</t>
  </si>
  <si>
    <t>Inconsist 4</t>
  </si>
  <si>
    <t>Inconsist 5</t>
  </si>
  <si>
    <t>Inconsist 6</t>
  </si>
  <si>
    <t>Inconsist 7</t>
  </si>
  <si>
    <t>Inconsist 8</t>
  </si>
  <si>
    <t>Inconsist 9</t>
  </si>
  <si>
    <t>Inconsist 10</t>
  </si>
  <si>
    <t>Inconsist 11</t>
  </si>
  <si>
    <t>Inconsist 12</t>
  </si>
  <si>
    <t>Inconsist 13</t>
  </si>
  <si>
    <t>Inconsist 14</t>
  </si>
  <si>
    <t>Inconsist 15</t>
  </si>
  <si>
    <t>Inconsist 16</t>
  </si>
  <si>
    <t>Inconsist 17</t>
  </si>
  <si>
    <t>Inconsist 18</t>
  </si>
  <si>
    <t>Inconsist 19</t>
  </si>
  <si>
    <t>Inconsist 20</t>
  </si>
  <si>
    <t>Inconsist 21</t>
  </si>
  <si>
    <t>Inconsist 22</t>
  </si>
  <si>
    <t>Inconsist 23</t>
  </si>
  <si>
    <t>Inconsist 24</t>
  </si>
  <si>
    <t>Inconsist 25</t>
  </si>
  <si>
    <t>Inconsist 26</t>
  </si>
  <si>
    <t>Inconsist 27</t>
  </si>
  <si>
    <t>Inconsist 28</t>
  </si>
  <si>
    <t>Inconsist 29</t>
  </si>
  <si>
    <t>Inconsist 30</t>
  </si>
  <si>
    <t>Inconsist 31</t>
  </si>
  <si>
    <t>Anali. 1A</t>
  </si>
  <si>
    <t>Anali. 1B</t>
  </si>
  <si>
    <t>Anali. 1C</t>
  </si>
  <si>
    <t>Anali.1D</t>
  </si>
  <si>
    <t>Anali.2A</t>
  </si>
  <si>
    <t>Anali.2B</t>
  </si>
  <si>
    <t>Anali.2C</t>
  </si>
  <si>
    <t>Anali.2D</t>
  </si>
  <si>
    <t>Anali.3A</t>
  </si>
  <si>
    <t>Anali.3B1</t>
  </si>
  <si>
    <t>Anali.3B2</t>
  </si>
  <si>
    <t>Anali.3C</t>
  </si>
  <si>
    <t>Anali.3D</t>
  </si>
  <si>
    <t>Anali.4A</t>
  </si>
  <si>
    <t>Anali.4B1</t>
  </si>
  <si>
    <t>Anali.4B2</t>
  </si>
  <si>
    <t>Anali.4C</t>
  </si>
  <si>
    <t>Anali.4D</t>
  </si>
  <si>
    <t>Anali.5A</t>
  </si>
  <si>
    <t>Anali.5B1</t>
  </si>
  <si>
    <t>Anali.5B2</t>
  </si>
  <si>
    <t>Anali.5C</t>
  </si>
  <si>
    <t>Anali.6A</t>
  </si>
  <si>
    <t>Anali.6B</t>
  </si>
  <si>
    <t>Anali.6C</t>
  </si>
  <si>
    <t>Anali.6D</t>
  </si>
  <si>
    <t>Anali.7A1</t>
  </si>
  <si>
    <t>Anali.7A2</t>
  </si>
  <si>
    <t>Anali.7A3</t>
  </si>
  <si>
    <t>Anali.7B1</t>
  </si>
  <si>
    <t>Anali.7B2</t>
  </si>
  <si>
    <t>Anali.7B3</t>
  </si>
  <si>
    <t>Anali.7C1</t>
  </si>
  <si>
    <t>Anali.7C2</t>
  </si>
  <si>
    <t>Anali.7C3</t>
  </si>
  <si>
    <t>Anali.7D</t>
  </si>
  <si>
    <t>Anali.8A1</t>
  </si>
  <si>
    <t>Anali.8A2</t>
  </si>
  <si>
    <t>Anali.8B1</t>
  </si>
  <si>
    <t>Anali.8B2</t>
  </si>
  <si>
    <t>Anali.8C1</t>
  </si>
  <si>
    <t>Anali.8C2</t>
  </si>
  <si>
    <t>Anali.8D1</t>
  </si>
  <si>
    <t>Anali.8D2</t>
  </si>
  <si>
    <t>Anali.9A</t>
  </si>
  <si>
    <t>Anali.9B1</t>
  </si>
  <si>
    <t>Anali.9B2</t>
  </si>
  <si>
    <t>Anali.9B3</t>
  </si>
  <si>
    <t>Anali.9C</t>
  </si>
  <si>
    <t>Anali.9D</t>
  </si>
  <si>
    <t>Anali.10A</t>
  </si>
  <si>
    <t>Anali.10B1</t>
  </si>
  <si>
    <t>Anali.10B2</t>
  </si>
  <si>
    <t>Anali.10C</t>
  </si>
  <si>
    <t>Anali.10D</t>
  </si>
  <si>
    <t>Anali.11A</t>
  </si>
  <si>
    <t>Anali.11B</t>
  </si>
  <si>
    <t>Anali.11C</t>
  </si>
  <si>
    <t>Anali.11D</t>
  </si>
  <si>
    <t>Anali.12A1</t>
  </si>
  <si>
    <t>Anali.12A2</t>
  </si>
  <si>
    <t>Anali.12A3</t>
  </si>
  <si>
    <t>Anali.12B1</t>
  </si>
  <si>
    <t>Anali.12B2</t>
  </si>
  <si>
    <t>Anali.12B3</t>
  </si>
  <si>
    <t>Anali.12C1</t>
  </si>
  <si>
    <t>Anali.12C2</t>
  </si>
  <si>
    <t>Anali.12C3</t>
  </si>
  <si>
    <t>Anali.12D</t>
  </si>
  <si>
    <t>Anali.13A1</t>
  </si>
  <si>
    <t>Anali.13A2</t>
  </si>
  <si>
    <t>Anali.13A3</t>
  </si>
  <si>
    <t>Anali.13A4</t>
  </si>
  <si>
    <t>Anali.13A5</t>
  </si>
  <si>
    <t>Anali.13B1</t>
  </si>
  <si>
    <t>Anali.13B2</t>
  </si>
  <si>
    <t>Anali.13B3</t>
  </si>
  <si>
    <t>Anali.13B4</t>
  </si>
  <si>
    <t>Anali.13B5</t>
  </si>
  <si>
    <t>Anali.13C1</t>
  </si>
  <si>
    <t>Anali.13C2</t>
  </si>
  <si>
    <t>Anali.13C3</t>
  </si>
  <si>
    <t>Anali.13C4</t>
  </si>
  <si>
    <t>Anali.13C5</t>
  </si>
  <si>
    <t>Anali.13D1</t>
  </si>
  <si>
    <t>Anali.13D2</t>
  </si>
  <si>
    <t>Anali.13D3</t>
  </si>
  <si>
    <t>Anali.13D4</t>
  </si>
  <si>
    <t>Anali.13D5</t>
  </si>
  <si>
    <t>Anali.14A</t>
  </si>
  <si>
    <t>Anali.14B</t>
  </si>
  <si>
    <t>Anali.14C</t>
  </si>
  <si>
    <t>Anali.14D</t>
  </si>
  <si>
    <t>Anali.15A</t>
  </si>
  <si>
    <t>Anali.15B1</t>
  </si>
  <si>
    <t>Anali.15B2</t>
  </si>
  <si>
    <t>Anali.15C</t>
  </si>
  <si>
    <t>Anali.15D</t>
  </si>
  <si>
    <t>Anali.16A</t>
  </si>
  <si>
    <t>Anali.16B1</t>
  </si>
  <si>
    <t>Anali.16B2</t>
  </si>
  <si>
    <t>Anali.16C</t>
  </si>
  <si>
    <t>Anali.17A</t>
  </si>
  <si>
    <t>Anali.17B1</t>
  </si>
  <si>
    <t>Anali.17B2</t>
  </si>
  <si>
    <t>Anali.17C</t>
  </si>
  <si>
    <t>Anali.17D</t>
  </si>
  <si>
    <t>Anali.18A</t>
  </si>
  <si>
    <t>Anali.18B</t>
  </si>
  <si>
    <t>Anali.18C</t>
  </si>
  <si>
    <t>Anali.18D</t>
  </si>
  <si>
    <t>Anali.19A</t>
  </si>
  <si>
    <t>Anali.19B</t>
  </si>
  <si>
    <t>Anali.19C</t>
  </si>
  <si>
    <t>Anali.19D</t>
  </si>
  <si>
    <t>Anali.20A</t>
  </si>
  <si>
    <t>Anali.20B</t>
  </si>
  <si>
    <t>Anali.20C</t>
  </si>
  <si>
    <t>Anali.20D</t>
  </si>
  <si>
    <t>Obs.1</t>
  </si>
  <si>
    <t>Obs.2</t>
  </si>
  <si>
    <t>Obs.3</t>
  </si>
  <si>
    <t>Obs.4</t>
  </si>
  <si>
    <t>Obs.5</t>
  </si>
  <si>
    <t>Obs.6</t>
  </si>
  <si>
    <t>Obs.7</t>
  </si>
  <si>
    <t>Obs.8</t>
  </si>
  <si>
    <t>Obs.9</t>
  </si>
  <si>
    <t>Obs.10</t>
  </si>
  <si>
    <t>Obs.11</t>
  </si>
  <si>
    <t>Obs.12</t>
  </si>
  <si>
    <t>Obs.13</t>
  </si>
  <si>
    <t>Obs.14</t>
  </si>
  <si>
    <t>Obs.15</t>
  </si>
  <si>
    <t>Obs.16</t>
  </si>
  <si>
    <t>Obs.17</t>
  </si>
  <si>
    <t>Obs.18</t>
  </si>
  <si>
    <t>Obs.19</t>
  </si>
  <si>
    <t>Obs.20</t>
  </si>
  <si>
    <t>Obs.21</t>
  </si>
  <si>
    <t>Obs.22</t>
  </si>
  <si>
    <t>Obs.23</t>
  </si>
  <si>
    <t>Obs.24</t>
  </si>
  <si>
    <t>Obs.25</t>
  </si>
  <si>
    <t>Obs.26</t>
  </si>
  <si>
    <t>Obs.27</t>
  </si>
  <si>
    <t>Obs.28</t>
  </si>
  <si>
    <t>Fecha</t>
  </si>
  <si>
    <t>Elaboró</t>
  </si>
  <si>
    <t>Jefe Dpto.</t>
  </si>
  <si>
    <t>IMPUESTOS</t>
  </si>
  <si>
    <t>Impuestos sobre los ingresos</t>
  </si>
  <si>
    <t>Impuestos sobre espectáculos públicos</t>
  </si>
  <si>
    <t>Impuestos sobre el patrimonio</t>
  </si>
  <si>
    <t>Impuesto predial</t>
  </si>
  <si>
    <t>Impuestos sobre transmisiones patrimoniales</t>
  </si>
  <si>
    <t>Impuestos sobre negocios jurídicos</t>
  </si>
  <si>
    <t>Impuestos sobre la producción, el consumo y las transacciones</t>
  </si>
  <si>
    <t>Impuestos al comercio exterior</t>
  </si>
  <si>
    <t>Impuestos sobre nóminas y asimilables</t>
  </si>
  <si>
    <t>Impuestos ecológicos</t>
  </si>
  <si>
    <t>Accesorios de impuestos</t>
  </si>
  <si>
    <t>Recargos</t>
  </si>
  <si>
    <t>Actualizaciones</t>
  </si>
  <si>
    <t>Multas</t>
  </si>
  <si>
    <t>Gastos de ejecución</t>
  </si>
  <si>
    <t>Otros no especificados</t>
  </si>
  <si>
    <t>Otros impuestos</t>
  </si>
  <si>
    <t>CUOTAS Y APORTACIONES DE SEGURIDAD SOCIAL</t>
  </si>
  <si>
    <t>Aportaciones para fondos de vivienda</t>
  </si>
  <si>
    <t>Cuotas para la seguridad social</t>
  </si>
  <si>
    <t>Cuotas de ahorro para el retiro</t>
  </si>
  <si>
    <t>Otras cuotas y aportaciones para la seguridad social</t>
  </si>
  <si>
    <t>Accesorios de cuotas y aportaciones de seguridad social</t>
  </si>
  <si>
    <t>CONTRIBUCIONES DE MEJORAS</t>
  </si>
  <si>
    <t>Contribuciones de mejoras por obras públicas</t>
  </si>
  <si>
    <t>DERECHOS</t>
  </si>
  <si>
    <t>Derechos por el uso, goce, aprovechamiento o explotación de bienes de dominio público</t>
  </si>
  <si>
    <t>Derechos por el uso del piso</t>
  </si>
  <si>
    <t>Derechos por el uso de los estacionamientos</t>
  </si>
  <si>
    <t>Derechos de uso de cementerios y panteones municipales</t>
  </si>
  <si>
    <t>Derechos de concesiones y demás inmuebles de propiedad municipal</t>
  </si>
  <si>
    <t>Derechos a los hidrocarburos (Derogado)</t>
  </si>
  <si>
    <t>Derechos por prestación de servicios</t>
  </si>
  <si>
    <t>Derechos de licencias y permisos de giros</t>
  </si>
  <si>
    <t>Derechos de licencias y permisos de anuncios</t>
  </si>
  <si>
    <t>Derechos de licencias de construcción, reconstrucción, reparación o demolición de obras</t>
  </si>
  <si>
    <t>Derechos de regularizaciones de los registros de obra</t>
  </si>
  <si>
    <t>Derechos de alineamiento, designación de número oficial e inspección</t>
  </si>
  <si>
    <t>Derechos de licencias de cambio de régimen de propiedad y urbanización</t>
  </si>
  <si>
    <t>Derechos de servicios de obra</t>
  </si>
  <si>
    <t>Derechos de servicios de sanidad</t>
  </si>
  <si>
    <t>Derechos de servicio de limpieza, recolección, traslado, tratamiento y disposición final de residuos</t>
  </si>
  <si>
    <t>Derechos de agua potable, drenaje, alcantarillado, tratamiento y disposición final de aguas residuales</t>
  </si>
  <si>
    <t>Derechos del rastro</t>
  </si>
  <si>
    <t>Derechos del registro civil</t>
  </si>
  <si>
    <t>Derechos de las certificaciones</t>
  </si>
  <si>
    <t>Derechos de los servicios de catastro</t>
  </si>
  <si>
    <t>Otros derechos</t>
  </si>
  <si>
    <t>Accesorios de derechos</t>
  </si>
  <si>
    <t>PRODUCTOS</t>
  </si>
  <si>
    <t>Productos</t>
  </si>
  <si>
    <t>Uso, goce, aprovechamiento o explotación de bienes de dominio privado</t>
  </si>
  <si>
    <t>Productos diversos</t>
  </si>
  <si>
    <t>Productos de capital (Derogado)</t>
  </si>
  <si>
    <t>APROVECHAMIENTOS</t>
  </si>
  <si>
    <t>Aprovechamientos</t>
  </si>
  <si>
    <t>Aprovechamientos de las sanciones, multas, honorarios y donativos</t>
  </si>
  <si>
    <t>Aprovechamientos de las indemnizaciones a favor del municipio</t>
  </si>
  <si>
    <t>Otros aprovechamientos</t>
  </si>
  <si>
    <t>Aprovechamientos patrimoniales</t>
  </si>
  <si>
    <t>Aprovechamientos por el uso o enajenación de bienes</t>
  </si>
  <si>
    <t>Aprovechamientos por recuperación de capital o patrimonio invertido</t>
  </si>
  <si>
    <t>Accesorios de aprovechamientos</t>
  </si>
  <si>
    <t>INGRESOS POR VENTAS DE BIENES, PRESTACIÓN DE SERVICIOS Y OTROS INGRESOS</t>
  </si>
  <si>
    <t>Ingresos por venta de bienes y prestación de servicios de instituciones públicas de seguridad social</t>
  </si>
  <si>
    <t>Ingresos por venta de bienes y prestación de servicios de empresas productivas del estado</t>
  </si>
  <si>
    <t>Ingresos por venta de bienes y prestación de servicios de entidades paraestatales y fideicomisos no empresariales y no financieros</t>
  </si>
  <si>
    <t>Ingresos por venta de bienes y prestación de servicios de entidades paraestatales empresariales no financieras con participación estatal mayoritaria</t>
  </si>
  <si>
    <t>Ingresos por venta de bienes y prestación de servicios de entidades paraestatales empresariales financieras monetarias con participación estatal mayoritaria</t>
  </si>
  <si>
    <t>Ingresos por venta de bienes y prestación de servicios de entidades paraestatales empresariales financieras no monetarias con participación estatal mayoritaria</t>
  </si>
  <si>
    <t>Ingresos por venta de bienes y prestación de servicios de fideicomisos financieros públicos con participación estatal mayoritaria</t>
  </si>
  <si>
    <t>Ingresos por venta de bienes y prestación de servicios de los poderes legislativo y judicial, y de los órganos autónomos</t>
  </si>
  <si>
    <t>Otros ingresos</t>
  </si>
  <si>
    <t>PARTICIPACIONES, APORTACIONES, CONVENIOS, INCENTIVOS DERIVADOS DE LA COLABORACIÓN FISCAL Y FONDOS DISTINTOS DE LAS APORTACIONES</t>
  </si>
  <si>
    <t>Participaciones</t>
  </si>
  <si>
    <t>Fondo general de participaciones (federal)</t>
  </si>
  <si>
    <t>Fondo de fomento municipal (federal)</t>
  </si>
  <si>
    <t>Fondo de fiscalización y recaudación (federal)</t>
  </si>
  <si>
    <t>Fondo de compensación (federal)</t>
  </si>
  <si>
    <t>Fondo de extracción de hidrocarburos (federal)</t>
  </si>
  <si>
    <t>Impuesto especial sobre producción y servicios (federal)</t>
  </si>
  <si>
    <t>0.136% de la recaudación federal participable (federal)</t>
  </si>
  <si>
    <t>3.17% sobre extracción de petróleo (federal)</t>
  </si>
  <si>
    <t>Gasolinas y diésel (federal)</t>
  </si>
  <si>
    <t>Fondo del impuesto sobre la renta (federal)</t>
  </si>
  <si>
    <t>Fondo de estabilización de los ingresos de las entidades federativas (federal)</t>
  </si>
  <si>
    <t>Participaciones del estado</t>
  </si>
  <si>
    <t>Aportaciones</t>
  </si>
  <si>
    <t>Fondo de aportaciones para la infraestructura social municipal</t>
  </si>
  <si>
    <t>Fondo de aportaciones para el fortalecimiento municipal</t>
  </si>
  <si>
    <t>Convenios</t>
  </si>
  <si>
    <t>Convenios de protección social en salud</t>
  </si>
  <si>
    <t>Convenios de descentralizados</t>
  </si>
  <si>
    <t>Convenio de reasignación</t>
  </si>
  <si>
    <t>Otros convenios y subsidios (Con ingresos de libre disposición)</t>
  </si>
  <si>
    <t>Otros convenios y subsidios (Con ingresos etiquetados federales)</t>
  </si>
  <si>
    <t>Otros convenios y subsidios (Con ingresos etiquetados estatales)</t>
  </si>
  <si>
    <t>Incentivos derivados de la colaboración fiscal</t>
  </si>
  <si>
    <t>Tenencia o uso de vehículos</t>
  </si>
  <si>
    <t>Fondo de compensación ISAN</t>
  </si>
  <si>
    <t>Impuesto sobre automóviles nuevos</t>
  </si>
  <si>
    <t>Fondo de compensación de repecos-intermedios</t>
  </si>
  <si>
    <t>Otros incentivos económicos</t>
  </si>
  <si>
    <t>Fondos distintos de aportaciones</t>
  </si>
  <si>
    <t>Fondo para entidades federativas y municipios productores de hidrocarburos</t>
  </si>
  <si>
    <t>Fondo minero</t>
  </si>
  <si>
    <t>TRANSFERENCIAS, ASIGNACIONES, SUBSIDIOS Y SUBVENCIONES Y PENSIONES Y JUBILACIONES</t>
  </si>
  <si>
    <t>Transferencias y asignaciones</t>
  </si>
  <si>
    <t>Transferencias y asignaciones (Con ingresos de libre disposición)</t>
  </si>
  <si>
    <t>Transferencias y asignaciones (Con ingresos etiquetados federales)</t>
  </si>
  <si>
    <t>Transferencias y asignaciones (Con ingresos etiquetados estatales)</t>
  </si>
  <si>
    <t>Transferencias al resto del sector público (derogado)</t>
  </si>
  <si>
    <t>Subsidios y subvenciones</t>
  </si>
  <si>
    <t>Subsidios y subvenciones (Con ingresos de libre disposición)</t>
  </si>
  <si>
    <t>Subsidios y subvenciones (Con ingresos etiquetados federales)</t>
  </si>
  <si>
    <t>Subsidios y subvenciones (Con ingresos etiquetados estatales)</t>
  </si>
  <si>
    <t>Ayudas sociales (derogado)</t>
  </si>
  <si>
    <t>Pensiones y jubilaciones</t>
  </si>
  <si>
    <t>Transferencias a fideicomisos, mandatos y análogos (derogado)</t>
  </si>
  <si>
    <t>Transferencias del fondo mexicano del petróleo para la estabilización y el desarrollo</t>
  </si>
  <si>
    <t>INGRESOS DERIVADOS DE FINANCIAMIENTO</t>
  </si>
  <si>
    <t>Endeudamiento interno</t>
  </si>
  <si>
    <t>Endeudamiento externo</t>
  </si>
  <si>
    <t>Financiamiento interno</t>
  </si>
  <si>
    <t>ESTIMACIÓN DE INGRESOS</t>
  </si>
  <si>
    <t>REMANENTE RECURSOS FISCALES</t>
  </si>
  <si>
    <t>REMANENTE FINANCIAMIENTO INTERNO</t>
  </si>
  <si>
    <t>REMANENTE INGRESOS PROPIOS</t>
  </si>
  <si>
    <t>REMANENTE RECURSOS ESTATALES</t>
  </si>
  <si>
    <t>REMANENTE OTROS RECURSOS DE LIBRE DISPOSICIÓN</t>
  </si>
  <si>
    <t>REMANENTE RECURSOS FEDERALES</t>
  </si>
  <si>
    <t>REMANENTE OTROS RECURSOS FEDERALES ETIQUETADOS</t>
  </si>
  <si>
    <t>SUMA ESTIMACIÓN DE INGRESOS + REMANENTES</t>
  </si>
  <si>
    <t>SERVICIOS PERSONALES</t>
  </si>
  <si>
    <t>REMUNERACIONES AL PERSONAL DE CARÁCTER PERMANENTE</t>
  </si>
  <si>
    <t xml:space="preserve">Dietas </t>
  </si>
  <si>
    <t>Haberes</t>
  </si>
  <si>
    <t>Sueldos base al personal permanente</t>
  </si>
  <si>
    <t>Remuneraciones por adscripción laboral en el extranjero</t>
  </si>
  <si>
    <t>REMUNERACIONES AL PERSONAL DE CARÁCTER TRANSITORIO</t>
  </si>
  <si>
    <t>Honorarios asimilables a salarios</t>
  </si>
  <si>
    <t>Sueldos base al personal eventual</t>
  </si>
  <si>
    <t>Retribuciones por servicios de carácter social</t>
  </si>
  <si>
    <t>Retribución a los representantes de los trabajadores y de los patrones en la Junta de Conciliación y Arbitraje</t>
  </si>
  <si>
    <t>REMUNERACIONES ADICIONALES Y ESPECIALES</t>
  </si>
  <si>
    <t>Primas por años de servicios efectivos prestados</t>
  </si>
  <si>
    <t>Primas de vacaciones, dominical y gratificación de fin de año</t>
  </si>
  <si>
    <t>Horas extraordinarias</t>
  </si>
  <si>
    <t>Compensaciones</t>
  </si>
  <si>
    <t>Sobrehaberes</t>
  </si>
  <si>
    <t>Asignaciones de técnico, de mando, por comisión, de vuelo y de técnico especial</t>
  </si>
  <si>
    <t>Honorarios especiales</t>
  </si>
  <si>
    <t>Participaciones por vigilancia en el cumplimiento de la leyes y custodia de valores</t>
  </si>
  <si>
    <t>SEGURIDAD SOCIAL</t>
  </si>
  <si>
    <t>Aportaciones de seguridad social</t>
  </si>
  <si>
    <t>Aportaciones a fondos de vivienda</t>
  </si>
  <si>
    <t>Aportaciones al sistema para el retiro</t>
  </si>
  <si>
    <t>Aportaciones para seguros</t>
  </si>
  <si>
    <t>OTRAS PRESTACIONES SOCIALES Y ECONÓMICAS</t>
  </si>
  <si>
    <t>Cuotas para el fondo de ahorro y fondo de trabajo</t>
  </si>
  <si>
    <t>Indemnizaciones</t>
  </si>
  <si>
    <t>Prestaciones y haberes de retiro</t>
  </si>
  <si>
    <t>Prestaciones contractuales</t>
  </si>
  <si>
    <t>Apoyos a la capacitación de los servidores públicos</t>
  </si>
  <si>
    <t>Otras prestaciones sociales y económicas</t>
  </si>
  <si>
    <t>PREVISIONES</t>
  </si>
  <si>
    <t>Previsiones de carácter laboral, económica y de seguridad social</t>
  </si>
  <si>
    <t>PAGO DE ESTÍMULOS A SERVIDORES PÚBLICOS</t>
  </si>
  <si>
    <t>Estímulos</t>
  </si>
  <si>
    <t>Recompensas</t>
  </si>
  <si>
    <t>MATERIALES Y SUMINISTROS</t>
  </si>
  <si>
    <t>MATERIALES DE ADMINISTRACIÓN, EMISIÓN DE DOCUMENTOS Y ARTÍCULOS OFICIALES</t>
  </si>
  <si>
    <t>Materiales, útiles y equipos menores de oficina</t>
  </si>
  <si>
    <t>Materiales y útiles de impresión y reproducción</t>
  </si>
  <si>
    <t>Material estadístico y geográfico</t>
  </si>
  <si>
    <t>Materiales, útiles y equipos menores de tecnologías de la información y comunicaciones</t>
  </si>
  <si>
    <t>Material impreso e información digital</t>
  </si>
  <si>
    <t>Material de limpieza</t>
  </si>
  <si>
    <t>Materiales y útiles de enseñanza</t>
  </si>
  <si>
    <t>Materiales para el registro e identificación de bienes y personas</t>
  </si>
  <si>
    <t>ALIMENTOS Y UTENSILIOS</t>
  </si>
  <si>
    <t>Productos alimenticios para personas</t>
  </si>
  <si>
    <t>Productos alimenticios para animales</t>
  </si>
  <si>
    <t>Utensilios para el servicio de alimentación</t>
  </si>
  <si>
    <t>MATERIAS PRIMAS Y MATERIALES DE PRODUCCIÓN Y COMERCIALIZACIÓN</t>
  </si>
  <si>
    <t>Productos alimenticios, agropecuarios y forestales adquiridos como materia prima</t>
  </si>
  <si>
    <t>Insumos textiles adquiridos como materia prima</t>
  </si>
  <si>
    <t>Productos de papel, cartón e impresos adquiridos como materia prima</t>
  </si>
  <si>
    <t>Combustibles, lubricantes, aditivos, carbón y sus derivados adquiridos como materia prima</t>
  </si>
  <si>
    <t>Productos químicos, farmacéuticos y de laboratorio adquiridos como materia prima</t>
  </si>
  <si>
    <t>Productos metálicos y a base de minerales no metálicos adquiridos como materia prima</t>
  </si>
  <si>
    <t>Productos de cuero, piel, plástico y hule adquiridos como materia prima</t>
  </si>
  <si>
    <t>Mercancías adquiridas para su comercialización</t>
  </si>
  <si>
    <t>Otros productos adquiridos como materia prima</t>
  </si>
  <si>
    <t>MATERIALES Y ARTÍCULOS DE CONSTRUCCIÓN Y DE REPARACIÓN</t>
  </si>
  <si>
    <t>Productos minerales no metálicos</t>
  </si>
  <si>
    <t>Cemento y productos de concreto</t>
  </si>
  <si>
    <t>Cal, yeso y productos de yeso</t>
  </si>
  <si>
    <t>Madera y productos de madera</t>
  </si>
  <si>
    <t>Vidrio y productos de vidrio</t>
  </si>
  <si>
    <t>Material eléctrico y electrónico</t>
  </si>
  <si>
    <t>Artículos metálicos para la construcción</t>
  </si>
  <si>
    <t>Materiales complementarios</t>
  </si>
  <si>
    <t>Otros materiales y artículos de construcción y reparación</t>
  </si>
  <si>
    <t>PRODUCTOS QUÍMICOS, FARMACÉUTICOS Y DE LABORATORIO</t>
  </si>
  <si>
    <t>Productos químicos básicos</t>
  </si>
  <si>
    <t>Fertilizantes, pesticidas y otros agroquímicos</t>
  </si>
  <si>
    <t>Medicinas y productos farmacéuticos</t>
  </si>
  <si>
    <t>Materiales, accesorios y suministros médicos</t>
  </si>
  <si>
    <t>Materiales, accesorios y suministros de laboratorio</t>
  </si>
  <si>
    <t>Fibras sintéticas, hules plásticos y derivados</t>
  </si>
  <si>
    <t>Otros productos químicos</t>
  </si>
  <si>
    <t>COMBUSTIBLES, LUBRICANTES Y ADITIVOS</t>
  </si>
  <si>
    <t>Combustibles, lubricantes y aditivos</t>
  </si>
  <si>
    <t>Carbón y sus derivados</t>
  </si>
  <si>
    <t>VESTUARIO, BLANCOS, PRENDAS DE PROTECCIÓN Y ARTÍCULOS DEPORTIVOS</t>
  </si>
  <si>
    <t>Vestuario y uniformes</t>
  </si>
  <si>
    <t>Prendas de seguridad y protección personal</t>
  </si>
  <si>
    <t>Artículos deportivos</t>
  </si>
  <si>
    <t>Productos textiles</t>
  </si>
  <si>
    <t>Blancos y otros productos textiles, excepto prendas de vestir</t>
  </si>
  <si>
    <t>MATERIALES Y SUMINISTROS PARA SEGURIDAD</t>
  </si>
  <si>
    <t>Sustancias y materiales explosivos</t>
  </si>
  <si>
    <t>Materiales de seguridad pública</t>
  </si>
  <si>
    <t>Prendas de protección para seguridad pública y nacional</t>
  </si>
  <si>
    <t>HERRAMIENTAS, REFACCIONES Y ACCESORIOS MENORES</t>
  </si>
  <si>
    <t>Herramientas menores</t>
  </si>
  <si>
    <t>Refacciones y accesorios menores de edificios</t>
  </si>
  <si>
    <t>Refacciones y accesorios menores de mobiliario  y equipo de administración, educacional y recreativo</t>
  </si>
  <si>
    <t>Refacciones y accesorios menores de equipo de cómputo y tecnologías de la información</t>
  </si>
  <si>
    <t>Refacciones y accesorios menores de equipo e instrumental médico y de laboratorio</t>
  </si>
  <si>
    <t>Refacciones y accesorios menores de equipo de transporte</t>
  </si>
  <si>
    <t>Refacciones y accesorios menores de equipo de defensa y seguridad</t>
  </si>
  <si>
    <t>Refacciones y accesorios menores de maquinaria y otros equipos</t>
  </si>
  <si>
    <t>Refacciones y accesorios menores otros bienes muebles</t>
  </si>
  <si>
    <t>SERVICIOS GENERALES</t>
  </si>
  <si>
    <t>SERVICIOS BÁSICOS</t>
  </si>
  <si>
    <t>Energía eléctrica</t>
  </si>
  <si>
    <t xml:space="preserve">Gas </t>
  </si>
  <si>
    <t>Agua</t>
  </si>
  <si>
    <t>Telefonía tradicional</t>
  </si>
  <si>
    <t>Telefonía celular</t>
  </si>
  <si>
    <t>Servicios de telecomunicaciones y satélites</t>
  </si>
  <si>
    <t>Servicios de acceso de Internet, redes y procesamiento de información</t>
  </si>
  <si>
    <t>Servicios postales y telegráficos</t>
  </si>
  <si>
    <t>Servicios integrales y otros servicios</t>
  </si>
  <si>
    <t>SERVICIOS DE ARRENDAMIENTO</t>
  </si>
  <si>
    <t>Arrendamiento de terrenos</t>
  </si>
  <si>
    <t>Arrendamiento de edificios</t>
  </si>
  <si>
    <t>Arrendamiento de mobiliario y equipo de administración, educacional y recreativo</t>
  </si>
  <si>
    <t>Arrendamiento de equipo e instrumental médico y de laboratorio</t>
  </si>
  <si>
    <t>Arrendamiento de equipo de transporte</t>
  </si>
  <si>
    <t>Arrendamiento de maquinaria, otros equipos y herramientas</t>
  </si>
  <si>
    <t>Arrendamiento de activos intangibles</t>
  </si>
  <si>
    <t>Arrendamiento financiero</t>
  </si>
  <si>
    <t>Otros arrendamientos</t>
  </si>
  <si>
    <t>SERVICIOS PROFESIONALES, CIENTÍFICOS, TÉCNICOS Y OTROS SERVICIOS</t>
  </si>
  <si>
    <t>Servicios legales, de contabilidad, auditoría y relacionados</t>
  </si>
  <si>
    <t>Servicios de diseño, arquitectura, ingeniería y actividades relacionadas</t>
  </si>
  <si>
    <t>Servicios de consultoría administrativa, procesos, técnica y en tecnologías de la información</t>
  </si>
  <si>
    <t>Servicios de capacitación</t>
  </si>
  <si>
    <t>Servicios de investigación científica y desarrollo</t>
  </si>
  <si>
    <t>Servicios de apoyo administrativo, traducción, fotocopiado e impresión</t>
  </si>
  <si>
    <t>Servicios de protección y seguridad</t>
  </si>
  <si>
    <t>Servicios de vigilancia</t>
  </si>
  <si>
    <t>Servicios profesionales, científicos y técnicos integrales</t>
  </si>
  <si>
    <t>SERVICIOS FINANCIEROS, BANCARIOS Y COMERCIALES</t>
  </si>
  <si>
    <t>Servicios financieros y bancarios</t>
  </si>
  <si>
    <t>Servicios de cobranza, investigación crediticia y similar</t>
  </si>
  <si>
    <t>Servicios de recaudación, traslado y custodia de valores</t>
  </si>
  <si>
    <t>Seguros de responsabilidad patrimonial y fianzas</t>
  </si>
  <si>
    <t>Seguro de bienes patrimoniales</t>
  </si>
  <si>
    <t>Almacenaje, envase y embalaje</t>
  </si>
  <si>
    <t>Fletes y maniobras</t>
  </si>
  <si>
    <t>Comisiones por ventas</t>
  </si>
  <si>
    <t>Servicios financieros, bancarios y comerciales integrales</t>
  </si>
  <si>
    <t>SERVICIOS DE INSTALACIÓN, REPARACIÓN, MANTENIMIENTO Y CONSERVACIÓN</t>
  </si>
  <si>
    <t>Conservación y mantenimiento menor de inmuebles</t>
  </si>
  <si>
    <t>Instalación, reparación y mantenimiento de mobiliario y equipo de administración, educacional y recreativo</t>
  </si>
  <si>
    <t>Instalación, reparación y mantenimiento de equipo de cómputo y tecnología de la información</t>
  </si>
  <si>
    <t>Instalación, reparación y mantenimiento de equipo e instrumental médico y de laboratorio</t>
  </si>
  <si>
    <t>Reparación y mantenimiento de equipo de transporte</t>
  </si>
  <si>
    <t>Reparación y mantenimiento de equipo de defensa y seguridad</t>
  </si>
  <si>
    <t>Instalación, reparación y mantenimiento de maquinaria, otros equipos y herramienta</t>
  </si>
  <si>
    <t>Servicios de limpieza y manejo de desechos</t>
  </si>
  <si>
    <t>Servicios de jardinería y fumigación</t>
  </si>
  <si>
    <t>SERVICIOS DE COMUNICACIÓN SOCIAL Y PUBLICIDAD</t>
  </si>
  <si>
    <t>Difusión por radio, televisión y otros medios de mensajes sobre programas y actividades gubernamentales</t>
  </si>
  <si>
    <t>Difusión por radio,  televisión y otros medios de mensajes comerciales para promover la venta de bienes o servicios</t>
  </si>
  <si>
    <t>Servicios de creatividad, preproducción y producción de publicidad, excepto Internet</t>
  </si>
  <si>
    <t>Servicios de revelado de  fotografías</t>
  </si>
  <si>
    <t>Servicios de la industria fílmica, del sonido y del video</t>
  </si>
  <si>
    <t>Servicio de creación y difusión de contenido exclusivamente a través de Internet</t>
  </si>
  <si>
    <t>Otros servicios de información</t>
  </si>
  <si>
    <t>SERVICIOS DE TRASLADO Y VIÁTICOS</t>
  </si>
  <si>
    <t>Pasajes aéreos</t>
  </si>
  <si>
    <t>Pasajes terrestres</t>
  </si>
  <si>
    <t>Pasajes marítimos, lacustres y fluviales</t>
  </si>
  <si>
    <t>Autotransporte</t>
  </si>
  <si>
    <t>Viáticos en el país</t>
  </si>
  <si>
    <t xml:space="preserve">Viáticos en el extranjero </t>
  </si>
  <si>
    <t>Gastos de instalación y traslado de menaje</t>
  </si>
  <si>
    <t>Servicios integrales de traslado y viáticos</t>
  </si>
  <si>
    <t>Otros servicios de traslado y hospedaje</t>
  </si>
  <si>
    <t>SERVICIOS OFICIALES</t>
  </si>
  <si>
    <t>Gastos de ceremonial</t>
  </si>
  <si>
    <t>Gastos de orden  social y cultural</t>
  </si>
  <si>
    <t>Congresos y convenciones</t>
  </si>
  <si>
    <t>Exposiciones</t>
  </si>
  <si>
    <t>Gastos de representación</t>
  </si>
  <si>
    <t>OTROS SERVICIOS GENERALES</t>
  </si>
  <si>
    <t>Servicios funerarios y de cementerios</t>
  </si>
  <si>
    <t>Impuestos y derechos</t>
  </si>
  <si>
    <t>Impuestos y derechos de importación</t>
  </si>
  <si>
    <t>Sentencias y resoluciones por autoridad competente</t>
  </si>
  <si>
    <t>Penas, multas, accesorios y actualizaciones</t>
  </si>
  <si>
    <t>Otros gastos por responsabilidades</t>
  </si>
  <si>
    <t>Utilidades</t>
  </si>
  <si>
    <t>Impuesto sobre nómina y otros que se deriven de una relación laboral</t>
  </si>
  <si>
    <t>Otros servicios generales</t>
  </si>
  <si>
    <t>TRANSFERENCIAS, ASIGNACIONES, SUBSIDIOS Y OTRAS  AYUDAS</t>
  </si>
  <si>
    <t>TRANSFERENCIAS INTERNAS Y ASIGNACIONES AL SECTOR PÚBLICO</t>
  </si>
  <si>
    <t>Asignaciones presupuestarias al Poder Ejecutivo</t>
  </si>
  <si>
    <t>Asignaciones presupuestarias al Poder Legislativo</t>
  </si>
  <si>
    <t>Asignaciones presupuestarias al Poder Judicial</t>
  </si>
  <si>
    <t>Asignaciones presupuestarias a Órganos Autónomos</t>
  </si>
  <si>
    <t>Transferencias internas otorgadas a entidades paraestatales no empresariales y no financieras</t>
  </si>
  <si>
    <t>Transferencias internas otorgadas a entidades paraestatales empresariales y no financieras</t>
  </si>
  <si>
    <t>Transferencias internas otorgadas a fideicomisos públicos empresariales y no financieros</t>
  </si>
  <si>
    <t>Transferencias internas otorgadas a instituciones paraestatales públicas financieras</t>
  </si>
  <si>
    <t>Transferencias internas otorgadas a fideicomisos públicos financieros</t>
  </si>
  <si>
    <t>TRANSFERENCIAS AL RESTO DEL SECTOR PÚBLICO</t>
  </si>
  <si>
    <t>Transferencias otorgadas a entidades paraestatales no empresariales y no financieras</t>
  </si>
  <si>
    <t>Transferencias otorgadas para entidades paraestatales empresariales y no financieras</t>
  </si>
  <si>
    <t xml:space="preserve">Transferencias otorgadas para instituciones paraestatales públicas financieras  </t>
  </si>
  <si>
    <t>Transferencias otorgadas a entidades federativas y municipios</t>
  </si>
  <si>
    <t>Transferencias a fideicomisos de entidades federativas y municipios</t>
  </si>
  <si>
    <t>SUBSIDIOS Y SUBVENCIONES</t>
  </si>
  <si>
    <t>Subsidios a la producción</t>
  </si>
  <si>
    <t>Subsidios a la distribución</t>
  </si>
  <si>
    <t>Subsidios a la inversión</t>
  </si>
  <si>
    <t>Subsidios a la prestación de servicios públicos</t>
  </si>
  <si>
    <t>Subsidios para cubrir diferenciales de tasas de interés</t>
  </si>
  <si>
    <t xml:space="preserve">Subsidios a la vivienda </t>
  </si>
  <si>
    <t>Subvenciones al consumo</t>
  </si>
  <si>
    <t>Subsidios a entidades federativas y municipios</t>
  </si>
  <si>
    <t>Otros subsidios</t>
  </si>
  <si>
    <t>AYUDAS SOCIALES</t>
  </si>
  <si>
    <t xml:space="preserve">Ayudas sociales a personas </t>
  </si>
  <si>
    <t>Becas y otras ayudas para programas de capacitación</t>
  </si>
  <si>
    <t>Ayudas sociales a instituciones de enseñanza</t>
  </si>
  <si>
    <t>Ayudas sociales a actividades científicas o académicas</t>
  </si>
  <si>
    <t>Ayudas sociales a instituciones sin fines de lucro</t>
  </si>
  <si>
    <t>Ayudas sociales a cooperativas</t>
  </si>
  <si>
    <t>Ayudas sociales a entidades de interés público</t>
  </si>
  <si>
    <t>Ayudas por desastres naturales y otros siniestros</t>
  </si>
  <si>
    <t>PENSIONES Y JUBILACIONES</t>
  </si>
  <si>
    <t>Pensiones</t>
  </si>
  <si>
    <t>Jubilaciones</t>
  </si>
  <si>
    <t>Otras pensiones y jubilaciones</t>
  </si>
  <si>
    <t>TRANSFERENCIAS A FIDEICOMISOS, MANDATOS Y OTROS ANÁLOGOS</t>
  </si>
  <si>
    <t>Transferencias a fideicomisos del Poder Ejecutivo</t>
  </si>
  <si>
    <t>Transferencias a fideicomisos del Poder Legislativo</t>
  </si>
  <si>
    <t>Transferencias a fideicomisos del Poder Judicial</t>
  </si>
  <si>
    <t>Trasferencias a fideicomisos públicos de entidades paraestatales no empresariales y no financieras</t>
  </si>
  <si>
    <t>Transferencias a fideicomisos públicos de entidades paraestatales empresariales y no financieras</t>
  </si>
  <si>
    <t>Transferencias a fideicomisos de instituciones públicas financieras</t>
  </si>
  <si>
    <t xml:space="preserve">Otras transferencias a fideicomisos   </t>
  </si>
  <si>
    <t>TRANSFERENCIAS A LA SEGURIDAD SOCIAL</t>
  </si>
  <si>
    <t>Transferencias por obligación de ley</t>
  </si>
  <si>
    <t>DONATIVOS</t>
  </si>
  <si>
    <t>Donativos a instituciones sin fines de lucro</t>
  </si>
  <si>
    <t xml:space="preserve">Donativos a entidades federativas </t>
  </si>
  <si>
    <t>Donativos a fideicomisos privados</t>
  </si>
  <si>
    <t>Donativos a fideicomisos estatales</t>
  </si>
  <si>
    <t>Donativos internacionales</t>
  </si>
  <si>
    <t>TRANSFERENCIAS AL EXTERIOR</t>
  </si>
  <si>
    <t>Transferencias para gobiernos extranjeros</t>
  </si>
  <si>
    <t>Transferencias para organismos internacionales</t>
  </si>
  <si>
    <t>Transferencias para el sector privado externo</t>
  </si>
  <si>
    <t xml:space="preserve">BIENES MUEBLES, INMUEBLES E INTANGIBLES </t>
  </si>
  <si>
    <t>MOBILIARIO Y EQUIPO DE ADMINISTRACIÓN</t>
  </si>
  <si>
    <t xml:space="preserve">Muebles de oficina y estantería </t>
  </si>
  <si>
    <t>Muebles, excepto de oficina y estantería</t>
  </si>
  <si>
    <t>Bienes artísticos, culturales y científicos</t>
  </si>
  <si>
    <t>Objetos de valor</t>
  </si>
  <si>
    <t>Equipo de cómputo de tecnologías de la información</t>
  </si>
  <si>
    <t>Otros mobiliarios y equipos de administración</t>
  </si>
  <si>
    <t>MOBILIARIO Y EQUIPO EDUCACIONAL Y RECREATIVO</t>
  </si>
  <si>
    <t>Equipos y aparatos audiovisuales</t>
  </si>
  <si>
    <t>Aparatos deportivos</t>
  </si>
  <si>
    <t>Cámaras fotográficas y de video</t>
  </si>
  <si>
    <t xml:space="preserve">Otro mobiliario y equipo educacional y recreativo </t>
  </si>
  <si>
    <t>EQUIPO E INSTRUMENTAL MÉDICO Y DE LABORATORIO</t>
  </si>
  <si>
    <t>Equipo médico y de laboratorio</t>
  </si>
  <si>
    <t>Instrumental médico y de laboratorio</t>
  </si>
  <si>
    <t>VEHÍCULOS Y EQUIPO DE TRANSPORTE</t>
  </si>
  <si>
    <t>Vehículos y equipo terrestre</t>
  </si>
  <si>
    <t>Carrocerías  y remolques</t>
  </si>
  <si>
    <t>Equipo aeroespacial</t>
  </si>
  <si>
    <t>Equipo ferroviario</t>
  </si>
  <si>
    <t>Embarcaciones</t>
  </si>
  <si>
    <t>Otros equipo de transporte</t>
  </si>
  <si>
    <t>EQUIPO DE DEFENSA Y SEGURIDAD</t>
  </si>
  <si>
    <t>Equipo de defensa y seguridad</t>
  </si>
  <si>
    <t>MAQUINARIA, OTROS EQUIPOS Y HERRAMIENTAS</t>
  </si>
  <si>
    <t>Maquinaria y equipo agropecuario</t>
  </si>
  <si>
    <t>Maquinaria y equipo industrial</t>
  </si>
  <si>
    <t>Maquinaria y equipo de construcción</t>
  </si>
  <si>
    <t>Sistemas de aire acondicionado, calefacción y de refrigeración industrial y comercial</t>
  </si>
  <si>
    <t>Equipo de comunicación y telecomunicación</t>
  </si>
  <si>
    <t>Equipo de generación eléctrica, aparatos y accesorios eléctricos</t>
  </si>
  <si>
    <t>Herramientas y máquinas-herramienta</t>
  </si>
  <si>
    <t>Otros equipos</t>
  </si>
  <si>
    <t>ACTIVOS BIOLÓGICOS</t>
  </si>
  <si>
    <t>Bovinos</t>
  </si>
  <si>
    <t>Porcinos</t>
  </si>
  <si>
    <t>Aves</t>
  </si>
  <si>
    <t xml:space="preserve">Ovinos y caprinos </t>
  </si>
  <si>
    <t>Peces y acuicultura</t>
  </si>
  <si>
    <t>Equinos</t>
  </si>
  <si>
    <t>Especies menores y de zoológico</t>
  </si>
  <si>
    <t>Árboles y plantas</t>
  </si>
  <si>
    <t>Otros activos biológicos</t>
  </si>
  <si>
    <t>BIENES INMUEBLES</t>
  </si>
  <si>
    <t>Terrenos</t>
  </si>
  <si>
    <t xml:space="preserve">Viviendas </t>
  </si>
  <si>
    <t>Edificios no residenciales</t>
  </si>
  <si>
    <t>Otros bienes inmuebles</t>
  </si>
  <si>
    <t>ACTIVOS INTANGIBLES</t>
  </si>
  <si>
    <t>Software</t>
  </si>
  <si>
    <t>Patentes</t>
  </si>
  <si>
    <t>Marcas</t>
  </si>
  <si>
    <t>Derechos</t>
  </si>
  <si>
    <t>Concesiones</t>
  </si>
  <si>
    <t>Franquicias</t>
  </si>
  <si>
    <t>Licencias informáticas e intelectuales</t>
  </si>
  <si>
    <t>Licencias industriales, comerciales y otras</t>
  </si>
  <si>
    <t>Otros activos intangibles</t>
  </si>
  <si>
    <t>INVERSIÓN PÚBLICA</t>
  </si>
  <si>
    <t>OBRA PÚBLICA EN BIENES DE DOMINIO PÚBLICO</t>
  </si>
  <si>
    <t>Edificación habitacional</t>
  </si>
  <si>
    <t>Edificación no  habitacional</t>
  </si>
  <si>
    <t>Construcción de obras para el abastecimiento de agua, petróleo, gas, electricidad y telecomunicaciones</t>
  </si>
  <si>
    <t>División de terrenos y construcción de obras de urbanización</t>
  </si>
  <si>
    <t>Construcción de vías de comunicación</t>
  </si>
  <si>
    <t>Otras construcciones de ingeniería civil u obra pesada</t>
  </si>
  <si>
    <t>Instalaciones y equipamiento en construcciones</t>
  </si>
  <si>
    <t>Trabajo de acabados en edificaciones y otros trabajos especializados</t>
  </si>
  <si>
    <t>OBRA PÚBLICA EN BIENES PROPIOS</t>
  </si>
  <si>
    <t>Edificación no habitacional</t>
  </si>
  <si>
    <t>Construcción de obras para  el abastecimiento de agua,  petróleo, gas, electricidad y telecomunicaciones</t>
  </si>
  <si>
    <t>Trabajos de acabados en edificaciones y otros trabajos especializados</t>
  </si>
  <si>
    <t>PROYECTOS PRODUCTIVOS Y ACCIONES DE FOMENTO</t>
  </si>
  <si>
    <t>Estudios, formulación y evaluación de proyectos productivos no incluidos en conceptos anteriores de este capítulo</t>
  </si>
  <si>
    <t>Ejecución de proyectos productivos no incluidos en conceptos anteriores de este capítulo</t>
  </si>
  <si>
    <t>INVERSIONES FINANCIERAS Y OTRAS PROVISIONES</t>
  </si>
  <si>
    <t>INVERSIONES PARA EL FOMENTO DE ACTIVIDADES PRODUCTIVAS</t>
  </si>
  <si>
    <t>Créditos otorgados por entidades federativas y municipios al sector social y privado para el fomento de actividades productivas</t>
  </si>
  <si>
    <t>Créditos otorgados por las entidades federativas a municipios para el fomento de actividades productivas</t>
  </si>
  <si>
    <t>ACCIONES Y PARTICIPACIONES DE CAPITAL</t>
  </si>
  <si>
    <t>Acciones y participaciones de capital en entidades paraestatales no empresariales y no financieras con fines de política económica</t>
  </si>
  <si>
    <t>Acciones y participaciones de capital en entidades paraestatales empresariales y no financieras con fines de política económica</t>
  </si>
  <si>
    <t>Acciones  y participaciones de capital en instituciones paraestatales públicas financieras con fines de política económica</t>
  </si>
  <si>
    <t>Acciones y participaciones  de capital en el sector privado con fines de política económica</t>
  </si>
  <si>
    <t>Acciones y participaciones de capital en organismos internacionales con fines de política económica</t>
  </si>
  <si>
    <t>Acciones y participaciones de capital en el sector externo con fines de política económica</t>
  </si>
  <si>
    <t>Acciones y participaciones de capital en el sector público con fines de gestión de la liquidez</t>
  </si>
  <si>
    <t>Acciones y participaciones de capital  en el sector privado con fines de gestión de liquidez</t>
  </si>
  <si>
    <t>Acciones y participaciones de capital en el sector externo con fines de gestión  de liquidez</t>
  </si>
  <si>
    <t>COMPRA DE TÍTULOS Y VALORES</t>
  </si>
  <si>
    <t>Bonos</t>
  </si>
  <si>
    <t>Valores representativos de deuda adquiridos con fines de política económica</t>
  </si>
  <si>
    <t>Valores representativos de deuda  adquiridos con fines de gestión de liquidez</t>
  </si>
  <si>
    <t>Obligaciones negociables adquiridas con fines de política económica</t>
  </si>
  <si>
    <t>Obligaciones negociables adquiridas con fines de gestión de liquidez</t>
  </si>
  <si>
    <t>Otros valores</t>
  </si>
  <si>
    <t>CONCESIÓN DE PRÉSTAMOS</t>
  </si>
  <si>
    <t>Concesión de préstamos a entidades paraestatales no empresariales y no financieras con fines de política económica</t>
  </si>
  <si>
    <t>Concesión de préstamos a entidades paraestatales empresariales y no financieras con fines de política económica</t>
  </si>
  <si>
    <t>Concesión de préstamos a instituciones paraestatales públicas financieras con fines de política económica</t>
  </si>
  <si>
    <t>Concesión de préstamos a entidades federativas  y municipios con fines de política económica</t>
  </si>
  <si>
    <t>Concesión de préstamos al sector privado con fines de política económica</t>
  </si>
  <si>
    <t>Concesión de préstamos al sector externo con fines de política económica</t>
  </si>
  <si>
    <t>Concesión de préstamos al sector público con fines de gestión de liquidez</t>
  </si>
  <si>
    <t>Concesión de préstamos al sector privado con fines de gestión de liquidez</t>
  </si>
  <si>
    <t>Concesión de  préstamos al sector externo con fines de gestión de liquidez</t>
  </si>
  <si>
    <t>INVERSIONES EN FIDEICOMISOS, MANDATOS Y OTROS  ANÁLOGOS</t>
  </si>
  <si>
    <t>Inversiones en fideicomisos del Poder Ejecutivo</t>
  </si>
  <si>
    <t>Inversiones en fideicomisos del Poder Legislativo</t>
  </si>
  <si>
    <t>Inversiones en fideicomisos del Poder Judicial</t>
  </si>
  <si>
    <t>Inversiones en fideicomisos públicos no empresariales y no financieros</t>
  </si>
  <si>
    <t>Inversiones en fideicomisos públicos empresariales y no financieros</t>
  </si>
  <si>
    <t xml:space="preserve">Inversiones en fideicomisos públicos financieros </t>
  </si>
  <si>
    <t>Inversiones en fideicomisos de entidades federativas</t>
  </si>
  <si>
    <t>Inversiones en fideicomisos de municipios</t>
  </si>
  <si>
    <t>Otras inversiones en fideicomisos</t>
  </si>
  <si>
    <t>OTRAS INVERSIONES FINANCIERAS</t>
  </si>
  <si>
    <t>Depósitos a largo plazo en moneda nacional</t>
  </si>
  <si>
    <t>Depósitos a largo plazo en moneda extranjera</t>
  </si>
  <si>
    <t>PROVISIONES PARA CONTINGENCIAS Y OTRAS EROGACIONES ESPECIALES</t>
  </si>
  <si>
    <t>Contingencias por fenómenos naturales</t>
  </si>
  <si>
    <t>Contingencias socioeconómicas</t>
  </si>
  <si>
    <t>Otras erogaciones especiales</t>
  </si>
  <si>
    <t>PARTICIPACIONES Y APORTACIONES</t>
  </si>
  <si>
    <t>PARTICIPACIONES</t>
  </si>
  <si>
    <t>Fondo general de participaciones</t>
  </si>
  <si>
    <t>Fondo de fomento municipal</t>
  </si>
  <si>
    <t>Participaciones de las entidades federativas a los municipios</t>
  </si>
  <si>
    <t>Otros conceptos participables de la Federación a entidades federativas</t>
  </si>
  <si>
    <t>Otros conceptos participables de la Federación a municipios</t>
  </si>
  <si>
    <t>Convenios de colaboración administrativa</t>
  </si>
  <si>
    <t>APORTACIONES</t>
  </si>
  <si>
    <t>Aportaciones de la Federación a las entidades federativas</t>
  </si>
  <si>
    <t>Aportaciones de la Federación a municipios</t>
  </si>
  <si>
    <t>Aportaciones de las entidades federativas a los municipios</t>
  </si>
  <si>
    <t>Aportaciones  previstas en leyes y decretos al sistema de protección social</t>
  </si>
  <si>
    <t>Aportaciones previstas en leyes y decretos compensatorias a entidades federativas y municipios</t>
  </si>
  <si>
    <t>CONVENIOS</t>
  </si>
  <si>
    <t>Convenios de reasignación</t>
  </si>
  <si>
    <t>Convenios de descentralización</t>
  </si>
  <si>
    <t>Otros convenios</t>
  </si>
  <si>
    <t>DEUDA  PÚBLICA</t>
  </si>
  <si>
    <t xml:space="preserve">AMORTIZACIÓN DE LA DEUDA PÚBLICA </t>
  </si>
  <si>
    <t>Amortización de la deuda interna con instituciones de crédito</t>
  </si>
  <si>
    <t>Amortización  de la deuda interna por emisión de títulos y valores</t>
  </si>
  <si>
    <t>Amortización de arrendamientos financieros nacionales</t>
  </si>
  <si>
    <t xml:space="preserve">Amortización de la deuda externa con instituciones de crédito </t>
  </si>
  <si>
    <t>Amortización de deuda externa con organismos financieros internacionales</t>
  </si>
  <si>
    <t>Amortización de la deuda bilateral</t>
  </si>
  <si>
    <t>Amortización de la deuda externa por emisión de títulos y valores</t>
  </si>
  <si>
    <t>Amortización de arrendamientos financieros internacionales</t>
  </si>
  <si>
    <t>INTERESES DE LA DEUDA PÚBLICA</t>
  </si>
  <si>
    <t>Intereses de la deuda interna con instituciones de crédito</t>
  </si>
  <si>
    <t>Intereses derivados de la colocación de títulos y valores</t>
  </si>
  <si>
    <t>Intereses por arrendamientos  financieros nacionales</t>
  </si>
  <si>
    <t xml:space="preserve">Intereses de la deuda externa con instituciones de crédito </t>
  </si>
  <si>
    <t>Intereses de la deuda con organismos financieros internacionales</t>
  </si>
  <si>
    <t xml:space="preserve">Intereses de la deuda bilateral  </t>
  </si>
  <si>
    <t>Intereses derivados de la colocación de títulos y valores en el exterior</t>
  </si>
  <si>
    <t>Intereses por arrendamientos financieros internacionales</t>
  </si>
  <si>
    <t>COMISIONES DE LA DEUDA PÚBLICA</t>
  </si>
  <si>
    <t>Comisiones de la deuda pública interna</t>
  </si>
  <si>
    <t>Comisiones de la deuda pública externa</t>
  </si>
  <si>
    <t>GASTOS DE LA DEUDA PÚBLICA</t>
  </si>
  <si>
    <t>Gastos de la deuda pública interna</t>
  </si>
  <si>
    <t>Gastos de la deuda  pública externa</t>
  </si>
  <si>
    <t>COSTO POR COBERTURAS</t>
  </si>
  <si>
    <t>Costos por coberturas</t>
  </si>
  <si>
    <t>APOYOS FINANCIEROS</t>
  </si>
  <si>
    <t>Apoyos a intermediarios financieros</t>
  </si>
  <si>
    <t>Apoyos a ahorradores y deudores del Sistema Financiero Nacional</t>
  </si>
  <si>
    <t>ADEUDOS DE EJERCICIOS FISCALES ANTERIORES (ADEFAS)</t>
  </si>
  <si>
    <t>ADEFAS</t>
  </si>
  <si>
    <t>TOTAL DE EGRESOS</t>
  </si>
  <si>
    <t>GOBIERNO</t>
  </si>
  <si>
    <t>LEGISLACIÓN</t>
  </si>
  <si>
    <t>Legislación</t>
  </si>
  <si>
    <t>Fiscalización</t>
  </si>
  <si>
    <t>JUSTICIA</t>
  </si>
  <si>
    <t>Impartición de justicia</t>
  </si>
  <si>
    <t>Procuración de justicia</t>
  </si>
  <si>
    <t>Reclusión y readaptación social</t>
  </si>
  <si>
    <t>Derechos humanos</t>
  </si>
  <si>
    <t>COORDINACIÓN DE LA POLÍTICA DE GOBIERNO</t>
  </si>
  <si>
    <t>Presidencia/Gubernatura</t>
  </si>
  <si>
    <t>Política interior</t>
  </si>
  <si>
    <t>Preservación y cuidado del patrimonio público</t>
  </si>
  <si>
    <t>Función pública</t>
  </si>
  <si>
    <t>Asuntos jurídicos</t>
  </si>
  <si>
    <t>Organización de procesos electorales</t>
  </si>
  <si>
    <t>Población</t>
  </si>
  <si>
    <t>Otros</t>
  </si>
  <si>
    <t>RELACIONES EXTERIORES</t>
  </si>
  <si>
    <t>Relaciones exteriores</t>
  </si>
  <si>
    <t>ASUNTOS FINANCIEROS Y HACENDARIOS</t>
  </si>
  <si>
    <t xml:space="preserve">Asuntos financieros  </t>
  </si>
  <si>
    <t>Asuntos hacendarios</t>
  </si>
  <si>
    <t>SEGURIDAD NACIONAL</t>
  </si>
  <si>
    <t>Defensa</t>
  </si>
  <si>
    <t>Marina</t>
  </si>
  <si>
    <t>Inteligencia para la preservación de la seguridad nacional</t>
  </si>
  <si>
    <t>ASUNTOS DE ORDEN PÚBLICO Y DE SEGURIDAD INTERIOR</t>
  </si>
  <si>
    <t>Policía</t>
  </si>
  <si>
    <t>Protección civil</t>
  </si>
  <si>
    <t>Otros asuntos de orden público y seguridad</t>
  </si>
  <si>
    <t>Sistema nacional de seguridad pública</t>
  </si>
  <si>
    <t>Servicios registrales, administrativos y patrimoniales</t>
  </si>
  <si>
    <t>Servicios estadísticos</t>
  </si>
  <si>
    <t>Servicios de comunicación y medios</t>
  </si>
  <si>
    <t>Acceso a la información pública gubernamental</t>
  </si>
  <si>
    <t>DESARROLLO SOCIAL</t>
  </si>
  <si>
    <t>PROTECCIÓN AMBIENTAL</t>
  </si>
  <si>
    <t>Ordenación de desechos</t>
  </si>
  <si>
    <t>Administración del agua</t>
  </si>
  <si>
    <t>Ordenación de aguas residuales, drenaje y alcantarillado</t>
  </si>
  <si>
    <t>Reducción de la contaminación</t>
  </si>
  <si>
    <t>Protección de la diversidad biológica y del paisaje</t>
  </si>
  <si>
    <t>Otros de protección ambiental</t>
  </si>
  <si>
    <t>VIVIENDA Y SERVICIOS A LA COMUNIDAD</t>
  </si>
  <si>
    <t>Urbanización</t>
  </si>
  <si>
    <t>Desarrollo comunitario</t>
  </si>
  <si>
    <t>Abastecimiento de agua</t>
  </si>
  <si>
    <t>Alumbrado público</t>
  </si>
  <si>
    <t>Vivienda</t>
  </si>
  <si>
    <t>Servicios comunales</t>
  </si>
  <si>
    <t>Desarrollo regional</t>
  </si>
  <si>
    <t>SALUD</t>
  </si>
  <si>
    <t>Prestación de servicios de salud a la comunidad</t>
  </si>
  <si>
    <t>Prestación de servicios de salud a la persona</t>
  </si>
  <si>
    <t>Generación de recursos para la salud</t>
  </si>
  <si>
    <t>Rectoría del sistema de salud</t>
  </si>
  <si>
    <t>Protección social en salud</t>
  </si>
  <si>
    <t>RECREACIÓN, CULTURA Y OTRAS MANIFESTACIONES SOCIALES</t>
  </si>
  <si>
    <t>Deporte y recreación</t>
  </si>
  <si>
    <t>Radio, televisión y editoriales</t>
  </si>
  <si>
    <t>Asuntos religiosos y otras manifestaciones sociales</t>
  </si>
  <si>
    <t>EDUCACIÓN</t>
  </si>
  <si>
    <t>Educación básica</t>
  </si>
  <si>
    <t>Educación media superior</t>
  </si>
  <si>
    <t>Educación superior</t>
  </si>
  <si>
    <t>Posgrado</t>
  </si>
  <si>
    <t>Educación para adultos</t>
  </si>
  <si>
    <t>Otros servicios educativos y actividades inherentes</t>
  </si>
  <si>
    <t xml:space="preserve">PROTECCIÓN SOCIAL  </t>
  </si>
  <si>
    <t>Enfermedades e incapacidad</t>
  </si>
  <si>
    <t>Edad avanzada</t>
  </si>
  <si>
    <t>Familia e hijos</t>
  </si>
  <si>
    <t>Desempleo</t>
  </si>
  <si>
    <t>Alimentación y nutrición</t>
  </si>
  <si>
    <t>Apoyo social para la vivienda</t>
  </si>
  <si>
    <t>Indígenas</t>
  </si>
  <si>
    <t>Otros grupos vulnerables</t>
  </si>
  <si>
    <t>Otros de seguridad social y asistencia social</t>
  </si>
  <si>
    <t>OTROS ASUNTOS SOCIALES</t>
  </si>
  <si>
    <t>Otros asuntos sociales</t>
  </si>
  <si>
    <t>DESARROLLO ECONÓMICO</t>
  </si>
  <si>
    <t>ASUNTOS ECONÓMICOS, COMERCIALES Y LABORALES EN GENERAL</t>
  </si>
  <si>
    <t>Asuntos económicos y comerciales en general</t>
  </si>
  <si>
    <t>Asuntos laborales generales</t>
  </si>
  <si>
    <t>AGROPECUARÍA, SILVICULTURA, PESCA Y CAZA</t>
  </si>
  <si>
    <t>Agropecuaria</t>
  </si>
  <si>
    <t>Silvicultura</t>
  </si>
  <si>
    <t>Acuacultura, pesca y caza</t>
  </si>
  <si>
    <t>Agroindustrial</t>
  </si>
  <si>
    <t>Hidroagrícola</t>
  </si>
  <si>
    <t>Apoyo financiero a la banca y seguro agropecuario</t>
  </si>
  <si>
    <t>COMBUSTIBLE Y ENERGÍA</t>
  </si>
  <si>
    <t>Carbón y otros combustibles minerales sólidos</t>
  </si>
  <si>
    <t>Petróleo y gas natural (hidrocarburos)</t>
  </si>
  <si>
    <t>Combustibles Nucleares</t>
  </si>
  <si>
    <t>Otros combustibles</t>
  </si>
  <si>
    <t>Electricidad</t>
  </si>
  <si>
    <t>Energía no Eléctrica</t>
  </si>
  <si>
    <t>MINERÍA, MANUFACTURAS Y CONSTRUCCIÓN</t>
  </si>
  <si>
    <t>Extracción de recursos minerales excepto los combustibles minerales</t>
  </si>
  <si>
    <t>Manufacturas</t>
  </si>
  <si>
    <t>Construcción</t>
  </si>
  <si>
    <t>TRANSPORTE</t>
  </si>
  <si>
    <t>Transporte por carretera</t>
  </si>
  <si>
    <t>Transporte por agua y puertos</t>
  </si>
  <si>
    <t>Transporte por ferrocarril</t>
  </si>
  <si>
    <t>Transporte aéreo</t>
  </si>
  <si>
    <t>Transporte por oleoductos y gasoductos y otros sistemas de transporte</t>
  </si>
  <si>
    <t>Otros relacionados con transporte</t>
  </si>
  <si>
    <t>COMUNICACIONES</t>
  </si>
  <si>
    <t>Comunicaciones</t>
  </si>
  <si>
    <t>TURISMO</t>
  </si>
  <si>
    <t>Turismo</t>
  </si>
  <si>
    <t>Hoteles y restaurantes</t>
  </si>
  <si>
    <t>CIENCIA, TECNOLOGÍA E INNOVACIÓN</t>
  </si>
  <si>
    <t>Investigación científica</t>
  </si>
  <si>
    <t>Desarrollo tecnológico</t>
  </si>
  <si>
    <t>Servicios científicos y tecnológicos</t>
  </si>
  <si>
    <t>Innovación</t>
  </si>
  <si>
    <t>OTRAS INDUSTRIAS Y OTROS ASUNTOS ECONÓMICOS</t>
  </si>
  <si>
    <t>Comercio, distribución, almacenamiento y depósito</t>
  </si>
  <si>
    <t xml:space="preserve">Otras industrias  </t>
  </si>
  <si>
    <t>Otros asuntos económicos</t>
  </si>
  <si>
    <t>OTRAS NO CLASIFICADAS EN FUNCIONES ANTERIORES</t>
  </si>
  <si>
    <t>TRANSACCIONES DE LA DEUDA PÚBLICA/COSTO FINANCIERO DE LA DEUDA</t>
  </si>
  <si>
    <t>Deuda pública interna</t>
  </si>
  <si>
    <t>Deuda pública externa</t>
  </si>
  <si>
    <t>TRANSFERENCIAS, PARTICIPACIONES Y APORTACIONES ENTRE DIFERENTES NIVELES Y ORDENES DE GOBIERNO</t>
  </si>
  <si>
    <t>Transferencia entre diferentes niveles y ordenes de gobierno</t>
  </si>
  <si>
    <t>Participaciones entre diferentes niveles y ordenes de gobierno</t>
  </si>
  <si>
    <t>Aportaciones entre diferentes niveles y ordenes de gobierno</t>
  </si>
  <si>
    <t>SANEAMIENTO DEL SISTEMA FINANCIERO</t>
  </si>
  <si>
    <t>Saneamiento del sistema financiero</t>
  </si>
  <si>
    <t>Apoyos IPAB</t>
  </si>
  <si>
    <t>Banca de desarrollo</t>
  </si>
  <si>
    <t>Apoyo a los programas de reestructura en unidades de inversión (UDIS)</t>
  </si>
  <si>
    <t xml:space="preserve">ADEUDOS DE EJERCICIOS FISCALES ANTERIORES  </t>
  </si>
  <si>
    <t>adeudos de ejercicios fiscales anteriores</t>
  </si>
  <si>
    <t>VERIFICACIÓN Y ANÁLISIS DE DOCUMENTACIÓN</t>
  </si>
  <si>
    <t>Dirección de Profesionalización y Seguimiento</t>
  </si>
  <si>
    <t>CÓDIGO</t>
  </si>
  <si>
    <t>NOMBRE DEL ENTE PÚBLICO</t>
  </si>
  <si>
    <t>ÁMBITO</t>
  </si>
  <si>
    <t>ACTIVO</t>
  </si>
  <si>
    <t>TEMA</t>
  </si>
  <si>
    <t>CLASE</t>
  </si>
  <si>
    <t>TIPO</t>
  </si>
  <si>
    <t>POBLACIÓN 2015</t>
  </si>
  <si>
    <t>POBLACIÓN 2020</t>
  </si>
  <si>
    <t>REGIÓN</t>
  </si>
  <si>
    <t>AÑO DE CREACIÓN</t>
  </si>
  <si>
    <t>AÑO DE CIERRE</t>
  </si>
  <si>
    <t>INFORMACIÓN DE RECEPCIÓN</t>
  </si>
  <si>
    <t>DATOS OFICIALÍA DE PARTES</t>
  </si>
  <si>
    <t>OFICIO DE REMISIÓN</t>
  </si>
  <si>
    <t>INFORMACIÓN QUE SE ACOMPAÑA</t>
  </si>
  <si>
    <t>Fecha de recepción</t>
  </si>
  <si>
    <t>Fecha del oficio</t>
  </si>
  <si>
    <t>No. de documentos</t>
  </si>
  <si>
    <t>No. medio electrónico</t>
  </si>
  <si>
    <t>Nombre del remitente</t>
  </si>
  <si>
    <t>Cargo</t>
  </si>
  <si>
    <t>OBLIGACIÓN O DOCUMENTACIÓN REMITIDA</t>
  </si>
  <si>
    <t>EJERCICIO</t>
  </si>
  <si>
    <t>INFORMACIÓN DE LA APROBACIÓN AL PRESUPUESTO DE EGRESOS Y SUS MODIFICACIONES</t>
  </si>
  <si>
    <t>ACTA DE APROBACIÓN</t>
  </si>
  <si>
    <t>MONTO DE APROBACIÓN</t>
  </si>
  <si>
    <t>Acta / Sesión</t>
  </si>
  <si>
    <t>Fecha Acuerdo</t>
  </si>
  <si>
    <t>No. Acuerdo / Orden</t>
  </si>
  <si>
    <t>Según Acta</t>
  </si>
  <si>
    <t>Según Formato</t>
  </si>
  <si>
    <t>VERIFICACIÓN DE CUMPLIMIENTO</t>
  </si>
  <si>
    <t>FORMATOS E INFORMES PRESPUESTARIOS</t>
  </si>
  <si>
    <t>Matriz de indicadores para resultados y/o Indicadores de gestión.</t>
  </si>
  <si>
    <t>Resultado y proyección de ingresos - LDF</t>
  </si>
  <si>
    <t>Estimación de ingresos (Clasificación por rubro de ingresos de libre disposición y etiquetados)</t>
  </si>
  <si>
    <t>Resultado y proyección de egresos - LDF</t>
  </si>
  <si>
    <t>Presupuesto de egresos (Clasificador por objeto del gasto y fuente de financiamiento)</t>
  </si>
  <si>
    <t>Presupuesto de egresos (Clasificador por tipo de gasto, fuente de financiamiento y objeto del gasto)</t>
  </si>
  <si>
    <t>Presupuesto de egresos (Clasificación funcional del gasto)</t>
  </si>
  <si>
    <t>Presupuesto de egresos (Clasificación administrativa)</t>
  </si>
  <si>
    <t>Informe sobre estudios actuariales - LDF</t>
  </si>
  <si>
    <t>Plantilla de personal de carácter permanente</t>
  </si>
  <si>
    <t>INCONSISTENCIAS A FORMATOS E INFORMES PRESPUESTARIOS</t>
  </si>
  <si>
    <t>ANÁLISIS DE LA INFORMACIÓN</t>
  </si>
  <si>
    <t>Cumplimiento</t>
  </si>
  <si>
    <t>Fundamento</t>
  </si>
  <si>
    <t>Mecanismo de verificación</t>
  </si>
  <si>
    <t>Semáf.</t>
  </si>
  <si>
    <t>Monto</t>
  </si>
  <si>
    <t>%</t>
  </si>
  <si>
    <t>Comentario</t>
  </si>
  <si>
    <t>Incluir cuando menos objetivos anuales, estrategias y metas</t>
  </si>
  <si>
    <t>Art. 18, primer párrafo LDF, Art. 61, fracción II, inciso a) y b) LGCG</t>
  </si>
  <si>
    <t>Integra Matriz de indicadores para resultados (MIR) y/o Indicadores de gestión</t>
  </si>
  <si>
    <t>N/A</t>
  </si>
  <si>
    <t>Contiene propuesta de riesgos en las finanzas públicas</t>
  </si>
  <si>
    <t>Art. 18, fracción II LDF</t>
  </si>
  <si>
    <t>Integra documento que contiene descripción de riesgos y propuesta de acciones, así como deuda contingente</t>
  </si>
  <si>
    <t>La estimación de la ley de ingresos y los integrados en el presupuesto son iguales</t>
  </si>
  <si>
    <t>Art. 61, fracción I, inciso a) LGCG</t>
  </si>
  <si>
    <t>Verificar los montos estimados en la ley de ingresos respectiva y los integrados en el presupuesto</t>
  </si>
  <si>
    <t>Ley de Ingresos</t>
  </si>
  <si>
    <t>Presupuesto</t>
  </si>
  <si>
    <t>La estimación de las participaciones federales son congruentes</t>
  </si>
  <si>
    <t>Art. 18, segundo párrafo LDF</t>
  </si>
  <si>
    <t>La estimación en participaciones federales es igual o menor a la publicada en el periódico "El Estado de Jalisco"</t>
  </si>
  <si>
    <t>Estimación</t>
  </si>
  <si>
    <t>Publicación</t>
  </si>
  <si>
    <t>La estimación de las aportaciones federales etiquetadas son congruentes</t>
  </si>
  <si>
    <t>La estimación en aportaciones federales es igual o menor a la publicada en el periódico "El Estado de Jalisco"</t>
  </si>
  <si>
    <t>Integra resultado y proyección de ingresos</t>
  </si>
  <si>
    <t>Art. 18, fracción I, III y IV último párrafo LDF</t>
  </si>
  <si>
    <r>
      <rPr>
        <sz val="8"/>
        <color theme="1"/>
        <rFont val="Arial"/>
        <family val="2"/>
      </rPr>
      <t>Integra formato del CONAC de resultado y proyección de ingresos</t>
    </r>
    <r>
      <rPr>
        <sz val="7"/>
        <color theme="1"/>
        <rFont val="Arial"/>
        <family val="2"/>
      </rPr>
      <t xml:space="preserve">
Nota: En entidades menores a 200,000 habitantes, el resultado y proyección debe ser como mínimo de 1 año, de lo contrario será de 3 años en cada uno.</t>
    </r>
  </si>
  <si>
    <t>Cumple la proyección con los Criterios Generales de Política Económica (CGPE)</t>
  </si>
  <si>
    <t>Art. 18, fracción I LDF</t>
  </si>
  <si>
    <t>La estimación de ingresos se elaboró con los clasificadores del ingreso aprobados por el CONAC</t>
  </si>
  <si>
    <t>Art. 61, fracción I, inciso a) en concordancia con el Art. 41 LGCG</t>
  </si>
  <si>
    <t>Integra estimación utilizando el clasificador por rubro de ingresos emitido por el CONAC</t>
  </si>
  <si>
    <t>Identificar en la estimación de ingresos los recursos de libre disposición (etiquetados) y los no etiquetados</t>
  </si>
  <si>
    <t>La contratación de obligaciones de financiamiento cumplen con el parámetro del techo financiero neto establecidos por la LDF y Sistema de Alertas (SA)</t>
  </si>
  <si>
    <t>Art. 46 LDF</t>
  </si>
  <si>
    <t>Conforme al color que obtuvo la entidad en el SA del último trimestre del ejercicio anterior, comparar con el porcentaje resultante de dividir el monto del financiamiento interno y los ingresos de libre disposición multiplicados por cien, no rebase los parámetros siguientes:
• Rojo (elevado) 0%
• Amarillo (observación) 5%
• Verde (sostenible) 15%</t>
  </si>
  <si>
    <t>Nivel señalado
 en el SA</t>
  </si>
  <si>
    <t>Ingresos de libre disposición</t>
  </si>
  <si>
    <t>El destino del financiamiento es a la inversión pública productiva</t>
  </si>
  <si>
    <t>Art. 22 LDF</t>
  </si>
  <si>
    <t>Conforme al presupuesto de egresos por clasificación de fuente de financiamiento verificar que el destino de la nueva deuda es una inversión pública productiva (Capítulo 5000, 6000 o 7000)</t>
  </si>
  <si>
    <t>Inversión pública productiva</t>
  </si>
  <si>
    <t>Integra resultado y proyección de egresos</t>
  </si>
  <si>
    <t>Integra formato del CONAC de resultado y proyección de egresos
Nota: En entidades menores a 200,000 habitantes, el resultado y proyección debe ser como mínimo de 1 año, de lo contrario será de 3 años en cada uno.</t>
  </si>
  <si>
    <t>El presupuesto se elaboró con base en los clasificadores del egresos aprobados por el CONAC</t>
  </si>
  <si>
    <t>Art. 61, fracción II, inciso c) en concordancia con el Art. 41 LGCG</t>
  </si>
  <si>
    <t>Integra aplicación de los recursos por clasificador administrativo emitido por el CONAC</t>
  </si>
  <si>
    <t>Integra aplicación de los recursos por clasificador funcional emitido por el CONAC</t>
  </si>
  <si>
    <t>Integra aplicación de los recursos por clasificador tipo de gasto (económico) emitido por el CONAC</t>
  </si>
  <si>
    <t>Integra aplicación de los recursos por clasificador por fuente de financiamiento emitido por el CONAC</t>
  </si>
  <si>
    <t>Integra aplicación de los recursos por clasificador por objeto del gasto (económico) emitido por el CONAC</t>
  </si>
  <si>
    <t>Presenta estudio actuarial</t>
  </si>
  <si>
    <t>Art. 18, fracción IV LDF</t>
  </si>
  <si>
    <t>Integra formato del CONAC del estudio actuarial, el cual no debe ser mayor a 4 años de elaboración.</t>
  </si>
  <si>
    <t>Cumple con un balance presupuestario sostenible</t>
  </si>
  <si>
    <t>Art. 19 LDF</t>
  </si>
  <si>
    <t>Ingresos totales menos gastos totales (sin incluir la amortización de la deuda) debe ser igual o mayor a cero.</t>
  </si>
  <si>
    <t>Ingresos</t>
  </si>
  <si>
    <t>Egresos</t>
  </si>
  <si>
    <t>Los Adeudo de Ejercicios Fiscales Anteriores (ADEFAS) previstos en el presupuesto no supere el porcentaje establecido en la LDF</t>
  </si>
  <si>
    <t>Art. 20 LDF</t>
  </si>
  <si>
    <t>La previsión en ADEFAS es igual o mayor al 0.0% y menor o igual al 2.5%</t>
  </si>
  <si>
    <t>Cumple con el límite establecido en el incremento asignado a servicios personales</t>
  </si>
  <si>
    <t>Art. 10, fracción I
en cumplimiento del 21 LDF y transitorio sexto</t>
  </si>
  <si>
    <t>Presenta el desglose de las percepciones ordinarias y extraordinarias de los servidores públicos</t>
  </si>
  <si>
    <t>Art. 10, fracción II
inciso a) en cumplimiento del 21 LDF
Art. 61, fracción II, inciso a) LGCG</t>
  </si>
  <si>
    <t>Integra formato elaborado de plantilla de personal</t>
  </si>
  <si>
    <t>Considera el ente previsiones salariales y económicas de los servicios personales</t>
  </si>
  <si>
    <t>Art. 10, fracción II
inciso b) en cumplimiento del 21 LDF</t>
  </si>
  <si>
    <t>Derivado del resultado al análisis en servicios personales, identificar si existe un incremento en el capítulo 1000</t>
  </si>
  <si>
    <t>Integra previsión para pagos de compromisos por contratos de Asociación Público Privado (APP)</t>
  </si>
  <si>
    <t>Art. 11 en cumplimiento del 21 LDF,
Art. 61, fracción II, inciso a) LGCG</t>
  </si>
  <si>
    <r>
      <rPr>
        <sz val="8"/>
        <color theme="1"/>
        <rFont val="Arial"/>
        <family val="2"/>
      </rPr>
      <t xml:space="preserve">Identificar en el RPU y REO que el ente tiene APP y corroborar la previsión en el presupuesto de egresos, identificando la fuente de financiamiento
</t>
    </r>
    <r>
      <rPr>
        <sz val="7"/>
        <color theme="1"/>
        <rFont val="Arial"/>
        <family val="2"/>
      </rPr>
      <t>RPU: Registro Público Único
REO: Registro Estatal de Obligaciones</t>
    </r>
  </si>
  <si>
    <t>OBSERVACIONES</t>
  </si>
  <si>
    <t>Comentarios adicionales</t>
  </si>
  <si>
    <t>En los ingresos del ejercicio la entidad estima recaudación en los rubros siguiente:</t>
  </si>
  <si>
    <t>En el presupuesto de egresos la entidad estima gasto en las partidas siguientes:</t>
  </si>
  <si>
    <t>El incremento o disminución al total del presupuesto de egresos del ejercicio, con relación al del ejercicio inmediato anterior es de:</t>
  </si>
  <si>
    <t>Presupuesto año anterior</t>
  </si>
  <si>
    <t>Diferencia</t>
  </si>
  <si>
    <t>El importe total del presupuesto entre el número de habitantes de la entidad es:</t>
  </si>
  <si>
    <t>Valor per cápita</t>
  </si>
  <si>
    <t>Guadalajara, Jalisco; a</t>
  </si>
  <si>
    <t>ELABORÓ</t>
  </si>
  <si>
    <t>JEFE DE DEPARTAMENTO</t>
  </si>
  <si>
    <t>L.C.P. Manuel Fonseca Villaseñor</t>
  </si>
  <si>
    <t>PRESUPUESTO DE EGRESOS Y SUS MODIFICACIONES</t>
  </si>
  <si>
    <t>INFORMACIÓN ADICIONAL</t>
  </si>
  <si>
    <t>DOCUMENTOS</t>
  </si>
  <si>
    <t xml:space="preserve">Matriz de indicadores para resultados y/o Indicadores de gestión. </t>
  </si>
  <si>
    <t xml:space="preserve">Presupuesto de egresos (Clasificador por tipo de gasto, fuente de financiamiento y objeto del gasto). </t>
  </si>
  <si>
    <t xml:space="preserve">Resultado y proyección de ingresos - LDF. </t>
  </si>
  <si>
    <t xml:space="preserve">Presupuesto de egresos (Clasificación funcional del gasto). </t>
  </si>
  <si>
    <t xml:space="preserve">Estimación de ingresos (Clasificación por rubro de ingresos de libre disposición y etiquetados). </t>
  </si>
  <si>
    <t xml:space="preserve">Presupuesto de egresos (Clasificación administrativa). </t>
  </si>
  <si>
    <t xml:space="preserve">Resultado y proyección de egresos - LDF. </t>
  </si>
  <si>
    <t xml:space="preserve">Informe sobre estudios actuariales - LDF. </t>
  </si>
  <si>
    <t xml:space="preserve">Presupuesto de egresos (Clasificador por objeto del gasto y fuente de financiamiento). </t>
  </si>
  <si>
    <t xml:space="preserve">Plantilla de personal de carácter permanente. </t>
  </si>
  <si>
    <t>Inconsistencia relacionada con la elaboración de formatos:</t>
  </si>
  <si>
    <t>Inconsistencia relacionada con el equilibrio ingreso vs. gasto:</t>
  </si>
  <si>
    <t>Inconsistencia relacionada con el monto presupuestado en sus diferentes clasificadores:</t>
  </si>
  <si>
    <t>Inconsistencia relacionada con el monto presupuestado y la MIR y/o Indicadores de gestión:</t>
  </si>
  <si>
    <t>ID</t>
  </si>
  <si>
    <t>Denominación del programa</t>
  </si>
  <si>
    <t>Finalidad</t>
  </si>
  <si>
    <t>Nivel MIR</t>
  </si>
  <si>
    <t>Código del nivel MIR</t>
  </si>
  <si>
    <t>Resumen narrativo (Objetivos)</t>
  </si>
  <si>
    <t>Nombre del indicador</t>
  </si>
  <si>
    <t>Método de cálculo del indicador</t>
  </si>
  <si>
    <t>Valor meta programado 1 (Numerador)</t>
  </si>
  <si>
    <t>Valor meta programado 2 (Denominador)</t>
  </si>
  <si>
    <t>Frecuencia de medición del indicador</t>
  </si>
  <si>
    <t>Capítulo 1000
(Aprobado)</t>
  </si>
  <si>
    <t>Capítulo 2000
(Aprobado)</t>
  </si>
  <si>
    <t>Capítulo 3000
(Aprobado)</t>
  </si>
  <si>
    <t>Capítulo 4000
(Aprobado)</t>
  </si>
  <si>
    <t>Capítulo 5000
(Aprobado)</t>
  </si>
  <si>
    <t>Capítulo 6000
(Aprobado)</t>
  </si>
  <si>
    <t>Capítulo 7000
(Aprobado)</t>
  </si>
  <si>
    <t>Capítulo 8000
(Aprobado)</t>
  </si>
  <si>
    <t>Capítulo 9000
(Aprobado)</t>
  </si>
  <si>
    <t>PROPOSITO</t>
  </si>
  <si>
    <t>CRI-LI</t>
  </si>
  <si>
    <t>Descripción</t>
  </si>
  <si>
    <t>FF</t>
  </si>
  <si>
    <t>Enero</t>
  </si>
  <si>
    <t>Febrero</t>
  </si>
  <si>
    <t>Marzo</t>
  </si>
  <si>
    <t>Abril</t>
  </si>
  <si>
    <t>Mayo</t>
  </si>
  <si>
    <t>Junio</t>
  </si>
  <si>
    <t>Julio</t>
  </si>
  <si>
    <t>Agosto</t>
  </si>
  <si>
    <t>Septiembre</t>
  </si>
  <si>
    <t>Octubre</t>
  </si>
  <si>
    <t>Noviembre</t>
  </si>
  <si>
    <t>Diciembre</t>
  </si>
  <si>
    <t>Total</t>
  </si>
  <si>
    <t>Impuestos</t>
  </si>
  <si>
    <t>Impuestos no comprendidos en la ley de ingresos vigente, causados en ejercicios fiscales anteriores pendientes de liquidación o pago</t>
  </si>
  <si>
    <t>Cuotas y aportaciones de seguridad social</t>
  </si>
  <si>
    <t>Coontribuciones de mejoras</t>
  </si>
  <si>
    <t>Contribuciones de mejoras no comprendidos en la ley de ingresos vigente, causados en ejercicios fiscales anteriores pendientes de liquidación o pago</t>
  </si>
  <si>
    <t>Derechos no comprendidos en la ley de ingresos vigente, causados en ejercicios fiscales anteriores pendientes de liquidación o pago</t>
  </si>
  <si>
    <t>Productos no comprendidos en la ley de ingresos vigente, causados en ejercicios fiscales anteriores pendientes de liquidación o pago</t>
  </si>
  <si>
    <t>Aprovechamientos no comprendidos en la ley de ingresos vigente, causados en ejercicios fiscales anteriores pendientes de liquidación o pago</t>
  </si>
  <si>
    <t xml:space="preserve">Ingresos por venta de bienes, prestación de servicios y otros ingresos </t>
  </si>
  <si>
    <t xml:space="preserve">Participaciones, aportaciones, convenios, incentivos derivados de la colaboración fiscal y fondos distintos de las aportaciones </t>
  </si>
  <si>
    <t>Fondo general de participaciones (Federal)</t>
  </si>
  <si>
    <t>Fondo de fomento municipal (Federal)</t>
  </si>
  <si>
    <t>Fondo de fiscalización y recaudación (Federal)</t>
  </si>
  <si>
    <t>Fondo de compensación (Federal)</t>
  </si>
  <si>
    <t>Fondo de extracción de hidrocarburos (Federal)</t>
  </si>
  <si>
    <t>Impuesto especial sobre producción y servicios (Federal)</t>
  </si>
  <si>
    <t>0136% de la recaudación federal participable (Federal)</t>
  </si>
  <si>
    <t>317% sobre extracción de petróleo (Federal)</t>
  </si>
  <si>
    <t>Gasolinas y diésel (Federal)</t>
  </si>
  <si>
    <t>Fondo del impuesto sobre la renta (Federal)</t>
  </si>
  <si>
    <t>Fondo de estabilización de los ingresos de las entidades federativas (Federal)</t>
  </si>
  <si>
    <t xml:space="preserve">Transferencias , asignaciones, subsidios y subvenciones y pensiones y jubilaciones </t>
  </si>
  <si>
    <t>Ingresos derivados de financiamiento</t>
  </si>
  <si>
    <t>Estimación de ingresos</t>
  </si>
  <si>
    <t>Remanente de recursos fiscales</t>
  </si>
  <si>
    <t>Remanente financiamiento interno</t>
  </si>
  <si>
    <t>Remanente ingresos propios</t>
  </si>
  <si>
    <t>Remanente recursos fiscales</t>
  </si>
  <si>
    <t>Remanente recursos estatales</t>
  </si>
  <si>
    <t>Remanente otros recursos de libre disposición</t>
  </si>
  <si>
    <t>Remanente recursos federales</t>
  </si>
  <si>
    <t>Remanente otros recursos federales etiquetados</t>
  </si>
  <si>
    <t xml:space="preserve">Suma estimación de ingresos + remanentes                                                                                                                                                   </t>
  </si>
  <si>
    <t>COG</t>
  </si>
  <si>
    <t xml:space="preserve">Servicios personales. </t>
  </si>
  <si>
    <t>Remuneraciones al personal de carácter permanente.</t>
  </si>
  <si>
    <t>Dietas.</t>
  </si>
  <si>
    <t>Haberes.</t>
  </si>
  <si>
    <t>Sueldos base al personal permanente.</t>
  </si>
  <si>
    <t>Remuneraciones por adscripción laboral en el extranjero.</t>
  </si>
  <si>
    <t>Remuneraciones al personal de carácter transitorio.</t>
  </si>
  <si>
    <t>Honorarios asimilables a salarios.</t>
  </si>
  <si>
    <t>Sueldos base al personal eventual.</t>
  </si>
  <si>
    <t>Retribuciones por servicios de carácter social.</t>
  </si>
  <si>
    <t>Retribución a los representantes de los trabajadores y de los patrones en la Junta de Conciliación y Arbitraje.</t>
  </si>
  <si>
    <t>Remuneraciones adicionales y especiales.</t>
  </si>
  <si>
    <t>Primas por años de servicios efectivos prestados.</t>
  </si>
  <si>
    <t>Primas de vacaciones, dominical y gratificación de fin de año.</t>
  </si>
  <si>
    <t>Horas extraordinarias.</t>
  </si>
  <si>
    <t>Compensaciones.</t>
  </si>
  <si>
    <t>Sobrehaberes.</t>
  </si>
  <si>
    <t>Asignaciones de técnico, de mando, por comisión, de vuelo y de técnico especial.</t>
  </si>
  <si>
    <t>Honorarios especiales.</t>
  </si>
  <si>
    <t>Participaciones por vigilancia en el cumplimiento de la leyes y custodia de valores.</t>
  </si>
  <si>
    <t>Seguridad social.</t>
  </si>
  <si>
    <t>Aportaciones de seguridad social.</t>
  </si>
  <si>
    <t>Aportaciones a fondos de vivienda.</t>
  </si>
  <si>
    <t>Aportaciones al sistema para el retiro.</t>
  </si>
  <si>
    <t>Aportaciones para seguros.</t>
  </si>
  <si>
    <t>Otras prestaciones sociales y económicas.</t>
  </si>
  <si>
    <t>Cuotas para el fondo de ahorro y fondo de trabajo.</t>
  </si>
  <si>
    <t>Indemnizaciones.</t>
  </si>
  <si>
    <t>Prestaciones y haberes de retiro.</t>
  </si>
  <si>
    <t>Prestaciones contractuales.</t>
  </si>
  <si>
    <t>Apoyos a la capacitación de los servidores públicos.</t>
  </si>
  <si>
    <t>PREVISIONES.</t>
  </si>
  <si>
    <t>Previsiones de carácter laboral, económica y de seguridad social.</t>
  </si>
  <si>
    <t>Pago de estímulos a servidores públicos.</t>
  </si>
  <si>
    <t>Estímulos.</t>
  </si>
  <si>
    <t>Recompensas.</t>
  </si>
  <si>
    <t>Materiales y suministros.</t>
  </si>
  <si>
    <t>Materiales de administración, emisión de documentos y artículos oficiales.</t>
  </si>
  <si>
    <t>Materiales, útiles y equipos menores de oficina.</t>
  </si>
  <si>
    <t>Materiales y útiles de impresión y reproducción.</t>
  </si>
  <si>
    <t>Material estadístico y geográfico.</t>
  </si>
  <si>
    <t>Materiales, útiles y equipos menores de tecnologías de la información y comunicaciones.</t>
  </si>
  <si>
    <t>Material impreso e información digital.</t>
  </si>
  <si>
    <t>Material de limpieza.</t>
  </si>
  <si>
    <t>Materiales y útiles de enseñanza.</t>
  </si>
  <si>
    <t>Materiales para el registro e identificación de bienes y personas.</t>
  </si>
  <si>
    <t>Alimentos y utensilios.</t>
  </si>
  <si>
    <t>Productos alimenticios para personas.</t>
  </si>
  <si>
    <t>Productos alimenticios para animales.</t>
  </si>
  <si>
    <t>Utensilios para el servicio de alimentación.</t>
  </si>
  <si>
    <t>Materias primas y materiales de producción y comercialización.</t>
  </si>
  <si>
    <t>Productos alimenticios, agropecuarios y forestales adquiridos como materia prima.</t>
  </si>
  <si>
    <t>Insumos textiles adquiridos como materia prima.</t>
  </si>
  <si>
    <t>Productos de papel, cartón e impresos adquiridos como materia prima.</t>
  </si>
  <si>
    <t>Combustibles, lubricantes, aditivos, carbón y sus derivados adquiridos como materia prima.</t>
  </si>
  <si>
    <t>Productos químicos, farmacéuticos y de laboratorio adquiridos como materia prima.</t>
  </si>
  <si>
    <t>Productos metálicos y a base de minerales no metálicos adquiridos como materia prima.</t>
  </si>
  <si>
    <t>Productos de cuero, piel, plástico y hule adquiridos como materia prima.</t>
  </si>
  <si>
    <t>Mercancías adquiridas para su comercialización.</t>
  </si>
  <si>
    <t>Otros productos adquiridos como materia prima.</t>
  </si>
  <si>
    <t>Materiales y artículos de construcción y de reparación.</t>
  </si>
  <si>
    <t>Productos minerales no metálicos.</t>
  </si>
  <si>
    <t>Cemento y productos de concreto.</t>
  </si>
  <si>
    <t>Cal, yeso y productos de yeso.</t>
  </si>
  <si>
    <t>Madera y productos de madera.</t>
  </si>
  <si>
    <t>Vidrio y productos de vidrio.</t>
  </si>
  <si>
    <t>Material eléctrico y electrónico.</t>
  </si>
  <si>
    <t>Artículos metálicos para la construcción.</t>
  </si>
  <si>
    <t>Materiales complementarios.</t>
  </si>
  <si>
    <t>Otros materiales y artículos de construcción y reparación.</t>
  </si>
  <si>
    <t>Productos químicos , farmacéuticos y de laboratorio.</t>
  </si>
  <si>
    <t>Productos químicos básicos.</t>
  </si>
  <si>
    <t>Fertilizantes, pesticidas y otros agroquímicos.</t>
  </si>
  <si>
    <t>Medicinas y productos farmacéuticos.</t>
  </si>
  <si>
    <t>Materiales, accesorios y suministros médicos.</t>
  </si>
  <si>
    <t>Materiales, accesorios y suministros de laboratorio.</t>
  </si>
  <si>
    <t>Fibras sintéticas, hules plásticos y derivados.</t>
  </si>
  <si>
    <t>Otros productos químicos.</t>
  </si>
  <si>
    <t>Combustibles, lubricantes y aditivos.</t>
  </si>
  <si>
    <t>Carbón y sus derivados.</t>
  </si>
  <si>
    <t>Vestuario, blancos, prendas de protección y artículos deportivos.</t>
  </si>
  <si>
    <t>Vestuario y uniformes.</t>
  </si>
  <si>
    <t>Prendas de seguridad y protección personal.</t>
  </si>
  <si>
    <t>Artículos deportivos.</t>
  </si>
  <si>
    <t>Productos textiles.</t>
  </si>
  <si>
    <t>Blancos y otros productos textiles, excepto prendas de vestir.</t>
  </si>
  <si>
    <t>Materiales y suministros de seguridad.</t>
  </si>
  <si>
    <t>Sustancias y materiales explosivos.</t>
  </si>
  <si>
    <t>Materiales de seguridad pública.</t>
  </si>
  <si>
    <t>Prendas de protección para seguridad pública y nacional.</t>
  </si>
  <si>
    <t>Herramientas, refacciones  y accesorios menores.</t>
  </si>
  <si>
    <t>Herramientas menores.</t>
  </si>
  <si>
    <t>Refacciones y accesorios menores de edificios.</t>
  </si>
  <si>
    <t>Refacciones y accesorios menores de mobiliario  y equipo de administración, educacional y recreativo.</t>
  </si>
  <si>
    <t>Refacciones y accesorios menores de equipo de cómputo y tecnologías de la información.</t>
  </si>
  <si>
    <t>Refacciones y accesorios menores de equipo e instrumental médico y de laboratorio.</t>
  </si>
  <si>
    <t>Refacciones y accesorios menores de equipo de transporte.</t>
  </si>
  <si>
    <t>Refacciones y accesorios menores de equipo de defensa y seguridad.</t>
  </si>
  <si>
    <t>Refacciones y accesorios menores de maquinaria y otros equipos.</t>
  </si>
  <si>
    <t>Refacciones y accesorios menores otros bienes muebles.</t>
  </si>
  <si>
    <t>Servicios generales.</t>
  </si>
  <si>
    <t>Servicios básicos.</t>
  </si>
  <si>
    <t>Energía eléctrica.</t>
  </si>
  <si>
    <t>Gas.</t>
  </si>
  <si>
    <t>Agua.</t>
  </si>
  <si>
    <t>Telefonía tradicional.</t>
  </si>
  <si>
    <t>Telefonía celular.</t>
  </si>
  <si>
    <t>Servicios de telecomunicaciones y satélites.</t>
  </si>
  <si>
    <t>Servicios de acceso de Internet, redes y procesamiento de información.</t>
  </si>
  <si>
    <t>Servicios postales y telegráficos.</t>
  </si>
  <si>
    <t>Servicios integrales y otros servicios.</t>
  </si>
  <si>
    <t>Servicios de arrendamiento.</t>
  </si>
  <si>
    <t>Arrendamiento de terrenos.</t>
  </si>
  <si>
    <t>Arrendamiento de edificios.</t>
  </si>
  <si>
    <t>Arrendamiento de mobiliario y equipo de administración, educacional y recreativo.</t>
  </si>
  <si>
    <t>Arrendamiento de equipo e instrumental médico y de laboratorio.</t>
  </si>
  <si>
    <t>Arrendamiento de equipo de transporte.</t>
  </si>
  <si>
    <t>Arrendamiento de maquinaria, otros equipos y herramientas.</t>
  </si>
  <si>
    <t>Arrendamiento de activos intangibles.</t>
  </si>
  <si>
    <t>Arrendamiento financiero.</t>
  </si>
  <si>
    <t>Otros arrendamientos.</t>
  </si>
  <si>
    <t>Servicios profesionales, científicos , técnicos y otros servicios.</t>
  </si>
  <si>
    <t>Servicios legales, de contabilidad, auditoría y relacionados.</t>
  </si>
  <si>
    <t>Servicios de diseño, arquitectura, ingeniería y actividades relacionadas.</t>
  </si>
  <si>
    <t>Servicios de consultoría administrativa, procesos, técnica y en tecnologías de la información.</t>
  </si>
  <si>
    <t>Servicios de capacitación.</t>
  </si>
  <si>
    <t>Servicios de investigación científica y desarrollo.</t>
  </si>
  <si>
    <t>Servicios de apoyo administrativo, traducción, fotocopiado e impresión.</t>
  </si>
  <si>
    <t>Servicios de protección y seguridad.</t>
  </si>
  <si>
    <t>Servicios de vigilancia.</t>
  </si>
  <si>
    <t>Servicios profesionales, científicos y técnicos integrales.</t>
  </si>
  <si>
    <t>Servicios financieros, bancarios y comerciales integrales.</t>
  </si>
  <si>
    <t>Servicios financieros y bancarios.</t>
  </si>
  <si>
    <t>Servicios de cobranza, investigación crediticia y similar.</t>
  </si>
  <si>
    <t>Servicios de recaudación, traslado y custodia de valores.</t>
  </si>
  <si>
    <t>Seguros de responsabilidad patrimonial y fianzas.</t>
  </si>
  <si>
    <t>Seguro de bienes patrimoniales.</t>
  </si>
  <si>
    <t>Almacenaje, envase y embalaje.</t>
  </si>
  <si>
    <t>Fletes y maniobras.</t>
  </si>
  <si>
    <t>Comisiones por ventas.</t>
  </si>
  <si>
    <t>Servicios de instalación, reparación, mantenimiento y conservación.</t>
  </si>
  <si>
    <t>Conservación y mantenimiento menor de inmuebles.</t>
  </si>
  <si>
    <t>Instalación, reparación y mantenimiento de mobiliario y equipo de administración, educacional y recreativo.</t>
  </si>
  <si>
    <t>Instalación, reparación y mantenimiento de equipo de cómputo y tecnología de la información.</t>
  </si>
  <si>
    <t>Instalación, reparación y mantenimiento de equipo e instrumental médico y de laboratorio.</t>
  </si>
  <si>
    <t>Reparación y mantenimiento de equipo de transporte.</t>
  </si>
  <si>
    <t>Reparación y mantenimiento de equipo de defensa y seguridad.</t>
  </si>
  <si>
    <t>Instalación, reparación y mantenimiento de maquinaria, otros equipos y herramienta.</t>
  </si>
  <si>
    <t>Servicios de limpieza y manejo de desechos.</t>
  </si>
  <si>
    <t>Servicios de jardinería y fumigación.</t>
  </si>
  <si>
    <t>Servicios de comunicación social y publicidad.</t>
  </si>
  <si>
    <t>Difusión por radio, televisión y otros medios de mensajes sobre programas y actividades gubernamentales.</t>
  </si>
  <si>
    <t>Difusión por radio,  televisión y otros medios de mensajes comerciales para promover la venta de bienes o servicios.</t>
  </si>
  <si>
    <t>Servicios de creatividad, preproducción y producción de publicidad, excepto Internet.</t>
  </si>
  <si>
    <t>Servicios de revelado de  fotografías.</t>
  </si>
  <si>
    <t>Servicios de la industria fílmica, del sonido y del video.</t>
  </si>
  <si>
    <t>Servicio de creación y difusión de contenido exclusivamente a través de Internet.</t>
  </si>
  <si>
    <t>Otros servicios de información.</t>
  </si>
  <si>
    <t>Servicios de traslado y viáticos.</t>
  </si>
  <si>
    <t>Pasajes aéreos.</t>
  </si>
  <si>
    <t>Pasajes terrestres.</t>
  </si>
  <si>
    <t>Pasajes marítimos, lacustres y fluviales.</t>
  </si>
  <si>
    <t>Autotransporte.</t>
  </si>
  <si>
    <t>Viáticos en el país.</t>
  </si>
  <si>
    <t>Viáticos en el extranjero.</t>
  </si>
  <si>
    <t>Gastos de instalación y traslado de menaje.</t>
  </si>
  <si>
    <t>Servicios integrales de traslado y viáticos.</t>
  </si>
  <si>
    <t>Otros servicios de traslado y hospedaje.</t>
  </si>
  <si>
    <t>Servicios oficiales.</t>
  </si>
  <si>
    <t>Gastos de ceremonial.</t>
  </si>
  <si>
    <t>Gastos de orden  social y cultural.</t>
  </si>
  <si>
    <t>Congresos y convenciones.</t>
  </si>
  <si>
    <t>Exposiciones.</t>
  </si>
  <si>
    <t>Gastos de representación.</t>
  </si>
  <si>
    <t>Otros servicios generales.</t>
  </si>
  <si>
    <t>Servicios funerarios y de cementerios.</t>
  </si>
  <si>
    <t>Impuestos y derechos.</t>
  </si>
  <si>
    <t>Impuestos y derechos de importación.</t>
  </si>
  <si>
    <t>Sentencias y resoluciones por autoridad competente.</t>
  </si>
  <si>
    <t>Penas, multas, accesorios y actualizaciones.</t>
  </si>
  <si>
    <t>Otros gastos por responsabilidades.</t>
  </si>
  <si>
    <t>Utilidades.</t>
  </si>
  <si>
    <t>Impuesto sobre nómina y otros que se deriven de una relación laboral.</t>
  </si>
  <si>
    <t>Transferencias,asignaciones, subsidios y otras ayudas.</t>
  </si>
  <si>
    <t>Trransferencias internas  y asignaciones al sector público.</t>
  </si>
  <si>
    <t>Asignaciones presupuestarias al Poder Ejecutivo.</t>
  </si>
  <si>
    <t>Asignaciones presupuestarias al Poder Legislativo.</t>
  </si>
  <si>
    <t>Asignaciones presupuestarias al Poder Judicial.</t>
  </si>
  <si>
    <t>Asignaciones presupuestarias a Órganos Autónomos.</t>
  </si>
  <si>
    <t>Transferencias internas otorgadas a entidades paraestatales no empresariales y no financieras.</t>
  </si>
  <si>
    <t>Transferencias internas otorgadas a entidades paraestatales empresariales y no financieras.</t>
  </si>
  <si>
    <t>Transferencias internas otorgadas a fideicomisos públicos empresariales y no financieros.</t>
  </si>
  <si>
    <t>Transferencias internas otorgadas a instituciones paraestatales públicas financieras.</t>
  </si>
  <si>
    <t>Transferencias internas otorgadas a fideicomisos públicos financieros.</t>
  </si>
  <si>
    <t>Transferencias al resto del sector público.</t>
  </si>
  <si>
    <t>Transferencias otorgadas a entidades paraestatales no empresariales y no financieras.</t>
  </si>
  <si>
    <t>Transferencias otorgadas para entidades paraestatales empresariales y no financieras.</t>
  </si>
  <si>
    <t>Transferencias otorgadas para instituciones paraestatales públicas financieras.</t>
  </si>
  <si>
    <t>Transferencias otorgadas a entidades federativas y municipios.</t>
  </si>
  <si>
    <t>Transferencias a fideicomisos de entidades federativas y municipios.</t>
  </si>
  <si>
    <t>Subsidios y subvenciones.</t>
  </si>
  <si>
    <t>Subsidios a la producción.</t>
  </si>
  <si>
    <t>Subsidios a la distribución.</t>
  </si>
  <si>
    <t>Subsidios a la inversión.</t>
  </si>
  <si>
    <t>Subsidios a la prestación de servicios públicos.</t>
  </si>
  <si>
    <t>Subsidios para cubrir diferenciales de tasas de interés.</t>
  </si>
  <si>
    <t>Subsidios a la vivienda.</t>
  </si>
  <si>
    <t>Subvenciones al consumo.</t>
  </si>
  <si>
    <t>Subsidios a entidades federativas y municipios.</t>
  </si>
  <si>
    <t>Otros subsidios.</t>
  </si>
  <si>
    <t>Ayudas sociales.</t>
  </si>
  <si>
    <t>Ayudas sociales a personas.</t>
  </si>
  <si>
    <t>Becas y otras ayudas para programas de capacitación.</t>
  </si>
  <si>
    <t>Ayudas sociales a instituciones de enseñanza.</t>
  </si>
  <si>
    <t>Ayudas sociales a actividades científicas o académicas.</t>
  </si>
  <si>
    <t>Ayudas sociales a instituciones sin fines de lucro.</t>
  </si>
  <si>
    <t>Ayudas sociales a cooperativas.</t>
  </si>
  <si>
    <t>Ayudas sociales a entidades de interés público.</t>
  </si>
  <si>
    <t>Ayudas por desastres naturales y otros siniestros.</t>
  </si>
  <si>
    <t>Pensiones y jubilaciones.</t>
  </si>
  <si>
    <t>Pensiones.</t>
  </si>
  <si>
    <t>Jubilaciones.</t>
  </si>
  <si>
    <t>Otras pensiones y jubilaciones.</t>
  </si>
  <si>
    <t>Transferencias a fideicomisos, mandatos y otros análogos.</t>
  </si>
  <si>
    <t>Transferencias a fideicomisos del Poder Ejecutivo.</t>
  </si>
  <si>
    <t>Transferencias a fideicomisos del Poder Legislativo.</t>
  </si>
  <si>
    <t>Transferencias a fideicomisos del Poder Judicial.</t>
  </si>
  <si>
    <t>Trasferencias a fideicomisos públicos de entidades paraestatales no empresariales y no financieras.</t>
  </si>
  <si>
    <t>Transferencias a fideicomisos públicos de entidades paraestatales empresariales y no financieras.</t>
  </si>
  <si>
    <t>Transferencias a fideicomisos de instituciones públicas financieras.</t>
  </si>
  <si>
    <t>Otras transferencias a fideicomisos.</t>
  </si>
  <si>
    <t>Trransferencias a la seguridad social.</t>
  </si>
  <si>
    <t>Transferencias por obligación de ley.</t>
  </si>
  <si>
    <t>Donativos.</t>
  </si>
  <si>
    <t>Donativos a instituciones sin fines de lucro.</t>
  </si>
  <si>
    <t>Donativos a entidades federativas.</t>
  </si>
  <si>
    <t>Donativos a fideicomisos privados.</t>
  </si>
  <si>
    <t>Donativos a fideicomisos estatales.</t>
  </si>
  <si>
    <t>Donativos internacionales.</t>
  </si>
  <si>
    <t>Transferencias al exterior.</t>
  </si>
  <si>
    <t>Transferencias para gobiernos extranjeros.</t>
  </si>
  <si>
    <t>Transferencias para organismos internacionales.</t>
  </si>
  <si>
    <t>Transferencias para el sector privado externo.</t>
  </si>
  <si>
    <t>Bienes muebles,inmuebles e intangibles.</t>
  </si>
  <si>
    <t>Mobiliario y equipo de adminitración.</t>
  </si>
  <si>
    <t>Muebles de oficina y estantería.</t>
  </si>
  <si>
    <t>Muebles, excepto de oficina y estantería.</t>
  </si>
  <si>
    <t>Bienes artísticos, culturales y científicos.</t>
  </si>
  <si>
    <t>Objetos de valor.</t>
  </si>
  <si>
    <t>Equipo de cómputo de tecnologías de la información.</t>
  </si>
  <si>
    <t>Otros mobiliarios y equipos de administración.</t>
  </si>
  <si>
    <t>Mobiliario y equipo educacional y recreativo.</t>
  </si>
  <si>
    <t>Equipos y aparatos audiovisuales.</t>
  </si>
  <si>
    <t>Aparatos deportivos.</t>
  </si>
  <si>
    <t>Cámaras fotográficas y de video.</t>
  </si>
  <si>
    <t>Otro mobiliario y equipo educacional y recreativo.</t>
  </si>
  <si>
    <t>Equipo e instrumental médico y de laboratorio.</t>
  </si>
  <si>
    <t>Equipo médico y de laboratorio.</t>
  </si>
  <si>
    <t>Instrumental médico y de laboratorio.</t>
  </si>
  <si>
    <t>Vehículos y equipo de transporte terrestre.</t>
  </si>
  <si>
    <t>Vehículos y equipo terrestre.</t>
  </si>
  <si>
    <t>Carrocerías  y remolques.</t>
  </si>
  <si>
    <t>Equipo aeroespacial.</t>
  </si>
  <si>
    <t>Equipo ferroviario.</t>
  </si>
  <si>
    <t>Embarcaciones.</t>
  </si>
  <si>
    <t>Otros equipo de transporte.</t>
  </si>
  <si>
    <t>Equipo de defensa y seguridad.</t>
  </si>
  <si>
    <t>Maquinaria, otros equipos y herramientas.</t>
  </si>
  <si>
    <t>Maquinaria y equipo agropecuario.</t>
  </si>
  <si>
    <t>Maquinaria y equipo industrial.</t>
  </si>
  <si>
    <t>Maquinaria y equipo de construcción.</t>
  </si>
  <si>
    <t>Sistemas de aire acondicionado, calefacción y de refrigeración industrial y comercial.</t>
  </si>
  <si>
    <t>Equipo de comunicación y telecomunicación.</t>
  </si>
  <si>
    <t>Equipo de generación eléctrica, aparatos y accesorios eléctricos.</t>
  </si>
  <si>
    <t>Herramientas y máquinas-herramienta.</t>
  </si>
  <si>
    <t>Otros equipos.</t>
  </si>
  <si>
    <t>Activos biológicos.</t>
  </si>
  <si>
    <t>Bovinos.</t>
  </si>
  <si>
    <t>Porcinos.</t>
  </si>
  <si>
    <t>Aves.</t>
  </si>
  <si>
    <t>Ovinos y caprinos.</t>
  </si>
  <si>
    <t>Peces y acuicultura.</t>
  </si>
  <si>
    <t>Equinos.</t>
  </si>
  <si>
    <t>Especies menores y de zoológico.</t>
  </si>
  <si>
    <t>Árboles y plantas.</t>
  </si>
  <si>
    <t>Otros activos biológicos.</t>
  </si>
  <si>
    <t>Bienes inmuebles.</t>
  </si>
  <si>
    <t>Terrenos.</t>
  </si>
  <si>
    <t>Viviendas.</t>
  </si>
  <si>
    <t>Edificios no residenciales.</t>
  </si>
  <si>
    <t>Otros bienes inmuebles.</t>
  </si>
  <si>
    <t>Activos intangibles.</t>
  </si>
  <si>
    <t>Software.</t>
  </si>
  <si>
    <t>Patentes.</t>
  </si>
  <si>
    <t>Marcas.</t>
  </si>
  <si>
    <t>Derechos.</t>
  </si>
  <si>
    <t>Concesiones.</t>
  </si>
  <si>
    <t>Franquicias.</t>
  </si>
  <si>
    <t>Licencias informáticas e intelectuales.</t>
  </si>
  <si>
    <t>Licencias industriales, comerciales y otras.</t>
  </si>
  <si>
    <t>Otros activos intangibles.</t>
  </si>
  <si>
    <t>Inversión pública.</t>
  </si>
  <si>
    <t>Obra pública en bienes de dominio público.</t>
  </si>
  <si>
    <t>Edificación habitacional.</t>
  </si>
  <si>
    <t>Edificación no  habitacional.</t>
  </si>
  <si>
    <t>Construcción de obras para el abastecimiento de agua, petróleo, gas, electricidad y telecomunicaciones.</t>
  </si>
  <si>
    <t>División de terrenos y construcción de obras de urbanización.</t>
  </si>
  <si>
    <t>Construcción de vías de comunicación.</t>
  </si>
  <si>
    <t>Otras construcciones de ingeniería civil u obra pesada.</t>
  </si>
  <si>
    <t>Instalaciones y equipamiento en construcciones.</t>
  </si>
  <si>
    <t>Trabajo de acabados en edificaciones y otros trabajos especializados.</t>
  </si>
  <si>
    <t>Obra pública en bienes propios.</t>
  </si>
  <si>
    <t>Edificación no habitacional.</t>
  </si>
  <si>
    <t>Construcción de obras para  el abastecimiento de agua,  petróleo, gas, electricidad y telecomunicaciones.</t>
  </si>
  <si>
    <t>Trabajos de acabados en edificaciones y otros trabajos especializados.</t>
  </si>
  <si>
    <t>Proyectos productivos y acciones de fomento.</t>
  </si>
  <si>
    <t>Estudios, formulación y evaluación de proyectos productivos no incluidos en conceptos anteriores de este capítulo.</t>
  </si>
  <si>
    <t>Ejecución de proyectos productivos no incluidos en conceptos anteriores de este capítulo.</t>
  </si>
  <si>
    <t>Inversiones financieras y otras provisiones.</t>
  </si>
  <si>
    <t>Inversiones para el fomento de actividades productivas.</t>
  </si>
  <si>
    <t>Créditos otorgados por entidades federativas y municipios al sector social y privado para el fomento de actividades productivas.</t>
  </si>
  <si>
    <t>Créditos otorgados por las entidades federativas a municipios para el fomento de actividades productivas.</t>
  </si>
  <si>
    <t>Acciones y participaciones de capital.</t>
  </si>
  <si>
    <t>Acciones y participaciones de capital en entidades paraestatales no empresariales y no financieras con fines de política económica.</t>
  </si>
  <si>
    <t>Acciones y participaciones de capital en entidades paraestatales empresariales y no financieras con fines de política económica.</t>
  </si>
  <si>
    <t>Acciones  y participaciones de capital en instituciones paraestatales públicas financieras con fines de política económica.</t>
  </si>
  <si>
    <t>Acciones y participaciones  de capital en el sector privado con fines de política económica.</t>
  </si>
  <si>
    <t>Acciones y participaciones de capital en organismos internacionales con fines de política económica.</t>
  </si>
  <si>
    <t>Acciones y participaciones de capital en el sector externo con fines de política económica.</t>
  </si>
  <si>
    <t>Acciones y participaciones de capital en el sector público con fines de gestión de la liquidez.</t>
  </si>
  <si>
    <t>Acciones y participaciones de capital  en el sector privado con fines de gestión de liquidez.</t>
  </si>
  <si>
    <t>Acciones y participaciones de capital en el sector externo con fines de gestión  de liquidez.</t>
  </si>
  <si>
    <t>Compra de títulos y valores.</t>
  </si>
  <si>
    <t>Bonos.</t>
  </si>
  <si>
    <t>Valores representativos de deuda adquiridos con fines de política económica.</t>
  </si>
  <si>
    <t>Valores representativos de deuda  adquiridos con fines de gestión de liquidez.</t>
  </si>
  <si>
    <t>Obligaciones negociables adquiridas con fines de política económica.</t>
  </si>
  <si>
    <t>Obligaciones negociables adquiridas con fines de gestión de liquidez.</t>
  </si>
  <si>
    <t>Otros valores.</t>
  </si>
  <si>
    <t>Concesión de préstamos.</t>
  </si>
  <si>
    <t>Concesión de préstamos a entidades paraestatales no empresariales y no financieras con fines de política económica.</t>
  </si>
  <si>
    <t>Concesión de préstamos a entidades paraestatales empresariales y no financieras con fines de política económica.</t>
  </si>
  <si>
    <t>Concesión de préstamos a instituciones paraestatales públicas financieras con fines de política económica.</t>
  </si>
  <si>
    <t>Concesión de préstamos a entidades federativas  y municipios con fines de política económica.</t>
  </si>
  <si>
    <t>Concesión de préstamos al sector privado con fines de política económica.</t>
  </si>
  <si>
    <t>Concesión de préstamos al sector externo con fines de política económica.</t>
  </si>
  <si>
    <t>Concesión de préstamos al sector público con fines de gestión de liquidez.</t>
  </si>
  <si>
    <t>Concesión de préstamos al sector privado con fines de gestión de liquidez.</t>
  </si>
  <si>
    <t>Concesión de  préstamos al sector externo con fines de gestión de liquidez.</t>
  </si>
  <si>
    <t>Innversiones en fideicomisos, mandatos y otros análogos.</t>
  </si>
  <si>
    <t>Inversiones en fideicomisos del Poder Ejecutivo.</t>
  </si>
  <si>
    <t>Inversiones en fideicomisos del Poder Legislativo.</t>
  </si>
  <si>
    <t>Inversiones en fideicomisos del Poder Judicial.</t>
  </si>
  <si>
    <t>Inversiones en fideicomisos públicos no empresariales y no financieros.</t>
  </si>
  <si>
    <t>Inversiones en fideicomisos públicos empresariales y no financieros.</t>
  </si>
  <si>
    <t>Inversiones en fideicomisos públicos financieros.</t>
  </si>
  <si>
    <t>Inversiones en fideicomisos de entidades federativas.</t>
  </si>
  <si>
    <t>Inversiones en fideicomisos de municipios.</t>
  </si>
  <si>
    <t>Otras inversiones en fideicomisos.</t>
  </si>
  <si>
    <t>Otras inversiones financieras.</t>
  </si>
  <si>
    <t>Depósitos a largo plazo en moneda nacional.</t>
  </si>
  <si>
    <t>Depósitos a largo plazo en moneda extranjera.</t>
  </si>
  <si>
    <t>Provisones y otras erogaciones especiales.</t>
  </si>
  <si>
    <t>Contingencias por fenómenos naturales.</t>
  </si>
  <si>
    <t>Contingencias socioeconómicas.</t>
  </si>
  <si>
    <t>Otras erogaciones especiales.</t>
  </si>
  <si>
    <t>Participaciones y aportaciones.</t>
  </si>
  <si>
    <t>Participaciones.</t>
  </si>
  <si>
    <t>Fondo general de participaciones.</t>
  </si>
  <si>
    <t>Fondo de fomento municipal.</t>
  </si>
  <si>
    <t>Participaciones de las entidades federativas a los municipios.</t>
  </si>
  <si>
    <t>Otros conceptos participables de la Federación a entidades federativas.</t>
  </si>
  <si>
    <t>Otros conceptos participables de la Federación a municipios.</t>
  </si>
  <si>
    <t>Convenios de colaboración administrativa.</t>
  </si>
  <si>
    <t>Aportaciones.</t>
  </si>
  <si>
    <t>Aportaciones de la Federación a las entidades federativas.</t>
  </si>
  <si>
    <t>Aportaciones de la Federación a municipios.</t>
  </si>
  <si>
    <t>Aportaciones de las entidades federativas a los municipios.</t>
  </si>
  <si>
    <t>Aportaciones  previstas en leyes y decretos al sistema de protección social.</t>
  </si>
  <si>
    <t>Aportaciones previstas en leyes y decretos compensatorias a entidades federativas y municipios.</t>
  </si>
  <si>
    <t>Convenios.</t>
  </si>
  <si>
    <t>Convenios de reasignación.</t>
  </si>
  <si>
    <t>Convenios de descentralización.</t>
  </si>
  <si>
    <t>Otros convenios.</t>
  </si>
  <si>
    <t>Deuda pública.</t>
  </si>
  <si>
    <t>Amortización de la deuda pública.</t>
  </si>
  <si>
    <t>Amortización de la deuda interna con instituciones de crédito.</t>
  </si>
  <si>
    <t>Amortización  de la deuda interna por emisión de títulos y valores.</t>
  </si>
  <si>
    <t>Amortización de arrendamientos financieros nacionales.</t>
  </si>
  <si>
    <t>Amortización de la deuda externa con instituciones de crédito.</t>
  </si>
  <si>
    <t>Amortización de deuda externa con organismos financieros internacionales.</t>
  </si>
  <si>
    <t>Amortización de la deuda externa por emisión de títulos y valores.</t>
  </si>
  <si>
    <t>Amortización de arrendamientos financieros internacionales.</t>
  </si>
  <si>
    <t>Intereses de la deuda pública.</t>
  </si>
  <si>
    <t>Intereses de la deuda interna con instituciones de crédito.</t>
  </si>
  <si>
    <t>Intereses derivados de la colocación de títulos y valores.</t>
  </si>
  <si>
    <t>Intereses por arrendamientos  financieros nacionales.</t>
  </si>
  <si>
    <t>Intereses de la deuda externa con instituciones de crédito.</t>
  </si>
  <si>
    <t>Intereses de la deuda con organismos financieros internacionales.</t>
  </si>
  <si>
    <t>Intereses de la deuda bilateral.</t>
  </si>
  <si>
    <t>Intereses derivados de la colocación de títulos y valores en el exterior.</t>
  </si>
  <si>
    <t>Intereses por arrendamientos financieros internacionales.</t>
  </si>
  <si>
    <t>Comisiones de la deuda pública.</t>
  </si>
  <si>
    <t>Comisiones de la deuda pública interna.</t>
  </si>
  <si>
    <t>Comisiones de la deuda pública externa.</t>
  </si>
  <si>
    <t>Gastos de la deuda pública.</t>
  </si>
  <si>
    <t>Gastos de la deuda pública interna.</t>
  </si>
  <si>
    <t>Gastos de la deuda  pública externa.</t>
  </si>
  <si>
    <t>Costo por coberturas.</t>
  </si>
  <si>
    <t>Costos por coberturas.</t>
  </si>
  <si>
    <t>Apoyos financieros.</t>
  </si>
  <si>
    <t>Apoyos a intermediarios financieros.</t>
  </si>
  <si>
    <t>Apoyos a ahorradores y deudores del Sistema Financiero Nacional.</t>
  </si>
  <si>
    <t>Adeudos de ejercicios fiscales anteriores (ADEFAS).</t>
  </si>
  <si>
    <t>ADEFAS.</t>
  </si>
  <si>
    <t>Total de egresos.</t>
  </si>
  <si>
    <t>Ingresos de libre disposición.</t>
  </si>
  <si>
    <t>Impuestos.</t>
  </si>
  <si>
    <t>Cuotas y aportaciones de seguridad social.</t>
  </si>
  <si>
    <t>Contribuciones de mejoras.</t>
  </si>
  <si>
    <t>Productos.</t>
  </si>
  <si>
    <t>Aprovechamientos.</t>
  </si>
  <si>
    <t>Ingresos por venta de bienes y prestación de servicios.</t>
  </si>
  <si>
    <t>Incentivos derivados de la colaboración fiscal.</t>
  </si>
  <si>
    <t>Transferencias y asignaciones.</t>
  </si>
  <si>
    <t>Otros ingresos de libre disposición.</t>
  </si>
  <si>
    <t>Total de ingresos de libre disposición.</t>
  </si>
  <si>
    <t>Remanente de ingresos de libre disposición.</t>
  </si>
  <si>
    <t xml:space="preserve">Total de ingresos + remanente. </t>
  </si>
  <si>
    <t>Transferencias federales etiquetadas.</t>
  </si>
  <si>
    <t>Fondos distintos de aportaciones.</t>
  </si>
  <si>
    <t>Transferencias, asignaciones, subsidios y subvenciones y pensiones y jubilaciones.</t>
  </si>
  <si>
    <t>Otras transferencias federales etiquetadas.</t>
  </si>
  <si>
    <t>Total de ingresos etiquetados.</t>
  </si>
  <si>
    <t>Remanente de ingresos etiquetados.</t>
  </si>
  <si>
    <t>Ingresos derivados de financiamientos.</t>
  </si>
  <si>
    <t>Total de ingresos.</t>
  </si>
  <si>
    <t>Remanente.</t>
  </si>
  <si>
    <t>Total ingresos + remanente.</t>
  </si>
  <si>
    <t>Datos informativos.</t>
  </si>
  <si>
    <t>Ingresos derivados de financiamientos con fuente de pago de recursos de libre disposición.</t>
  </si>
  <si>
    <t>Ingresos derivados de financiamientos con fuente de pago de transferencias federales etiquetadas.</t>
  </si>
  <si>
    <t>Ingresos derivados de financiamiento.</t>
  </si>
  <si>
    <t>Gasto no etiquetado.</t>
  </si>
  <si>
    <t>Servicios personales.</t>
  </si>
  <si>
    <t>Transferencias, asignaciones, subsidios y otras ayudas.</t>
  </si>
  <si>
    <t>Bienes muebles, inmuebles e intangibles.</t>
  </si>
  <si>
    <t>Total de gasto no etiquetado.</t>
  </si>
  <si>
    <t>Gasto etiquetado.</t>
  </si>
  <si>
    <t>Total de gasto etiquetado.</t>
  </si>
  <si>
    <t>UE</t>
  </si>
  <si>
    <t>Nombre de la unidad ejecutora</t>
  </si>
  <si>
    <t>Total anual</t>
  </si>
  <si>
    <t>3.0.0.0.0.</t>
  </si>
  <si>
    <t>Sector público municipal.</t>
  </si>
  <si>
    <t>3.1.1.0.0.</t>
  </si>
  <si>
    <t>Gobierno general municipal.</t>
  </si>
  <si>
    <t>3.1.1.1.0.</t>
  </si>
  <si>
    <t>Gobierno Municipal.</t>
  </si>
  <si>
    <t>Suma</t>
  </si>
  <si>
    <t>Riesgos de trabajo</t>
  </si>
  <si>
    <t>Invalidez y vida</t>
  </si>
  <si>
    <t>Otras prestaciones sociales</t>
  </si>
  <si>
    <t>Tipo de sistema.</t>
  </si>
  <si>
    <t>Prestación laboral o fondo general para trabajadores del  municipio.</t>
  </si>
  <si>
    <t>Beneficio definido, contribución definida o mixto.</t>
  </si>
  <si>
    <t>Población afiliada.</t>
  </si>
  <si>
    <t>Activos.</t>
  </si>
  <si>
    <t>Edad máxima.</t>
  </si>
  <si>
    <t>Edad mínima.</t>
  </si>
  <si>
    <t>Edad promedio.</t>
  </si>
  <si>
    <t>Pensionados y jubilados.</t>
  </si>
  <si>
    <t>Beneficiarios.</t>
  </si>
  <si>
    <t>Promedio de años de servicio (trabajadores activos).</t>
  </si>
  <si>
    <t>Aportación individual al plan de pensión como % del salario.</t>
  </si>
  <si>
    <t>Aportación del ente público al plan de pensión como % del salario.</t>
  </si>
  <si>
    <t>Crecimiento esperado de los pensionados y jubilados (como %).</t>
  </si>
  <si>
    <t>Crecimiento esperado de los activos (como %).</t>
  </si>
  <si>
    <t>Edad de jubilación o pensión.</t>
  </si>
  <si>
    <t>Esperanza de vida.</t>
  </si>
  <si>
    <t>Ingresos del fondo.</t>
  </si>
  <si>
    <t>Ingresos anuales al fondo de pensiones.</t>
  </si>
  <si>
    <t>Nómina anual.</t>
  </si>
  <si>
    <t>Pensiones y jubilados.</t>
  </si>
  <si>
    <t>Beneficiarios de pensionados y jubilados.</t>
  </si>
  <si>
    <t>Monto mensual por pensión.</t>
  </si>
  <si>
    <t>Máximo.</t>
  </si>
  <si>
    <t>Mínimo.</t>
  </si>
  <si>
    <t>Promedio.</t>
  </si>
  <si>
    <t>Monto de la reserva.</t>
  </si>
  <si>
    <t>Valor presente de las obligaciones.</t>
  </si>
  <si>
    <t>Pensiones y jubilaciones en curso de pago.</t>
  </si>
  <si>
    <t>Generación actual.</t>
  </si>
  <si>
    <t>Generaciones futuras.</t>
  </si>
  <si>
    <t>Valor presente de las contribuciones asociadas a los sueldos futuros de cotización X%.</t>
  </si>
  <si>
    <t>Generación actual</t>
  </si>
  <si>
    <t>Otros ingresos.</t>
  </si>
  <si>
    <t>Déficit/superávit actuarial.</t>
  </si>
  <si>
    <t>Periodo de suficiencia.</t>
  </si>
  <si>
    <t>Año de descapitalización.</t>
  </si>
  <si>
    <t>Tasa de rendimiento.</t>
  </si>
  <si>
    <t>Estudio actuarial.</t>
  </si>
  <si>
    <t>Año de elaboración del estudio actuarial.</t>
  </si>
  <si>
    <t>Empresa que elaboró el estudio actuarial.</t>
  </si>
  <si>
    <t>Nombre de la plaza</t>
  </si>
  <si>
    <t>Adscripción</t>
  </si>
  <si>
    <t>Partida genérica</t>
  </si>
  <si>
    <t>111-113
Dietas y sueldo base</t>
  </si>
  <si>
    <t>Suma total de remuneraciones</t>
  </si>
  <si>
    <t>Prima vacacional y dominical</t>
  </si>
  <si>
    <t>Gratificación de fin de año
(Aguinaldo)</t>
  </si>
  <si>
    <t>Otras prestaciones</t>
  </si>
  <si>
    <t>Regidores</t>
  </si>
  <si>
    <t>Sala de regidores</t>
  </si>
  <si>
    <t>Síndico</t>
  </si>
  <si>
    <t>Sindicatura</t>
  </si>
  <si>
    <t>Secretario general</t>
  </si>
  <si>
    <t>Secretaría general</t>
  </si>
  <si>
    <t>Presidente</t>
  </si>
  <si>
    <t>Presidencia</t>
  </si>
  <si>
    <t>TOTALES</t>
  </si>
  <si>
    <t>Ingresos etiquetados</t>
  </si>
  <si>
    <t>Impuestos sobre los ingresos.</t>
  </si>
  <si>
    <t>Impuestos sobre espectáculos públicos.</t>
  </si>
  <si>
    <t>Impuestos sobre el patrimonio.</t>
  </si>
  <si>
    <t>Impuesto predial.</t>
  </si>
  <si>
    <t>Impuestos sobre transmisiones patrimoniales.</t>
  </si>
  <si>
    <t>Impuestos sobre negocios jurídicos.</t>
  </si>
  <si>
    <t>Impuestos sobre la producción, el consumo y las transacciones.</t>
  </si>
  <si>
    <t>Impuestos al comercio exterior.</t>
  </si>
  <si>
    <t>Impuestos sobre nóminas y asimilables.</t>
  </si>
  <si>
    <t>Impuestos ecológicos.</t>
  </si>
  <si>
    <t>Accesorios de impuestos.</t>
  </si>
  <si>
    <t>Recargos.</t>
  </si>
  <si>
    <t>Actualizaciones.</t>
  </si>
  <si>
    <t>Multas.</t>
  </si>
  <si>
    <t>Gastos de ejecución.</t>
  </si>
  <si>
    <t>Otros no especificados.</t>
  </si>
  <si>
    <t>Otros impuestos.</t>
  </si>
  <si>
    <t>Impuestos no comprendidos en la ley de ingresos vigente, causados en ejercicios fiscales anteriores pendientes de liquidación o pago.</t>
  </si>
  <si>
    <t>Aportaciones para fondos de vivienda.</t>
  </si>
  <si>
    <t>Cuotas para la seguridad social.</t>
  </si>
  <si>
    <t>Cuotas de ahorro para el retiro.</t>
  </si>
  <si>
    <t>Otras cuotas y aportaciones para la seguridad social.</t>
  </si>
  <si>
    <t>Accesorios de cuotas y aportaciones de seguridad social.</t>
  </si>
  <si>
    <t>Contribuciones de mejoras por obras públicas.</t>
  </si>
  <si>
    <t>Contribuciones de mejoras no comprendidos en la ley de ingresos vigente, causados en ejercicios fiscales anteriores pendientes de liquidación o pago.</t>
  </si>
  <si>
    <t>Derechos por el uso, goce, aprovechamiento o explotación de bienes de dominio público.</t>
  </si>
  <si>
    <t>Derechos por el uso del piso.</t>
  </si>
  <si>
    <t>Derechos por el uso de los estacionamientos.</t>
  </si>
  <si>
    <t>Derechos de uso de cementerios y panteones municipales.</t>
  </si>
  <si>
    <t>Derechos de concesiones y demás inmuebles de propiedad municipal.</t>
  </si>
  <si>
    <t>Derechos a los hidrocarburos (Derogado).</t>
  </si>
  <si>
    <t>Derechos por prestación de servicios.</t>
  </si>
  <si>
    <t>43-01</t>
  </si>
  <si>
    <t>Derechos de licencias y permisos de giros.</t>
  </si>
  <si>
    <t>43-02</t>
  </si>
  <si>
    <t>Derechos de licencias y permisos de anuncios.</t>
  </si>
  <si>
    <t>Derechos de licencias de construcción, reconstrucción, reparación o demolición de obras.</t>
  </si>
  <si>
    <t>Derechos de regularizaciones de los registros de obra.</t>
  </si>
  <si>
    <t>Derechos de alineamiento, designación de número oficial e inspección.</t>
  </si>
  <si>
    <t>Derechos de licencias de cambio de régimen de propiedad y urbanización.</t>
  </si>
  <si>
    <t>Derechos de servicios de obra.</t>
  </si>
  <si>
    <t>Derechos de servicios de sanidad.</t>
  </si>
  <si>
    <t>Derechos de agua potable, drenaje, alcantarillado, tratamiento y disposición final de aguas residuales.</t>
  </si>
  <si>
    <t>Derechos del rastro.</t>
  </si>
  <si>
    <t>Derechos del registro civil.</t>
  </si>
  <si>
    <t>Derechos de las certificaciones.</t>
  </si>
  <si>
    <t>Derechos de los servicios de catastro.</t>
  </si>
  <si>
    <t>Otros derechos.</t>
  </si>
  <si>
    <t>Accesorios de derechos.</t>
  </si>
  <si>
    <t>Derechos no comprendidos en la ley de ingresos vigente, causados en ejercicios fiscales anteriores pendientes de liquidación o pago.</t>
  </si>
  <si>
    <t>Uso, goce, aprovechamiento o explotación de bienes de dominio privado.</t>
  </si>
  <si>
    <t>Productos diversos.</t>
  </si>
  <si>
    <t>Productos de capital (Derogado).</t>
  </si>
  <si>
    <t>Productos no comprendidos en la ley de ingresos vigente, causados en ejercicios fiscales anteriores pendientes de liquidación o pago.</t>
  </si>
  <si>
    <t>Arovechamientos.</t>
  </si>
  <si>
    <t>Aprovechamientos de las sanciones, multas, honorarios y donativos.</t>
  </si>
  <si>
    <t>Aprovechamientos de las indemnizaciones a favor del municipio.</t>
  </si>
  <si>
    <t>Otros aprovechamientos.</t>
  </si>
  <si>
    <t>Aprovechamientos patrimoniales.</t>
  </si>
  <si>
    <t>62-01</t>
  </si>
  <si>
    <t>Aprovechamientos por el uso o enajenación de bienes.</t>
  </si>
  <si>
    <t>Aprovechamientos por recuperación de capital o patrimonio invertido.</t>
  </si>
  <si>
    <t>Accesorios de aprovechamientos.</t>
  </si>
  <si>
    <t>Aprovechamientos no comprendidos en la ley de ingresos vigente, causados en ejercicios fiscales anteriores pendientes de liquidación o pago.</t>
  </si>
  <si>
    <t>Ingresos por venta de bienes, prestación de servicios y otros ingresos.</t>
  </si>
  <si>
    <t>Ingresos por venta de bienes y prestación de servicios de instituciones públicas de seguridad social.</t>
  </si>
  <si>
    <t>Ingresos por venta de bienes y prestación de servicios de empresas productivas del estado.</t>
  </si>
  <si>
    <t>Ingresos por venta de bienes y prestación de servicios de entidades paraestatales y fideicomisos no empresariales y no financieros.</t>
  </si>
  <si>
    <t>Ingresos por venta de bienes y prestación de servicios de entidades paraestatales empresariales no financieras con participación estatal mayoritaria.</t>
  </si>
  <si>
    <t>Ingresos por venta de bienes y prestación de servicios de entidades paraestatales empresariales financieras monetarias con participación estatal mayoritaria.</t>
  </si>
  <si>
    <t>Ingresos por venta de bienes y prestación de servicios de entidades paraestatales empresariales financieras no monetarias con participación estatal mayoritaria.</t>
  </si>
  <si>
    <t>Ingresos por venta de bienes y prestación de servicios de fideicomisos financieros públicos con participación estatal mayoritaria.</t>
  </si>
  <si>
    <t>Ingresos por venta de bienes y prestación de servicios de los poderes legislativo y judicial, y de los órganos autónomos.</t>
  </si>
  <si>
    <t xml:space="preserve">Participaciones,aportaciones,convenios,incentivos derivados de la colaboración fiscal y fondos distintos de las aportaciones. </t>
  </si>
  <si>
    <t>Fondo general de participaciones (Federal).</t>
  </si>
  <si>
    <t>Fondo de fomento municipal (Federal).</t>
  </si>
  <si>
    <t>Fondo de fiscalización y recaudación (Federal).</t>
  </si>
  <si>
    <t>Fondo de compensación (Federal).</t>
  </si>
  <si>
    <t>Fondo de extracción de hidrocarburos (Federal).</t>
  </si>
  <si>
    <t>Impuesto especial sobre producción y servicios (Federal).</t>
  </si>
  <si>
    <t>0.136% de la recaudación federal participable (Federal).</t>
  </si>
  <si>
    <t>3.17% sobre extracción de petróleo (Federal).</t>
  </si>
  <si>
    <t>Gasolinas y diésel (Federal).</t>
  </si>
  <si>
    <t>Fondo del impuesto sobre la renta (Federal).</t>
  </si>
  <si>
    <t>Fondo de estabilización de los ingresos de las entidades federativas (Federal).</t>
  </si>
  <si>
    <t>Participaciones del estado.</t>
  </si>
  <si>
    <t>Fondo de aportaciones para la infraestructura social municipal.</t>
  </si>
  <si>
    <t>Fondo de aportaciones para el fortalecimiento municipal.</t>
  </si>
  <si>
    <t>Convenios de protección social en salud.</t>
  </si>
  <si>
    <t>Convenios de descentralizados.</t>
  </si>
  <si>
    <t>Convenio de reasignación.</t>
  </si>
  <si>
    <t>Otros convenios y subsidios.</t>
  </si>
  <si>
    <t>Tenencia o uso de vehículos.</t>
  </si>
  <si>
    <t>Fondo de compensación ISAN.</t>
  </si>
  <si>
    <t>Impuesto sobre automóviles nuevos.</t>
  </si>
  <si>
    <t>Fondo de compensación de repecos-intermedios.</t>
  </si>
  <si>
    <t>Otros incentivos económicos.</t>
  </si>
  <si>
    <t>Fondo para entidades federativas y municipios productores de hidrocarburos.</t>
  </si>
  <si>
    <t>Fondo minero.</t>
  </si>
  <si>
    <t xml:space="preserve">Transferencias,asignaciones, subsidios y subvenciones y pensiones y jubilaciones. </t>
  </si>
  <si>
    <t>Transferencias al resto del sector público (Derogado).</t>
  </si>
  <si>
    <t>Ayudas sociales (Derogado).</t>
  </si>
  <si>
    <t>Transferencias a fideicomisos, mandatos y análogos (Derogado).</t>
  </si>
  <si>
    <t>Transferencias del fondo mexicano del petróleo para la estabilización y el desarrollo.</t>
  </si>
  <si>
    <t>97-01</t>
  </si>
  <si>
    <t>Endeudamiento interno.</t>
  </si>
  <si>
    <t>Endeudamiento externo.</t>
  </si>
  <si>
    <t>Financiamiento interno.</t>
  </si>
  <si>
    <t>Estimación de ingresos.</t>
  </si>
  <si>
    <t>Total de estimación de ingresos + remanente.</t>
  </si>
  <si>
    <t>COG-FF</t>
  </si>
  <si>
    <t>1.  No etiquetado</t>
  </si>
  <si>
    <t>2.  Etiquetado</t>
  </si>
  <si>
    <t>11
Recursos fiscales</t>
  </si>
  <si>
    <t>12
Financiamientos internos</t>
  </si>
  <si>
    <t>13
Financiamientos externos</t>
  </si>
  <si>
    <t>14
Ingresos propios</t>
  </si>
  <si>
    <t>15
Recursos federales</t>
  </si>
  <si>
    <t>16
Recursos estatales</t>
  </si>
  <si>
    <t>17
Otros recursos de libre disposición</t>
  </si>
  <si>
    <t>25
Recursos federales</t>
  </si>
  <si>
    <t>26
Recursos estatales</t>
  </si>
  <si>
    <t>27
Otros recursos de transferencias federales</t>
  </si>
  <si>
    <t>Previsiones.</t>
  </si>
  <si>
    <t>Materiales y sumistros.</t>
  </si>
  <si>
    <t>Materiales de administración , emisión de documentos y artículos oficiales.</t>
  </si>
  <si>
    <t>Materiales y artículos de construcción y reparación.</t>
  </si>
  <si>
    <t xml:space="preserve">Productos químicos, farmacéuticos y de laboratorio. </t>
  </si>
  <si>
    <t xml:space="preserve">Combustibles , lubricantes y aditivos. </t>
  </si>
  <si>
    <t xml:space="preserve">Vestuario, blancos, prendas de protección y artículos deportivos. </t>
  </si>
  <si>
    <t xml:space="preserve">Materiales y suministros para seguridad. </t>
  </si>
  <si>
    <t xml:space="preserve">Herramientas, refacciones y accesorios menores. </t>
  </si>
  <si>
    <t>Servicios profesionales , científicos, técnicos y otros servicios.</t>
  </si>
  <si>
    <t>Servicios financieros, bancarios y comerciales.</t>
  </si>
  <si>
    <t>Servicios de instalación , reparación, mantenimiento y conservación.</t>
  </si>
  <si>
    <t>Servicios de comunicación social y publicidad .</t>
  </si>
  <si>
    <t>Trasferencias , asignaciones, subsidios y otras ayudas .</t>
  </si>
  <si>
    <t>Transferecnias internas y asignaciones al sector público.</t>
  </si>
  <si>
    <t xml:space="preserve">Transferecias al resto del sector público. </t>
  </si>
  <si>
    <t xml:space="preserve">Transferencias otorgadas para instituciones paraestatales públicas financieras.  </t>
  </si>
  <si>
    <t>Subsidios a la vivienda .</t>
  </si>
  <si>
    <t xml:space="preserve">Pensiones y jubilaciones. </t>
  </si>
  <si>
    <t xml:space="preserve">Transferencias a fideicomisos, mandatos y otros análogos. </t>
  </si>
  <si>
    <t>Transferencias a la seguridad social.</t>
  </si>
  <si>
    <t xml:space="preserve">Transferencias al exterior. </t>
  </si>
  <si>
    <t xml:space="preserve">Mobiliario y equipo de administración. </t>
  </si>
  <si>
    <t>Otro mobiliario y equipo educacional y recreativo .</t>
  </si>
  <si>
    <t xml:space="preserve">Vehículos y equipo de transporte. </t>
  </si>
  <si>
    <t xml:space="preserve">Maquinaria, otros equipos y herramientas. </t>
  </si>
  <si>
    <t xml:space="preserve">Activos biológicos. </t>
  </si>
  <si>
    <t xml:space="preserve">Ovinos y caprinos. </t>
  </si>
  <si>
    <t xml:space="preserve">Bienes inmuebles. </t>
  </si>
  <si>
    <t xml:space="preserve">Activos intangibles. </t>
  </si>
  <si>
    <t xml:space="preserve">Obra pública en bienes de dominio público. </t>
  </si>
  <si>
    <t xml:space="preserve">Proyectos productivos y acciones de fomento. </t>
  </si>
  <si>
    <t xml:space="preserve">Inversiones financieras y otras provisiones. </t>
  </si>
  <si>
    <t xml:space="preserve">Inversiones para el fomento de actividades productivas. </t>
  </si>
  <si>
    <t xml:space="preserve">Concesión de préstamos. </t>
  </si>
  <si>
    <t xml:space="preserve">Inversiones en fideicomisos, mandatos y otros análogos. </t>
  </si>
  <si>
    <t xml:space="preserve">Provisiones para contingencias y otras erogaciones especiales. </t>
  </si>
  <si>
    <t xml:space="preserve">Participaciones. </t>
  </si>
  <si>
    <t xml:space="preserve">Amortización de la deuda pública. </t>
  </si>
  <si>
    <t xml:space="preserve">Comisiones de la deuda pública. </t>
  </si>
  <si>
    <t xml:space="preserve">Gastos de la deuda pública. </t>
  </si>
  <si>
    <t xml:space="preserve">Costo por coberturas. </t>
  </si>
  <si>
    <t xml:space="preserve">Apoyos financieros. </t>
  </si>
  <si>
    <t>Adeudos de ejerciofiscales anteriores  (ADEFAS).</t>
  </si>
  <si>
    <t>CTG</t>
  </si>
  <si>
    <t>1.1
Recursos fiscales</t>
  </si>
  <si>
    <t>1.2
Financiamientos internos</t>
  </si>
  <si>
    <t>1.3
Financiamientos externos</t>
  </si>
  <si>
    <t>1.4
Ingresos propios</t>
  </si>
  <si>
    <t>1.5
Recursos federales</t>
  </si>
  <si>
    <t>1.6
Recursos estatales</t>
  </si>
  <si>
    <t>1.7
Otros recursos de libre disposición</t>
  </si>
  <si>
    <t>2.5
Recursos federales</t>
  </si>
  <si>
    <t>2.6
Recursos estatales</t>
  </si>
  <si>
    <t>2.7
Otros recursos de transferencias federales etiquetadas</t>
  </si>
  <si>
    <t>Gasto corriente.</t>
  </si>
  <si>
    <t>Gasto de capital.</t>
  </si>
  <si>
    <t>Amortización de la deuda y disminución de pasivos.</t>
  </si>
  <si>
    <t>Total de egresos</t>
  </si>
  <si>
    <t>Capítulo 1000</t>
  </si>
  <si>
    <t>Capítulo 2000</t>
  </si>
  <si>
    <t>Capítulo 3000</t>
  </si>
  <si>
    <t>Capítulo 4000</t>
  </si>
  <si>
    <t>Capítulo 5000</t>
  </si>
  <si>
    <t>Capítulo 6000</t>
  </si>
  <si>
    <t>Capítulo 7000</t>
  </si>
  <si>
    <t>Capítulo 8000</t>
  </si>
  <si>
    <t>Capítulo 9000</t>
  </si>
  <si>
    <t>CF</t>
  </si>
  <si>
    <t>Gobierno.</t>
  </si>
  <si>
    <t>Legislación.</t>
  </si>
  <si>
    <t>Fiscalización.</t>
  </si>
  <si>
    <t>Justicia.</t>
  </si>
  <si>
    <t>Impartición de justicia.</t>
  </si>
  <si>
    <t>Procuración de justicia.</t>
  </si>
  <si>
    <t>Reclusión y readaptación social.</t>
  </si>
  <si>
    <t>Derechos humanos.</t>
  </si>
  <si>
    <t>Coordinación de la política de gobierno.</t>
  </si>
  <si>
    <t>Presidencia/Gubernatura.</t>
  </si>
  <si>
    <t>Política interior.</t>
  </si>
  <si>
    <t>Preservación y cuidado del patrimonio público.</t>
  </si>
  <si>
    <t>Función pública.</t>
  </si>
  <si>
    <t>Asuntos jurídicos.</t>
  </si>
  <si>
    <t>Organización de procesos electorales.</t>
  </si>
  <si>
    <t>Población.</t>
  </si>
  <si>
    <t>Territorio.</t>
  </si>
  <si>
    <t>Otros.</t>
  </si>
  <si>
    <t>Relaciones exteriores.</t>
  </si>
  <si>
    <t>Asuntos financieros y hacendarios.</t>
  </si>
  <si>
    <t>Asuntos financieros.</t>
  </si>
  <si>
    <t>Asuntos hacendarios.</t>
  </si>
  <si>
    <t>Seguridad nacional.</t>
  </si>
  <si>
    <t>Defensa.</t>
  </si>
  <si>
    <t>Marina.</t>
  </si>
  <si>
    <t>Inteligencia para la preservación de la seguridad nacional.</t>
  </si>
  <si>
    <t>Asuntos de orden público y de seguridad interior.</t>
  </si>
  <si>
    <t>Policía.</t>
  </si>
  <si>
    <t>Protección civil.</t>
  </si>
  <si>
    <t>Otros asuntos de orden público y seguridad.</t>
  </si>
  <si>
    <t>Sistema nacional de seguridad pública.</t>
  </si>
  <si>
    <t>Servicios registrales, administrativos y patrimoniales.</t>
  </si>
  <si>
    <t>Servicios estadísticos.</t>
  </si>
  <si>
    <t>Servicios de comunicación y medios.</t>
  </si>
  <si>
    <t>Acceso a la información pública gubernamental.</t>
  </si>
  <si>
    <t>Desarrollo social.</t>
  </si>
  <si>
    <t>Protección ambiental.</t>
  </si>
  <si>
    <t>Ordenación de desechos.</t>
  </si>
  <si>
    <t>Administración del agua.</t>
  </si>
  <si>
    <t>Ordenación de aguas residuales, drenaje y alcantarillado.</t>
  </si>
  <si>
    <t>Reducción de la contaminación.</t>
  </si>
  <si>
    <t>Protección de la diversidad biológica y del paisaje.</t>
  </si>
  <si>
    <t>Otros de protección ambiental.</t>
  </si>
  <si>
    <t>Vivienda y servicios a la comunidad.</t>
  </si>
  <si>
    <t>Urbanización.</t>
  </si>
  <si>
    <t>Desarrollo comunitario.</t>
  </si>
  <si>
    <t>Abastecimiento de agua.</t>
  </si>
  <si>
    <t>Alumbrado público.</t>
  </si>
  <si>
    <t>Vivienda.</t>
  </si>
  <si>
    <t>Servicios comunales.</t>
  </si>
  <si>
    <t>Desarrollo regional.</t>
  </si>
  <si>
    <t>Salud.</t>
  </si>
  <si>
    <t>Prestación de servicios de salud a la comunidad.</t>
  </si>
  <si>
    <t>Prestación de servicios de salud a la persona.</t>
  </si>
  <si>
    <t>Generación de recursos para la salud.</t>
  </si>
  <si>
    <t>Rectoría del sistema de salud.</t>
  </si>
  <si>
    <t>Protección social en salud.</t>
  </si>
  <si>
    <t>Recreación,  cultura y otras manifestaciones sociales.</t>
  </si>
  <si>
    <t>Deporte y recreación.</t>
  </si>
  <si>
    <t>Cultura.</t>
  </si>
  <si>
    <t>Radio, televisión y editoriales.</t>
  </si>
  <si>
    <t>Asuntos religiosos y otras manifestaciones sociales.</t>
  </si>
  <si>
    <t>Educación.</t>
  </si>
  <si>
    <t>Educación básica.</t>
  </si>
  <si>
    <t>Educación media superior.</t>
  </si>
  <si>
    <t>Educación superior.</t>
  </si>
  <si>
    <t>Posgrado.</t>
  </si>
  <si>
    <t>Educación para adultos.</t>
  </si>
  <si>
    <t>Otros servicios educativos y actividades inherentes.</t>
  </si>
  <si>
    <t>Protección social.</t>
  </si>
  <si>
    <t>Enfermedades e incapacidad.</t>
  </si>
  <si>
    <t>Edad avanzada.</t>
  </si>
  <si>
    <t>Familia e hijos.</t>
  </si>
  <si>
    <t>Desempleo.</t>
  </si>
  <si>
    <t>Alimentación y nutrición.</t>
  </si>
  <si>
    <t>Apoyo social para la vivienda.</t>
  </si>
  <si>
    <t>Indígenas.</t>
  </si>
  <si>
    <t>Otros grupos vulnerables.</t>
  </si>
  <si>
    <t>Otros de seguridad social y asistencia social.</t>
  </si>
  <si>
    <t>Desarrollo económico.</t>
  </si>
  <si>
    <t>Asuntos económicos, comerciales y laborales en general.</t>
  </si>
  <si>
    <t>Asuntos económicos y comerciales en general.</t>
  </si>
  <si>
    <t>Asuntos laborales generales.</t>
  </si>
  <si>
    <t xml:space="preserve">Agropecuaría,silvicultura , pesca y caza. </t>
  </si>
  <si>
    <t>Agropecuaria.</t>
  </si>
  <si>
    <t>Silvicultura.</t>
  </si>
  <si>
    <t>Acuacultura, pesca y caza.</t>
  </si>
  <si>
    <t>Agroindustrial.</t>
  </si>
  <si>
    <t>Hidroagrícola.</t>
  </si>
  <si>
    <t>Apoyo financiero a la banca y seguro agropecuario.</t>
  </si>
  <si>
    <t>Combustible y energía.</t>
  </si>
  <si>
    <t>Carbón y otros combustibles minerales sólidos.</t>
  </si>
  <si>
    <t>Petróleo y gas natural (Hidrocarburos).</t>
  </si>
  <si>
    <t>Combustibles nucleares.</t>
  </si>
  <si>
    <t>Otros combustibles.</t>
  </si>
  <si>
    <t>Electricidad.</t>
  </si>
  <si>
    <t>Energía no eléctrica.</t>
  </si>
  <si>
    <t>Minería, manufacturas y construcción.</t>
  </si>
  <si>
    <t>Extracción de recursos minerales excepto los combustibles minerales.</t>
  </si>
  <si>
    <t>Manufacturas.</t>
  </si>
  <si>
    <t>Construcción.</t>
  </si>
  <si>
    <t>Transporte.</t>
  </si>
  <si>
    <t>Transporte por carretera.</t>
  </si>
  <si>
    <t>Transporte por agua y puertos.</t>
  </si>
  <si>
    <t>Transporte por ferrocarril.</t>
  </si>
  <si>
    <t>Transporte aéreo.</t>
  </si>
  <si>
    <t>Transporte por oleoductos y gasoductos y otros sistemas de transporte.</t>
  </si>
  <si>
    <t>Otros relacionados con transporte.</t>
  </si>
  <si>
    <t>Comunicaciones.</t>
  </si>
  <si>
    <t>Turismo.</t>
  </si>
  <si>
    <t>Hoteles y restaurantes.</t>
  </si>
  <si>
    <t>Ciencia, tecnología e innovación.</t>
  </si>
  <si>
    <t>Investigación científica.</t>
  </si>
  <si>
    <t>Desarrollo tecnológico.</t>
  </si>
  <si>
    <t>Servicios científicos y tecnológicos.</t>
  </si>
  <si>
    <t>Innovación.</t>
  </si>
  <si>
    <t xml:space="preserve">Otras industrias y otros asuntos económicos. </t>
  </si>
  <si>
    <t>Comercio, distribución, almacenamiento y depósito.</t>
  </si>
  <si>
    <t>Otras industrias.</t>
  </si>
  <si>
    <t>Otros asuntos económicos.</t>
  </si>
  <si>
    <t>Otras no clasificadas en funciones anteriores.</t>
  </si>
  <si>
    <t>Transacciones de la deuda pública/costo financiero de la deuda.</t>
  </si>
  <si>
    <t>Deuda pública interna.</t>
  </si>
  <si>
    <t>Deuda pública externa.</t>
  </si>
  <si>
    <t>Transferencias, participaciones y aportaciones entre diferentes niveles y ordenes de gobierno.</t>
  </si>
  <si>
    <t>Transferencia entre diferentes niveles y ordenes de gobierno.</t>
  </si>
  <si>
    <t>Participaciones entre diferentes niveles y ordenes de gobierno.</t>
  </si>
  <si>
    <t>Aportaciones entre diferentes niveles y ordenes de gobierno.</t>
  </si>
  <si>
    <t>Saneamiento del sistema financiero.</t>
  </si>
  <si>
    <t>Apoyos IPAB.</t>
  </si>
  <si>
    <t>Banca de desarrollo.</t>
  </si>
  <si>
    <t>Apoyo a los programas de reestructura en unidades de inversión (UDIS).</t>
  </si>
  <si>
    <t xml:space="preserve">Adeudos de ejercicios fiscales anteriores (ADEFAS). </t>
  </si>
  <si>
    <t>Adeudos de ejercicios fiscales anteriores.</t>
  </si>
  <si>
    <t>Director</t>
  </si>
  <si>
    <t>OMAST</t>
  </si>
  <si>
    <t>Sub Director</t>
  </si>
  <si>
    <t>Contraloria y Transparencia</t>
  </si>
  <si>
    <t>Jefe de area Tecnica</t>
  </si>
  <si>
    <t>Jefe de administracion y Finanzas</t>
  </si>
  <si>
    <t>Jefe de area Comercial</t>
  </si>
  <si>
    <t>Juridico</t>
  </si>
  <si>
    <t>Jefa de Planeacion, Proyectos y Factibilidad</t>
  </si>
  <si>
    <t>Jefe de Cultura de Agua, Comunicación y Redes Sociales</t>
  </si>
  <si>
    <t>Recursos Humanos</t>
  </si>
  <si>
    <t>Contabilidad</t>
  </si>
  <si>
    <t>Encargado de Cuadrilla y Alcantarillado</t>
  </si>
  <si>
    <t>Encargado de mantenimiento de equipos electricos e hidraulicos</t>
  </si>
  <si>
    <t>Responsable de Potabilizacion y saneamiento quimico</t>
  </si>
  <si>
    <t>Operador de Vactor</t>
  </si>
  <si>
    <t>Controlador de Valvulas</t>
  </si>
  <si>
    <t>Asistente Ejecutivo</t>
  </si>
  <si>
    <t>Cajeras</t>
  </si>
  <si>
    <t>Albañil</t>
  </si>
  <si>
    <t>Auxiliar administrativo</t>
  </si>
  <si>
    <t>Operador de Planta</t>
  </si>
  <si>
    <t>Notificadores</t>
  </si>
  <si>
    <t>Fontaneros</t>
  </si>
  <si>
    <t>Bombero</t>
  </si>
  <si>
    <t>Intendencia</t>
  </si>
  <si>
    <t>Coordinador fontaneros San Isidro Maz.</t>
  </si>
  <si>
    <t>Encargada de Archivo</t>
  </si>
</sst>
</file>

<file path=xl/styles.xml><?xml version="1.0" encoding="utf-8"?>
<styleSheet xmlns="http://schemas.openxmlformats.org/spreadsheetml/2006/main" xmlns:mc="http://schemas.openxmlformats.org/markup-compatibility/2006" xmlns:x14ac="http://schemas.microsoft.com/office/spreadsheetml/2009/9/ac" mc:Ignorable="x14ac">
  <numFmts count="12">
    <numFmt numFmtId="164" formatCode="yyyy\-m"/>
    <numFmt numFmtId="165" formatCode="000000"/>
    <numFmt numFmtId="166" formatCode="0000"/>
    <numFmt numFmtId="167" formatCode="d/m/yyyy"/>
    <numFmt numFmtId="168" formatCode="[$-F800]dddd\,\ mmmm\ dd\,\ yyyy"/>
    <numFmt numFmtId="169" formatCode="[$-80A]d&quot; de &quot;mmmm&quot; de &quot;yyyy"/>
    <numFmt numFmtId="170" formatCode="_-* #,##0_-;\-* #,##0_-;_-* &quot;-&quot;_-;_-@"/>
    <numFmt numFmtId="171" formatCode="_-* #,##0.00_-;\-* #,##0.00_-;_-* &quot;-&quot;_-;_-@"/>
    <numFmt numFmtId="172" formatCode="000"/>
    <numFmt numFmtId="173" formatCode="00\-00"/>
    <numFmt numFmtId="174" formatCode="0_ ;\-0\ "/>
    <numFmt numFmtId="175" formatCode="#,##0_ ;\-#,##0\ "/>
  </numFmts>
  <fonts count="37">
    <font>
      <sz val="11"/>
      <color theme="1"/>
      <name val="Calibri"/>
      <scheme val="minor"/>
    </font>
    <font>
      <b/>
      <sz val="12"/>
      <color rgb="FF000000"/>
      <name val="Roboto"/>
    </font>
    <font>
      <b/>
      <sz val="12"/>
      <color theme="1"/>
      <name val="Roboto"/>
    </font>
    <font>
      <b/>
      <sz val="10"/>
      <color theme="1"/>
      <name val="Arial"/>
      <family val="2"/>
    </font>
    <font>
      <sz val="10"/>
      <color rgb="FF000000"/>
      <name val="Arial"/>
      <family val="2"/>
    </font>
    <font>
      <sz val="12"/>
      <color rgb="FF000000"/>
      <name val="Roboto"/>
    </font>
    <font>
      <sz val="12"/>
      <color theme="1"/>
      <name val="Roboto"/>
    </font>
    <font>
      <sz val="10"/>
      <color theme="1"/>
      <name val="Arial"/>
      <family val="2"/>
    </font>
    <font>
      <u/>
      <sz val="10"/>
      <color rgb="FF0066CC"/>
      <name val="Arial"/>
      <family val="2"/>
    </font>
    <font>
      <b/>
      <sz val="10"/>
      <color rgb="FF000000"/>
      <name val="Arial"/>
      <family val="2"/>
    </font>
    <font>
      <sz val="11"/>
      <color rgb="FF000000"/>
      <name val="Calibri"/>
      <family val="2"/>
    </font>
    <font>
      <b/>
      <sz val="11"/>
      <color rgb="FF000000"/>
      <name val="Calibri"/>
      <family val="2"/>
    </font>
    <font>
      <b/>
      <sz val="11"/>
      <color theme="1"/>
      <name val="Calibri"/>
      <family val="2"/>
    </font>
    <font>
      <sz val="11"/>
      <color theme="1"/>
      <name val="Calibri"/>
      <family val="2"/>
    </font>
    <font>
      <sz val="11"/>
      <color theme="1"/>
      <name val="Calibri"/>
      <family val="2"/>
      <scheme val="minor"/>
    </font>
    <font>
      <sz val="8"/>
      <color theme="1"/>
      <name val="Arial"/>
      <family val="2"/>
    </font>
    <font>
      <sz val="7"/>
      <color theme="1"/>
      <name val="Arial"/>
      <family val="2"/>
    </font>
    <font>
      <b/>
      <sz val="9"/>
      <color theme="1"/>
      <name val="Arial"/>
      <family val="2"/>
    </font>
    <font>
      <b/>
      <i/>
      <sz val="8"/>
      <color theme="0"/>
      <name val="Arial"/>
      <family val="2"/>
    </font>
    <font>
      <sz val="11"/>
      <name val="Calibri"/>
      <family val="2"/>
    </font>
    <font>
      <b/>
      <sz val="12"/>
      <color theme="1"/>
      <name val="Arial"/>
      <family val="2"/>
    </font>
    <font>
      <b/>
      <sz val="8"/>
      <color theme="0"/>
      <name val="Arial"/>
      <family val="2"/>
    </font>
    <font>
      <b/>
      <sz val="8"/>
      <color theme="1"/>
      <name val="Arial"/>
      <family val="2"/>
    </font>
    <font>
      <sz val="8"/>
      <color theme="0"/>
      <name val="Arial"/>
      <family val="2"/>
    </font>
    <font>
      <sz val="14"/>
      <color theme="1"/>
      <name val="Arial"/>
      <family val="2"/>
    </font>
    <font>
      <b/>
      <sz val="11"/>
      <color theme="1"/>
      <name val="Arial"/>
      <family val="2"/>
    </font>
    <font>
      <b/>
      <sz val="12"/>
      <color theme="1"/>
      <name val="Calibri"/>
      <family val="2"/>
    </font>
    <font>
      <b/>
      <sz val="16"/>
      <color theme="1"/>
      <name val="Calibri"/>
      <family val="2"/>
    </font>
    <font>
      <sz val="12"/>
      <color theme="1"/>
      <name val="Calibri"/>
      <family val="2"/>
    </font>
    <font>
      <b/>
      <sz val="14"/>
      <color theme="1"/>
      <name val="Calibri"/>
      <family val="2"/>
    </font>
    <font>
      <b/>
      <i/>
      <sz val="12"/>
      <color theme="0"/>
      <name val="Calibri"/>
      <family val="2"/>
    </font>
    <font>
      <sz val="9"/>
      <color theme="1"/>
      <name val="Calibri"/>
      <family val="2"/>
    </font>
    <font>
      <b/>
      <sz val="11"/>
      <color theme="0"/>
      <name val="Calibri"/>
      <family val="2"/>
    </font>
    <font>
      <sz val="12"/>
      <color theme="0"/>
      <name val="Calibri"/>
      <family val="2"/>
    </font>
    <font>
      <b/>
      <i/>
      <sz val="11"/>
      <color theme="1"/>
      <name val="Calibri"/>
      <family val="2"/>
    </font>
    <font>
      <b/>
      <i/>
      <sz val="11"/>
      <color theme="0"/>
      <name val="Calibri"/>
      <family val="2"/>
    </font>
    <font>
      <b/>
      <sz val="10"/>
      <color theme="0"/>
      <name val="Calibri"/>
      <family val="2"/>
    </font>
  </fonts>
  <fills count="11">
    <fill>
      <patternFill patternType="none"/>
    </fill>
    <fill>
      <patternFill patternType="gray125"/>
    </fill>
    <fill>
      <patternFill patternType="solid">
        <fgColor rgb="FFE2EFD9"/>
        <bgColor rgb="FFE2EFD9"/>
      </patternFill>
    </fill>
    <fill>
      <patternFill patternType="solid">
        <fgColor theme="1"/>
        <bgColor theme="1"/>
      </patternFill>
    </fill>
    <fill>
      <patternFill patternType="solid">
        <fgColor rgb="FF595959"/>
        <bgColor rgb="FF595959"/>
      </patternFill>
    </fill>
    <fill>
      <patternFill patternType="solid">
        <fgColor rgb="FFBFBFBF"/>
        <bgColor rgb="FFBFBFBF"/>
      </patternFill>
    </fill>
    <fill>
      <patternFill patternType="solid">
        <fgColor rgb="FF7F7F7F"/>
        <bgColor rgb="FF7F7F7F"/>
      </patternFill>
    </fill>
    <fill>
      <patternFill patternType="solid">
        <fgColor rgb="FFD8D8D8"/>
        <bgColor rgb="FFD8D8D8"/>
      </patternFill>
    </fill>
    <fill>
      <patternFill patternType="solid">
        <fgColor rgb="FFF2F2F2"/>
        <bgColor rgb="FFF2F2F2"/>
      </patternFill>
    </fill>
    <fill>
      <patternFill patternType="solid">
        <fgColor rgb="FFC0C0C0"/>
        <bgColor rgb="FFC0C0C0"/>
      </patternFill>
    </fill>
    <fill>
      <patternFill patternType="solid">
        <fgColor theme="0"/>
        <bgColor theme="0"/>
      </patternFill>
    </fill>
  </fills>
  <borders count="77">
    <border>
      <left/>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right/>
      <top style="thin">
        <color rgb="FF000000"/>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right/>
      <top style="thin">
        <color rgb="FF000000"/>
      </top>
      <bottom/>
      <diagonal/>
    </border>
    <border>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385623"/>
      </left>
      <right/>
      <top style="thin">
        <color rgb="FF385623"/>
      </top>
      <bottom style="thin">
        <color rgb="FF385623"/>
      </bottom>
      <diagonal/>
    </border>
    <border>
      <left/>
      <right/>
      <top style="thin">
        <color rgb="FF385623"/>
      </top>
      <bottom style="thin">
        <color rgb="FF385623"/>
      </bottom>
      <diagonal/>
    </border>
    <border>
      <left/>
      <right style="thin">
        <color rgb="FF385623"/>
      </right>
      <top style="thin">
        <color rgb="FF385623"/>
      </top>
      <bottom style="thin">
        <color rgb="FF385623"/>
      </bottom>
      <diagonal/>
    </border>
    <border>
      <left style="thin">
        <color rgb="FF000000"/>
      </left>
      <right/>
      <top/>
      <bottom/>
      <diagonal/>
    </border>
    <border>
      <left/>
      <right style="thin">
        <color rgb="FF000000"/>
      </right>
      <top/>
      <bottom/>
      <diagonal/>
    </border>
    <border>
      <left style="thin">
        <color rgb="FF385623"/>
      </left>
      <right/>
      <top style="thin">
        <color rgb="FF000000"/>
      </top>
      <bottom/>
      <diagonal/>
    </border>
    <border>
      <left/>
      <right style="thin">
        <color rgb="FF385623"/>
      </right>
      <top style="thin">
        <color rgb="FF000000"/>
      </top>
      <bottom/>
      <diagonal/>
    </border>
    <border>
      <left/>
      <right/>
      <top/>
      <bottom style="medium">
        <color rgb="FF000000"/>
      </bottom>
      <diagonal/>
    </border>
    <border>
      <left style="thin">
        <color rgb="FF000000"/>
      </left>
      <right style="thin">
        <color theme="0"/>
      </right>
      <top style="thin">
        <color rgb="FF000000"/>
      </top>
      <bottom/>
      <diagonal/>
    </border>
    <border>
      <left style="thin">
        <color theme="0"/>
      </left>
      <right style="thin">
        <color theme="0"/>
      </right>
      <top style="thin">
        <color rgb="FF000000"/>
      </top>
      <bottom/>
      <diagonal/>
    </border>
    <border>
      <left style="thin">
        <color theme="0"/>
      </left>
      <right style="thin">
        <color theme="0"/>
      </right>
      <top style="thin">
        <color rgb="FF000000"/>
      </top>
      <bottom style="thin">
        <color rgb="FF000000"/>
      </bottom>
      <diagonal/>
    </border>
    <border>
      <left style="thin">
        <color theme="0"/>
      </left>
      <right style="thin">
        <color rgb="FF000000"/>
      </right>
      <top style="thin">
        <color rgb="FF000000"/>
      </top>
      <bottom style="thin">
        <color rgb="FF000000"/>
      </bottom>
      <diagonal/>
    </border>
    <border>
      <left style="thin">
        <color rgb="FF000000"/>
      </left>
      <right style="thin">
        <color theme="0"/>
      </right>
      <top/>
      <bottom style="thin">
        <color rgb="FF000000"/>
      </bottom>
      <diagonal/>
    </border>
    <border>
      <left style="thin">
        <color theme="0"/>
      </left>
      <right style="thin">
        <color theme="0"/>
      </right>
      <top/>
      <bottom style="thin">
        <color rgb="FF000000"/>
      </bottom>
      <diagonal/>
    </border>
    <border>
      <left style="thin">
        <color rgb="FF000000"/>
      </left>
      <right style="thin">
        <color rgb="FF000000"/>
      </right>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diagonal/>
    </border>
    <border>
      <left/>
      <right/>
      <top/>
      <bottom/>
      <diagonal/>
    </border>
    <border>
      <left/>
      <right style="thin">
        <color rgb="FF000000"/>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style="thin">
        <color theme="0"/>
      </right>
      <top style="thin">
        <color rgb="FF000000"/>
      </top>
      <bottom style="thin">
        <color rgb="FF000000"/>
      </bottom>
      <diagonal/>
    </border>
    <border>
      <left style="thin">
        <color theme="0"/>
      </left>
      <right style="thin">
        <color theme="0"/>
      </right>
      <top/>
      <bottom/>
      <diagonal/>
    </border>
    <border>
      <left style="thin">
        <color theme="0"/>
      </left>
      <right/>
      <top/>
      <bottom/>
      <diagonal/>
    </border>
    <border>
      <left style="thin">
        <color theme="0"/>
      </left>
      <right/>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right/>
      <top/>
      <bottom/>
      <diagonal/>
    </border>
    <border>
      <left/>
      <right/>
      <top/>
      <bottom/>
      <diagonal/>
    </border>
    <border>
      <left/>
      <right style="thin">
        <color theme="0"/>
      </right>
      <top style="thin">
        <color theme="0"/>
      </top>
      <bottom/>
      <diagonal/>
    </border>
    <border>
      <left style="thin">
        <color theme="0"/>
      </left>
      <right style="thin">
        <color theme="0"/>
      </right>
      <top style="thin">
        <color theme="0"/>
      </top>
      <bottom/>
      <diagonal/>
    </border>
    <border>
      <left style="thin">
        <color theme="0"/>
      </left>
      <right/>
      <top style="thin">
        <color theme="0"/>
      </top>
      <bottom/>
      <diagonal/>
    </border>
    <border>
      <left/>
      <right style="thin">
        <color theme="0"/>
      </right>
      <top style="thin">
        <color theme="0"/>
      </top>
      <bottom/>
      <diagonal/>
    </border>
    <border>
      <left style="thin">
        <color theme="0"/>
      </left>
      <right style="thin">
        <color theme="0"/>
      </right>
      <top style="thin">
        <color theme="0"/>
      </top>
      <bottom/>
      <diagonal/>
    </border>
    <border>
      <left/>
      <right/>
      <top/>
      <bottom/>
      <diagonal/>
    </border>
    <border>
      <left/>
      <right/>
      <top/>
      <bottom style="thin">
        <color rgb="FF000000"/>
      </bottom>
      <diagonal/>
    </border>
    <border>
      <left/>
      <right/>
      <top/>
      <bottom style="thin">
        <color rgb="FF000000"/>
      </bottom>
      <diagonal/>
    </border>
    <border>
      <left/>
      <right style="thin">
        <color theme="0"/>
      </right>
      <top/>
      <bottom style="thin">
        <color rgb="FF000000"/>
      </bottom>
      <diagonal/>
    </border>
    <border>
      <left style="thin">
        <color theme="0"/>
      </left>
      <right style="thin">
        <color theme="0"/>
      </right>
      <top/>
      <bottom/>
      <diagonal/>
    </border>
    <border>
      <left style="thin">
        <color theme="0"/>
      </left>
      <right style="thin">
        <color theme="0"/>
      </right>
      <top/>
      <bottom style="thin">
        <color theme="0"/>
      </bottom>
      <diagonal/>
    </border>
    <border>
      <left style="thin">
        <color theme="0"/>
      </left>
      <right style="thin">
        <color theme="0"/>
      </right>
      <top/>
      <bottom style="thin">
        <color theme="0"/>
      </bottom>
      <diagonal/>
    </border>
    <border>
      <left/>
      <right/>
      <top/>
      <bottom style="thin">
        <color rgb="FF000000"/>
      </bottom>
      <diagonal/>
    </border>
    <border>
      <left style="thin">
        <color theme="0"/>
      </left>
      <right/>
      <top style="thin">
        <color rgb="FF000000"/>
      </top>
      <bottom style="thin">
        <color rgb="FF000000"/>
      </bottom>
      <diagonal/>
    </border>
    <border>
      <left/>
      <right style="thin">
        <color theme="0"/>
      </right>
      <top style="thin">
        <color rgb="FF000000"/>
      </top>
      <bottom style="thin">
        <color rgb="FF000000"/>
      </bottom>
      <diagonal/>
    </border>
    <border>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thin">
        <color theme="0"/>
      </left>
      <right/>
      <top style="thin">
        <color theme="0"/>
      </top>
      <bottom style="thin">
        <color theme="0"/>
      </bottom>
      <diagonal/>
    </border>
    <border>
      <left style="thin">
        <color theme="0"/>
      </left>
      <right style="thin">
        <color theme="0"/>
      </right>
      <top style="thin">
        <color theme="0"/>
      </top>
      <bottom style="thin">
        <color theme="0"/>
      </bottom>
      <diagonal/>
    </border>
    <border>
      <left style="thin">
        <color rgb="FF000000"/>
      </left>
      <right style="thin">
        <color rgb="FF000000"/>
      </right>
      <top/>
      <bottom style="thin">
        <color rgb="FF000000"/>
      </bottom>
      <diagonal/>
    </border>
    <border>
      <left/>
      <right style="thin">
        <color theme="0"/>
      </right>
      <top style="thin">
        <color theme="0"/>
      </top>
      <bottom style="thin">
        <color rgb="FF000000"/>
      </bottom>
      <diagonal/>
    </border>
    <border>
      <left/>
      <right style="thin">
        <color theme="0"/>
      </right>
      <top/>
      <bottom style="thin">
        <color theme="0"/>
      </bottom>
      <diagonal/>
    </border>
    <border>
      <left style="thin">
        <color theme="0"/>
      </left>
      <right/>
      <top/>
      <bottom style="thin">
        <color rgb="FF000000"/>
      </bottom>
      <diagonal/>
    </border>
    <border>
      <left/>
      <right style="thin">
        <color theme="0"/>
      </right>
      <top/>
      <bottom/>
      <diagonal/>
    </border>
  </borders>
  <cellStyleXfs count="1">
    <xf numFmtId="0" fontId="0" fillId="0" borderId="0"/>
  </cellStyleXfs>
  <cellXfs count="360">
    <xf numFmtId="0" fontId="0" fillId="0" borderId="0" xfId="0"/>
    <xf numFmtId="0" fontId="1" fillId="0" borderId="0" xfId="0" applyFont="1" applyAlignment="1">
      <alignment horizontal="left" vertical="center" wrapText="1"/>
    </xf>
    <xf numFmtId="0" fontId="1" fillId="0" borderId="0" xfId="0" applyFont="1" applyAlignment="1">
      <alignment horizontal="left" vertical="center"/>
    </xf>
    <xf numFmtId="0" fontId="2" fillId="0" borderId="0" xfId="0" applyFont="1" applyAlignment="1">
      <alignment horizontal="left" vertical="center"/>
    </xf>
    <xf numFmtId="0" fontId="2" fillId="0" borderId="0" xfId="0" applyFont="1" applyAlignment="1">
      <alignment horizontal="left" vertical="center" wrapText="1"/>
    </xf>
    <xf numFmtId="0" fontId="3" fillId="0" borderId="0" xfId="0" applyFont="1" applyAlignment="1">
      <alignment vertical="center"/>
    </xf>
    <xf numFmtId="0" fontId="4" fillId="0" borderId="0" xfId="0" applyFont="1"/>
    <xf numFmtId="0" fontId="5" fillId="2" borderId="1" xfId="0" applyFont="1" applyFill="1" applyBorder="1" applyAlignment="1">
      <alignment horizontal="left" vertical="center" wrapText="1"/>
    </xf>
    <xf numFmtId="0" fontId="5" fillId="2" borderId="1" xfId="0" applyFont="1" applyFill="1" applyBorder="1" applyAlignment="1">
      <alignment horizontal="left" vertical="center"/>
    </xf>
    <xf numFmtId="0" fontId="6" fillId="2" borderId="1" xfId="0" applyFont="1" applyFill="1" applyBorder="1" applyAlignment="1">
      <alignment horizontal="left" vertical="center"/>
    </xf>
    <xf numFmtId="0" fontId="6" fillId="2" borderId="1" xfId="0" applyFont="1" applyFill="1" applyBorder="1" applyAlignment="1">
      <alignment horizontal="left" vertical="center" wrapText="1"/>
    </xf>
    <xf numFmtId="0" fontId="7" fillId="2" borderId="1" xfId="0" applyFont="1" applyFill="1" applyBorder="1" applyAlignment="1">
      <alignment vertical="center"/>
    </xf>
    <xf numFmtId="0" fontId="7" fillId="0" borderId="0" xfId="0" applyFont="1" applyAlignment="1">
      <alignment vertical="center"/>
    </xf>
    <xf numFmtId="0" fontId="6" fillId="2" borderId="1" xfId="0" applyFont="1" applyFill="1" applyBorder="1" applyAlignment="1">
      <alignment vertical="center" wrapText="1"/>
    </xf>
    <xf numFmtId="0" fontId="6" fillId="2" borderId="1" xfId="0" applyFont="1" applyFill="1" applyBorder="1" applyAlignment="1">
      <alignment vertical="center"/>
    </xf>
    <xf numFmtId="164" fontId="6" fillId="2" borderId="1" xfId="0" applyNumberFormat="1" applyFont="1" applyFill="1" applyBorder="1" applyAlignment="1">
      <alignment horizontal="left" vertical="center" wrapText="1"/>
    </xf>
    <xf numFmtId="0" fontId="8" fillId="0" borderId="0" xfId="0" applyFont="1" applyAlignment="1">
      <alignment vertical="center"/>
    </xf>
    <xf numFmtId="0" fontId="9" fillId="0" borderId="0" xfId="0" applyFont="1"/>
    <xf numFmtId="3" fontId="9" fillId="0" borderId="0" xfId="0" applyNumberFormat="1" applyFont="1"/>
    <xf numFmtId="0" fontId="9" fillId="0" borderId="0" xfId="0" applyFont="1" applyAlignment="1">
      <alignment horizontal="center"/>
    </xf>
    <xf numFmtId="49" fontId="4" fillId="0" borderId="0" xfId="0" applyNumberFormat="1" applyFont="1"/>
    <xf numFmtId="3" fontId="4" fillId="0" borderId="0" xfId="0" applyNumberFormat="1" applyFont="1"/>
    <xf numFmtId="0" fontId="4" fillId="0" borderId="0" xfId="0" applyFont="1" applyAlignment="1">
      <alignment horizontal="center"/>
    </xf>
    <xf numFmtId="0" fontId="10" fillId="0" borderId="0" xfId="0" applyFont="1"/>
    <xf numFmtId="0" fontId="10" fillId="0" borderId="0" xfId="0" applyFont="1" applyAlignment="1">
      <alignment horizontal="center"/>
    </xf>
    <xf numFmtId="0" fontId="11" fillId="0" borderId="0" xfId="0" applyFont="1" applyAlignment="1">
      <alignment horizontal="left" vertical="center"/>
    </xf>
    <xf numFmtId="0" fontId="12" fillId="0" borderId="0" xfId="0" applyFont="1" applyAlignment="1">
      <alignment horizontal="left" vertical="center"/>
    </xf>
    <xf numFmtId="0" fontId="12" fillId="0" borderId="0" xfId="0" applyFont="1" applyAlignment="1">
      <alignment vertical="center"/>
    </xf>
    <xf numFmtId="3" fontId="9" fillId="0" borderId="0" xfId="0" applyNumberFormat="1" applyFont="1" applyAlignment="1">
      <alignment horizontal="right"/>
    </xf>
    <xf numFmtId="0" fontId="10" fillId="0" borderId="0" xfId="0" applyFont="1" applyAlignment="1">
      <alignment horizontal="left" vertical="center"/>
    </xf>
    <xf numFmtId="0" fontId="13" fillId="0" borderId="0" xfId="0" applyFont="1" applyAlignment="1">
      <alignment vertical="center"/>
    </xf>
    <xf numFmtId="3" fontId="13" fillId="0" borderId="0" xfId="0" applyNumberFormat="1" applyFont="1" applyAlignment="1">
      <alignment horizontal="right" vertical="center"/>
    </xf>
    <xf numFmtId="164" fontId="10" fillId="0" borderId="0" xfId="0" applyNumberFormat="1" applyFont="1" applyAlignment="1">
      <alignment horizontal="left" vertical="center"/>
    </xf>
    <xf numFmtId="0" fontId="14" fillId="0" borderId="0" xfId="0" applyFont="1"/>
    <xf numFmtId="165" fontId="14" fillId="0" borderId="0" xfId="0" applyNumberFormat="1" applyFont="1"/>
    <xf numFmtId="3" fontId="14" fillId="0" borderId="0" xfId="0" applyNumberFormat="1" applyFont="1"/>
    <xf numFmtId="166" fontId="14" fillId="0" borderId="0" xfId="0" applyNumberFormat="1" applyFont="1"/>
    <xf numFmtId="167" fontId="14" fillId="0" borderId="0" xfId="0" applyNumberFormat="1" applyFont="1"/>
    <xf numFmtId="1" fontId="14" fillId="0" borderId="0" xfId="0" applyNumberFormat="1" applyFont="1"/>
    <xf numFmtId="168" fontId="14" fillId="0" borderId="0" xfId="0" applyNumberFormat="1" applyFont="1"/>
    <xf numFmtId="9" fontId="14" fillId="0" borderId="0" xfId="0" applyNumberFormat="1" applyFont="1"/>
    <xf numFmtId="2" fontId="14" fillId="0" borderId="0" xfId="0" applyNumberFormat="1" applyFont="1"/>
    <xf numFmtId="3" fontId="13" fillId="0" borderId="0" xfId="0" applyNumberFormat="1" applyFont="1"/>
    <xf numFmtId="1" fontId="13" fillId="0" borderId="0" xfId="0" applyNumberFormat="1" applyFont="1"/>
    <xf numFmtId="10" fontId="14" fillId="0" borderId="0" xfId="0" applyNumberFormat="1" applyFont="1"/>
    <xf numFmtId="4" fontId="13" fillId="0" borderId="0" xfId="0" applyNumberFormat="1" applyFont="1"/>
    <xf numFmtId="4" fontId="14" fillId="0" borderId="0" xfId="0" applyNumberFormat="1" applyFont="1"/>
    <xf numFmtId="169" fontId="14" fillId="0" borderId="0" xfId="0" applyNumberFormat="1" applyFont="1"/>
    <xf numFmtId="170" fontId="13" fillId="0" borderId="0" xfId="0" applyNumberFormat="1" applyFont="1"/>
    <xf numFmtId="171" fontId="14" fillId="0" borderId="0" xfId="0" applyNumberFormat="1" applyFont="1"/>
    <xf numFmtId="0" fontId="15" fillId="0" borderId="0" xfId="0" applyFont="1" applyAlignment="1">
      <alignment vertical="center"/>
    </xf>
    <xf numFmtId="0" fontId="22" fillId="0" borderId="1" xfId="0" applyFont="1" applyBorder="1" applyAlignment="1">
      <alignment horizontal="center" vertical="center"/>
    </xf>
    <xf numFmtId="0" fontId="15" fillId="0" borderId="2" xfId="0" applyFont="1" applyBorder="1" applyAlignment="1">
      <alignment vertical="center"/>
    </xf>
    <xf numFmtId="0" fontId="15" fillId="0" borderId="3" xfId="0" applyFont="1" applyBorder="1" applyAlignment="1">
      <alignment vertical="center"/>
    </xf>
    <xf numFmtId="0" fontId="15" fillId="0" borderId="4" xfId="0" applyFont="1" applyBorder="1" applyAlignment="1">
      <alignment vertical="center"/>
    </xf>
    <xf numFmtId="0" fontId="23" fillId="0" borderId="17" xfId="0" applyFont="1" applyBorder="1" applyAlignment="1">
      <alignment horizontal="center" vertical="center"/>
    </xf>
    <xf numFmtId="0" fontId="23" fillId="0" borderId="0" xfId="0" applyFont="1" applyAlignment="1">
      <alignment horizontal="center" vertical="center"/>
    </xf>
    <xf numFmtId="0" fontId="15" fillId="0" borderId="0" xfId="0" applyFont="1" applyAlignment="1">
      <alignment horizontal="left" vertical="center" wrapText="1"/>
    </xf>
    <xf numFmtId="1" fontId="15" fillId="0" borderId="1" xfId="0" applyNumberFormat="1" applyFont="1" applyBorder="1" applyAlignment="1">
      <alignment horizontal="center" vertical="center" wrapText="1"/>
    </xf>
    <xf numFmtId="168" fontId="15" fillId="0" borderId="0" xfId="0" applyNumberFormat="1" applyFont="1" applyAlignment="1">
      <alignment vertical="center"/>
    </xf>
    <xf numFmtId="168" fontId="15" fillId="0" borderId="0" xfId="0" applyNumberFormat="1" applyFont="1" applyAlignment="1">
      <alignment vertical="center" wrapText="1"/>
    </xf>
    <xf numFmtId="3" fontId="15" fillId="0" borderId="0" xfId="0" applyNumberFormat="1" applyFont="1" applyAlignment="1">
      <alignment vertical="center"/>
    </xf>
    <xf numFmtId="170" fontId="15" fillId="0" borderId="0" xfId="0" applyNumberFormat="1" applyFont="1" applyAlignment="1">
      <alignment vertical="center"/>
    </xf>
    <xf numFmtId="168" fontId="16" fillId="0" borderId="2" xfId="0" applyNumberFormat="1" applyFont="1" applyBorder="1" applyAlignment="1">
      <alignment horizontal="center" vertical="center" wrapText="1"/>
    </xf>
    <xf numFmtId="168" fontId="17" fillId="0" borderId="0" xfId="0" applyNumberFormat="1" applyFont="1" applyAlignment="1">
      <alignment vertical="center"/>
    </xf>
    <xf numFmtId="168" fontId="25" fillId="0" borderId="0" xfId="0" applyNumberFormat="1" applyFont="1" applyAlignment="1">
      <alignment horizontal="right" vertical="center"/>
    </xf>
    <xf numFmtId="0" fontId="26" fillId="0" borderId="0" xfId="0" applyFont="1" applyAlignment="1">
      <alignment vertical="center"/>
    </xf>
    <xf numFmtId="0" fontId="27" fillId="0" borderId="0" xfId="0" applyFont="1" applyAlignment="1">
      <alignment vertical="center"/>
    </xf>
    <xf numFmtId="0" fontId="28" fillId="0" borderId="0" xfId="0" applyFont="1"/>
    <xf numFmtId="0" fontId="26" fillId="0" borderId="1" xfId="0" applyFont="1" applyBorder="1" applyAlignment="1">
      <alignment horizontal="center" vertical="center"/>
    </xf>
    <xf numFmtId="0" fontId="31" fillId="0" borderId="2" xfId="0" applyFont="1" applyBorder="1" applyAlignment="1">
      <alignment vertical="center"/>
    </xf>
    <xf numFmtId="0" fontId="28" fillId="0" borderId="3" xfId="0" applyFont="1" applyBorder="1" applyAlignment="1">
      <alignment vertical="center"/>
    </xf>
    <xf numFmtId="0" fontId="28" fillId="0" borderId="2" xfId="0" applyFont="1" applyBorder="1" applyAlignment="1">
      <alignment vertical="center"/>
    </xf>
    <xf numFmtId="0" fontId="28" fillId="0" borderId="4" xfId="0" applyFont="1" applyBorder="1" applyAlignment="1">
      <alignment vertical="center"/>
    </xf>
    <xf numFmtId="0" fontId="28" fillId="0" borderId="0" xfId="0" applyFont="1" applyAlignment="1">
      <alignment horizontal="left" vertical="top" wrapText="1"/>
    </xf>
    <xf numFmtId="0" fontId="32" fillId="3" borderId="27" xfId="0" applyFont="1" applyFill="1" applyBorder="1" applyAlignment="1">
      <alignment horizontal="center" vertical="center" wrapText="1"/>
    </xf>
    <xf numFmtId="0" fontId="32" fillId="3" borderId="28" xfId="0" applyFont="1" applyFill="1" applyBorder="1" applyAlignment="1">
      <alignment horizontal="center" vertical="center" wrapText="1"/>
    </xf>
    <xf numFmtId="0" fontId="28" fillId="0" borderId="0" xfId="0" applyFont="1" applyAlignment="1">
      <alignment horizontal="center" wrapText="1"/>
    </xf>
    <xf numFmtId="4" fontId="32" fillId="3" borderId="27" xfId="0" applyNumberFormat="1" applyFont="1" applyFill="1" applyBorder="1" applyAlignment="1">
      <alignment horizontal="right" vertical="center" wrapText="1"/>
    </xf>
    <xf numFmtId="4" fontId="32" fillId="3" borderId="28" xfId="0" applyNumberFormat="1" applyFont="1" applyFill="1" applyBorder="1" applyAlignment="1">
      <alignment horizontal="right" vertical="center" wrapText="1"/>
    </xf>
    <xf numFmtId="0" fontId="28" fillId="0" borderId="0" xfId="0" applyFont="1" applyAlignment="1">
      <alignment horizontal="center"/>
    </xf>
    <xf numFmtId="172" fontId="28" fillId="0" borderId="31" xfId="0" applyNumberFormat="1" applyFont="1" applyBorder="1" applyAlignment="1">
      <alignment horizontal="center"/>
    </xf>
    <xf numFmtId="0" fontId="28" fillId="0" borderId="31" xfId="0" applyFont="1" applyBorder="1"/>
    <xf numFmtId="0" fontId="28" fillId="0" borderId="31" xfId="0" applyFont="1" applyBorder="1" applyAlignment="1">
      <alignment horizontal="center"/>
    </xf>
    <xf numFmtId="4" fontId="28" fillId="0" borderId="31" xfId="0" applyNumberFormat="1" applyFont="1" applyBorder="1"/>
    <xf numFmtId="4" fontId="28" fillId="0" borderId="0" xfId="0" applyNumberFormat="1" applyFont="1"/>
    <xf numFmtId="172" fontId="28" fillId="0" borderId="1" xfId="0" applyNumberFormat="1" applyFont="1" applyBorder="1" applyAlignment="1">
      <alignment horizontal="center"/>
    </xf>
    <xf numFmtId="0" fontId="28" fillId="0" borderId="1" xfId="0" applyFont="1" applyBorder="1"/>
    <xf numFmtId="0" fontId="28" fillId="0" borderId="1" xfId="0" applyFont="1" applyBorder="1" applyAlignment="1">
      <alignment horizontal="center"/>
    </xf>
    <xf numFmtId="4" fontId="28" fillId="0" borderId="1" xfId="0" applyNumberFormat="1" applyFont="1" applyBorder="1"/>
    <xf numFmtId="173" fontId="32" fillId="3" borderId="32" xfId="0" applyNumberFormat="1" applyFont="1" applyFill="1" applyBorder="1" applyAlignment="1">
      <alignment horizontal="center" vertical="center"/>
    </xf>
    <xf numFmtId="0" fontId="32" fillId="3" borderId="1" xfId="0" applyFont="1" applyFill="1" applyBorder="1" applyAlignment="1">
      <alignment horizontal="center" vertical="center" wrapText="1"/>
    </xf>
    <xf numFmtId="0" fontId="32" fillId="3" borderId="1" xfId="0" applyFont="1" applyFill="1" applyBorder="1" applyAlignment="1">
      <alignment horizontal="center" vertical="center"/>
    </xf>
    <xf numFmtId="1" fontId="12" fillId="7" borderId="32" xfId="0" applyNumberFormat="1" applyFont="1" applyFill="1" applyBorder="1" applyAlignment="1">
      <alignment horizontal="left" vertical="center"/>
    </xf>
    <xf numFmtId="1" fontId="12" fillId="7" borderId="33" xfId="0" applyNumberFormat="1" applyFont="1" applyFill="1" applyBorder="1" applyAlignment="1">
      <alignment vertical="center"/>
    </xf>
    <xf numFmtId="1" fontId="12" fillId="7" borderId="33" xfId="0" applyNumberFormat="1" applyFont="1" applyFill="1" applyBorder="1" applyAlignment="1">
      <alignment horizontal="center" vertical="center"/>
    </xf>
    <xf numFmtId="170" fontId="12" fillId="7" borderId="1" xfId="0" applyNumberFormat="1" applyFont="1" applyFill="1" applyBorder="1" applyAlignment="1">
      <alignment vertical="center"/>
    </xf>
    <xf numFmtId="1" fontId="12" fillId="8" borderId="32" xfId="0" applyNumberFormat="1" applyFont="1" applyFill="1" applyBorder="1" applyAlignment="1">
      <alignment horizontal="center" vertical="center"/>
    </xf>
    <xf numFmtId="1" fontId="12" fillId="8" borderId="33" xfId="0" applyNumberFormat="1" applyFont="1" applyFill="1" applyBorder="1" applyAlignment="1">
      <alignment vertical="center"/>
    </xf>
    <xf numFmtId="1" fontId="12" fillId="8" borderId="33" xfId="0" applyNumberFormat="1" applyFont="1" applyFill="1" applyBorder="1" applyAlignment="1">
      <alignment horizontal="center" vertical="center"/>
    </xf>
    <xf numFmtId="170" fontId="12" fillId="8" borderId="1" xfId="0" applyNumberFormat="1" applyFont="1" applyFill="1" applyBorder="1" applyAlignment="1">
      <alignment vertical="center"/>
    </xf>
    <xf numFmtId="1" fontId="13" fillId="0" borderId="2" xfId="0" applyNumberFormat="1" applyFont="1" applyBorder="1" applyAlignment="1">
      <alignment horizontal="right" vertical="center"/>
    </xf>
    <xf numFmtId="1" fontId="13" fillId="0" borderId="4" xfId="0" applyNumberFormat="1" applyFont="1" applyBorder="1" applyAlignment="1">
      <alignment wrapText="1"/>
    </xf>
    <xf numFmtId="1" fontId="13" fillId="0" borderId="4" xfId="0" applyNumberFormat="1" applyFont="1" applyBorder="1" applyAlignment="1">
      <alignment horizontal="center" vertical="center" wrapText="1"/>
    </xf>
    <xf numFmtId="170" fontId="13" fillId="0" borderId="1" xfId="0" applyNumberFormat="1" applyFont="1" applyBorder="1" applyAlignment="1">
      <alignment horizontal="right" vertical="center"/>
    </xf>
    <xf numFmtId="170" fontId="13" fillId="0" borderId="1" xfId="0" applyNumberFormat="1" applyFont="1" applyBorder="1" applyAlignment="1">
      <alignment vertical="center"/>
    </xf>
    <xf numFmtId="1" fontId="12" fillId="8" borderId="33" xfId="0" applyNumberFormat="1" applyFont="1" applyFill="1" applyBorder="1"/>
    <xf numFmtId="170" fontId="13" fillId="8" borderId="1" xfId="0" applyNumberFormat="1" applyFont="1" applyFill="1" applyBorder="1" applyAlignment="1">
      <alignment vertical="center"/>
    </xf>
    <xf numFmtId="0" fontId="12" fillId="8" borderId="33" xfId="0" applyFont="1" applyFill="1" applyBorder="1"/>
    <xf numFmtId="0" fontId="12" fillId="8" borderId="33" xfId="0" applyFont="1" applyFill="1" applyBorder="1" applyAlignment="1">
      <alignment horizontal="center" vertical="center"/>
    </xf>
    <xf numFmtId="0" fontId="13" fillId="0" borderId="4" xfId="0" applyFont="1" applyBorder="1" applyAlignment="1">
      <alignment wrapText="1"/>
    </xf>
    <xf numFmtId="0" fontId="12" fillId="8" borderId="33" xfId="0" applyFont="1" applyFill="1" applyBorder="1" applyAlignment="1">
      <alignment wrapText="1"/>
    </xf>
    <xf numFmtId="0" fontId="12" fillId="7" borderId="33" xfId="0" applyFont="1" applyFill="1" applyBorder="1"/>
    <xf numFmtId="0" fontId="12" fillId="7" borderId="33" xfId="0" applyFont="1" applyFill="1" applyBorder="1" applyAlignment="1">
      <alignment horizontal="center" vertical="center"/>
    </xf>
    <xf numFmtId="0" fontId="12" fillId="8" borderId="33" xfId="0" applyFont="1" applyFill="1" applyBorder="1" applyAlignment="1">
      <alignment horizontal="center" vertical="center" wrapText="1"/>
    </xf>
    <xf numFmtId="0" fontId="12" fillId="7" borderId="33" xfId="0" applyFont="1" applyFill="1" applyBorder="1" applyAlignment="1">
      <alignment wrapText="1"/>
    </xf>
    <xf numFmtId="0" fontId="12" fillId="7" borderId="33" xfId="0" applyFont="1" applyFill="1" applyBorder="1" applyAlignment="1">
      <alignment horizontal="center" vertical="center" wrapText="1"/>
    </xf>
    <xf numFmtId="0" fontId="13" fillId="0" borderId="4" xfId="0" applyFont="1" applyBorder="1" applyAlignment="1">
      <alignment horizontal="left" wrapText="1"/>
    </xf>
    <xf numFmtId="0" fontId="12" fillId="7" borderId="33" xfId="0" applyFont="1" applyFill="1" applyBorder="1" applyAlignment="1">
      <alignment vertical="center" wrapText="1"/>
    </xf>
    <xf numFmtId="0" fontId="13" fillId="0" borderId="4" xfId="0" applyFont="1" applyBorder="1" applyAlignment="1">
      <alignment horizontal="center" vertical="center" wrapText="1"/>
    </xf>
    <xf numFmtId="166" fontId="12" fillId="7" borderId="32" xfId="0" applyNumberFormat="1" applyFont="1" applyFill="1" applyBorder="1" applyAlignment="1">
      <alignment horizontal="left" vertical="center"/>
    </xf>
    <xf numFmtId="166" fontId="12" fillId="8" borderId="32" xfId="0" applyNumberFormat="1" applyFont="1" applyFill="1" applyBorder="1" applyAlignment="1">
      <alignment horizontal="center" vertical="center"/>
    </xf>
    <xf numFmtId="166" fontId="13" fillId="0" borderId="2" xfId="0" applyNumberFormat="1" applyFont="1" applyBorder="1" applyAlignment="1">
      <alignment horizontal="right" vertical="center"/>
    </xf>
    <xf numFmtId="173" fontId="30" fillId="3" borderId="34" xfId="0" applyNumberFormat="1" applyFont="1" applyFill="1" applyBorder="1" applyAlignment="1">
      <alignment horizontal="center" vertical="center"/>
    </xf>
    <xf numFmtId="170" fontId="33" fillId="3" borderId="1" xfId="0" applyNumberFormat="1" applyFont="1" applyFill="1" applyBorder="1"/>
    <xf numFmtId="170" fontId="33" fillId="6" borderId="35" xfId="0" applyNumberFormat="1" applyFont="1" applyFill="1" applyBorder="1"/>
    <xf numFmtId="170" fontId="33" fillId="6" borderId="36" xfId="0" applyNumberFormat="1" applyFont="1" applyFill="1" applyBorder="1"/>
    <xf numFmtId="170" fontId="33" fillId="6" borderId="37" xfId="0" applyNumberFormat="1" applyFont="1" applyFill="1" applyBorder="1"/>
    <xf numFmtId="170" fontId="33" fillId="6" borderId="38" xfId="0" applyNumberFormat="1" applyFont="1" applyFill="1" applyBorder="1"/>
    <xf numFmtId="170" fontId="33" fillId="6" borderId="39" xfId="0" applyNumberFormat="1" applyFont="1" applyFill="1" applyBorder="1"/>
    <xf numFmtId="170" fontId="33" fillId="6" borderId="40" xfId="0" applyNumberFormat="1" applyFont="1" applyFill="1" applyBorder="1"/>
    <xf numFmtId="170" fontId="33" fillId="6" borderId="41" xfId="0" applyNumberFormat="1" applyFont="1" applyFill="1" applyBorder="1"/>
    <xf numFmtId="170" fontId="33" fillId="6" borderId="42" xfId="0" applyNumberFormat="1" applyFont="1" applyFill="1" applyBorder="1"/>
    <xf numFmtId="170" fontId="33" fillId="6" borderId="43" xfId="0" applyNumberFormat="1" applyFont="1" applyFill="1" applyBorder="1"/>
    <xf numFmtId="0" fontId="13" fillId="0" borderId="0" xfId="0" applyFont="1" applyAlignment="1">
      <alignment wrapText="1"/>
    </xf>
    <xf numFmtId="0" fontId="32" fillId="3" borderId="34" xfId="0" applyFont="1" applyFill="1" applyBorder="1" applyAlignment="1">
      <alignment horizontal="center" vertical="center" wrapText="1"/>
    </xf>
    <xf numFmtId="0" fontId="12" fillId="7" borderId="32" xfId="0" applyFont="1" applyFill="1" applyBorder="1" applyAlignment="1">
      <alignment horizontal="left" vertical="center"/>
    </xf>
    <xf numFmtId="170" fontId="12" fillId="7" borderId="34" xfId="0" applyNumberFormat="1" applyFont="1" applyFill="1" applyBorder="1" applyAlignment="1">
      <alignment vertical="center"/>
    </xf>
    <xf numFmtId="0" fontId="12" fillId="8" borderId="32" xfId="0" applyFont="1" applyFill="1" applyBorder="1" applyAlignment="1">
      <alignment horizontal="center" vertical="center"/>
    </xf>
    <xf numFmtId="170" fontId="12" fillId="8" borderId="34" xfId="0" applyNumberFormat="1" applyFont="1" applyFill="1" applyBorder="1" applyAlignment="1">
      <alignment vertical="center"/>
    </xf>
    <xf numFmtId="0" fontId="13" fillId="0" borderId="2" xfId="0" applyFont="1" applyBorder="1" applyAlignment="1">
      <alignment horizontal="right" vertical="center"/>
    </xf>
    <xf numFmtId="0" fontId="13" fillId="0" borderId="4" xfId="0" applyFont="1" applyBorder="1" applyAlignment="1">
      <alignment vertical="center" wrapText="1"/>
    </xf>
    <xf numFmtId="0" fontId="13" fillId="0" borderId="1" xfId="0" applyFont="1" applyBorder="1"/>
    <xf numFmtId="170" fontId="13" fillId="0" borderId="4" xfId="0" applyNumberFormat="1" applyFont="1" applyBorder="1" applyAlignment="1">
      <alignment horizontal="right" vertical="center"/>
    </xf>
    <xf numFmtId="0" fontId="12" fillId="9" borderId="32" xfId="0" applyFont="1" applyFill="1" applyBorder="1" applyAlignment="1">
      <alignment horizontal="left" vertical="center"/>
    </xf>
    <xf numFmtId="170" fontId="12" fillId="9" borderId="34" xfId="0" applyNumberFormat="1" applyFont="1" applyFill="1" applyBorder="1" applyAlignment="1">
      <alignment horizontal="right" vertical="center"/>
    </xf>
    <xf numFmtId="170" fontId="12" fillId="9" borderId="1" xfId="0" applyNumberFormat="1" applyFont="1" applyFill="1" applyBorder="1" applyAlignment="1">
      <alignment vertical="center"/>
    </xf>
    <xf numFmtId="170" fontId="12" fillId="9" borderId="1" xfId="0" applyNumberFormat="1" applyFont="1" applyFill="1" applyBorder="1" applyAlignment="1">
      <alignment horizontal="right" vertical="center"/>
    </xf>
    <xf numFmtId="170" fontId="12" fillId="9" borderId="34" xfId="0" applyNumberFormat="1" applyFont="1" applyFill="1" applyBorder="1" applyAlignment="1">
      <alignment vertical="center"/>
    </xf>
    <xf numFmtId="0" fontId="12" fillId="9" borderId="32" xfId="0" applyFont="1" applyFill="1" applyBorder="1" applyAlignment="1">
      <alignment horizontal="center" vertical="center"/>
    </xf>
    <xf numFmtId="0" fontId="13" fillId="0" borderId="20" xfId="0" applyFont="1" applyBorder="1" applyAlignment="1">
      <alignment horizontal="right" vertical="center"/>
    </xf>
    <xf numFmtId="0" fontId="13" fillId="0" borderId="21" xfId="0" applyFont="1" applyBorder="1" applyAlignment="1">
      <alignment horizontal="left" vertical="center" wrapText="1"/>
    </xf>
    <xf numFmtId="170" fontId="13" fillId="0" borderId="4" xfId="0" applyNumberFormat="1" applyFont="1" applyBorder="1" applyAlignment="1">
      <alignment vertical="center"/>
    </xf>
    <xf numFmtId="170" fontId="12" fillId="0" borderId="1" xfId="0" applyNumberFormat="1" applyFont="1" applyBorder="1" applyAlignment="1">
      <alignment vertical="center"/>
    </xf>
    <xf numFmtId="0" fontId="32" fillId="3" borderId="44" xfId="0" applyFont="1" applyFill="1" applyBorder="1" applyAlignment="1">
      <alignment horizontal="center" vertical="center" wrapText="1"/>
    </xf>
    <xf numFmtId="170" fontId="12" fillId="7" borderId="33" xfId="0" applyNumberFormat="1" applyFont="1" applyFill="1" applyBorder="1" applyAlignment="1">
      <alignment vertical="center"/>
    </xf>
    <xf numFmtId="0" fontId="13" fillId="0" borderId="1" xfId="0" applyFont="1" applyBorder="1" applyAlignment="1">
      <alignment horizontal="left" vertical="center"/>
    </xf>
    <xf numFmtId="0" fontId="13" fillId="0" borderId="1" xfId="0" applyFont="1" applyBorder="1" applyAlignment="1">
      <alignment horizontal="left" vertical="center" wrapText="1"/>
    </xf>
    <xf numFmtId="0" fontId="13" fillId="0" borderId="1" xfId="0" applyFont="1" applyBorder="1" applyAlignment="1">
      <alignment vertical="center" wrapText="1"/>
    </xf>
    <xf numFmtId="0" fontId="34" fillId="8" borderId="1" xfId="0" applyFont="1" applyFill="1" applyBorder="1" applyAlignment="1">
      <alignment horizontal="right" wrapText="1"/>
    </xf>
    <xf numFmtId="0" fontId="34" fillId="8" borderId="32" xfId="0" applyFont="1" applyFill="1" applyBorder="1" applyAlignment="1">
      <alignment horizontal="right" wrapText="1"/>
    </xf>
    <xf numFmtId="0" fontId="34" fillId="8" borderId="33" xfId="0" applyFont="1" applyFill="1" applyBorder="1" applyAlignment="1">
      <alignment horizontal="right" wrapText="1"/>
    </xf>
    <xf numFmtId="0" fontId="34" fillId="8" borderId="34" xfId="0" applyFont="1" applyFill="1" applyBorder="1" applyAlignment="1">
      <alignment horizontal="right" wrapText="1"/>
    </xf>
    <xf numFmtId="170" fontId="12" fillId="8" borderId="32" xfId="0" applyNumberFormat="1" applyFont="1" applyFill="1" applyBorder="1" applyAlignment="1">
      <alignment vertical="center"/>
    </xf>
    <xf numFmtId="170" fontId="12" fillId="8" borderId="33" xfId="0" applyNumberFormat="1" applyFont="1" applyFill="1" applyBorder="1" applyAlignment="1">
      <alignment vertical="center"/>
    </xf>
    <xf numFmtId="0" fontId="13" fillId="10" borderId="1" xfId="0" applyFont="1" applyFill="1" applyBorder="1" applyAlignment="1">
      <alignment horizontal="left" vertical="center" wrapText="1"/>
    </xf>
    <xf numFmtId="170" fontId="13" fillId="10" borderId="1" xfId="0" applyNumberFormat="1" applyFont="1" applyFill="1" applyBorder="1" applyAlignment="1">
      <alignment horizontal="right" vertical="center"/>
    </xf>
    <xf numFmtId="0" fontId="35" fillId="3" borderId="1" xfId="0" applyFont="1" applyFill="1" applyBorder="1" applyAlignment="1">
      <alignment horizontal="right" wrapText="1"/>
    </xf>
    <xf numFmtId="170" fontId="32" fillId="3" borderId="1" xfId="0" applyNumberFormat="1" applyFont="1" applyFill="1" applyBorder="1" applyAlignment="1">
      <alignment vertical="center"/>
    </xf>
    <xf numFmtId="0" fontId="35" fillId="3" borderId="32" xfId="0" applyFont="1" applyFill="1" applyBorder="1" applyAlignment="1">
      <alignment horizontal="right" wrapText="1"/>
    </xf>
    <xf numFmtId="0" fontId="35" fillId="3" borderId="33" xfId="0" applyFont="1" applyFill="1" applyBorder="1" applyAlignment="1">
      <alignment horizontal="right" wrapText="1"/>
    </xf>
    <xf numFmtId="0" fontId="35" fillId="3" borderId="34" xfId="0" applyFont="1" applyFill="1" applyBorder="1" applyAlignment="1">
      <alignment horizontal="right" wrapText="1"/>
    </xf>
    <xf numFmtId="0" fontId="13" fillId="0" borderId="3" xfId="0" applyFont="1" applyBorder="1" applyAlignment="1">
      <alignment horizontal="left" wrapText="1"/>
    </xf>
    <xf numFmtId="170" fontId="12" fillId="0" borderId="3" xfId="0" applyNumberFormat="1" applyFont="1" applyBorder="1" applyAlignment="1">
      <alignment vertical="center"/>
    </xf>
    <xf numFmtId="170" fontId="12" fillId="0" borderId="8" xfId="0" applyNumberFormat="1" applyFont="1" applyBorder="1" applyAlignment="1">
      <alignment vertical="center"/>
    </xf>
    <xf numFmtId="0" fontId="12" fillId="0" borderId="2" xfId="0" applyFont="1" applyBorder="1" applyAlignment="1">
      <alignment horizontal="left" wrapText="1"/>
    </xf>
    <xf numFmtId="170" fontId="12" fillId="0" borderId="4" xfId="0" applyNumberFormat="1" applyFont="1" applyBorder="1" applyAlignment="1">
      <alignment vertical="center"/>
    </xf>
    <xf numFmtId="0" fontId="13" fillId="0" borderId="1" xfId="0" applyFont="1" applyBorder="1" applyAlignment="1">
      <alignment horizontal="left" wrapText="1"/>
    </xf>
    <xf numFmtId="0" fontId="34" fillId="5" borderId="1" xfId="0" applyFont="1" applyFill="1" applyBorder="1" applyAlignment="1">
      <alignment horizontal="right" wrapText="1"/>
    </xf>
    <xf numFmtId="170" fontId="12" fillId="5" borderId="1" xfId="0" applyNumberFormat="1" applyFont="1" applyFill="1" applyBorder="1" applyAlignment="1">
      <alignment vertical="center"/>
    </xf>
    <xf numFmtId="170" fontId="13" fillId="0" borderId="0" xfId="0" applyNumberFormat="1" applyFont="1" applyAlignment="1">
      <alignment wrapText="1"/>
    </xf>
    <xf numFmtId="0" fontId="34" fillId="8" borderId="1" xfId="0" applyFont="1" applyFill="1" applyBorder="1" applyAlignment="1">
      <alignment horizontal="right" vertical="center" wrapText="1"/>
    </xf>
    <xf numFmtId="0" fontId="35" fillId="3" borderId="1" xfId="0" applyFont="1" applyFill="1" applyBorder="1" applyAlignment="1">
      <alignment horizontal="right" vertical="center" wrapText="1"/>
    </xf>
    <xf numFmtId="0" fontId="12" fillId="0" borderId="1" xfId="0" applyFont="1" applyBorder="1" applyAlignment="1">
      <alignment horizontal="center" vertical="center"/>
    </xf>
    <xf numFmtId="0" fontId="12" fillId="0" borderId="4" xfId="0" applyFont="1" applyBorder="1" applyAlignment="1">
      <alignment horizontal="center" vertical="center"/>
    </xf>
    <xf numFmtId="0" fontId="12" fillId="7" borderId="1" xfId="0" applyFont="1" applyFill="1" applyBorder="1" applyAlignment="1">
      <alignment vertical="center"/>
    </xf>
    <xf numFmtId="0" fontId="13" fillId="0" borderId="1" xfId="0" applyFont="1" applyBorder="1" applyAlignment="1">
      <alignment vertical="center"/>
    </xf>
    <xf numFmtId="0" fontId="12" fillId="0" borderId="0" xfId="0" applyFont="1" applyAlignment="1">
      <alignment horizontal="right" vertical="center" wrapText="1"/>
    </xf>
    <xf numFmtId="171" fontId="12" fillId="0" borderId="1" xfId="0" applyNumberFormat="1" applyFont="1" applyBorder="1" applyAlignment="1">
      <alignment vertical="center"/>
    </xf>
    <xf numFmtId="0" fontId="32" fillId="3" borderId="44" xfId="0" applyFont="1" applyFill="1" applyBorder="1" applyAlignment="1">
      <alignment horizontal="center" vertical="center"/>
    </xf>
    <xf numFmtId="0" fontId="12" fillId="9" borderId="1" xfId="0" applyFont="1" applyFill="1" applyBorder="1" applyAlignment="1">
      <alignment horizontal="left" vertical="center" wrapText="1"/>
    </xf>
    <xf numFmtId="0" fontId="13" fillId="9" borderId="48" xfId="0" applyFont="1" applyFill="1" applyBorder="1" applyAlignment="1">
      <alignment vertical="center"/>
    </xf>
    <xf numFmtId="0" fontId="12" fillId="9" borderId="1" xfId="0" applyFont="1" applyFill="1" applyBorder="1" applyAlignment="1">
      <alignment vertical="center" wrapText="1"/>
    </xf>
    <xf numFmtId="0" fontId="13" fillId="9" borderId="49" xfId="0" applyFont="1" applyFill="1" applyBorder="1" applyAlignment="1">
      <alignment vertical="center"/>
    </xf>
    <xf numFmtId="0" fontId="13" fillId="9" borderId="1" xfId="0" applyFont="1" applyFill="1" applyBorder="1" applyAlignment="1">
      <alignment vertical="center"/>
    </xf>
    <xf numFmtId="0" fontId="36" fillId="3" borderId="56" xfId="0" applyFont="1" applyFill="1" applyBorder="1" applyAlignment="1">
      <alignment horizontal="center" vertical="center" wrapText="1"/>
    </xf>
    <xf numFmtId="0" fontId="36" fillId="3" borderId="63" xfId="0" applyFont="1" applyFill="1" applyBorder="1" applyAlignment="1">
      <alignment horizontal="center" vertical="center" wrapText="1"/>
    </xf>
    <xf numFmtId="174" fontId="13" fillId="0" borderId="31" xfId="0" applyNumberFormat="1" applyFont="1" applyBorder="1" applyAlignment="1">
      <alignment horizontal="center" vertical="center"/>
    </xf>
    <xf numFmtId="175" fontId="13" fillId="0" borderId="31" xfId="0" applyNumberFormat="1" applyFont="1" applyBorder="1" applyAlignment="1">
      <alignment vertical="center"/>
    </xf>
    <xf numFmtId="175" fontId="12" fillId="0" borderId="1" xfId="0" applyNumberFormat="1" applyFont="1" applyBorder="1" applyAlignment="1">
      <alignment vertical="center"/>
    </xf>
    <xf numFmtId="174" fontId="13" fillId="0" borderId="1" xfId="0" applyNumberFormat="1" applyFont="1" applyBorder="1" applyAlignment="1">
      <alignment horizontal="center" vertical="center"/>
    </xf>
    <xf numFmtId="175" fontId="13" fillId="0" borderId="1" xfId="0" applyNumberFormat="1" applyFont="1" applyBorder="1" applyAlignment="1">
      <alignment vertical="center"/>
    </xf>
    <xf numFmtId="175" fontId="13" fillId="0" borderId="1" xfId="0" applyNumberFormat="1" applyFont="1" applyBorder="1" applyAlignment="1">
      <alignment horizontal="right" vertical="center"/>
    </xf>
    <xf numFmtId="175" fontId="12" fillId="0" borderId="1" xfId="0" applyNumberFormat="1" applyFont="1" applyBorder="1" applyAlignment="1">
      <alignment horizontal="center" vertical="center"/>
    </xf>
    <xf numFmtId="173" fontId="32" fillId="3" borderId="44" xfId="0" applyNumberFormat="1" applyFont="1" applyFill="1" applyBorder="1" applyAlignment="1">
      <alignment horizontal="center" vertical="center"/>
    </xf>
    <xf numFmtId="0" fontId="32" fillId="3" borderId="28" xfId="0" applyFont="1" applyFill="1" applyBorder="1" applyAlignment="1">
      <alignment horizontal="center" vertical="center"/>
    </xf>
    <xf numFmtId="173" fontId="12" fillId="7" borderId="32" xfId="0" applyNumberFormat="1" applyFont="1" applyFill="1" applyBorder="1" applyAlignment="1">
      <alignment horizontal="center" vertical="center"/>
    </xf>
    <xf numFmtId="173" fontId="12" fillId="8" borderId="32" xfId="0" applyNumberFormat="1" applyFont="1" applyFill="1" applyBorder="1" applyAlignment="1">
      <alignment horizontal="center" vertical="center"/>
    </xf>
    <xf numFmtId="173" fontId="12" fillId="8" borderId="32" xfId="0" applyNumberFormat="1" applyFont="1" applyFill="1" applyBorder="1" applyAlignment="1">
      <alignment horizontal="left" vertical="center"/>
    </xf>
    <xf numFmtId="173" fontId="12" fillId="8" borderId="32" xfId="0" applyNumberFormat="1" applyFont="1" applyFill="1" applyBorder="1" applyAlignment="1">
      <alignment vertical="center"/>
    </xf>
    <xf numFmtId="0" fontId="13" fillId="0" borderId="0" xfId="0" applyFont="1"/>
    <xf numFmtId="0" fontId="36" fillId="3" borderId="42" xfId="0" applyFont="1" applyFill="1" applyBorder="1" applyAlignment="1">
      <alignment horizontal="center" vertical="center" wrapText="1"/>
    </xf>
    <xf numFmtId="0" fontId="36" fillId="3" borderId="71" xfId="0" applyFont="1" applyFill="1" applyBorder="1" applyAlignment="1">
      <alignment horizontal="center" vertical="center" wrapText="1"/>
    </xf>
    <xf numFmtId="0" fontId="12" fillId="9" borderId="34" xfId="0" applyFont="1" applyFill="1" applyBorder="1" applyAlignment="1">
      <alignment vertical="center" wrapText="1"/>
    </xf>
    <xf numFmtId="170" fontId="12" fillId="7" borderId="72" xfId="0" applyNumberFormat="1" applyFont="1" applyFill="1" applyBorder="1" applyAlignment="1">
      <alignment vertical="center"/>
    </xf>
    <xf numFmtId="0" fontId="12" fillId="8" borderId="34" xfId="0" applyFont="1" applyFill="1" applyBorder="1" applyAlignment="1">
      <alignment vertical="center" wrapText="1"/>
    </xf>
    <xf numFmtId="0" fontId="12" fillId="9" borderId="38" xfId="0" applyFont="1" applyFill="1" applyBorder="1" applyAlignment="1">
      <alignment horizontal="left" vertical="center"/>
    </xf>
    <xf numFmtId="0" fontId="12" fillId="9" borderId="40" xfId="0" applyFont="1" applyFill="1" applyBorder="1" applyAlignment="1">
      <alignment vertical="center" wrapText="1"/>
    </xf>
    <xf numFmtId="0" fontId="13" fillId="0" borderId="10" xfId="0" applyFont="1" applyBorder="1" applyAlignment="1">
      <alignment horizontal="right" vertical="center"/>
    </xf>
    <xf numFmtId="0" fontId="13" fillId="0" borderId="12" xfId="0" applyFont="1" applyBorder="1" applyAlignment="1">
      <alignment vertical="center" wrapText="1"/>
    </xf>
    <xf numFmtId="0" fontId="36" fillId="3" borderId="73" xfId="0" applyFont="1" applyFill="1" applyBorder="1" applyAlignment="1">
      <alignment horizontal="center" vertical="center" wrapText="1"/>
    </xf>
    <xf numFmtId="0" fontId="36" fillId="3" borderId="74" xfId="0" applyFont="1" applyFill="1" applyBorder="1" applyAlignment="1">
      <alignment horizontal="center" vertical="center" wrapText="1"/>
    </xf>
    <xf numFmtId="0" fontId="13" fillId="0" borderId="2" xfId="0" applyFont="1" applyBorder="1" applyAlignment="1">
      <alignment horizontal="center" vertical="center"/>
    </xf>
    <xf numFmtId="170" fontId="12" fillId="0" borderId="0" xfId="0" applyNumberFormat="1" applyFont="1" applyAlignment="1">
      <alignment vertical="center"/>
    </xf>
    <xf numFmtId="173" fontId="32" fillId="3" borderId="42" xfId="0" applyNumberFormat="1" applyFont="1" applyFill="1" applyBorder="1" applyAlignment="1">
      <alignment horizontal="center" vertical="center"/>
    </xf>
    <xf numFmtId="0" fontId="32" fillId="3" borderId="75" xfId="0" applyFont="1" applyFill="1" applyBorder="1" applyAlignment="1">
      <alignment horizontal="center" vertical="center" wrapText="1"/>
    </xf>
    <xf numFmtId="0" fontId="36" fillId="3" borderId="75" xfId="0" applyFont="1" applyFill="1" applyBorder="1" applyAlignment="1">
      <alignment horizontal="center" vertical="center"/>
    </xf>
    <xf numFmtId="1" fontId="15" fillId="0" borderId="3" xfId="0" applyNumberFormat="1" applyFont="1" applyBorder="1" applyAlignment="1">
      <alignment horizontal="center" vertical="center" wrapText="1"/>
    </xf>
    <xf numFmtId="0" fontId="19" fillId="0" borderId="4" xfId="0" applyFont="1" applyBorder="1"/>
    <xf numFmtId="168" fontId="15" fillId="0" borderId="7" xfId="0" applyNumberFormat="1" applyFont="1" applyBorder="1" applyAlignment="1">
      <alignment horizontal="center" vertical="center" wrapText="1"/>
    </xf>
    <xf numFmtId="0" fontId="19" fillId="0" borderId="8" xfId="0" applyFont="1" applyBorder="1"/>
    <xf numFmtId="0" fontId="19" fillId="0" borderId="9" xfId="0" applyFont="1" applyBorder="1"/>
    <xf numFmtId="0" fontId="15" fillId="0" borderId="24" xfId="0" applyFont="1" applyBorder="1" applyAlignment="1">
      <alignment horizontal="center" vertical="center"/>
    </xf>
    <xf numFmtId="0" fontId="19" fillId="0" borderId="24" xfId="0" applyFont="1" applyBorder="1"/>
    <xf numFmtId="0" fontId="15" fillId="0" borderId="0" xfId="0" applyFont="1" applyAlignment="1">
      <alignment horizontal="center" vertical="center"/>
    </xf>
    <xf numFmtId="0" fontId="0" fillId="0" borderId="0" xfId="0"/>
    <xf numFmtId="168" fontId="15" fillId="0" borderId="7" xfId="0" applyNumberFormat="1" applyFont="1" applyBorder="1" applyAlignment="1">
      <alignment horizontal="right" vertical="center" wrapText="1"/>
    </xf>
    <xf numFmtId="0" fontId="19" fillId="0" borderId="10" xfId="0" applyFont="1" applyBorder="1"/>
    <xf numFmtId="0" fontId="19" fillId="0" borderId="11" xfId="0" applyFont="1" applyBorder="1"/>
    <xf numFmtId="0" fontId="19" fillId="0" borderId="12" xfId="0" applyFont="1" applyBorder="1"/>
    <xf numFmtId="168" fontId="15" fillId="0" borderId="7" xfId="0" applyNumberFormat="1" applyFont="1" applyBorder="1" applyAlignment="1">
      <alignment horizontal="left" vertical="center" wrapText="1"/>
    </xf>
    <xf numFmtId="0" fontId="19" fillId="0" borderId="20" xfId="0" applyFont="1" applyBorder="1"/>
    <xf numFmtId="0" fontId="19" fillId="0" borderId="21" xfId="0" applyFont="1" applyBorder="1"/>
    <xf numFmtId="169" fontId="25" fillId="0" borderId="0" xfId="0" applyNumberFormat="1" applyFont="1" applyAlignment="1">
      <alignment horizontal="left" vertical="center"/>
    </xf>
    <xf numFmtId="4" fontId="15" fillId="0" borderId="10" xfId="0" applyNumberFormat="1" applyFont="1" applyBorder="1" applyAlignment="1">
      <alignment horizontal="center" vertical="center" wrapText="1"/>
    </xf>
    <xf numFmtId="168" fontId="15" fillId="0" borderId="2" xfId="0" applyNumberFormat="1" applyFont="1" applyBorder="1" applyAlignment="1">
      <alignment horizontal="right" vertical="center" wrapText="1"/>
    </xf>
    <xf numFmtId="0" fontId="19" fillId="0" borderId="3" xfId="0" applyFont="1" applyBorder="1"/>
    <xf numFmtId="10" fontId="15" fillId="0" borderId="10" xfId="0" applyNumberFormat="1" applyFont="1" applyBorder="1" applyAlignment="1">
      <alignment horizontal="center" vertical="center" wrapText="1"/>
    </xf>
    <xf numFmtId="1" fontId="24" fillId="0" borderId="7" xfId="0" applyNumberFormat="1" applyFont="1" applyBorder="1" applyAlignment="1">
      <alignment horizontal="center" vertical="center" wrapText="1"/>
    </xf>
    <xf numFmtId="3" fontId="15" fillId="0" borderId="7" xfId="0" applyNumberFormat="1" applyFont="1" applyBorder="1" applyAlignment="1">
      <alignment horizontal="center" vertical="center" wrapText="1"/>
    </xf>
    <xf numFmtId="4" fontId="15" fillId="0" borderId="10" xfId="0" applyNumberFormat="1" applyFont="1" applyBorder="1" applyAlignment="1">
      <alignment horizontal="right" vertical="center" wrapText="1"/>
    </xf>
    <xf numFmtId="0" fontId="18" fillId="3" borderId="2" xfId="0" applyFont="1" applyFill="1" applyBorder="1" applyAlignment="1">
      <alignment horizontal="center" vertical="center"/>
    </xf>
    <xf numFmtId="0" fontId="15" fillId="5" borderId="22" xfId="0" applyFont="1" applyFill="1" applyBorder="1" applyAlignment="1">
      <alignment horizontal="center" vertical="center"/>
    </xf>
    <xf numFmtId="0" fontId="19" fillId="0" borderId="14" xfId="0" applyFont="1" applyBorder="1"/>
    <xf numFmtId="0" fontId="19" fillId="0" borderId="23" xfId="0" applyFont="1" applyBorder="1"/>
    <xf numFmtId="3" fontId="15" fillId="0" borderId="2" xfId="0" applyNumberFormat="1" applyFont="1" applyBorder="1" applyAlignment="1">
      <alignment horizontal="right" vertical="center" wrapText="1"/>
    </xf>
    <xf numFmtId="2" fontId="24" fillId="0" borderId="2" xfId="0" applyNumberFormat="1" applyFont="1" applyBorder="1" applyAlignment="1">
      <alignment horizontal="center" vertical="center" wrapText="1"/>
    </xf>
    <xf numFmtId="9" fontId="15" fillId="0" borderId="2" xfId="0" applyNumberFormat="1" applyFont="1" applyBorder="1" applyAlignment="1">
      <alignment horizontal="center" vertical="center" wrapText="1"/>
    </xf>
    <xf numFmtId="3" fontId="15" fillId="0" borderId="2" xfId="0" applyNumberFormat="1" applyFont="1" applyBorder="1" applyAlignment="1">
      <alignment horizontal="center" vertical="center" wrapText="1"/>
    </xf>
    <xf numFmtId="3" fontId="15" fillId="0" borderId="7" xfId="0" applyNumberFormat="1" applyFont="1" applyBorder="1" applyAlignment="1">
      <alignment horizontal="center" vertical="center" textRotation="90" wrapText="1"/>
    </xf>
    <xf numFmtId="10" fontId="15" fillId="0" borderId="7" xfId="0" applyNumberFormat="1" applyFont="1" applyBorder="1" applyAlignment="1">
      <alignment horizontal="center" vertical="center" wrapText="1"/>
    </xf>
    <xf numFmtId="10" fontId="15" fillId="0" borderId="7" xfId="0" applyNumberFormat="1" applyFont="1" applyBorder="1" applyAlignment="1">
      <alignment horizontal="center" vertical="center" textRotation="90" wrapText="1"/>
    </xf>
    <xf numFmtId="9" fontId="15" fillId="0" borderId="7" xfId="0" applyNumberFormat="1" applyFont="1" applyBorder="1" applyAlignment="1">
      <alignment horizontal="center" vertical="center" wrapText="1"/>
    </xf>
    <xf numFmtId="9" fontId="15" fillId="0" borderId="7" xfId="0" applyNumberFormat="1" applyFont="1" applyBorder="1" applyAlignment="1">
      <alignment horizontal="center" vertical="center" textRotation="91" wrapText="1"/>
    </xf>
    <xf numFmtId="0" fontId="15" fillId="0" borderId="18" xfId="0" applyFont="1" applyBorder="1" applyAlignment="1">
      <alignment horizontal="left" vertical="center" wrapText="1"/>
    </xf>
    <xf numFmtId="0" fontId="19" fillId="0" borderId="18" xfId="0" applyFont="1" applyBorder="1"/>
    <xf numFmtId="0" fontId="19" fillId="0" borderId="19" xfId="0" applyFont="1" applyBorder="1"/>
    <xf numFmtId="0" fontId="22" fillId="5" borderId="2" xfId="0" applyFont="1" applyFill="1" applyBorder="1" applyAlignment="1">
      <alignment horizontal="center" vertical="center"/>
    </xf>
    <xf numFmtId="0" fontId="21" fillId="4" borderId="2" xfId="0" applyFont="1" applyFill="1" applyBorder="1" applyAlignment="1">
      <alignment horizontal="center" vertical="center"/>
    </xf>
    <xf numFmtId="0" fontId="15" fillId="0" borderId="18" xfId="0" applyFont="1" applyBorder="1" applyAlignment="1">
      <alignment horizontal="left" vertical="center"/>
    </xf>
    <xf numFmtId="0" fontId="15" fillId="0" borderId="18" xfId="0" applyFont="1" applyBorder="1" applyAlignment="1">
      <alignment horizontal="left" vertical="top" wrapText="1"/>
    </xf>
    <xf numFmtId="0" fontId="19" fillId="0" borderId="5" xfId="0" applyFont="1" applyBorder="1"/>
    <xf numFmtId="0" fontId="22" fillId="0" borderId="2" xfId="0" applyFont="1" applyBorder="1" applyAlignment="1">
      <alignment horizontal="center" vertical="center"/>
    </xf>
    <xf numFmtId="0" fontId="15" fillId="0" borderId="2" xfId="0" applyFont="1" applyBorder="1" applyAlignment="1">
      <alignment horizontal="center" vertical="center"/>
    </xf>
    <xf numFmtId="167" fontId="15" fillId="0" borderId="2" xfId="0" applyNumberFormat="1" applyFont="1" applyBorder="1" applyAlignment="1">
      <alignment horizontal="center" vertical="center"/>
    </xf>
    <xf numFmtId="3" fontId="15" fillId="0" borderId="2" xfId="0" applyNumberFormat="1" applyFont="1" applyBorder="1" applyAlignment="1">
      <alignment horizontal="right" vertical="center"/>
    </xf>
    <xf numFmtId="0" fontId="20" fillId="0" borderId="8" xfId="0" applyFont="1" applyBorder="1" applyAlignment="1">
      <alignment horizontal="center" vertical="center" wrapText="1"/>
    </xf>
    <xf numFmtId="167" fontId="15" fillId="0" borderId="3" xfId="0" applyNumberFormat="1" applyFont="1" applyBorder="1" applyAlignment="1">
      <alignment horizontal="center" vertical="center"/>
    </xf>
    <xf numFmtId="0" fontId="15" fillId="0" borderId="3" xfId="0" applyFont="1" applyBorder="1" applyAlignment="1">
      <alignment horizontal="center" vertical="center"/>
    </xf>
    <xf numFmtId="0" fontId="15" fillId="0" borderId="2" xfId="0" applyFont="1" applyBorder="1" applyAlignment="1">
      <alignment horizontal="center" vertical="center" wrapText="1"/>
    </xf>
    <xf numFmtId="0" fontId="20" fillId="0" borderId="7" xfId="0" applyFont="1" applyBorder="1" applyAlignment="1">
      <alignment horizontal="center" vertical="center" wrapText="1"/>
    </xf>
    <xf numFmtId="0" fontId="22" fillId="0" borderId="3" xfId="0" applyFont="1" applyBorder="1" applyAlignment="1">
      <alignment horizontal="center" vertical="center"/>
    </xf>
    <xf numFmtId="166" fontId="15" fillId="0" borderId="2" xfId="0" applyNumberFormat="1" applyFont="1" applyBorder="1" applyAlignment="1">
      <alignment horizontal="center" vertical="center"/>
    </xf>
    <xf numFmtId="0" fontId="21" fillId="4" borderId="6" xfId="0" applyFont="1" applyFill="1" applyBorder="1" applyAlignment="1">
      <alignment horizontal="center" vertical="center"/>
    </xf>
    <xf numFmtId="3" fontId="15" fillId="0" borderId="2" xfId="0" applyNumberFormat="1" applyFont="1" applyBorder="1" applyAlignment="1">
      <alignment horizontal="center" vertical="center"/>
    </xf>
    <xf numFmtId="3" fontId="15" fillId="0" borderId="3" xfId="0" applyNumberFormat="1" applyFont="1" applyBorder="1" applyAlignment="1">
      <alignment horizontal="center" vertical="center"/>
    </xf>
    <xf numFmtId="0" fontId="15" fillId="0" borderId="3" xfId="0" applyFont="1" applyBorder="1" applyAlignment="1">
      <alignment horizontal="center" vertical="center" wrapText="1"/>
    </xf>
    <xf numFmtId="0" fontId="15" fillId="0" borderId="11" xfId="0" applyFont="1" applyBorder="1" applyAlignment="1">
      <alignment horizontal="center" vertical="center" wrapText="1"/>
    </xf>
    <xf numFmtId="165" fontId="15" fillId="0" borderId="2" xfId="0" applyNumberFormat="1" applyFont="1" applyBorder="1" applyAlignment="1">
      <alignment horizontal="center" vertical="center"/>
    </xf>
    <xf numFmtId="165" fontId="21" fillId="4" borderId="2" xfId="0" applyNumberFormat="1" applyFont="1" applyFill="1" applyBorder="1" applyAlignment="1">
      <alignment horizontal="center" vertical="center"/>
    </xf>
    <xf numFmtId="165" fontId="21" fillId="4" borderId="6" xfId="0" applyNumberFormat="1" applyFont="1" applyFill="1" applyBorder="1" applyAlignment="1">
      <alignment horizontal="center" vertical="center"/>
    </xf>
    <xf numFmtId="0" fontId="21" fillId="4" borderId="6" xfId="0" applyFont="1" applyFill="1" applyBorder="1" applyAlignment="1">
      <alignment horizontal="center" vertical="center" wrapText="1"/>
    </xf>
    <xf numFmtId="0" fontId="21" fillId="4" borderId="13" xfId="0" applyFont="1" applyFill="1" applyBorder="1" applyAlignment="1">
      <alignment horizontal="center" vertical="center" wrapText="1"/>
    </xf>
    <xf numFmtId="0" fontId="19" fillId="0" borderId="15" xfId="0" applyFont="1" applyBorder="1"/>
    <xf numFmtId="0" fontId="19" fillId="0" borderId="16" xfId="0" applyFont="1" applyBorder="1"/>
    <xf numFmtId="0" fontId="3" fillId="0" borderId="0" xfId="0" applyFont="1" applyAlignment="1">
      <alignment horizontal="center" vertical="center"/>
    </xf>
    <xf numFmtId="0" fontId="17" fillId="0" borderId="0" xfId="0" applyFont="1" applyAlignment="1">
      <alignment horizontal="center" vertical="center"/>
    </xf>
    <xf numFmtId="0" fontId="18" fillId="3" borderId="6" xfId="0" applyFont="1" applyFill="1" applyBorder="1" applyAlignment="1">
      <alignment horizontal="center" vertical="center"/>
    </xf>
    <xf numFmtId="165" fontId="20" fillId="0" borderId="7" xfId="0" applyNumberFormat="1" applyFont="1" applyBorder="1" applyAlignment="1">
      <alignment horizontal="center" vertical="center"/>
    </xf>
    <xf numFmtId="0" fontId="28" fillId="0" borderId="2" xfId="0" applyFont="1" applyBorder="1" applyAlignment="1">
      <alignment horizontal="left" vertical="top" wrapText="1"/>
    </xf>
    <xf numFmtId="0" fontId="30" fillId="6" borderId="2" xfId="0" applyFont="1" applyFill="1" applyBorder="1" applyAlignment="1">
      <alignment horizontal="center"/>
    </xf>
    <xf numFmtId="0" fontId="28" fillId="0" borderId="2" xfId="0" applyFont="1" applyBorder="1" applyAlignment="1">
      <alignment horizontal="left"/>
    </xf>
    <xf numFmtId="0" fontId="27" fillId="0" borderId="7" xfId="0" applyFont="1" applyBorder="1" applyAlignment="1">
      <alignment horizontal="center" vertical="center" wrapText="1"/>
    </xf>
    <xf numFmtId="0" fontId="30" fillId="3" borderId="2" xfId="0" applyFont="1" applyFill="1" applyBorder="1" applyAlignment="1">
      <alignment horizontal="center"/>
    </xf>
    <xf numFmtId="0" fontId="28" fillId="0" borderId="7" xfId="0" applyFont="1" applyBorder="1" applyAlignment="1">
      <alignment horizontal="left" vertical="top" wrapText="1"/>
    </xf>
    <xf numFmtId="0" fontId="27" fillId="0" borderId="0" xfId="0" applyFont="1" applyAlignment="1">
      <alignment horizontal="right" vertical="center"/>
    </xf>
    <xf numFmtId="0" fontId="27" fillId="0" borderId="0" xfId="0" applyFont="1" applyAlignment="1">
      <alignment horizontal="left" vertical="center"/>
    </xf>
    <xf numFmtId="0" fontId="29" fillId="0" borderId="0" xfId="0" applyFont="1" applyAlignment="1">
      <alignment horizontal="center" vertical="center"/>
    </xf>
    <xf numFmtId="0" fontId="30" fillId="3" borderId="2" xfId="0" applyFont="1" applyFill="1" applyBorder="1" applyAlignment="1">
      <alignment horizontal="center" vertical="center"/>
    </xf>
    <xf numFmtId="0" fontId="32" fillId="3" borderId="26" xfId="0" applyFont="1" applyFill="1" applyBorder="1" applyAlignment="1">
      <alignment horizontal="center" vertical="center" wrapText="1"/>
    </xf>
    <xf numFmtId="0" fontId="19" fillId="0" borderId="30" xfId="0" applyFont="1" applyBorder="1"/>
    <xf numFmtId="0" fontId="32" fillId="3" borderId="25" xfId="0" applyFont="1" applyFill="1" applyBorder="1" applyAlignment="1">
      <alignment horizontal="center" vertical="center" wrapText="1"/>
    </xf>
    <xf numFmtId="0" fontId="19" fillId="0" borderId="29" xfId="0" applyFont="1" applyBorder="1"/>
    <xf numFmtId="173" fontId="30" fillId="6" borderId="2" xfId="0" applyNumberFormat="1" applyFont="1" applyFill="1" applyBorder="1" applyAlignment="1">
      <alignment horizontal="right" vertical="center"/>
    </xf>
    <xf numFmtId="173" fontId="30" fillId="3" borderId="2" xfId="0" applyNumberFormat="1" applyFont="1" applyFill="1" applyBorder="1" applyAlignment="1">
      <alignment horizontal="right" vertical="center" wrapText="1"/>
    </xf>
    <xf numFmtId="173" fontId="30" fillId="3" borderId="2" xfId="0" applyNumberFormat="1" applyFont="1" applyFill="1" applyBorder="1" applyAlignment="1">
      <alignment horizontal="right" vertical="center"/>
    </xf>
    <xf numFmtId="0" fontId="12" fillId="9" borderId="6" xfId="0" applyFont="1" applyFill="1" applyBorder="1" applyAlignment="1">
      <alignment horizontal="left" vertical="center" wrapText="1"/>
    </xf>
    <xf numFmtId="0" fontId="13" fillId="0" borderId="7" xfId="0" applyFont="1" applyBorder="1" applyAlignment="1">
      <alignment horizontal="right" vertical="center"/>
    </xf>
    <xf numFmtId="0" fontId="13" fillId="0" borderId="9" xfId="0" applyFont="1" applyBorder="1" applyAlignment="1">
      <alignment horizontal="left" vertical="center" wrapText="1"/>
    </xf>
    <xf numFmtId="0" fontId="13" fillId="0" borderId="7" xfId="0" applyFont="1" applyBorder="1" applyAlignment="1">
      <alignment horizontal="center" vertical="center"/>
    </xf>
    <xf numFmtId="0" fontId="12" fillId="8" borderId="6" xfId="0" applyFont="1" applyFill="1" applyBorder="1" applyAlignment="1">
      <alignment horizontal="left" vertical="center" wrapText="1"/>
    </xf>
    <xf numFmtId="0" fontId="12" fillId="0" borderId="8" xfId="0" applyFont="1" applyBorder="1" applyAlignment="1">
      <alignment horizontal="right" vertical="center" wrapText="1"/>
    </xf>
    <xf numFmtId="173" fontId="32" fillId="3" borderId="25" xfId="0" applyNumberFormat="1" applyFont="1" applyFill="1" applyBorder="1" applyAlignment="1">
      <alignment horizontal="center" vertical="center"/>
    </xf>
    <xf numFmtId="173" fontId="32" fillId="3" borderId="45" xfId="0" applyNumberFormat="1" applyFont="1" applyFill="1" applyBorder="1" applyAlignment="1">
      <alignment horizontal="center" vertical="center"/>
    </xf>
    <xf numFmtId="0" fontId="32" fillId="3" borderId="45" xfId="0" applyFont="1" applyFill="1" applyBorder="1" applyAlignment="1">
      <alignment horizontal="center" vertical="center" wrapText="1"/>
    </xf>
    <xf numFmtId="0" fontId="32" fillId="3" borderId="46" xfId="0" applyFont="1" applyFill="1" applyBorder="1" applyAlignment="1">
      <alignment horizontal="center" vertical="center"/>
    </xf>
    <xf numFmtId="0" fontId="19" fillId="0" borderId="47" xfId="0" applyFont="1" applyBorder="1"/>
    <xf numFmtId="0" fontId="13" fillId="0" borderId="2" xfId="0" applyFont="1" applyBorder="1" applyAlignment="1">
      <alignment vertical="center"/>
    </xf>
    <xf numFmtId="0" fontId="36" fillId="3" borderId="54" xfId="0" applyFont="1" applyFill="1" applyBorder="1" applyAlignment="1">
      <alignment horizontal="center" vertical="center" wrapText="1"/>
    </xf>
    <xf numFmtId="0" fontId="19" fillId="0" borderId="55" xfId="0" applyFont="1" applyBorder="1"/>
    <xf numFmtId="0" fontId="36" fillId="3" borderId="57" xfId="0" applyFont="1" applyFill="1" applyBorder="1" applyAlignment="1">
      <alignment horizontal="center" vertical="center" wrapText="1"/>
    </xf>
    <xf numFmtId="0" fontId="19" fillId="0" borderId="64" xfId="0" applyFont="1" applyBorder="1"/>
    <xf numFmtId="173" fontId="36" fillId="3" borderId="50" xfId="0" applyNumberFormat="1" applyFont="1" applyFill="1" applyBorder="1" applyAlignment="1">
      <alignment horizontal="center" vertical="center"/>
    </xf>
    <xf numFmtId="0" fontId="19" fillId="0" borderId="51" xfId="0" applyFont="1" applyBorder="1"/>
    <xf numFmtId="0" fontId="19" fillId="0" borderId="58" xfId="0" applyFont="1" applyBorder="1"/>
    <xf numFmtId="0" fontId="19" fillId="0" borderId="59" xfId="0" applyFont="1" applyBorder="1"/>
    <xf numFmtId="0" fontId="36" fillId="3" borderId="52" xfId="0" applyFont="1" applyFill="1" applyBorder="1" applyAlignment="1">
      <alignment horizontal="center" vertical="center" wrapText="1"/>
    </xf>
    <xf numFmtId="0" fontId="19" fillId="0" borderId="60" xfId="0" applyFont="1" applyBorder="1"/>
    <xf numFmtId="0" fontId="36" fillId="3" borderId="53" xfId="0" applyFont="1" applyFill="1" applyBorder="1" applyAlignment="1">
      <alignment horizontal="center" vertical="center" wrapText="1"/>
    </xf>
    <xf numFmtId="0" fontId="19" fillId="0" borderId="61" xfId="0" applyFont="1" applyBorder="1"/>
    <xf numFmtId="0" fontId="19" fillId="0" borderId="62" xfId="0" applyFont="1" applyBorder="1"/>
    <xf numFmtId="173" fontId="13" fillId="0" borderId="2" xfId="0" applyNumberFormat="1" applyFont="1" applyBorder="1" applyAlignment="1">
      <alignment horizontal="right" vertical="center"/>
    </xf>
    <xf numFmtId="0" fontId="12" fillId="8" borderId="6" xfId="0" applyFont="1" applyFill="1" applyBorder="1" applyAlignment="1">
      <alignment horizontal="left" wrapText="1"/>
    </xf>
    <xf numFmtId="0" fontId="12" fillId="7" borderId="6" xfId="0" applyFont="1" applyFill="1" applyBorder="1" applyAlignment="1">
      <alignment horizontal="left" vertical="center" wrapText="1"/>
    </xf>
    <xf numFmtId="0" fontId="12" fillId="7" borderId="6" xfId="0" applyFont="1" applyFill="1" applyBorder="1" applyAlignment="1">
      <alignment horizontal="left" wrapText="1"/>
    </xf>
    <xf numFmtId="173" fontId="13" fillId="0" borderId="2" xfId="0" applyNumberFormat="1" applyFont="1" applyBorder="1" applyAlignment="1">
      <alignment horizontal="center" vertical="center"/>
    </xf>
    <xf numFmtId="0" fontId="12" fillId="8" borderId="6" xfId="0" applyFont="1" applyFill="1" applyBorder="1" applyAlignment="1">
      <alignment horizontal="left"/>
    </xf>
    <xf numFmtId="0" fontId="12" fillId="7" borderId="6" xfId="0" applyFont="1" applyFill="1" applyBorder="1" applyAlignment="1">
      <alignment horizontal="left"/>
    </xf>
    <xf numFmtId="0" fontId="32" fillId="3" borderId="65" xfId="0" applyFont="1" applyFill="1" applyBorder="1" applyAlignment="1">
      <alignment horizontal="center" vertical="center" wrapText="1"/>
    </xf>
    <xf numFmtId="0" fontId="19" fillId="0" borderId="66" xfId="0" applyFont="1" applyBorder="1"/>
    <xf numFmtId="0" fontId="12" fillId="7" borderId="6" xfId="0" applyFont="1" applyFill="1" applyBorder="1" applyAlignment="1">
      <alignment horizontal="left" vertical="center"/>
    </xf>
    <xf numFmtId="0" fontId="12" fillId="8" borderId="6" xfId="0" applyFont="1" applyFill="1" applyBorder="1" applyAlignment="1">
      <alignment horizontal="left" vertical="center"/>
    </xf>
    <xf numFmtId="173" fontId="32" fillId="3" borderId="57" xfId="0" applyNumberFormat="1" applyFont="1" applyFill="1" applyBorder="1" applyAlignment="1">
      <alignment horizontal="center" vertical="center"/>
    </xf>
    <xf numFmtId="0" fontId="32" fillId="3" borderId="46" xfId="0" applyFont="1" applyFill="1" applyBorder="1" applyAlignment="1">
      <alignment horizontal="center" vertical="center" wrapText="1"/>
    </xf>
    <xf numFmtId="170" fontId="36" fillId="3" borderId="67" xfId="0" applyNumberFormat="1" applyFont="1" applyFill="1" applyBorder="1" applyAlignment="1">
      <alignment horizontal="center" vertical="center" wrapText="1"/>
    </xf>
    <xf numFmtId="0" fontId="19" fillId="0" borderId="68" xfId="0" applyFont="1" applyBorder="1"/>
    <xf numFmtId="0" fontId="19" fillId="0" borderId="69" xfId="0" applyFont="1" applyBorder="1"/>
    <xf numFmtId="170" fontId="36" fillId="3" borderId="70" xfId="0" applyNumberFormat="1" applyFont="1" applyFill="1" applyBorder="1" applyAlignment="1">
      <alignment horizontal="center" vertical="center"/>
    </xf>
    <xf numFmtId="0" fontId="36" fillId="3" borderId="57" xfId="0" applyFont="1" applyFill="1" applyBorder="1" applyAlignment="1">
      <alignment horizontal="center" vertical="center"/>
    </xf>
    <xf numFmtId="173" fontId="32" fillId="3" borderId="76" xfId="0" applyNumberFormat="1" applyFont="1" applyFill="1" applyBorder="1" applyAlignment="1">
      <alignment horizontal="center" vertical="center"/>
    </xf>
  </cellXfs>
  <cellStyles count="1">
    <cellStyle name="Normal" xfId="0" builtinId="0"/>
  </cellStyles>
  <dxfs count="272">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ont>
        <color rgb="FFFF0000"/>
      </font>
      <fill>
        <patternFill patternType="solid">
          <fgColor rgb="FF3F3F3F"/>
          <bgColor rgb="FF3F3F3F"/>
        </patternFill>
      </fill>
    </dxf>
    <dxf>
      <font>
        <color rgb="FFFF0000"/>
      </font>
      <fill>
        <patternFill patternType="solid">
          <fgColor rgb="FF3F3F3F"/>
          <bgColor rgb="FF3F3F3F"/>
        </patternFill>
      </fill>
    </dxf>
    <dxf>
      <font>
        <color rgb="FFFF0000"/>
      </font>
      <fill>
        <patternFill patternType="solid">
          <fgColor rgb="FF3F3F3F"/>
          <bgColor rgb="FF3F3F3F"/>
        </patternFill>
      </fill>
    </dxf>
    <dxf>
      <fill>
        <patternFill patternType="solid">
          <fgColor rgb="FFFEF2CB"/>
          <bgColor rgb="FFFEF2CB"/>
        </patternFill>
      </fill>
    </dxf>
    <dxf>
      <fill>
        <patternFill patternType="solid">
          <fgColor rgb="FFFEF2CB"/>
          <bgColor rgb="FFFEF2CB"/>
        </patternFill>
      </fill>
    </dxf>
    <dxf>
      <fill>
        <patternFill patternType="solid">
          <fgColor rgb="FFFF8080"/>
          <bgColor rgb="FFFF8080"/>
        </patternFill>
      </fill>
    </dxf>
    <dxf>
      <fill>
        <patternFill patternType="solid">
          <fgColor rgb="FFFF8080"/>
          <bgColor rgb="FFFF8080"/>
        </patternFill>
      </fill>
    </dxf>
    <dxf>
      <fill>
        <patternFill patternType="solid">
          <fgColor rgb="FFFF8080"/>
          <bgColor rgb="FFFF8080"/>
        </patternFill>
      </fill>
    </dxf>
    <dxf>
      <fill>
        <patternFill patternType="solid">
          <fgColor rgb="FFFF8080"/>
          <bgColor rgb="FFFF8080"/>
        </patternFill>
      </fill>
    </dxf>
    <dxf>
      <fill>
        <patternFill patternType="solid">
          <fgColor rgb="FFFEF2CB"/>
          <bgColor rgb="FFFEF2CB"/>
        </patternFill>
      </fill>
    </dxf>
    <dxf>
      <fill>
        <patternFill patternType="solid">
          <fgColor rgb="FFFF8080"/>
          <bgColor rgb="FFFF8080"/>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1"/>
  <c:style val="2"/>
  <c:chart>
    <c:title>
      <c:tx>
        <c:rich>
          <a:bodyPr/>
          <a:lstStyle/>
          <a:p>
            <a:pPr lvl="0">
              <a:defRPr sz="1400" b="0" i="0">
                <a:solidFill>
                  <a:srgbClr val="333333"/>
                </a:solidFill>
                <a:latin typeface="+mn-lt"/>
              </a:defRPr>
            </a:pPr>
            <a:r>
              <a:rPr sz="1400" b="0" i="0">
                <a:solidFill>
                  <a:srgbClr val="333333"/>
                </a:solidFill>
                <a:latin typeface="+mn-lt"/>
              </a:rPr>
              <a:t>Estimación de ingresos</a:t>
            </a:r>
          </a:p>
        </c:rich>
      </c:tx>
      <c:overlay val="0"/>
    </c:title>
    <c:autoTitleDeleted val="0"/>
    <c:plotArea>
      <c:layout/>
      <c:barChart>
        <c:barDir val="bar"/>
        <c:grouping val="clustered"/>
        <c:varyColors val="1"/>
        <c:ser>
          <c:idx val="0"/>
          <c:order val="0"/>
          <c:invertIfNegative val="1"/>
          <c:cat>
            <c:numRef>
              <c:f>FU!$D$162:$D$171</c:f>
              <c:numCache>
                <c:formatCode>#,##0</c:formatCode>
                <c:ptCount val="10"/>
                <c:pt idx="0">
                  <c:v>0</c:v>
                </c:pt>
                <c:pt idx="1">
                  <c:v>0</c:v>
                </c:pt>
                <c:pt idx="2">
                  <c:v>0</c:v>
                </c:pt>
                <c:pt idx="3">
                  <c:v>0</c:v>
                </c:pt>
                <c:pt idx="4">
                  <c:v>0</c:v>
                </c:pt>
                <c:pt idx="5">
                  <c:v>0</c:v>
                </c:pt>
                <c:pt idx="6">
                  <c:v>0</c:v>
                </c:pt>
                <c:pt idx="7">
                  <c:v>0</c:v>
                </c:pt>
                <c:pt idx="8">
                  <c:v>0</c:v>
                </c:pt>
                <c:pt idx="9">
                  <c:v>0</c:v>
                </c:pt>
              </c:numCache>
            </c:numRef>
          </c:cat>
          <c:val>
            <c:numRef>
              <c:f>FU!$E$162:$E$171</c:f>
              <c:numCache>
                <c:formatCode>_-* #,##0_-;\-* #,##0_-;_-* "-"_-;_-@</c:formatCode>
                <c:ptCount val="10"/>
                <c:pt idx="0">
                  <c:v>0</c:v>
                </c:pt>
                <c:pt idx="1">
                  <c:v>0</c:v>
                </c:pt>
                <c:pt idx="2">
                  <c:v>0</c:v>
                </c:pt>
                <c:pt idx="3">
                  <c:v>0</c:v>
                </c:pt>
                <c:pt idx="4">
                  <c:v>0</c:v>
                </c:pt>
                <c:pt idx="5">
                  <c:v>0</c:v>
                </c:pt>
                <c:pt idx="6">
                  <c:v>0</c:v>
                </c:pt>
                <c:pt idx="7">
                  <c:v>0</c:v>
                </c:pt>
                <c:pt idx="8">
                  <c:v>0</c:v>
                </c:pt>
                <c:pt idx="9">
                  <c:v>0</c:v>
                </c:pt>
              </c:numCache>
            </c:numRef>
          </c:val>
          <c:extLst xmlns:c16r2="http://schemas.microsoft.com/office/drawing/2015/06/chart">
            <c:ext xmlns:c16="http://schemas.microsoft.com/office/drawing/2014/chart" uri="{C3380CC4-5D6E-409C-BE32-E72D297353CC}">
              <c16:uniqueId val="{00000000-A9AB-4FEB-8C81-66EAFD5D2360}"/>
            </c:ext>
          </c:extLst>
        </c:ser>
        <c:dLbls>
          <c:showLegendKey val="0"/>
          <c:showVal val="0"/>
          <c:showCatName val="0"/>
          <c:showSerName val="0"/>
          <c:showPercent val="0"/>
          <c:showBubbleSize val="0"/>
        </c:dLbls>
        <c:gapWidth val="150"/>
        <c:axId val="1742599136"/>
        <c:axId val="1742605664"/>
      </c:barChart>
      <c:catAx>
        <c:axId val="1742599136"/>
        <c:scaling>
          <c:orientation val="maxMin"/>
        </c:scaling>
        <c:delete val="0"/>
        <c:axPos val="l"/>
        <c:title>
          <c:tx>
            <c:rich>
              <a:bodyPr/>
              <a:lstStyle/>
              <a:p>
                <a:pPr lvl="0">
                  <a:defRPr b="0">
                    <a:solidFill>
                      <a:srgbClr val="000000"/>
                    </a:solidFill>
                    <a:latin typeface="+mn-lt"/>
                  </a:defRPr>
                </a:pPr>
                <a:endParaRPr/>
              </a:p>
            </c:rich>
          </c:tx>
          <c:overlay val="0"/>
        </c:title>
        <c:numFmt formatCode="#,##0" sourceLinked="1"/>
        <c:majorTickMark val="none"/>
        <c:minorTickMark val="none"/>
        <c:tickLblPos val="nextTo"/>
        <c:txPr>
          <a:bodyPr/>
          <a:lstStyle/>
          <a:p>
            <a:pPr lvl="0">
              <a:defRPr b="0">
                <a:solidFill>
                  <a:srgbClr val="000000"/>
                </a:solidFill>
                <a:latin typeface="+mn-lt"/>
              </a:defRPr>
            </a:pPr>
            <a:endParaRPr lang="es-MX"/>
          </a:p>
        </c:txPr>
        <c:crossAx val="1742605664"/>
        <c:crosses val="autoZero"/>
        <c:auto val="1"/>
        <c:lblAlgn val="ctr"/>
        <c:lblOffset val="100"/>
        <c:noMultiLvlLbl val="1"/>
      </c:catAx>
      <c:valAx>
        <c:axId val="1742605664"/>
        <c:scaling>
          <c:orientation val="minMax"/>
        </c:scaling>
        <c:delete val="0"/>
        <c:axPos val="b"/>
        <c:numFmt formatCode="_-* #,##0_-;\-* #,##0_-;_-* &quot;-&quot;_-;_-@" sourceLinked="1"/>
        <c:majorTickMark val="cross"/>
        <c:minorTickMark val="cross"/>
        <c:tickLblPos val="nextTo"/>
        <c:spPr>
          <a:ln>
            <a:noFill/>
          </a:ln>
        </c:spPr>
        <c:crossAx val="1742599136"/>
        <c:crosses val="max"/>
        <c:crossBetween val="between"/>
      </c:valAx>
    </c:plotArea>
    <c:plotVisOnly val="1"/>
    <c:dispBlanksAs val="zero"/>
    <c:showDLblsOverMax val="1"/>
  </c:chart>
  <c:spPr>
    <a:solidFill>
      <a:srgbClr val="FFFFFF"/>
    </a:solidFill>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1"/>
  <c:style val="2"/>
  <c:chart>
    <c:title>
      <c:tx>
        <c:rich>
          <a:bodyPr/>
          <a:lstStyle/>
          <a:p>
            <a:pPr lvl="0">
              <a:defRPr sz="1400" b="0" i="0">
                <a:solidFill>
                  <a:srgbClr val="333333"/>
                </a:solidFill>
                <a:latin typeface="+mn-lt"/>
              </a:defRPr>
            </a:pPr>
            <a:r>
              <a:rPr sz="1400" b="0" i="0">
                <a:solidFill>
                  <a:srgbClr val="333333"/>
                </a:solidFill>
                <a:latin typeface="+mn-lt"/>
              </a:rPr>
              <a:t>Presupuesto de egresos</a:t>
            </a:r>
          </a:p>
        </c:rich>
      </c:tx>
      <c:overlay val="0"/>
    </c:title>
    <c:autoTitleDeleted val="0"/>
    <c:plotArea>
      <c:layout/>
      <c:pieChart>
        <c:varyColors val="1"/>
        <c:ser>
          <c:idx val="0"/>
          <c:order val="0"/>
          <c:dPt>
            <c:idx val="0"/>
            <c:bubble3D val="0"/>
            <c:extLst xmlns:c16r2="http://schemas.microsoft.com/office/drawing/2015/06/chart">
              <c:ext xmlns:c16="http://schemas.microsoft.com/office/drawing/2014/chart" uri="{C3380CC4-5D6E-409C-BE32-E72D297353CC}">
                <c16:uniqueId val="{00000000-6E84-4979-B9AC-1A8611DD2640}"/>
              </c:ext>
            </c:extLst>
          </c:dPt>
          <c:dPt>
            <c:idx val="1"/>
            <c:bubble3D val="0"/>
            <c:extLst xmlns:c16r2="http://schemas.microsoft.com/office/drawing/2015/06/chart">
              <c:ext xmlns:c16="http://schemas.microsoft.com/office/drawing/2014/chart" uri="{C3380CC4-5D6E-409C-BE32-E72D297353CC}">
                <c16:uniqueId val="{00000001-6E84-4979-B9AC-1A8611DD2640}"/>
              </c:ext>
            </c:extLst>
          </c:dPt>
          <c:dPt>
            <c:idx val="2"/>
            <c:bubble3D val="0"/>
            <c:extLst xmlns:c16r2="http://schemas.microsoft.com/office/drawing/2015/06/chart">
              <c:ext xmlns:c16="http://schemas.microsoft.com/office/drawing/2014/chart" uri="{C3380CC4-5D6E-409C-BE32-E72D297353CC}">
                <c16:uniqueId val="{00000002-6E84-4979-B9AC-1A8611DD2640}"/>
              </c:ext>
            </c:extLst>
          </c:dPt>
          <c:dPt>
            <c:idx val="3"/>
            <c:bubble3D val="0"/>
            <c:extLst xmlns:c16r2="http://schemas.microsoft.com/office/drawing/2015/06/chart">
              <c:ext xmlns:c16="http://schemas.microsoft.com/office/drawing/2014/chart" uri="{C3380CC4-5D6E-409C-BE32-E72D297353CC}">
                <c16:uniqueId val="{00000003-6E84-4979-B9AC-1A8611DD2640}"/>
              </c:ext>
            </c:extLst>
          </c:dPt>
          <c:dPt>
            <c:idx val="4"/>
            <c:bubble3D val="0"/>
            <c:extLst xmlns:c16r2="http://schemas.microsoft.com/office/drawing/2015/06/chart">
              <c:ext xmlns:c16="http://schemas.microsoft.com/office/drawing/2014/chart" uri="{C3380CC4-5D6E-409C-BE32-E72D297353CC}">
                <c16:uniqueId val="{00000004-6E84-4979-B9AC-1A8611DD2640}"/>
              </c:ext>
            </c:extLst>
          </c:dPt>
          <c:dPt>
            <c:idx val="5"/>
            <c:bubble3D val="0"/>
            <c:extLst xmlns:c16r2="http://schemas.microsoft.com/office/drawing/2015/06/chart">
              <c:ext xmlns:c16="http://schemas.microsoft.com/office/drawing/2014/chart" uri="{C3380CC4-5D6E-409C-BE32-E72D297353CC}">
                <c16:uniqueId val="{00000005-6E84-4979-B9AC-1A8611DD2640}"/>
              </c:ext>
            </c:extLst>
          </c:dPt>
          <c:dPt>
            <c:idx val="6"/>
            <c:bubble3D val="0"/>
            <c:extLst xmlns:c16r2="http://schemas.microsoft.com/office/drawing/2015/06/chart">
              <c:ext xmlns:c16="http://schemas.microsoft.com/office/drawing/2014/chart" uri="{C3380CC4-5D6E-409C-BE32-E72D297353CC}">
                <c16:uniqueId val="{00000006-6E84-4979-B9AC-1A8611DD2640}"/>
              </c:ext>
            </c:extLst>
          </c:dPt>
          <c:dPt>
            <c:idx val="7"/>
            <c:bubble3D val="0"/>
            <c:extLst xmlns:c16r2="http://schemas.microsoft.com/office/drawing/2015/06/chart">
              <c:ext xmlns:c16="http://schemas.microsoft.com/office/drawing/2014/chart" uri="{C3380CC4-5D6E-409C-BE32-E72D297353CC}">
                <c16:uniqueId val="{00000007-6E84-4979-B9AC-1A8611DD2640}"/>
              </c:ext>
            </c:extLst>
          </c:dPt>
          <c:dPt>
            <c:idx val="8"/>
            <c:bubble3D val="0"/>
            <c:extLst xmlns:c16r2="http://schemas.microsoft.com/office/drawing/2015/06/chart">
              <c:ext xmlns:c16="http://schemas.microsoft.com/office/drawing/2014/chart" uri="{C3380CC4-5D6E-409C-BE32-E72D297353CC}">
                <c16:uniqueId val="{00000008-6E84-4979-B9AC-1A8611DD2640}"/>
              </c:ext>
            </c:extLst>
          </c:dPt>
          <c:dLbls>
            <c:spPr>
              <a:noFill/>
              <a:ln>
                <a:noFill/>
              </a:ln>
              <a:effectLst/>
            </c:spPr>
            <c:showLegendKey val="0"/>
            <c:showVal val="0"/>
            <c:showCatName val="0"/>
            <c:showSerName val="0"/>
            <c:showPercent val="1"/>
            <c:showBubbleSize val="0"/>
            <c:showLeaderLines val="1"/>
            <c:extLst xmlns:c16r2="http://schemas.microsoft.com/office/drawing/2015/06/chart">
              <c:ext xmlns:c15="http://schemas.microsoft.com/office/drawing/2012/chart" uri="{CE6537A1-D6FC-4f65-9D91-7224C49458BB}"/>
            </c:extLst>
          </c:dLbls>
          <c:cat>
            <c:numRef>
              <c:f>FU!$V$163:$V$171</c:f>
              <c:numCache>
                <c:formatCode>[$-F800]dddd\,\ mmmm\ dd\,\ yyyy</c:formatCode>
                <c:ptCount val="9"/>
                <c:pt idx="0">
                  <c:v>0</c:v>
                </c:pt>
                <c:pt idx="1">
                  <c:v>0</c:v>
                </c:pt>
                <c:pt idx="2">
                  <c:v>0</c:v>
                </c:pt>
                <c:pt idx="3">
                  <c:v>0</c:v>
                </c:pt>
                <c:pt idx="4">
                  <c:v>0</c:v>
                </c:pt>
                <c:pt idx="5">
                  <c:v>0</c:v>
                </c:pt>
                <c:pt idx="6">
                  <c:v>0</c:v>
                </c:pt>
                <c:pt idx="7">
                  <c:v>0</c:v>
                </c:pt>
                <c:pt idx="8">
                  <c:v>0</c:v>
                </c:pt>
              </c:numCache>
            </c:numRef>
          </c:cat>
          <c:val>
            <c:numRef>
              <c:f>FU!$W$163:$W$171</c:f>
              <c:numCache>
                <c:formatCode>#,##0</c:formatCode>
                <c:ptCount val="9"/>
                <c:pt idx="0">
                  <c:v>0</c:v>
                </c:pt>
                <c:pt idx="1">
                  <c:v>0</c:v>
                </c:pt>
                <c:pt idx="2">
                  <c:v>0</c:v>
                </c:pt>
                <c:pt idx="3">
                  <c:v>0</c:v>
                </c:pt>
                <c:pt idx="4">
                  <c:v>0</c:v>
                </c:pt>
                <c:pt idx="5">
                  <c:v>0</c:v>
                </c:pt>
                <c:pt idx="6">
                  <c:v>0</c:v>
                </c:pt>
                <c:pt idx="7">
                  <c:v>0</c:v>
                </c:pt>
                <c:pt idx="8">
                  <c:v>0</c:v>
                </c:pt>
              </c:numCache>
            </c:numRef>
          </c:val>
          <c:extLst xmlns:c16r2="http://schemas.microsoft.com/office/drawing/2015/06/chart">
            <c:ext xmlns:c16="http://schemas.microsoft.com/office/drawing/2014/chart" uri="{C3380CC4-5D6E-409C-BE32-E72D297353CC}">
              <c16:uniqueId val="{00000009-6E84-4979-B9AC-1A8611DD2640}"/>
            </c:ext>
          </c:extLst>
        </c:ser>
        <c:dLbls>
          <c:showLegendKey val="0"/>
          <c:showVal val="0"/>
          <c:showCatName val="0"/>
          <c:showSerName val="0"/>
          <c:showPercent val="0"/>
          <c:showBubbleSize val="0"/>
          <c:showLeaderLines val="1"/>
        </c:dLbls>
        <c:firstSliceAng val="0"/>
      </c:pieChart>
    </c:plotArea>
    <c:plotVisOnly val="1"/>
    <c:dispBlanksAs val="zero"/>
    <c:showDLblsOverMax val="1"/>
  </c:chart>
  <c:spPr>
    <a:solidFill>
      <a:srgbClr val="FFFFFF"/>
    </a:solidFill>
  </c:sp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1.jpg"/><Relationship Id="rId2" Type="http://schemas.openxmlformats.org/officeDocument/2006/relationships/chart" Target="../charts/chart2.xml"/><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oneCellAnchor>
    <xdr:from>
      <xdr:col>1</xdr:col>
      <xdr:colOff>0</xdr:colOff>
      <xdr:row>160</xdr:row>
      <xdr:rowOff>19050</xdr:rowOff>
    </xdr:from>
    <xdr:ext cx="3638550" cy="3190875"/>
    <xdr:graphicFrame macro="">
      <xdr:nvGraphicFramePr>
        <xdr:cNvPr id="2" name="Chart 1" descr="Chart 0">
          <a:extLst>
            <a:ext uri="{FF2B5EF4-FFF2-40B4-BE49-F238E27FC236}">
              <a16:creationId xmlns:a16="http://schemas.microsoft.com/office/drawing/2014/main" xmlns="" id="{00000000-0008-0000-04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19</xdr:col>
      <xdr:colOff>133350</xdr:colOff>
      <xdr:row>160</xdr:row>
      <xdr:rowOff>47625</xdr:rowOff>
    </xdr:from>
    <xdr:ext cx="3629025" cy="3162300"/>
    <xdr:graphicFrame macro="">
      <xdr:nvGraphicFramePr>
        <xdr:cNvPr id="3" name="Chart 2" descr="Chart 1">
          <a:extLst>
            <a:ext uri="{FF2B5EF4-FFF2-40B4-BE49-F238E27FC236}">
              <a16:creationId xmlns:a16="http://schemas.microsoft.com/office/drawing/2014/main" xmlns="" id="{00000000-0008-0000-04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oneCellAnchor>
    <xdr:from>
      <xdr:col>1</xdr:col>
      <xdr:colOff>123825</xdr:colOff>
      <xdr:row>0</xdr:row>
      <xdr:rowOff>66675</xdr:rowOff>
    </xdr:from>
    <xdr:ext cx="1438275" cy="590550"/>
    <xdr:pic>
      <xdr:nvPicPr>
        <xdr:cNvPr id="4" name="image1.jpg">
          <a:extLst>
            <a:ext uri="{FF2B5EF4-FFF2-40B4-BE49-F238E27FC236}">
              <a16:creationId xmlns:a16="http://schemas.microsoft.com/office/drawing/2014/main" xmlns="" id="{00000000-0008-0000-04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hyperlink" Target="https://transparencia.info.jalisco.gob.mx/transparencia/informacion-fundamental/12185" TargetMode="External"/></Relationships>
</file>

<file path=xl/worksheets/_rels/sheet16.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18.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6.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8.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9.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68"/>
  <sheetViews>
    <sheetView workbookViewId="0">
      <pane xSplit="1" ySplit="1" topLeftCell="B2" activePane="bottomRight" state="frozen"/>
      <selection pane="topRight" activeCell="B1" sqref="B1"/>
      <selection pane="bottomLeft" activeCell="A2" sqref="A2"/>
      <selection pane="bottomRight" activeCell="A7" sqref="A7"/>
    </sheetView>
  </sheetViews>
  <sheetFormatPr baseColWidth="10" defaultColWidth="14.42578125" defaultRowHeight="15" customHeight="1"/>
  <cols>
    <col min="1" max="1" width="107.140625" customWidth="1"/>
    <col min="2" max="2" width="22.85546875" customWidth="1"/>
    <col min="3" max="3" width="10.140625" customWidth="1"/>
    <col min="4" max="4" width="16.42578125" customWidth="1"/>
    <col min="5" max="5" width="23" customWidth="1"/>
    <col min="6" max="6" width="12" customWidth="1"/>
    <col min="7" max="7" width="15.42578125" customWidth="1"/>
    <col min="8" max="8" width="21.42578125" customWidth="1"/>
    <col min="9" max="9" width="18" customWidth="1"/>
    <col min="10" max="10" width="48.5703125" customWidth="1"/>
    <col min="11" max="11" width="13.140625" customWidth="1"/>
    <col min="12" max="12" width="48.140625" customWidth="1"/>
    <col min="13" max="15" width="14.42578125" customWidth="1"/>
    <col min="16" max="26" width="10" customWidth="1"/>
  </cols>
  <sheetData>
    <row r="1" spans="1:13" ht="25.5" customHeight="1">
      <c r="A1" s="1" t="s">
        <v>0</v>
      </c>
      <c r="B1" s="2" t="s">
        <v>1</v>
      </c>
      <c r="C1" s="2" t="s">
        <v>2</v>
      </c>
      <c r="D1" s="3" t="s">
        <v>3</v>
      </c>
      <c r="E1" s="2" t="s">
        <v>4</v>
      </c>
      <c r="F1" s="3" t="s">
        <v>5</v>
      </c>
      <c r="G1" s="3" t="s">
        <v>6</v>
      </c>
      <c r="H1" s="3" t="s">
        <v>7</v>
      </c>
      <c r="I1" s="3" t="s">
        <v>8</v>
      </c>
      <c r="J1" s="4" t="s">
        <v>9</v>
      </c>
      <c r="K1" s="3" t="s">
        <v>10</v>
      </c>
      <c r="L1" s="4" t="s">
        <v>11</v>
      </c>
      <c r="M1" s="5"/>
    </row>
    <row r="2" spans="1:13" ht="15.75" customHeight="1">
      <c r="A2" s="7" t="s">
        <v>12</v>
      </c>
      <c r="B2" s="8" t="s">
        <v>13</v>
      </c>
      <c r="C2" s="8" t="s">
        <v>14</v>
      </c>
      <c r="D2" s="9">
        <v>1</v>
      </c>
      <c r="E2" s="8" t="s">
        <v>15</v>
      </c>
      <c r="F2" s="9" t="s">
        <v>16</v>
      </c>
      <c r="G2" s="9" t="s">
        <v>17</v>
      </c>
      <c r="H2" s="9">
        <v>1824</v>
      </c>
      <c r="I2" s="9" t="s">
        <v>18</v>
      </c>
      <c r="J2" s="10" t="s">
        <v>18</v>
      </c>
      <c r="K2" s="9">
        <v>700100</v>
      </c>
      <c r="L2" s="11"/>
      <c r="M2" s="12"/>
    </row>
    <row r="3" spans="1:13" ht="15.75" customHeight="1">
      <c r="A3" s="7" t="s">
        <v>19</v>
      </c>
      <c r="B3" s="8" t="s">
        <v>13</v>
      </c>
      <c r="C3" s="8" t="s">
        <v>14</v>
      </c>
      <c r="D3" s="9">
        <v>4</v>
      </c>
      <c r="E3" s="8" t="s">
        <v>15</v>
      </c>
      <c r="F3" s="9" t="s">
        <v>16</v>
      </c>
      <c r="G3" s="9" t="s">
        <v>17</v>
      </c>
      <c r="H3" s="9">
        <v>1824</v>
      </c>
      <c r="I3" s="9" t="s">
        <v>18</v>
      </c>
      <c r="J3" s="10" t="s">
        <v>18</v>
      </c>
      <c r="K3" s="9">
        <v>700400</v>
      </c>
      <c r="L3" s="10"/>
      <c r="M3" s="12"/>
    </row>
    <row r="4" spans="1:13" ht="15.75" customHeight="1">
      <c r="A4" s="7" t="s">
        <v>20</v>
      </c>
      <c r="B4" s="8" t="s">
        <v>13</v>
      </c>
      <c r="C4" s="8" t="s">
        <v>14</v>
      </c>
      <c r="D4" s="9">
        <v>5</v>
      </c>
      <c r="E4" s="8" t="s">
        <v>15</v>
      </c>
      <c r="F4" s="9" t="s">
        <v>16</v>
      </c>
      <c r="G4" s="9" t="s">
        <v>17</v>
      </c>
      <c r="H4" s="9">
        <v>1824</v>
      </c>
      <c r="I4" s="9" t="s">
        <v>18</v>
      </c>
      <c r="J4" s="10" t="s">
        <v>18</v>
      </c>
      <c r="K4" s="9">
        <v>700500</v>
      </c>
      <c r="L4" s="11"/>
      <c r="M4" s="12"/>
    </row>
    <row r="5" spans="1:13" ht="15.75" customHeight="1">
      <c r="A5" s="7" t="s">
        <v>21</v>
      </c>
      <c r="B5" s="8" t="s">
        <v>13</v>
      </c>
      <c r="C5" s="8" t="s">
        <v>14</v>
      </c>
      <c r="D5" s="9">
        <v>6</v>
      </c>
      <c r="E5" s="8" t="s">
        <v>15</v>
      </c>
      <c r="F5" s="9" t="s">
        <v>16</v>
      </c>
      <c r="G5" s="9" t="s">
        <v>17</v>
      </c>
      <c r="H5" s="9">
        <v>1824</v>
      </c>
      <c r="I5" s="9" t="s">
        <v>18</v>
      </c>
      <c r="J5" s="10" t="s">
        <v>18</v>
      </c>
      <c r="K5" s="9">
        <v>700600</v>
      </c>
      <c r="L5" s="11"/>
      <c r="M5" s="12"/>
    </row>
    <row r="6" spans="1:13" ht="15.75" customHeight="1">
      <c r="A6" s="7" t="s">
        <v>22</v>
      </c>
      <c r="B6" s="8" t="s">
        <v>13</v>
      </c>
      <c r="C6" s="8" t="s">
        <v>14</v>
      </c>
      <c r="D6" s="9">
        <v>13</v>
      </c>
      <c r="E6" s="8" t="s">
        <v>15</v>
      </c>
      <c r="F6" s="9" t="s">
        <v>16</v>
      </c>
      <c r="G6" s="9" t="s">
        <v>17</v>
      </c>
      <c r="H6" s="9">
        <v>1824</v>
      </c>
      <c r="I6" s="9" t="s">
        <v>18</v>
      </c>
      <c r="J6" s="10" t="s">
        <v>18</v>
      </c>
      <c r="K6" s="9">
        <v>701300</v>
      </c>
      <c r="L6" s="11"/>
      <c r="M6" s="12"/>
    </row>
    <row r="7" spans="1:13" ht="15.75" customHeight="1">
      <c r="A7" s="7" t="s">
        <v>23</v>
      </c>
      <c r="B7" s="8" t="s">
        <v>13</v>
      </c>
      <c r="C7" s="8" t="s">
        <v>14</v>
      </c>
      <c r="D7" s="9">
        <v>14</v>
      </c>
      <c r="E7" s="8" t="s">
        <v>15</v>
      </c>
      <c r="F7" s="9" t="s">
        <v>16</v>
      </c>
      <c r="G7" s="9" t="s">
        <v>17</v>
      </c>
      <c r="H7" s="9">
        <v>1824</v>
      </c>
      <c r="I7" s="9" t="s">
        <v>18</v>
      </c>
      <c r="J7" s="10" t="s">
        <v>18</v>
      </c>
      <c r="K7" s="9">
        <v>701400</v>
      </c>
      <c r="L7" s="11"/>
      <c r="M7" s="12"/>
    </row>
    <row r="8" spans="1:13" ht="15.75" customHeight="1">
      <c r="A8" s="7" t="s">
        <v>24</v>
      </c>
      <c r="B8" s="8" t="s">
        <v>13</v>
      </c>
      <c r="C8" s="8" t="s">
        <v>14</v>
      </c>
      <c r="D8" s="9">
        <v>15</v>
      </c>
      <c r="E8" s="8" t="s">
        <v>15</v>
      </c>
      <c r="F8" s="9" t="s">
        <v>16</v>
      </c>
      <c r="G8" s="9" t="s">
        <v>17</v>
      </c>
      <c r="H8" s="9">
        <v>1824</v>
      </c>
      <c r="I8" s="9" t="s">
        <v>18</v>
      </c>
      <c r="J8" s="10" t="s">
        <v>18</v>
      </c>
      <c r="K8" s="9">
        <v>701500</v>
      </c>
      <c r="L8" s="11"/>
      <c r="M8" s="12"/>
    </row>
    <row r="9" spans="1:13" ht="15.75" customHeight="1">
      <c r="A9" s="7" t="s">
        <v>25</v>
      </c>
      <c r="B9" s="8" t="s">
        <v>13</v>
      </c>
      <c r="C9" s="8" t="s">
        <v>14</v>
      </c>
      <c r="D9" s="9">
        <v>16</v>
      </c>
      <c r="E9" s="8" t="s">
        <v>15</v>
      </c>
      <c r="F9" s="9" t="s">
        <v>16</v>
      </c>
      <c r="G9" s="9" t="s">
        <v>17</v>
      </c>
      <c r="H9" s="9">
        <v>1824</v>
      </c>
      <c r="I9" s="9" t="s">
        <v>18</v>
      </c>
      <c r="J9" s="10" t="s">
        <v>18</v>
      </c>
      <c r="K9" s="9">
        <v>701600</v>
      </c>
      <c r="L9" s="10"/>
      <c r="M9" s="12"/>
    </row>
    <row r="10" spans="1:13" ht="15.75" customHeight="1">
      <c r="A10" s="7" t="s">
        <v>26</v>
      </c>
      <c r="B10" s="8" t="s">
        <v>13</v>
      </c>
      <c r="C10" s="8" t="s">
        <v>14</v>
      </c>
      <c r="D10" s="9">
        <v>18</v>
      </c>
      <c r="E10" s="8" t="s">
        <v>15</v>
      </c>
      <c r="F10" s="9" t="s">
        <v>16</v>
      </c>
      <c r="G10" s="9" t="s">
        <v>17</v>
      </c>
      <c r="H10" s="9">
        <v>1824</v>
      </c>
      <c r="I10" s="9" t="s">
        <v>18</v>
      </c>
      <c r="J10" s="10" t="s">
        <v>18</v>
      </c>
      <c r="K10" s="9">
        <v>701800</v>
      </c>
      <c r="L10" s="11"/>
      <c r="M10" s="12"/>
    </row>
    <row r="11" spans="1:13" ht="78.75" customHeight="1">
      <c r="A11" s="7" t="s">
        <v>27</v>
      </c>
      <c r="B11" s="8" t="s">
        <v>13</v>
      </c>
      <c r="C11" s="8" t="s">
        <v>14</v>
      </c>
      <c r="D11" s="9">
        <v>23</v>
      </c>
      <c r="E11" s="8" t="s">
        <v>15</v>
      </c>
      <c r="F11" s="9" t="s">
        <v>16</v>
      </c>
      <c r="G11" s="9" t="s">
        <v>17</v>
      </c>
      <c r="H11" s="9">
        <v>1824</v>
      </c>
      <c r="I11" s="9" t="s">
        <v>18</v>
      </c>
      <c r="J11" s="10" t="s">
        <v>28</v>
      </c>
      <c r="K11" s="9">
        <v>702300</v>
      </c>
      <c r="L11" s="10"/>
      <c r="M11" s="12"/>
    </row>
    <row r="12" spans="1:13" ht="15.75" customHeight="1">
      <c r="A12" s="7" t="s">
        <v>29</v>
      </c>
      <c r="B12" s="8" t="s">
        <v>13</v>
      </c>
      <c r="C12" s="8" t="s">
        <v>14</v>
      </c>
      <c r="D12" s="9">
        <v>24</v>
      </c>
      <c r="E12" s="8" t="s">
        <v>15</v>
      </c>
      <c r="F12" s="9" t="s">
        <v>16</v>
      </c>
      <c r="G12" s="9" t="s">
        <v>17</v>
      </c>
      <c r="H12" s="9">
        <v>1824</v>
      </c>
      <c r="I12" s="9" t="s">
        <v>18</v>
      </c>
      <c r="J12" s="10" t="s">
        <v>18</v>
      </c>
      <c r="K12" s="9">
        <v>702400</v>
      </c>
      <c r="L12" s="11"/>
      <c r="M12" s="12"/>
    </row>
    <row r="13" spans="1:13" ht="15.75" customHeight="1">
      <c r="A13" s="7" t="s">
        <v>30</v>
      </c>
      <c r="B13" s="8" t="s">
        <v>13</v>
      </c>
      <c r="C13" s="8" t="s">
        <v>14</v>
      </c>
      <c r="D13" s="9">
        <v>25</v>
      </c>
      <c r="E13" s="8" t="s">
        <v>15</v>
      </c>
      <c r="F13" s="9" t="s">
        <v>16</v>
      </c>
      <c r="G13" s="9" t="s">
        <v>17</v>
      </c>
      <c r="H13" s="9">
        <v>1824</v>
      </c>
      <c r="I13" s="9" t="s">
        <v>18</v>
      </c>
      <c r="J13" s="10" t="s">
        <v>18</v>
      </c>
      <c r="K13" s="9">
        <v>702500</v>
      </c>
      <c r="L13" s="11"/>
      <c r="M13" s="12"/>
    </row>
    <row r="14" spans="1:13" ht="15.75" customHeight="1">
      <c r="A14" s="7" t="s">
        <v>31</v>
      </c>
      <c r="B14" s="8" t="s">
        <v>13</v>
      </c>
      <c r="C14" s="8" t="s">
        <v>14</v>
      </c>
      <c r="D14" s="9">
        <v>29</v>
      </c>
      <c r="E14" s="8" t="s">
        <v>15</v>
      </c>
      <c r="F14" s="9" t="s">
        <v>16</v>
      </c>
      <c r="G14" s="9" t="s">
        <v>17</v>
      </c>
      <c r="H14" s="9">
        <v>1824</v>
      </c>
      <c r="I14" s="9" t="s">
        <v>18</v>
      </c>
      <c r="J14" s="10" t="s">
        <v>18</v>
      </c>
      <c r="K14" s="9">
        <v>702900</v>
      </c>
      <c r="L14" s="11"/>
      <c r="M14" s="12"/>
    </row>
    <row r="15" spans="1:13" ht="15.75" customHeight="1">
      <c r="A15" s="7" t="s">
        <v>32</v>
      </c>
      <c r="B15" s="8" t="s">
        <v>13</v>
      </c>
      <c r="C15" s="8" t="s">
        <v>14</v>
      </c>
      <c r="D15" s="9">
        <v>31</v>
      </c>
      <c r="E15" s="8" t="s">
        <v>15</v>
      </c>
      <c r="F15" s="9" t="s">
        <v>16</v>
      </c>
      <c r="G15" s="9" t="s">
        <v>17</v>
      </c>
      <c r="H15" s="9">
        <v>1824</v>
      </c>
      <c r="I15" s="9" t="s">
        <v>18</v>
      </c>
      <c r="J15" s="10" t="s">
        <v>18</v>
      </c>
      <c r="K15" s="9">
        <v>703100</v>
      </c>
      <c r="L15" s="10"/>
      <c r="M15" s="12"/>
    </row>
    <row r="16" spans="1:13" ht="15.75" customHeight="1">
      <c r="A16" s="7" t="s">
        <v>33</v>
      </c>
      <c r="B16" s="8" t="s">
        <v>13</v>
      </c>
      <c r="C16" s="8" t="s">
        <v>14</v>
      </c>
      <c r="D16" s="9">
        <v>32</v>
      </c>
      <c r="E16" s="8" t="s">
        <v>15</v>
      </c>
      <c r="F16" s="9" t="s">
        <v>16</v>
      </c>
      <c r="G16" s="9" t="s">
        <v>17</v>
      </c>
      <c r="H16" s="9">
        <v>1824</v>
      </c>
      <c r="I16" s="9" t="s">
        <v>18</v>
      </c>
      <c r="J16" s="10" t="s">
        <v>18</v>
      </c>
      <c r="K16" s="9">
        <v>703200</v>
      </c>
      <c r="L16" s="10"/>
      <c r="M16" s="12"/>
    </row>
    <row r="17" spans="1:13" ht="15.75" customHeight="1">
      <c r="A17" s="7" t="s">
        <v>34</v>
      </c>
      <c r="B17" s="8" t="s">
        <v>13</v>
      </c>
      <c r="C17" s="8" t="s">
        <v>14</v>
      </c>
      <c r="D17" s="9">
        <v>35</v>
      </c>
      <c r="E17" s="8" t="s">
        <v>15</v>
      </c>
      <c r="F17" s="9" t="s">
        <v>16</v>
      </c>
      <c r="G17" s="9" t="s">
        <v>17</v>
      </c>
      <c r="H17" s="9">
        <v>1824</v>
      </c>
      <c r="I17" s="9" t="s">
        <v>18</v>
      </c>
      <c r="J17" s="10" t="s">
        <v>18</v>
      </c>
      <c r="K17" s="9">
        <v>703500</v>
      </c>
      <c r="L17" s="11"/>
      <c r="M17" s="12"/>
    </row>
    <row r="18" spans="1:13" ht="15.75" customHeight="1">
      <c r="A18" s="7" t="s">
        <v>35</v>
      </c>
      <c r="B18" s="8" t="s">
        <v>13</v>
      </c>
      <c r="C18" s="8" t="s">
        <v>14</v>
      </c>
      <c r="D18" s="9">
        <v>39</v>
      </c>
      <c r="E18" s="8" t="s">
        <v>15</v>
      </c>
      <c r="F18" s="9" t="s">
        <v>16</v>
      </c>
      <c r="G18" s="9" t="s">
        <v>17</v>
      </c>
      <c r="H18" s="9">
        <v>1824</v>
      </c>
      <c r="I18" s="9" t="s">
        <v>18</v>
      </c>
      <c r="J18" s="10" t="s">
        <v>18</v>
      </c>
      <c r="K18" s="9">
        <v>703900</v>
      </c>
      <c r="L18" s="11"/>
      <c r="M18" s="12"/>
    </row>
    <row r="19" spans="1:13" ht="15.75" customHeight="1">
      <c r="A19" s="7" t="s">
        <v>36</v>
      </c>
      <c r="B19" s="8" t="s">
        <v>13</v>
      </c>
      <c r="C19" s="8" t="s">
        <v>14</v>
      </c>
      <c r="D19" s="9">
        <v>40</v>
      </c>
      <c r="E19" s="8" t="s">
        <v>15</v>
      </c>
      <c r="F19" s="9" t="s">
        <v>16</v>
      </c>
      <c r="G19" s="9" t="s">
        <v>17</v>
      </c>
      <c r="H19" s="9">
        <v>1824</v>
      </c>
      <c r="I19" s="9" t="s">
        <v>18</v>
      </c>
      <c r="J19" s="10" t="s">
        <v>18</v>
      </c>
      <c r="K19" s="9">
        <v>704000</v>
      </c>
      <c r="L19" s="11"/>
      <c r="M19" s="12"/>
    </row>
    <row r="20" spans="1:13" ht="15.75" customHeight="1">
      <c r="A20" s="7" t="s">
        <v>37</v>
      </c>
      <c r="B20" s="8" t="s">
        <v>13</v>
      </c>
      <c r="C20" s="8" t="s">
        <v>14</v>
      </c>
      <c r="D20" s="9">
        <v>44</v>
      </c>
      <c r="E20" s="8" t="s">
        <v>15</v>
      </c>
      <c r="F20" s="9" t="s">
        <v>16</v>
      </c>
      <c r="G20" s="9" t="s">
        <v>17</v>
      </c>
      <c r="H20" s="9">
        <v>1824</v>
      </c>
      <c r="I20" s="9" t="s">
        <v>18</v>
      </c>
      <c r="J20" s="10" t="s">
        <v>18</v>
      </c>
      <c r="K20" s="9">
        <v>704400</v>
      </c>
      <c r="L20" s="11"/>
      <c r="M20" s="12"/>
    </row>
    <row r="21" spans="1:13" ht="15.75" customHeight="1">
      <c r="A21" s="10" t="s">
        <v>38</v>
      </c>
      <c r="B21" s="9" t="s">
        <v>13</v>
      </c>
      <c r="C21" s="9" t="s">
        <v>14</v>
      </c>
      <c r="D21" s="9">
        <v>45</v>
      </c>
      <c r="E21" s="9" t="s">
        <v>15</v>
      </c>
      <c r="F21" s="9" t="s">
        <v>16</v>
      </c>
      <c r="G21" s="9" t="s">
        <v>17</v>
      </c>
      <c r="H21" s="9">
        <v>1824</v>
      </c>
      <c r="I21" s="9" t="s">
        <v>18</v>
      </c>
      <c r="J21" s="10" t="s">
        <v>18</v>
      </c>
      <c r="K21" s="9">
        <v>704500</v>
      </c>
      <c r="L21" s="10"/>
      <c r="M21" s="12"/>
    </row>
    <row r="22" spans="1:13" ht="15.75" customHeight="1">
      <c r="A22" s="10" t="s">
        <v>39</v>
      </c>
      <c r="B22" s="9" t="s">
        <v>13</v>
      </c>
      <c r="C22" s="9" t="s">
        <v>14</v>
      </c>
      <c r="D22" s="9">
        <v>46</v>
      </c>
      <c r="E22" s="9" t="s">
        <v>15</v>
      </c>
      <c r="F22" s="9" t="s">
        <v>16</v>
      </c>
      <c r="G22" s="9" t="s">
        <v>17</v>
      </c>
      <c r="H22" s="9">
        <v>1824</v>
      </c>
      <c r="I22" s="9" t="s">
        <v>18</v>
      </c>
      <c r="J22" s="10" t="s">
        <v>18</v>
      </c>
      <c r="K22" s="9">
        <v>704600</v>
      </c>
      <c r="L22" s="10"/>
      <c r="M22" s="12"/>
    </row>
    <row r="23" spans="1:13" ht="15.75" customHeight="1">
      <c r="A23" s="10" t="s">
        <v>40</v>
      </c>
      <c r="B23" s="9" t="s">
        <v>13</v>
      </c>
      <c r="C23" s="9" t="s">
        <v>14</v>
      </c>
      <c r="D23" s="9">
        <v>47</v>
      </c>
      <c r="E23" s="9" t="s">
        <v>15</v>
      </c>
      <c r="F23" s="9" t="s">
        <v>16</v>
      </c>
      <c r="G23" s="9" t="s">
        <v>17</v>
      </c>
      <c r="H23" s="9">
        <v>1824</v>
      </c>
      <c r="I23" s="9" t="s">
        <v>18</v>
      </c>
      <c r="J23" s="10" t="s">
        <v>18</v>
      </c>
      <c r="K23" s="9">
        <v>704700</v>
      </c>
      <c r="L23" s="10"/>
      <c r="M23" s="12"/>
    </row>
    <row r="24" spans="1:13" ht="15.75" customHeight="1">
      <c r="A24" s="7" t="s">
        <v>41</v>
      </c>
      <c r="B24" s="8" t="s">
        <v>13</v>
      </c>
      <c r="C24" s="8" t="s">
        <v>14</v>
      </c>
      <c r="D24" s="9">
        <v>50</v>
      </c>
      <c r="E24" s="8" t="s">
        <v>15</v>
      </c>
      <c r="F24" s="9" t="s">
        <v>16</v>
      </c>
      <c r="G24" s="9" t="s">
        <v>17</v>
      </c>
      <c r="H24" s="9">
        <v>1824</v>
      </c>
      <c r="I24" s="9" t="s">
        <v>18</v>
      </c>
      <c r="J24" s="10" t="s">
        <v>18</v>
      </c>
      <c r="K24" s="9">
        <v>705000</v>
      </c>
      <c r="L24" s="10"/>
      <c r="M24" s="12"/>
    </row>
    <row r="25" spans="1:13" ht="15.75" customHeight="1">
      <c r="A25" s="10" t="s">
        <v>42</v>
      </c>
      <c r="B25" s="9" t="s">
        <v>13</v>
      </c>
      <c r="C25" s="9" t="s">
        <v>14</v>
      </c>
      <c r="D25" s="9">
        <v>53</v>
      </c>
      <c r="E25" s="9" t="s">
        <v>15</v>
      </c>
      <c r="F25" s="9" t="s">
        <v>16</v>
      </c>
      <c r="G25" s="9" t="s">
        <v>17</v>
      </c>
      <c r="H25" s="9">
        <v>1824</v>
      </c>
      <c r="I25" s="9" t="s">
        <v>18</v>
      </c>
      <c r="J25" s="10" t="s">
        <v>18</v>
      </c>
      <c r="K25" s="9">
        <v>705300</v>
      </c>
      <c r="L25" s="10"/>
      <c r="M25" s="12"/>
    </row>
    <row r="26" spans="1:13" ht="15.75" customHeight="1">
      <c r="A26" s="7" t="s">
        <v>43</v>
      </c>
      <c r="B26" s="8" t="s">
        <v>13</v>
      </c>
      <c r="C26" s="8" t="s">
        <v>14</v>
      </c>
      <c r="D26" s="9">
        <v>55</v>
      </c>
      <c r="E26" s="8" t="s">
        <v>15</v>
      </c>
      <c r="F26" s="9" t="s">
        <v>16</v>
      </c>
      <c r="G26" s="9" t="s">
        <v>17</v>
      </c>
      <c r="H26" s="9">
        <v>1824</v>
      </c>
      <c r="I26" s="9" t="s">
        <v>18</v>
      </c>
      <c r="J26" s="10" t="s">
        <v>18</v>
      </c>
      <c r="K26" s="9">
        <v>705500</v>
      </c>
      <c r="L26" s="11"/>
      <c r="M26" s="12"/>
    </row>
    <row r="27" spans="1:13" ht="15.75" customHeight="1">
      <c r="A27" s="10" t="s">
        <v>44</v>
      </c>
      <c r="B27" s="9" t="s">
        <v>13</v>
      </c>
      <c r="C27" s="9" t="s">
        <v>14</v>
      </c>
      <c r="D27" s="9">
        <v>58</v>
      </c>
      <c r="E27" s="9" t="s">
        <v>15</v>
      </c>
      <c r="F27" s="9" t="s">
        <v>16</v>
      </c>
      <c r="G27" s="9" t="s">
        <v>17</v>
      </c>
      <c r="H27" s="9">
        <v>1824</v>
      </c>
      <c r="I27" s="9" t="s">
        <v>18</v>
      </c>
      <c r="J27" s="10" t="s">
        <v>18</v>
      </c>
      <c r="K27" s="9">
        <v>705800</v>
      </c>
      <c r="L27" s="10"/>
      <c r="M27" s="12"/>
    </row>
    <row r="28" spans="1:13" ht="15.75" customHeight="1">
      <c r="A28" s="7" t="s">
        <v>45</v>
      </c>
      <c r="B28" s="8" t="s">
        <v>13</v>
      </c>
      <c r="C28" s="8" t="s">
        <v>14</v>
      </c>
      <c r="D28" s="9">
        <v>60</v>
      </c>
      <c r="E28" s="8" t="s">
        <v>15</v>
      </c>
      <c r="F28" s="9" t="s">
        <v>16</v>
      </c>
      <c r="G28" s="9" t="s">
        <v>17</v>
      </c>
      <c r="H28" s="9">
        <v>1824</v>
      </c>
      <c r="I28" s="9" t="s">
        <v>18</v>
      </c>
      <c r="J28" s="10" t="s">
        <v>18</v>
      </c>
      <c r="K28" s="9">
        <v>706000</v>
      </c>
      <c r="L28" s="11"/>
      <c r="M28" s="12"/>
    </row>
    <row r="29" spans="1:13" ht="15.75" customHeight="1">
      <c r="A29" s="7" t="s">
        <v>46</v>
      </c>
      <c r="B29" s="8" t="s">
        <v>13</v>
      </c>
      <c r="C29" s="8" t="s">
        <v>14</v>
      </c>
      <c r="D29" s="9">
        <v>63</v>
      </c>
      <c r="E29" s="8" t="s">
        <v>15</v>
      </c>
      <c r="F29" s="9" t="s">
        <v>16</v>
      </c>
      <c r="G29" s="9" t="s">
        <v>17</v>
      </c>
      <c r="H29" s="9">
        <v>1824</v>
      </c>
      <c r="I29" s="9" t="s">
        <v>18</v>
      </c>
      <c r="J29" s="10" t="s">
        <v>18</v>
      </c>
      <c r="K29" s="9">
        <v>706300</v>
      </c>
      <c r="L29" s="11"/>
      <c r="M29" s="12"/>
    </row>
    <row r="30" spans="1:13" ht="15.75" customHeight="1">
      <c r="A30" s="7" t="s">
        <v>47</v>
      </c>
      <c r="B30" s="8" t="s">
        <v>13</v>
      </c>
      <c r="C30" s="8" t="s">
        <v>14</v>
      </c>
      <c r="D30" s="9">
        <v>65</v>
      </c>
      <c r="E30" s="8" t="s">
        <v>15</v>
      </c>
      <c r="F30" s="9" t="s">
        <v>16</v>
      </c>
      <c r="G30" s="9" t="s">
        <v>17</v>
      </c>
      <c r="H30" s="9">
        <v>1824</v>
      </c>
      <c r="I30" s="9" t="s">
        <v>18</v>
      </c>
      <c r="J30" s="10" t="s">
        <v>18</v>
      </c>
      <c r="K30" s="9">
        <v>706500</v>
      </c>
      <c r="L30" s="11"/>
      <c r="M30" s="12"/>
    </row>
    <row r="31" spans="1:13" ht="15.75" customHeight="1">
      <c r="A31" s="7" t="s">
        <v>48</v>
      </c>
      <c r="B31" s="8" t="s">
        <v>13</v>
      </c>
      <c r="C31" s="8" t="s">
        <v>14</v>
      </c>
      <c r="D31" s="9">
        <v>66</v>
      </c>
      <c r="E31" s="8" t="s">
        <v>15</v>
      </c>
      <c r="F31" s="9" t="s">
        <v>16</v>
      </c>
      <c r="G31" s="9" t="s">
        <v>17</v>
      </c>
      <c r="H31" s="9">
        <v>1824</v>
      </c>
      <c r="I31" s="9" t="s">
        <v>18</v>
      </c>
      <c r="J31" s="10" t="s">
        <v>18</v>
      </c>
      <c r="K31" s="9">
        <v>706600</v>
      </c>
      <c r="L31" s="11"/>
      <c r="M31" s="12"/>
    </row>
    <row r="32" spans="1:13" ht="15.75" customHeight="1">
      <c r="A32" s="10" t="s">
        <v>49</v>
      </c>
      <c r="B32" s="9" t="s">
        <v>13</v>
      </c>
      <c r="C32" s="9" t="s">
        <v>14</v>
      </c>
      <c r="D32" s="9">
        <v>69</v>
      </c>
      <c r="E32" s="9" t="s">
        <v>15</v>
      </c>
      <c r="F32" s="9" t="s">
        <v>16</v>
      </c>
      <c r="G32" s="9" t="s">
        <v>17</v>
      </c>
      <c r="H32" s="9">
        <v>1824</v>
      </c>
      <c r="I32" s="9" t="s">
        <v>18</v>
      </c>
      <c r="J32" s="10" t="s">
        <v>18</v>
      </c>
      <c r="K32" s="9">
        <v>706900</v>
      </c>
      <c r="L32" s="10"/>
      <c r="M32" s="12"/>
    </row>
    <row r="33" spans="1:13" ht="15.75" customHeight="1">
      <c r="A33" s="7" t="s">
        <v>50</v>
      </c>
      <c r="B33" s="8" t="s">
        <v>13</v>
      </c>
      <c r="C33" s="8" t="s">
        <v>14</v>
      </c>
      <c r="D33" s="9">
        <v>71</v>
      </c>
      <c r="E33" s="8" t="s">
        <v>15</v>
      </c>
      <c r="F33" s="9" t="s">
        <v>16</v>
      </c>
      <c r="G33" s="9" t="s">
        <v>17</v>
      </c>
      <c r="H33" s="9">
        <v>1824</v>
      </c>
      <c r="I33" s="9" t="s">
        <v>18</v>
      </c>
      <c r="J33" s="10" t="s">
        <v>18</v>
      </c>
      <c r="K33" s="9">
        <v>707100</v>
      </c>
      <c r="L33" s="10"/>
      <c r="M33" s="12"/>
    </row>
    <row r="34" spans="1:13" ht="15.75" customHeight="1">
      <c r="A34" s="7" t="s">
        <v>51</v>
      </c>
      <c r="B34" s="8" t="s">
        <v>13</v>
      </c>
      <c r="C34" s="8" t="s">
        <v>14</v>
      </c>
      <c r="D34" s="9">
        <v>73</v>
      </c>
      <c r="E34" s="8" t="s">
        <v>15</v>
      </c>
      <c r="F34" s="9" t="s">
        <v>16</v>
      </c>
      <c r="G34" s="9" t="s">
        <v>17</v>
      </c>
      <c r="H34" s="9">
        <v>1824</v>
      </c>
      <c r="I34" s="9" t="s">
        <v>18</v>
      </c>
      <c r="J34" s="10" t="s">
        <v>18</v>
      </c>
      <c r="K34" s="9">
        <v>707300</v>
      </c>
      <c r="L34" s="10"/>
      <c r="M34" s="12"/>
    </row>
    <row r="35" spans="1:13" ht="15.75" customHeight="1">
      <c r="A35" s="7" t="s">
        <v>52</v>
      </c>
      <c r="B35" s="8" t="s">
        <v>13</v>
      </c>
      <c r="C35" s="8" t="s">
        <v>14</v>
      </c>
      <c r="D35" s="9">
        <v>76</v>
      </c>
      <c r="E35" s="8" t="s">
        <v>15</v>
      </c>
      <c r="F35" s="9" t="s">
        <v>16</v>
      </c>
      <c r="G35" s="9" t="s">
        <v>17</v>
      </c>
      <c r="H35" s="9">
        <v>1824</v>
      </c>
      <c r="I35" s="9" t="s">
        <v>18</v>
      </c>
      <c r="J35" s="10" t="s">
        <v>18</v>
      </c>
      <c r="K35" s="9">
        <v>707600</v>
      </c>
      <c r="L35" s="10"/>
      <c r="M35" s="12"/>
    </row>
    <row r="36" spans="1:13" ht="15.75" customHeight="1">
      <c r="A36" s="7" t="s">
        <v>53</v>
      </c>
      <c r="B36" s="8" t="s">
        <v>13</v>
      </c>
      <c r="C36" s="8" t="s">
        <v>14</v>
      </c>
      <c r="D36" s="9">
        <v>77</v>
      </c>
      <c r="E36" s="8" t="s">
        <v>15</v>
      </c>
      <c r="F36" s="9" t="s">
        <v>16</v>
      </c>
      <c r="G36" s="9" t="s">
        <v>17</v>
      </c>
      <c r="H36" s="9">
        <v>1824</v>
      </c>
      <c r="I36" s="9" t="s">
        <v>18</v>
      </c>
      <c r="J36" s="10" t="s">
        <v>18</v>
      </c>
      <c r="K36" s="9">
        <v>707700</v>
      </c>
      <c r="L36" s="10"/>
      <c r="M36" s="12"/>
    </row>
    <row r="37" spans="1:13" ht="15.75" customHeight="1">
      <c r="A37" s="7" t="s">
        <v>54</v>
      </c>
      <c r="B37" s="8" t="s">
        <v>13</v>
      </c>
      <c r="C37" s="8" t="s">
        <v>14</v>
      </c>
      <c r="D37" s="9">
        <v>78</v>
      </c>
      <c r="E37" s="8" t="s">
        <v>15</v>
      </c>
      <c r="F37" s="9" t="s">
        <v>16</v>
      </c>
      <c r="G37" s="9" t="s">
        <v>17</v>
      </c>
      <c r="H37" s="9">
        <v>1824</v>
      </c>
      <c r="I37" s="9" t="s">
        <v>18</v>
      </c>
      <c r="J37" s="10" t="s">
        <v>18</v>
      </c>
      <c r="K37" s="9">
        <v>707800</v>
      </c>
      <c r="L37" s="10"/>
      <c r="M37" s="12"/>
    </row>
    <row r="38" spans="1:13" ht="15.75" customHeight="1">
      <c r="A38" s="7" t="s">
        <v>55</v>
      </c>
      <c r="B38" s="8" t="s">
        <v>13</v>
      </c>
      <c r="C38" s="8" t="s">
        <v>14</v>
      </c>
      <c r="D38" s="9">
        <v>80</v>
      </c>
      <c r="E38" s="8" t="s">
        <v>15</v>
      </c>
      <c r="F38" s="9" t="s">
        <v>16</v>
      </c>
      <c r="G38" s="9" t="s">
        <v>17</v>
      </c>
      <c r="H38" s="9">
        <v>1824</v>
      </c>
      <c r="I38" s="9" t="s">
        <v>18</v>
      </c>
      <c r="J38" s="10" t="s">
        <v>18</v>
      </c>
      <c r="K38" s="9">
        <v>708000</v>
      </c>
      <c r="L38" s="10"/>
      <c r="M38" s="12"/>
    </row>
    <row r="39" spans="1:13" ht="15.75" customHeight="1">
      <c r="A39" s="7" t="s">
        <v>56</v>
      </c>
      <c r="B39" s="8" t="s">
        <v>13</v>
      </c>
      <c r="C39" s="8" t="s">
        <v>14</v>
      </c>
      <c r="D39" s="9">
        <v>82</v>
      </c>
      <c r="E39" s="8" t="s">
        <v>15</v>
      </c>
      <c r="F39" s="9" t="s">
        <v>16</v>
      </c>
      <c r="G39" s="9" t="s">
        <v>17</v>
      </c>
      <c r="H39" s="9">
        <v>1824</v>
      </c>
      <c r="I39" s="9" t="s">
        <v>18</v>
      </c>
      <c r="J39" s="10" t="s">
        <v>18</v>
      </c>
      <c r="K39" s="9">
        <v>708200</v>
      </c>
      <c r="L39" s="10"/>
      <c r="M39" s="12"/>
    </row>
    <row r="40" spans="1:13" ht="15.75" customHeight="1">
      <c r="A40" s="7" t="s">
        <v>57</v>
      </c>
      <c r="B40" s="8" t="s">
        <v>13</v>
      </c>
      <c r="C40" s="8" t="s">
        <v>14</v>
      </c>
      <c r="D40" s="9">
        <v>83</v>
      </c>
      <c r="E40" s="8" t="s">
        <v>15</v>
      </c>
      <c r="F40" s="9" t="s">
        <v>16</v>
      </c>
      <c r="G40" s="9" t="s">
        <v>17</v>
      </c>
      <c r="H40" s="9">
        <v>1824</v>
      </c>
      <c r="I40" s="9" t="s">
        <v>18</v>
      </c>
      <c r="J40" s="10" t="s">
        <v>18</v>
      </c>
      <c r="K40" s="9">
        <v>708300</v>
      </c>
      <c r="L40" s="10"/>
      <c r="M40" s="12"/>
    </row>
    <row r="41" spans="1:13" ht="15.75" customHeight="1">
      <c r="A41" s="7" t="s">
        <v>58</v>
      </c>
      <c r="B41" s="8" t="s">
        <v>13</v>
      </c>
      <c r="C41" s="8" t="s">
        <v>14</v>
      </c>
      <c r="D41" s="9">
        <v>84</v>
      </c>
      <c r="E41" s="8" t="s">
        <v>15</v>
      </c>
      <c r="F41" s="9" t="s">
        <v>16</v>
      </c>
      <c r="G41" s="9" t="s">
        <v>17</v>
      </c>
      <c r="H41" s="9">
        <v>1824</v>
      </c>
      <c r="I41" s="9" t="s">
        <v>18</v>
      </c>
      <c r="J41" s="10" t="s">
        <v>18</v>
      </c>
      <c r="K41" s="9">
        <v>708400</v>
      </c>
      <c r="L41" s="10"/>
      <c r="M41" s="12"/>
    </row>
    <row r="42" spans="1:13" ht="15.75" customHeight="1">
      <c r="A42" s="7" t="s">
        <v>59</v>
      </c>
      <c r="B42" s="8" t="s">
        <v>13</v>
      </c>
      <c r="C42" s="8" t="s">
        <v>14</v>
      </c>
      <c r="D42" s="9">
        <v>85</v>
      </c>
      <c r="E42" s="8" t="s">
        <v>15</v>
      </c>
      <c r="F42" s="9" t="s">
        <v>16</v>
      </c>
      <c r="G42" s="9" t="s">
        <v>17</v>
      </c>
      <c r="H42" s="9">
        <v>1824</v>
      </c>
      <c r="I42" s="9" t="s">
        <v>18</v>
      </c>
      <c r="J42" s="10" t="s">
        <v>18</v>
      </c>
      <c r="K42" s="9">
        <v>708500</v>
      </c>
      <c r="L42" s="10"/>
      <c r="M42" s="12"/>
    </row>
    <row r="43" spans="1:13" ht="15.75" customHeight="1">
      <c r="A43" s="7" t="s">
        <v>60</v>
      </c>
      <c r="B43" s="8" t="s">
        <v>13</v>
      </c>
      <c r="C43" s="8" t="s">
        <v>14</v>
      </c>
      <c r="D43" s="9">
        <v>87</v>
      </c>
      <c r="E43" s="8" t="s">
        <v>15</v>
      </c>
      <c r="F43" s="9" t="s">
        <v>16</v>
      </c>
      <c r="G43" s="9" t="s">
        <v>17</v>
      </c>
      <c r="H43" s="9">
        <v>1824</v>
      </c>
      <c r="I43" s="9" t="s">
        <v>18</v>
      </c>
      <c r="J43" s="10" t="s">
        <v>18</v>
      </c>
      <c r="K43" s="9">
        <v>708700</v>
      </c>
      <c r="L43" s="10"/>
      <c r="M43" s="12"/>
    </row>
    <row r="44" spans="1:13" ht="15.75" customHeight="1">
      <c r="A44" s="13" t="s">
        <v>61</v>
      </c>
      <c r="B44" s="9" t="s">
        <v>13</v>
      </c>
      <c r="C44" s="9" t="s">
        <v>14</v>
      </c>
      <c r="D44" s="9">
        <v>88</v>
      </c>
      <c r="E44" s="9" t="s">
        <v>15</v>
      </c>
      <c r="F44" s="9" t="s">
        <v>16</v>
      </c>
      <c r="G44" s="9" t="s">
        <v>17</v>
      </c>
      <c r="H44" s="9">
        <v>1824</v>
      </c>
      <c r="I44" s="9" t="s">
        <v>18</v>
      </c>
      <c r="J44" s="10" t="s">
        <v>18</v>
      </c>
      <c r="K44" s="9">
        <v>708800</v>
      </c>
      <c r="L44" s="10"/>
      <c r="M44" s="12"/>
    </row>
    <row r="45" spans="1:13" ht="15.75" customHeight="1">
      <c r="A45" s="7" t="s">
        <v>62</v>
      </c>
      <c r="B45" s="8" t="s">
        <v>13</v>
      </c>
      <c r="C45" s="8" t="s">
        <v>14</v>
      </c>
      <c r="D45" s="9">
        <v>89</v>
      </c>
      <c r="E45" s="8" t="s">
        <v>15</v>
      </c>
      <c r="F45" s="9" t="s">
        <v>16</v>
      </c>
      <c r="G45" s="9" t="s">
        <v>17</v>
      </c>
      <c r="H45" s="9">
        <v>1824</v>
      </c>
      <c r="I45" s="9" t="s">
        <v>18</v>
      </c>
      <c r="J45" s="10" t="s">
        <v>18</v>
      </c>
      <c r="K45" s="9">
        <v>708900</v>
      </c>
      <c r="L45" s="10"/>
      <c r="M45" s="12"/>
    </row>
    <row r="46" spans="1:13" ht="15.75" customHeight="1">
      <c r="A46" s="7" t="s">
        <v>63</v>
      </c>
      <c r="B46" s="8" t="s">
        <v>13</v>
      </c>
      <c r="C46" s="8" t="s">
        <v>14</v>
      </c>
      <c r="D46" s="9">
        <v>90</v>
      </c>
      <c r="E46" s="8" t="s">
        <v>15</v>
      </c>
      <c r="F46" s="9" t="s">
        <v>16</v>
      </c>
      <c r="G46" s="9" t="s">
        <v>17</v>
      </c>
      <c r="H46" s="9">
        <v>1824</v>
      </c>
      <c r="I46" s="9" t="s">
        <v>18</v>
      </c>
      <c r="J46" s="10" t="s">
        <v>18</v>
      </c>
      <c r="K46" s="9">
        <v>709000</v>
      </c>
      <c r="L46" s="10"/>
      <c r="M46" s="12"/>
    </row>
    <row r="47" spans="1:13" ht="15.75" customHeight="1">
      <c r="A47" s="7" t="s">
        <v>64</v>
      </c>
      <c r="B47" s="8" t="s">
        <v>13</v>
      </c>
      <c r="C47" s="8" t="s">
        <v>14</v>
      </c>
      <c r="D47" s="9">
        <v>91</v>
      </c>
      <c r="E47" s="8" t="s">
        <v>15</v>
      </c>
      <c r="F47" s="9" t="s">
        <v>16</v>
      </c>
      <c r="G47" s="9" t="s">
        <v>17</v>
      </c>
      <c r="H47" s="9">
        <v>1824</v>
      </c>
      <c r="I47" s="9" t="s">
        <v>18</v>
      </c>
      <c r="J47" s="10" t="s">
        <v>18</v>
      </c>
      <c r="K47" s="9">
        <v>709100</v>
      </c>
      <c r="L47" s="10"/>
      <c r="M47" s="12"/>
    </row>
    <row r="48" spans="1:13" ht="15.75" customHeight="1">
      <c r="A48" s="7" t="s">
        <v>65</v>
      </c>
      <c r="B48" s="8" t="s">
        <v>13</v>
      </c>
      <c r="C48" s="8" t="s">
        <v>14</v>
      </c>
      <c r="D48" s="9">
        <v>93</v>
      </c>
      <c r="E48" s="8" t="s">
        <v>15</v>
      </c>
      <c r="F48" s="9" t="s">
        <v>16</v>
      </c>
      <c r="G48" s="9" t="s">
        <v>17</v>
      </c>
      <c r="H48" s="9">
        <v>1824</v>
      </c>
      <c r="I48" s="9" t="s">
        <v>18</v>
      </c>
      <c r="J48" s="10" t="s">
        <v>18</v>
      </c>
      <c r="K48" s="9">
        <v>709300</v>
      </c>
      <c r="L48" s="10"/>
      <c r="M48" s="12"/>
    </row>
    <row r="49" spans="1:13" ht="15.75" customHeight="1">
      <c r="A49" s="7" t="s">
        <v>66</v>
      </c>
      <c r="B49" s="8" t="s">
        <v>13</v>
      </c>
      <c r="C49" s="8" t="s">
        <v>14</v>
      </c>
      <c r="D49" s="9">
        <v>94</v>
      </c>
      <c r="E49" s="8" t="s">
        <v>15</v>
      </c>
      <c r="F49" s="9" t="s">
        <v>16</v>
      </c>
      <c r="G49" s="9" t="s">
        <v>17</v>
      </c>
      <c r="H49" s="9">
        <v>1824</v>
      </c>
      <c r="I49" s="9" t="s">
        <v>18</v>
      </c>
      <c r="J49" s="10" t="s">
        <v>18</v>
      </c>
      <c r="K49" s="9">
        <v>709400</v>
      </c>
      <c r="L49" s="10"/>
      <c r="M49" s="12"/>
    </row>
    <row r="50" spans="1:13" ht="15.75" customHeight="1">
      <c r="A50" s="7" t="s">
        <v>67</v>
      </c>
      <c r="B50" s="8" t="s">
        <v>13</v>
      </c>
      <c r="C50" s="8" t="s">
        <v>14</v>
      </c>
      <c r="D50" s="9">
        <v>95</v>
      </c>
      <c r="E50" s="8" t="s">
        <v>15</v>
      </c>
      <c r="F50" s="9" t="s">
        <v>16</v>
      </c>
      <c r="G50" s="9" t="s">
        <v>17</v>
      </c>
      <c r="H50" s="9">
        <v>1824</v>
      </c>
      <c r="I50" s="9" t="s">
        <v>18</v>
      </c>
      <c r="J50" s="10" t="s">
        <v>18</v>
      </c>
      <c r="K50" s="9">
        <v>709500</v>
      </c>
      <c r="L50" s="10"/>
      <c r="M50" s="12"/>
    </row>
    <row r="51" spans="1:13" ht="15.75" customHeight="1">
      <c r="A51" s="7" t="s">
        <v>68</v>
      </c>
      <c r="B51" s="8" t="s">
        <v>13</v>
      </c>
      <c r="C51" s="8" t="s">
        <v>14</v>
      </c>
      <c r="D51" s="9">
        <v>96</v>
      </c>
      <c r="E51" s="8" t="s">
        <v>15</v>
      </c>
      <c r="F51" s="9" t="s">
        <v>16</v>
      </c>
      <c r="G51" s="9" t="s">
        <v>17</v>
      </c>
      <c r="H51" s="9">
        <v>1824</v>
      </c>
      <c r="I51" s="9" t="s">
        <v>18</v>
      </c>
      <c r="J51" s="10" t="s">
        <v>18</v>
      </c>
      <c r="K51" s="9">
        <v>709600</v>
      </c>
      <c r="L51" s="10"/>
      <c r="M51" s="12"/>
    </row>
    <row r="52" spans="1:13" ht="15.75" customHeight="1">
      <c r="A52" s="7" t="s">
        <v>69</v>
      </c>
      <c r="B52" s="8" t="s">
        <v>13</v>
      </c>
      <c r="C52" s="8" t="s">
        <v>14</v>
      </c>
      <c r="D52" s="9">
        <v>97</v>
      </c>
      <c r="E52" s="8" t="s">
        <v>15</v>
      </c>
      <c r="F52" s="9" t="s">
        <v>16</v>
      </c>
      <c r="G52" s="9" t="s">
        <v>17</v>
      </c>
      <c r="H52" s="9">
        <v>1824</v>
      </c>
      <c r="I52" s="9" t="s">
        <v>18</v>
      </c>
      <c r="J52" s="10" t="s">
        <v>18</v>
      </c>
      <c r="K52" s="9">
        <v>709700</v>
      </c>
      <c r="L52" s="10"/>
      <c r="M52" s="12"/>
    </row>
    <row r="53" spans="1:13" ht="47.25" customHeight="1">
      <c r="A53" s="7" t="s">
        <v>70</v>
      </c>
      <c r="B53" s="8" t="s">
        <v>13</v>
      </c>
      <c r="C53" s="8" t="s">
        <v>14</v>
      </c>
      <c r="D53" s="9">
        <v>98</v>
      </c>
      <c r="E53" s="8" t="s">
        <v>15</v>
      </c>
      <c r="F53" s="9" t="s">
        <v>16</v>
      </c>
      <c r="G53" s="9" t="s">
        <v>17</v>
      </c>
      <c r="H53" s="9">
        <v>1824</v>
      </c>
      <c r="I53" s="9" t="s">
        <v>18</v>
      </c>
      <c r="J53" s="10" t="s">
        <v>71</v>
      </c>
      <c r="K53" s="9">
        <v>709800</v>
      </c>
      <c r="L53" s="10"/>
      <c r="M53" s="12"/>
    </row>
    <row r="54" spans="1:13" ht="15.75" customHeight="1">
      <c r="A54" s="7" t="s">
        <v>72</v>
      </c>
      <c r="B54" s="8" t="s">
        <v>13</v>
      </c>
      <c r="C54" s="8" t="s">
        <v>14</v>
      </c>
      <c r="D54" s="9">
        <v>100</v>
      </c>
      <c r="E54" s="8" t="s">
        <v>15</v>
      </c>
      <c r="F54" s="9" t="s">
        <v>16</v>
      </c>
      <c r="G54" s="9" t="s">
        <v>17</v>
      </c>
      <c r="H54" s="9">
        <v>1824</v>
      </c>
      <c r="I54" s="9" t="s">
        <v>18</v>
      </c>
      <c r="J54" s="10" t="s">
        <v>18</v>
      </c>
      <c r="K54" s="9">
        <v>710000</v>
      </c>
      <c r="L54" s="10"/>
      <c r="M54" s="12"/>
    </row>
    <row r="55" spans="1:13" ht="15.75" customHeight="1">
      <c r="A55" s="7" t="s">
        <v>73</v>
      </c>
      <c r="B55" s="8" t="s">
        <v>13</v>
      </c>
      <c r="C55" s="9" t="s">
        <v>14</v>
      </c>
      <c r="D55" s="9">
        <v>101</v>
      </c>
      <c r="E55" s="8" t="s">
        <v>15</v>
      </c>
      <c r="F55" s="9" t="s">
        <v>16</v>
      </c>
      <c r="G55" s="9" t="s">
        <v>17</v>
      </c>
      <c r="H55" s="9">
        <v>1824</v>
      </c>
      <c r="I55" s="9" t="s">
        <v>18</v>
      </c>
      <c r="J55" s="10" t="s">
        <v>18</v>
      </c>
      <c r="K55" s="9">
        <v>710100</v>
      </c>
      <c r="L55" s="10"/>
      <c r="M55" s="12"/>
    </row>
    <row r="56" spans="1:13" ht="15.75" customHeight="1">
      <c r="A56" s="13" t="s">
        <v>74</v>
      </c>
      <c r="B56" s="9" t="s">
        <v>13</v>
      </c>
      <c r="C56" s="9" t="s">
        <v>14</v>
      </c>
      <c r="D56" s="9">
        <v>102</v>
      </c>
      <c r="E56" s="9" t="s">
        <v>15</v>
      </c>
      <c r="F56" s="9" t="s">
        <v>16</v>
      </c>
      <c r="G56" s="9" t="s">
        <v>17</v>
      </c>
      <c r="H56" s="9">
        <v>1824</v>
      </c>
      <c r="I56" s="9" t="s">
        <v>18</v>
      </c>
      <c r="J56" s="10" t="s">
        <v>18</v>
      </c>
      <c r="K56" s="9">
        <v>710200</v>
      </c>
      <c r="L56" s="10"/>
      <c r="M56" s="12"/>
    </row>
    <row r="57" spans="1:13" ht="15.75" customHeight="1">
      <c r="A57" s="7" t="s">
        <v>75</v>
      </c>
      <c r="B57" s="8" t="s">
        <v>13</v>
      </c>
      <c r="C57" s="8" t="s">
        <v>14</v>
      </c>
      <c r="D57" s="9">
        <v>103</v>
      </c>
      <c r="E57" s="8" t="s">
        <v>15</v>
      </c>
      <c r="F57" s="9" t="s">
        <v>16</v>
      </c>
      <c r="G57" s="9" t="s">
        <v>17</v>
      </c>
      <c r="H57" s="9">
        <v>1824</v>
      </c>
      <c r="I57" s="9" t="s">
        <v>18</v>
      </c>
      <c r="J57" s="10" t="s">
        <v>18</v>
      </c>
      <c r="K57" s="9">
        <v>710300</v>
      </c>
      <c r="L57" s="10"/>
      <c r="M57" s="12"/>
    </row>
    <row r="58" spans="1:13" ht="15.75" customHeight="1">
      <c r="A58" s="7" t="s">
        <v>76</v>
      </c>
      <c r="B58" s="8" t="s">
        <v>13</v>
      </c>
      <c r="C58" s="8" t="s">
        <v>14</v>
      </c>
      <c r="D58" s="9">
        <v>105</v>
      </c>
      <c r="E58" s="8" t="s">
        <v>15</v>
      </c>
      <c r="F58" s="9" t="s">
        <v>16</v>
      </c>
      <c r="G58" s="9" t="s">
        <v>17</v>
      </c>
      <c r="H58" s="9">
        <v>1824</v>
      </c>
      <c r="I58" s="9" t="s">
        <v>18</v>
      </c>
      <c r="J58" s="10" t="s">
        <v>18</v>
      </c>
      <c r="K58" s="9">
        <v>710500</v>
      </c>
      <c r="L58" s="10"/>
      <c r="M58" s="12"/>
    </row>
    <row r="59" spans="1:13" ht="15.75" customHeight="1">
      <c r="A59" s="7" t="s">
        <v>77</v>
      </c>
      <c r="B59" s="8" t="s">
        <v>13</v>
      </c>
      <c r="C59" s="8" t="s">
        <v>14</v>
      </c>
      <c r="D59" s="9">
        <v>106</v>
      </c>
      <c r="E59" s="8" t="s">
        <v>15</v>
      </c>
      <c r="F59" s="9" t="s">
        <v>16</v>
      </c>
      <c r="G59" s="9" t="s">
        <v>17</v>
      </c>
      <c r="H59" s="9">
        <v>1824</v>
      </c>
      <c r="I59" s="9" t="s">
        <v>18</v>
      </c>
      <c r="J59" s="10" t="s">
        <v>18</v>
      </c>
      <c r="K59" s="9">
        <v>710600</v>
      </c>
      <c r="L59" s="10"/>
      <c r="M59" s="12"/>
    </row>
    <row r="60" spans="1:13" ht="15.75" customHeight="1">
      <c r="A60" s="7" t="s">
        <v>78</v>
      </c>
      <c r="B60" s="8" t="s">
        <v>13</v>
      </c>
      <c r="C60" s="8" t="s">
        <v>14</v>
      </c>
      <c r="D60" s="9">
        <v>109</v>
      </c>
      <c r="E60" s="8" t="s">
        <v>15</v>
      </c>
      <c r="F60" s="9" t="s">
        <v>16</v>
      </c>
      <c r="G60" s="9" t="s">
        <v>17</v>
      </c>
      <c r="H60" s="9">
        <v>1824</v>
      </c>
      <c r="I60" s="9" t="s">
        <v>18</v>
      </c>
      <c r="J60" s="10" t="s">
        <v>18</v>
      </c>
      <c r="K60" s="9">
        <v>710900</v>
      </c>
      <c r="L60" s="10"/>
      <c r="M60" s="12"/>
    </row>
    <row r="61" spans="1:13" ht="15.75" customHeight="1">
      <c r="A61" s="7" t="s">
        <v>79</v>
      </c>
      <c r="B61" s="8" t="s">
        <v>13</v>
      </c>
      <c r="C61" s="8" t="s">
        <v>14</v>
      </c>
      <c r="D61" s="9">
        <v>110</v>
      </c>
      <c r="E61" s="8" t="s">
        <v>15</v>
      </c>
      <c r="F61" s="9" t="s">
        <v>16</v>
      </c>
      <c r="G61" s="9" t="s">
        <v>17</v>
      </c>
      <c r="H61" s="9">
        <v>1824</v>
      </c>
      <c r="I61" s="9" t="s">
        <v>18</v>
      </c>
      <c r="J61" s="10" t="s">
        <v>18</v>
      </c>
      <c r="K61" s="9">
        <v>711000</v>
      </c>
      <c r="L61" s="10"/>
      <c r="M61" s="12"/>
    </row>
    <row r="62" spans="1:13" ht="15.75" customHeight="1">
      <c r="A62" s="7" t="s">
        <v>80</v>
      </c>
      <c r="B62" s="8" t="s">
        <v>13</v>
      </c>
      <c r="C62" s="8" t="s">
        <v>14</v>
      </c>
      <c r="D62" s="9">
        <v>118</v>
      </c>
      <c r="E62" s="8" t="s">
        <v>15</v>
      </c>
      <c r="F62" s="9" t="s">
        <v>16</v>
      </c>
      <c r="G62" s="9" t="s">
        <v>17</v>
      </c>
      <c r="H62" s="9">
        <v>1824</v>
      </c>
      <c r="I62" s="9" t="s">
        <v>18</v>
      </c>
      <c r="J62" s="10" t="s">
        <v>18</v>
      </c>
      <c r="K62" s="9">
        <v>711800</v>
      </c>
      <c r="L62" s="10"/>
      <c r="M62" s="12"/>
    </row>
    <row r="63" spans="1:13" ht="15.75" customHeight="1">
      <c r="A63" s="7" t="s">
        <v>81</v>
      </c>
      <c r="B63" s="8" t="s">
        <v>13</v>
      </c>
      <c r="C63" s="8" t="s">
        <v>14</v>
      </c>
      <c r="D63" s="9">
        <v>119</v>
      </c>
      <c r="E63" s="8" t="s">
        <v>15</v>
      </c>
      <c r="F63" s="9" t="s">
        <v>16</v>
      </c>
      <c r="G63" s="9" t="s">
        <v>17</v>
      </c>
      <c r="H63" s="9">
        <v>1824</v>
      </c>
      <c r="I63" s="9" t="s">
        <v>18</v>
      </c>
      <c r="J63" s="10" t="s">
        <v>18</v>
      </c>
      <c r="K63" s="9">
        <v>711900</v>
      </c>
      <c r="L63" s="10"/>
      <c r="M63" s="12"/>
    </row>
    <row r="64" spans="1:13" ht="15.75" customHeight="1">
      <c r="A64" s="7" t="s">
        <v>82</v>
      </c>
      <c r="B64" s="8" t="s">
        <v>13</v>
      </c>
      <c r="C64" s="8" t="s">
        <v>14</v>
      </c>
      <c r="D64" s="9">
        <v>120</v>
      </c>
      <c r="E64" s="8" t="s">
        <v>15</v>
      </c>
      <c r="F64" s="9" t="s">
        <v>16</v>
      </c>
      <c r="G64" s="9" t="s">
        <v>17</v>
      </c>
      <c r="H64" s="9">
        <v>1824</v>
      </c>
      <c r="I64" s="9" t="s">
        <v>18</v>
      </c>
      <c r="J64" s="10" t="s">
        <v>18</v>
      </c>
      <c r="K64" s="9">
        <v>712000</v>
      </c>
      <c r="L64" s="10"/>
      <c r="M64" s="12"/>
    </row>
    <row r="65" spans="1:13" ht="15.75" customHeight="1">
      <c r="A65" s="7" t="s">
        <v>83</v>
      </c>
      <c r="B65" s="8" t="s">
        <v>13</v>
      </c>
      <c r="C65" s="8" t="s">
        <v>14</v>
      </c>
      <c r="D65" s="9">
        <v>121</v>
      </c>
      <c r="E65" s="8" t="s">
        <v>15</v>
      </c>
      <c r="F65" s="9" t="s">
        <v>16</v>
      </c>
      <c r="G65" s="9" t="s">
        <v>17</v>
      </c>
      <c r="H65" s="9">
        <v>1824</v>
      </c>
      <c r="I65" s="9" t="s">
        <v>18</v>
      </c>
      <c r="J65" s="10" t="s">
        <v>18</v>
      </c>
      <c r="K65" s="9">
        <v>712100</v>
      </c>
      <c r="L65" s="10"/>
      <c r="M65" s="12"/>
    </row>
    <row r="66" spans="1:13" ht="15.75" customHeight="1">
      <c r="A66" s="7" t="s">
        <v>84</v>
      </c>
      <c r="B66" s="8" t="s">
        <v>13</v>
      </c>
      <c r="C66" s="8" t="s">
        <v>14</v>
      </c>
      <c r="D66" s="9">
        <v>124</v>
      </c>
      <c r="E66" s="8" t="s">
        <v>15</v>
      </c>
      <c r="F66" s="9" t="s">
        <v>16</v>
      </c>
      <c r="G66" s="9" t="s">
        <v>17</v>
      </c>
      <c r="H66" s="10">
        <v>1824</v>
      </c>
      <c r="I66" s="9" t="s">
        <v>18</v>
      </c>
      <c r="J66" s="10" t="s">
        <v>18</v>
      </c>
      <c r="K66" s="9">
        <v>712400</v>
      </c>
      <c r="L66" s="10"/>
      <c r="M66" s="12"/>
    </row>
    <row r="67" spans="1:13" ht="15.75" customHeight="1">
      <c r="A67" s="7" t="s">
        <v>85</v>
      </c>
      <c r="B67" s="8" t="s">
        <v>13</v>
      </c>
      <c r="C67" s="8" t="s">
        <v>14</v>
      </c>
      <c r="D67" s="9">
        <v>86</v>
      </c>
      <c r="E67" s="8" t="s">
        <v>15</v>
      </c>
      <c r="F67" s="9" t="s">
        <v>16</v>
      </c>
      <c r="G67" s="9" t="s">
        <v>17</v>
      </c>
      <c r="H67" s="9">
        <v>1825</v>
      </c>
      <c r="I67" s="9" t="s">
        <v>18</v>
      </c>
      <c r="J67" s="10" t="s">
        <v>18</v>
      </c>
      <c r="K67" s="9">
        <v>708600</v>
      </c>
      <c r="L67" s="10"/>
      <c r="M67" s="12"/>
    </row>
    <row r="68" spans="1:13" ht="15.75" customHeight="1">
      <c r="A68" s="7" t="s">
        <v>86</v>
      </c>
      <c r="B68" s="8" t="s">
        <v>13</v>
      </c>
      <c r="C68" s="8" t="s">
        <v>14</v>
      </c>
      <c r="D68" s="9">
        <v>108</v>
      </c>
      <c r="E68" s="8" t="s">
        <v>15</v>
      </c>
      <c r="F68" s="9" t="s">
        <v>16</v>
      </c>
      <c r="G68" s="9" t="s">
        <v>17</v>
      </c>
      <c r="H68" s="9">
        <v>1825</v>
      </c>
      <c r="I68" s="9" t="s">
        <v>18</v>
      </c>
      <c r="J68" s="10" t="s">
        <v>18</v>
      </c>
      <c r="K68" s="9">
        <v>710800</v>
      </c>
      <c r="L68" s="10"/>
      <c r="M68" s="12"/>
    </row>
    <row r="69" spans="1:13" ht="15.75" customHeight="1">
      <c r="A69" s="7" t="s">
        <v>87</v>
      </c>
      <c r="B69" s="8" t="s">
        <v>13</v>
      </c>
      <c r="C69" s="8" t="s">
        <v>14</v>
      </c>
      <c r="D69" s="9">
        <v>52</v>
      </c>
      <c r="E69" s="8" t="s">
        <v>15</v>
      </c>
      <c r="F69" s="9" t="s">
        <v>16</v>
      </c>
      <c r="G69" s="9" t="s">
        <v>17</v>
      </c>
      <c r="H69" s="9">
        <v>1837</v>
      </c>
      <c r="I69" s="9" t="s">
        <v>18</v>
      </c>
      <c r="J69" s="10" t="s">
        <v>18</v>
      </c>
      <c r="K69" s="9">
        <v>705200</v>
      </c>
      <c r="L69" s="10"/>
      <c r="M69" s="12"/>
    </row>
    <row r="70" spans="1:13" ht="15.75" customHeight="1">
      <c r="A70" s="7" t="s">
        <v>88</v>
      </c>
      <c r="B70" s="8" t="s">
        <v>13</v>
      </c>
      <c r="C70" s="8" t="s">
        <v>14</v>
      </c>
      <c r="D70" s="9">
        <v>3</v>
      </c>
      <c r="E70" s="8" t="s">
        <v>15</v>
      </c>
      <c r="F70" s="9" t="s">
        <v>16</v>
      </c>
      <c r="G70" s="9" t="s">
        <v>17</v>
      </c>
      <c r="H70" s="9">
        <v>1844</v>
      </c>
      <c r="I70" s="9" t="s">
        <v>18</v>
      </c>
      <c r="J70" s="10" t="s">
        <v>18</v>
      </c>
      <c r="K70" s="9">
        <v>700300</v>
      </c>
      <c r="L70" s="10"/>
      <c r="M70" s="12"/>
    </row>
    <row r="71" spans="1:13" ht="15.75" customHeight="1">
      <c r="A71" s="7" t="s">
        <v>89</v>
      </c>
      <c r="B71" s="8" t="s">
        <v>13</v>
      </c>
      <c r="C71" s="8" t="s">
        <v>14</v>
      </c>
      <c r="D71" s="9">
        <v>36</v>
      </c>
      <c r="E71" s="8" t="s">
        <v>15</v>
      </c>
      <c r="F71" s="9" t="s">
        <v>16</v>
      </c>
      <c r="G71" s="9" t="s">
        <v>17</v>
      </c>
      <c r="H71" s="9">
        <v>1844</v>
      </c>
      <c r="I71" s="9" t="s">
        <v>18</v>
      </c>
      <c r="J71" s="10" t="s">
        <v>18</v>
      </c>
      <c r="K71" s="9">
        <v>703600</v>
      </c>
      <c r="L71" s="10"/>
      <c r="M71" s="12"/>
    </row>
    <row r="72" spans="1:13" ht="15.75" customHeight="1">
      <c r="A72" s="7" t="s">
        <v>90</v>
      </c>
      <c r="B72" s="8" t="s">
        <v>13</v>
      </c>
      <c r="C72" s="8" t="s">
        <v>14</v>
      </c>
      <c r="D72" s="9">
        <v>92</v>
      </c>
      <c r="E72" s="8" t="s">
        <v>15</v>
      </c>
      <c r="F72" s="9" t="s">
        <v>16</v>
      </c>
      <c r="G72" s="9" t="s">
        <v>17</v>
      </c>
      <c r="H72" s="9">
        <v>1844</v>
      </c>
      <c r="I72" s="9" t="s">
        <v>18</v>
      </c>
      <c r="J72" s="10" t="s">
        <v>18</v>
      </c>
      <c r="K72" s="9">
        <v>709200</v>
      </c>
      <c r="L72" s="10"/>
      <c r="M72" s="12"/>
    </row>
    <row r="73" spans="1:13" ht="15.75" customHeight="1">
      <c r="A73" s="10" t="s">
        <v>91</v>
      </c>
      <c r="B73" s="9" t="s">
        <v>13</v>
      </c>
      <c r="C73" s="9" t="s">
        <v>14</v>
      </c>
      <c r="D73" s="9">
        <v>113</v>
      </c>
      <c r="E73" s="9" t="s">
        <v>15</v>
      </c>
      <c r="F73" s="9" t="s">
        <v>16</v>
      </c>
      <c r="G73" s="9" t="s">
        <v>17</v>
      </c>
      <c r="H73" s="9">
        <v>1845</v>
      </c>
      <c r="I73" s="9" t="s">
        <v>18</v>
      </c>
      <c r="J73" s="10" t="s">
        <v>18</v>
      </c>
      <c r="K73" s="9">
        <v>711300</v>
      </c>
      <c r="L73" s="10"/>
      <c r="M73" s="12"/>
    </row>
    <row r="74" spans="1:13" ht="15.75" customHeight="1">
      <c r="A74" s="7" t="s">
        <v>92</v>
      </c>
      <c r="B74" s="8" t="s">
        <v>13</v>
      </c>
      <c r="C74" s="8" t="s">
        <v>14</v>
      </c>
      <c r="D74" s="9">
        <v>30</v>
      </c>
      <c r="E74" s="8" t="s">
        <v>15</v>
      </c>
      <c r="F74" s="9" t="s">
        <v>16</v>
      </c>
      <c r="G74" s="9" t="s">
        <v>17</v>
      </c>
      <c r="H74" s="9">
        <v>1846</v>
      </c>
      <c r="I74" s="9" t="s">
        <v>18</v>
      </c>
      <c r="J74" s="10" t="s">
        <v>18</v>
      </c>
      <c r="K74" s="9">
        <v>703000</v>
      </c>
      <c r="L74" s="10"/>
      <c r="M74" s="12"/>
    </row>
    <row r="75" spans="1:13" ht="15.75" customHeight="1">
      <c r="A75" s="7" t="s">
        <v>93</v>
      </c>
      <c r="B75" s="8" t="s">
        <v>13</v>
      </c>
      <c r="C75" s="8" t="s">
        <v>14</v>
      </c>
      <c r="D75" s="9">
        <v>49</v>
      </c>
      <c r="E75" s="8" t="s">
        <v>15</v>
      </c>
      <c r="F75" s="9" t="s">
        <v>16</v>
      </c>
      <c r="G75" s="9" t="s">
        <v>17</v>
      </c>
      <c r="H75" s="9">
        <v>1849</v>
      </c>
      <c r="I75" s="9" t="s">
        <v>18</v>
      </c>
      <c r="J75" s="10" t="s">
        <v>18</v>
      </c>
      <c r="K75" s="9">
        <v>704900</v>
      </c>
      <c r="L75" s="10"/>
      <c r="M75" s="12"/>
    </row>
    <row r="76" spans="1:13" ht="15.75" customHeight="1">
      <c r="A76" s="7" t="s">
        <v>94</v>
      </c>
      <c r="B76" s="8" t="s">
        <v>13</v>
      </c>
      <c r="C76" s="8" t="s">
        <v>14</v>
      </c>
      <c r="D76" s="9">
        <v>33</v>
      </c>
      <c r="E76" s="8" t="s">
        <v>15</v>
      </c>
      <c r="F76" s="9" t="s">
        <v>16</v>
      </c>
      <c r="G76" s="9" t="s">
        <v>17</v>
      </c>
      <c r="H76" s="9">
        <v>1861</v>
      </c>
      <c r="I76" s="9" t="s">
        <v>18</v>
      </c>
      <c r="J76" s="10" t="s">
        <v>18</v>
      </c>
      <c r="K76" s="9">
        <v>703300</v>
      </c>
      <c r="L76" s="10"/>
      <c r="M76" s="12"/>
    </row>
    <row r="77" spans="1:13" ht="15.75" customHeight="1">
      <c r="A77" s="7" t="s">
        <v>95</v>
      </c>
      <c r="B77" s="8" t="s">
        <v>13</v>
      </c>
      <c r="C77" s="8" t="s">
        <v>14</v>
      </c>
      <c r="D77" s="9">
        <v>41</v>
      </c>
      <c r="E77" s="8" t="s">
        <v>15</v>
      </c>
      <c r="F77" s="9" t="s">
        <v>16</v>
      </c>
      <c r="G77" s="9" t="s">
        <v>17</v>
      </c>
      <c r="H77" s="9">
        <v>1861</v>
      </c>
      <c r="I77" s="9" t="s">
        <v>18</v>
      </c>
      <c r="J77" s="10" t="s">
        <v>18</v>
      </c>
      <c r="K77" s="9">
        <v>704100</v>
      </c>
      <c r="L77" s="10"/>
      <c r="M77" s="12"/>
    </row>
    <row r="78" spans="1:13" ht="15.75" customHeight="1">
      <c r="A78" s="7" t="s">
        <v>96</v>
      </c>
      <c r="B78" s="8" t="s">
        <v>13</v>
      </c>
      <c r="C78" s="8" t="s">
        <v>14</v>
      </c>
      <c r="D78" s="9">
        <v>42</v>
      </c>
      <c r="E78" s="8" t="s">
        <v>15</v>
      </c>
      <c r="F78" s="9" t="s">
        <v>16</v>
      </c>
      <c r="G78" s="9" t="s">
        <v>17</v>
      </c>
      <c r="H78" s="9">
        <v>1861</v>
      </c>
      <c r="I78" s="9" t="s">
        <v>18</v>
      </c>
      <c r="J78" s="10" t="s">
        <v>18</v>
      </c>
      <c r="K78" s="9">
        <v>704200</v>
      </c>
      <c r="L78" s="10"/>
      <c r="M78" s="12"/>
    </row>
    <row r="79" spans="1:13" ht="15.75" customHeight="1">
      <c r="A79" s="7" t="s">
        <v>97</v>
      </c>
      <c r="B79" s="8" t="s">
        <v>13</v>
      </c>
      <c r="C79" s="8" t="s">
        <v>14</v>
      </c>
      <c r="D79" s="9">
        <v>81</v>
      </c>
      <c r="E79" s="8" t="s">
        <v>15</v>
      </c>
      <c r="F79" s="9" t="s">
        <v>16</v>
      </c>
      <c r="G79" s="9" t="s">
        <v>17</v>
      </c>
      <c r="H79" s="9">
        <v>1861</v>
      </c>
      <c r="I79" s="9" t="s">
        <v>18</v>
      </c>
      <c r="J79" s="10" t="s">
        <v>18</v>
      </c>
      <c r="K79" s="9">
        <v>708100</v>
      </c>
      <c r="L79" s="10"/>
      <c r="M79" s="12"/>
    </row>
    <row r="80" spans="1:13" ht="15.75" customHeight="1">
      <c r="A80" s="7" t="s">
        <v>98</v>
      </c>
      <c r="B80" s="8" t="s">
        <v>13</v>
      </c>
      <c r="C80" s="8" t="s">
        <v>14</v>
      </c>
      <c r="D80" s="9">
        <v>104</v>
      </c>
      <c r="E80" s="8" t="s">
        <v>15</v>
      </c>
      <c r="F80" s="9" t="s">
        <v>16</v>
      </c>
      <c r="G80" s="9" t="s">
        <v>17</v>
      </c>
      <c r="H80" s="9">
        <v>1861</v>
      </c>
      <c r="I80" s="9" t="s">
        <v>18</v>
      </c>
      <c r="J80" s="10" t="s">
        <v>18</v>
      </c>
      <c r="K80" s="9">
        <v>710400</v>
      </c>
      <c r="L80" s="10"/>
      <c r="M80" s="12"/>
    </row>
    <row r="81" spans="1:13" ht="15.75" customHeight="1">
      <c r="A81" s="7" t="s">
        <v>99</v>
      </c>
      <c r="B81" s="8" t="s">
        <v>13</v>
      </c>
      <c r="C81" s="8" t="s">
        <v>14</v>
      </c>
      <c r="D81" s="9">
        <v>64</v>
      </c>
      <c r="E81" s="8" t="s">
        <v>15</v>
      </c>
      <c r="F81" s="9" t="s">
        <v>16</v>
      </c>
      <c r="G81" s="9" t="s">
        <v>17</v>
      </c>
      <c r="H81" s="9">
        <v>1862</v>
      </c>
      <c r="I81" s="9" t="s">
        <v>18</v>
      </c>
      <c r="J81" s="10" t="s">
        <v>18</v>
      </c>
      <c r="K81" s="9">
        <v>706400</v>
      </c>
      <c r="L81" s="10"/>
      <c r="M81" s="12"/>
    </row>
    <row r="82" spans="1:13" ht="15.75" customHeight="1">
      <c r="A82" s="7" t="s">
        <v>100</v>
      </c>
      <c r="B82" s="8" t="s">
        <v>13</v>
      </c>
      <c r="C82" s="8" t="s">
        <v>14</v>
      </c>
      <c r="D82" s="9">
        <v>79</v>
      </c>
      <c r="E82" s="8" t="s">
        <v>15</v>
      </c>
      <c r="F82" s="9" t="s">
        <v>16</v>
      </c>
      <c r="G82" s="9" t="s">
        <v>17</v>
      </c>
      <c r="H82" s="9">
        <v>1869</v>
      </c>
      <c r="I82" s="9" t="s">
        <v>18</v>
      </c>
      <c r="J82" s="10" t="s">
        <v>18</v>
      </c>
      <c r="K82" s="9">
        <v>707900</v>
      </c>
      <c r="L82" s="10"/>
      <c r="M82" s="12"/>
    </row>
    <row r="83" spans="1:13" ht="15.75" customHeight="1">
      <c r="A83" s="10" t="s">
        <v>101</v>
      </c>
      <c r="B83" s="9" t="s">
        <v>13</v>
      </c>
      <c r="C83" s="9" t="s">
        <v>14</v>
      </c>
      <c r="D83" s="9">
        <v>116</v>
      </c>
      <c r="E83" s="9" t="s">
        <v>15</v>
      </c>
      <c r="F83" s="9" t="s">
        <v>16</v>
      </c>
      <c r="G83" s="9" t="s">
        <v>17</v>
      </c>
      <c r="H83" s="9">
        <v>1869</v>
      </c>
      <c r="I83" s="9" t="s">
        <v>18</v>
      </c>
      <c r="J83" s="10" t="s">
        <v>18</v>
      </c>
      <c r="K83" s="9">
        <v>711600</v>
      </c>
      <c r="L83" s="10"/>
      <c r="M83" s="12"/>
    </row>
    <row r="84" spans="1:13" ht="15.75" customHeight="1">
      <c r="A84" s="7" t="s">
        <v>102</v>
      </c>
      <c r="B84" s="8" t="s">
        <v>13</v>
      </c>
      <c r="C84" s="8" t="s">
        <v>14</v>
      </c>
      <c r="D84" s="9">
        <v>59</v>
      </c>
      <c r="E84" s="8" t="s">
        <v>15</v>
      </c>
      <c r="F84" s="9" t="s">
        <v>16</v>
      </c>
      <c r="G84" s="9" t="s">
        <v>17</v>
      </c>
      <c r="H84" s="9">
        <v>1870</v>
      </c>
      <c r="I84" s="9" t="s">
        <v>18</v>
      </c>
      <c r="J84" s="10" t="s">
        <v>18</v>
      </c>
      <c r="K84" s="9">
        <v>705900</v>
      </c>
      <c r="L84" s="10"/>
      <c r="M84" s="12"/>
    </row>
    <row r="85" spans="1:13" ht="15.75" customHeight="1">
      <c r="A85" s="7" t="s">
        <v>103</v>
      </c>
      <c r="B85" s="8" t="s">
        <v>13</v>
      </c>
      <c r="C85" s="8" t="s">
        <v>14</v>
      </c>
      <c r="D85" s="9">
        <v>68</v>
      </c>
      <c r="E85" s="8" t="s">
        <v>15</v>
      </c>
      <c r="F85" s="9" t="s">
        <v>16</v>
      </c>
      <c r="G85" s="9" t="s">
        <v>17</v>
      </c>
      <c r="H85" s="9">
        <v>1871</v>
      </c>
      <c r="I85" s="9" t="s">
        <v>18</v>
      </c>
      <c r="J85" s="10" t="s">
        <v>18</v>
      </c>
      <c r="K85" s="9">
        <v>706800</v>
      </c>
      <c r="L85" s="10"/>
      <c r="M85" s="12"/>
    </row>
    <row r="86" spans="1:13" ht="15.75" customHeight="1">
      <c r="A86" s="7" t="s">
        <v>104</v>
      </c>
      <c r="B86" s="8" t="s">
        <v>13</v>
      </c>
      <c r="C86" s="8" t="s">
        <v>14</v>
      </c>
      <c r="D86" s="9">
        <v>8</v>
      </c>
      <c r="E86" s="8" t="s">
        <v>15</v>
      </c>
      <c r="F86" s="9" t="s">
        <v>16</v>
      </c>
      <c r="G86" s="9" t="s">
        <v>17</v>
      </c>
      <c r="H86" s="9">
        <v>1875</v>
      </c>
      <c r="I86" s="9" t="s">
        <v>18</v>
      </c>
      <c r="J86" s="10" t="s">
        <v>18</v>
      </c>
      <c r="K86" s="9">
        <v>700800</v>
      </c>
      <c r="L86" s="10"/>
      <c r="M86" s="12"/>
    </row>
    <row r="87" spans="1:13" ht="15.75" customHeight="1">
      <c r="A87" s="7" t="s">
        <v>105</v>
      </c>
      <c r="B87" s="8" t="s">
        <v>13</v>
      </c>
      <c r="C87" s="8" t="s">
        <v>14</v>
      </c>
      <c r="D87" s="9">
        <v>34</v>
      </c>
      <c r="E87" s="8" t="s">
        <v>15</v>
      </c>
      <c r="F87" s="9" t="s">
        <v>16</v>
      </c>
      <c r="G87" s="9" t="s">
        <v>17</v>
      </c>
      <c r="H87" s="9">
        <v>1875</v>
      </c>
      <c r="I87" s="9" t="s">
        <v>18</v>
      </c>
      <c r="J87" s="10" t="s">
        <v>18</v>
      </c>
      <c r="K87" s="9">
        <v>703400</v>
      </c>
      <c r="L87" s="10"/>
      <c r="M87" s="12"/>
    </row>
    <row r="88" spans="1:13" ht="15.75" customHeight="1">
      <c r="A88" s="7" t="s">
        <v>106</v>
      </c>
      <c r="B88" s="8" t="s">
        <v>13</v>
      </c>
      <c r="C88" s="8" t="s">
        <v>14</v>
      </c>
      <c r="D88" s="9">
        <v>61</v>
      </c>
      <c r="E88" s="8" t="s">
        <v>15</v>
      </c>
      <c r="F88" s="9" t="s">
        <v>16</v>
      </c>
      <c r="G88" s="9" t="s">
        <v>17</v>
      </c>
      <c r="H88" s="9">
        <v>1880</v>
      </c>
      <c r="I88" s="9" t="s">
        <v>18</v>
      </c>
      <c r="J88" s="10" t="s">
        <v>18</v>
      </c>
      <c r="K88" s="9">
        <v>706100</v>
      </c>
      <c r="L88" s="10"/>
      <c r="M88" s="12"/>
    </row>
    <row r="89" spans="1:13" ht="15.75" customHeight="1">
      <c r="A89" s="7" t="s">
        <v>107</v>
      </c>
      <c r="B89" s="8" t="s">
        <v>13</v>
      </c>
      <c r="C89" s="8" t="s">
        <v>14</v>
      </c>
      <c r="D89" s="9">
        <v>48</v>
      </c>
      <c r="E89" s="8" t="s">
        <v>15</v>
      </c>
      <c r="F89" s="9" t="s">
        <v>16</v>
      </c>
      <c r="G89" s="9" t="s">
        <v>17</v>
      </c>
      <c r="H89" s="9">
        <v>1882</v>
      </c>
      <c r="I89" s="9" t="s">
        <v>18</v>
      </c>
      <c r="J89" s="10" t="s">
        <v>18</v>
      </c>
      <c r="K89" s="9">
        <v>704800</v>
      </c>
      <c r="L89" s="10"/>
      <c r="M89" s="12"/>
    </row>
    <row r="90" spans="1:13" ht="15.75" customHeight="1">
      <c r="A90" s="7" t="s">
        <v>108</v>
      </c>
      <c r="B90" s="8" t="s">
        <v>13</v>
      </c>
      <c r="C90" s="8" t="s">
        <v>14</v>
      </c>
      <c r="D90" s="9">
        <v>10</v>
      </c>
      <c r="E90" s="8" t="s">
        <v>15</v>
      </c>
      <c r="F90" s="9" t="s">
        <v>16</v>
      </c>
      <c r="G90" s="9" t="s">
        <v>17</v>
      </c>
      <c r="H90" s="9">
        <v>1884</v>
      </c>
      <c r="I90" s="9" t="s">
        <v>18</v>
      </c>
      <c r="J90" s="10" t="s">
        <v>18</v>
      </c>
      <c r="K90" s="9">
        <v>701000</v>
      </c>
      <c r="L90" s="10"/>
      <c r="M90" s="12"/>
    </row>
    <row r="91" spans="1:13" ht="15.75" customHeight="1">
      <c r="A91" s="7" t="s">
        <v>109</v>
      </c>
      <c r="B91" s="8" t="s">
        <v>13</v>
      </c>
      <c r="C91" s="8" t="s">
        <v>14</v>
      </c>
      <c r="D91" s="9">
        <v>12</v>
      </c>
      <c r="E91" s="8" t="s">
        <v>15</v>
      </c>
      <c r="F91" s="9" t="s">
        <v>16</v>
      </c>
      <c r="G91" s="9" t="s">
        <v>17</v>
      </c>
      <c r="H91" s="9">
        <v>1885</v>
      </c>
      <c r="I91" s="9" t="s">
        <v>18</v>
      </c>
      <c r="J91" s="10" t="s">
        <v>18</v>
      </c>
      <c r="K91" s="9">
        <v>701200</v>
      </c>
      <c r="L91" s="10"/>
      <c r="M91" s="12"/>
    </row>
    <row r="92" spans="1:13" ht="15.75" customHeight="1">
      <c r="A92" s="7" t="s">
        <v>110</v>
      </c>
      <c r="B92" s="8" t="s">
        <v>13</v>
      </c>
      <c r="C92" s="8" t="s">
        <v>14</v>
      </c>
      <c r="D92" s="9">
        <v>17</v>
      </c>
      <c r="E92" s="8" t="s">
        <v>15</v>
      </c>
      <c r="F92" s="9" t="s">
        <v>16</v>
      </c>
      <c r="G92" s="9" t="s">
        <v>17</v>
      </c>
      <c r="H92" s="9">
        <v>1885</v>
      </c>
      <c r="I92" s="9" t="s">
        <v>18</v>
      </c>
      <c r="J92" s="10" t="s">
        <v>18</v>
      </c>
      <c r="K92" s="9">
        <v>701700</v>
      </c>
      <c r="L92" s="10"/>
      <c r="M92" s="12"/>
    </row>
    <row r="93" spans="1:13" ht="15.75" customHeight="1">
      <c r="A93" s="7" t="s">
        <v>111</v>
      </c>
      <c r="B93" s="8" t="s">
        <v>13</v>
      </c>
      <c r="C93" s="8" t="s">
        <v>14</v>
      </c>
      <c r="D93" s="9">
        <v>19</v>
      </c>
      <c r="E93" s="8" t="s">
        <v>15</v>
      </c>
      <c r="F93" s="9" t="s">
        <v>16</v>
      </c>
      <c r="G93" s="9" t="s">
        <v>17</v>
      </c>
      <c r="H93" s="9">
        <v>1885</v>
      </c>
      <c r="I93" s="9" t="s">
        <v>18</v>
      </c>
      <c r="J93" s="10" t="s">
        <v>18</v>
      </c>
      <c r="K93" s="9">
        <v>701900</v>
      </c>
      <c r="L93" s="10"/>
      <c r="M93" s="12"/>
    </row>
    <row r="94" spans="1:13" ht="15.75" customHeight="1">
      <c r="A94" s="7" t="s">
        <v>112</v>
      </c>
      <c r="B94" s="8" t="s">
        <v>13</v>
      </c>
      <c r="C94" s="8" t="s">
        <v>14</v>
      </c>
      <c r="D94" s="9">
        <v>38</v>
      </c>
      <c r="E94" s="8" t="s">
        <v>15</v>
      </c>
      <c r="F94" s="9" t="s">
        <v>16</v>
      </c>
      <c r="G94" s="9" t="s">
        <v>17</v>
      </c>
      <c r="H94" s="9">
        <v>1885</v>
      </c>
      <c r="I94" s="9" t="s">
        <v>18</v>
      </c>
      <c r="J94" s="10" t="s">
        <v>18</v>
      </c>
      <c r="K94" s="9">
        <v>703800</v>
      </c>
      <c r="L94" s="10"/>
      <c r="M94" s="12"/>
    </row>
    <row r="95" spans="1:13" ht="15.75" customHeight="1">
      <c r="A95" s="7" t="s">
        <v>113</v>
      </c>
      <c r="B95" s="8" t="s">
        <v>13</v>
      </c>
      <c r="C95" s="8" t="s">
        <v>14</v>
      </c>
      <c r="D95" s="9">
        <v>72</v>
      </c>
      <c r="E95" s="8" t="s">
        <v>15</v>
      </c>
      <c r="F95" s="9" t="s">
        <v>16</v>
      </c>
      <c r="G95" s="9" t="s">
        <v>17</v>
      </c>
      <c r="H95" s="9">
        <v>1885</v>
      </c>
      <c r="I95" s="9" t="s">
        <v>18</v>
      </c>
      <c r="J95" s="10" t="s">
        <v>18</v>
      </c>
      <c r="K95" s="9">
        <v>707200</v>
      </c>
      <c r="L95" s="10"/>
      <c r="M95" s="12"/>
    </row>
    <row r="96" spans="1:13" ht="15.75" customHeight="1">
      <c r="A96" s="7" t="s">
        <v>114</v>
      </c>
      <c r="B96" s="8" t="s">
        <v>13</v>
      </c>
      <c r="C96" s="8" t="s">
        <v>14</v>
      </c>
      <c r="D96" s="9">
        <v>107</v>
      </c>
      <c r="E96" s="8" t="s">
        <v>15</v>
      </c>
      <c r="F96" s="9" t="s">
        <v>16</v>
      </c>
      <c r="G96" s="9" t="s">
        <v>17</v>
      </c>
      <c r="H96" s="9">
        <v>1886</v>
      </c>
      <c r="I96" s="9" t="s">
        <v>18</v>
      </c>
      <c r="J96" s="10" t="s">
        <v>18</v>
      </c>
      <c r="K96" s="9">
        <v>710700</v>
      </c>
      <c r="L96" s="10"/>
      <c r="M96" s="12"/>
    </row>
    <row r="97" spans="1:13" ht="15.75" customHeight="1">
      <c r="A97" s="7" t="s">
        <v>115</v>
      </c>
      <c r="B97" s="8" t="s">
        <v>13</v>
      </c>
      <c r="C97" s="8" t="s">
        <v>14</v>
      </c>
      <c r="D97" s="9">
        <v>122</v>
      </c>
      <c r="E97" s="8" t="s">
        <v>15</v>
      </c>
      <c r="F97" s="9" t="s">
        <v>16</v>
      </c>
      <c r="G97" s="9" t="s">
        <v>17</v>
      </c>
      <c r="H97" s="9">
        <v>1886</v>
      </c>
      <c r="I97" s="9" t="s">
        <v>18</v>
      </c>
      <c r="J97" s="10" t="s">
        <v>18</v>
      </c>
      <c r="K97" s="9">
        <v>712200</v>
      </c>
      <c r="L97" s="10"/>
      <c r="M97" s="12"/>
    </row>
    <row r="98" spans="1:13" ht="15.75" customHeight="1">
      <c r="A98" s="7" t="s">
        <v>116</v>
      </c>
      <c r="B98" s="8" t="s">
        <v>13</v>
      </c>
      <c r="C98" s="8" t="s">
        <v>14</v>
      </c>
      <c r="D98" s="9">
        <v>26</v>
      </c>
      <c r="E98" s="8" t="s">
        <v>15</v>
      </c>
      <c r="F98" s="9" t="s">
        <v>16</v>
      </c>
      <c r="G98" s="9" t="s">
        <v>17</v>
      </c>
      <c r="H98" s="9">
        <v>1888</v>
      </c>
      <c r="I98" s="9" t="s">
        <v>18</v>
      </c>
      <c r="J98" s="10" t="s">
        <v>18</v>
      </c>
      <c r="K98" s="9">
        <v>702600</v>
      </c>
      <c r="L98" s="10"/>
      <c r="M98" s="12"/>
    </row>
    <row r="99" spans="1:13" ht="15.75" customHeight="1">
      <c r="A99" s="7" t="s">
        <v>117</v>
      </c>
      <c r="B99" s="8" t="s">
        <v>13</v>
      </c>
      <c r="C99" s="8" t="s">
        <v>14</v>
      </c>
      <c r="D99" s="9">
        <v>28</v>
      </c>
      <c r="E99" s="8" t="s">
        <v>15</v>
      </c>
      <c r="F99" s="9" t="s">
        <v>16</v>
      </c>
      <c r="G99" s="9" t="s">
        <v>17</v>
      </c>
      <c r="H99" s="9">
        <v>1888</v>
      </c>
      <c r="I99" s="9" t="s">
        <v>18</v>
      </c>
      <c r="J99" s="10" t="s">
        <v>18</v>
      </c>
      <c r="K99" s="9">
        <v>702800</v>
      </c>
      <c r="L99" s="10"/>
      <c r="M99" s="12"/>
    </row>
    <row r="100" spans="1:13" ht="15.75" customHeight="1">
      <c r="A100" s="7" t="s">
        <v>118</v>
      </c>
      <c r="B100" s="8" t="s">
        <v>13</v>
      </c>
      <c r="C100" s="8" t="s">
        <v>14</v>
      </c>
      <c r="D100" s="9">
        <v>2</v>
      </c>
      <c r="E100" s="8" t="s">
        <v>15</v>
      </c>
      <c r="F100" s="9" t="s">
        <v>16</v>
      </c>
      <c r="G100" s="9" t="s">
        <v>17</v>
      </c>
      <c r="H100" s="9">
        <v>1891</v>
      </c>
      <c r="I100" s="9" t="s">
        <v>18</v>
      </c>
      <c r="J100" s="10" t="s">
        <v>18</v>
      </c>
      <c r="K100" s="9">
        <v>700200</v>
      </c>
      <c r="L100" s="10"/>
      <c r="M100" s="12"/>
    </row>
    <row r="101" spans="1:13" ht="15.75" customHeight="1">
      <c r="A101" s="7" t="s">
        <v>119</v>
      </c>
      <c r="B101" s="8" t="s">
        <v>13</v>
      </c>
      <c r="C101" s="8" t="s">
        <v>14</v>
      </c>
      <c r="D101" s="9">
        <v>99</v>
      </c>
      <c r="E101" s="8" t="s">
        <v>15</v>
      </c>
      <c r="F101" s="9" t="s">
        <v>16</v>
      </c>
      <c r="G101" s="9" t="s">
        <v>17</v>
      </c>
      <c r="H101" s="9">
        <v>1895</v>
      </c>
      <c r="I101" s="9" t="s">
        <v>18</v>
      </c>
      <c r="J101" s="10" t="s">
        <v>18</v>
      </c>
      <c r="K101" s="9">
        <v>709900</v>
      </c>
      <c r="L101" s="10"/>
      <c r="M101" s="12"/>
    </row>
    <row r="102" spans="1:13" ht="15.75" customHeight="1">
      <c r="A102" s="7" t="s">
        <v>120</v>
      </c>
      <c r="B102" s="8" t="s">
        <v>13</v>
      </c>
      <c r="C102" s="8" t="s">
        <v>14</v>
      </c>
      <c r="D102" s="9">
        <v>112</v>
      </c>
      <c r="E102" s="8" t="s">
        <v>15</v>
      </c>
      <c r="F102" s="9" t="s">
        <v>16</v>
      </c>
      <c r="G102" s="9" t="s">
        <v>17</v>
      </c>
      <c r="H102" s="9">
        <v>1895</v>
      </c>
      <c r="I102" s="9" t="s">
        <v>18</v>
      </c>
      <c r="J102" s="10" t="s">
        <v>18</v>
      </c>
      <c r="K102" s="9">
        <v>711200</v>
      </c>
      <c r="L102" s="10"/>
      <c r="M102" s="12"/>
    </row>
    <row r="103" spans="1:13" ht="15.75" customHeight="1">
      <c r="A103" s="7" t="s">
        <v>121</v>
      </c>
      <c r="B103" s="8" t="s">
        <v>13</v>
      </c>
      <c r="C103" s="8" t="s">
        <v>14</v>
      </c>
      <c r="D103" s="9">
        <v>117</v>
      </c>
      <c r="E103" s="8" t="s">
        <v>15</v>
      </c>
      <c r="F103" s="9" t="s">
        <v>16</v>
      </c>
      <c r="G103" s="9" t="s">
        <v>17</v>
      </c>
      <c r="H103" s="9">
        <v>1903</v>
      </c>
      <c r="I103" s="9" t="s">
        <v>18</v>
      </c>
      <c r="J103" s="10" t="s">
        <v>18</v>
      </c>
      <c r="K103" s="9">
        <v>711700</v>
      </c>
      <c r="L103" s="10"/>
      <c r="M103" s="12"/>
    </row>
    <row r="104" spans="1:13" ht="15.75" customHeight="1">
      <c r="A104" s="7" t="s">
        <v>122</v>
      </c>
      <c r="B104" s="8" t="s">
        <v>13</v>
      </c>
      <c r="C104" s="8" t="s">
        <v>14</v>
      </c>
      <c r="D104" s="9">
        <v>22</v>
      </c>
      <c r="E104" s="8" t="s">
        <v>15</v>
      </c>
      <c r="F104" s="9" t="s">
        <v>16</v>
      </c>
      <c r="G104" s="9" t="s">
        <v>17</v>
      </c>
      <c r="H104" s="9">
        <v>1904</v>
      </c>
      <c r="I104" s="9" t="s">
        <v>18</v>
      </c>
      <c r="J104" s="10" t="s">
        <v>18</v>
      </c>
      <c r="K104" s="9">
        <v>702200</v>
      </c>
      <c r="L104" s="10"/>
      <c r="M104" s="12"/>
    </row>
    <row r="105" spans="1:13" ht="15.75" customHeight="1">
      <c r="A105" s="7" t="s">
        <v>123</v>
      </c>
      <c r="B105" s="8" t="s">
        <v>13</v>
      </c>
      <c r="C105" s="8" t="s">
        <v>14</v>
      </c>
      <c r="D105" s="9">
        <v>75</v>
      </c>
      <c r="E105" s="8" t="s">
        <v>15</v>
      </c>
      <c r="F105" s="9" t="s">
        <v>16</v>
      </c>
      <c r="G105" s="9" t="s">
        <v>17</v>
      </c>
      <c r="H105" s="9">
        <v>1907</v>
      </c>
      <c r="I105" s="9" t="s">
        <v>18</v>
      </c>
      <c r="J105" s="10" t="s">
        <v>18</v>
      </c>
      <c r="K105" s="9">
        <v>707500</v>
      </c>
      <c r="L105" s="10"/>
      <c r="M105" s="12"/>
    </row>
    <row r="106" spans="1:13" ht="15.75" customHeight="1">
      <c r="A106" s="7" t="s">
        <v>124</v>
      </c>
      <c r="B106" s="8" t="s">
        <v>13</v>
      </c>
      <c r="C106" s="8" t="s">
        <v>14</v>
      </c>
      <c r="D106" s="9">
        <v>57</v>
      </c>
      <c r="E106" s="8" t="s">
        <v>15</v>
      </c>
      <c r="F106" s="9" t="s">
        <v>16</v>
      </c>
      <c r="G106" s="9" t="s">
        <v>17</v>
      </c>
      <c r="H106" s="9">
        <v>1909</v>
      </c>
      <c r="I106" s="9" t="s">
        <v>18</v>
      </c>
      <c r="J106" s="10" t="s">
        <v>18</v>
      </c>
      <c r="K106" s="9">
        <v>705700</v>
      </c>
      <c r="L106" s="10"/>
      <c r="M106" s="12"/>
    </row>
    <row r="107" spans="1:13" ht="15.75" customHeight="1">
      <c r="A107" s="7" t="s">
        <v>125</v>
      </c>
      <c r="B107" s="8" t="s">
        <v>13</v>
      </c>
      <c r="C107" s="8" t="s">
        <v>14</v>
      </c>
      <c r="D107" s="9">
        <v>37</v>
      </c>
      <c r="E107" s="8" t="s">
        <v>15</v>
      </c>
      <c r="F107" s="9" t="s">
        <v>16</v>
      </c>
      <c r="G107" s="9" t="s">
        <v>17</v>
      </c>
      <c r="H107" s="9">
        <v>1912</v>
      </c>
      <c r="I107" s="9" t="s">
        <v>18</v>
      </c>
      <c r="J107" s="10" t="s">
        <v>18</v>
      </c>
      <c r="K107" s="9">
        <v>703700</v>
      </c>
      <c r="L107" s="10"/>
      <c r="M107" s="12"/>
    </row>
    <row r="108" spans="1:13" ht="15.75" customHeight="1">
      <c r="A108" s="7" t="s">
        <v>126</v>
      </c>
      <c r="B108" s="8" t="s">
        <v>13</v>
      </c>
      <c r="C108" s="8" t="s">
        <v>14</v>
      </c>
      <c r="D108" s="9">
        <v>74</v>
      </c>
      <c r="E108" s="8" t="s">
        <v>15</v>
      </c>
      <c r="F108" s="9" t="s">
        <v>16</v>
      </c>
      <c r="G108" s="9" t="s">
        <v>17</v>
      </c>
      <c r="H108" s="9">
        <v>1912</v>
      </c>
      <c r="I108" s="9" t="s">
        <v>18</v>
      </c>
      <c r="J108" s="10" t="s">
        <v>18</v>
      </c>
      <c r="K108" s="9">
        <v>707400</v>
      </c>
      <c r="L108" s="10"/>
      <c r="M108" s="12"/>
    </row>
    <row r="109" spans="1:13" ht="15.75" customHeight="1">
      <c r="A109" s="7" t="s">
        <v>127</v>
      </c>
      <c r="B109" s="8" t="s">
        <v>13</v>
      </c>
      <c r="C109" s="8" t="s">
        <v>14</v>
      </c>
      <c r="D109" s="9">
        <v>123</v>
      </c>
      <c r="E109" s="8" t="s">
        <v>15</v>
      </c>
      <c r="F109" s="9" t="s">
        <v>16</v>
      </c>
      <c r="G109" s="9" t="s">
        <v>17</v>
      </c>
      <c r="H109" s="9">
        <v>1913</v>
      </c>
      <c r="I109" s="9" t="s">
        <v>18</v>
      </c>
      <c r="J109" s="10" t="s">
        <v>18</v>
      </c>
      <c r="K109" s="9">
        <v>712300</v>
      </c>
      <c r="L109" s="10"/>
      <c r="M109" s="12"/>
    </row>
    <row r="110" spans="1:13" ht="15.75" customHeight="1">
      <c r="A110" s="7" t="s">
        <v>128</v>
      </c>
      <c r="B110" s="8" t="s">
        <v>13</v>
      </c>
      <c r="C110" s="8" t="s">
        <v>14</v>
      </c>
      <c r="D110" s="9">
        <v>11</v>
      </c>
      <c r="E110" s="8" t="s">
        <v>15</v>
      </c>
      <c r="F110" s="9" t="s">
        <v>16</v>
      </c>
      <c r="G110" s="9" t="s">
        <v>17</v>
      </c>
      <c r="H110" s="9">
        <v>1918</v>
      </c>
      <c r="I110" s="9" t="s">
        <v>18</v>
      </c>
      <c r="J110" s="10" t="s">
        <v>18</v>
      </c>
      <c r="K110" s="9">
        <v>701100</v>
      </c>
      <c r="L110" s="10"/>
      <c r="M110" s="12"/>
    </row>
    <row r="111" spans="1:13" ht="15.75" customHeight="1">
      <c r="A111" s="7" t="s">
        <v>129</v>
      </c>
      <c r="B111" s="8" t="s">
        <v>13</v>
      </c>
      <c r="C111" s="8" t="s">
        <v>14</v>
      </c>
      <c r="D111" s="9">
        <v>67</v>
      </c>
      <c r="E111" s="8" t="s">
        <v>15</v>
      </c>
      <c r="F111" s="9" t="s">
        <v>16</v>
      </c>
      <c r="G111" s="9" t="s">
        <v>17</v>
      </c>
      <c r="H111" s="9">
        <v>1918</v>
      </c>
      <c r="I111" s="9" t="s">
        <v>18</v>
      </c>
      <c r="J111" s="10" t="s">
        <v>18</v>
      </c>
      <c r="K111" s="9">
        <v>706700</v>
      </c>
      <c r="L111" s="10"/>
      <c r="M111" s="12"/>
    </row>
    <row r="112" spans="1:13" ht="15.75" customHeight="1">
      <c r="A112" s="7" t="s">
        <v>130</v>
      </c>
      <c r="B112" s="8" t="s">
        <v>13</v>
      </c>
      <c r="C112" s="8" t="s">
        <v>14</v>
      </c>
      <c r="D112" s="9">
        <v>114</v>
      </c>
      <c r="E112" s="8" t="s">
        <v>15</v>
      </c>
      <c r="F112" s="9" t="s">
        <v>16</v>
      </c>
      <c r="G112" s="9" t="s">
        <v>17</v>
      </c>
      <c r="H112" s="9">
        <v>1918</v>
      </c>
      <c r="I112" s="9" t="s">
        <v>18</v>
      </c>
      <c r="J112" s="10" t="s">
        <v>18</v>
      </c>
      <c r="K112" s="9">
        <v>711400</v>
      </c>
      <c r="L112" s="10"/>
      <c r="M112" s="12"/>
    </row>
    <row r="113" spans="1:13" ht="15.75" customHeight="1">
      <c r="A113" s="7" t="s">
        <v>131</v>
      </c>
      <c r="B113" s="8" t="s">
        <v>13</v>
      </c>
      <c r="C113" s="8" t="s">
        <v>14</v>
      </c>
      <c r="D113" s="9">
        <v>54</v>
      </c>
      <c r="E113" s="8" t="s">
        <v>15</v>
      </c>
      <c r="F113" s="9" t="s">
        <v>16</v>
      </c>
      <c r="G113" s="9" t="s">
        <v>17</v>
      </c>
      <c r="H113" s="9">
        <v>1921</v>
      </c>
      <c r="I113" s="9" t="s">
        <v>18</v>
      </c>
      <c r="J113" s="10" t="s">
        <v>18</v>
      </c>
      <c r="K113" s="9">
        <v>705400</v>
      </c>
      <c r="L113" s="10"/>
      <c r="M113" s="12"/>
    </row>
    <row r="114" spans="1:13" ht="15.75" customHeight="1">
      <c r="A114" s="10" t="s">
        <v>132</v>
      </c>
      <c r="B114" s="9" t="s">
        <v>13</v>
      </c>
      <c r="C114" s="9" t="s">
        <v>14</v>
      </c>
      <c r="D114" s="9">
        <v>115</v>
      </c>
      <c r="E114" s="9" t="s">
        <v>15</v>
      </c>
      <c r="F114" s="9" t="s">
        <v>16</v>
      </c>
      <c r="G114" s="9" t="s">
        <v>17</v>
      </c>
      <c r="H114" s="9">
        <v>1921</v>
      </c>
      <c r="I114" s="9" t="s">
        <v>18</v>
      </c>
      <c r="J114" s="10" t="s">
        <v>18</v>
      </c>
      <c r="K114" s="9">
        <v>711500</v>
      </c>
      <c r="L114" s="10"/>
      <c r="M114" s="12"/>
    </row>
    <row r="115" spans="1:13" ht="15.75" customHeight="1">
      <c r="A115" s="13" t="s">
        <v>133</v>
      </c>
      <c r="B115" s="14" t="s">
        <v>13</v>
      </c>
      <c r="C115" s="14" t="s">
        <v>14</v>
      </c>
      <c r="D115" s="14">
        <v>111</v>
      </c>
      <c r="E115" s="14" t="s">
        <v>15</v>
      </c>
      <c r="F115" s="14" t="s">
        <v>16</v>
      </c>
      <c r="G115" s="14" t="s">
        <v>17</v>
      </c>
      <c r="H115" s="9">
        <v>1922</v>
      </c>
      <c r="I115" s="14" t="s">
        <v>18</v>
      </c>
      <c r="J115" s="13" t="s">
        <v>18</v>
      </c>
      <c r="K115" s="9">
        <v>711100</v>
      </c>
      <c r="L115" s="10"/>
      <c r="M115" s="12"/>
    </row>
    <row r="116" spans="1:13" ht="15.75" customHeight="1">
      <c r="A116" s="13" t="s">
        <v>134</v>
      </c>
      <c r="B116" s="9" t="s">
        <v>13</v>
      </c>
      <c r="C116" s="9" t="s">
        <v>14</v>
      </c>
      <c r="D116" s="9">
        <v>9</v>
      </c>
      <c r="E116" s="9" t="s">
        <v>15</v>
      </c>
      <c r="F116" s="9" t="s">
        <v>16</v>
      </c>
      <c r="G116" s="9" t="s">
        <v>17</v>
      </c>
      <c r="H116" s="9">
        <v>1923</v>
      </c>
      <c r="I116" s="9" t="s">
        <v>18</v>
      </c>
      <c r="J116" s="10" t="s">
        <v>18</v>
      </c>
      <c r="K116" s="9">
        <v>700900</v>
      </c>
      <c r="L116" s="10"/>
      <c r="M116" s="12"/>
    </row>
    <row r="117" spans="1:13" ht="78.75" customHeight="1">
      <c r="A117" s="13" t="s">
        <v>135</v>
      </c>
      <c r="B117" s="9" t="s">
        <v>13</v>
      </c>
      <c r="C117" s="9" t="s">
        <v>14</v>
      </c>
      <c r="D117" s="9">
        <v>56</v>
      </c>
      <c r="E117" s="9" t="s">
        <v>15</v>
      </c>
      <c r="F117" s="9" t="s">
        <v>16</v>
      </c>
      <c r="G117" s="9" t="s">
        <v>17</v>
      </c>
      <c r="H117" s="9">
        <v>1938</v>
      </c>
      <c r="I117" s="9" t="s">
        <v>18</v>
      </c>
      <c r="J117" s="10" t="s">
        <v>136</v>
      </c>
      <c r="K117" s="9">
        <v>705600</v>
      </c>
      <c r="L117" s="10"/>
      <c r="M117" s="12"/>
    </row>
    <row r="118" spans="1:13" ht="15.75" customHeight="1">
      <c r="A118" s="13" t="s">
        <v>137</v>
      </c>
      <c r="B118" s="9" t="s">
        <v>13</v>
      </c>
      <c r="C118" s="9" t="s">
        <v>14</v>
      </c>
      <c r="D118" s="9">
        <v>62</v>
      </c>
      <c r="E118" s="9" t="s">
        <v>15</v>
      </c>
      <c r="F118" s="9" t="s">
        <v>16</v>
      </c>
      <c r="G118" s="9" t="s">
        <v>17</v>
      </c>
      <c r="H118" s="9">
        <v>1938</v>
      </c>
      <c r="I118" s="9" t="s">
        <v>18</v>
      </c>
      <c r="J118" s="10" t="s">
        <v>18</v>
      </c>
      <c r="K118" s="9">
        <v>706200</v>
      </c>
      <c r="L118" s="11"/>
      <c r="M118" s="12"/>
    </row>
    <row r="119" spans="1:13" ht="78.75" customHeight="1">
      <c r="A119" s="7" t="s">
        <v>138</v>
      </c>
      <c r="B119" s="8" t="s">
        <v>13</v>
      </c>
      <c r="C119" s="8" t="s">
        <v>14</v>
      </c>
      <c r="D119" s="9">
        <v>7</v>
      </c>
      <c r="E119" s="8" t="s">
        <v>15</v>
      </c>
      <c r="F119" s="9" t="s">
        <v>16</v>
      </c>
      <c r="G119" s="9" t="s">
        <v>17</v>
      </c>
      <c r="H119" s="9">
        <v>1939</v>
      </c>
      <c r="I119" s="9" t="s">
        <v>18</v>
      </c>
      <c r="J119" s="10" t="s">
        <v>139</v>
      </c>
      <c r="K119" s="9">
        <v>700700</v>
      </c>
      <c r="L119" s="10"/>
      <c r="M119" s="12"/>
    </row>
    <row r="120" spans="1:13" ht="15.75" customHeight="1">
      <c r="A120" s="7" t="s">
        <v>140</v>
      </c>
      <c r="B120" s="8" t="s">
        <v>13</v>
      </c>
      <c r="C120" s="8" t="s">
        <v>14</v>
      </c>
      <c r="D120" s="9">
        <v>21</v>
      </c>
      <c r="E120" s="8" t="s">
        <v>15</v>
      </c>
      <c r="F120" s="9" t="s">
        <v>16</v>
      </c>
      <c r="G120" s="9" t="s">
        <v>17</v>
      </c>
      <c r="H120" s="9">
        <v>1943</v>
      </c>
      <c r="I120" s="9" t="s">
        <v>18</v>
      </c>
      <c r="J120" s="10" t="s">
        <v>18</v>
      </c>
      <c r="K120" s="9">
        <v>702100</v>
      </c>
      <c r="L120" s="10"/>
      <c r="M120" s="12"/>
    </row>
    <row r="121" spans="1:13" ht="15.75" customHeight="1">
      <c r="A121" s="7" t="s">
        <v>141</v>
      </c>
      <c r="B121" s="8" t="s">
        <v>13</v>
      </c>
      <c r="C121" s="8" t="s">
        <v>14</v>
      </c>
      <c r="D121" s="9">
        <v>43</v>
      </c>
      <c r="E121" s="8" t="s">
        <v>15</v>
      </c>
      <c r="F121" s="9" t="s">
        <v>16</v>
      </c>
      <c r="G121" s="9" t="s">
        <v>17</v>
      </c>
      <c r="H121" s="9">
        <v>1943</v>
      </c>
      <c r="I121" s="9" t="s">
        <v>18</v>
      </c>
      <c r="J121" s="10" t="s">
        <v>18</v>
      </c>
      <c r="K121" s="9">
        <v>704300</v>
      </c>
      <c r="L121" s="10"/>
      <c r="M121" s="12"/>
    </row>
    <row r="122" spans="1:13" ht="15.75" customHeight="1">
      <c r="A122" s="7" t="s">
        <v>142</v>
      </c>
      <c r="B122" s="8" t="s">
        <v>13</v>
      </c>
      <c r="C122" s="8" t="s">
        <v>14</v>
      </c>
      <c r="D122" s="9">
        <v>51</v>
      </c>
      <c r="E122" s="8" t="s">
        <v>15</v>
      </c>
      <c r="F122" s="9" t="s">
        <v>16</v>
      </c>
      <c r="G122" s="9" t="s">
        <v>17</v>
      </c>
      <c r="H122" s="9">
        <v>1943</v>
      </c>
      <c r="I122" s="9" t="s">
        <v>18</v>
      </c>
      <c r="J122" s="10" t="s">
        <v>18</v>
      </c>
      <c r="K122" s="9">
        <v>705100</v>
      </c>
      <c r="L122" s="10"/>
      <c r="M122" s="12"/>
    </row>
    <row r="123" spans="1:13" ht="15.75" customHeight="1">
      <c r="A123" s="7" t="s">
        <v>143</v>
      </c>
      <c r="B123" s="8" t="s">
        <v>13</v>
      </c>
      <c r="C123" s="8" t="s">
        <v>14</v>
      </c>
      <c r="D123" s="9">
        <v>70</v>
      </c>
      <c r="E123" s="8" t="s">
        <v>15</v>
      </c>
      <c r="F123" s="9" t="s">
        <v>16</v>
      </c>
      <c r="G123" s="9" t="s">
        <v>17</v>
      </c>
      <c r="H123" s="9">
        <v>1943</v>
      </c>
      <c r="I123" s="9" t="s">
        <v>18</v>
      </c>
      <c r="J123" s="10" t="s">
        <v>18</v>
      </c>
      <c r="K123" s="9">
        <v>707000</v>
      </c>
      <c r="L123" s="10"/>
      <c r="M123" s="12"/>
    </row>
    <row r="124" spans="1:13" ht="15.75" customHeight="1">
      <c r="A124" s="7" t="s">
        <v>144</v>
      </c>
      <c r="B124" s="8" t="s">
        <v>13</v>
      </c>
      <c r="C124" s="8" t="s">
        <v>14</v>
      </c>
      <c r="D124" s="9">
        <v>20</v>
      </c>
      <c r="E124" s="8" t="s">
        <v>15</v>
      </c>
      <c r="F124" s="9" t="s">
        <v>16</v>
      </c>
      <c r="G124" s="9" t="s">
        <v>17</v>
      </c>
      <c r="H124" s="9">
        <v>1944</v>
      </c>
      <c r="I124" s="9" t="s">
        <v>18</v>
      </c>
      <c r="J124" s="10" t="s">
        <v>18</v>
      </c>
      <c r="K124" s="9">
        <v>702000</v>
      </c>
      <c r="L124" s="10"/>
      <c r="M124" s="12"/>
    </row>
    <row r="125" spans="1:13" ht="15.75" customHeight="1">
      <c r="A125" s="7" t="s">
        <v>145</v>
      </c>
      <c r="B125" s="8" t="s">
        <v>13</v>
      </c>
      <c r="C125" s="8" t="s">
        <v>14</v>
      </c>
      <c r="D125" s="9">
        <v>27</v>
      </c>
      <c r="E125" s="8" t="s">
        <v>15</v>
      </c>
      <c r="F125" s="9" t="s">
        <v>16</v>
      </c>
      <c r="G125" s="9" t="s">
        <v>17</v>
      </c>
      <c r="H125" s="9">
        <v>1946</v>
      </c>
      <c r="I125" s="9" t="s">
        <v>18</v>
      </c>
      <c r="J125" s="10" t="s">
        <v>18</v>
      </c>
      <c r="K125" s="9">
        <v>702700</v>
      </c>
      <c r="L125" s="10"/>
      <c r="M125" s="12"/>
    </row>
    <row r="126" spans="1:13" ht="15.75" customHeight="1">
      <c r="A126" s="7" t="s">
        <v>146</v>
      </c>
      <c r="B126" s="8" t="s">
        <v>13</v>
      </c>
      <c r="C126" s="8" t="s">
        <v>14</v>
      </c>
      <c r="D126" s="9">
        <v>2</v>
      </c>
      <c r="E126" s="8" t="s">
        <v>147</v>
      </c>
      <c r="F126" s="9" t="s">
        <v>16</v>
      </c>
      <c r="G126" s="9" t="s">
        <v>148</v>
      </c>
      <c r="H126" s="9">
        <v>1985</v>
      </c>
      <c r="I126" s="9" t="s">
        <v>18</v>
      </c>
      <c r="J126" s="10" t="s">
        <v>149</v>
      </c>
      <c r="K126" s="9">
        <v>700201</v>
      </c>
      <c r="L126" s="10"/>
      <c r="M126" s="12"/>
    </row>
    <row r="127" spans="1:13" ht="15.75" customHeight="1">
      <c r="A127" s="7" t="s">
        <v>150</v>
      </c>
      <c r="B127" s="8" t="s">
        <v>13</v>
      </c>
      <c r="C127" s="8" t="s">
        <v>14</v>
      </c>
      <c r="D127" s="9">
        <v>6</v>
      </c>
      <c r="E127" s="8" t="s">
        <v>147</v>
      </c>
      <c r="F127" s="9" t="s">
        <v>16</v>
      </c>
      <c r="G127" s="9" t="s">
        <v>148</v>
      </c>
      <c r="H127" s="9">
        <v>1985</v>
      </c>
      <c r="I127" s="9" t="s">
        <v>18</v>
      </c>
      <c r="J127" s="10" t="s">
        <v>151</v>
      </c>
      <c r="K127" s="9">
        <v>700601</v>
      </c>
      <c r="L127" s="10"/>
      <c r="M127" s="12"/>
    </row>
    <row r="128" spans="1:13" ht="15.75" customHeight="1">
      <c r="A128" s="7" t="s">
        <v>152</v>
      </c>
      <c r="B128" s="8" t="s">
        <v>13</v>
      </c>
      <c r="C128" s="8" t="s">
        <v>14</v>
      </c>
      <c r="D128" s="9">
        <v>13</v>
      </c>
      <c r="E128" s="8" t="s">
        <v>147</v>
      </c>
      <c r="F128" s="9" t="s">
        <v>16</v>
      </c>
      <c r="G128" s="9" t="s">
        <v>148</v>
      </c>
      <c r="H128" s="9">
        <v>1985</v>
      </c>
      <c r="I128" s="9" t="s">
        <v>18</v>
      </c>
      <c r="J128" s="10" t="s">
        <v>153</v>
      </c>
      <c r="K128" s="9">
        <v>701301</v>
      </c>
      <c r="L128" s="10"/>
      <c r="M128" s="12"/>
    </row>
    <row r="129" spans="1:13" ht="15.75" customHeight="1">
      <c r="A129" s="7" t="s">
        <v>154</v>
      </c>
      <c r="B129" s="8" t="s">
        <v>13</v>
      </c>
      <c r="C129" s="8" t="s">
        <v>14</v>
      </c>
      <c r="D129" s="9">
        <v>15</v>
      </c>
      <c r="E129" s="8" t="s">
        <v>147</v>
      </c>
      <c r="F129" s="9" t="s">
        <v>16</v>
      </c>
      <c r="G129" s="9" t="s">
        <v>148</v>
      </c>
      <c r="H129" s="9">
        <v>1985</v>
      </c>
      <c r="I129" s="9" t="s">
        <v>18</v>
      </c>
      <c r="J129" s="10" t="s">
        <v>155</v>
      </c>
      <c r="K129" s="9">
        <v>701501</v>
      </c>
      <c r="L129" s="10"/>
      <c r="M129" s="12"/>
    </row>
    <row r="130" spans="1:13" ht="15.75" customHeight="1">
      <c r="A130" s="7" t="s">
        <v>156</v>
      </c>
      <c r="B130" s="8" t="s">
        <v>13</v>
      </c>
      <c r="C130" s="8" t="s">
        <v>14</v>
      </c>
      <c r="D130" s="9">
        <v>18</v>
      </c>
      <c r="E130" s="8" t="s">
        <v>147</v>
      </c>
      <c r="F130" s="9" t="s">
        <v>16</v>
      </c>
      <c r="G130" s="9" t="s">
        <v>148</v>
      </c>
      <c r="H130" s="9">
        <v>1985</v>
      </c>
      <c r="I130" s="9" t="s">
        <v>18</v>
      </c>
      <c r="J130" s="10" t="s">
        <v>157</v>
      </c>
      <c r="K130" s="9">
        <v>701801</v>
      </c>
      <c r="L130" s="10"/>
      <c r="M130" s="12"/>
    </row>
    <row r="131" spans="1:13" ht="15.75" customHeight="1">
      <c r="A131" s="7" t="s">
        <v>158</v>
      </c>
      <c r="B131" s="8" t="s">
        <v>13</v>
      </c>
      <c r="C131" s="8" t="s">
        <v>14</v>
      </c>
      <c r="D131" s="9">
        <v>23</v>
      </c>
      <c r="E131" s="8" t="s">
        <v>147</v>
      </c>
      <c r="F131" s="9" t="s">
        <v>16</v>
      </c>
      <c r="G131" s="9" t="s">
        <v>148</v>
      </c>
      <c r="H131" s="9">
        <v>1985</v>
      </c>
      <c r="I131" s="9" t="s">
        <v>18</v>
      </c>
      <c r="J131" s="10" t="s">
        <v>159</v>
      </c>
      <c r="K131" s="9">
        <v>702301</v>
      </c>
      <c r="L131" s="10"/>
      <c r="M131" s="12"/>
    </row>
    <row r="132" spans="1:13" ht="15.75" customHeight="1">
      <c r="A132" s="7" t="s">
        <v>160</v>
      </c>
      <c r="B132" s="8" t="s">
        <v>13</v>
      </c>
      <c r="C132" s="8" t="s">
        <v>14</v>
      </c>
      <c r="D132" s="9">
        <v>25</v>
      </c>
      <c r="E132" s="8" t="s">
        <v>147</v>
      </c>
      <c r="F132" s="9" t="s">
        <v>16</v>
      </c>
      <c r="G132" s="9" t="s">
        <v>148</v>
      </c>
      <c r="H132" s="9">
        <v>1985</v>
      </c>
      <c r="I132" s="9" t="s">
        <v>18</v>
      </c>
      <c r="J132" s="10" t="s">
        <v>161</v>
      </c>
      <c r="K132" s="9">
        <v>702501</v>
      </c>
      <c r="L132" s="10"/>
      <c r="M132" s="12"/>
    </row>
    <row r="133" spans="1:13" ht="15.75" customHeight="1">
      <c r="A133" s="7" t="s">
        <v>162</v>
      </c>
      <c r="B133" s="8" t="s">
        <v>13</v>
      </c>
      <c r="C133" s="8" t="s">
        <v>14</v>
      </c>
      <c r="D133" s="9">
        <v>35</v>
      </c>
      <c r="E133" s="8" t="s">
        <v>147</v>
      </c>
      <c r="F133" s="9" t="s">
        <v>16</v>
      </c>
      <c r="G133" s="9" t="s">
        <v>148</v>
      </c>
      <c r="H133" s="9">
        <v>1985</v>
      </c>
      <c r="I133" s="9" t="s">
        <v>18</v>
      </c>
      <c r="J133" s="10" t="s">
        <v>163</v>
      </c>
      <c r="K133" s="9">
        <v>703501</v>
      </c>
      <c r="L133" s="10"/>
      <c r="M133" s="12"/>
    </row>
    <row r="134" spans="1:13" ht="63" customHeight="1">
      <c r="A134" s="7" t="s">
        <v>164</v>
      </c>
      <c r="B134" s="8" t="s">
        <v>13</v>
      </c>
      <c r="C134" s="8" t="s">
        <v>14</v>
      </c>
      <c r="D134" s="9">
        <v>39</v>
      </c>
      <c r="E134" s="8" t="s">
        <v>147</v>
      </c>
      <c r="F134" s="9" t="s">
        <v>16</v>
      </c>
      <c r="G134" s="9" t="s">
        <v>148</v>
      </c>
      <c r="H134" s="9">
        <v>1985</v>
      </c>
      <c r="I134" s="9">
        <v>2007</v>
      </c>
      <c r="J134" s="10" t="s">
        <v>165</v>
      </c>
      <c r="K134" s="9">
        <v>703901</v>
      </c>
      <c r="L134" s="10" t="s">
        <v>166</v>
      </c>
      <c r="M134" s="12"/>
    </row>
    <row r="135" spans="1:13" ht="15.75" customHeight="1">
      <c r="A135" s="7" t="s">
        <v>167</v>
      </c>
      <c r="B135" s="8" t="s">
        <v>13</v>
      </c>
      <c r="C135" s="8" t="s">
        <v>14</v>
      </c>
      <c r="D135" s="9">
        <v>53</v>
      </c>
      <c r="E135" s="8" t="s">
        <v>147</v>
      </c>
      <c r="F135" s="9" t="s">
        <v>16</v>
      </c>
      <c r="G135" s="9" t="s">
        <v>148</v>
      </c>
      <c r="H135" s="9">
        <v>1985</v>
      </c>
      <c r="I135" s="9" t="s">
        <v>18</v>
      </c>
      <c r="J135" s="10" t="s">
        <v>168</v>
      </c>
      <c r="K135" s="9">
        <v>705301</v>
      </c>
      <c r="L135" s="10"/>
      <c r="M135" s="12"/>
    </row>
    <row r="136" spans="1:13" ht="15.75" customHeight="1">
      <c r="A136" s="7" t="s">
        <v>169</v>
      </c>
      <c r="B136" s="8" t="s">
        <v>13</v>
      </c>
      <c r="C136" s="8" t="s">
        <v>14</v>
      </c>
      <c r="D136" s="9">
        <v>66</v>
      </c>
      <c r="E136" s="8" t="s">
        <v>147</v>
      </c>
      <c r="F136" s="9" t="s">
        <v>16</v>
      </c>
      <c r="G136" s="9" t="s">
        <v>148</v>
      </c>
      <c r="H136" s="9">
        <v>1985</v>
      </c>
      <c r="I136" s="9" t="s">
        <v>18</v>
      </c>
      <c r="J136" s="10" t="s">
        <v>170</v>
      </c>
      <c r="K136" s="9">
        <v>706601</v>
      </c>
      <c r="L136" s="10"/>
      <c r="M136" s="12"/>
    </row>
    <row r="137" spans="1:13" ht="15.75" customHeight="1">
      <c r="A137" s="7" t="s">
        <v>171</v>
      </c>
      <c r="B137" s="8" t="s">
        <v>13</v>
      </c>
      <c r="C137" s="8" t="s">
        <v>14</v>
      </c>
      <c r="D137" s="9">
        <v>67</v>
      </c>
      <c r="E137" s="8" t="s">
        <v>147</v>
      </c>
      <c r="F137" s="9" t="s">
        <v>16</v>
      </c>
      <c r="G137" s="9" t="s">
        <v>148</v>
      </c>
      <c r="H137" s="9">
        <v>1985</v>
      </c>
      <c r="I137" s="9" t="s">
        <v>18</v>
      </c>
      <c r="J137" s="10" t="s">
        <v>172</v>
      </c>
      <c r="K137" s="9">
        <v>706701</v>
      </c>
      <c r="L137" s="10"/>
      <c r="M137" s="12"/>
    </row>
    <row r="138" spans="1:13" ht="15.75" customHeight="1">
      <c r="A138" s="7" t="s">
        <v>173</v>
      </c>
      <c r="B138" s="8" t="s">
        <v>13</v>
      </c>
      <c r="C138" s="8" t="s">
        <v>14</v>
      </c>
      <c r="D138" s="9">
        <v>70</v>
      </c>
      <c r="E138" s="8" t="s">
        <v>147</v>
      </c>
      <c r="F138" s="9" t="s">
        <v>16</v>
      </c>
      <c r="G138" s="9" t="s">
        <v>148</v>
      </c>
      <c r="H138" s="9">
        <v>1985</v>
      </c>
      <c r="I138" s="9" t="s">
        <v>18</v>
      </c>
      <c r="J138" s="10" t="s">
        <v>174</v>
      </c>
      <c r="K138" s="9">
        <v>707001</v>
      </c>
      <c r="L138" s="10"/>
      <c r="M138" s="12"/>
    </row>
    <row r="139" spans="1:13" ht="15.75" customHeight="1">
      <c r="A139" s="7" t="s">
        <v>175</v>
      </c>
      <c r="B139" s="8" t="s">
        <v>13</v>
      </c>
      <c r="C139" s="8" t="s">
        <v>14</v>
      </c>
      <c r="D139" s="9">
        <v>73</v>
      </c>
      <c r="E139" s="8" t="s">
        <v>147</v>
      </c>
      <c r="F139" s="9" t="s">
        <v>16</v>
      </c>
      <c r="G139" s="9" t="s">
        <v>148</v>
      </c>
      <c r="H139" s="9">
        <v>1985</v>
      </c>
      <c r="I139" s="9" t="s">
        <v>18</v>
      </c>
      <c r="J139" s="10" t="s">
        <v>176</v>
      </c>
      <c r="K139" s="9">
        <v>707301</v>
      </c>
      <c r="L139" s="10"/>
      <c r="M139" s="12"/>
    </row>
    <row r="140" spans="1:13" ht="15.75" customHeight="1">
      <c r="A140" s="7" t="s">
        <v>177</v>
      </c>
      <c r="B140" s="8" t="s">
        <v>13</v>
      </c>
      <c r="C140" s="8" t="s">
        <v>14</v>
      </c>
      <c r="D140" s="9">
        <v>85</v>
      </c>
      <c r="E140" s="8" t="s">
        <v>147</v>
      </c>
      <c r="F140" s="9" t="s">
        <v>16</v>
      </c>
      <c r="G140" s="9" t="s">
        <v>148</v>
      </c>
      <c r="H140" s="9">
        <v>1985</v>
      </c>
      <c r="I140" s="9" t="s">
        <v>18</v>
      </c>
      <c r="J140" s="10" t="s">
        <v>178</v>
      </c>
      <c r="K140" s="9">
        <v>708501</v>
      </c>
      <c r="L140" s="10"/>
      <c r="M140" s="12"/>
    </row>
    <row r="141" spans="1:13" ht="15.75" customHeight="1">
      <c r="A141" s="7" t="s">
        <v>179</v>
      </c>
      <c r="B141" s="8" t="s">
        <v>13</v>
      </c>
      <c r="C141" s="8" t="s">
        <v>14</v>
      </c>
      <c r="D141" s="9">
        <v>97</v>
      </c>
      <c r="E141" s="8" t="s">
        <v>147</v>
      </c>
      <c r="F141" s="9" t="s">
        <v>16</v>
      </c>
      <c r="G141" s="9" t="s">
        <v>148</v>
      </c>
      <c r="H141" s="9">
        <v>1985</v>
      </c>
      <c r="I141" s="9" t="s">
        <v>18</v>
      </c>
      <c r="J141" s="10" t="s">
        <v>180</v>
      </c>
      <c r="K141" s="9">
        <v>709701</v>
      </c>
      <c r="L141" s="10"/>
      <c r="M141" s="12"/>
    </row>
    <row r="142" spans="1:13" ht="63" customHeight="1">
      <c r="A142" s="7" t="s">
        <v>181</v>
      </c>
      <c r="B142" s="8" t="s">
        <v>13</v>
      </c>
      <c r="C142" s="8" t="s">
        <v>14</v>
      </c>
      <c r="D142" s="9">
        <v>98</v>
      </c>
      <c r="E142" s="8" t="s">
        <v>147</v>
      </c>
      <c r="F142" s="9" t="s">
        <v>16</v>
      </c>
      <c r="G142" s="9" t="s">
        <v>148</v>
      </c>
      <c r="H142" s="9">
        <v>1985</v>
      </c>
      <c r="I142" s="9" t="s">
        <v>18</v>
      </c>
      <c r="J142" s="10" t="s">
        <v>182</v>
      </c>
      <c r="K142" s="9">
        <v>709801</v>
      </c>
      <c r="L142" s="10"/>
      <c r="M142" s="12"/>
    </row>
    <row r="143" spans="1:13" ht="15.75" customHeight="1">
      <c r="A143" s="7" t="s">
        <v>183</v>
      </c>
      <c r="B143" s="8" t="s">
        <v>13</v>
      </c>
      <c r="C143" s="8" t="s">
        <v>14</v>
      </c>
      <c r="D143" s="9">
        <v>101</v>
      </c>
      <c r="E143" s="8" t="s">
        <v>147</v>
      </c>
      <c r="F143" s="9" t="s">
        <v>16</v>
      </c>
      <c r="G143" s="9" t="s">
        <v>148</v>
      </c>
      <c r="H143" s="9">
        <v>1985</v>
      </c>
      <c r="I143" s="9" t="s">
        <v>18</v>
      </c>
      <c r="J143" s="10" t="s">
        <v>184</v>
      </c>
      <c r="K143" s="9">
        <v>710101</v>
      </c>
      <c r="L143" s="10"/>
      <c r="M143" s="12"/>
    </row>
    <row r="144" spans="1:13" ht="15.75" customHeight="1">
      <c r="A144" s="7" t="s">
        <v>185</v>
      </c>
      <c r="B144" s="8" t="s">
        <v>13</v>
      </c>
      <c r="C144" s="8" t="s">
        <v>14</v>
      </c>
      <c r="D144" s="9">
        <v>109</v>
      </c>
      <c r="E144" s="8" t="s">
        <v>147</v>
      </c>
      <c r="F144" s="9" t="s">
        <v>16</v>
      </c>
      <c r="G144" s="9" t="s">
        <v>148</v>
      </c>
      <c r="H144" s="9">
        <v>1985</v>
      </c>
      <c r="I144" s="9" t="s">
        <v>18</v>
      </c>
      <c r="J144" s="10" t="s">
        <v>186</v>
      </c>
      <c r="K144" s="9">
        <v>710901</v>
      </c>
      <c r="L144" s="10"/>
      <c r="M144" s="12"/>
    </row>
    <row r="145" spans="1:13" ht="15.75" customHeight="1">
      <c r="A145" s="7" t="s">
        <v>187</v>
      </c>
      <c r="B145" s="8" t="s">
        <v>13</v>
      </c>
      <c r="C145" s="8" t="s">
        <v>14</v>
      </c>
      <c r="D145" s="9">
        <v>114</v>
      </c>
      <c r="E145" s="8" t="s">
        <v>147</v>
      </c>
      <c r="F145" s="9" t="s">
        <v>16</v>
      </c>
      <c r="G145" s="9" t="s">
        <v>148</v>
      </c>
      <c r="H145" s="9">
        <v>1985</v>
      </c>
      <c r="I145" s="9" t="s">
        <v>18</v>
      </c>
      <c r="J145" s="10" t="s">
        <v>188</v>
      </c>
      <c r="K145" s="9">
        <v>711401</v>
      </c>
      <c r="L145" s="10"/>
      <c r="M145" s="12"/>
    </row>
    <row r="146" spans="1:13" ht="15.75" customHeight="1">
      <c r="A146" s="7" t="s">
        <v>189</v>
      </c>
      <c r="B146" s="8" t="s">
        <v>13</v>
      </c>
      <c r="C146" s="8" t="s">
        <v>14</v>
      </c>
      <c r="D146" s="9">
        <v>120</v>
      </c>
      <c r="E146" s="8" t="s">
        <v>147</v>
      </c>
      <c r="F146" s="9" t="s">
        <v>16</v>
      </c>
      <c r="G146" s="9" t="s">
        <v>148</v>
      </c>
      <c r="H146" s="9">
        <v>1985</v>
      </c>
      <c r="I146" s="9" t="s">
        <v>18</v>
      </c>
      <c r="J146" s="10" t="s">
        <v>190</v>
      </c>
      <c r="K146" s="9">
        <v>712001</v>
      </c>
      <c r="L146" s="10"/>
      <c r="M146" s="12"/>
    </row>
    <row r="147" spans="1:13" ht="15.75" customHeight="1">
      <c r="A147" s="7" t="s">
        <v>191</v>
      </c>
      <c r="B147" s="8" t="s">
        <v>13</v>
      </c>
      <c r="C147" s="8" t="s">
        <v>14</v>
      </c>
      <c r="D147" s="9">
        <v>121</v>
      </c>
      <c r="E147" s="8" t="s">
        <v>147</v>
      </c>
      <c r="F147" s="9" t="s">
        <v>16</v>
      </c>
      <c r="G147" s="9" t="s">
        <v>148</v>
      </c>
      <c r="H147" s="9">
        <v>1985</v>
      </c>
      <c r="I147" s="9" t="s">
        <v>18</v>
      </c>
      <c r="J147" s="10" t="s">
        <v>192</v>
      </c>
      <c r="K147" s="9">
        <v>712101</v>
      </c>
      <c r="L147" s="10"/>
      <c r="M147" s="12"/>
    </row>
    <row r="148" spans="1:13" ht="15.75" customHeight="1">
      <c r="A148" s="7" t="s">
        <v>193</v>
      </c>
      <c r="B148" s="8" t="s">
        <v>13</v>
      </c>
      <c r="C148" s="8" t="s">
        <v>14</v>
      </c>
      <c r="D148" s="9">
        <v>124</v>
      </c>
      <c r="E148" s="8" t="s">
        <v>147</v>
      </c>
      <c r="F148" s="9" t="s">
        <v>16</v>
      </c>
      <c r="G148" s="9" t="s">
        <v>148</v>
      </c>
      <c r="H148" s="9">
        <v>1985</v>
      </c>
      <c r="I148" s="9" t="s">
        <v>18</v>
      </c>
      <c r="J148" s="10" t="s">
        <v>194</v>
      </c>
      <c r="K148" s="9">
        <v>712401</v>
      </c>
      <c r="L148" s="10"/>
      <c r="M148" s="12"/>
    </row>
    <row r="149" spans="1:13" ht="15.75" customHeight="1">
      <c r="A149" s="7" t="s">
        <v>195</v>
      </c>
      <c r="B149" s="8" t="s">
        <v>13</v>
      </c>
      <c r="C149" s="8" t="s">
        <v>14</v>
      </c>
      <c r="D149" s="9">
        <v>3</v>
      </c>
      <c r="E149" s="8" t="s">
        <v>147</v>
      </c>
      <c r="F149" s="9" t="s">
        <v>16</v>
      </c>
      <c r="G149" s="9" t="s">
        <v>148</v>
      </c>
      <c r="H149" s="9">
        <v>1986</v>
      </c>
      <c r="I149" s="9" t="s">
        <v>18</v>
      </c>
      <c r="J149" s="10" t="s">
        <v>196</v>
      </c>
      <c r="K149" s="9">
        <v>700301</v>
      </c>
      <c r="L149" s="10"/>
      <c r="M149" s="12"/>
    </row>
    <row r="150" spans="1:13" ht="15.75" customHeight="1">
      <c r="A150" s="7" t="s">
        <v>197</v>
      </c>
      <c r="B150" s="8" t="s">
        <v>13</v>
      </c>
      <c r="C150" s="8" t="s">
        <v>14</v>
      </c>
      <c r="D150" s="9">
        <v>4</v>
      </c>
      <c r="E150" s="8" t="s">
        <v>147</v>
      </c>
      <c r="F150" s="9" t="s">
        <v>16</v>
      </c>
      <c r="G150" s="9" t="s">
        <v>148</v>
      </c>
      <c r="H150" s="9">
        <v>1986</v>
      </c>
      <c r="I150" s="9" t="s">
        <v>18</v>
      </c>
      <c r="J150" s="10" t="s">
        <v>198</v>
      </c>
      <c r="K150" s="9">
        <v>700401</v>
      </c>
      <c r="L150" s="10"/>
      <c r="M150" s="12"/>
    </row>
    <row r="151" spans="1:13" ht="15.75" customHeight="1">
      <c r="A151" s="7" t="s">
        <v>199</v>
      </c>
      <c r="B151" s="8" t="s">
        <v>13</v>
      </c>
      <c r="C151" s="8" t="s">
        <v>14</v>
      </c>
      <c r="D151" s="9">
        <v>5</v>
      </c>
      <c r="E151" s="8" t="s">
        <v>147</v>
      </c>
      <c r="F151" s="9" t="s">
        <v>16</v>
      </c>
      <c r="G151" s="9" t="s">
        <v>148</v>
      </c>
      <c r="H151" s="9">
        <v>1986</v>
      </c>
      <c r="I151" s="9" t="s">
        <v>18</v>
      </c>
      <c r="J151" s="10" t="s">
        <v>200</v>
      </c>
      <c r="K151" s="9">
        <v>700501</v>
      </c>
      <c r="L151" s="10"/>
      <c r="M151" s="12"/>
    </row>
    <row r="152" spans="1:13" ht="47.25" customHeight="1">
      <c r="A152" s="7" t="s">
        <v>201</v>
      </c>
      <c r="B152" s="8" t="s">
        <v>13</v>
      </c>
      <c r="C152" s="8" t="s">
        <v>14</v>
      </c>
      <c r="D152" s="9">
        <v>7</v>
      </c>
      <c r="E152" s="8" t="s">
        <v>147</v>
      </c>
      <c r="F152" s="9" t="s">
        <v>16</v>
      </c>
      <c r="G152" s="9" t="s">
        <v>148</v>
      </c>
      <c r="H152" s="9">
        <v>1986</v>
      </c>
      <c r="I152" s="9" t="s">
        <v>18</v>
      </c>
      <c r="J152" s="10" t="s">
        <v>202</v>
      </c>
      <c r="K152" s="9">
        <v>700701</v>
      </c>
      <c r="L152" s="10"/>
      <c r="M152" s="12"/>
    </row>
    <row r="153" spans="1:13" ht="15.75" customHeight="1">
      <c r="A153" s="7" t="s">
        <v>203</v>
      </c>
      <c r="B153" s="8" t="s">
        <v>13</v>
      </c>
      <c r="C153" s="8" t="s">
        <v>14</v>
      </c>
      <c r="D153" s="9">
        <v>8</v>
      </c>
      <c r="E153" s="8" t="s">
        <v>147</v>
      </c>
      <c r="F153" s="9" t="s">
        <v>16</v>
      </c>
      <c r="G153" s="9" t="s">
        <v>148</v>
      </c>
      <c r="H153" s="9">
        <v>1986</v>
      </c>
      <c r="I153" s="9" t="s">
        <v>18</v>
      </c>
      <c r="J153" s="10" t="s">
        <v>204</v>
      </c>
      <c r="K153" s="9">
        <v>700801</v>
      </c>
      <c r="L153" s="10"/>
      <c r="M153" s="12"/>
    </row>
    <row r="154" spans="1:13" ht="15.75" customHeight="1">
      <c r="A154" s="7" t="s">
        <v>205</v>
      </c>
      <c r="B154" s="8" t="s">
        <v>13</v>
      </c>
      <c r="C154" s="8" t="s">
        <v>14</v>
      </c>
      <c r="D154" s="9">
        <v>9</v>
      </c>
      <c r="E154" s="8" t="s">
        <v>147</v>
      </c>
      <c r="F154" s="9" t="s">
        <v>16</v>
      </c>
      <c r="G154" s="9" t="s">
        <v>148</v>
      </c>
      <c r="H154" s="9">
        <v>1986</v>
      </c>
      <c r="I154" s="9" t="s">
        <v>18</v>
      </c>
      <c r="J154" s="10" t="s">
        <v>206</v>
      </c>
      <c r="K154" s="9">
        <v>700901</v>
      </c>
      <c r="L154" s="10"/>
      <c r="M154" s="12"/>
    </row>
    <row r="155" spans="1:13" ht="15.75" customHeight="1">
      <c r="A155" s="7" t="s">
        <v>207</v>
      </c>
      <c r="B155" s="8" t="s">
        <v>13</v>
      </c>
      <c r="C155" s="8" t="s">
        <v>14</v>
      </c>
      <c r="D155" s="9">
        <v>10</v>
      </c>
      <c r="E155" s="8" t="s">
        <v>147</v>
      </c>
      <c r="F155" s="9" t="s">
        <v>16</v>
      </c>
      <c r="G155" s="9" t="s">
        <v>148</v>
      </c>
      <c r="H155" s="9">
        <v>1986</v>
      </c>
      <c r="I155" s="9" t="s">
        <v>18</v>
      </c>
      <c r="J155" s="10" t="s">
        <v>208</v>
      </c>
      <c r="K155" s="9">
        <v>701001</v>
      </c>
      <c r="L155" s="10"/>
      <c r="M155" s="12"/>
    </row>
    <row r="156" spans="1:13" ht="15.75" customHeight="1">
      <c r="A156" s="7" t="s">
        <v>209</v>
      </c>
      <c r="B156" s="8" t="s">
        <v>13</v>
      </c>
      <c r="C156" s="8" t="s">
        <v>14</v>
      </c>
      <c r="D156" s="9">
        <v>11</v>
      </c>
      <c r="E156" s="8" t="s">
        <v>147</v>
      </c>
      <c r="F156" s="9" t="s">
        <v>16</v>
      </c>
      <c r="G156" s="9" t="s">
        <v>148</v>
      </c>
      <c r="H156" s="9">
        <v>1986</v>
      </c>
      <c r="I156" s="9" t="s">
        <v>18</v>
      </c>
      <c r="J156" s="10" t="s">
        <v>210</v>
      </c>
      <c r="K156" s="9">
        <v>701101</v>
      </c>
      <c r="L156" s="10"/>
      <c r="M156" s="12"/>
    </row>
    <row r="157" spans="1:13" ht="15.75" customHeight="1">
      <c r="A157" s="7" t="s">
        <v>211</v>
      </c>
      <c r="B157" s="8" t="s">
        <v>13</v>
      </c>
      <c r="C157" s="8" t="s">
        <v>14</v>
      </c>
      <c r="D157" s="9">
        <v>12</v>
      </c>
      <c r="E157" s="8" t="s">
        <v>147</v>
      </c>
      <c r="F157" s="9" t="s">
        <v>16</v>
      </c>
      <c r="G157" s="9" t="s">
        <v>148</v>
      </c>
      <c r="H157" s="9">
        <v>1986</v>
      </c>
      <c r="I157" s="9" t="s">
        <v>18</v>
      </c>
      <c r="J157" s="10" t="s">
        <v>212</v>
      </c>
      <c r="K157" s="9">
        <v>701201</v>
      </c>
      <c r="L157" s="10"/>
      <c r="M157" s="12"/>
    </row>
    <row r="158" spans="1:13" ht="15.75" customHeight="1">
      <c r="A158" s="7" t="s">
        <v>213</v>
      </c>
      <c r="B158" s="8" t="s">
        <v>13</v>
      </c>
      <c r="C158" s="8" t="s">
        <v>14</v>
      </c>
      <c r="D158" s="9">
        <v>14</v>
      </c>
      <c r="E158" s="8" t="s">
        <v>147</v>
      </c>
      <c r="F158" s="9" t="s">
        <v>16</v>
      </c>
      <c r="G158" s="9" t="s">
        <v>148</v>
      </c>
      <c r="H158" s="9">
        <v>1986</v>
      </c>
      <c r="I158" s="9" t="s">
        <v>18</v>
      </c>
      <c r="J158" s="10" t="s">
        <v>214</v>
      </c>
      <c r="K158" s="9">
        <v>701401</v>
      </c>
      <c r="L158" s="10"/>
      <c r="M158" s="12"/>
    </row>
    <row r="159" spans="1:13" ht="15.75" customHeight="1">
      <c r="A159" s="7" t="s">
        <v>215</v>
      </c>
      <c r="B159" s="8" t="s">
        <v>13</v>
      </c>
      <c r="C159" s="8" t="s">
        <v>14</v>
      </c>
      <c r="D159" s="9">
        <v>16</v>
      </c>
      <c r="E159" s="8" t="s">
        <v>147</v>
      </c>
      <c r="F159" s="9" t="s">
        <v>16</v>
      </c>
      <c r="G159" s="9" t="s">
        <v>148</v>
      </c>
      <c r="H159" s="9">
        <v>1986</v>
      </c>
      <c r="I159" s="9" t="s">
        <v>18</v>
      </c>
      <c r="J159" s="10" t="s">
        <v>216</v>
      </c>
      <c r="K159" s="9">
        <v>701601</v>
      </c>
      <c r="L159" s="10"/>
      <c r="M159" s="12"/>
    </row>
    <row r="160" spans="1:13" ht="15.75" customHeight="1">
      <c r="A160" s="7" t="s">
        <v>217</v>
      </c>
      <c r="B160" s="8" t="s">
        <v>13</v>
      </c>
      <c r="C160" s="8" t="s">
        <v>14</v>
      </c>
      <c r="D160" s="9">
        <v>17</v>
      </c>
      <c r="E160" s="8" t="s">
        <v>147</v>
      </c>
      <c r="F160" s="9" t="s">
        <v>16</v>
      </c>
      <c r="G160" s="9" t="s">
        <v>148</v>
      </c>
      <c r="H160" s="9">
        <v>1986</v>
      </c>
      <c r="I160" s="9" t="s">
        <v>18</v>
      </c>
      <c r="J160" s="10" t="s">
        <v>218</v>
      </c>
      <c r="K160" s="9">
        <v>701701</v>
      </c>
      <c r="L160" s="10"/>
      <c r="M160" s="12"/>
    </row>
    <row r="161" spans="1:13" ht="15.75" customHeight="1">
      <c r="A161" s="7" t="s">
        <v>219</v>
      </c>
      <c r="B161" s="8" t="s">
        <v>13</v>
      </c>
      <c r="C161" s="8" t="s">
        <v>14</v>
      </c>
      <c r="D161" s="9">
        <v>20</v>
      </c>
      <c r="E161" s="8" t="s">
        <v>147</v>
      </c>
      <c r="F161" s="9" t="s">
        <v>16</v>
      </c>
      <c r="G161" s="9" t="s">
        <v>148</v>
      </c>
      <c r="H161" s="9">
        <v>1986</v>
      </c>
      <c r="I161" s="9" t="s">
        <v>18</v>
      </c>
      <c r="J161" s="10" t="s">
        <v>220</v>
      </c>
      <c r="K161" s="9">
        <v>702001</v>
      </c>
      <c r="L161" s="10"/>
      <c r="M161" s="12"/>
    </row>
    <row r="162" spans="1:13" ht="15.75" customHeight="1">
      <c r="A162" s="7" t="s">
        <v>221</v>
      </c>
      <c r="B162" s="8" t="s">
        <v>13</v>
      </c>
      <c r="C162" s="8" t="s">
        <v>14</v>
      </c>
      <c r="D162" s="9">
        <v>21</v>
      </c>
      <c r="E162" s="8" t="s">
        <v>147</v>
      </c>
      <c r="F162" s="9" t="s">
        <v>16</v>
      </c>
      <c r="G162" s="9" t="s">
        <v>148</v>
      </c>
      <c r="H162" s="9">
        <v>1986</v>
      </c>
      <c r="I162" s="9" t="s">
        <v>18</v>
      </c>
      <c r="J162" s="15" t="s">
        <v>222</v>
      </c>
      <c r="K162" s="9">
        <v>702101</v>
      </c>
      <c r="L162" s="10"/>
      <c r="M162" s="16" t="s">
        <v>223</v>
      </c>
    </row>
    <row r="163" spans="1:13" ht="15.75" customHeight="1">
      <c r="A163" s="7" t="s">
        <v>224</v>
      </c>
      <c r="B163" s="8" t="s">
        <v>13</v>
      </c>
      <c r="C163" s="8" t="s">
        <v>14</v>
      </c>
      <c r="D163" s="9">
        <v>22</v>
      </c>
      <c r="E163" s="8" t="s">
        <v>147</v>
      </c>
      <c r="F163" s="9" t="s">
        <v>16</v>
      </c>
      <c r="G163" s="9" t="s">
        <v>148</v>
      </c>
      <c r="H163" s="9">
        <v>1986</v>
      </c>
      <c r="I163" s="9" t="s">
        <v>18</v>
      </c>
      <c r="J163" s="10" t="s">
        <v>225</v>
      </c>
      <c r="K163" s="9">
        <v>702201</v>
      </c>
      <c r="L163" s="10"/>
      <c r="M163" s="12"/>
    </row>
    <row r="164" spans="1:13" ht="15.75" customHeight="1">
      <c r="A164" s="7" t="s">
        <v>226</v>
      </c>
      <c r="B164" s="8" t="s">
        <v>13</v>
      </c>
      <c r="C164" s="8" t="s">
        <v>14</v>
      </c>
      <c r="D164" s="9">
        <v>24</v>
      </c>
      <c r="E164" s="8" t="s">
        <v>147</v>
      </c>
      <c r="F164" s="9" t="s">
        <v>16</v>
      </c>
      <c r="G164" s="9" t="s">
        <v>148</v>
      </c>
      <c r="H164" s="9">
        <v>1986</v>
      </c>
      <c r="I164" s="9" t="s">
        <v>18</v>
      </c>
      <c r="J164" s="10" t="s">
        <v>227</v>
      </c>
      <c r="K164" s="9">
        <v>702401</v>
      </c>
      <c r="L164" s="10"/>
      <c r="M164" s="12"/>
    </row>
    <row r="165" spans="1:13" ht="15.75" customHeight="1">
      <c r="A165" s="7" t="s">
        <v>228</v>
      </c>
      <c r="B165" s="8" t="s">
        <v>13</v>
      </c>
      <c r="C165" s="8" t="s">
        <v>14</v>
      </c>
      <c r="D165" s="9">
        <v>28</v>
      </c>
      <c r="E165" s="8" t="s">
        <v>147</v>
      </c>
      <c r="F165" s="9" t="s">
        <v>16</v>
      </c>
      <c r="G165" s="9" t="s">
        <v>148</v>
      </c>
      <c r="H165" s="9">
        <v>1986</v>
      </c>
      <c r="I165" s="9" t="s">
        <v>18</v>
      </c>
      <c r="J165" s="10" t="s">
        <v>225</v>
      </c>
      <c r="K165" s="9">
        <v>702801</v>
      </c>
      <c r="L165" s="10"/>
      <c r="M165" s="12"/>
    </row>
    <row r="166" spans="1:13" ht="15.75" customHeight="1">
      <c r="A166" s="7" t="s">
        <v>229</v>
      </c>
      <c r="B166" s="8" t="s">
        <v>13</v>
      </c>
      <c r="C166" s="8" t="s">
        <v>14</v>
      </c>
      <c r="D166" s="9">
        <v>29</v>
      </c>
      <c r="E166" s="8" t="s">
        <v>147</v>
      </c>
      <c r="F166" s="9" t="s">
        <v>16</v>
      </c>
      <c r="G166" s="9" t="s">
        <v>148</v>
      </c>
      <c r="H166" s="9">
        <v>1986</v>
      </c>
      <c r="I166" s="9" t="s">
        <v>18</v>
      </c>
      <c r="J166" s="10" t="s">
        <v>230</v>
      </c>
      <c r="K166" s="9">
        <v>702901</v>
      </c>
      <c r="L166" s="10"/>
      <c r="M166" s="12"/>
    </row>
    <row r="167" spans="1:13" ht="15.75" customHeight="1">
      <c r="A167" s="7" t="s">
        <v>231</v>
      </c>
      <c r="B167" s="8" t="s">
        <v>13</v>
      </c>
      <c r="C167" s="8" t="s">
        <v>14</v>
      </c>
      <c r="D167" s="9">
        <v>30</v>
      </c>
      <c r="E167" s="8" t="s">
        <v>147</v>
      </c>
      <c r="F167" s="9" t="s">
        <v>16</v>
      </c>
      <c r="G167" s="9" t="s">
        <v>148</v>
      </c>
      <c r="H167" s="9">
        <v>1986</v>
      </c>
      <c r="I167" s="9" t="s">
        <v>18</v>
      </c>
      <c r="J167" s="10" t="s">
        <v>232</v>
      </c>
      <c r="K167" s="9">
        <v>703001</v>
      </c>
      <c r="L167" s="10"/>
      <c r="M167" s="12"/>
    </row>
    <row r="168" spans="1:13" ht="15.75" customHeight="1">
      <c r="A168" s="7" t="s">
        <v>233</v>
      </c>
      <c r="B168" s="8" t="s">
        <v>13</v>
      </c>
      <c r="C168" s="8" t="s">
        <v>14</v>
      </c>
      <c r="D168" s="9">
        <v>36</v>
      </c>
      <c r="E168" s="8" t="s">
        <v>147</v>
      </c>
      <c r="F168" s="9" t="s">
        <v>16</v>
      </c>
      <c r="G168" s="9" t="s">
        <v>148</v>
      </c>
      <c r="H168" s="9">
        <v>1986</v>
      </c>
      <c r="I168" s="9" t="s">
        <v>18</v>
      </c>
      <c r="J168" s="10" t="s">
        <v>234</v>
      </c>
      <c r="K168" s="9">
        <v>703601</v>
      </c>
      <c r="L168" s="10"/>
      <c r="M168" s="12"/>
    </row>
    <row r="169" spans="1:13" ht="15.75" customHeight="1">
      <c r="A169" s="7" t="s">
        <v>235</v>
      </c>
      <c r="B169" s="8" t="s">
        <v>13</v>
      </c>
      <c r="C169" s="8" t="s">
        <v>14</v>
      </c>
      <c r="D169" s="9">
        <v>37</v>
      </c>
      <c r="E169" s="8" t="s">
        <v>147</v>
      </c>
      <c r="F169" s="9" t="s">
        <v>16</v>
      </c>
      <c r="G169" s="9" t="s">
        <v>148</v>
      </c>
      <c r="H169" s="9">
        <v>1986</v>
      </c>
      <c r="I169" s="9" t="s">
        <v>18</v>
      </c>
      <c r="J169" s="10" t="s">
        <v>236</v>
      </c>
      <c r="K169" s="9">
        <v>703701</v>
      </c>
      <c r="L169" s="10"/>
      <c r="M169" s="12"/>
    </row>
    <row r="170" spans="1:13" ht="15.75" customHeight="1">
      <c r="A170" s="7" t="s">
        <v>237</v>
      </c>
      <c r="B170" s="8" t="s">
        <v>13</v>
      </c>
      <c r="C170" s="8" t="s">
        <v>14</v>
      </c>
      <c r="D170" s="9">
        <v>43</v>
      </c>
      <c r="E170" s="8" t="s">
        <v>147</v>
      </c>
      <c r="F170" s="9" t="s">
        <v>16</v>
      </c>
      <c r="G170" s="9" t="s">
        <v>148</v>
      </c>
      <c r="H170" s="9">
        <v>1986</v>
      </c>
      <c r="I170" s="9" t="s">
        <v>18</v>
      </c>
      <c r="J170" s="10" t="s">
        <v>238</v>
      </c>
      <c r="K170" s="9">
        <v>704301</v>
      </c>
      <c r="L170" s="10"/>
      <c r="M170" s="12"/>
    </row>
    <row r="171" spans="1:13" ht="15.75" customHeight="1">
      <c r="A171" s="7" t="s">
        <v>239</v>
      </c>
      <c r="B171" s="8" t="s">
        <v>13</v>
      </c>
      <c r="C171" s="8" t="s">
        <v>14</v>
      </c>
      <c r="D171" s="9">
        <v>46</v>
      </c>
      <c r="E171" s="8" t="s">
        <v>147</v>
      </c>
      <c r="F171" s="9" t="s">
        <v>16</v>
      </c>
      <c r="G171" s="9" t="s">
        <v>148</v>
      </c>
      <c r="H171" s="9">
        <v>1986</v>
      </c>
      <c r="I171" s="9" t="s">
        <v>18</v>
      </c>
      <c r="J171" s="10" t="s">
        <v>240</v>
      </c>
      <c r="K171" s="9">
        <v>704601</v>
      </c>
      <c r="L171" s="10"/>
      <c r="M171" s="12"/>
    </row>
    <row r="172" spans="1:13" ht="15.75" customHeight="1">
      <c r="A172" s="7" t="s">
        <v>241</v>
      </c>
      <c r="B172" s="8" t="s">
        <v>13</v>
      </c>
      <c r="C172" s="8" t="s">
        <v>14</v>
      </c>
      <c r="D172" s="9">
        <v>48</v>
      </c>
      <c r="E172" s="8" t="s">
        <v>147</v>
      </c>
      <c r="F172" s="9" t="s">
        <v>16</v>
      </c>
      <c r="G172" s="9" t="s">
        <v>148</v>
      </c>
      <c r="H172" s="9">
        <v>1986</v>
      </c>
      <c r="I172" s="9" t="s">
        <v>18</v>
      </c>
      <c r="J172" s="10" t="s">
        <v>242</v>
      </c>
      <c r="K172" s="9">
        <v>704801</v>
      </c>
      <c r="L172" s="10"/>
      <c r="M172" s="12"/>
    </row>
    <row r="173" spans="1:13" ht="15.75" customHeight="1">
      <c r="A173" s="7" t="s">
        <v>243</v>
      </c>
      <c r="B173" s="8" t="s">
        <v>13</v>
      </c>
      <c r="C173" s="8" t="s">
        <v>14</v>
      </c>
      <c r="D173" s="9">
        <v>49</v>
      </c>
      <c r="E173" s="8" t="s">
        <v>147</v>
      </c>
      <c r="F173" s="9" t="s">
        <v>16</v>
      </c>
      <c r="G173" s="9" t="s">
        <v>148</v>
      </c>
      <c r="H173" s="9">
        <v>1986</v>
      </c>
      <c r="I173" s="9" t="s">
        <v>18</v>
      </c>
      <c r="J173" s="10" t="s">
        <v>244</v>
      </c>
      <c r="K173" s="9">
        <v>704901</v>
      </c>
      <c r="L173" s="10"/>
      <c r="M173" s="12"/>
    </row>
    <row r="174" spans="1:13" ht="15.75" customHeight="1">
      <c r="A174" s="7" t="s">
        <v>245</v>
      </c>
      <c r="B174" s="8" t="s">
        <v>13</v>
      </c>
      <c r="C174" s="8" t="s">
        <v>14</v>
      </c>
      <c r="D174" s="9">
        <v>50</v>
      </c>
      <c r="E174" s="8" t="s">
        <v>147</v>
      </c>
      <c r="F174" s="9" t="s">
        <v>16</v>
      </c>
      <c r="G174" s="9" t="s">
        <v>148</v>
      </c>
      <c r="H174" s="9">
        <v>1986</v>
      </c>
      <c r="I174" s="9" t="s">
        <v>18</v>
      </c>
      <c r="J174" s="10" t="s">
        <v>246</v>
      </c>
      <c r="K174" s="9">
        <v>705001</v>
      </c>
      <c r="L174" s="10"/>
      <c r="M174" s="12"/>
    </row>
    <row r="175" spans="1:13" ht="15.75" customHeight="1">
      <c r="A175" s="7" t="s">
        <v>247</v>
      </c>
      <c r="B175" s="8" t="s">
        <v>13</v>
      </c>
      <c r="C175" s="8" t="s">
        <v>14</v>
      </c>
      <c r="D175" s="9">
        <v>54</v>
      </c>
      <c r="E175" s="8" t="s">
        <v>147</v>
      </c>
      <c r="F175" s="9" t="s">
        <v>16</v>
      </c>
      <c r="G175" s="9" t="s">
        <v>148</v>
      </c>
      <c r="H175" s="9">
        <v>1986</v>
      </c>
      <c r="I175" s="9" t="s">
        <v>18</v>
      </c>
      <c r="J175" s="10" t="s">
        <v>248</v>
      </c>
      <c r="K175" s="9">
        <v>705401</v>
      </c>
      <c r="L175" s="10"/>
      <c r="M175" s="12"/>
    </row>
    <row r="176" spans="1:13" ht="15.75" customHeight="1">
      <c r="A176" s="7" t="s">
        <v>249</v>
      </c>
      <c r="B176" s="8" t="s">
        <v>13</v>
      </c>
      <c r="C176" s="8" t="s">
        <v>14</v>
      </c>
      <c r="D176" s="9">
        <v>55</v>
      </c>
      <c r="E176" s="8" t="s">
        <v>147</v>
      </c>
      <c r="F176" s="9" t="s">
        <v>16</v>
      </c>
      <c r="G176" s="9" t="s">
        <v>148</v>
      </c>
      <c r="H176" s="9">
        <v>1986</v>
      </c>
      <c r="I176" s="9" t="s">
        <v>18</v>
      </c>
      <c r="J176" s="10" t="s">
        <v>250</v>
      </c>
      <c r="K176" s="9">
        <v>705501</v>
      </c>
      <c r="L176" s="10"/>
      <c r="M176" s="12"/>
    </row>
    <row r="177" spans="1:13" ht="15.75" customHeight="1">
      <c r="A177" s="7" t="s">
        <v>251</v>
      </c>
      <c r="B177" s="8" t="s">
        <v>13</v>
      </c>
      <c r="C177" s="8" t="s">
        <v>14</v>
      </c>
      <c r="D177" s="9">
        <v>58</v>
      </c>
      <c r="E177" s="8" t="s">
        <v>147</v>
      </c>
      <c r="F177" s="9" t="s">
        <v>16</v>
      </c>
      <c r="G177" s="9" t="s">
        <v>148</v>
      </c>
      <c r="H177" s="9">
        <v>1986</v>
      </c>
      <c r="I177" s="9" t="s">
        <v>18</v>
      </c>
      <c r="J177" s="10" t="s">
        <v>252</v>
      </c>
      <c r="K177" s="9">
        <v>705801</v>
      </c>
      <c r="L177" s="10"/>
      <c r="M177" s="12"/>
    </row>
    <row r="178" spans="1:13" ht="15.75" customHeight="1">
      <c r="A178" s="7" t="s">
        <v>253</v>
      </c>
      <c r="B178" s="8" t="s">
        <v>13</v>
      </c>
      <c r="C178" s="8" t="s">
        <v>14</v>
      </c>
      <c r="D178" s="9">
        <v>61</v>
      </c>
      <c r="E178" s="8" t="s">
        <v>147</v>
      </c>
      <c r="F178" s="9" t="s">
        <v>16</v>
      </c>
      <c r="G178" s="9" t="s">
        <v>148</v>
      </c>
      <c r="H178" s="9">
        <v>1986</v>
      </c>
      <c r="I178" s="9" t="s">
        <v>18</v>
      </c>
      <c r="J178" s="10" t="s">
        <v>254</v>
      </c>
      <c r="K178" s="9">
        <v>706101</v>
      </c>
      <c r="L178" s="10"/>
      <c r="M178" s="12"/>
    </row>
    <row r="179" spans="1:13" ht="15.75" customHeight="1">
      <c r="A179" s="10" t="s">
        <v>255</v>
      </c>
      <c r="B179" s="9" t="s">
        <v>13</v>
      </c>
      <c r="C179" s="9" t="s">
        <v>14</v>
      </c>
      <c r="D179" s="9">
        <v>61</v>
      </c>
      <c r="E179" s="9" t="s">
        <v>147</v>
      </c>
      <c r="F179" s="9" t="s">
        <v>16</v>
      </c>
      <c r="G179" s="9" t="s">
        <v>148</v>
      </c>
      <c r="H179" s="9">
        <v>1986</v>
      </c>
      <c r="I179" s="9" t="s">
        <v>18</v>
      </c>
      <c r="J179" s="10" t="s">
        <v>18</v>
      </c>
      <c r="K179" s="9">
        <v>706102</v>
      </c>
      <c r="L179" s="10"/>
      <c r="M179" s="12"/>
    </row>
    <row r="180" spans="1:13" ht="15.75" customHeight="1">
      <c r="A180" s="7" t="s">
        <v>256</v>
      </c>
      <c r="B180" s="8" t="s">
        <v>13</v>
      </c>
      <c r="C180" s="8" t="s">
        <v>14</v>
      </c>
      <c r="D180" s="9">
        <v>63</v>
      </c>
      <c r="E180" s="8" t="s">
        <v>147</v>
      </c>
      <c r="F180" s="9" t="s">
        <v>16</v>
      </c>
      <c r="G180" s="9" t="s">
        <v>148</v>
      </c>
      <c r="H180" s="9">
        <v>1986</v>
      </c>
      <c r="I180" s="9" t="s">
        <v>18</v>
      </c>
      <c r="J180" s="10" t="s">
        <v>257</v>
      </c>
      <c r="K180" s="9">
        <v>706301</v>
      </c>
      <c r="L180" s="10"/>
      <c r="M180" s="12"/>
    </row>
    <row r="181" spans="1:13" ht="15.75" customHeight="1">
      <c r="A181" s="7" t="s">
        <v>258</v>
      </c>
      <c r="B181" s="8" t="s">
        <v>13</v>
      </c>
      <c r="C181" s="8" t="s">
        <v>14</v>
      </c>
      <c r="D181" s="9">
        <v>65</v>
      </c>
      <c r="E181" s="8" t="s">
        <v>147</v>
      </c>
      <c r="F181" s="9" t="s">
        <v>16</v>
      </c>
      <c r="G181" s="9" t="s">
        <v>148</v>
      </c>
      <c r="H181" s="9">
        <v>1986</v>
      </c>
      <c r="I181" s="9" t="s">
        <v>18</v>
      </c>
      <c r="J181" s="10" t="s">
        <v>259</v>
      </c>
      <c r="K181" s="9">
        <v>706501</v>
      </c>
      <c r="L181" s="10"/>
      <c r="M181" s="12"/>
    </row>
    <row r="182" spans="1:13" ht="15.75" customHeight="1">
      <c r="A182" s="7" t="s">
        <v>260</v>
      </c>
      <c r="B182" s="8" t="s">
        <v>13</v>
      </c>
      <c r="C182" s="8" t="s">
        <v>14</v>
      </c>
      <c r="D182" s="9">
        <v>68</v>
      </c>
      <c r="E182" s="8" t="s">
        <v>147</v>
      </c>
      <c r="F182" s="9" t="s">
        <v>16</v>
      </c>
      <c r="G182" s="9" t="s">
        <v>148</v>
      </c>
      <c r="H182" s="9">
        <v>1986</v>
      </c>
      <c r="I182" s="9" t="s">
        <v>18</v>
      </c>
      <c r="J182" s="10" t="s">
        <v>261</v>
      </c>
      <c r="K182" s="9">
        <v>706801</v>
      </c>
      <c r="L182" s="10"/>
      <c r="M182" s="12"/>
    </row>
    <row r="183" spans="1:13" ht="15.75" customHeight="1">
      <c r="A183" s="7" t="s">
        <v>262</v>
      </c>
      <c r="B183" s="8" t="s">
        <v>13</v>
      </c>
      <c r="C183" s="8" t="s">
        <v>14</v>
      </c>
      <c r="D183" s="9">
        <v>75</v>
      </c>
      <c r="E183" s="8" t="s">
        <v>147</v>
      </c>
      <c r="F183" s="9" t="s">
        <v>16</v>
      </c>
      <c r="G183" s="9" t="s">
        <v>148</v>
      </c>
      <c r="H183" s="9">
        <v>1986</v>
      </c>
      <c r="I183" s="9" t="s">
        <v>18</v>
      </c>
      <c r="J183" s="10" t="s">
        <v>263</v>
      </c>
      <c r="K183" s="9">
        <v>707501</v>
      </c>
      <c r="L183" s="10"/>
      <c r="M183" s="12"/>
    </row>
    <row r="184" spans="1:13" ht="15.75" customHeight="1">
      <c r="A184" s="7" t="s">
        <v>264</v>
      </c>
      <c r="B184" s="8" t="s">
        <v>13</v>
      </c>
      <c r="C184" s="8" t="s">
        <v>14</v>
      </c>
      <c r="D184" s="9">
        <v>77</v>
      </c>
      <c r="E184" s="8" t="s">
        <v>147</v>
      </c>
      <c r="F184" s="9" t="s">
        <v>16</v>
      </c>
      <c r="G184" s="9" t="s">
        <v>148</v>
      </c>
      <c r="H184" s="9">
        <v>1986</v>
      </c>
      <c r="I184" s="9" t="s">
        <v>18</v>
      </c>
      <c r="J184" s="10" t="s">
        <v>265</v>
      </c>
      <c r="K184" s="9">
        <v>707701</v>
      </c>
      <c r="L184" s="10"/>
      <c r="M184" s="12"/>
    </row>
    <row r="185" spans="1:13" ht="15.75" customHeight="1">
      <c r="A185" s="7" t="s">
        <v>266</v>
      </c>
      <c r="B185" s="8" t="s">
        <v>13</v>
      </c>
      <c r="C185" s="8" t="s">
        <v>14</v>
      </c>
      <c r="D185" s="9">
        <v>78</v>
      </c>
      <c r="E185" s="8" t="s">
        <v>147</v>
      </c>
      <c r="F185" s="9" t="s">
        <v>16</v>
      </c>
      <c r="G185" s="9" t="s">
        <v>148</v>
      </c>
      <c r="H185" s="9">
        <v>1986</v>
      </c>
      <c r="I185" s="9" t="s">
        <v>18</v>
      </c>
      <c r="J185" s="10" t="s">
        <v>267</v>
      </c>
      <c r="K185" s="9">
        <v>707801</v>
      </c>
      <c r="L185" s="10"/>
      <c r="M185" s="12"/>
    </row>
    <row r="186" spans="1:13" ht="15.75" customHeight="1">
      <c r="A186" s="7" t="s">
        <v>268</v>
      </c>
      <c r="B186" s="8" t="s">
        <v>13</v>
      </c>
      <c r="C186" s="8" t="s">
        <v>14</v>
      </c>
      <c r="D186" s="9">
        <v>80</v>
      </c>
      <c r="E186" s="8" t="s">
        <v>147</v>
      </c>
      <c r="F186" s="9" t="s">
        <v>16</v>
      </c>
      <c r="G186" s="9" t="s">
        <v>148</v>
      </c>
      <c r="H186" s="9">
        <v>1986</v>
      </c>
      <c r="I186" s="9" t="s">
        <v>18</v>
      </c>
      <c r="J186" s="10" t="s">
        <v>269</v>
      </c>
      <c r="K186" s="9">
        <v>708001</v>
      </c>
      <c r="L186" s="10"/>
      <c r="M186" s="12"/>
    </row>
    <row r="187" spans="1:13" ht="15.75" customHeight="1">
      <c r="A187" s="7" t="s">
        <v>270</v>
      </c>
      <c r="B187" s="8" t="s">
        <v>13</v>
      </c>
      <c r="C187" s="8" t="s">
        <v>14</v>
      </c>
      <c r="D187" s="9">
        <v>82</v>
      </c>
      <c r="E187" s="8" t="s">
        <v>147</v>
      </c>
      <c r="F187" s="9" t="s">
        <v>16</v>
      </c>
      <c r="G187" s="9" t="s">
        <v>148</v>
      </c>
      <c r="H187" s="10">
        <v>1986</v>
      </c>
      <c r="I187" s="9" t="s">
        <v>18</v>
      </c>
      <c r="J187" s="10" t="s">
        <v>271</v>
      </c>
      <c r="K187" s="9">
        <v>708201</v>
      </c>
      <c r="L187" s="10"/>
      <c r="M187" s="12"/>
    </row>
    <row r="188" spans="1:13" ht="15.75" customHeight="1">
      <c r="A188" s="7" t="s">
        <v>272</v>
      </c>
      <c r="B188" s="8" t="s">
        <v>13</v>
      </c>
      <c r="C188" s="8" t="s">
        <v>14</v>
      </c>
      <c r="D188" s="9">
        <v>83</v>
      </c>
      <c r="E188" s="8" t="s">
        <v>147</v>
      </c>
      <c r="F188" s="9" t="s">
        <v>16</v>
      </c>
      <c r="G188" s="9" t="s">
        <v>148</v>
      </c>
      <c r="H188" s="9">
        <v>1986</v>
      </c>
      <c r="I188" s="9" t="s">
        <v>18</v>
      </c>
      <c r="J188" s="10" t="s">
        <v>273</v>
      </c>
      <c r="K188" s="9">
        <v>708301</v>
      </c>
      <c r="L188" s="10"/>
      <c r="M188" s="12"/>
    </row>
    <row r="189" spans="1:13" ht="15.75" customHeight="1">
      <c r="A189" s="7" t="s">
        <v>274</v>
      </c>
      <c r="B189" s="8" t="s">
        <v>13</v>
      </c>
      <c r="C189" s="8" t="s">
        <v>14</v>
      </c>
      <c r="D189" s="9">
        <v>84</v>
      </c>
      <c r="E189" s="8" t="s">
        <v>147</v>
      </c>
      <c r="F189" s="9" t="s">
        <v>16</v>
      </c>
      <c r="G189" s="9" t="s">
        <v>148</v>
      </c>
      <c r="H189" s="9">
        <v>1986</v>
      </c>
      <c r="I189" s="9" t="s">
        <v>18</v>
      </c>
      <c r="J189" s="10" t="s">
        <v>275</v>
      </c>
      <c r="K189" s="9">
        <v>708401</v>
      </c>
      <c r="L189" s="10"/>
      <c r="M189" s="12"/>
    </row>
    <row r="190" spans="1:13" ht="15.75" customHeight="1">
      <c r="A190" s="7" t="s">
        <v>276</v>
      </c>
      <c r="B190" s="8" t="s">
        <v>13</v>
      </c>
      <c r="C190" s="8" t="s">
        <v>14</v>
      </c>
      <c r="D190" s="9">
        <v>88</v>
      </c>
      <c r="E190" s="8" t="s">
        <v>147</v>
      </c>
      <c r="F190" s="9" t="s">
        <v>16</v>
      </c>
      <c r="G190" s="9" t="s">
        <v>148</v>
      </c>
      <c r="H190" s="9">
        <v>1986</v>
      </c>
      <c r="I190" s="9" t="s">
        <v>18</v>
      </c>
      <c r="J190" s="10" t="s">
        <v>277</v>
      </c>
      <c r="K190" s="9">
        <v>708801</v>
      </c>
      <c r="L190" s="10"/>
      <c r="M190" s="12"/>
    </row>
    <row r="191" spans="1:13" ht="15.75" customHeight="1">
      <c r="A191" s="7" t="s">
        <v>278</v>
      </c>
      <c r="B191" s="8" t="s">
        <v>13</v>
      </c>
      <c r="C191" s="8" t="s">
        <v>14</v>
      </c>
      <c r="D191" s="9">
        <v>90</v>
      </c>
      <c r="E191" s="8" t="s">
        <v>147</v>
      </c>
      <c r="F191" s="9" t="s">
        <v>16</v>
      </c>
      <c r="G191" s="9" t="s">
        <v>148</v>
      </c>
      <c r="H191" s="9">
        <v>1986</v>
      </c>
      <c r="I191" s="9" t="s">
        <v>18</v>
      </c>
      <c r="J191" s="10" t="s">
        <v>279</v>
      </c>
      <c r="K191" s="9">
        <v>709001</v>
      </c>
      <c r="L191" s="10"/>
      <c r="M191" s="12"/>
    </row>
    <row r="192" spans="1:13" ht="15.75" customHeight="1">
      <c r="A192" s="7" t="s">
        <v>280</v>
      </c>
      <c r="B192" s="8" t="s">
        <v>13</v>
      </c>
      <c r="C192" s="8" t="s">
        <v>14</v>
      </c>
      <c r="D192" s="9">
        <v>94</v>
      </c>
      <c r="E192" s="8" t="s">
        <v>147</v>
      </c>
      <c r="F192" s="9" t="s">
        <v>16</v>
      </c>
      <c r="G192" s="9" t="s">
        <v>148</v>
      </c>
      <c r="H192" s="9">
        <v>1986</v>
      </c>
      <c r="I192" s="9" t="s">
        <v>18</v>
      </c>
      <c r="J192" s="10" t="s">
        <v>281</v>
      </c>
      <c r="K192" s="9">
        <v>709401</v>
      </c>
      <c r="L192" s="10"/>
      <c r="M192" s="12"/>
    </row>
    <row r="193" spans="1:13" ht="15.75" customHeight="1">
      <c r="A193" s="7" t="s">
        <v>282</v>
      </c>
      <c r="B193" s="8" t="s">
        <v>13</v>
      </c>
      <c r="C193" s="8" t="s">
        <v>14</v>
      </c>
      <c r="D193" s="9">
        <v>102</v>
      </c>
      <c r="E193" s="8" t="s">
        <v>147</v>
      </c>
      <c r="F193" s="9" t="s">
        <v>16</v>
      </c>
      <c r="G193" s="9" t="s">
        <v>148</v>
      </c>
      <c r="H193" s="9">
        <v>1986</v>
      </c>
      <c r="I193" s="9" t="s">
        <v>18</v>
      </c>
      <c r="J193" s="10" t="s">
        <v>283</v>
      </c>
      <c r="K193" s="9">
        <v>710201</v>
      </c>
      <c r="L193" s="10"/>
      <c r="M193" s="12"/>
    </row>
    <row r="194" spans="1:13" ht="15.75" customHeight="1">
      <c r="A194" s="7" t="s">
        <v>284</v>
      </c>
      <c r="B194" s="8" t="s">
        <v>13</v>
      </c>
      <c r="C194" s="8" t="s">
        <v>14</v>
      </c>
      <c r="D194" s="9">
        <v>103</v>
      </c>
      <c r="E194" s="8" t="s">
        <v>147</v>
      </c>
      <c r="F194" s="9" t="s">
        <v>16</v>
      </c>
      <c r="G194" s="9" t="s">
        <v>148</v>
      </c>
      <c r="H194" s="9">
        <v>1986</v>
      </c>
      <c r="I194" s="9" t="s">
        <v>18</v>
      </c>
      <c r="J194" s="10" t="s">
        <v>285</v>
      </c>
      <c r="K194" s="9">
        <v>710301</v>
      </c>
      <c r="L194" s="10"/>
      <c r="M194" s="12"/>
    </row>
    <row r="195" spans="1:13" ht="15.75" customHeight="1">
      <c r="A195" s="7" t="s">
        <v>286</v>
      </c>
      <c r="B195" s="8" t="s">
        <v>13</v>
      </c>
      <c r="C195" s="8" t="s">
        <v>14</v>
      </c>
      <c r="D195" s="9">
        <v>105</v>
      </c>
      <c r="E195" s="8" t="s">
        <v>147</v>
      </c>
      <c r="F195" s="9" t="s">
        <v>16</v>
      </c>
      <c r="G195" s="9" t="s">
        <v>148</v>
      </c>
      <c r="H195" s="9">
        <v>1986</v>
      </c>
      <c r="I195" s="9" t="s">
        <v>18</v>
      </c>
      <c r="J195" s="10" t="s">
        <v>287</v>
      </c>
      <c r="K195" s="9">
        <v>710501</v>
      </c>
      <c r="L195" s="10"/>
      <c r="M195" s="12"/>
    </row>
    <row r="196" spans="1:13" ht="15.75" customHeight="1">
      <c r="A196" s="7" t="s">
        <v>288</v>
      </c>
      <c r="B196" s="8" t="s">
        <v>13</v>
      </c>
      <c r="C196" s="8" t="s">
        <v>14</v>
      </c>
      <c r="D196" s="9">
        <v>108</v>
      </c>
      <c r="E196" s="8" t="s">
        <v>147</v>
      </c>
      <c r="F196" s="9" t="s">
        <v>16</v>
      </c>
      <c r="G196" s="9" t="s">
        <v>148</v>
      </c>
      <c r="H196" s="9">
        <v>1986</v>
      </c>
      <c r="I196" s="9" t="s">
        <v>18</v>
      </c>
      <c r="J196" s="10" t="s">
        <v>289</v>
      </c>
      <c r="K196" s="9">
        <v>710801</v>
      </c>
      <c r="L196" s="10"/>
      <c r="M196" s="12"/>
    </row>
    <row r="197" spans="1:13" ht="15.75" customHeight="1">
      <c r="A197" s="13" t="s">
        <v>290</v>
      </c>
      <c r="B197" s="9" t="s">
        <v>13</v>
      </c>
      <c r="C197" s="9" t="s">
        <v>14</v>
      </c>
      <c r="D197" s="9">
        <v>110</v>
      </c>
      <c r="E197" s="9" t="s">
        <v>147</v>
      </c>
      <c r="F197" s="9" t="s">
        <v>16</v>
      </c>
      <c r="G197" s="9" t="s">
        <v>148</v>
      </c>
      <c r="H197" s="9">
        <v>1986</v>
      </c>
      <c r="I197" s="9" t="s">
        <v>18</v>
      </c>
      <c r="J197" s="10" t="s">
        <v>291</v>
      </c>
      <c r="K197" s="9">
        <v>711001</v>
      </c>
      <c r="L197" s="10"/>
      <c r="M197" s="12"/>
    </row>
    <row r="198" spans="1:13" ht="15.75" customHeight="1">
      <c r="A198" s="7" t="s">
        <v>292</v>
      </c>
      <c r="B198" s="8" t="s">
        <v>13</v>
      </c>
      <c r="C198" s="8" t="s">
        <v>14</v>
      </c>
      <c r="D198" s="9">
        <v>111</v>
      </c>
      <c r="E198" s="8" t="s">
        <v>147</v>
      </c>
      <c r="F198" s="9" t="s">
        <v>16</v>
      </c>
      <c r="G198" s="9" t="s">
        <v>148</v>
      </c>
      <c r="H198" s="9">
        <v>1986</v>
      </c>
      <c r="I198" s="9" t="s">
        <v>18</v>
      </c>
      <c r="J198" s="10" t="s">
        <v>293</v>
      </c>
      <c r="K198" s="9">
        <v>711101</v>
      </c>
      <c r="L198" s="10"/>
      <c r="M198" s="12"/>
    </row>
    <row r="199" spans="1:13" ht="15.75" customHeight="1">
      <c r="A199" s="7" t="s">
        <v>294</v>
      </c>
      <c r="B199" s="8" t="s">
        <v>13</v>
      </c>
      <c r="C199" s="8" t="s">
        <v>14</v>
      </c>
      <c r="D199" s="9">
        <v>112</v>
      </c>
      <c r="E199" s="8" t="s">
        <v>147</v>
      </c>
      <c r="F199" s="9" t="s">
        <v>16</v>
      </c>
      <c r="G199" s="9" t="s">
        <v>148</v>
      </c>
      <c r="H199" s="9">
        <v>1986</v>
      </c>
      <c r="I199" s="9" t="s">
        <v>18</v>
      </c>
      <c r="J199" s="10" t="s">
        <v>295</v>
      </c>
      <c r="K199" s="9">
        <v>711201</v>
      </c>
      <c r="L199" s="10"/>
      <c r="M199" s="12"/>
    </row>
    <row r="200" spans="1:13" ht="15.75" customHeight="1">
      <c r="A200" s="7" t="s">
        <v>296</v>
      </c>
      <c r="B200" s="8" t="s">
        <v>13</v>
      </c>
      <c r="C200" s="8" t="s">
        <v>14</v>
      </c>
      <c r="D200" s="9">
        <v>115</v>
      </c>
      <c r="E200" s="8" t="s">
        <v>147</v>
      </c>
      <c r="F200" s="9" t="s">
        <v>16</v>
      </c>
      <c r="G200" s="9" t="s">
        <v>148</v>
      </c>
      <c r="H200" s="9">
        <v>1986</v>
      </c>
      <c r="I200" s="9" t="s">
        <v>18</v>
      </c>
      <c r="J200" s="10" t="s">
        <v>297</v>
      </c>
      <c r="K200" s="9">
        <v>711501</v>
      </c>
      <c r="L200" s="10"/>
      <c r="M200" s="12"/>
    </row>
    <row r="201" spans="1:13" ht="15.75" customHeight="1">
      <c r="A201" s="7" t="s">
        <v>298</v>
      </c>
      <c r="B201" s="8" t="s">
        <v>13</v>
      </c>
      <c r="C201" s="8" t="s">
        <v>14</v>
      </c>
      <c r="D201" s="9">
        <v>116</v>
      </c>
      <c r="E201" s="8" t="s">
        <v>147</v>
      </c>
      <c r="F201" s="9" t="s">
        <v>16</v>
      </c>
      <c r="G201" s="9" t="s">
        <v>148</v>
      </c>
      <c r="H201" s="9">
        <v>1986</v>
      </c>
      <c r="I201" s="9" t="s">
        <v>18</v>
      </c>
      <c r="J201" s="10" t="s">
        <v>299</v>
      </c>
      <c r="K201" s="9">
        <v>711601</v>
      </c>
      <c r="L201" s="10"/>
      <c r="M201" s="12"/>
    </row>
    <row r="202" spans="1:13" ht="15.75" customHeight="1">
      <c r="A202" s="7" t="s">
        <v>300</v>
      </c>
      <c r="B202" s="8" t="s">
        <v>13</v>
      </c>
      <c r="C202" s="8" t="s">
        <v>14</v>
      </c>
      <c r="D202" s="9">
        <v>118</v>
      </c>
      <c r="E202" s="8" t="s">
        <v>147</v>
      </c>
      <c r="F202" s="9" t="s">
        <v>16</v>
      </c>
      <c r="G202" s="9" t="s">
        <v>148</v>
      </c>
      <c r="H202" s="10">
        <v>1986</v>
      </c>
      <c r="I202" s="10" t="s">
        <v>18</v>
      </c>
      <c r="J202" s="10" t="s">
        <v>301</v>
      </c>
      <c r="K202" s="9">
        <v>711801</v>
      </c>
      <c r="L202" s="10"/>
      <c r="M202" s="12"/>
    </row>
    <row r="203" spans="1:13" ht="15.75" customHeight="1">
      <c r="A203" s="7" t="s">
        <v>302</v>
      </c>
      <c r="B203" s="8" t="s">
        <v>13</v>
      </c>
      <c r="C203" s="8" t="s">
        <v>14</v>
      </c>
      <c r="D203" s="9">
        <v>1</v>
      </c>
      <c r="E203" s="8" t="s">
        <v>147</v>
      </c>
      <c r="F203" s="9" t="s">
        <v>16</v>
      </c>
      <c r="G203" s="9" t="s">
        <v>148</v>
      </c>
      <c r="H203" s="9">
        <v>1987</v>
      </c>
      <c r="I203" s="9" t="s">
        <v>18</v>
      </c>
      <c r="J203" s="10" t="s">
        <v>303</v>
      </c>
      <c r="K203" s="9">
        <v>700101</v>
      </c>
      <c r="L203" s="10"/>
      <c r="M203" s="12"/>
    </row>
    <row r="204" spans="1:13" ht="15.75" customHeight="1">
      <c r="A204" s="7" t="s">
        <v>304</v>
      </c>
      <c r="B204" s="8" t="s">
        <v>13</v>
      </c>
      <c r="C204" s="8" t="s">
        <v>14</v>
      </c>
      <c r="D204" s="9">
        <v>26</v>
      </c>
      <c r="E204" s="8" t="s">
        <v>147</v>
      </c>
      <c r="F204" s="9" t="s">
        <v>16</v>
      </c>
      <c r="G204" s="9" t="s">
        <v>148</v>
      </c>
      <c r="H204" s="9">
        <v>1987</v>
      </c>
      <c r="I204" s="9" t="s">
        <v>18</v>
      </c>
      <c r="J204" s="10" t="s">
        <v>305</v>
      </c>
      <c r="K204" s="9">
        <v>702601</v>
      </c>
      <c r="L204" s="10"/>
      <c r="M204" s="12"/>
    </row>
    <row r="205" spans="1:13" ht="15.75" customHeight="1">
      <c r="A205" s="13" t="s">
        <v>306</v>
      </c>
      <c r="B205" s="14" t="s">
        <v>13</v>
      </c>
      <c r="C205" s="14" t="s">
        <v>14</v>
      </c>
      <c r="D205" s="9">
        <v>34</v>
      </c>
      <c r="E205" s="14" t="s">
        <v>147</v>
      </c>
      <c r="F205" s="14" t="s">
        <v>16</v>
      </c>
      <c r="G205" s="14" t="s">
        <v>148</v>
      </c>
      <c r="H205" s="9">
        <v>1987</v>
      </c>
      <c r="I205" s="14" t="s">
        <v>18</v>
      </c>
      <c r="J205" s="10" t="s">
        <v>307</v>
      </c>
      <c r="K205" s="9">
        <v>703401</v>
      </c>
      <c r="L205" s="10"/>
      <c r="M205" s="12"/>
    </row>
    <row r="206" spans="1:13" ht="15.75" customHeight="1">
      <c r="A206" s="13" t="s">
        <v>308</v>
      </c>
      <c r="B206" s="8" t="s">
        <v>13</v>
      </c>
      <c r="C206" s="8" t="s">
        <v>14</v>
      </c>
      <c r="D206" s="9">
        <v>38</v>
      </c>
      <c r="E206" s="8" t="s">
        <v>147</v>
      </c>
      <c r="F206" s="9" t="s">
        <v>16</v>
      </c>
      <c r="G206" s="9" t="s">
        <v>148</v>
      </c>
      <c r="H206" s="9">
        <v>1987</v>
      </c>
      <c r="I206" s="9" t="s">
        <v>18</v>
      </c>
      <c r="J206" s="10" t="s">
        <v>309</v>
      </c>
      <c r="K206" s="9">
        <v>703801</v>
      </c>
      <c r="L206" s="10"/>
      <c r="M206" s="12"/>
    </row>
    <row r="207" spans="1:13" ht="15.75" customHeight="1">
      <c r="A207" s="13" t="s">
        <v>310</v>
      </c>
      <c r="B207" s="8" t="s">
        <v>13</v>
      </c>
      <c r="C207" s="8" t="s">
        <v>14</v>
      </c>
      <c r="D207" s="9">
        <v>44</v>
      </c>
      <c r="E207" s="8" t="s">
        <v>147</v>
      </c>
      <c r="F207" s="9" t="s">
        <v>16</v>
      </c>
      <c r="G207" s="9" t="s">
        <v>148</v>
      </c>
      <c r="H207" s="9">
        <v>1987</v>
      </c>
      <c r="I207" s="9" t="s">
        <v>18</v>
      </c>
      <c r="J207" s="10" t="s">
        <v>311</v>
      </c>
      <c r="K207" s="9">
        <v>704401</v>
      </c>
      <c r="L207" s="10"/>
      <c r="M207" s="12"/>
    </row>
    <row r="208" spans="1:13" ht="15.75" customHeight="1">
      <c r="A208" s="13" t="s">
        <v>312</v>
      </c>
      <c r="B208" s="8" t="s">
        <v>13</v>
      </c>
      <c r="C208" s="8" t="s">
        <v>14</v>
      </c>
      <c r="D208" s="9">
        <v>51</v>
      </c>
      <c r="E208" s="8" t="s">
        <v>147</v>
      </c>
      <c r="F208" s="9" t="s">
        <v>16</v>
      </c>
      <c r="G208" s="9" t="s">
        <v>148</v>
      </c>
      <c r="H208" s="9">
        <v>1987</v>
      </c>
      <c r="I208" s="9" t="s">
        <v>18</v>
      </c>
      <c r="J208" s="10" t="s">
        <v>313</v>
      </c>
      <c r="K208" s="9">
        <v>705101</v>
      </c>
      <c r="L208" s="10"/>
      <c r="M208" s="12"/>
    </row>
    <row r="209" spans="1:13" ht="15.75" customHeight="1">
      <c r="A209" s="7" t="s">
        <v>314</v>
      </c>
      <c r="B209" s="8" t="s">
        <v>13</v>
      </c>
      <c r="C209" s="8" t="s">
        <v>14</v>
      </c>
      <c r="D209" s="9">
        <v>60</v>
      </c>
      <c r="E209" s="8" t="s">
        <v>147</v>
      </c>
      <c r="F209" s="9" t="s">
        <v>16</v>
      </c>
      <c r="G209" s="9" t="s">
        <v>148</v>
      </c>
      <c r="H209" s="9">
        <v>1987</v>
      </c>
      <c r="I209" s="9" t="s">
        <v>18</v>
      </c>
      <c r="J209" s="10" t="s">
        <v>315</v>
      </c>
      <c r="K209" s="9">
        <v>706001</v>
      </c>
      <c r="L209" s="10"/>
      <c r="M209" s="12"/>
    </row>
    <row r="210" spans="1:13" ht="15.75" customHeight="1">
      <c r="A210" s="7" t="s">
        <v>316</v>
      </c>
      <c r="B210" s="8" t="s">
        <v>13</v>
      </c>
      <c r="C210" s="8" t="s">
        <v>14</v>
      </c>
      <c r="D210" s="9">
        <v>62</v>
      </c>
      <c r="E210" s="8" t="s">
        <v>147</v>
      </c>
      <c r="F210" s="9" t="s">
        <v>16</v>
      </c>
      <c r="G210" s="9" t="s">
        <v>148</v>
      </c>
      <c r="H210" s="9">
        <v>1987</v>
      </c>
      <c r="I210" s="9" t="s">
        <v>18</v>
      </c>
      <c r="J210" s="10" t="s">
        <v>317</v>
      </c>
      <c r="K210" s="9">
        <v>706201</v>
      </c>
      <c r="L210" s="10"/>
      <c r="M210" s="12"/>
    </row>
    <row r="211" spans="1:13" ht="15.75" customHeight="1">
      <c r="A211" s="7" t="s">
        <v>318</v>
      </c>
      <c r="B211" s="8" t="s">
        <v>13</v>
      </c>
      <c r="C211" s="8" t="s">
        <v>14</v>
      </c>
      <c r="D211" s="9">
        <v>72</v>
      </c>
      <c r="E211" s="8" t="s">
        <v>147</v>
      </c>
      <c r="F211" s="9" t="s">
        <v>16</v>
      </c>
      <c r="G211" s="9" t="s">
        <v>148</v>
      </c>
      <c r="H211" s="9">
        <v>1987</v>
      </c>
      <c r="I211" s="9" t="s">
        <v>18</v>
      </c>
      <c r="J211" s="10" t="s">
        <v>319</v>
      </c>
      <c r="K211" s="9">
        <v>707201</v>
      </c>
      <c r="L211" s="10"/>
      <c r="M211" s="12"/>
    </row>
    <row r="212" spans="1:13" ht="15.75" customHeight="1">
      <c r="A212" s="7" t="s">
        <v>320</v>
      </c>
      <c r="B212" s="8" t="s">
        <v>13</v>
      </c>
      <c r="C212" s="8" t="s">
        <v>14</v>
      </c>
      <c r="D212" s="9">
        <v>74</v>
      </c>
      <c r="E212" s="8" t="s">
        <v>147</v>
      </c>
      <c r="F212" s="9" t="s">
        <v>16</v>
      </c>
      <c r="G212" s="9" t="s">
        <v>148</v>
      </c>
      <c r="H212" s="9">
        <v>1987</v>
      </c>
      <c r="I212" s="9" t="s">
        <v>18</v>
      </c>
      <c r="J212" s="10" t="s">
        <v>321</v>
      </c>
      <c r="K212" s="9">
        <v>707401</v>
      </c>
      <c r="L212" s="10"/>
      <c r="M212" s="12"/>
    </row>
    <row r="213" spans="1:13" ht="15.75" customHeight="1">
      <c r="A213" s="7" t="s">
        <v>322</v>
      </c>
      <c r="B213" s="8" t="s">
        <v>13</v>
      </c>
      <c r="C213" s="8" t="s">
        <v>14</v>
      </c>
      <c r="D213" s="9">
        <v>76</v>
      </c>
      <c r="E213" s="8" t="s">
        <v>147</v>
      </c>
      <c r="F213" s="9" t="s">
        <v>16</v>
      </c>
      <c r="G213" s="9" t="s">
        <v>148</v>
      </c>
      <c r="H213" s="9">
        <v>1987</v>
      </c>
      <c r="I213" s="9" t="s">
        <v>18</v>
      </c>
      <c r="J213" s="10" t="s">
        <v>323</v>
      </c>
      <c r="K213" s="9">
        <v>707601</v>
      </c>
      <c r="L213" s="10"/>
      <c r="M213" s="12"/>
    </row>
    <row r="214" spans="1:13" ht="15.75" customHeight="1">
      <c r="A214" s="7" t="s">
        <v>324</v>
      </c>
      <c r="B214" s="8" t="s">
        <v>13</v>
      </c>
      <c r="C214" s="8" t="s">
        <v>14</v>
      </c>
      <c r="D214" s="9">
        <v>79</v>
      </c>
      <c r="E214" s="8" t="s">
        <v>147</v>
      </c>
      <c r="F214" s="9" t="s">
        <v>16</v>
      </c>
      <c r="G214" s="9" t="s">
        <v>148</v>
      </c>
      <c r="H214" s="9">
        <v>1987</v>
      </c>
      <c r="I214" s="9" t="s">
        <v>18</v>
      </c>
      <c r="J214" s="10" t="s">
        <v>325</v>
      </c>
      <c r="K214" s="9">
        <v>707901</v>
      </c>
      <c r="L214" s="10"/>
      <c r="M214" s="12"/>
    </row>
    <row r="215" spans="1:13" ht="15.75" customHeight="1">
      <c r="A215" s="7" t="s">
        <v>326</v>
      </c>
      <c r="B215" s="8" t="s">
        <v>13</v>
      </c>
      <c r="C215" s="8" t="s">
        <v>14</v>
      </c>
      <c r="D215" s="9">
        <v>87</v>
      </c>
      <c r="E215" s="8" t="s">
        <v>147</v>
      </c>
      <c r="F215" s="9" t="s">
        <v>16</v>
      </c>
      <c r="G215" s="9" t="s">
        <v>148</v>
      </c>
      <c r="H215" s="9">
        <v>1987</v>
      </c>
      <c r="I215" s="9" t="s">
        <v>18</v>
      </c>
      <c r="J215" s="10" t="s">
        <v>327</v>
      </c>
      <c r="K215" s="9">
        <v>708701</v>
      </c>
      <c r="L215" s="10"/>
      <c r="M215" s="12"/>
    </row>
    <row r="216" spans="1:13" ht="15.75" customHeight="1">
      <c r="A216" s="7" t="s">
        <v>328</v>
      </c>
      <c r="B216" s="8" t="s">
        <v>13</v>
      </c>
      <c r="C216" s="8" t="s">
        <v>14</v>
      </c>
      <c r="D216" s="9">
        <v>89</v>
      </c>
      <c r="E216" s="8" t="s">
        <v>147</v>
      </c>
      <c r="F216" s="9" t="s">
        <v>16</v>
      </c>
      <c r="G216" s="9" t="s">
        <v>148</v>
      </c>
      <c r="H216" s="9">
        <v>1987</v>
      </c>
      <c r="I216" s="9" t="s">
        <v>18</v>
      </c>
      <c r="J216" s="10" t="s">
        <v>329</v>
      </c>
      <c r="K216" s="9">
        <v>708901</v>
      </c>
      <c r="L216" s="10"/>
      <c r="M216" s="12"/>
    </row>
    <row r="217" spans="1:13" ht="15.75" customHeight="1">
      <c r="A217" s="7" t="s">
        <v>330</v>
      </c>
      <c r="B217" s="8" t="s">
        <v>13</v>
      </c>
      <c r="C217" s="8" t="s">
        <v>14</v>
      </c>
      <c r="D217" s="9">
        <v>91</v>
      </c>
      <c r="E217" s="8" t="s">
        <v>147</v>
      </c>
      <c r="F217" s="9" t="s">
        <v>16</v>
      </c>
      <c r="G217" s="9" t="s">
        <v>148</v>
      </c>
      <c r="H217" s="9">
        <v>1987</v>
      </c>
      <c r="I217" s="9" t="s">
        <v>18</v>
      </c>
      <c r="J217" s="10" t="s">
        <v>331</v>
      </c>
      <c r="K217" s="9">
        <v>709101</v>
      </c>
      <c r="L217" s="10"/>
      <c r="M217" s="12"/>
    </row>
    <row r="218" spans="1:13" ht="15.75" customHeight="1">
      <c r="A218" s="10" t="s">
        <v>332</v>
      </c>
      <c r="B218" s="9" t="s">
        <v>13</v>
      </c>
      <c r="C218" s="9" t="s">
        <v>14</v>
      </c>
      <c r="D218" s="9">
        <v>93</v>
      </c>
      <c r="E218" s="9" t="s">
        <v>147</v>
      </c>
      <c r="F218" s="9" t="s">
        <v>16</v>
      </c>
      <c r="G218" s="9" t="s">
        <v>148</v>
      </c>
      <c r="H218" s="9">
        <v>1987</v>
      </c>
      <c r="I218" s="9" t="s">
        <v>18</v>
      </c>
      <c r="J218" s="10" t="s">
        <v>333</v>
      </c>
      <c r="K218" s="9">
        <v>709301</v>
      </c>
      <c r="L218" s="10"/>
      <c r="M218" s="12"/>
    </row>
    <row r="219" spans="1:13" ht="15.75" customHeight="1">
      <c r="A219" s="7" t="s">
        <v>334</v>
      </c>
      <c r="B219" s="8" t="s">
        <v>13</v>
      </c>
      <c r="C219" s="8" t="s">
        <v>14</v>
      </c>
      <c r="D219" s="9">
        <v>95</v>
      </c>
      <c r="E219" s="8" t="s">
        <v>147</v>
      </c>
      <c r="F219" s="9" t="s">
        <v>16</v>
      </c>
      <c r="G219" s="9" t="s">
        <v>148</v>
      </c>
      <c r="H219" s="9">
        <v>1987</v>
      </c>
      <c r="I219" s="9" t="s">
        <v>18</v>
      </c>
      <c r="J219" s="10" t="s">
        <v>335</v>
      </c>
      <c r="K219" s="9">
        <v>709501</v>
      </c>
      <c r="L219" s="10"/>
      <c r="M219" s="12"/>
    </row>
    <row r="220" spans="1:13" ht="15.75" customHeight="1">
      <c r="A220" s="7" t="s">
        <v>336</v>
      </c>
      <c r="B220" s="8" t="s">
        <v>13</v>
      </c>
      <c r="C220" s="8" t="s">
        <v>14</v>
      </c>
      <c r="D220" s="9">
        <v>96</v>
      </c>
      <c r="E220" s="8" t="s">
        <v>147</v>
      </c>
      <c r="F220" s="9" t="s">
        <v>16</v>
      </c>
      <c r="G220" s="9" t="s">
        <v>148</v>
      </c>
      <c r="H220" s="9">
        <v>1987</v>
      </c>
      <c r="I220" s="9" t="s">
        <v>18</v>
      </c>
      <c r="J220" s="7" t="s">
        <v>337</v>
      </c>
      <c r="K220" s="9">
        <v>709601</v>
      </c>
      <c r="L220" s="10"/>
      <c r="M220" s="12"/>
    </row>
    <row r="221" spans="1:13" ht="15.75" customHeight="1">
      <c r="A221" s="7" t="s">
        <v>338</v>
      </c>
      <c r="B221" s="8" t="s">
        <v>13</v>
      </c>
      <c r="C221" s="8" t="s">
        <v>14</v>
      </c>
      <c r="D221" s="9">
        <v>99</v>
      </c>
      <c r="E221" s="8" t="s">
        <v>147</v>
      </c>
      <c r="F221" s="9" t="s">
        <v>16</v>
      </c>
      <c r="G221" s="9" t="s">
        <v>148</v>
      </c>
      <c r="H221" s="9">
        <v>1987</v>
      </c>
      <c r="I221" s="9" t="s">
        <v>18</v>
      </c>
      <c r="J221" s="10" t="s">
        <v>339</v>
      </c>
      <c r="K221" s="9">
        <v>709901</v>
      </c>
      <c r="L221" s="10"/>
      <c r="M221" s="12"/>
    </row>
    <row r="222" spans="1:13" ht="15.75" customHeight="1">
      <c r="A222" s="7" t="s">
        <v>340</v>
      </c>
      <c r="B222" s="8" t="s">
        <v>13</v>
      </c>
      <c r="C222" s="8" t="s">
        <v>14</v>
      </c>
      <c r="D222" s="9">
        <v>105</v>
      </c>
      <c r="E222" s="8" t="s">
        <v>341</v>
      </c>
      <c r="F222" s="9" t="s">
        <v>16</v>
      </c>
      <c r="G222" s="9" t="s">
        <v>148</v>
      </c>
      <c r="H222" s="9">
        <v>1987</v>
      </c>
      <c r="I222" s="9" t="s">
        <v>18</v>
      </c>
      <c r="J222" s="10" t="s">
        <v>18</v>
      </c>
      <c r="K222" s="9">
        <v>710502</v>
      </c>
      <c r="L222" s="10"/>
      <c r="M222" s="12"/>
    </row>
    <row r="223" spans="1:13" ht="15.75" customHeight="1">
      <c r="A223" s="7" t="s">
        <v>342</v>
      </c>
      <c r="B223" s="8" t="s">
        <v>13</v>
      </c>
      <c r="C223" s="8" t="s">
        <v>14</v>
      </c>
      <c r="D223" s="9">
        <v>117</v>
      </c>
      <c r="E223" s="8" t="s">
        <v>147</v>
      </c>
      <c r="F223" s="9" t="s">
        <v>16</v>
      </c>
      <c r="G223" s="9" t="s">
        <v>148</v>
      </c>
      <c r="H223" s="9">
        <v>1987</v>
      </c>
      <c r="I223" s="9" t="s">
        <v>18</v>
      </c>
      <c r="J223" s="10" t="s">
        <v>343</v>
      </c>
      <c r="K223" s="9">
        <v>711701</v>
      </c>
      <c r="L223" s="10"/>
      <c r="M223" s="12"/>
    </row>
    <row r="224" spans="1:13" ht="15.75" customHeight="1">
      <c r="A224" s="7" t="s">
        <v>344</v>
      </c>
      <c r="B224" s="8" t="s">
        <v>13</v>
      </c>
      <c r="C224" s="8" t="s">
        <v>14</v>
      </c>
      <c r="D224" s="9">
        <v>119</v>
      </c>
      <c r="E224" s="8" t="s">
        <v>147</v>
      </c>
      <c r="F224" s="9" t="s">
        <v>16</v>
      </c>
      <c r="G224" s="9" t="s">
        <v>148</v>
      </c>
      <c r="H224" s="9">
        <v>1987</v>
      </c>
      <c r="I224" s="9" t="s">
        <v>18</v>
      </c>
      <c r="J224" s="10" t="s">
        <v>345</v>
      </c>
      <c r="K224" s="9">
        <v>711901</v>
      </c>
      <c r="L224" s="10"/>
      <c r="M224" s="12"/>
    </row>
    <row r="225" spans="1:13" ht="15.75" customHeight="1">
      <c r="A225" s="7" t="s">
        <v>346</v>
      </c>
      <c r="B225" s="8" t="s">
        <v>13</v>
      </c>
      <c r="C225" s="8" t="s">
        <v>14</v>
      </c>
      <c r="D225" s="9">
        <v>122</v>
      </c>
      <c r="E225" s="8" t="s">
        <v>147</v>
      </c>
      <c r="F225" s="9" t="s">
        <v>16</v>
      </c>
      <c r="G225" s="9" t="s">
        <v>148</v>
      </c>
      <c r="H225" s="9">
        <v>1987</v>
      </c>
      <c r="I225" s="9" t="s">
        <v>18</v>
      </c>
      <c r="J225" s="10" t="s">
        <v>347</v>
      </c>
      <c r="K225" s="9">
        <v>712201</v>
      </c>
      <c r="L225" s="10"/>
      <c r="M225" s="12"/>
    </row>
    <row r="226" spans="1:13" ht="15.75" customHeight="1">
      <c r="A226" s="7" t="s">
        <v>348</v>
      </c>
      <c r="B226" s="8" t="s">
        <v>13</v>
      </c>
      <c r="C226" s="8" t="s">
        <v>14</v>
      </c>
      <c r="D226" s="9">
        <v>19</v>
      </c>
      <c r="E226" s="8" t="s">
        <v>147</v>
      </c>
      <c r="F226" s="9" t="s">
        <v>16</v>
      </c>
      <c r="G226" s="9" t="s">
        <v>148</v>
      </c>
      <c r="H226" s="9">
        <v>1988</v>
      </c>
      <c r="I226" s="9" t="s">
        <v>18</v>
      </c>
      <c r="J226" s="10" t="s">
        <v>349</v>
      </c>
      <c r="K226" s="9">
        <v>701901</v>
      </c>
      <c r="L226" s="10"/>
      <c r="M226" s="12"/>
    </row>
    <row r="227" spans="1:13" ht="47.25" customHeight="1">
      <c r="A227" s="7" t="s">
        <v>350</v>
      </c>
      <c r="B227" s="8" t="s">
        <v>13</v>
      </c>
      <c r="C227" s="8" t="s">
        <v>14</v>
      </c>
      <c r="D227" s="9">
        <v>27</v>
      </c>
      <c r="E227" s="8" t="s">
        <v>147</v>
      </c>
      <c r="F227" s="9" t="s">
        <v>16</v>
      </c>
      <c r="G227" s="9" t="s">
        <v>148</v>
      </c>
      <c r="H227" s="9">
        <v>1988</v>
      </c>
      <c r="I227" s="9" t="s">
        <v>18</v>
      </c>
      <c r="J227" s="10" t="s">
        <v>351</v>
      </c>
      <c r="K227" s="9">
        <v>702701</v>
      </c>
      <c r="L227" s="10"/>
      <c r="M227" s="12"/>
    </row>
    <row r="228" spans="1:13" ht="15.75" customHeight="1">
      <c r="A228" s="7" t="s">
        <v>352</v>
      </c>
      <c r="B228" s="8" t="s">
        <v>13</v>
      </c>
      <c r="C228" s="8" t="s">
        <v>14</v>
      </c>
      <c r="D228" s="9">
        <v>31</v>
      </c>
      <c r="E228" s="8" t="s">
        <v>147</v>
      </c>
      <c r="F228" s="9" t="s">
        <v>16</v>
      </c>
      <c r="G228" s="9" t="s">
        <v>148</v>
      </c>
      <c r="H228" s="9">
        <v>1988</v>
      </c>
      <c r="I228" s="9" t="s">
        <v>18</v>
      </c>
      <c r="J228" s="10" t="s">
        <v>353</v>
      </c>
      <c r="K228" s="9">
        <v>703101</v>
      </c>
      <c r="L228" s="10"/>
      <c r="M228" s="12"/>
    </row>
    <row r="229" spans="1:13" ht="15.75" customHeight="1">
      <c r="A229" s="7" t="s">
        <v>354</v>
      </c>
      <c r="B229" s="8" t="s">
        <v>13</v>
      </c>
      <c r="C229" s="8" t="s">
        <v>14</v>
      </c>
      <c r="D229" s="9">
        <v>40</v>
      </c>
      <c r="E229" s="8" t="s">
        <v>147</v>
      </c>
      <c r="F229" s="9" t="s">
        <v>16</v>
      </c>
      <c r="G229" s="9" t="s">
        <v>148</v>
      </c>
      <c r="H229" s="9">
        <v>1988</v>
      </c>
      <c r="I229" s="9" t="s">
        <v>18</v>
      </c>
      <c r="J229" s="10" t="s">
        <v>355</v>
      </c>
      <c r="K229" s="9">
        <v>704001</v>
      </c>
      <c r="L229" s="10"/>
      <c r="M229" s="12"/>
    </row>
    <row r="230" spans="1:13" ht="15.75" customHeight="1">
      <c r="A230" s="7" t="s">
        <v>356</v>
      </c>
      <c r="B230" s="8" t="s">
        <v>13</v>
      </c>
      <c r="C230" s="8" t="s">
        <v>14</v>
      </c>
      <c r="D230" s="9">
        <v>41</v>
      </c>
      <c r="E230" s="8" t="s">
        <v>147</v>
      </c>
      <c r="F230" s="9" t="s">
        <v>16</v>
      </c>
      <c r="G230" s="9" t="s">
        <v>148</v>
      </c>
      <c r="H230" s="9">
        <v>1988</v>
      </c>
      <c r="I230" s="9" t="s">
        <v>18</v>
      </c>
      <c r="J230" s="10" t="s">
        <v>357</v>
      </c>
      <c r="K230" s="9">
        <v>704101</v>
      </c>
      <c r="L230" s="10"/>
      <c r="M230" s="12"/>
    </row>
    <row r="231" spans="1:13" ht="15.75" customHeight="1">
      <c r="A231" s="7" t="s">
        <v>358</v>
      </c>
      <c r="B231" s="8" t="s">
        <v>13</v>
      </c>
      <c r="C231" s="8" t="s">
        <v>14</v>
      </c>
      <c r="D231" s="9">
        <v>42</v>
      </c>
      <c r="E231" s="8" t="s">
        <v>147</v>
      </c>
      <c r="F231" s="9" t="s">
        <v>16</v>
      </c>
      <c r="G231" s="9" t="s">
        <v>148</v>
      </c>
      <c r="H231" s="9">
        <v>1988</v>
      </c>
      <c r="I231" s="9" t="s">
        <v>18</v>
      </c>
      <c r="J231" s="10" t="s">
        <v>359</v>
      </c>
      <c r="K231" s="9">
        <v>704201</v>
      </c>
      <c r="L231" s="10"/>
      <c r="M231" s="12"/>
    </row>
    <row r="232" spans="1:13" ht="15.75" customHeight="1">
      <c r="A232" s="7" t="s">
        <v>360</v>
      </c>
      <c r="B232" s="8" t="s">
        <v>13</v>
      </c>
      <c r="C232" s="8" t="s">
        <v>14</v>
      </c>
      <c r="D232" s="9">
        <v>47</v>
      </c>
      <c r="E232" s="8" t="s">
        <v>147</v>
      </c>
      <c r="F232" s="9" t="s">
        <v>16</v>
      </c>
      <c r="G232" s="9" t="s">
        <v>148</v>
      </c>
      <c r="H232" s="9">
        <v>1988</v>
      </c>
      <c r="I232" s="9" t="s">
        <v>18</v>
      </c>
      <c r="J232" s="10" t="s">
        <v>361</v>
      </c>
      <c r="K232" s="9">
        <v>704701</v>
      </c>
      <c r="L232" s="10"/>
      <c r="M232" s="12"/>
    </row>
    <row r="233" spans="1:13" ht="15.75" customHeight="1">
      <c r="A233" s="7" t="s">
        <v>362</v>
      </c>
      <c r="B233" s="8" t="s">
        <v>13</v>
      </c>
      <c r="C233" s="8" t="s">
        <v>14</v>
      </c>
      <c r="D233" s="9">
        <v>69</v>
      </c>
      <c r="E233" s="8" t="s">
        <v>147</v>
      </c>
      <c r="F233" s="9" t="s">
        <v>16</v>
      </c>
      <c r="G233" s="9" t="s">
        <v>148</v>
      </c>
      <c r="H233" s="9">
        <v>1988</v>
      </c>
      <c r="I233" s="9" t="s">
        <v>18</v>
      </c>
      <c r="J233" s="10" t="s">
        <v>363</v>
      </c>
      <c r="K233" s="9">
        <v>706901</v>
      </c>
      <c r="L233" s="10"/>
      <c r="M233" s="12"/>
    </row>
    <row r="234" spans="1:13" ht="15.75" customHeight="1">
      <c r="A234" s="7" t="s">
        <v>364</v>
      </c>
      <c r="B234" s="8" t="s">
        <v>13</v>
      </c>
      <c r="C234" s="8" t="s">
        <v>14</v>
      </c>
      <c r="D234" s="9">
        <v>71</v>
      </c>
      <c r="E234" s="8" t="s">
        <v>147</v>
      </c>
      <c r="F234" s="9" t="s">
        <v>16</v>
      </c>
      <c r="G234" s="9" t="s">
        <v>148</v>
      </c>
      <c r="H234" s="9">
        <v>1988</v>
      </c>
      <c r="I234" s="9" t="s">
        <v>18</v>
      </c>
      <c r="J234" s="10" t="s">
        <v>365</v>
      </c>
      <c r="K234" s="9">
        <v>707101</v>
      </c>
      <c r="L234" s="10"/>
      <c r="M234" s="12"/>
    </row>
    <row r="235" spans="1:13" ht="15.75" customHeight="1">
      <c r="A235" s="7" t="s">
        <v>366</v>
      </c>
      <c r="B235" s="8" t="s">
        <v>13</v>
      </c>
      <c r="C235" s="8" t="s">
        <v>14</v>
      </c>
      <c r="D235" s="9">
        <v>81</v>
      </c>
      <c r="E235" s="8" t="s">
        <v>147</v>
      </c>
      <c r="F235" s="9" t="s">
        <v>16</v>
      </c>
      <c r="G235" s="9" t="s">
        <v>148</v>
      </c>
      <c r="H235" s="9">
        <v>1988</v>
      </c>
      <c r="I235" s="9" t="s">
        <v>18</v>
      </c>
      <c r="J235" s="10" t="s">
        <v>367</v>
      </c>
      <c r="K235" s="9">
        <v>708101</v>
      </c>
      <c r="L235" s="10"/>
      <c r="M235" s="12"/>
    </row>
    <row r="236" spans="1:13" ht="15.75" customHeight="1">
      <c r="A236" s="7" t="s">
        <v>368</v>
      </c>
      <c r="B236" s="8" t="s">
        <v>13</v>
      </c>
      <c r="C236" s="8" t="s">
        <v>14</v>
      </c>
      <c r="D236" s="9">
        <v>86</v>
      </c>
      <c r="E236" s="8" t="s">
        <v>147</v>
      </c>
      <c r="F236" s="9" t="s">
        <v>16</v>
      </c>
      <c r="G236" s="9" t="s">
        <v>148</v>
      </c>
      <c r="H236" s="9">
        <v>1988</v>
      </c>
      <c r="I236" s="9" t="s">
        <v>18</v>
      </c>
      <c r="J236" s="10" t="s">
        <v>369</v>
      </c>
      <c r="K236" s="9">
        <v>708601</v>
      </c>
      <c r="L236" s="10"/>
      <c r="M236" s="12"/>
    </row>
    <row r="237" spans="1:13" ht="15.75" customHeight="1">
      <c r="A237" s="7" t="s">
        <v>370</v>
      </c>
      <c r="B237" s="8" t="s">
        <v>13</v>
      </c>
      <c r="C237" s="8" t="s">
        <v>14</v>
      </c>
      <c r="D237" s="9">
        <v>100</v>
      </c>
      <c r="E237" s="8" t="s">
        <v>147</v>
      </c>
      <c r="F237" s="9" t="s">
        <v>16</v>
      </c>
      <c r="G237" s="9" t="s">
        <v>148</v>
      </c>
      <c r="H237" s="9">
        <v>1988</v>
      </c>
      <c r="I237" s="9" t="s">
        <v>18</v>
      </c>
      <c r="J237" s="10" t="s">
        <v>371</v>
      </c>
      <c r="K237" s="9">
        <v>710001</v>
      </c>
      <c r="L237" s="10"/>
      <c r="M237" s="12"/>
    </row>
    <row r="238" spans="1:13" ht="15.75" customHeight="1">
      <c r="A238" s="7" t="s">
        <v>372</v>
      </c>
      <c r="B238" s="8" t="s">
        <v>13</v>
      </c>
      <c r="C238" s="8" t="s">
        <v>14</v>
      </c>
      <c r="D238" s="9">
        <v>104</v>
      </c>
      <c r="E238" s="8" t="s">
        <v>147</v>
      </c>
      <c r="F238" s="9" t="s">
        <v>16</v>
      </c>
      <c r="G238" s="9" t="s">
        <v>148</v>
      </c>
      <c r="H238" s="9">
        <v>1988</v>
      </c>
      <c r="I238" s="9" t="s">
        <v>18</v>
      </c>
      <c r="J238" s="10" t="s">
        <v>373</v>
      </c>
      <c r="K238" s="9">
        <v>710401</v>
      </c>
      <c r="L238" s="10"/>
      <c r="M238" s="12"/>
    </row>
    <row r="239" spans="1:13" ht="15.75" customHeight="1">
      <c r="A239" s="7" t="s">
        <v>374</v>
      </c>
      <c r="B239" s="8" t="s">
        <v>13</v>
      </c>
      <c r="C239" s="8" t="s">
        <v>14</v>
      </c>
      <c r="D239" s="9">
        <v>106</v>
      </c>
      <c r="E239" s="8" t="s">
        <v>147</v>
      </c>
      <c r="F239" s="9" t="s">
        <v>16</v>
      </c>
      <c r="G239" s="9" t="s">
        <v>148</v>
      </c>
      <c r="H239" s="9">
        <v>1988</v>
      </c>
      <c r="I239" s="9" t="s">
        <v>18</v>
      </c>
      <c r="J239" s="10" t="s">
        <v>375</v>
      </c>
      <c r="K239" s="9">
        <v>710601</v>
      </c>
      <c r="L239" s="10"/>
      <c r="M239" s="12"/>
    </row>
    <row r="240" spans="1:13" ht="15.75" customHeight="1">
      <c r="A240" s="7" t="s">
        <v>376</v>
      </c>
      <c r="B240" s="8" t="s">
        <v>13</v>
      </c>
      <c r="C240" s="8" t="s">
        <v>14</v>
      </c>
      <c r="D240" s="9">
        <v>107</v>
      </c>
      <c r="E240" s="8" t="s">
        <v>147</v>
      </c>
      <c r="F240" s="9" t="s">
        <v>16</v>
      </c>
      <c r="G240" s="9" t="s">
        <v>148</v>
      </c>
      <c r="H240" s="9">
        <v>1988</v>
      </c>
      <c r="I240" s="9" t="s">
        <v>18</v>
      </c>
      <c r="J240" s="10" t="s">
        <v>377</v>
      </c>
      <c r="K240" s="9">
        <v>710701</v>
      </c>
      <c r="L240" s="10"/>
      <c r="M240" s="12"/>
    </row>
    <row r="241" spans="1:13" ht="63" customHeight="1">
      <c r="A241" s="7" t="s">
        <v>378</v>
      </c>
      <c r="B241" s="8" t="s">
        <v>13</v>
      </c>
      <c r="C241" s="8" t="s">
        <v>14</v>
      </c>
      <c r="D241" s="9">
        <v>113</v>
      </c>
      <c r="E241" s="8" t="s">
        <v>147</v>
      </c>
      <c r="F241" s="9" t="s">
        <v>16</v>
      </c>
      <c r="G241" s="9" t="s">
        <v>148</v>
      </c>
      <c r="H241" s="9">
        <v>1988</v>
      </c>
      <c r="I241" s="9" t="s">
        <v>18</v>
      </c>
      <c r="J241" s="10" t="s">
        <v>379</v>
      </c>
      <c r="K241" s="9">
        <v>711301</v>
      </c>
      <c r="L241" s="10"/>
      <c r="M241" s="12"/>
    </row>
    <row r="242" spans="1:13" ht="15.75" customHeight="1">
      <c r="A242" s="7" t="s">
        <v>380</v>
      </c>
      <c r="B242" s="8" t="s">
        <v>13</v>
      </c>
      <c r="C242" s="8" t="s">
        <v>14</v>
      </c>
      <c r="D242" s="9">
        <v>123</v>
      </c>
      <c r="E242" s="8" t="s">
        <v>147</v>
      </c>
      <c r="F242" s="9" t="s">
        <v>16</v>
      </c>
      <c r="G242" s="9" t="s">
        <v>148</v>
      </c>
      <c r="H242" s="9">
        <v>1988</v>
      </c>
      <c r="I242" s="9" t="s">
        <v>18</v>
      </c>
      <c r="J242" s="10" t="s">
        <v>381</v>
      </c>
      <c r="K242" s="9">
        <v>712301</v>
      </c>
      <c r="L242" s="10"/>
      <c r="M242" s="12"/>
    </row>
    <row r="243" spans="1:13" ht="15.75" customHeight="1">
      <c r="A243" s="7" t="s">
        <v>382</v>
      </c>
      <c r="B243" s="8" t="s">
        <v>13</v>
      </c>
      <c r="C243" s="8" t="s">
        <v>14</v>
      </c>
      <c r="D243" s="9">
        <v>32</v>
      </c>
      <c r="E243" s="8" t="s">
        <v>147</v>
      </c>
      <c r="F243" s="9" t="s">
        <v>16</v>
      </c>
      <c r="G243" s="9" t="s">
        <v>148</v>
      </c>
      <c r="H243" s="9">
        <v>1989</v>
      </c>
      <c r="I243" s="9" t="s">
        <v>18</v>
      </c>
      <c r="J243" s="10" t="s">
        <v>383</v>
      </c>
      <c r="K243" s="9">
        <v>703201</v>
      </c>
      <c r="L243" s="10"/>
      <c r="M243" s="12"/>
    </row>
    <row r="244" spans="1:13" ht="15.75" customHeight="1">
      <c r="A244" s="7" t="s">
        <v>384</v>
      </c>
      <c r="B244" s="8" t="s">
        <v>13</v>
      </c>
      <c r="C244" s="8" t="s">
        <v>14</v>
      </c>
      <c r="D244" s="9">
        <v>45</v>
      </c>
      <c r="E244" s="8" t="s">
        <v>147</v>
      </c>
      <c r="F244" s="9" t="s">
        <v>16</v>
      </c>
      <c r="G244" s="9" t="s">
        <v>148</v>
      </c>
      <c r="H244" s="9">
        <v>1989</v>
      </c>
      <c r="I244" s="9" t="s">
        <v>18</v>
      </c>
      <c r="J244" s="10" t="s">
        <v>385</v>
      </c>
      <c r="K244" s="9">
        <v>704501</v>
      </c>
      <c r="L244" s="10"/>
      <c r="M244" s="12"/>
    </row>
    <row r="245" spans="1:13" ht="15.75" customHeight="1">
      <c r="A245" s="7" t="s">
        <v>386</v>
      </c>
      <c r="B245" s="8" t="s">
        <v>13</v>
      </c>
      <c r="C245" s="8" t="s">
        <v>14</v>
      </c>
      <c r="D245" s="9">
        <v>52</v>
      </c>
      <c r="E245" s="8" t="s">
        <v>147</v>
      </c>
      <c r="F245" s="9" t="s">
        <v>16</v>
      </c>
      <c r="G245" s="9" t="s">
        <v>148</v>
      </c>
      <c r="H245" s="9">
        <v>1989</v>
      </c>
      <c r="I245" s="9" t="s">
        <v>18</v>
      </c>
      <c r="J245" s="10" t="s">
        <v>387</v>
      </c>
      <c r="K245" s="9">
        <v>705201</v>
      </c>
      <c r="L245" s="10"/>
      <c r="M245" s="12"/>
    </row>
    <row r="246" spans="1:13" ht="110.25" customHeight="1">
      <c r="A246" s="7" t="s">
        <v>388</v>
      </c>
      <c r="B246" s="8" t="s">
        <v>13</v>
      </c>
      <c r="C246" s="8" t="s">
        <v>14</v>
      </c>
      <c r="D246" s="9">
        <v>56</v>
      </c>
      <c r="E246" s="8" t="s">
        <v>147</v>
      </c>
      <c r="F246" s="9" t="s">
        <v>16</v>
      </c>
      <c r="G246" s="9" t="s">
        <v>148</v>
      </c>
      <c r="H246" s="9">
        <v>1989</v>
      </c>
      <c r="I246" s="9" t="s">
        <v>18</v>
      </c>
      <c r="J246" s="10" t="s">
        <v>389</v>
      </c>
      <c r="K246" s="9">
        <v>705601</v>
      </c>
      <c r="L246" s="10"/>
      <c r="M246" s="12"/>
    </row>
    <row r="247" spans="1:13" ht="15.75" customHeight="1">
      <c r="A247" s="7" t="s">
        <v>390</v>
      </c>
      <c r="B247" s="8" t="s">
        <v>13</v>
      </c>
      <c r="C247" s="8" t="s">
        <v>14</v>
      </c>
      <c r="D247" s="9">
        <v>57</v>
      </c>
      <c r="E247" s="8" t="s">
        <v>147</v>
      </c>
      <c r="F247" s="9" t="s">
        <v>16</v>
      </c>
      <c r="G247" s="9" t="s">
        <v>148</v>
      </c>
      <c r="H247" s="9">
        <v>1989</v>
      </c>
      <c r="I247" s="9" t="s">
        <v>18</v>
      </c>
      <c r="J247" s="10" t="s">
        <v>391</v>
      </c>
      <c r="K247" s="9">
        <v>705701</v>
      </c>
      <c r="L247" s="10"/>
      <c r="M247" s="12"/>
    </row>
    <row r="248" spans="1:13" ht="15.75" customHeight="1">
      <c r="A248" s="7" t="s">
        <v>392</v>
      </c>
      <c r="B248" s="8" t="s">
        <v>13</v>
      </c>
      <c r="C248" s="8" t="s">
        <v>14</v>
      </c>
      <c r="D248" s="9">
        <v>59</v>
      </c>
      <c r="E248" s="8" t="s">
        <v>147</v>
      </c>
      <c r="F248" s="9" t="s">
        <v>16</v>
      </c>
      <c r="G248" s="9" t="s">
        <v>148</v>
      </c>
      <c r="H248" s="9">
        <v>1989</v>
      </c>
      <c r="I248" s="9" t="s">
        <v>18</v>
      </c>
      <c r="J248" s="10" t="s">
        <v>393</v>
      </c>
      <c r="K248" s="9">
        <v>705901</v>
      </c>
      <c r="L248" s="10"/>
      <c r="M248" s="12"/>
    </row>
    <row r="249" spans="1:13" ht="15.75" customHeight="1">
      <c r="A249" s="7" t="s">
        <v>394</v>
      </c>
      <c r="B249" s="8" t="s">
        <v>13</v>
      </c>
      <c r="C249" s="8" t="s">
        <v>14</v>
      </c>
      <c r="D249" s="9">
        <v>92</v>
      </c>
      <c r="E249" s="8" t="s">
        <v>147</v>
      </c>
      <c r="F249" s="9" t="s">
        <v>16</v>
      </c>
      <c r="G249" s="9" t="s">
        <v>148</v>
      </c>
      <c r="H249" s="9">
        <v>1989</v>
      </c>
      <c r="I249" s="9" t="s">
        <v>18</v>
      </c>
      <c r="J249" s="10" t="s">
        <v>395</v>
      </c>
      <c r="K249" s="9">
        <v>709201</v>
      </c>
      <c r="L249" s="10"/>
      <c r="M249" s="12"/>
    </row>
    <row r="250" spans="1:13" ht="15.75" customHeight="1">
      <c r="A250" s="7" t="s">
        <v>396</v>
      </c>
      <c r="B250" s="8" t="s">
        <v>13</v>
      </c>
      <c r="C250" s="8" t="s">
        <v>14</v>
      </c>
      <c r="D250" s="9">
        <v>33</v>
      </c>
      <c r="E250" s="8" t="s">
        <v>147</v>
      </c>
      <c r="F250" s="9" t="s">
        <v>16</v>
      </c>
      <c r="G250" s="9" t="s">
        <v>148</v>
      </c>
      <c r="H250" s="9">
        <v>1992</v>
      </c>
      <c r="I250" s="9" t="s">
        <v>18</v>
      </c>
      <c r="J250" s="10" t="s">
        <v>397</v>
      </c>
      <c r="K250" s="9">
        <v>703301</v>
      </c>
      <c r="L250" s="10"/>
      <c r="M250" s="12"/>
    </row>
    <row r="251" spans="1:13" ht="15.75" customHeight="1">
      <c r="A251" s="7" t="s">
        <v>398</v>
      </c>
      <c r="B251" s="8" t="s">
        <v>13</v>
      </c>
      <c r="C251" s="8" t="s">
        <v>14</v>
      </c>
      <c r="D251" s="9">
        <v>124</v>
      </c>
      <c r="E251" s="8" t="s">
        <v>341</v>
      </c>
      <c r="F251" s="9" t="s">
        <v>16</v>
      </c>
      <c r="G251" s="9" t="s">
        <v>148</v>
      </c>
      <c r="H251" s="9">
        <v>1992</v>
      </c>
      <c r="I251" s="9" t="s">
        <v>18</v>
      </c>
      <c r="J251" s="10" t="s">
        <v>399</v>
      </c>
      <c r="K251" s="9">
        <v>712402</v>
      </c>
      <c r="L251" s="10"/>
      <c r="M251" s="12"/>
    </row>
    <row r="252" spans="1:13" ht="15.75" customHeight="1">
      <c r="A252" s="7" t="s">
        <v>400</v>
      </c>
      <c r="B252" s="8" t="s">
        <v>13</v>
      </c>
      <c r="C252" s="8" t="s">
        <v>14</v>
      </c>
      <c r="D252" s="9">
        <v>33</v>
      </c>
      <c r="E252" s="8" t="s">
        <v>341</v>
      </c>
      <c r="F252" s="9" t="s">
        <v>16</v>
      </c>
      <c r="G252" s="9" t="s">
        <v>148</v>
      </c>
      <c r="H252" s="9">
        <v>1996</v>
      </c>
      <c r="I252" s="9" t="s">
        <v>18</v>
      </c>
      <c r="J252" s="10" t="s">
        <v>401</v>
      </c>
      <c r="K252" s="9">
        <v>703303</v>
      </c>
      <c r="L252" s="10"/>
      <c r="M252" s="12"/>
    </row>
    <row r="253" spans="1:13" ht="15.75" customHeight="1">
      <c r="A253" s="7" t="s">
        <v>402</v>
      </c>
      <c r="B253" s="8" t="s">
        <v>13</v>
      </c>
      <c r="C253" s="8" t="s">
        <v>14</v>
      </c>
      <c r="D253" s="9">
        <v>67</v>
      </c>
      <c r="E253" s="8" t="s">
        <v>403</v>
      </c>
      <c r="F253" s="9" t="s">
        <v>16</v>
      </c>
      <c r="G253" s="9" t="s">
        <v>404</v>
      </c>
      <c r="H253" s="9">
        <v>1996</v>
      </c>
      <c r="I253" s="9" t="s">
        <v>18</v>
      </c>
      <c r="J253" s="10" t="s">
        <v>405</v>
      </c>
      <c r="K253" s="9">
        <v>706702</v>
      </c>
      <c r="L253" s="10"/>
      <c r="M253" s="12"/>
    </row>
    <row r="254" spans="1:13" ht="15.75" customHeight="1">
      <c r="A254" s="7" t="s">
        <v>406</v>
      </c>
      <c r="B254" s="8" t="s">
        <v>13</v>
      </c>
      <c r="C254" s="8" t="s">
        <v>14</v>
      </c>
      <c r="D254" s="9">
        <v>64</v>
      </c>
      <c r="E254" s="8" t="s">
        <v>147</v>
      </c>
      <c r="F254" s="9" t="s">
        <v>16</v>
      </c>
      <c r="G254" s="9" t="s">
        <v>148</v>
      </c>
      <c r="H254" s="9">
        <v>1997</v>
      </c>
      <c r="I254" s="9" t="s">
        <v>18</v>
      </c>
      <c r="J254" s="10" t="s">
        <v>407</v>
      </c>
      <c r="K254" s="9">
        <v>706401</v>
      </c>
      <c r="L254" s="10"/>
      <c r="M254" s="12"/>
    </row>
    <row r="255" spans="1:13" ht="47.25" customHeight="1">
      <c r="A255" s="7" t="s">
        <v>408</v>
      </c>
      <c r="B255" s="8" t="s">
        <v>13</v>
      </c>
      <c r="C255" s="8" t="s">
        <v>14</v>
      </c>
      <c r="D255" s="9">
        <v>39</v>
      </c>
      <c r="E255" s="8" t="s">
        <v>409</v>
      </c>
      <c r="F255" s="9" t="s">
        <v>16</v>
      </c>
      <c r="G255" s="9" t="s">
        <v>148</v>
      </c>
      <c r="H255" s="9">
        <v>1998</v>
      </c>
      <c r="I255" s="9">
        <v>2007</v>
      </c>
      <c r="J255" s="10" t="s">
        <v>410</v>
      </c>
      <c r="K255" s="9">
        <v>703902</v>
      </c>
      <c r="L255" s="10" t="s">
        <v>411</v>
      </c>
      <c r="M255" s="12"/>
    </row>
    <row r="256" spans="1:13" ht="63" customHeight="1">
      <c r="A256" s="7" t="s">
        <v>412</v>
      </c>
      <c r="B256" s="8" t="s">
        <v>13</v>
      </c>
      <c r="C256" s="8" t="s">
        <v>14</v>
      </c>
      <c r="D256" s="9">
        <v>39</v>
      </c>
      <c r="E256" s="8" t="s">
        <v>341</v>
      </c>
      <c r="F256" s="9" t="s">
        <v>16</v>
      </c>
      <c r="G256" s="9" t="s">
        <v>148</v>
      </c>
      <c r="H256" s="9">
        <v>1998</v>
      </c>
      <c r="I256" s="9">
        <v>2007</v>
      </c>
      <c r="J256" s="10" t="s">
        <v>413</v>
      </c>
      <c r="K256" s="9">
        <v>703903</v>
      </c>
      <c r="L256" s="10" t="s">
        <v>166</v>
      </c>
      <c r="M256" s="12"/>
    </row>
    <row r="257" spans="1:13" ht="15.75" customHeight="1">
      <c r="A257" s="7" t="s">
        <v>414</v>
      </c>
      <c r="B257" s="8" t="s">
        <v>13</v>
      </c>
      <c r="C257" s="8" t="s">
        <v>14</v>
      </c>
      <c r="D257" s="9">
        <v>120</v>
      </c>
      <c r="E257" s="8" t="s">
        <v>409</v>
      </c>
      <c r="F257" s="9" t="s">
        <v>16</v>
      </c>
      <c r="G257" s="9" t="s">
        <v>148</v>
      </c>
      <c r="H257" s="9">
        <v>1998</v>
      </c>
      <c r="I257" s="9" t="s">
        <v>18</v>
      </c>
      <c r="J257" s="10" t="s">
        <v>415</v>
      </c>
      <c r="K257" s="9">
        <v>712002</v>
      </c>
      <c r="L257" s="10"/>
      <c r="M257" s="12"/>
    </row>
    <row r="258" spans="1:13" ht="15.75" customHeight="1">
      <c r="A258" s="7" t="s">
        <v>416</v>
      </c>
      <c r="B258" s="8" t="s">
        <v>13</v>
      </c>
      <c r="C258" s="8" t="s">
        <v>14</v>
      </c>
      <c r="D258" s="9">
        <v>18</v>
      </c>
      <c r="E258" s="8" t="s">
        <v>409</v>
      </c>
      <c r="F258" s="9" t="s">
        <v>16</v>
      </c>
      <c r="G258" s="9" t="s">
        <v>148</v>
      </c>
      <c r="H258" s="9">
        <v>1999</v>
      </c>
      <c r="I258" s="9" t="s">
        <v>18</v>
      </c>
      <c r="J258" s="10" t="s">
        <v>417</v>
      </c>
      <c r="K258" s="9">
        <v>701802</v>
      </c>
      <c r="L258" s="10"/>
      <c r="M258" s="12"/>
    </row>
    <row r="259" spans="1:13" ht="15.75" customHeight="1">
      <c r="A259" s="7" t="s">
        <v>418</v>
      </c>
      <c r="B259" s="8" t="s">
        <v>13</v>
      </c>
      <c r="C259" s="8" t="s">
        <v>14</v>
      </c>
      <c r="D259" s="9">
        <v>63</v>
      </c>
      <c r="E259" s="8" t="s">
        <v>409</v>
      </c>
      <c r="F259" s="9" t="s">
        <v>16</v>
      </c>
      <c r="G259" s="9" t="s">
        <v>148</v>
      </c>
      <c r="H259" s="9">
        <v>2000</v>
      </c>
      <c r="I259" s="9" t="s">
        <v>18</v>
      </c>
      <c r="J259" s="10" t="s">
        <v>257</v>
      </c>
      <c r="K259" s="9">
        <v>706302</v>
      </c>
      <c r="L259" s="10"/>
      <c r="M259" s="12"/>
    </row>
    <row r="260" spans="1:13" ht="31.5" customHeight="1">
      <c r="A260" s="7" t="s">
        <v>419</v>
      </c>
      <c r="B260" s="8" t="s">
        <v>13</v>
      </c>
      <c r="C260" s="8" t="s">
        <v>14</v>
      </c>
      <c r="D260" s="9">
        <v>3</v>
      </c>
      <c r="E260" s="8" t="s">
        <v>409</v>
      </c>
      <c r="F260" s="9" t="s">
        <v>16</v>
      </c>
      <c r="G260" s="9" t="s">
        <v>148</v>
      </c>
      <c r="H260" s="9">
        <v>2001</v>
      </c>
      <c r="I260" s="9" t="s">
        <v>18</v>
      </c>
      <c r="J260" s="10" t="s">
        <v>420</v>
      </c>
      <c r="K260" s="9">
        <v>700302</v>
      </c>
      <c r="L260" s="10"/>
      <c r="M260" s="12"/>
    </row>
    <row r="261" spans="1:13" ht="15.75" customHeight="1">
      <c r="A261" s="7" t="s">
        <v>421</v>
      </c>
      <c r="B261" s="8" t="s">
        <v>13</v>
      </c>
      <c r="C261" s="8" t="s">
        <v>14</v>
      </c>
      <c r="D261" s="9">
        <v>120</v>
      </c>
      <c r="E261" s="8" t="s">
        <v>422</v>
      </c>
      <c r="F261" s="9" t="s">
        <v>16</v>
      </c>
      <c r="G261" s="9" t="s">
        <v>148</v>
      </c>
      <c r="H261" s="9">
        <v>2001</v>
      </c>
      <c r="I261" s="9" t="s">
        <v>18</v>
      </c>
      <c r="J261" s="10" t="s">
        <v>423</v>
      </c>
      <c r="K261" s="9">
        <v>712003</v>
      </c>
      <c r="L261" s="10"/>
      <c r="M261" s="12"/>
    </row>
    <row r="262" spans="1:13" ht="15.75" customHeight="1">
      <c r="A262" s="7" t="s">
        <v>424</v>
      </c>
      <c r="B262" s="8" t="s">
        <v>13</v>
      </c>
      <c r="C262" s="8" t="s">
        <v>14</v>
      </c>
      <c r="D262" s="9">
        <v>39</v>
      </c>
      <c r="E262" s="8" t="s">
        <v>147</v>
      </c>
      <c r="F262" s="9" t="s">
        <v>16</v>
      </c>
      <c r="G262" s="9" t="s">
        <v>148</v>
      </c>
      <c r="H262" s="9">
        <v>2002</v>
      </c>
      <c r="I262" s="9" t="s">
        <v>18</v>
      </c>
      <c r="J262" s="10" t="s">
        <v>425</v>
      </c>
      <c r="K262" s="9">
        <v>703904</v>
      </c>
      <c r="L262" s="10"/>
      <c r="M262" s="12"/>
    </row>
    <row r="263" spans="1:13" ht="15.75" customHeight="1">
      <c r="A263" s="7" t="s">
        <v>426</v>
      </c>
      <c r="B263" s="8" t="s">
        <v>13</v>
      </c>
      <c r="C263" s="8" t="s">
        <v>14</v>
      </c>
      <c r="D263" s="9">
        <v>39</v>
      </c>
      <c r="E263" s="8" t="s">
        <v>147</v>
      </c>
      <c r="F263" s="9" t="s">
        <v>16</v>
      </c>
      <c r="G263" s="9" t="s">
        <v>148</v>
      </c>
      <c r="H263" s="9">
        <v>2002</v>
      </c>
      <c r="I263" s="9" t="s">
        <v>18</v>
      </c>
      <c r="J263" s="10" t="s">
        <v>427</v>
      </c>
      <c r="K263" s="9">
        <v>703905</v>
      </c>
      <c r="L263" s="10"/>
      <c r="M263" s="12"/>
    </row>
    <row r="264" spans="1:13" ht="15.75" customHeight="1">
      <c r="A264" s="7" t="s">
        <v>428</v>
      </c>
      <c r="B264" s="8" t="s">
        <v>13</v>
      </c>
      <c r="C264" s="8" t="s">
        <v>14</v>
      </c>
      <c r="D264" s="9">
        <v>23</v>
      </c>
      <c r="E264" s="8" t="s">
        <v>147</v>
      </c>
      <c r="F264" s="9" t="s">
        <v>16</v>
      </c>
      <c r="G264" s="9" t="s">
        <v>148</v>
      </c>
      <c r="H264" s="9">
        <v>2003</v>
      </c>
      <c r="I264" s="9" t="s">
        <v>18</v>
      </c>
      <c r="J264" s="10" t="s">
        <v>429</v>
      </c>
      <c r="K264" s="9">
        <v>702302</v>
      </c>
      <c r="L264" s="10"/>
      <c r="M264" s="12"/>
    </row>
    <row r="265" spans="1:13" ht="15.75" customHeight="1">
      <c r="A265" s="7" t="s">
        <v>430</v>
      </c>
      <c r="B265" s="8" t="s">
        <v>13</v>
      </c>
      <c r="C265" s="8" t="s">
        <v>14</v>
      </c>
      <c r="D265" s="9">
        <v>18</v>
      </c>
      <c r="E265" s="8" t="s">
        <v>341</v>
      </c>
      <c r="F265" s="9" t="s">
        <v>16</v>
      </c>
      <c r="G265" s="9" t="s">
        <v>148</v>
      </c>
      <c r="H265" s="9">
        <v>2004</v>
      </c>
      <c r="I265" s="9" t="s">
        <v>18</v>
      </c>
      <c r="J265" s="10" t="s">
        <v>431</v>
      </c>
      <c r="K265" s="9">
        <v>701803</v>
      </c>
      <c r="L265" s="10"/>
      <c r="M265" s="12"/>
    </row>
    <row r="266" spans="1:13" ht="15.75" customHeight="1">
      <c r="A266" s="7" t="s">
        <v>432</v>
      </c>
      <c r="B266" s="8" t="s">
        <v>13</v>
      </c>
      <c r="C266" s="8" t="s">
        <v>14</v>
      </c>
      <c r="D266" s="9">
        <v>39</v>
      </c>
      <c r="E266" s="8" t="s">
        <v>147</v>
      </c>
      <c r="F266" s="9" t="s">
        <v>16</v>
      </c>
      <c r="G266" s="9" t="s">
        <v>148</v>
      </c>
      <c r="H266" s="9">
        <v>2004</v>
      </c>
      <c r="I266" s="9" t="s">
        <v>18</v>
      </c>
      <c r="J266" s="10" t="s">
        <v>433</v>
      </c>
      <c r="K266" s="9">
        <v>703906</v>
      </c>
      <c r="L266" s="10"/>
      <c r="M266" s="12"/>
    </row>
    <row r="267" spans="1:13" ht="15.75" customHeight="1">
      <c r="A267" s="7" t="s">
        <v>434</v>
      </c>
      <c r="B267" s="8" t="s">
        <v>13</v>
      </c>
      <c r="C267" s="8" t="s">
        <v>14</v>
      </c>
      <c r="D267" s="9">
        <v>120</v>
      </c>
      <c r="E267" s="8" t="s">
        <v>403</v>
      </c>
      <c r="F267" s="9" t="s">
        <v>16</v>
      </c>
      <c r="G267" s="9" t="s">
        <v>404</v>
      </c>
      <c r="H267" s="9">
        <v>2005</v>
      </c>
      <c r="I267" s="9">
        <v>2018</v>
      </c>
      <c r="J267" s="10" t="s">
        <v>435</v>
      </c>
      <c r="K267" s="9">
        <v>712004</v>
      </c>
      <c r="L267" s="10"/>
      <c r="M267" s="12"/>
    </row>
    <row r="268" spans="1:13" ht="31.5" customHeight="1">
      <c r="A268" s="7" t="s">
        <v>436</v>
      </c>
      <c r="B268" s="8" t="s">
        <v>13</v>
      </c>
      <c r="C268" s="8" t="s">
        <v>14</v>
      </c>
      <c r="D268" s="9">
        <v>125</v>
      </c>
      <c r="E268" s="8" t="s">
        <v>15</v>
      </c>
      <c r="F268" s="9" t="s">
        <v>16</v>
      </c>
      <c r="G268" s="9" t="s">
        <v>17</v>
      </c>
      <c r="H268" s="9">
        <v>2005</v>
      </c>
      <c r="I268" s="9" t="s">
        <v>18</v>
      </c>
      <c r="J268" s="10" t="s">
        <v>437</v>
      </c>
      <c r="K268" s="9">
        <v>712500</v>
      </c>
      <c r="L268" s="10"/>
      <c r="M268" s="12"/>
    </row>
    <row r="269" spans="1:13" ht="63" customHeight="1">
      <c r="A269" s="7" t="s">
        <v>438</v>
      </c>
      <c r="B269" s="8" t="s">
        <v>13</v>
      </c>
      <c r="C269" s="8" t="s">
        <v>14</v>
      </c>
      <c r="D269" s="9">
        <v>8</v>
      </c>
      <c r="E269" s="8" t="s">
        <v>341</v>
      </c>
      <c r="F269" s="9" t="s">
        <v>16</v>
      </c>
      <c r="G269" s="9" t="s">
        <v>148</v>
      </c>
      <c r="H269" s="9">
        <v>2006</v>
      </c>
      <c r="I269" s="9" t="s">
        <v>18</v>
      </c>
      <c r="J269" s="10" t="s">
        <v>439</v>
      </c>
      <c r="K269" s="9">
        <v>700802</v>
      </c>
      <c r="L269" s="10"/>
      <c r="M269" s="12"/>
    </row>
    <row r="270" spans="1:13" ht="15.75" customHeight="1">
      <c r="A270" s="7" t="s">
        <v>440</v>
      </c>
      <c r="B270" s="8" t="s">
        <v>13</v>
      </c>
      <c r="C270" s="8" t="s">
        <v>14</v>
      </c>
      <c r="D270" s="9">
        <v>67</v>
      </c>
      <c r="E270" s="8" t="s">
        <v>403</v>
      </c>
      <c r="F270" s="9" t="s">
        <v>16</v>
      </c>
      <c r="G270" s="9" t="s">
        <v>148</v>
      </c>
      <c r="H270" s="9">
        <v>2006</v>
      </c>
      <c r="I270" s="9" t="s">
        <v>18</v>
      </c>
      <c r="J270" s="10" t="s">
        <v>18</v>
      </c>
      <c r="K270" s="9">
        <v>706704</v>
      </c>
      <c r="L270" s="10"/>
      <c r="M270" s="12"/>
    </row>
    <row r="271" spans="1:13" ht="15.75" customHeight="1">
      <c r="A271" s="7" t="s">
        <v>441</v>
      </c>
      <c r="B271" s="8" t="s">
        <v>13</v>
      </c>
      <c r="C271" s="8" t="s">
        <v>14</v>
      </c>
      <c r="D271" s="9">
        <v>120</v>
      </c>
      <c r="E271" s="8" t="s">
        <v>147</v>
      </c>
      <c r="F271" s="9" t="s">
        <v>16</v>
      </c>
      <c r="G271" s="9" t="s">
        <v>148</v>
      </c>
      <c r="H271" s="9">
        <v>2006</v>
      </c>
      <c r="I271" s="9" t="s">
        <v>18</v>
      </c>
      <c r="J271" s="10" t="s">
        <v>18</v>
      </c>
      <c r="K271" s="9">
        <v>712005</v>
      </c>
      <c r="L271" s="10"/>
      <c r="M271" s="12"/>
    </row>
    <row r="272" spans="1:13" ht="31.5" customHeight="1">
      <c r="A272" s="7" t="s">
        <v>442</v>
      </c>
      <c r="B272" s="8" t="s">
        <v>443</v>
      </c>
      <c r="C272" s="8" t="s">
        <v>14</v>
      </c>
      <c r="D272" s="9">
        <v>999</v>
      </c>
      <c r="E272" s="8" t="s">
        <v>341</v>
      </c>
      <c r="F272" s="9" t="s">
        <v>16</v>
      </c>
      <c r="G272" s="9" t="s">
        <v>148</v>
      </c>
      <c r="H272" s="9">
        <v>2007</v>
      </c>
      <c r="I272" s="9" t="s">
        <v>18</v>
      </c>
      <c r="J272" s="10" t="s">
        <v>444</v>
      </c>
      <c r="K272" s="9">
        <v>700001</v>
      </c>
      <c r="L272" s="10"/>
      <c r="M272" s="12"/>
    </row>
    <row r="273" spans="1:13" ht="15.75" customHeight="1">
      <c r="A273" s="7" t="s">
        <v>445</v>
      </c>
      <c r="B273" s="8" t="s">
        <v>13</v>
      </c>
      <c r="C273" s="8" t="s">
        <v>14</v>
      </c>
      <c r="D273" s="9">
        <v>6</v>
      </c>
      <c r="E273" s="8" t="s">
        <v>341</v>
      </c>
      <c r="F273" s="9" t="s">
        <v>16</v>
      </c>
      <c r="G273" s="9" t="s">
        <v>148</v>
      </c>
      <c r="H273" s="9">
        <v>2007</v>
      </c>
      <c r="I273" s="9" t="s">
        <v>18</v>
      </c>
      <c r="J273" s="10" t="s">
        <v>446</v>
      </c>
      <c r="K273" s="9">
        <v>700602</v>
      </c>
      <c r="L273" s="10"/>
      <c r="M273" s="12"/>
    </row>
    <row r="274" spans="1:13" ht="15.75" customHeight="1">
      <c r="A274" s="7" t="s">
        <v>447</v>
      </c>
      <c r="B274" s="8" t="s">
        <v>13</v>
      </c>
      <c r="C274" s="8" t="s">
        <v>14</v>
      </c>
      <c r="D274" s="9">
        <v>23</v>
      </c>
      <c r="E274" s="8" t="s">
        <v>341</v>
      </c>
      <c r="F274" s="9" t="s">
        <v>16</v>
      </c>
      <c r="G274" s="9" t="s">
        <v>148</v>
      </c>
      <c r="H274" s="9">
        <v>2007</v>
      </c>
      <c r="I274" s="9" t="s">
        <v>18</v>
      </c>
      <c r="J274" s="10" t="s">
        <v>448</v>
      </c>
      <c r="K274" s="9">
        <v>702303</v>
      </c>
      <c r="L274" s="10"/>
      <c r="M274" s="12"/>
    </row>
    <row r="275" spans="1:13" ht="15.75" customHeight="1">
      <c r="A275" s="7" t="s">
        <v>449</v>
      </c>
      <c r="B275" s="8" t="s">
        <v>13</v>
      </c>
      <c r="C275" s="8" t="s">
        <v>14</v>
      </c>
      <c r="D275" s="9">
        <v>39</v>
      </c>
      <c r="E275" s="8" t="s">
        <v>450</v>
      </c>
      <c r="F275" s="9" t="s">
        <v>16</v>
      </c>
      <c r="G275" s="9" t="s">
        <v>148</v>
      </c>
      <c r="H275" s="9">
        <v>2007</v>
      </c>
      <c r="I275" s="9" t="s">
        <v>18</v>
      </c>
      <c r="J275" s="10" t="s">
        <v>18</v>
      </c>
      <c r="K275" s="9">
        <v>703907</v>
      </c>
      <c r="L275" s="10"/>
      <c r="M275" s="12"/>
    </row>
    <row r="276" spans="1:13" ht="63" customHeight="1">
      <c r="A276" s="7" t="s">
        <v>451</v>
      </c>
      <c r="B276" s="8" t="s">
        <v>13</v>
      </c>
      <c r="C276" s="8" t="s">
        <v>14</v>
      </c>
      <c r="D276" s="9">
        <v>39</v>
      </c>
      <c r="E276" s="8" t="s">
        <v>452</v>
      </c>
      <c r="F276" s="9" t="s">
        <v>16</v>
      </c>
      <c r="G276" s="9" t="s">
        <v>148</v>
      </c>
      <c r="H276" s="9">
        <v>2007</v>
      </c>
      <c r="I276" s="9">
        <v>2007</v>
      </c>
      <c r="J276" s="10" t="s">
        <v>453</v>
      </c>
      <c r="K276" s="9">
        <v>703908</v>
      </c>
      <c r="L276" s="10" t="s">
        <v>166</v>
      </c>
      <c r="M276" s="12"/>
    </row>
    <row r="277" spans="1:13" ht="15.75" customHeight="1">
      <c r="A277" s="7" t="s">
        <v>454</v>
      </c>
      <c r="B277" s="8" t="s">
        <v>13</v>
      </c>
      <c r="C277" s="8" t="s">
        <v>14</v>
      </c>
      <c r="D277" s="9">
        <v>50</v>
      </c>
      <c r="E277" s="8" t="s">
        <v>409</v>
      </c>
      <c r="F277" s="9" t="s">
        <v>16</v>
      </c>
      <c r="G277" s="9" t="s">
        <v>148</v>
      </c>
      <c r="H277" s="9">
        <v>2007</v>
      </c>
      <c r="I277" s="9" t="s">
        <v>18</v>
      </c>
      <c r="J277" s="10" t="s">
        <v>18</v>
      </c>
      <c r="K277" s="9">
        <v>705002</v>
      </c>
      <c r="L277" s="10"/>
      <c r="M277" s="12"/>
    </row>
    <row r="278" spans="1:13" ht="15.75" customHeight="1">
      <c r="A278" s="7" t="s">
        <v>455</v>
      </c>
      <c r="B278" s="8" t="s">
        <v>13</v>
      </c>
      <c r="C278" s="8" t="s">
        <v>14</v>
      </c>
      <c r="D278" s="9">
        <v>67</v>
      </c>
      <c r="E278" s="8" t="s">
        <v>409</v>
      </c>
      <c r="F278" s="9" t="s">
        <v>16</v>
      </c>
      <c r="G278" s="9" t="s">
        <v>148</v>
      </c>
      <c r="H278" s="9">
        <v>2007</v>
      </c>
      <c r="I278" s="9" t="s">
        <v>18</v>
      </c>
      <c r="J278" s="10" t="s">
        <v>18</v>
      </c>
      <c r="K278" s="9">
        <v>706705</v>
      </c>
      <c r="L278" s="10"/>
      <c r="M278" s="12"/>
    </row>
    <row r="279" spans="1:13" ht="15.75" customHeight="1">
      <c r="A279" s="7" t="s">
        <v>456</v>
      </c>
      <c r="B279" s="8" t="s">
        <v>13</v>
      </c>
      <c r="C279" s="8" t="s">
        <v>14</v>
      </c>
      <c r="D279" s="9">
        <v>93</v>
      </c>
      <c r="E279" s="8" t="s">
        <v>341</v>
      </c>
      <c r="F279" s="9" t="s">
        <v>16</v>
      </c>
      <c r="G279" s="9" t="s">
        <v>148</v>
      </c>
      <c r="H279" s="9">
        <v>2007</v>
      </c>
      <c r="I279" s="9" t="s">
        <v>18</v>
      </c>
      <c r="J279" s="10" t="s">
        <v>457</v>
      </c>
      <c r="K279" s="9">
        <v>709302</v>
      </c>
      <c r="L279" s="10"/>
      <c r="M279" s="12"/>
    </row>
    <row r="280" spans="1:13" ht="31.5" customHeight="1">
      <c r="A280" s="7" t="s">
        <v>458</v>
      </c>
      <c r="B280" s="8" t="s">
        <v>13</v>
      </c>
      <c r="C280" s="8" t="s">
        <v>14</v>
      </c>
      <c r="D280" s="9">
        <v>125</v>
      </c>
      <c r="E280" s="8" t="s">
        <v>147</v>
      </c>
      <c r="F280" s="9" t="s">
        <v>16</v>
      </c>
      <c r="G280" s="9" t="s">
        <v>148</v>
      </c>
      <c r="H280" s="9">
        <v>2007</v>
      </c>
      <c r="I280" s="9" t="s">
        <v>18</v>
      </c>
      <c r="J280" s="10" t="s">
        <v>459</v>
      </c>
      <c r="K280" s="9">
        <v>712501</v>
      </c>
      <c r="L280" s="10"/>
      <c r="M280" s="12"/>
    </row>
    <row r="281" spans="1:13" ht="63" customHeight="1">
      <c r="A281" s="7" t="s">
        <v>460</v>
      </c>
      <c r="B281" s="8" t="s">
        <v>443</v>
      </c>
      <c r="C281" s="8" t="s">
        <v>14</v>
      </c>
      <c r="D281" s="9">
        <v>999</v>
      </c>
      <c r="E281" s="8" t="s">
        <v>341</v>
      </c>
      <c r="F281" s="9" t="s">
        <v>16</v>
      </c>
      <c r="G281" s="9" t="s">
        <v>148</v>
      </c>
      <c r="H281" s="9">
        <v>2008</v>
      </c>
      <c r="I281" s="9" t="s">
        <v>18</v>
      </c>
      <c r="J281" s="10" t="s">
        <v>461</v>
      </c>
      <c r="K281" s="9">
        <v>700002</v>
      </c>
      <c r="L281" s="10"/>
      <c r="M281" s="12"/>
    </row>
    <row r="282" spans="1:13" ht="31.5" customHeight="1">
      <c r="A282" s="7" t="s">
        <v>462</v>
      </c>
      <c r="B282" s="8" t="s">
        <v>443</v>
      </c>
      <c r="C282" s="8" t="s">
        <v>14</v>
      </c>
      <c r="D282" s="9">
        <v>999</v>
      </c>
      <c r="E282" s="8" t="s">
        <v>341</v>
      </c>
      <c r="F282" s="9" t="s">
        <v>16</v>
      </c>
      <c r="G282" s="9" t="s">
        <v>148</v>
      </c>
      <c r="H282" s="9">
        <v>2008</v>
      </c>
      <c r="I282" s="9" t="s">
        <v>18</v>
      </c>
      <c r="J282" s="10" t="s">
        <v>463</v>
      </c>
      <c r="K282" s="9">
        <v>700019</v>
      </c>
      <c r="L282" s="10"/>
      <c r="M282" s="12"/>
    </row>
    <row r="283" spans="1:13" ht="31.5" customHeight="1">
      <c r="A283" s="7" t="s">
        <v>464</v>
      </c>
      <c r="B283" s="8" t="s">
        <v>443</v>
      </c>
      <c r="C283" s="8" t="s">
        <v>14</v>
      </c>
      <c r="D283" s="9">
        <v>999</v>
      </c>
      <c r="E283" s="8" t="s">
        <v>341</v>
      </c>
      <c r="F283" s="9" t="s">
        <v>16</v>
      </c>
      <c r="G283" s="9" t="s">
        <v>148</v>
      </c>
      <c r="H283" s="9">
        <v>2008</v>
      </c>
      <c r="I283" s="9" t="s">
        <v>18</v>
      </c>
      <c r="J283" s="10" t="s">
        <v>465</v>
      </c>
      <c r="K283" s="9">
        <v>700020</v>
      </c>
      <c r="L283" s="10"/>
      <c r="M283" s="12"/>
    </row>
    <row r="284" spans="1:13" ht="15.75" customHeight="1">
      <c r="A284" s="7" t="s">
        <v>466</v>
      </c>
      <c r="B284" s="8" t="s">
        <v>13</v>
      </c>
      <c r="C284" s="8" t="s">
        <v>14</v>
      </c>
      <c r="D284" s="9">
        <v>25</v>
      </c>
      <c r="E284" s="8" t="s">
        <v>341</v>
      </c>
      <c r="F284" s="9" t="s">
        <v>16</v>
      </c>
      <c r="G284" s="9" t="s">
        <v>148</v>
      </c>
      <c r="H284" s="9">
        <v>2008</v>
      </c>
      <c r="I284" s="9" t="s">
        <v>18</v>
      </c>
      <c r="J284" s="10" t="s">
        <v>467</v>
      </c>
      <c r="K284" s="9">
        <v>702502</v>
      </c>
      <c r="L284" s="10"/>
      <c r="M284" s="12"/>
    </row>
    <row r="285" spans="1:13" ht="15.75" customHeight="1">
      <c r="A285" s="7" t="s">
        <v>468</v>
      </c>
      <c r="B285" s="8" t="s">
        <v>13</v>
      </c>
      <c r="C285" s="8" t="s">
        <v>14</v>
      </c>
      <c r="D285" s="9">
        <v>30</v>
      </c>
      <c r="E285" s="8" t="s">
        <v>341</v>
      </c>
      <c r="F285" s="9" t="s">
        <v>16</v>
      </c>
      <c r="G285" s="9" t="s">
        <v>148</v>
      </c>
      <c r="H285" s="9">
        <v>2008</v>
      </c>
      <c r="I285" s="9" t="s">
        <v>18</v>
      </c>
      <c r="J285" s="10" t="s">
        <v>469</v>
      </c>
      <c r="K285" s="9">
        <v>703002</v>
      </c>
      <c r="L285" s="10"/>
      <c r="M285" s="12"/>
    </row>
    <row r="286" spans="1:13" ht="15.75" customHeight="1">
      <c r="A286" s="7" t="s">
        <v>470</v>
      </c>
      <c r="B286" s="8" t="s">
        <v>13</v>
      </c>
      <c r="C286" s="8" t="s">
        <v>14</v>
      </c>
      <c r="D286" s="9">
        <v>50</v>
      </c>
      <c r="E286" s="8" t="s">
        <v>147</v>
      </c>
      <c r="F286" s="9" t="s">
        <v>16</v>
      </c>
      <c r="G286" s="9" t="s">
        <v>148</v>
      </c>
      <c r="H286" s="9">
        <v>2008</v>
      </c>
      <c r="I286" s="9" t="s">
        <v>18</v>
      </c>
      <c r="J286" s="10" t="s">
        <v>18</v>
      </c>
      <c r="K286" s="9">
        <v>705003</v>
      </c>
      <c r="L286" s="10"/>
      <c r="M286" s="12"/>
    </row>
    <row r="287" spans="1:13" ht="15.75" customHeight="1">
      <c r="A287" s="7" t="s">
        <v>471</v>
      </c>
      <c r="B287" s="8" t="s">
        <v>13</v>
      </c>
      <c r="C287" s="8" t="s">
        <v>14</v>
      </c>
      <c r="D287" s="9">
        <v>50</v>
      </c>
      <c r="E287" s="8" t="s">
        <v>147</v>
      </c>
      <c r="F287" s="9" t="s">
        <v>16</v>
      </c>
      <c r="G287" s="9" t="s">
        <v>148</v>
      </c>
      <c r="H287" s="9">
        <v>2008</v>
      </c>
      <c r="I287" s="9" t="s">
        <v>18</v>
      </c>
      <c r="J287" s="10"/>
      <c r="K287" s="9">
        <v>705004</v>
      </c>
      <c r="L287" s="10"/>
      <c r="M287" s="12"/>
    </row>
    <row r="288" spans="1:13" ht="31.5" customHeight="1">
      <c r="A288" s="7" t="s">
        <v>472</v>
      </c>
      <c r="B288" s="8" t="s">
        <v>13</v>
      </c>
      <c r="C288" s="8" t="s">
        <v>14</v>
      </c>
      <c r="D288" s="9">
        <v>78</v>
      </c>
      <c r="E288" s="8" t="s">
        <v>341</v>
      </c>
      <c r="F288" s="9" t="s">
        <v>16</v>
      </c>
      <c r="G288" s="9" t="s">
        <v>148</v>
      </c>
      <c r="H288" s="9">
        <v>2008</v>
      </c>
      <c r="I288" s="9" t="s">
        <v>18</v>
      </c>
      <c r="J288" s="10" t="s">
        <v>473</v>
      </c>
      <c r="K288" s="9">
        <v>707802</v>
      </c>
      <c r="L288" s="10"/>
      <c r="M288" s="12"/>
    </row>
    <row r="289" spans="1:13" ht="31.5" customHeight="1">
      <c r="A289" s="7" t="s">
        <v>474</v>
      </c>
      <c r="B289" s="8" t="s">
        <v>13</v>
      </c>
      <c r="C289" s="8" t="s">
        <v>14</v>
      </c>
      <c r="D289" s="9">
        <v>84</v>
      </c>
      <c r="E289" s="8" t="s">
        <v>341</v>
      </c>
      <c r="F289" s="9" t="s">
        <v>16</v>
      </c>
      <c r="G289" s="9" t="s">
        <v>148</v>
      </c>
      <c r="H289" s="9">
        <v>2008</v>
      </c>
      <c r="I289" s="9" t="s">
        <v>18</v>
      </c>
      <c r="J289" s="10" t="s">
        <v>475</v>
      </c>
      <c r="K289" s="9">
        <v>708402</v>
      </c>
      <c r="L289" s="10"/>
      <c r="M289" s="12"/>
    </row>
    <row r="290" spans="1:13" ht="15.75" customHeight="1">
      <c r="A290" s="7" t="s">
        <v>476</v>
      </c>
      <c r="B290" s="8" t="s">
        <v>13</v>
      </c>
      <c r="C290" s="8" t="s">
        <v>14</v>
      </c>
      <c r="D290" s="9">
        <v>101</v>
      </c>
      <c r="E290" s="8" t="s">
        <v>147</v>
      </c>
      <c r="F290" s="9" t="s">
        <v>16</v>
      </c>
      <c r="G290" s="9" t="s">
        <v>148</v>
      </c>
      <c r="H290" s="9">
        <v>2008</v>
      </c>
      <c r="I290" s="9" t="s">
        <v>18</v>
      </c>
      <c r="J290" s="10" t="s">
        <v>18</v>
      </c>
      <c r="K290" s="9">
        <v>710102</v>
      </c>
      <c r="L290" s="10"/>
      <c r="M290" s="12"/>
    </row>
    <row r="291" spans="1:13" ht="15.75" customHeight="1">
      <c r="A291" s="7" t="s">
        <v>477</v>
      </c>
      <c r="B291" s="8" t="s">
        <v>13</v>
      </c>
      <c r="C291" s="8" t="s">
        <v>14</v>
      </c>
      <c r="D291" s="9">
        <v>101</v>
      </c>
      <c r="E291" s="8" t="s">
        <v>147</v>
      </c>
      <c r="F291" s="9" t="s">
        <v>16</v>
      </c>
      <c r="G291" s="9" t="s">
        <v>148</v>
      </c>
      <c r="H291" s="9">
        <v>2008</v>
      </c>
      <c r="I291" s="9" t="s">
        <v>18</v>
      </c>
      <c r="J291" s="10" t="s">
        <v>478</v>
      </c>
      <c r="K291" s="9">
        <v>710104</v>
      </c>
      <c r="L291" s="10"/>
      <c r="M291" s="12"/>
    </row>
    <row r="292" spans="1:13" ht="15.75" customHeight="1">
      <c r="A292" s="7" t="s">
        <v>479</v>
      </c>
      <c r="B292" s="8" t="s">
        <v>13</v>
      </c>
      <c r="C292" s="8" t="s">
        <v>14</v>
      </c>
      <c r="D292" s="9">
        <v>110</v>
      </c>
      <c r="E292" s="8" t="s">
        <v>341</v>
      </c>
      <c r="F292" s="9" t="s">
        <v>16</v>
      </c>
      <c r="G292" s="9" t="s">
        <v>148</v>
      </c>
      <c r="H292" s="9">
        <v>2008</v>
      </c>
      <c r="I292" s="9" t="s">
        <v>18</v>
      </c>
      <c r="J292" s="10" t="s">
        <v>480</v>
      </c>
      <c r="K292" s="9">
        <v>711002</v>
      </c>
      <c r="L292" s="10"/>
      <c r="M292" s="12"/>
    </row>
    <row r="293" spans="1:13" ht="15.75" customHeight="1">
      <c r="A293" s="7" t="s">
        <v>481</v>
      </c>
      <c r="B293" s="8" t="s">
        <v>13</v>
      </c>
      <c r="C293" s="8" t="s">
        <v>14</v>
      </c>
      <c r="D293" s="9">
        <v>116</v>
      </c>
      <c r="E293" s="8" t="s">
        <v>341</v>
      </c>
      <c r="F293" s="9" t="s">
        <v>16</v>
      </c>
      <c r="G293" s="9" t="s">
        <v>148</v>
      </c>
      <c r="H293" s="9">
        <v>2008</v>
      </c>
      <c r="I293" s="9" t="s">
        <v>18</v>
      </c>
      <c r="J293" s="10" t="s">
        <v>482</v>
      </c>
      <c r="K293" s="9">
        <v>711602</v>
      </c>
      <c r="L293" s="10"/>
      <c r="M293" s="12"/>
    </row>
    <row r="294" spans="1:13" ht="31.5" customHeight="1">
      <c r="A294" s="7" t="s">
        <v>483</v>
      </c>
      <c r="B294" s="8" t="s">
        <v>13</v>
      </c>
      <c r="C294" s="8" t="s">
        <v>14</v>
      </c>
      <c r="D294" s="9">
        <v>125</v>
      </c>
      <c r="E294" s="8" t="s">
        <v>341</v>
      </c>
      <c r="F294" s="9" t="s">
        <v>16</v>
      </c>
      <c r="G294" s="9" t="s">
        <v>148</v>
      </c>
      <c r="H294" s="9">
        <v>2008</v>
      </c>
      <c r="I294" s="9" t="s">
        <v>18</v>
      </c>
      <c r="J294" s="10" t="s">
        <v>484</v>
      </c>
      <c r="K294" s="9">
        <v>712502</v>
      </c>
      <c r="L294" s="10"/>
      <c r="M294" s="12"/>
    </row>
    <row r="295" spans="1:13" ht="63" customHeight="1">
      <c r="A295" s="7" t="s">
        <v>485</v>
      </c>
      <c r="B295" s="8" t="s">
        <v>443</v>
      </c>
      <c r="C295" s="8" t="s">
        <v>14</v>
      </c>
      <c r="D295" s="9">
        <v>999</v>
      </c>
      <c r="E295" s="8" t="s">
        <v>341</v>
      </c>
      <c r="F295" s="9" t="s">
        <v>16</v>
      </c>
      <c r="G295" s="9" t="s">
        <v>148</v>
      </c>
      <c r="H295" s="9">
        <v>2009</v>
      </c>
      <c r="I295" s="9" t="s">
        <v>18</v>
      </c>
      <c r="J295" s="10" t="s">
        <v>486</v>
      </c>
      <c r="K295" s="9">
        <v>700003</v>
      </c>
      <c r="L295" s="10"/>
      <c r="M295" s="12"/>
    </row>
    <row r="296" spans="1:13" ht="31.5" customHeight="1">
      <c r="A296" s="10" t="s">
        <v>487</v>
      </c>
      <c r="B296" s="9" t="s">
        <v>443</v>
      </c>
      <c r="C296" s="9" t="s">
        <v>14</v>
      </c>
      <c r="D296" s="9">
        <v>999</v>
      </c>
      <c r="E296" s="8" t="s">
        <v>341</v>
      </c>
      <c r="F296" s="9" t="s">
        <v>16</v>
      </c>
      <c r="G296" s="9" t="s">
        <v>148</v>
      </c>
      <c r="H296" s="9">
        <v>2009</v>
      </c>
      <c r="I296" s="9" t="s">
        <v>18</v>
      </c>
      <c r="J296" s="10" t="s">
        <v>488</v>
      </c>
      <c r="K296" s="9">
        <v>700005</v>
      </c>
      <c r="L296" s="10"/>
      <c r="M296" s="12"/>
    </row>
    <row r="297" spans="1:13" ht="31.5" customHeight="1">
      <c r="A297" s="7" t="s">
        <v>489</v>
      </c>
      <c r="B297" s="8" t="s">
        <v>443</v>
      </c>
      <c r="C297" s="8" t="s">
        <v>14</v>
      </c>
      <c r="D297" s="9">
        <v>999</v>
      </c>
      <c r="E297" s="8" t="s">
        <v>341</v>
      </c>
      <c r="F297" s="9" t="s">
        <v>16</v>
      </c>
      <c r="G297" s="9" t="s">
        <v>148</v>
      </c>
      <c r="H297" s="9">
        <v>2009</v>
      </c>
      <c r="I297" s="9" t="s">
        <v>18</v>
      </c>
      <c r="J297" s="10" t="s">
        <v>490</v>
      </c>
      <c r="K297" s="9">
        <v>700007</v>
      </c>
      <c r="L297" s="10"/>
      <c r="M297" s="12"/>
    </row>
    <row r="298" spans="1:13" ht="15.75" customHeight="1">
      <c r="A298" s="7" t="s">
        <v>491</v>
      </c>
      <c r="B298" s="8" t="s">
        <v>13</v>
      </c>
      <c r="C298" s="8" t="s">
        <v>14</v>
      </c>
      <c r="D298" s="9">
        <v>72</v>
      </c>
      <c r="E298" s="8" t="s">
        <v>147</v>
      </c>
      <c r="F298" s="9" t="s">
        <v>16</v>
      </c>
      <c r="G298" s="9" t="s">
        <v>148</v>
      </c>
      <c r="H298" s="9">
        <v>2009</v>
      </c>
      <c r="I298" s="9" t="s">
        <v>18</v>
      </c>
      <c r="J298" s="10" t="s">
        <v>18</v>
      </c>
      <c r="K298" s="9">
        <v>707202</v>
      </c>
      <c r="L298" s="10"/>
      <c r="M298" s="12"/>
    </row>
    <row r="299" spans="1:13" ht="15.75" customHeight="1">
      <c r="A299" s="7" t="s">
        <v>492</v>
      </c>
      <c r="B299" s="8" t="s">
        <v>13</v>
      </c>
      <c r="C299" s="8" t="s">
        <v>14</v>
      </c>
      <c r="D299" s="9">
        <v>74</v>
      </c>
      <c r="E299" s="8" t="s">
        <v>147</v>
      </c>
      <c r="F299" s="9" t="s">
        <v>16</v>
      </c>
      <c r="G299" s="9" t="s">
        <v>148</v>
      </c>
      <c r="H299" s="9">
        <v>2009</v>
      </c>
      <c r="I299" s="9" t="s">
        <v>18</v>
      </c>
      <c r="J299" s="10" t="s">
        <v>493</v>
      </c>
      <c r="K299" s="9">
        <v>707402</v>
      </c>
      <c r="L299" s="10"/>
      <c r="M299" s="12"/>
    </row>
    <row r="300" spans="1:13" ht="15.75" customHeight="1">
      <c r="A300" s="7" t="s">
        <v>494</v>
      </c>
      <c r="B300" s="8" t="s">
        <v>13</v>
      </c>
      <c r="C300" s="8" t="s">
        <v>14</v>
      </c>
      <c r="D300" s="9">
        <v>74</v>
      </c>
      <c r="E300" s="8" t="s">
        <v>341</v>
      </c>
      <c r="F300" s="9" t="s">
        <v>16</v>
      </c>
      <c r="G300" s="9" t="s">
        <v>148</v>
      </c>
      <c r="H300" s="9">
        <v>2009</v>
      </c>
      <c r="I300" s="9" t="s">
        <v>18</v>
      </c>
      <c r="J300" s="10" t="s">
        <v>18</v>
      </c>
      <c r="K300" s="9">
        <v>707403</v>
      </c>
      <c r="L300" s="10"/>
      <c r="M300" s="12"/>
    </row>
    <row r="301" spans="1:13" ht="15.75" customHeight="1">
      <c r="A301" s="7" t="s">
        <v>495</v>
      </c>
      <c r="B301" s="8" t="s">
        <v>13</v>
      </c>
      <c r="C301" s="8" t="s">
        <v>14</v>
      </c>
      <c r="D301" s="9">
        <v>101</v>
      </c>
      <c r="E301" s="8" t="s">
        <v>409</v>
      </c>
      <c r="F301" s="9" t="s">
        <v>16</v>
      </c>
      <c r="G301" s="9" t="s">
        <v>148</v>
      </c>
      <c r="H301" s="9">
        <v>2009</v>
      </c>
      <c r="I301" s="9" t="s">
        <v>18</v>
      </c>
      <c r="J301" s="10" t="s">
        <v>496</v>
      </c>
      <c r="K301" s="9">
        <v>710103</v>
      </c>
      <c r="L301" s="10"/>
      <c r="M301" s="12"/>
    </row>
    <row r="302" spans="1:13" ht="15.75" customHeight="1">
      <c r="A302" s="7" t="s">
        <v>497</v>
      </c>
      <c r="B302" s="8" t="s">
        <v>13</v>
      </c>
      <c r="C302" s="8" t="s">
        <v>14</v>
      </c>
      <c r="D302" s="9">
        <v>23</v>
      </c>
      <c r="E302" s="8" t="s">
        <v>147</v>
      </c>
      <c r="F302" s="9" t="s">
        <v>16</v>
      </c>
      <c r="G302" s="9" t="s">
        <v>148</v>
      </c>
      <c r="H302" s="9">
        <v>2010</v>
      </c>
      <c r="I302" s="9" t="s">
        <v>18</v>
      </c>
      <c r="J302" s="10" t="s">
        <v>498</v>
      </c>
      <c r="K302" s="9">
        <v>702304</v>
      </c>
      <c r="L302" s="10"/>
      <c r="M302" s="12"/>
    </row>
    <row r="303" spans="1:13" ht="15.75" customHeight="1">
      <c r="A303" s="7" t="s">
        <v>499</v>
      </c>
      <c r="B303" s="8" t="s">
        <v>13</v>
      </c>
      <c r="C303" s="8" t="s">
        <v>14</v>
      </c>
      <c r="D303" s="9">
        <v>37</v>
      </c>
      <c r="E303" s="8" t="s">
        <v>147</v>
      </c>
      <c r="F303" s="9" t="s">
        <v>16</v>
      </c>
      <c r="G303" s="9" t="s">
        <v>148</v>
      </c>
      <c r="H303" s="9">
        <v>2010</v>
      </c>
      <c r="I303" s="9" t="s">
        <v>18</v>
      </c>
      <c r="J303" s="10" t="s">
        <v>18</v>
      </c>
      <c r="K303" s="9">
        <v>703702</v>
      </c>
      <c r="L303" s="10"/>
      <c r="M303" s="12"/>
    </row>
    <row r="304" spans="1:13" ht="15.75" customHeight="1">
      <c r="A304" s="7" t="s">
        <v>500</v>
      </c>
      <c r="B304" s="8" t="s">
        <v>13</v>
      </c>
      <c r="C304" s="8" t="s">
        <v>14</v>
      </c>
      <c r="D304" s="9">
        <v>39</v>
      </c>
      <c r="E304" s="8" t="s">
        <v>450</v>
      </c>
      <c r="F304" s="9" t="s">
        <v>16</v>
      </c>
      <c r="G304" s="9" t="s">
        <v>148</v>
      </c>
      <c r="H304" s="9">
        <v>2010</v>
      </c>
      <c r="I304" s="9" t="s">
        <v>18</v>
      </c>
      <c r="J304" s="10" t="s">
        <v>18</v>
      </c>
      <c r="K304" s="9">
        <v>703909</v>
      </c>
      <c r="L304" s="10"/>
      <c r="M304" s="12"/>
    </row>
    <row r="305" spans="1:13" ht="15.75" customHeight="1">
      <c r="A305" s="7" t="s">
        <v>501</v>
      </c>
      <c r="B305" s="8" t="s">
        <v>13</v>
      </c>
      <c r="C305" s="8" t="s">
        <v>14</v>
      </c>
      <c r="D305" s="9">
        <v>43</v>
      </c>
      <c r="E305" s="8" t="s">
        <v>341</v>
      </c>
      <c r="F305" s="9" t="s">
        <v>16</v>
      </c>
      <c r="G305" s="9" t="s">
        <v>148</v>
      </c>
      <c r="H305" s="9">
        <v>2010</v>
      </c>
      <c r="I305" s="9" t="s">
        <v>18</v>
      </c>
      <c r="J305" s="10" t="s">
        <v>18</v>
      </c>
      <c r="K305" s="9">
        <v>704302</v>
      </c>
      <c r="L305" s="10"/>
      <c r="M305" s="12"/>
    </row>
    <row r="306" spans="1:13" ht="31.5" customHeight="1">
      <c r="A306" s="7" t="s">
        <v>502</v>
      </c>
      <c r="B306" s="8" t="s">
        <v>13</v>
      </c>
      <c r="C306" s="8" t="s">
        <v>14</v>
      </c>
      <c r="D306" s="9">
        <v>91</v>
      </c>
      <c r="E306" s="8" t="s">
        <v>147</v>
      </c>
      <c r="F306" s="9" t="s">
        <v>16</v>
      </c>
      <c r="G306" s="9" t="s">
        <v>148</v>
      </c>
      <c r="H306" s="9">
        <v>2010</v>
      </c>
      <c r="I306" s="9" t="s">
        <v>18</v>
      </c>
      <c r="J306" s="10" t="s">
        <v>503</v>
      </c>
      <c r="K306" s="9">
        <v>709102</v>
      </c>
      <c r="L306" s="10"/>
      <c r="M306" s="12"/>
    </row>
    <row r="307" spans="1:13" ht="31.5" customHeight="1">
      <c r="A307" s="7" t="s">
        <v>504</v>
      </c>
      <c r="B307" s="8" t="s">
        <v>13</v>
      </c>
      <c r="C307" s="8" t="s">
        <v>14</v>
      </c>
      <c r="D307" s="9">
        <v>91</v>
      </c>
      <c r="E307" s="8" t="s">
        <v>147</v>
      </c>
      <c r="F307" s="9" t="s">
        <v>16</v>
      </c>
      <c r="G307" s="9" t="s">
        <v>148</v>
      </c>
      <c r="H307" s="9">
        <v>2010</v>
      </c>
      <c r="I307" s="9" t="s">
        <v>18</v>
      </c>
      <c r="J307" s="10" t="s">
        <v>505</v>
      </c>
      <c r="K307" s="9">
        <v>709103</v>
      </c>
      <c r="L307" s="10"/>
      <c r="M307" s="12"/>
    </row>
    <row r="308" spans="1:13" ht="15.75" customHeight="1">
      <c r="A308" s="7" t="s">
        <v>506</v>
      </c>
      <c r="B308" s="8" t="s">
        <v>13</v>
      </c>
      <c r="C308" s="8" t="s">
        <v>14</v>
      </c>
      <c r="D308" s="9">
        <v>97</v>
      </c>
      <c r="E308" s="8" t="s">
        <v>452</v>
      </c>
      <c r="F308" s="9" t="s">
        <v>16</v>
      </c>
      <c r="G308" s="9" t="s">
        <v>148</v>
      </c>
      <c r="H308" s="9">
        <v>2010</v>
      </c>
      <c r="I308" s="9" t="s">
        <v>18</v>
      </c>
      <c r="J308" s="10" t="s">
        <v>18</v>
      </c>
      <c r="K308" s="9">
        <v>709702</v>
      </c>
      <c r="L308" s="10"/>
      <c r="M308" s="12"/>
    </row>
    <row r="309" spans="1:13" ht="15.75" customHeight="1">
      <c r="A309" s="7" t="s">
        <v>507</v>
      </c>
      <c r="B309" s="8" t="s">
        <v>13</v>
      </c>
      <c r="C309" s="8" t="s">
        <v>14</v>
      </c>
      <c r="D309" s="9">
        <v>97</v>
      </c>
      <c r="E309" s="8" t="s">
        <v>147</v>
      </c>
      <c r="F309" s="9" t="s">
        <v>16</v>
      </c>
      <c r="G309" s="9" t="s">
        <v>148</v>
      </c>
      <c r="H309" s="9">
        <v>2010</v>
      </c>
      <c r="I309" s="9" t="s">
        <v>18</v>
      </c>
      <c r="J309" s="10" t="s">
        <v>18</v>
      </c>
      <c r="K309" s="9">
        <v>709703</v>
      </c>
      <c r="L309" s="10"/>
      <c r="M309" s="12"/>
    </row>
    <row r="310" spans="1:13" ht="141.75" customHeight="1">
      <c r="A310" s="7" t="s">
        <v>508</v>
      </c>
      <c r="B310" s="8" t="s">
        <v>13</v>
      </c>
      <c r="C310" s="8" t="s">
        <v>14</v>
      </c>
      <c r="D310" s="9">
        <v>98</v>
      </c>
      <c r="E310" s="8" t="s">
        <v>422</v>
      </c>
      <c r="F310" s="9" t="s">
        <v>16</v>
      </c>
      <c r="G310" s="9" t="s">
        <v>148</v>
      </c>
      <c r="H310" s="9">
        <v>2010</v>
      </c>
      <c r="I310" s="9" t="s">
        <v>18</v>
      </c>
      <c r="J310" s="10" t="s">
        <v>509</v>
      </c>
      <c r="K310" s="9">
        <v>709802</v>
      </c>
      <c r="L310" s="10"/>
      <c r="M310" s="12"/>
    </row>
    <row r="311" spans="1:13" ht="126" customHeight="1">
      <c r="A311" s="7" t="s">
        <v>510</v>
      </c>
      <c r="B311" s="8" t="s">
        <v>13</v>
      </c>
      <c r="C311" s="8" t="s">
        <v>14</v>
      </c>
      <c r="D311" s="9">
        <v>98</v>
      </c>
      <c r="E311" s="8" t="s">
        <v>147</v>
      </c>
      <c r="F311" s="9" t="s">
        <v>16</v>
      </c>
      <c r="G311" s="9" t="s">
        <v>148</v>
      </c>
      <c r="H311" s="9">
        <v>2010</v>
      </c>
      <c r="I311" s="9" t="s">
        <v>18</v>
      </c>
      <c r="J311" s="7" t="s">
        <v>511</v>
      </c>
      <c r="K311" s="9">
        <v>709803</v>
      </c>
      <c r="L311" s="10"/>
      <c r="M311" s="12"/>
    </row>
    <row r="312" spans="1:13" ht="220.5" customHeight="1">
      <c r="A312" s="7" t="s">
        <v>512</v>
      </c>
      <c r="B312" s="8" t="s">
        <v>13</v>
      </c>
      <c r="C312" s="8" t="s">
        <v>14</v>
      </c>
      <c r="D312" s="9">
        <v>98</v>
      </c>
      <c r="E312" s="8" t="s">
        <v>147</v>
      </c>
      <c r="F312" s="9" t="s">
        <v>16</v>
      </c>
      <c r="G312" s="9" t="s">
        <v>148</v>
      </c>
      <c r="H312" s="9">
        <v>2010</v>
      </c>
      <c r="I312" s="9" t="s">
        <v>18</v>
      </c>
      <c r="J312" s="7" t="s">
        <v>513</v>
      </c>
      <c r="K312" s="9">
        <v>709804</v>
      </c>
      <c r="L312" s="10"/>
      <c r="M312" s="12"/>
    </row>
    <row r="313" spans="1:13" ht="15.75" customHeight="1">
      <c r="A313" s="7" t="s">
        <v>514</v>
      </c>
      <c r="B313" s="8" t="s">
        <v>13</v>
      </c>
      <c r="C313" s="8" t="s">
        <v>14</v>
      </c>
      <c r="D313" s="9">
        <v>98</v>
      </c>
      <c r="E313" s="8" t="s">
        <v>452</v>
      </c>
      <c r="F313" s="9" t="s">
        <v>16</v>
      </c>
      <c r="G313" s="9" t="s">
        <v>148</v>
      </c>
      <c r="H313" s="9">
        <v>2010</v>
      </c>
      <c r="I313" s="9" t="s">
        <v>18</v>
      </c>
      <c r="J313" s="10" t="s">
        <v>18</v>
      </c>
      <c r="K313" s="9">
        <v>709805</v>
      </c>
      <c r="L313" s="10"/>
      <c r="M313" s="12"/>
    </row>
    <row r="314" spans="1:13" ht="15.75" customHeight="1">
      <c r="A314" s="7" t="s">
        <v>515</v>
      </c>
      <c r="B314" s="8" t="s">
        <v>13</v>
      </c>
      <c r="C314" s="8" t="s">
        <v>14</v>
      </c>
      <c r="D314" s="9">
        <v>120</v>
      </c>
      <c r="E314" s="8" t="s">
        <v>450</v>
      </c>
      <c r="F314" s="9" t="s">
        <v>16</v>
      </c>
      <c r="G314" s="9" t="s">
        <v>404</v>
      </c>
      <c r="H314" s="9">
        <v>2010</v>
      </c>
      <c r="I314" s="9" t="s">
        <v>18</v>
      </c>
      <c r="J314" s="10" t="s">
        <v>516</v>
      </c>
      <c r="K314" s="9">
        <v>712006</v>
      </c>
      <c r="L314" s="10"/>
      <c r="M314" s="12"/>
    </row>
    <row r="315" spans="1:13" ht="15.75" customHeight="1">
      <c r="A315" s="7" t="s">
        <v>517</v>
      </c>
      <c r="B315" s="8" t="s">
        <v>13</v>
      </c>
      <c r="C315" s="8" t="s">
        <v>14</v>
      </c>
      <c r="D315" s="9">
        <v>120</v>
      </c>
      <c r="E315" s="8" t="s">
        <v>403</v>
      </c>
      <c r="F315" s="9" t="s">
        <v>16</v>
      </c>
      <c r="G315" s="9" t="s">
        <v>404</v>
      </c>
      <c r="H315" s="9">
        <v>2010</v>
      </c>
      <c r="I315" s="9" t="s">
        <v>18</v>
      </c>
      <c r="J315" s="10" t="s">
        <v>518</v>
      </c>
      <c r="K315" s="9">
        <v>712007</v>
      </c>
      <c r="L315" s="10"/>
      <c r="M315" s="12"/>
    </row>
    <row r="316" spans="1:13" ht="126" customHeight="1">
      <c r="A316" s="7" t="s">
        <v>519</v>
      </c>
      <c r="B316" s="8" t="s">
        <v>443</v>
      </c>
      <c r="C316" s="8" t="s">
        <v>14</v>
      </c>
      <c r="D316" s="9">
        <v>999</v>
      </c>
      <c r="E316" s="8" t="s">
        <v>450</v>
      </c>
      <c r="F316" s="9" t="s">
        <v>16</v>
      </c>
      <c r="G316" s="9" t="s">
        <v>148</v>
      </c>
      <c r="H316" s="9">
        <v>2011</v>
      </c>
      <c r="I316" s="9" t="s">
        <v>18</v>
      </c>
      <c r="J316" s="10" t="s">
        <v>520</v>
      </c>
      <c r="K316" s="9">
        <v>700004</v>
      </c>
      <c r="L316" s="10"/>
      <c r="M316" s="12"/>
    </row>
    <row r="317" spans="1:13" ht="15.75" customHeight="1">
      <c r="A317" s="7" t="s">
        <v>521</v>
      </c>
      <c r="B317" s="8" t="s">
        <v>13</v>
      </c>
      <c r="C317" s="8" t="s">
        <v>14</v>
      </c>
      <c r="D317" s="9">
        <v>15</v>
      </c>
      <c r="E317" s="8" t="s">
        <v>147</v>
      </c>
      <c r="F317" s="9" t="s">
        <v>16</v>
      </c>
      <c r="G317" s="9" t="s">
        <v>148</v>
      </c>
      <c r="H317" s="9">
        <v>2011</v>
      </c>
      <c r="I317" s="9" t="s">
        <v>18</v>
      </c>
      <c r="J317" s="7" t="s">
        <v>522</v>
      </c>
      <c r="K317" s="9">
        <v>701502</v>
      </c>
      <c r="L317" s="10"/>
      <c r="M317" s="12"/>
    </row>
    <row r="318" spans="1:13" ht="15.75" customHeight="1">
      <c r="A318" s="7" t="s">
        <v>523</v>
      </c>
      <c r="B318" s="8" t="s">
        <v>13</v>
      </c>
      <c r="C318" s="8" t="s">
        <v>14</v>
      </c>
      <c r="D318" s="9">
        <v>23</v>
      </c>
      <c r="E318" s="8" t="s">
        <v>452</v>
      </c>
      <c r="F318" s="9" t="s">
        <v>16</v>
      </c>
      <c r="G318" s="9" t="s">
        <v>148</v>
      </c>
      <c r="H318" s="9">
        <v>2011</v>
      </c>
      <c r="I318" s="9" t="s">
        <v>18</v>
      </c>
      <c r="J318" s="10" t="s">
        <v>524</v>
      </c>
      <c r="K318" s="9">
        <v>702306</v>
      </c>
      <c r="L318" s="10"/>
      <c r="M318" s="12"/>
    </row>
    <row r="319" spans="1:13" ht="15.75" customHeight="1">
      <c r="A319" s="7" t="s">
        <v>525</v>
      </c>
      <c r="B319" s="8" t="s">
        <v>13</v>
      </c>
      <c r="C319" s="8" t="s">
        <v>14</v>
      </c>
      <c r="D319" s="9">
        <v>33</v>
      </c>
      <c r="E319" s="8" t="s">
        <v>409</v>
      </c>
      <c r="F319" s="9" t="s">
        <v>16</v>
      </c>
      <c r="G319" s="9" t="s">
        <v>148</v>
      </c>
      <c r="H319" s="9">
        <v>2011</v>
      </c>
      <c r="I319" s="9" t="s">
        <v>18</v>
      </c>
      <c r="J319" s="10" t="s">
        <v>18</v>
      </c>
      <c r="K319" s="9">
        <v>703302</v>
      </c>
      <c r="L319" s="10"/>
      <c r="M319" s="12"/>
    </row>
    <row r="320" spans="1:13" ht="15.75" customHeight="1">
      <c r="A320" s="7" t="s">
        <v>526</v>
      </c>
      <c r="B320" s="8" t="s">
        <v>13</v>
      </c>
      <c r="C320" s="8" t="s">
        <v>14</v>
      </c>
      <c r="D320" s="9">
        <v>67</v>
      </c>
      <c r="E320" s="8" t="s">
        <v>452</v>
      </c>
      <c r="F320" s="9" t="s">
        <v>16</v>
      </c>
      <c r="G320" s="9" t="s">
        <v>148</v>
      </c>
      <c r="H320" s="9">
        <v>2011</v>
      </c>
      <c r="I320" s="9" t="s">
        <v>18</v>
      </c>
      <c r="J320" s="10" t="s">
        <v>18</v>
      </c>
      <c r="K320" s="9">
        <v>706706</v>
      </c>
      <c r="L320" s="10"/>
      <c r="M320" s="12"/>
    </row>
    <row r="321" spans="1:13" ht="31.5" customHeight="1">
      <c r="A321" s="7" t="s">
        <v>527</v>
      </c>
      <c r="B321" s="8" t="s">
        <v>13</v>
      </c>
      <c r="C321" s="8" t="s">
        <v>14</v>
      </c>
      <c r="D321" s="9">
        <v>77</v>
      </c>
      <c r="E321" s="8" t="s">
        <v>341</v>
      </c>
      <c r="F321" s="9" t="s">
        <v>16</v>
      </c>
      <c r="G321" s="9" t="s">
        <v>148</v>
      </c>
      <c r="H321" s="9">
        <v>2011</v>
      </c>
      <c r="I321" s="9" t="s">
        <v>18</v>
      </c>
      <c r="J321" s="7" t="s">
        <v>528</v>
      </c>
      <c r="K321" s="9">
        <v>707702</v>
      </c>
      <c r="L321" s="10"/>
      <c r="M321" s="12"/>
    </row>
    <row r="322" spans="1:13" ht="31.5" customHeight="1">
      <c r="A322" s="7" t="s">
        <v>529</v>
      </c>
      <c r="B322" s="8" t="s">
        <v>443</v>
      </c>
      <c r="C322" s="8" t="s">
        <v>14</v>
      </c>
      <c r="D322" s="9">
        <v>999</v>
      </c>
      <c r="E322" s="8" t="s">
        <v>341</v>
      </c>
      <c r="F322" s="9" t="s">
        <v>16</v>
      </c>
      <c r="G322" s="9" t="s">
        <v>148</v>
      </c>
      <c r="H322" s="9">
        <v>2012</v>
      </c>
      <c r="I322" s="9" t="s">
        <v>18</v>
      </c>
      <c r="J322" s="10" t="s">
        <v>530</v>
      </c>
      <c r="K322" s="9">
        <v>700008</v>
      </c>
      <c r="L322" s="10"/>
      <c r="M322" s="12"/>
    </row>
    <row r="323" spans="1:13" ht="15.75" customHeight="1">
      <c r="A323" s="7" t="s">
        <v>531</v>
      </c>
      <c r="B323" s="8" t="s">
        <v>13</v>
      </c>
      <c r="C323" s="8" t="s">
        <v>14</v>
      </c>
      <c r="D323" s="9">
        <v>49</v>
      </c>
      <c r="E323" s="8" t="s">
        <v>147</v>
      </c>
      <c r="F323" s="9" t="s">
        <v>16</v>
      </c>
      <c r="G323" s="9" t="s">
        <v>148</v>
      </c>
      <c r="H323" s="9">
        <v>2012</v>
      </c>
      <c r="I323" s="9" t="s">
        <v>18</v>
      </c>
      <c r="J323" s="10" t="s">
        <v>532</v>
      </c>
      <c r="K323" s="9">
        <v>704902</v>
      </c>
      <c r="L323" s="10"/>
      <c r="M323" s="12"/>
    </row>
    <row r="324" spans="1:13" ht="31.5" customHeight="1">
      <c r="A324" s="7" t="s">
        <v>533</v>
      </c>
      <c r="B324" s="8" t="s">
        <v>13</v>
      </c>
      <c r="C324" s="8" t="s">
        <v>14</v>
      </c>
      <c r="D324" s="9">
        <v>65</v>
      </c>
      <c r="E324" s="8" t="s">
        <v>147</v>
      </c>
      <c r="F324" s="9" t="s">
        <v>16</v>
      </c>
      <c r="G324" s="9" t="s">
        <v>148</v>
      </c>
      <c r="H324" s="9">
        <v>2012</v>
      </c>
      <c r="I324" s="9" t="s">
        <v>18</v>
      </c>
      <c r="J324" s="10" t="s">
        <v>534</v>
      </c>
      <c r="K324" s="9">
        <v>706502</v>
      </c>
      <c r="L324" s="10"/>
      <c r="M324" s="12"/>
    </row>
    <row r="325" spans="1:13" ht="31.5" customHeight="1">
      <c r="A325" s="7" t="s">
        <v>535</v>
      </c>
      <c r="B325" s="8" t="s">
        <v>13</v>
      </c>
      <c r="C325" s="8" t="s">
        <v>14</v>
      </c>
      <c r="D325" s="9">
        <v>85</v>
      </c>
      <c r="E325" s="8" t="s">
        <v>147</v>
      </c>
      <c r="F325" s="9" t="s">
        <v>16</v>
      </c>
      <c r="G325" s="9" t="s">
        <v>148</v>
      </c>
      <c r="H325" s="9">
        <v>2012</v>
      </c>
      <c r="I325" s="9" t="s">
        <v>18</v>
      </c>
      <c r="J325" s="10" t="s">
        <v>536</v>
      </c>
      <c r="K325" s="9">
        <v>708502</v>
      </c>
      <c r="L325" s="10"/>
      <c r="M325" s="12"/>
    </row>
    <row r="326" spans="1:13" ht="15.75" customHeight="1">
      <c r="A326" s="7" t="s">
        <v>537</v>
      </c>
      <c r="B326" s="8" t="s">
        <v>13</v>
      </c>
      <c r="C326" s="8" t="s">
        <v>14</v>
      </c>
      <c r="D326" s="9">
        <v>98</v>
      </c>
      <c r="E326" s="8" t="s">
        <v>409</v>
      </c>
      <c r="F326" s="9" t="s">
        <v>16</v>
      </c>
      <c r="G326" s="9" t="s">
        <v>148</v>
      </c>
      <c r="H326" s="9">
        <v>2012</v>
      </c>
      <c r="I326" s="9" t="s">
        <v>18</v>
      </c>
      <c r="J326" s="10" t="s">
        <v>538</v>
      </c>
      <c r="K326" s="9">
        <v>709806</v>
      </c>
      <c r="L326" s="10"/>
      <c r="M326" s="12"/>
    </row>
    <row r="327" spans="1:13" ht="15.75" customHeight="1">
      <c r="A327" s="7" t="s">
        <v>539</v>
      </c>
      <c r="B327" s="8" t="s">
        <v>13</v>
      </c>
      <c r="C327" s="8" t="s">
        <v>14</v>
      </c>
      <c r="D327" s="9">
        <v>102</v>
      </c>
      <c r="E327" s="8" t="s">
        <v>147</v>
      </c>
      <c r="F327" s="9" t="s">
        <v>16</v>
      </c>
      <c r="G327" s="9" t="s">
        <v>148</v>
      </c>
      <c r="H327" s="9">
        <v>2012</v>
      </c>
      <c r="I327" s="9" t="s">
        <v>18</v>
      </c>
      <c r="J327" s="10" t="s">
        <v>540</v>
      </c>
      <c r="K327" s="9">
        <v>710202</v>
      </c>
      <c r="L327" s="10"/>
      <c r="M327" s="12"/>
    </row>
    <row r="328" spans="1:13" ht="31.5" customHeight="1">
      <c r="A328" s="7" t="s">
        <v>541</v>
      </c>
      <c r="B328" s="8" t="s">
        <v>443</v>
      </c>
      <c r="C328" s="8" t="s">
        <v>14</v>
      </c>
      <c r="D328" s="9">
        <v>999</v>
      </c>
      <c r="E328" s="8" t="s">
        <v>341</v>
      </c>
      <c r="F328" s="9" t="s">
        <v>16</v>
      </c>
      <c r="G328" s="9" t="s">
        <v>148</v>
      </c>
      <c r="H328" s="9">
        <v>2013</v>
      </c>
      <c r="I328" s="9" t="s">
        <v>18</v>
      </c>
      <c r="J328" s="10" t="s">
        <v>542</v>
      </c>
      <c r="K328" s="9">
        <v>700009</v>
      </c>
      <c r="L328" s="10"/>
      <c r="M328" s="12"/>
    </row>
    <row r="329" spans="1:13" ht="63" customHeight="1">
      <c r="A329" s="7" t="s">
        <v>543</v>
      </c>
      <c r="B329" s="8" t="s">
        <v>443</v>
      </c>
      <c r="C329" s="8" t="s">
        <v>14</v>
      </c>
      <c r="D329" s="9">
        <v>999</v>
      </c>
      <c r="E329" s="8" t="s">
        <v>341</v>
      </c>
      <c r="F329" s="9" t="s">
        <v>16</v>
      </c>
      <c r="G329" s="9" t="s">
        <v>148</v>
      </c>
      <c r="H329" s="9">
        <v>2013</v>
      </c>
      <c r="I329" s="9" t="s">
        <v>18</v>
      </c>
      <c r="J329" s="10" t="s">
        <v>544</v>
      </c>
      <c r="K329" s="9">
        <v>700010</v>
      </c>
      <c r="L329" s="10"/>
      <c r="M329" s="12"/>
    </row>
    <row r="330" spans="1:13" ht="15.75" customHeight="1">
      <c r="A330" s="7" t="s">
        <v>545</v>
      </c>
      <c r="B330" s="8" t="s">
        <v>13</v>
      </c>
      <c r="C330" s="8" t="s">
        <v>14</v>
      </c>
      <c r="D330" s="9">
        <v>18</v>
      </c>
      <c r="E330" s="8" t="s">
        <v>147</v>
      </c>
      <c r="F330" s="9" t="s">
        <v>16</v>
      </c>
      <c r="G330" s="9" t="s">
        <v>148</v>
      </c>
      <c r="H330" s="9">
        <v>2013</v>
      </c>
      <c r="I330" s="9" t="s">
        <v>18</v>
      </c>
      <c r="J330" s="10" t="s">
        <v>18</v>
      </c>
      <c r="K330" s="9">
        <v>701804</v>
      </c>
      <c r="L330" s="10"/>
      <c r="M330" s="12"/>
    </row>
    <row r="331" spans="1:13" ht="15.75" customHeight="1">
      <c r="A331" s="7" t="s">
        <v>546</v>
      </c>
      <c r="B331" s="8" t="s">
        <v>13</v>
      </c>
      <c r="C331" s="8" t="s">
        <v>14</v>
      </c>
      <c r="D331" s="9">
        <v>23</v>
      </c>
      <c r="E331" s="8" t="s">
        <v>450</v>
      </c>
      <c r="F331" s="9" t="s">
        <v>16</v>
      </c>
      <c r="G331" s="9" t="s">
        <v>148</v>
      </c>
      <c r="H331" s="9">
        <v>2013</v>
      </c>
      <c r="I331" s="9" t="s">
        <v>18</v>
      </c>
      <c r="J331" s="10" t="s">
        <v>547</v>
      </c>
      <c r="K331" s="9">
        <v>702305</v>
      </c>
      <c r="L331" s="10"/>
      <c r="M331" s="12"/>
    </row>
    <row r="332" spans="1:13" ht="15.75" customHeight="1">
      <c r="A332" s="7" t="s">
        <v>548</v>
      </c>
      <c r="B332" s="8" t="s">
        <v>13</v>
      </c>
      <c r="C332" s="8" t="s">
        <v>14</v>
      </c>
      <c r="D332" s="9">
        <v>53</v>
      </c>
      <c r="E332" s="8" t="s">
        <v>452</v>
      </c>
      <c r="F332" s="9" t="s">
        <v>16</v>
      </c>
      <c r="G332" s="9" t="s">
        <v>148</v>
      </c>
      <c r="H332" s="9">
        <v>2013</v>
      </c>
      <c r="I332" s="9" t="s">
        <v>18</v>
      </c>
      <c r="J332" s="10" t="s">
        <v>549</v>
      </c>
      <c r="K332" s="9">
        <v>705302</v>
      </c>
      <c r="L332" s="10"/>
      <c r="M332" s="12"/>
    </row>
    <row r="333" spans="1:13" ht="15.75" customHeight="1">
      <c r="A333" s="7" t="s">
        <v>550</v>
      </c>
      <c r="B333" s="8" t="s">
        <v>13</v>
      </c>
      <c r="C333" s="8" t="s">
        <v>14</v>
      </c>
      <c r="D333" s="9">
        <v>87</v>
      </c>
      <c r="E333" s="8" t="s">
        <v>147</v>
      </c>
      <c r="F333" s="9" t="s">
        <v>16</v>
      </c>
      <c r="G333" s="9" t="s">
        <v>148</v>
      </c>
      <c r="H333" s="9">
        <v>2013</v>
      </c>
      <c r="I333" s="9" t="s">
        <v>18</v>
      </c>
      <c r="J333" s="10" t="s">
        <v>18</v>
      </c>
      <c r="K333" s="9">
        <v>708702</v>
      </c>
      <c r="L333" s="10"/>
      <c r="M333" s="12"/>
    </row>
    <row r="334" spans="1:13" ht="15.75" customHeight="1">
      <c r="A334" s="7" t="s">
        <v>551</v>
      </c>
      <c r="B334" s="8" t="s">
        <v>13</v>
      </c>
      <c r="C334" s="8" t="s">
        <v>14</v>
      </c>
      <c r="D334" s="9">
        <v>97</v>
      </c>
      <c r="E334" s="8" t="s">
        <v>422</v>
      </c>
      <c r="F334" s="9" t="s">
        <v>16</v>
      </c>
      <c r="G334" s="9" t="s">
        <v>148</v>
      </c>
      <c r="H334" s="9">
        <v>2013</v>
      </c>
      <c r="I334" s="9" t="s">
        <v>18</v>
      </c>
      <c r="J334" s="10" t="s">
        <v>18</v>
      </c>
      <c r="K334" s="9">
        <v>709704</v>
      </c>
      <c r="L334" s="10"/>
      <c r="M334" s="12"/>
    </row>
    <row r="335" spans="1:13" ht="15.75" customHeight="1">
      <c r="A335" s="7" t="s">
        <v>552</v>
      </c>
      <c r="B335" s="8" t="s">
        <v>13</v>
      </c>
      <c r="C335" s="8" t="s">
        <v>14</v>
      </c>
      <c r="D335" s="9">
        <v>97</v>
      </c>
      <c r="E335" s="8" t="s">
        <v>147</v>
      </c>
      <c r="F335" s="9" t="s">
        <v>16</v>
      </c>
      <c r="G335" s="9" t="s">
        <v>148</v>
      </c>
      <c r="H335" s="9">
        <v>2013</v>
      </c>
      <c r="I335" s="9" t="s">
        <v>18</v>
      </c>
      <c r="J335" s="10" t="s">
        <v>18</v>
      </c>
      <c r="K335" s="9">
        <v>709705</v>
      </c>
      <c r="L335" s="10"/>
      <c r="M335" s="12"/>
    </row>
    <row r="336" spans="1:13" ht="31.5" customHeight="1">
      <c r="A336" s="7" t="s">
        <v>553</v>
      </c>
      <c r="B336" s="8" t="s">
        <v>443</v>
      </c>
      <c r="C336" s="8" t="s">
        <v>14</v>
      </c>
      <c r="D336" s="9">
        <v>999</v>
      </c>
      <c r="E336" s="8" t="s">
        <v>341</v>
      </c>
      <c r="F336" s="9" t="s">
        <v>16</v>
      </c>
      <c r="G336" s="9" t="s">
        <v>148</v>
      </c>
      <c r="H336" s="9">
        <v>2014</v>
      </c>
      <c r="I336" s="9" t="s">
        <v>18</v>
      </c>
      <c r="J336" s="10" t="s">
        <v>554</v>
      </c>
      <c r="K336" s="9">
        <v>700011</v>
      </c>
      <c r="L336" s="10"/>
      <c r="M336" s="12"/>
    </row>
    <row r="337" spans="1:13" ht="15.75" customHeight="1">
      <c r="A337" s="7" t="s">
        <v>555</v>
      </c>
      <c r="B337" s="8" t="s">
        <v>13</v>
      </c>
      <c r="C337" s="8" t="s">
        <v>14</v>
      </c>
      <c r="D337" s="9">
        <v>47</v>
      </c>
      <c r="E337" s="8" t="s">
        <v>341</v>
      </c>
      <c r="F337" s="9" t="s">
        <v>16</v>
      </c>
      <c r="G337" s="9" t="s">
        <v>148</v>
      </c>
      <c r="H337" s="9">
        <v>2014</v>
      </c>
      <c r="I337" s="9" t="s">
        <v>18</v>
      </c>
      <c r="J337" s="10" t="s">
        <v>18</v>
      </c>
      <c r="K337" s="9">
        <v>704702</v>
      </c>
      <c r="L337" s="10"/>
      <c r="M337" s="12"/>
    </row>
    <row r="338" spans="1:13" ht="15.75" customHeight="1">
      <c r="A338" s="7" t="s">
        <v>556</v>
      </c>
      <c r="B338" s="8" t="s">
        <v>13</v>
      </c>
      <c r="C338" s="8" t="s">
        <v>14</v>
      </c>
      <c r="D338" s="9">
        <v>55</v>
      </c>
      <c r="E338" s="8" t="s">
        <v>341</v>
      </c>
      <c r="F338" s="9" t="s">
        <v>16</v>
      </c>
      <c r="G338" s="9" t="s">
        <v>148</v>
      </c>
      <c r="H338" s="9">
        <v>2014</v>
      </c>
      <c r="I338" s="9" t="s">
        <v>18</v>
      </c>
      <c r="J338" s="10" t="s">
        <v>18</v>
      </c>
      <c r="K338" s="9">
        <v>705502</v>
      </c>
      <c r="L338" s="10"/>
      <c r="M338" s="12"/>
    </row>
    <row r="339" spans="1:13" ht="15.75" customHeight="1">
      <c r="A339" s="7" t="s">
        <v>557</v>
      </c>
      <c r="B339" s="8" t="s">
        <v>13</v>
      </c>
      <c r="C339" s="8" t="s">
        <v>14</v>
      </c>
      <c r="D339" s="9">
        <v>58</v>
      </c>
      <c r="E339" s="8" t="s">
        <v>341</v>
      </c>
      <c r="F339" s="9" t="s">
        <v>16</v>
      </c>
      <c r="G339" s="9" t="s">
        <v>148</v>
      </c>
      <c r="H339" s="9">
        <v>2014</v>
      </c>
      <c r="I339" s="9" t="s">
        <v>18</v>
      </c>
      <c r="J339" s="10" t="s">
        <v>18</v>
      </c>
      <c r="K339" s="9">
        <v>705802</v>
      </c>
      <c r="L339" s="10"/>
      <c r="M339" s="12"/>
    </row>
    <row r="340" spans="1:13" ht="15.75" customHeight="1">
      <c r="A340" s="7" t="s">
        <v>558</v>
      </c>
      <c r="B340" s="8" t="s">
        <v>13</v>
      </c>
      <c r="C340" s="8" t="s">
        <v>14</v>
      </c>
      <c r="D340" s="9">
        <v>86</v>
      </c>
      <c r="E340" s="8" t="s">
        <v>341</v>
      </c>
      <c r="F340" s="9" t="s">
        <v>16</v>
      </c>
      <c r="G340" s="9" t="s">
        <v>148</v>
      </c>
      <c r="H340" s="9">
        <v>2014</v>
      </c>
      <c r="I340" s="9" t="s">
        <v>18</v>
      </c>
      <c r="J340" s="10" t="s">
        <v>18</v>
      </c>
      <c r="K340" s="9">
        <v>708602</v>
      </c>
      <c r="L340" s="10"/>
      <c r="M340" s="12"/>
    </row>
    <row r="341" spans="1:13" ht="15.75" customHeight="1">
      <c r="A341" s="7" t="s">
        <v>559</v>
      </c>
      <c r="B341" s="8" t="s">
        <v>13</v>
      </c>
      <c r="C341" s="8" t="s">
        <v>14</v>
      </c>
      <c r="D341" s="9">
        <v>13</v>
      </c>
      <c r="E341" s="8" t="s">
        <v>341</v>
      </c>
      <c r="F341" s="9" t="s">
        <v>16</v>
      </c>
      <c r="G341" s="9" t="s">
        <v>148</v>
      </c>
      <c r="H341" s="9">
        <v>2015</v>
      </c>
      <c r="I341" s="9" t="s">
        <v>18</v>
      </c>
      <c r="J341" s="10" t="s">
        <v>560</v>
      </c>
      <c r="K341" s="9">
        <v>701302</v>
      </c>
      <c r="L341" s="10"/>
      <c r="M341" s="12"/>
    </row>
    <row r="342" spans="1:13" ht="15.75" customHeight="1">
      <c r="A342" s="7" t="s">
        <v>561</v>
      </c>
      <c r="B342" s="8" t="s">
        <v>13</v>
      </c>
      <c r="C342" s="8" t="s">
        <v>14</v>
      </c>
      <c r="D342" s="9">
        <v>87</v>
      </c>
      <c r="E342" s="8" t="s">
        <v>147</v>
      </c>
      <c r="F342" s="9" t="s">
        <v>16</v>
      </c>
      <c r="G342" s="9" t="s">
        <v>148</v>
      </c>
      <c r="H342" s="9">
        <v>2015</v>
      </c>
      <c r="I342" s="9" t="s">
        <v>18</v>
      </c>
      <c r="J342" s="10" t="s">
        <v>562</v>
      </c>
      <c r="K342" s="9">
        <v>708703</v>
      </c>
      <c r="L342" s="10"/>
      <c r="M342" s="12"/>
    </row>
    <row r="343" spans="1:13" ht="15.75" customHeight="1">
      <c r="A343" s="7" t="s">
        <v>563</v>
      </c>
      <c r="B343" s="8" t="s">
        <v>13</v>
      </c>
      <c r="C343" s="8" t="s">
        <v>14</v>
      </c>
      <c r="D343" s="9">
        <v>90</v>
      </c>
      <c r="E343" s="8" t="s">
        <v>147</v>
      </c>
      <c r="F343" s="9" t="s">
        <v>16</v>
      </c>
      <c r="G343" s="9" t="s">
        <v>148</v>
      </c>
      <c r="H343" s="9">
        <v>2015</v>
      </c>
      <c r="I343" s="9" t="s">
        <v>18</v>
      </c>
      <c r="J343" s="10" t="s">
        <v>18</v>
      </c>
      <c r="K343" s="9">
        <v>709002</v>
      </c>
      <c r="L343" s="10"/>
      <c r="M343" s="12"/>
    </row>
    <row r="344" spans="1:13" ht="15.75" customHeight="1">
      <c r="A344" s="7" t="s">
        <v>564</v>
      </c>
      <c r="B344" s="8" t="s">
        <v>13</v>
      </c>
      <c r="C344" s="8" t="s">
        <v>14</v>
      </c>
      <c r="D344" s="9">
        <v>120</v>
      </c>
      <c r="E344" s="8" t="s">
        <v>450</v>
      </c>
      <c r="F344" s="9" t="s">
        <v>16</v>
      </c>
      <c r="G344" s="9" t="s">
        <v>404</v>
      </c>
      <c r="H344" s="9">
        <v>2015</v>
      </c>
      <c r="I344" s="9" t="s">
        <v>18</v>
      </c>
      <c r="J344" s="10" t="s">
        <v>565</v>
      </c>
      <c r="K344" s="9">
        <v>712008</v>
      </c>
      <c r="L344" s="10"/>
      <c r="M344" s="12"/>
    </row>
    <row r="345" spans="1:13" ht="110.25" customHeight="1">
      <c r="A345" s="7" t="s">
        <v>566</v>
      </c>
      <c r="B345" s="8" t="s">
        <v>13</v>
      </c>
      <c r="C345" s="8" t="s">
        <v>14</v>
      </c>
      <c r="D345" s="9">
        <v>39</v>
      </c>
      <c r="E345" s="8" t="s">
        <v>341</v>
      </c>
      <c r="F345" s="9" t="s">
        <v>16</v>
      </c>
      <c r="G345" s="9" t="s">
        <v>148</v>
      </c>
      <c r="H345" s="9">
        <v>2016</v>
      </c>
      <c r="I345" s="9" t="s">
        <v>18</v>
      </c>
      <c r="J345" s="10" t="s">
        <v>567</v>
      </c>
      <c r="K345" s="9">
        <v>703910</v>
      </c>
      <c r="L345" s="10"/>
      <c r="M345" s="12"/>
    </row>
    <row r="346" spans="1:13" ht="31.5" customHeight="1">
      <c r="A346" s="7" t="s">
        <v>568</v>
      </c>
      <c r="B346" s="8" t="s">
        <v>13</v>
      </c>
      <c r="C346" s="8" t="s">
        <v>14</v>
      </c>
      <c r="D346" s="9">
        <v>44</v>
      </c>
      <c r="E346" s="8" t="s">
        <v>341</v>
      </c>
      <c r="F346" s="9" t="s">
        <v>16</v>
      </c>
      <c r="G346" s="9" t="s">
        <v>148</v>
      </c>
      <c r="H346" s="9">
        <v>2016</v>
      </c>
      <c r="I346" s="9" t="s">
        <v>18</v>
      </c>
      <c r="J346" s="10" t="s">
        <v>569</v>
      </c>
      <c r="K346" s="9">
        <v>704402</v>
      </c>
      <c r="L346" s="10"/>
      <c r="M346" s="12"/>
    </row>
    <row r="347" spans="1:13" ht="15.75" customHeight="1">
      <c r="A347" s="7" t="s">
        <v>570</v>
      </c>
      <c r="B347" s="8" t="s">
        <v>13</v>
      </c>
      <c r="C347" s="8" t="s">
        <v>14</v>
      </c>
      <c r="D347" s="9">
        <v>53</v>
      </c>
      <c r="E347" s="8" t="s">
        <v>450</v>
      </c>
      <c r="F347" s="9" t="s">
        <v>16</v>
      </c>
      <c r="G347" s="9" t="s">
        <v>148</v>
      </c>
      <c r="H347" s="9">
        <v>2016</v>
      </c>
      <c r="I347" s="9" t="s">
        <v>18</v>
      </c>
      <c r="J347" s="10" t="s">
        <v>18</v>
      </c>
      <c r="K347" s="9">
        <v>705303</v>
      </c>
      <c r="L347" s="10"/>
      <c r="M347" s="12"/>
    </row>
    <row r="348" spans="1:13" ht="15.75" customHeight="1">
      <c r="A348" s="7" t="s">
        <v>571</v>
      </c>
      <c r="B348" s="8" t="s">
        <v>13</v>
      </c>
      <c r="C348" s="8" t="s">
        <v>14</v>
      </c>
      <c r="D348" s="9">
        <v>59</v>
      </c>
      <c r="E348" s="8" t="s">
        <v>341</v>
      </c>
      <c r="F348" s="9" t="s">
        <v>16</v>
      </c>
      <c r="G348" s="9" t="s">
        <v>148</v>
      </c>
      <c r="H348" s="9">
        <v>2016</v>
      </c>
      <c r="I348" s="9" t="s">
        <v>18</v>
      </c>
      <c r="J348" s="10" t="s">
        <v>572</v>
      </c>
      <c r="K348" s="9">
        <v>705902</v>
      </c>
      <c r="L348" s="10"/>
      <c r="M348" s="12"/>
    </row>
    <row r="349" spans="1:13" ht="15.75" customHeight="1">
      <c r="A349" s="7" t="s">
        <v>573</v>
      </c>
      <c r="B349" s="8" t="s">
        <v>13</v>
      </c>
      <c r="C349" s="8" t="s">
        <v>14</v>
      </c>
      <c r="D349" s="9">
        <v>118</v>
      </c>
      <c r="E349" s="8" t="s">
        <v>409</v>
      </c>
      <c r="F349" s="9" t="s">
        <v>16</v>
      </c>
      <c r="G349" s="9" t="s">
        <v>148</v>
      </c>
      <c r="H349" s="9">
        <v>2016</v>
      </c>
      <c r="I349" s="9" t="s">
        <v>18</v>
      </c>
      <c r="J349" s="10" t="s">
        <v>574</v>
      </c>
      <c r="K349" s="9">
        <v>711802</v>
      </c>
      <c r="L349" s="10"/>
      <c r="M349" s="12"/>
    </row>
    <row r="350" spans="1:13" ht="15.75" customHeight="1">
      <c r="A350" s="7" t="s">
        <v>575</v>
      </c>
      <c r="B350" s="8" t="s">
        <v>13</v>
      </c>
      <c r="C350" s="8" t="s">
        <v>14</v>
      </c>
      <c r="D350" s="9">
        <v>120</v>
      </c>
      <c r="E350" s="8" t="s">
        <v>450</v>
      </c>
      <c r="F350" s="9" t="s">
        <v>16</v>
      </c>
      <c r="G350" s="9" t="s">
        <v>404</v>
      </c>
      <c r="H350" s="9">
        <v>2016</v>
      </c>
      <c r="I350" s="9" t="s">
        <v>18</v>
      </c>
      <c r="J350" s="10" t="s">
        <v>576</v>
      </c>
      <c r="K350" s="9">
        <v>712009</v>
      </c>
      <c r="L350" s="10"/>
      <c r="M350" s="12"/>
    </row>
    <row r="351" spans="1:13" ht="31.5" customHeight="1">
      <c r="A351" s="7" t="s">
        <v>577</v>
      </c>
      <c r="B351" s="8" t="s">
        <v>443</v>
      </c>
      <c r="C351" s="8" t="s">
        <v>14</v>
      </c>
      <c r="D351" s="9">
        <v>999</v>
      </c>
      <c r="E351" s="8" t="s">
        <v>341</v>
      </c>
      <c r="F351" s="9" t="s">
        <v>16</v>
      </c>
      <c r="G351" s="9" t="s">
        <v>148</v>
      </c>
      <c r="H351" s="9">
        <v>2017</v>
      </c>
      <c r="I351" s="9" t="s">
        <v>18</v>
      </c>
      <c r="J351" s="10" t="s">
        <v>578</v>
      </c>
      <c r="K351" s="9">
        <v>700013</v>
      </c>
      <c r="L351" s="10"/>
      <c r="M351" s="12"/>
    </row>
    <row r="352" spans="1:13" ht="15.75" customHeight="1">
      <c r="A352" s="7" t="s">
        <v>579</v>
      </c>
      <c r="B352" s="8" t="s">
        <v>443</v>
      </c>
      <c r="C352" s="8" t="s">
        <v>14</v>
      </c>
      <c r="D352" s="9">
        <v>999</v>
      </c>
      <c r="E352" s="8" t="s">
        <v>341</v>
      </c>
      <c r="F352" s="9" t="s">
        <v>16</v>
      </c>
      <c r="G352" s="9" t="s">
        <v>148</v>
      </c>
      <c r="H352" s="9">
        <v>2017</v>
      </c>
      <c r="I352" s="9" t="s">
        <v>18</v>
      </c>
      <c r="J352" s="10" t="s">
        <v>580</v>
      </c>
      <c r="K352" s="9">
        <v>700014</v>
      </c>
      <c r="L352" s="10"/>
      <c r="M352" s="12"/>
    </row>
    <row r="353" spans="1:13" ht="31.5" customHeight="1">
      <c r="A353" s="7" t="s">
        <v>581</v>
      </c>
      <c r="B353" s="8" t="s">
        <v>13</v>
      </c>
      <c r="C353" s="8" t="s">
        <v>14</v>
      </c>
      <c r="D353" s="9">
        <v>120</v>
      </c>
      <c r="E353" s="8" t="s">
        <v>450</v>
      </c>
      <c r="F353" s="9" t="s">
        <v>16</v>
      </c>
      <c r="G353" s="9" t="s">
        <v>404</v>
      </c>
      <c r="H353" s="9">
        <v>2017</v>
      </c>
      <c r="I353" s="9" t="s">
        <v>18</v>
      </c>
      <c r="J353" s="10" t="s">
        <v>582</v>
      </c>
      <c r="K353" s="9">
        <v>712011</v>
      </c>
      <c r="L353" s="10"/>
      <c r="M353" s="12"/>
    </row>
    <row r="354" spans="1:13" ht="15.75" customHeight="1">
      <c r="A354" s="7" t="s">
        <v>583</v>
      </c>
      <c r="B354" s="8" t="s">
        <v>13</v>
      </c>
      <c r="C354" s="8" t="s">
        <v>14</v>
      </c>
      <c r="D354" s="9">
        <v>82</v>
      </c>
      <c r="E354" s="8" t="s">
        <v>452</v>
      </c>
      <c r="F354" s="9" t="s">
        <v>16</v>
      </c>
      <c r="G354" s="9" t="s">
        <v>148</v>
      </c>
      <c r="H354" s="9">
        <v>2018</v>
      </c>
      <c r="I354" s="9" t="s">
        <v>18</v>
      </c>
      <c r="J354" s="10" t="s">
        <v>584</v>
      </c>
      <c r="K354" s="9">
        <v>708202</v>
      </c>
      <c r="L354" s="10"/>
      <c r="M354" s="12"/>
    </row>
    <row r="355" spans="1:13" ht="15.75" customHeight="1">
      <c r="A355" s="7" t="s">
        <v>585</v>
      </c>
      <c r="B355" s="8" t="s">
        <v>13</v>
      </c>
      <c r="C355" s="8" t="s">
        <v>14</v>
      </c>
      <c r="D355" s="9">
        <v>101</v>
      </c>
      <c r="E355" s="8" t="s">
        <v>452</v>
      </c>
      <c r="F355" s="9" t="s">
        <v>16</v>
      </c>
      <c r="G355" s="9" t="s">
        <v>148</v>
      </c>
      <c r="H355" s="9">
        <v>2018</v>
      </c>
      <c r="I355" s="9" t="s">
        <v>18</v>
      </c>
      <c r="J355" s="10" t="s">
        <v>586</v>
      </c>
      <c r="K355" s="9">
        <v>710105</v>
      </c>
      <c r="L355" s="10"/>
      <c r="M355" s="12"/>
    </row>
    <row r="356" spans="1:13" ht="31.5" customHeight="1">
      <c r="A356" s="7" t="s">
        <v>587</v>
      </c>
      <c r="B356" s="8" t="s">
        <v>443</v>
      </c>
      <c r="C356" s="8" t="s">
        <v>14</v>
      </c>
      <c r="D356" s="9">
        <v>999</v>
      </c>
      <c r="E356" s="8" t="s">
        <v>341</v>
      </c>
      <c r="F356" s="9" t="s">
        <v>16</v>
      </c>
      <c r="G356" s="9" t="s">
        <v>148</v>
      </c>
      <c r="H356" s="9">
        <v>2019</v>
      </c>
      <c r="I356" s="9" t="s">
        <v>18</v>
      </c>
      <c r="J356" s="10" t="s">
        <v>588</v>
      </c>
      <c r="K356" s="9">
        <v>700015</v>
      </c>
      <c r="L356" s="10"/>
      <c r="M356" s="12"/>
    </row>
    <row r="357" spans="1:13" ht="31.5" customHeight="1">
      <c r="A357" s="7" t="s">
        <v>589</v>
      </c>
      <c r="B357" s="8" t="s">
        <v>443</v>
      </c>
      <c r="C357" s="8" t="s">
        <v>14</v>
      </c>
      <c r="D357" s="9">
        <v>999</v>
      </c>
      <c r="E357" s="8" t="s">
        <v>450</v>
      </c>
      <c r="F357" s="9" t="s">
        <v>16</v>
      </c>
      <c r="G357" s="9" t="s">
        <v>148</v>
      </c>
      <c r="H357" s="9">
        <v>2019</v>
      </c>
      <c r="I357" s="9" t="s">
        <v>18</v>
      </c>
      <c r="J357" s="10" t="s">
        <v>590</v>
      </c>
      <c r="K357" s="9">
        <v>700016</v>
      </c>
      <c r="L357" s="10"/>
      <c r="M357" s="12"/>
    </row>
    <row r="358" spans="1:13" ht="15.75" customHeight="1">
      <c r="A358" s="7" t="s">
        <v>591</v>
      </c>
      <c r="B358" s="8" t="s">
        <v>13</v>
      </c>
      <c r="C358" s="8" t="s">
        <v>14</v>
      </c>
      <c r="D358" s="9">
        <v>16</v>
      </c>
      <c r="E358" s="8" t="s">
        <v>341</v>
      </c>
      <c r="F358" s="9" t="s">
        <v>16</v>
      </c>
      <c r="G358" s="9" t="s">
        <v>148</v>
      </c>
      <c r="H358" s="9">
        <v>2019</v>
      </c>
      <c r="I358" s="9" t="s">
        <v>18</v>
      </c>
      <c r="J358" s="10" t="s">
        <v>592</v>
      </c>
      <c r="K358" s="9">
        <v>701602</v>
      </c>
      <c r="L358" s="10"/>
      <c r="M358" s="12"/>
    </row>
    <row r="359" spans="1:13" ht="47.25" customHeight="1">
      <c r="A359" s="7" t="s">
        <v>593</v>
      </c>
      <c r="B359" s="8" t="s">
        <v>13</v>
      </c>
      <c r="C359" s="8" t="s">
        <v>14</v>
      </c>
      <c r="D359" s="9">
        <v>83</v>
      </c>
      <c r="E359" s="8" t="s">
        <v>341</v>
      </c>
      <c r="F359" s="9" t="s">
        <v>16</v>
      </c>
      <c r="G359" s="9" t="s">
        <v>148</v>
      </c>
      <c r="H359" s="9">
        <v>2019</v>
      </c>
      <c r="I359" s="9" t="s">
        <v>18</v>
      </c>
      <c r="J359" s="10" t="s">
        <v>594</v>
      </c>
      <c r="K359" s="9">
        <v>708302</v>
      </c>
      <c r="L359" s="10"/>
      <c r="M359" s="12"/>
    </row>
    <row r="360" spans="1:13" ht="15.75" customHeight="1">
      <c r="A360" s="7" t="s">
        <v>595</v>
      </c>
      <c r="B360" s="8" t="s">
        <v>13</v>
      </c>
      <c r="C360" s="8" t="s">
        <v>14</v>
      </c>
      <c r="D360" s="9">
        <v>85</v>
      </c>
      <c r="E360" s="8" t="s">
        <v>341</v>
      </c>
      <c r="F360" s="9" t="s">
        <v>16</v>
      </c>
      <c r="G360" s="9" t="s">
        <v>148</v>
      </c>
      <c r="H360" s="9">
        <v>2019</v>
      </c>
      <c r="I360" s="9" t="s">
        <v>18</v>
      </c>
      <c r="J360" s="10" t="s">
        <v>18</v>
      </c>
      <c r="K360" s="9">
        <v>708503</v>
      </c>
      <c r="L360" s="10"/>
      <c r="M360" s="12"/>
    </row>
    <row r="361" spans="1:13" ht="31.5" customHeight="1">
      <c r="A361" s="7" t="s">
        <v>596</v>
      </c>
      <c r="B361" s="8" t="s">
        <v>443</v>
      </c>
      <c r="C361" s="8" t="s">
        <v>14</v>
      </c>
      <c r="D361" s="9">
        <v>999</v>
      </c>
      <c r="E361" s="8" t="s">
        <v>341</v>
      </c>
      <c r="F361" s="9" t="s">
        <v>16</v>
      </c>
      <c r="G361" s="9" t="s">
        <v>148</v>
      </c>
      <c r="H361" s="9">
        <v>2020</v>
      </c>
      <c r="I361" s="9" t="s">
        <v>18</v>
      </c>
      <c r="J361" s="10" t="s">
        <v>597</v>
      </c>
      <c r="K361" s="9">
        <v>700017</v>
      </c>
      <c r="L361" s="10"/>
      <c r="M361" s="12"/>
    </row>
    <row r="362" spans="1:13" ht="31.5" customHeight="1">
      <c r="A362" s="7" t="s">
        <v>598</v>
      </c>
      <c r="B362" s="8" t="s">
        <v>443</v>
      </c>
      <c r="C362" s="8" t="s">
        <v>14</v>
      </c>
      <c r="D362" s="9">
        <v>999</v>
      </c>
      <c r="E362" s="8" t="s">
        <v>341</v>
      </c>
      <c r="F362" s="9" t="s">
        <v>16</v>
      </c>
      <c r="G362" s="9" t="s">
        <v>148</v>
      </c>
      <c r="H362" s="9">
        <v>2020</v>
      </c>
      <c r="I362" s="9" t="s">
        <v>18</v>
      </c>
      <c r="J362" s="10" t="s">
        <v>597</v>
      </c>
      <c r="K362" s="9">
        <v>700018</v>
      </c>
      <c r="L362" s="10"/>
      <c r="M362" s="12"/>
    </row>
    <row r="363" spans="1:13" ht="15.75" customHeight="1">
      <c r="A363" s="7" t="s">
        <v>599</v>
      </c>
      <c r="B363" s="8" t="s">
        <v>443</v>
      </c>
      <c r="C363" s="8" t="s">
        <v>14</v>
      </c>
      <c r="D363" s="9">
        <v>999</v>
      </c>
      <c r="E363" s="8" t="s">
        <v>341</v>
      </c>
      <c r="F363" s="9" t="s">
        <v>16</v>
      </c>
      <c r="G363" s="9" t="s">
        <v>148</v>
      </c>
      <c r="H363" s="9" t="s">
        <v>600</v>
      </c>
      <c r="I363" s="9" t="s">
        <v>18</v>
      </c>
      <c r="J363" s="10" t="s">
        <v>601</v>
      </c>
      <c r="K363" s="9">
        <v>700006</v>
      </c>
      <c r="L363" s="10"/>
      <c r="M363" s="12"/>
    </row>
    <row r="364" spans="1:13" ht="157.5" customHeight="1">
      <c r="A364" s="7" t="s">
        <v>602</v>
      </c>
      <c r="B364" s="8" t="s">
        <v>443</v>
      </c>
      <c r="C364" s="8" t="s">
        <v>14</v>
      </c>
      <c r="D364" s="9">
        <v>999</v>
      </c>
      <c r="E364" s="8" t="s">
        <v>603</v>
      </c>
      <c r="F364" s="9" t="s">
        <v>16</v>
      </c>
      <c r="G364" s="9" t="s">
        <v>148</v>
      </c>
      <c r="H364" s="10" t="s">
        <v>604</v>
      </c>
      <c r="I364" s="10" t="s">
        <v>605</v>
      </c>
      <c r="J364" s="10" t="s">
        <v>606</v>
      </c>
      <c r="K364" s="9">
        <v>700012</v>
      </c>
      <c r="L364" s="10"/>
      <c r="M364" s="12"/>
    </row>
    <row r="365" spans="1:13" ht="15.75" customHeight="1">
      <c r="A365" s="7" t="s">
        <v>607</v>
      </c>
      <c r="B365" s="8" t="s">
        <v>13</v>
      </c>
      <c r="C365" s="8" t="s">
        <v>14</v>
      </c>
      <c r="D365" s="9">
        <v>29</v>
      </c>
      <c r="E365" s="8" t="s">
        <v>147</v>
      </c>
      <c r="F365" s="9" t="s">
        <v>16</v>
      </c>
      <c r="G365" s="9" t="s">
        <v>148</v>
      </c>
      <c r="H365" s="9" t="s">
        <v>18</v>
      </c>
      <c r="I365" s="9" t="s">
        <v>18</v>
      </c>
      <c r="J365" s="10" t="s">
        <v>18</v>
      </c>
      <c r="K365" s="9">
        <v>702902</v>
      </c>
      <c r="L365" s="10"/>
      <c r="M365" s="12"/>
    </row>
    <row r="366" spans="1:13" ht="15.75" customHeight="1">
      <c r="A366" s="7" t="s">
        <v>608</v>
      </c>
      <c r="B366" s="8" t="s">
        <v>13</v>
      </c>
      <c r="C366" s="8" t="s">
        <v>14</v>
      </c>
      <c r="D366" s="9">
        <v>59</v>
      </c>
      <c r="E366" s="8" t="s">
        <v>147</v>
      </c>
      <c r="F366" s="9" t="s">
        <v>16</v>
      </c>
      <c r="G366" s="9" t="s">
        <v>148</v>
      </c>
      <c r="H366" s="9" t="s">
        <v>18</v>
      </c>
      <c r="I366" s="9" t="s">
        <v>18</v>
      </c>
      <c r="J366" s="10" t="s">
        <v>18</v>
      </c>
      <c r="K366" s="9">
        <v>705903</v>
      </c>
      <c r="L366" s="10"/>
      <c r="M366" s="12"/>
    </row>
    <row r="367" spans="1:13" ht="15.75" customHeight="1">
      <c r="A367" s="7" t="s">
        <v>609</v>
      </c>
      <c r="B367" s="8" t="s">
        <v>13</v>
      </c>
      <c r="C367" s="8" t="s">
        <v>14</v>
      </c>
      <c r="D367" s="9">
        <v>122</v>
      </c>
      <c r="E367" s="8" t="s">
        <v>147</v>
      </c>
      <c r="F367" s="9" t="s">
        <v>16</v>
      </c>
      <c r="G367" s="9" t="s">
        <v>148</v>
      </c>
      <c r="H367" s="9" t="s">
        <v>18</v>
      </c>
      <c r="I367" s="9" t="s">
        <v>18</v>
      </c>
      <c r="J367" s="10" t="s">
        <v>18</v>
      </c>
      <c r="K367" s="9">
        <v>712202</v>
      </c>
      <c r="L367" s="10"/>
      <c r="M367" s="12"/>
    </row>
    <row r="368" spans="1:13" ht="15.75" customHeight="1">
      <c r="A368" s="7" t="s">
        <v>610</v>
      </c>
      <c r="B368" s="8" t="s">
        <v>13</v>
      </c>
      <c r="C368" s="8" t="s">
        <v>14</v>
      </c>
      <c r="D368" s="9">
        <v>59</v>
      </c>
      <c r="E368" s="8" t="s">
        <v>147</v>
      </c>
      <c r="F368" s="9" t="s">
        <v>16</v>
      </c>
      <c r="G368" s="9" t="s">
        <v>148</v>
      </c>
      <c r="H368" s="9" t="s">
        <v>18</v>
      </c>
      <c r="I368" s="9" t="s">
        <v>18</v>
      </c>
      <c r="J368" s="10" t="s">
        <v>18</v>
      </c>
      <c r="K368" s="9">
        <v>705904</v>
      </c>
      <c r="L368" s="10"/>
      <c r="M368" s="12"/>
    </row>
  </sheetData>
  <hyperlinks>
    <hyperlink ref="M162" r:id="rId1"/>
  </hyperlinks>
  <pageMargins left="0.7" right="0.7" top="0.75" bottom="0.75" header="0" footer="0"/>
  <pageSetup orientation="landscape"/>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339966"/>
  </sheetPr>
  <dimension ref="A1:H41"/>
  <sheetViews>
    <sheetView showGridLines="0" workbookViewId="0">
      <pane xSplit="1" ySplit="1" topLeftCell="B2" activePane="bottomRight" state="frozen"/>
      <selection pane="topRight" activeCell="B1" sqref="B1"/>
      <selection pane="bottomLeft" activeCell="A2" sqref="A2"/>
      <selection pane="bottomRight" activeCell="B2" sqref="B2"/>
    </sheetView>
  </sheetViews>
  <sheetFormatPr baseColWidth="10" defaultColWidth="14.42578125" defaultRowHeight="15" customHeight="1"/>
  <cols>
    <col min="1" max="1" width="67.140625" customWidth="1"/>
    <col min="2" max="8" width="17.42578125" customWidth="1"/>
    <col min="9" max="9" width="1" customWidth="1"/>
    <col min="10" max="26" width="10" customWidth="1"/>
  </cols>
  <sheetData>
    <row r="1" spans="1:8" ht="30" customHeight="1">
      <c r="A1" s="154" t="s">
        <v>2174</v>
      </c>
      <c r="B1" s="75" t="str">
        <f>"Resultado "&amp;Inconsistencias!$U$2-3</f>
        <v>Resultado 2021</v>
      </c>
      <c r="C1" s="75" t="str">
        <f>"Resultado "&amp;Inconsistencias!$U$2-2</f>
        <v>Resultado 2022</v>
      </c>
      <c r="D1" s="75" t="str">
        <f>"Resultado "&amp;Inconsistencias!$U$2-1</f>
        <v>Resultado 2023</v>
      </c>
      <c r="E1" s="75" t="str">
        <f>"Estimación "&amp;Inconsistencias!U2</f>
        <v>Estimación 2024</v>
      </c>
      <c r="F1" s="75" t="str">
        <f>"Proyección "&amp;Inconsistencias!$U$2+1</f>
        <v>Proyección 2025</v>
      </c>
      <c r="G1" s="75" t="str">
        <f>"Proyección "&amp;Inconsistencias!$U$2+2</f>
        <v>Proyección 2026</v>
      </c>
      <c r="H1" s="76" t="str">
        <f>"Proyección "&amp;Inconsistencias!$U$2+3</f>
        <v>Proyección 2027</v>
      </c>
    </row>
    <row r="2" spans="1:8">
      <c r="A2" s="136" t="s">
        <v>2639</v>
      </c>
      <c r="B2" s="155"/>
      <c r="C2" s="155"/>
      <c r="D2" s="155"/>
      <c r="E2" s="155"/>
      <c r="F2" s="155"/>
      <c r="G2" s="155"/>
      <c r="H2" s="137"/>
    </row>
    <row r="3" spans="1:8" ht="30" customHeight="1">
      <c r="A3" s="156" t="s">
        <v>2640</v>
      </c>
      <c r="B3" s="104"/>
      <c r="C3" s="104"/>
      <c r="D3" s="104"/>
      <c r="E3" s="153">
        <f>'CRI-DE'!F2</f>
        <v>0</v>
      </c>
      <c r="F3" s="104"/>
      <c r="G3" s="104"/>
      <c r="H3" s="104"/>
    </row>
    <row r="4" spans="1:8" ht="30" customHeight="1">
      <c r="A4" s="156" t="s">
        <v>2641</v>
      </c>
      <c r="B4" s="104"/>
      <c r="C4" s="104"/>
      <c r="D4" s="104"/>
      <c r="E4" s="153">
        <f>'CRI-DE'!F23</f>
        <v>0</v>
      </c>
      <c r="F4" s="104"/>
      <c r="G4" s="104"/>
      <c r="H4" s="104"/>
    </row>
    <row r="5" spans="1:8" ht="30" customHeight="1">
      <c r="A5" s="156" t="s">
        <v>2642</v>
      </c>
      <c r="B5" s="104"/>
      <c r="C5" s="104"/>
      <c r="D5" s="104"/>
      <c r="E5" s="153">
        <f>'CRI-DE'!F29</f>
        <v>0</v>
      </c>
      <c r="F5" s="104"/>
      <c r="G5" s="104"/>
      <c r="H5" s="104"/>
    </row>
    <row r="6" spans="1:8" ht="30" customHeight="1">
      <c r="A6" s="156" t="s">
        <v>2518</v>
      </c>
      <c r="B6" s="104"/>
      <c r="C6" s="104"/>
      <c r="D6" s="104"/>
      <c r="E6" s="153">
        <f>'CRI-DE'!F34</f>
        <v>0</v>
      </c>
      <c r="F6" s="104"/>
      <c r="G6" s="104"/>
      <c r="H6" s="104"/>
    </row>
    <row r="7" spans="1:8" ht="30" customHeight="1">
      <c r="A7" s="157" t="s">
        <v>2643</v>
      </c>
      <c r="B7" s="104"/>
      <c r="C7" s="104"/>
      <c r="D7" s="104"/>
      <c r="E7" s="153">
        <f>'CRI-DE'!F66</f>
        <v>0</v>
      </c>
      <c r="F7" s="104"/>
      <c r="G7" s="104"/>
      <c r="H7" s="104"/>
    </row>
    <row r="8" spans="1:8" ht="30" customHeight="1">
      <c r="A8" s="157" t="s">
        <v>2644</v>
      </c>
      <c r="B8" s="104"/>
      <c r="C8" s="104"/>
      <c r="D8" s="104"/>
      <c r="E8" s="153">
        <f>'CRI-DE'!F73</f>
        <v>0</v>
      </c>
      <c r="F8" s="104"/>
      <c r="G8" s="104"/>
      <c r="H8" s="104"/>
    </row>
    <row r="9" spans="1:8" ht="30" customHeight="1">
      <c r="A9" s="157" t="s">
        <v>2645</v>
      </c>
      <c r="B9" s="104"/>
      <c r="C9" s="104"/>
      <c r="D9" s="104"/>
      <c r="E9" s="153">
        <f>'CRI-DE'!F89</f>
        <v>0</v>
      </c>
      <c r="F9" s="104"/>
      <c r="G9" s="104"/>
      <c r="H9" s="104"/>
    </row>
    <row r="10" spans="1:8" ht="30" customHeight="1">
      <c r="A10" s="157" t="s">
        <v>2590</v>
      </c>
      <c r="B10" s="104"/>
      <c r="C10" s="104"/>
      <c r="D10" s="104"/>
      <c r="E10" s="153">
        <f>'CRI-DE'!F104</f>
        <v>0</v>
      </c>
      <c r="F10" s="104"/>
      <c r="G10" s="104"/>
      <c r="H10" s="104"/>
    </row>
    <row r="11" spans="1:8" ht="30" customHeight="1">
      <c r="A11" s="157" t="s">
        <v>2646</v>
      </c>
      <c r="B11" s="104"/>
      <c r="C11" s="104"/>
      <c r="D11" s="104"/>
      <c r="E11" s="153">
        <f>'CRI-DE'!F125</f>
        <v>0</v>
      </c>
      <c r="F11" s="104"/>
      <c r="G11" s="104"/>
      <c r="H11" s="104"/>
    </row>
    <row r="12" spans="1:8" ht="30" customHeight="1">
      <c r="A12" s="158" t="s">
        <v>2647</v>
      </c>
      <c r="B12" s="104"/>
      <c r="C12" s="104"/>
      <c r="D12" s="104"/>
      <c r="E12" s="153">
        <f>'CRI-DE'!D134</f>
        <v>0</v>
      </c>
      <c r="F12" s="104"/>
      <c r="G12" s="104"/>
      <c r="H12" s="104"/>
    </row>
    <row r="13" spans="1:8" ht="30" customHeight="1">
      <c r="A13" s="158" t="s">
        <v>2603</v>
      </c>
      <c r="B13" s="104"/>
      <c r="C13" s="104"/>
      <c r="D13" s="104"/>
      <c r="E13" s="153">
        <f>'CRI-DE'!D120</f>
        <v>0</v>
      </c>
      <c r="F13" s="104"/>
      <c r="G13" s="104"/>
      <c r="H13" s="104"/>
    </row>
    <row r="14" spans="1:8" ht="30" customHeight="1">
      <c r="A14" s="157" t="s">
        <v>2648</v>
      </c>
      <c r="B14" s="104"/>
      <c r="C14" s="104"/>
      <c r="D14" s="104"/>
      <c r="E14" s="153">
        <v>0</v>
      </c>
      <c r="F14" s="104"/>
      <c r="G14" s="104"/>
      <c r="H14" s="104"/>
    </row>
    <row r="15" spans="1:8">
      <c r="A15" s="159" t="s">
        <v>2649</v>
      </c>
      <c r="B15" s="100">
        <f t="shared" ref="B15:H15" si="0">SUM(B3:B14)</f>
        <v>0</v>
      </c>
      <c r="C15" s="100">
        <f t="shared" si="0"/>
        <v>0</v>
      </c>
      <c r="D15" s="100">
        <f t="shared" si="0"/>
        <v>0</v>
      </c>
      <c r="E15" s="100">
        <f t="shared" si="0"/>
        <v>0</v>
      </c>
      <c r="F15" s="100">
        <f t="shared" si="0"/>
        <v>0</v>
      </c>
      <c r="G15" s="100">
        <f t="shared" si="0"/>
        <v>0</v>
      </c>
      <c r="H15" s="100">
        <f t="shared" si="0"/>
        <v>0</v>
      </c>
    </row>
    <row r="16" spans="1:8">
      <c r="A16" s="160" t="s">
        <v>2650</v>
      </c>
      <c r="B16" s="161"/>
      <c r="C16" s="161"/>
      <c r="D16" s="162"/>
      <c r="E16" s="100">
        <f>'CRI-DE'!D152</f>
        <v>0</v>
      </c>
      <c r="F16" s="163"/>
      <c r="G16" s="164"/>
      <c r="H16" s="139"/>
    </row>
    <row r="17" spans="1:8">
      <c r="A17" s="160" t="s">
        <v>2651</v>
      </c>
      <c r="B17" s="161"/>
      <c r="C17" s="161"/>
      <c r="D17" s="162"/>
      <c r="E17" s="100">
        <f>E15+E16</f>
        <v>0</v>
      </c>
      <c r="F17" s="163"/>
      <c r="G17" s="164"/>
      <c r="H17" s="139"/>
    </row>
    <row r="18" spans="1:8">
      <c r="A18" s="136" t="s">
        <v>2652</v>
      </c>
      <c r="B18" s="155"/>
      <c r="C18" s="155"/>
      <c r="D18" s="155"/>
      <c r="E18" s="155"/>
      <c r="F18" s="155"/>
      <c r="G18" s="155"/>
      <c r="H18" s="137"/>
    </row>
    <row r="19" spans="1:8" ht="30" customHeight="1">
      <c r="A19" s="165" t="s">
        <v>2597</v>
      </c>
      <c r="B19" s="166"/>
      <c r="C19" s="166"/>
      <c r="D19" s="166"/>
      <c r="E19" s="153">
        <f>'CRI-DE'!E117</f>
        <v>0</v>
      </c>
      <c r="F19" s="166"/>
      <c r="G19" s="166"/>
      <c r="H19" s="166"/>
    </row>
    <row r="20" spans="1:8" ht="30" customHeight="1">
      <c r="A20" s="165" t="s">
        <v>2603</v>
      </c>
      <c r="B20" s="166"/>
      <c r="C20" s="166"/>
      <c r="D20" s="166"/>
      <c r="E20" s="153">
        <f>'CRI-DE'!E120</f>
        <v>0</v>
      </c>
      <c r="F20" s="166"/>
      <c r="G20" s="166"/>
      <c r="H20" s="166"/>
    </row>
    <row r="21" spans="1:8" ht="30" customHeight="1">
      <c r="A21" s="165" t="s">
        <v>2653</v>
      </c>
      <c r="B21" s="166"/>
      <c r="C21" s="166"/>
      <c r="D21" s="166"/>
      <c r="E21" s="153">
        <f>'CRI-DE'!E131</f>
        <v>0</v>
      </c>
      <c r="F21" s="166"/>
      <c r="G21" s="166"/>
      <c r="H21" s="166"/>
    </row>
    <row r="22" spans="1:8" ht="30" customHeight="1">
      <c r="A22" s="165" t="s">
        <v>2654</v>
      </c>
      <c r="B22" s="166"/>
      <c r="C22" s="166"/>
      <c r="D22" s="166"/>
      <c r="E22" s="153">
        <f>'CRI-DE'!E134</f>
        <v>0</v>
      </c>
      <c r="F22" s="166"/>
      <c r="G22" s="166"/>
      <c r="H22" s="166"/>
    </row>
    <row r="23" spans="1:8" ht="30" customHeight="1">
      <c r="A23" s="165" t="s">
        <v>2655</v>
      </c>
      <c r="B23" s="166"/>
      <c r="C23" s="166"/>
      <c r="D23" s="166"/>
      <c r="E23" s="153">
        <v>0</v>
      </c>
      <c r="F23" s="166"/>
      <c r="G23" s="166"/>
      <c r="H23" s="166"/>
    </row>
    <row r="24" spans="1:8" ht="15.75" customHeight="1">
      <c r="A24" s="159" t="s">
        <v>2656</v>
      </c>
      <c r="B24" s="100">
        <f t="shared" ref="B24:H24" si="1">SUM(B19:B23)</f>
        <v>0</v>
      </c>
      <c r="C24" s="100">
        <f t="shared" si="1"/>
        <v>0</v>
      </c>
      <c r="D24" s="100">
        <f t="shared" si="1"/>
        <v>0</v>
      </c>
      <c r="E24" s="100">
        <f t="shared" si="1"/>
        <v>0</v>
      </c>
      <c r="F24" s="100">
        <f t="shared" si="1"/>
        <v>0</v>
      </c>
      <c r="G24" s="100">
        <f t="shared" si="1"/>
        <v>0</v>
      </c>
      <c r="H24" s="100">
        <f t="shared" si="1"/>
        <v>0</v>
      </c>
    </row>
    <row r="25" spans="1:8" ht="15.75" customHeight="1">
      <c r="A25" s="159" t="s">
        <v>2657</v>
      </c>
      <c r="B25" s="161"/>
      <c r="C25" s="161"/>
      <c r="D25" s="162"/>
      <c r="E25" s="100">
        <f>'CRI-DE'!E152</f>
        <v>0</v>
      </c>
      <c r="F25" s="161"/>
      <c r="G25" s="161"/>
      <c r="H25" s="162"/>
    </row>
    <row r="26" spans="1:8" ht="15.75" customHeight="1">
      <c r="A26" s="159" t="s">
        <v>2651</v>
      </c>
      <c r="B26" s="161"/>
      <c r="C26" s="161"/>
      <c r="D26" s="162"/>
      <c r="E26" s="100">
        <f>E24+E25</f>
        <v>0</v>
      </c>
      <c r="F26" s="161"/>
      <c r="G26" s="161"/>
      <c r="H26" s="162"/>
    </row>
    <row r="27" spans="1:8" ht="30" customHeight="1">
      <c r="A27" s="157" t="s">
        <v>2658</v>
      </c>
      <c r="B27" s="153">
        <f t="shared" ref="B27:H27" si="2">B35</f>
        <v>0</v>
      </c>
      <c r="C27" s="153">
        <f t="shared" si="2"/>
        <v>0</v>
      </c>
      <c r="D27" s="153">
        <f t="shared" si="2"/>
        <v>0</v>
      </c>
      <c r="E27" s="153">
        <f t="shared" si="2"/>
        <v>0</v>
      </c>
      <c r="F27" s="153">
        <f t="shared" si="2"/>
        <v>0</v>
      </c>
      <c r="G27" s="153">
        <f t="shared" si="2"/>
        <v>0</v>
      </c>
      <c r="H27" s="153">
        <f t="shared" si="2"/>
        <v>0</v>
      </c>
    </row>
    <row r="28" spans="1:8" ht="15.75" customHeight="1">
      <c r="A28" s="167" t="s">
        <v>2659</v>
      </c>
      <c r="B28" s="168">
        <f t="shared" ref="B28:H28" si="3">B15+B24+B27</f>
        <v>0</v>
      </c>
      <c r="C28" s="168">
        <f t="shared" si="3"/>
        <v>0</v>
      </c>
      <c r="D28" s="168">
        <f t="shared" si="3"/>
        <v>0</v>
      </c>
      <c r="E28" s="168">
        <f t="shared" si="3"/>
        <v>0</v>
      </c>
      <c r="F28" s="168">
        <f t="shared" si="3"/>
        <v>0</v>
      </c>
      <c r="G28" s="168">
        <f t="shared" si="3"/>
        <v>0</v>
      </c>
      <c r="H28" s="168">
        <f t="shared" si="3"/>
        <v>0</v>
      </c>
    </row>
    <row r="29" spans="1:8" ht="15.75" customHeight="1">
      <c r="A29" s="169" t="s">
        <v>2660</v>
      </c>
      <c r="B29" s="170"/>
      <c r="C29" s="170"/>
      <c r="D29" s="171"/>
      <c r="E29" s="168">
        <f>E16+E25</f>
        <v>0</v>
      </c>
      <c r="F29" s="168"/>
      <c r="G29" s="168"/>
      <c r="H29" s="168"/>
    </row>
    <row r="30" spans="1:8" ht="15.75" customHeight="1">
      <c r="A30" s="169" t="s">
        <v>2661</v>
      </c>
      <c r="B30" s="170"/>
      <c r="C30" s="170"/>
      <c r="D30" s="171"/>
      <c r="E30" s="168">
        <f>E28+E29</f>
        <v>0</v>
      </c>
      <c r="F30" s="168"/>
      <c r="G30" s="168"/>
      <c r="H30" s="168"/>
    </row>
    <row r="31" spans="1:8" ht="15.75" customHeight="1">
      <c r="A31" s="172"/>
      <c r="B31" s="173"/>
      <c r="C31" s="173"/>
      <c r="D31" s="173"/>
      <c r="E31" s="173"/>
      <c r="F31" s="174"/>
      <c r="G31" s="174"/>
      <c r="H31" s="174"/>
    </row>
    <row r="32" spans="1:8" ht="15.75" customHeight="1">
      <c r="A32" s="175" t="s">
        <v>2662</v>
      </c>
      <c r="B32" s="173"/>
      <c r="C32" s="173"/>
      <c r="D32" s="173"/>
      <c r="E32" s="173"/>
      <c r="F32" s="173"/>
      <c r="G32" s="173"/>
      <c r="H32" s="176"/>
    </row>
    <row r="33" spans="1:8" ht="30" customHeight="1">
      <c r="A33" s="177" t="s">
        <v>2663</v>
      </c>
      <c r="B33" s="166"/>
      <c r="C33" s="166"/>
      <c r="D33" s="166"/>
      <c r="E33" s="153">
        <f>'CRI-DE'!D146</f>
        <v>0</v>
      </c>
      <c r="F33" s="166"/>
      <c r="G33" s="166"/>
      <c r="H33" s="166"/>
    </row>
    <row r="34" spans="1:8" ht="30" customHeight="1">
      <c r="A34" s="177" t="s">
        <v>2664</v>
      </c>
      <c r="B34" s="166"/>
      <c r="C34" s="166"/>
      <c r="D34" s="166"/>
      <c r="E34" s="153">
        <f>'CRI-DE'!E146</f>
        <v>0</v>
      </c>
      <c r="F34" s="166"/>
      <c r="G34" s="166"/>
      <c r="H34" s="166"/>
    </row>
    <row r="35" spans="1:8" ht="15.75" customHeight="1">
      <c r="A35" s="178" t="s">
        <v>2665</v>
      </c>
      <c r="B35" s="179">
        <f t="shared" ref="B35:H35" si="4">SUM(B33:B34)</f>
        <v>0</v>
      </c>
      <c r="C35" s="179">
        <f t="shared" si="4"/>
        <v>0</v>
      </c>
      <c r="D35" s="179">
        <f t="shared" si="4"/>
        <v>0</v>
      </c>
      <c r="E35" s="179">
        <f t="shared" si="4"/>
        <v>0</v>
      </c>
      <c r="F35" s="179">
        <f t="shared" si="4"/>
        <v>0</v>
      </c>
      <c r="G35" s="179">
        <f t="shared" si="4"/>
        <v>0</v>
      </c>
      <c r="H35" s="179">
        <f t="shared" si="4"/>
        <v>0</v>
      </c>
    </row>
    <row r="36" spans="1:8" ht="5.25" customHeight="1">
      <c r="A36" s="134"/>
    </row>
    <row r="37" spans="1:8" ht="15.75" hidden="1" customHeight="1">
      <c r="A37" s="134"/>
    </row>
    <row r="38" spans="1:8" ht="15.75" hidden="1" customHeight="1">
      <c r="A38" s="134"/>
    </row>
    <row r="39" spans="1:8" ht="15.75" hidden="1" customHeight="1">
      <c r="A39" s="134"/>
    </row>
    <row r="40" spans="1:8" ht="15.75" hidden="1" customHeight="1">
      <c r="A40" s="134"/>
    </row>
    <row r="41" spans="1:8" ht="15.75" hidden="1" customHeight="1">
      <c r="A41" s="180">
        <f>SUM(B28:H28)</f>
        <v>0</v>
      </c>
    </row>
  </sheetData>
  <conditionalFormatting sqref="B23">
    <cfRule type="containsBlanks" dxfId="110" priority="1">
      <formula>LEN(TRIM(B23))=0</formula>
    </cfRule>
  </conditionalFormatting>
  <conditionalFormatting sqref="B3:D14">
    <cfRule type="containsBlanks" dxfId="109" priority="2">
      <formula>LEN(TRIM(B3))=0</formula>
    </cfRule>
  </conditionalFormatting>
  <conditionalFormatting sqref="B19:D23 F19:H23">
    <cfRule type="containsBlanks" dxfId="108" priority="3">
      <formula>LEN(TRIM(B19))=0</formula>
    </cfRule>
  </conditionalFormatting>
  <conditionalFormatting sqref="B33:D34">
    <cfRule type="containsBlanks" dxfId="107" priority="4">
      <formula>LEN(TRIM(B33))=0</formula>
    </cfRule>
  </conditionalFormatting>
  <conditionalFormatting sqref="F3:H14">
    <cfRule type="containsBlanks" dxfId="106" priority="5">
      <formula>LEN(TRIM(F3))=0</formula>
    </cfRule>
  </conditionalFormatting>
  <conditionalFormatting sqref="F33:H34">
    <cfRule type="containsBlanks" dxfId="105" priority="6">
      <formula>LEN(TRIM(F33))=0</formula>
    </cfRule>
  </conditionalFormatting>
  <dataValidations count="1">
    <dataValidation type="decimal" operator="greaterThanOrEqual" allowBlank="1" showInputMessage="1" showErrorMessage="1" prompt=" - " sqref="B3:D14 F3:H14 B19:D23 F19:H23 B33:D34 F33:H34">
      <formula1>0</formula1>
    </dataValidation>
  </dataValidations>
  <pageMargins left="0.7" right="0.7" top="0.75" bottom="0.75" header="0" footer="0"/>
  <pageSetup orientation="landscape"/>
  <headerFooter>
    <oddHeader>&amp;CRESULTADO Y PROYECCIÓN DE INGRESOS - LDF Ente público: de &amp;F Ejercicio fiscal 2024</oddHeader>
    <oddFooter>&amp;RPágina &amp;P de</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339966"/>
  </sheetPr>
  <dimension ref="A1:H160"/>
  <sheetViews>
    <sheetView showGridLines="0" workbookViewId="0">
      <pane xSplit="1" ySplit="1" topLeftCell="B2" activePane="bottomRight" state="frozen"/>
      <selection pane="topRight" activeCell="B1" sqref="B1"/>
      <selection pane="bottomLeft" activeCell="A2" sqref="A2"/>
      <selection pane="bottomRight" activeCell="C2" sqref="C2"/>
    </sheetView>
  </sheetViews>
  <sheetFormatPr baseColWidth="10" defaultColWidth="14.42578125" defaultRowHeight="15" customHeight="1"/>
  <cols>
    <col min="1" max="1" width="67.140625" customWidth="1"/>
    <col min="2" max="8" width="17.42578125" customWidth="1"/>
    <col min="9" max="9" width="1" customWidth="1"/>
    <col min="10" max="26" width="10" customWidth="1"/>
  </cols>
  <sheetData>
    <row r="1" spans="1:8" ht="30" customHeight="1">
      <c r="A1" s="154" t="s">
        <v>2174</v>
      </c>
      <c r="B1" s="75" t="str">
        <f>'CRI-RYP'!B1</f>
        <v>Resultado 2021</v>
      </c>
      <c r="C1" s="75" t="str">
        <f>'CRI-RYP'!C1</f>
        <v>Resultado 2022</v>
      </c>
      <c r="D1" s="75" t="str">
        <f>'CRI-RYP'!D1</f>
        <v>Resultado 2023</v>
      </c>
      <c r="E1" s="75" t="str">
        <f>'CRI-RYP'!E1</f>
        <v>Estimación 2024</v>
      </c>
      <c r="F1" s="75" t="str">
        <f>'CRI-RYP'!F1</f>
        <v>Proyección 2025</v>
      </c>
      <c r="G1" s="75" t="str">
        <f>'CRI-RYP'!G1</f>
        <v>Proyección 2026</v>
      </c>
      <c r="H1" s="76" t="str">
        <f>'CRI-RYP'!H1</f>
        <v>Proyección 2027</v>
      </c>
    </row>
    <row r="2" spans="1:8">
      <c r="A2" s="136" t="s">
        <v>2666</v>
      </c>
      <c r="B2" s="155"/>
      <c r="C2" s="155"/>
      <c r="D2" s="155"/>
      <c r="E2" s="155"/>
      <c r="F2" s="155"/>
      <c r="G2" s="155"/>
      <c r="H2" s="137"/>
    </row>
    <row r="3" spans="1:8" ht="30" customHeight="1">
      <c r="A3" s="156" t="s">
        <v>2667</v>
      </c>
      <c r="B3" s="104"/>
      <c r="C3" s="104"/>
      <c r="D3" s="104"/>
      <c r="E3" s="153">
        <f>SUM('COG-FF'!C3:I3)</f>
        <v>8866023.8399999999</v>
      </c>
      <c r="F3" s="104"/>
      <c r="G3" s="104"/>
      <c r="H3" s="104"/>
    </row>
    <row r="4" spans="1:8" ht="30" customHeight="1">
      <c r="A4" s="156" t="s">
        <v>2259</v>
      </c>
      <c r="B4" s="104"/>
      <c r="C4" s="104"/>
      <c r="D4" s="104"/>
      <c r="E4" s="153">
        <f>SUM('COG-FF'!C40:I40)</f>
        <v>4647200.04</v>
      </c>
      <c r="F4" s="104"/>
      <c r="G4" s="104"/>
      <c r="H4" s="104"/>
    </row>
    <row r="5" spans="1:8" ht="30" customHeight="1">
      <c r="A5" s="156" t="s">
        <v>2323</v>
      </c>
      <c r="B5" s="104"/>
      <c r="C5" s="104"/>
      <c r="D5" s="104"/>
      <c r="E5" s="153">
        <f>SUM('COG-FF'!C105:I105)</f>
        <v>33362080.079999998</v>
      </c>
      <c r="F5" s="104"/>
      <c r="G5" s="104"/>
      <c r="H5" s="104"/>
    </row>
    <row r="6" spans="1:8" ht="30" customHeight="1">
      <c r="A6" s="156" t="s">
        <v>2668</v>
      </c>
      <c r="B6" s="104"/>
      <c r="C6" s="104"/>
      <c r="D6" s="104"/>
      <c r="E6" s="153">
        <f>SUM('COG-FF'!C190:I190)</f>
        <v>0</v>
      </c>
      <c r="F6" s="104"/>
      <c r="G6" s="104"/>
      <c r="H6" s="104"/>
    </row>
    <row r="7" spans="1:8" ht="30" customHeight="1">
      <c r="A7" s="157" t="s">
        <v>2669</v>
      </c>
      <c r="B7" s="104"/>
      <c r="C7" s="104"/>
      <c r="D7" s="104"/>
      <c r="E7" s="153">
        <f>SUM('COG-FF'!C250:I250)</f>
        <v>1764412.08</v>
      </c>
      <c r="F7" s="104"/>
      <c r="G7" s="104"/>
      <c r="H7" s="104"/>
    </row>
    <row r="8" spans="1:8" ht="30" customHeight="1">
      <c r="A8" s="157" t="s">
        <v>2524</v>
      </c>
      <c r="B8" s="104"/>
      <c r="C8" s="104"/>
      <c r="D8" s="104"/>
      <c r="E8" s="153">
        <f>SUM('COG-FF'!C309:I309)</f>
        <v>488873.6399999999</v>
      </c>
      <c r="F8" s="104"/>
      <c r="G8" s="104"/>
      <c r="H8" s="104"/>
    </row>
    <row r="9" spans="1:8" ht="30" customHeight="1">
      <c r="A9" s="157" t="s">
        <v>2541</v>
      </c>
      <c r="B9" s="104"/>
      <c r="C9" s="104"/>
      <c r="D9" s="104"/>
      <c r="E9" s="153">
        <f>SUM('COG-FF'!C331:I331)</f>
        <v>0</v>
      </c>
      <c r="F9" s="104"/>
      <c r="G9" s="104"/>
      <c r="H9" s="104"/>
    </row>
    <row r="10" spans="1:8" ht="30" customHeight="1">
      <c r="A10" s="157" t="s">
        <v>2589</v>
      </c>
      <c r="B10" s="104"/>
      <c r="C10" s="104"/>
      <c r="D10" s="104"/>
      <c r="E10" s="153">
        <f>SUM('COG-FF'!C379:I379)</f>
        <v>0</v>
      </c>
      <c r="F10" s="104"/>
      <c r="G10" s="104"/>
      <c r="H10" s="104"/>
    </row>
    <row r="11" spans="1:8" ht="30" customHeight="1">
      <c r="A11" s="157" t="s">
        <v>2607</v>
      </c>
      <c r="B11" s="104"/>
      <c r="C11" s="104"/>
      <c r="D11" s="104"/>
      <c r="E11" s="153">
        <f>SUM('COG-FF'!C397:I397)</f>
        <v>0</v>
      </c>
      <c r="F11" s="104"/>
      <c r="G11" s="104"/>
      <c r="H11" s="104"/>
    </row>
    <row r="12" spans="1:8">
      <c r="A12" s="181" t="s">
        <v>2670</v>
      </c>
      <c r="B12" s="100">
        <f t="shared" ref="B12:H12" si="0">SUM(B3:B11)</f>
        <v>0</v>
      </c>
      <c r="C12" s="100">
        <f t="shared" si="0"/>
        <v>0</v>
      </c>
      <c r="D12" s="100">
        <f t="shared" si="0"/>
        <v>0</v>
      </c>
      <c r="E12" s="100">
        <f t="shared" si="0"/>
        <v>49128589.679999992</v>
      </c>
      <c r="F12" s="100">
        <f t="shared" si="0"/>
        <v>0</v>
      </c>
      <c r="G12" s="100">
        <f t="shared" si="0"/>
        <v>0</v>
      </c>
      <c r="H12" s="100">
        <f t="shared" si="0"/>
        <v>0</v>
      </c>
    </row>
    <row r="13" spans="1:8">
      <c r="A13" s="136" t="s">
        <v>2671</v>
      </c>
      <c r="B13" s="155"/>
      <c r="C13" s="155"/>
      <c r="D13" s="155"/>
      <c r="E13" s="155"/>
      <c r="F13" s="155"/>
      <c r="G13" s="155"/>
      <c r="H13" s="137"/>
    </row>
    <row r="14" spans="1:8" ht="30" customHeight="1">
      <c r="A14" s="156" t="s">
        <v>2667</v>
      </c>
      <c r="B14" s="166"/>
      <c r="C14" s="166"/>
      <c r="D14" s="166"/>
      <c r="E14" s="153">
        <f>SUM('COG-FF'!J3:L3)</f>
        <v>0</v>
      </c>
      <c r="F14" s="166"/>
      <c r="G14" s="166"/>
      <c r="H14" s="166"/>
    </row>
    <row r="15" spans="1:8" ht="30" customHeight="1">
      <c r="A15" s="156" t="s">
        <v>2259</v>
      </c>
      <c r="B15" s="166"/>
      <c r="C15" s="166"/>
      <c r="D15" s="166"/>
      <c r="E15" s="153">
        <f>SUM('COG-FF'!J40:L40)</f>
        <v>0</v>
      </c>
      <c r="F15" s="166"/>
      <c r="G15" s="166"/>
      <c r="H15" s="166"/>
    </row>
    <row r="16" spans="1:8" ht="30" customHeight="1">
      <c r="A16" s="156" t="s">
        <v>2323</v>
      </c>
      <c r="B16" s="166"/>
      <c r="C16" s="166"/>
      <c r="D16" s="166"/>
      <c r="E16" s="153">
        <f>SUM('COG-FF'!J105:L105)</f>
        <v>0</v>
      </c>
      <c r="F16" s="166"/>
      <c r="G16" s="166"/>
      <c r="H16" s="166"/>
    </row>
    <row r="17" spans="1:8" ht="30" customHeight="1">
      <c r="A17" s="156" t="s">
        <v>2668</v>
      </c>
      <c r="B17" s="166"/>
      <c r="C17" s="166"/>
      <c r="D17" s="166"/>
      <c r="E17" s="153">
        <f>SUM('COG-FF'!J190:L190)</f>
        <v>0</v>
      </c>
      <c r="F17" s="166"/>
      <c r="G17" s="166"/>
      <c r="H17" s="166"/>
    </row>
    <row r="18" spans="1:8" ht="30" customHeight="1">
      <c r="A18" s="157" t="s">
        <v>2669</v>
      </c>
      <c r="B18" s="166"/>
      <c r="C18" s="166"/>
      <c r="D18" s="166"/>
      <c r="E18" s="153">
        <f>SUM('COG-FF'!J250:L250)</f>
        <v>0</v>
      </c>
      <c r="F18" s="166"/>
      <c r="G18" s="166"/>
      <c r="H18" s="166"/>
    </row>
    <row r="19" spans="1:8" ht="30" customHeight="1">
      <c r="A19" s="157" t="s">
        <v>2524</v>
      </c>
      <c r="B19" s="166"/>
      <c r="C19" s="166"/>
      <c r="D19" s="166"/>
      <c r="E19" s="153">
        <f>SUM('COG-FF'!J309:L309)</f>
        <v>0</v>
      </c>
      <c r="F19" s="166"/>
      <c r="G19" s="166"/>
      <c r="H19" s="166"/>
    </row>
    <row r="20" spans="1:8" ht="30" customHeight="1">
      <c r="A20" s="157" t="s">
        <v>2541</v>
      </c>
      <c r="B20" s="166"/>
      <c r="C20" s="166"/>
      <c r="D20" s="166"/>
      <c r="E20" s="153">
        <f>SUM('COG-FF'!J331:L331)</f>
        <v>0</v>
      </c>
      <c r="F20" s="166"/>
      <c r="G20" s="166"/>
      <c r="H20" s="166"/>
    </row>
    <row r="21" spans="1:8" ht="30" customHeight="1">
      <c r="A21" s="157" t="s">
        <v>2589</v>
      </c>
      <c r="B21" s="166"/>
      <c r="C21" s="166"/>
      <c r="D21" s="166"/>
      <c r="E21" s="153">
        <f>SUM('COG-FF'!J379:L379)</f>
        <v>0</v>
      </c>
      <c r="F21" s="166"/>
      <c r="G21" s="166"/>
      <c r="H21" s="166"/>
    </row>
    <row r="22" spans="1:8" ht="30" customHeight="1">
      <c r="A22" s="157" t="s">
        <v>2607</v>
      </c>
      <c r="B22" s="166"/>
      <c r="C22" s="166"/>
      <c r="D22" s="166"/>
      <c r="E22" s="153">
        <f>SUM('COG-FF'!J397:L397)</f>
        <v>0</v>
      </c>
      <c r="F22" s="166"/>
      <c r="G22" s="166"/>
      <c r="H22" s="166"/>
    </row>
    <row r="23" spans="1:8" ht="15.75" customHeight="1">
      <c r="A23" s="181" t="s">
        <v>2672</v>
      </c>
      <c r="B23" s="100">
        <f t="shared" ref="B23:H23" si="1">SUM(B14:B22)</f>
        <v>0</v>
      </c>
      <c r="C23" s="100">
        <f t="shared" si="1"/>
        <v>0</v>
      </c>
      <c r="D23" s="100">
        <f t="shared" si="1"/>
        <v>0</v>
      </c>
      <c r="E23" s="100">
        <f t="shared" si="1"/>
        <v>0</v>
      </c>
      <c r="F23" s="100">
        <f t="shared" si="1"/>
        <v>0</v>
      </c>
      <c r="G23" s="100">
        <f t="shared" si="1"/>
        <v>0</v>
      </c>
      <c r="H23" s="100">
        <f t="shared" si="1"/>
        <v>0</v>
      </c>
    </row>
    <row r="24" spans="1:8" ht="15.75" customHeight="1">
      <c r="A24" s="182" t="s">
        <v>2638</v>
      </c>
      <c r="B24" s="168">
        <f t="shared" ref="B24:H24" si="2">B12+B23</f>
        <v>0</v>
      </c>
      <c r="C24" s="168">
        <f t="shared" si="2"/>
        <v>0</v>
      </c>
      <c r="D24" s="168">
        <f t="shared" si="2"/>
        <v>0</v>
      </c>
      <c r="E24" s="168">
        <f t="shared" si="2"/>
        <v>49128589.679999992</v>
      </c>
      <c r="F24" s="168">
        <f t="shared" si="2"/>
        <v>0</v>
      </c>
      <c r="G24" s="168">
        <f t="shared" si="2"/>
        <v>0</v>
      </c>
      <c r="H24" s="168">
        <f t="shared" si="2"/>
        <v>0</v>
      </c>
    </row>
    <row r="160" spans="2:2" ht="15.75" hidden="1" customHeight="1">
      <c r="B160" s="48">
        <f>SUM(B24:H24)</f>
        <v>49128589.679999992</v>
      </c>
    </row>
  </sheetData>
  <conditionalFormatting sqref="B3:D11">
    <cfRule type="containsBlanks" dxfId="104" priority="1">
      <formula>LEN(TRIM(B3))=0</formula>
    </cfRule>
  </conditionalFormatting>
  <conditionalFormatting sqref="B14:D22 F14:H22">
    <cfRule type="containsBlanks" dxfId="103" priority="2">
      <formula>LEN(TRIM(B14))=0</formula>
    </cfRule>
  </conditionalFormatting>
  <conditionalFormatting sqref="F3:H11">
    <cfRule type="containsBlanks" dxfId="102" priority="3">
      <formula>LEN(TRIM(F3))=0</formula>
    </cfRule>
  </conditionalFormatting>
  <dataValidations count="1">
    <dataValidation type="decimal" operator="greaterThanOrEqual" allowBlank="1" showInputMessage="1" showErrorMessage="1" prompt=" - " sqref="B3:D11 F3:H11 B14:D22 F14:H22">
      <formula1>0</formula1>
    </dataValidation>
  </dataValidations>
  <pageMargins left="0.7" right="0.7" top="0.75" bottom="0.75" header="0" footer="0"/>
  <pageSetup orientation="landscape"/>
  <headerFooter>
    <oddHeader>&amp;CRESULTADO Y PROYECCIÓN DE EGRESOS - LDF Ente público de &amp;F Ejercicio fiscal 2024</oddHeader>
    <oddFooter>&amp;RPágina &amp;P de</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339966"/>
  </sheetPr>
  <dimension ref="A1:F76"/>
  <sheetViews>
    <sheetView showGridLines="0" workbookViewId="0"/>
  </sheetViews>
  <sheetFormatPr baseColWidth="10" defaultColWidth="14.42578125" defaultRowHeight="15" customHeight="1"/>
  <cols>
    <col min="1" max="2" width="8.5703125" customWidth="1"/>
    <col min="3" max="3" width="67.140625" customWidth="1"/>
    <col min="4" max="4" width="17.42578125" customWidth="1"/>
    <col min="5" max="5" width="1.5703125" customWidth="1"/>
    <col min="6" max="6" width="11.42578125" hidden="1" customWidth="1"/>
    <col min="7" max="26" width="10" customWidth="1"/>
  </cols>
  <sheetData>
    <row r="1" spans="1:4" ht="15.75" customHeight="1">
      <c r="A1" s="322" t="s">
        <v>1120</v>
      </c>
      <c r="B1" s="323" t="s">
        <v>2673</v>
      </c>
      <c r="C1" s="324" t="s">
        <v>2674</v>
      </c>
      <c r="D1" s="325" t="s">
        <v>2675</v>
      </c>
    </row>
    <row r="2" spans="1:4">
      <c r="A2" s="312"/>
      <c r="B2" s="310"/>
      <c r="C2" s="310"/>
      <c r="D2" s="326"/>
    </row>
    <row r="3" spans="1:4">
      <c r="A3" s="183" t="s">
        <v>2676</v>
      </c>
      <c r="B3" s="184"/>
      <c r="C3" s="185" t="s">
        <v>2677</v>
      </c>
      <c r="D3" s="185"/>
    </row>
    <row r="4" spans="1:4">
      <c r="A4" s="183" t="s">
        <v>2678</v>
      </c>
      <c r="B4" s="184"/>
      <c r="C4" s="185" t="s">
        <v>2679</v>
      </c>
      <c r="D4" s="185"/>
    </row>
    <row r="5" spans="1:4">
      <c r="A5" s="183" t="s">
        <v>2680</v>
      </c>
      <c r="B5" s="184"/>
      <c r="C5" s="185" t="s">
        <v>2681</v>
      </c>
      <c r="D5" s="185"/>
    </row>
    <row r="76" spans="3:4" ht="15.75" customHeight="1">
      <c r="C76" s="187" t="s">
        <v>2682</v>
      </c>
      <c r="D76" s="188">
        <f>SUM(D6:D75)</f>
        <v>0</v>
      </c>
    </row>
  </sheetData>
  <mergeCells count="4">
    <mergeCell ref="A1:A2"/>
    <mergeCell ref="B1:B2"/>
    <mergeCell ref="C1:C2"/>
    <mergeCell ref="D1:D2"/>
  </mergeCells>
  <conditionalFormatting sqref="A6:D75">
    <cfRule type="cellIs" dxfId="101" priority="1" operator="lessThanOrEqual">
      <formula>0</formula>
    </cfRule>
  </conditionalFormatting>
  <dataValidations count="1">
    <dataValidation type="decimal" operator="greaterThanOrEqual" allowBlank="1" showInputMessage="1" showErrorMessage="1" prompt=" - " sqref="D6:D8 D10:D13 D15:D22 D24:D27 D29:D66 D68 D70">
      <formula1>0</formula1>
    </dataValidation>
  </dataValidations>
  <pageMargins left="0.7" right="0.7" top="0.75" bottom="0.75" header="0" footer="0"/>
  <pageSetup orientation="landscape"/>
  <headerFooter>
    <oddHeader>&amp;CPRESUPUESTO DE EGRESOS  CLASIFICACIÓN ADMINISTRATIVA Ente público de &amp;F Ejercicio fiscal 2024</oddHeader>
    <oddFooter>&amp;RPágina &amp;P de</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339966"/>
  </sheetPr>
  <dimension ref="A1:F53"/>
  <sheetViews>
    <sheetView showGridLines="0" workbookViewId="0">
      <pane ySplit="1" topLeftCell="A2" activePane="bottomLeft" state="frozen"/>
      <selection pane="bottomLeft" activeCell="B3" sqref="B3"/>
    </sheetView>
  </sheetViews>
  <sheetFormatPr baseColWidth="10" defaultColWidth="14.42578125" defaultRowHeight="15" customHeight="1"/>
  <cols>
    <col min="1" max="1" width="41" customWidth="1"/>
    <col min="2" max="6" width="17.42578125" customWidth="1"/>
    <col min="7" max="26" width="10" customWidth="1"/>
  </cols>
  <sheetData>
    <row r="1" spans="1:6" ht="45" customHeight="1">
      <c r="A1" s="189" t="s">
        <v>2174</v>
      </c>
      <c r="B1" s="75" t="s">
        <v>1422</v>
      </c>
      <c r="C1" s="75" t="s">
        <v>422</v>
      </c>
      <c r="D1" s="75" t="s">
        <v>2683</v>
      </c>
      <c r="E1" s="75" t="s">
        <v>2684</v>
      </c>
      <c r="F1" s="76" t="s">
        <v>2685</v>
      </c>
    </row>
    <row r="2" spans="1:6" ht="30" customHeight="1">
      <c r="A2" s="190" t="s">
        <v>2686</v>
      </c>
      <c r="B2" s="191"/>
      <c r="C2" s="191"/>
      <c r="D2" s="191"/>
      <c r="E2" s="191"/>
      <c r="F2" s="191"/>
    </row>
    <row r="3" spans="1:6" ht="30" customHeight="1">
      <c r="A3" s="157" t="s">
        <v>2687</v>
      </c>
      <c r="B3" s="186"/>
      <c r="C3" s="186"/>
      <c r="D3" s="186"/>
      <c r="E3" s="186"/>
      <c r="F3" s="186"/>
    </row>
    <row r="4" spans="1:6" ht="30" customHeight="1">
      <c r="A4" s="157" t="s">
        <v>2688</v>
      </c>
      <c r="B4" s="186"/>
      <c r="C4" s="186"/>
      <c r="D4" s="186"/>
      <c r="E4" s="186"/>
      <c r="F4" s="186"/>
    </row>
    <row r="5" spans="1:6" ht="30" customHeight="1">
      <c r="A5" s="192" t="s">
        <v>2689</v>
      </c>
      <c r="B5" s="193"/>
      <c r="C5" s="193"/>
      <c r="D5" s="193"/>
      <c r="E5" s="193"/>
      <c r="F5" s="193"/>
    </row>
    <row r="6" spans="1:6" ht="30" customHeight="1">
      <c r="A6" s="157" t="s">
        <v>2690</v>
      </c>
      <c r="B6" s="186"/>
      <c r="C6" s="186"/>
      <c r="D6" s="186"/>
      <c r="E6" s="186"/>
      <c r="F6" s="186"/>
    </row>
    <row r="7" spans="1:6" ht="30" customHeight="1">
      <c r="A7" s="157" t="s">
        <v>2691</v>
      </c>
      <c r="B7" s="186"/>
      <c r="C7" s="186"/>
      <c r="D7" s="186"/>
      <c r="E7" s="186"/>
      <c r="F7" s="186"/>
    </row>
    <row r="8" spans="1:6" ht="30" customHeight="1">
      <c r="A8" s="157" t="s">
        <v>2692</v>
      </c>
      <c r="B8" s="186"/>
      <c r="C8" s="186"/>
      <c r="D8" s="186"/>
      <c r="E8" s="186"/>
      <c r="F8" s="186"/>
    </row>
    <row r="9" spans="1:6" ht="30" customHeight="1">
      <c r="A9" s="157" t="s">
        <v>2693</v>
      </c>
      <c r="B9" s="186"/>
      <c r="C9" s="186"/>
      <c r="D9" s="186"/>
      <c r="E9" s="186"/>
      <c r="F9" s="186"/>
    </row>
    <row r="10" spans="1:6" ht="30" customHeight="1">
      <c r="A10" s="157" t="s">
        <v>2694</v>
      </c>
      <c r="B10" s="186"/>
      <c r="C10" s="186"/>
      <c r="D10" s="186"/>
      <c r="E10" s="186"/>
      <c r="F10" s="186"/>
    </row>
    <row r="11" spans="1:6" ht="30" customHeight="1">
      <c r="A11" s="157" t="s">
        <v>2691</v>
      </c>
      <c r="B11" s="186"/>
      <c r="C11" s="186"/>
      <c r="D11" s="186"/>
      <c r="E11" s="186"/>
      <c r="F11" s="186"/>
    </row>
    <row r="12" spans="1:6" ht="30" customHeight="1">
      <c r="A12" s="157" t="s">
        <v>2692</v>
      </c>
      <c r="B12" s="186"/>
      <c r="C12" s="186"/>
      <c r="D12" s="186"/>
      <c r="E12" s="186"/>
      <c r="F12" s="186"/>
    </row>
    <row r="13" spans="1:6" ht="30" customHeight="1">
      <c r="A13" s="157" t="s">
        <v>2693</v>
      </c>
      <c r="B13" s="186"/>
      <c r="C13" s="186"/>
      <c r="D13" s="186"/>
      <c r="E13" s="186"/>
      <c r="F13" s="186"/>
    </row>
    <row r="14" spans="1:6" ht="30" customHeight="1">
      <c r="A14" s="157" t="s">
        <v>2695</v>
      </c>
      <c r="B14" s="186"/>
      <c r="C14" s="186"/>
      <c r="D14" s="186"/>
      <c r="E14" s="186"/>
      <c r="F14" s="186"/>
    </row>
    <row r="15" spans="1:6" ht="30" customHeight="1">
      <c r="A15" s="157" t="s">
        <v>2696</v>
      </c>
      <c r="B15" s="186"/>
      <c r="C15" s="186"/>
      <c r="D15" s="186"/>
      <c r="E15" s="186"/>
      <c r="F15" s="186"/>
    </row>
    <row r="16" spans="1:6" ht="30" customHeight="1">
      <c r="A16" s="157" t="s">
        <v>2697</v>
      </c>
      <c r="B16" s="186"/>
      <c r="C16" s="186"/>
      <c r="D16" s="186"/>
      <c r="E16" s="186"/>
      <c r="F16" s="186"/>
    </row>
    <row r="17" spans="1:6" ht="30" customHeight="1">
      <c r="A17" s="157" t="s">
        <v>2698</v>
      </c>
      <c r="B17" s="186"/>
      <c r="C17" s="186"/>
      <c r="D17" s="186"/>
      <c r="E17" s="186"/>
      <c r="F17" s="186"/>
    </row>
    <row r="18" spans="1:6" ht="30" customHeight="1">
      <c r="A18" s="157" t="s">
        <v>2699</v>
      </c>
      <c r="B18" s="186"/>
      <c r="C18" s="186"/>
      <c r="D18" s="186"/>
      <c r="E18" s="186"/>
      <c r="F18" s="186"/>
    </row>
    <row r="19" spans="1:6" ht="30" customHeight="1">
      <c r="A19" s="157" t="s">
        <v>2700</v>
      </c>
      <c r="B19" s="186"/>
      <c r="C19" s="186"/>
      <c r="D19" s="186"/>
      <c r="E19" s="186"/>
      <c r="F19" s="186"/>
    </row>
    <row r="20" spans="1:6" ht="30" customHeight="1">
      <c r="A20" s="157" t="s">
        <v>2701</v>
      </c>
      <c r="B20" s="186"/>
      <c r="C20" s="186"/>
      <c r="D20" s="186"/>
      <c r="E20" s="186"/>
      <c r="F20" s="186"/>
    </row>
    <row r="21" spans="1:6" ht="30" customHeight="1">
      <c r="A21" s="157" t="s">
        <v>2702</v>
      </c>
      <c r="B21" s="186"/>
      <c r="C21" s="186"/>
      <c r="D21" s="186"/>
      <c r="E21" s="186"/>
      <c r="F21" s="186"/>
    </row>
    <row r="22" spans="1:6" ht="30" customHeight="1">
      <c r="A22" s="190" t="s">
        <v>2703</v>
      </c>
      <c r="B22" s="194"/>
      <c r="C22" s="194"/>
      <c r="D22" s="194"/>
      <c r="E22" s="194"/>
      <c r="F22" s="194"/>
    </row>
    <row r="23" spans="1:6" ht="30" customHeight="1">
      <c r="A23" s="157" t="s">
        <v>2704</v>
      </c>
      <c r="B23" s="186"/>
      <c r="C23" s="186"/>
      <c r="D23" s="186"/>
      <c r="E23" s="186"/>
      <c r="F23" s="186"/>
    </row>
    <row r="24" spans="1:6" ht="30" customHeight="1">
      <c r="A24" s="192" t="s">
        <v>2705</v>
      </c>
      <c r="B24" s="194"/>
      <c r="C24" s="194"/>
      <c r="D24" s="194"/>
      <c r="E24" s="194"/>
      <c r="F24" s="194"/>
    </row>
    <row r="25" spans="1:6" ht="30" customHeight="1">
      <c r="A25" s="157" t="s">
        <v>2690</v>
      </c>
      <c r="B25" s="186"/>
      <c r="C25" s="186"/>
      <c r="D25" s="186"/>
      <c r="E25" s="186"/>
      <c r="F25" s="186"/>
    </row>
    <row r="26" spans="1:6" ht="30" customHeight="1">
      <c r="A26" s="157" t="s">
        <v>2706</v>
      </c>
      <c r="B26" s="186"/>
      <c r="C26" s="186"/>
      <c r="D26" s="186"/>
      <c r="E26" s="186"/>
      <c r="F26" s="186"/>
    </row>
    <row r="27" spans="1:6" ht="30" customHeight="1">
      <c r="A27" s="157" t="s">
        <v>2707</v>
      </c>
      <c r="B27" s="186"/>
      <c r="C27" s="186"/>
      <c r="D27" s="186"/>
      <c r="E27" s="186"/>
      <c r="F27" s="186"/>
    </row>
    <row r="28" spans="1:6" ht="30" customHeight="1">
      <c r="A28" s="190" t="s">
        <v>2708</v>
      </c>
      <c r="B28" s="194"/>
      <c r="C28" s="194"/>
      <c r="D28" s="194"/>
      <c r="E28" s="194"/>
      <c r="F28" s="194"/>
    </row>
    <row r="29" spans="1:6" ht="30" customHeight="1">
      <c r="A29" s="157" t="s">
        <v>2709</v>
      </c>
      <c r="B29" s="186"/>
      <c r="C29" s="186"/>
      <c r="D29" s="186"/>
      <c r="E29" s="186"/>
      <c r="F29" s="186"/>
    </row>
    <row r="30" spans="1:6" ht="30" customHeight="1">
      <c r="A30" s="157" t="s">
        <v>2710</v>
      </c>
      <c r="B30" s="186"/>
      <c r="C30" s="186"/>
      <c r="D30" s="186"/>
      <c r="E30" s="186"/>
      <c r="F30" s="186"/>
    </row>
    <row r="31" spans="1:6" ht="30" customHeight="1">
      <c r="A31" s="157" t="s">
        <v>2711</v>
      </c>
      <c r="B31" s="186"/>
      <c r="C31" s="186"/>
      <c r="D31" s="186"/>
      <c r="E31" s="186"/>
      <c r="F31" s="186"/>
    </row>
    <row r="32" spans="1:6" ht="30" customHeight="1">
      <c r="A32" s="190" t="s">
        <v>2712</v>
      </c>
      <c r="B32" s="186"/>
      <c r="C32" s="186"/>
      <c r="D32" s="186"/>
      <c r="E32" s="186"/>
      <c r="F32" s="186"/>
    </row>
    <row r="33" spans="1:6" ht="30" customHeight="1">
      <c r="A33" s="192" t="s">
        <v>2713</v>
      </c>
      <c r="B33" s="194"/>
      <c r="C33" s="194"/>
      <c r="D33" s="194"/>
      <c r="E33" s="194"/>
      <c r="F33" s="194"/>
    </row>
    <row r="34" spans="1:6" ht="30" customHeight="1">
      <c r="A34" s="157" t="s">
        <v>2714</v>
      </c>
      <c r="B34" s="186"/>
      <c r="C34" s="186"/>
      <c r="D34" s="186"/>
      <c r="E34" s="186"/>
      <c r="F34" s="186"/>
    </row>
    <row r="35" spans="1:6" ht="30" customHeight="1">
      <c r="A35" s="157" t="s">
        <v>2715</v>
      </c>
      <c r="B35" s="186"/>
      <c r="C35" s="186"/>
      <c r="D35" s="186"/>
      <c r="E35" s="186"/>
      <c r="F35" s="186"/>
    </row>
    <row r="36" spans="1:6" ht="30" customHeight="1">
      <c r="A36" s="157" t="s">
        <v>2716</v>
      </c>
      <c r="B36" s="186"/>
      <c r="C36" s="186"/>
      <c r="D36" s="186"/>
      <c r="E36" s="186"/>
      <c r="F36" s="186"/>
    </row>
    <row r="37" spans="1:6" ht="30" customHeight="1">
      <c r="A37" s="190" t="s">
        <v>2717</v>
      </c>
      <c r="B37" s="194"/>
      <c r="C37" s="194"/>
      <c r="D37" s="194"/>
      <c r="E37" s="194"/>
      <c r="F37" s="194"/>
    </row>
    <row r="38" spans="1:6" ht="30" customHeight="1">
      <c r="A38" s="157" t="s">
        <v>2718</v>
      </c>
      <c r="B38" s="186"/>
      <c r="C38" s="186"/>
      <c r="D38" s="186"/>
      <c r="E38" s="186"/>
      <c r="F38" s="186"/>
    </row>
    <row r="39" spans="1:6" ht="30" customHeight="1">
      <c r="A39" s="157" t="s">
        <v>2716</v>
      </c>
      <c r="B39" s="186"/>
      <c r="C39" s="186"/>
      <c r="D39" s="186"/>
      <c r="E39" s="186"/>
      <c r="F39" s="186"/>
    </row>
    <row r="40" spans="1:6" ht="30" customHeight="1">
      <c r="A40" s="157" t="s">
        <v>2719</v>
      </c>
      <c r="B40" s="186"/>
      <c r="C40" s="186"/>
      <c r="D40" s="186"/>
      <c r="E40" s="186"/>
      <c r="F40" s="186"/>
    </row>
    <row r="41" spans="1:6" ht="30" customHeight="1">
      <c r="A41" s="190" t="s">
        <v>2720</v>
      </c>
      <c r="B41" s="194"/>
      <c r="C41" s="194"/>
      <c r="D41" s="194"/>
      <c r="E41" s="194"/>
      <c r="F41" s="194"/>
    </row>
    <row r="42" spans="1:6" ht="30" customHeight="1">
      <c r="A42" s="157" t="s">
        <v>2715</v>
      </c>
      <c r="B42" s="186"/>
      <c r="C42" s="186"/>
      <c r="D42" s="186"/>
      <c r="E42" s="186"/>
      <c r="F42" s="186"/>
    </row>
    <row r="43" spans="1:6" ht="30" customHeight="1">
      <c r="A43" s="157" t="s">
        <v>2716</v>
      </c>
      <c r="B43" s="186"/>
      <c r="C43" s="186"/>
      <c r="D43" s="186"/>
      <c r="E43" s="186"/>
      <c r="F43" s="186"/>
    </row>
    <row r="44" spans="1:6" ht="30" customHeight="1">
      <c r="A44" s="192" t="s">
        <v>2721</v>
      </c>
      <c r="B44" s="194"/>
      <c r="C44" s="194"/>
      <c r="D44" s="194"/>
      <c r="E44" s="194"/>
      <c r="F44" s="194"/>
    </row>
    <row r="45" spans="1:6" ht="30" customHeight="1">
      <c r="A45" s="157" t="s">
        <v>2722</v>
      </c>
      <c r="B45" s="186"/>
      <c r="C45" s="186"/>
      <c r="D45" s="186"/>
      <c r="E45" s="186"/>
      <c r="F45" s="186"/>
    </row>
    <row r="46" spans="1:6" ht="30" customHeight="1">
      <c r="A46" s="157" t="s">
        <v>2723</v>
      </c>
      <c r="B46" s="186"/>
      <c r="C46" s="186"/>
      <c r="D46" s="186"/>
      <c r="E46" s="186"/>
      <c r="F46" s="186"/>
    </row>
    <row r="47" spans="1:6" ht="30" customHeight="1">
      <c r="A47" s="192" t="s">
        <v>2724</v>
      </c>
      <c r="B47" s="194"/>
      <c r="C47" s="194"/>
      <c r="D47" s="194"/>
      <c r="E47" s="194"/>
      <c r="F47" s="194"/>
    </row>
    <row r="48" spans="1:6" ht="30" customHeight="1">
      <c r="A48" s="157" t="s">
        <v>2725</v>
      </c>
      <c r="B48" s="186"/>
      <c r="C48" s="186"/>
      <c r="D48" s="186"/>
      <c r="E48" s="186"/>
      <c r="F48" s="186"/>
    </row>
    <row r="49" spans="1:6" ht="30" customHeight="1">
      <c r="A49" s="157" t="s">
        <v>2726</v>
      </c>
      <c r="B49" s="186"/>
      <c r="C49" s="186"/>
      <c r="D49" s="186"/>
      <c r="E49" s="186"/>
      <c r="F49" s="186"/>
    </row>
    <row r="50" spans="1:6" ht="15.75" customHeight="1"/>
    <row r="51" spans="1:6" ht="15.75" customHeight="1"/>
    <row r="52" spans="1:6" ht="15.75" customHeight="1"/>
    <row r="53" spans="1:6" ht="15.75" hidden="1" customHeight="1">
      <c r="B53" s="33">
        <f>COUNTA(B6:F21,B3:F4,B23:F23,B25:F27,B29:F32,B34:F36,B38:F40,B42:F43,B45:F46,B48:F49)</f>
        <v>0</v>
      </c>
    </row>
  </sheetData>
  <conditionalFormatting sqref="B3:F4 B6:F21 B23:F23 B25:F27 B34:F36 B38:F40 B42:F43 B45:F46 B48:F49">
    <cfRule type="containsBlanks" dxfId="100" priority="1">
      <formula>LEN(TRIM(B3))=0</formula>
    </cfRule>
  </conditionalFormatting>
  <conditionalFormatting sqref="B29:F32">
    <cfRule type="containsBlanks" dxfId="99" priority="2">
      <formula>LEN(TRIM(B29))=0</formula>
    </cfRule>
  </conditionalFormatting>
  <pageMargins left="0.7" right="0.7" top="0.75" bottom="0.75" header="0" footer="0"/>
  <pageSetup orientation="landscape"/>
  <headerFooter>
    <oddHeader>&amp;C INFORME SOBRE ESTUDIOS ACTUARIALES - LDF Ente público de &amp;F Ejercicio fiscal 2024</oddHeader>
    <oddFooter>&amp;RPágina &amp;P de</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339966"/>
  </sheetPr>
  <dimension ref="A1:O429"/>
  <sheetViews>
    <sheetView showGridLines="0" workbookViewId="0">
      <pane xSplit="2" ySplit="2" topLeftCell="C14" activePane="bottomRight" state="frozen"/>
      <selection pane="topRight" activeCell="C1" sqref="C1"/>
      <selection pane="bottomLeft" activeCell="A3" sqref="A3"/>
      <selection pane="bottomRight" activeCell="L29" sqref="L29"/>
    </sheetView>
  </sheetViews>
  <sheetFormatPr baseColWidth="10" defaultColWidth="14.42578125" defaultRowHeight="15" customHeight="1"/>
  <cols>
    <col min="1" max="1" width="5" customWidth="1"/>
    <col min="2" max="3" width="31.140625" customWidth="1"/>
    <col min="4" max="4" width="8.5703125" customWidth="1"/>
    <col min="5" max="5" width="4.42578125" customWidth="1"/>
    <col min="6" max="6" width="6.85546875" customWidth="1"/>
    <col min="7" max="15" width="15.5703125" customWidth="1"/>
    <col min="16" max="26" width="10" customWidth="1"/>
  </cols>
  <sheetData>
    <row r="1" spans="1:15" ht="27.75" customHeight="1">
      <c r="A1" s="332" t="s">
        <v>2727</v>
      </c>
      <c r="B1" s="333"/>
      <c r="C1" s="336" t="s">
        <v>2728</v>
      </c>
      <c r="D1" s="338" t="s">
        <v>2729</v>
      </c>
      <c r="E1" s="338" t="s">
        <v>2175</v>
      </c>
      <c r="F1" s="338" t="s">
        <v>611</v>
      </c>
      <c r="G1" s="328" t="s">
        <v>2730</v>
      </c>
      <c r="H1" s="329"/>
      <c r="I1" s="195">
        <v>131</v>
      </c>
      <c r="J1" s="195">
        <v>132</v>
      </c>
      <c r="K1" s="195">
        <v>132</v>
      </c>
      <c r="L1" s="195">
        <v>133</v>
      </c>
      <c r="M1" s="195">
        <v>134</v>
      </c>
      <c r="N1" s="195">
        <v>1500</v>
      </c>
      <c r="O1" s="330" t="s">
        <v>2731</v>
      </c>
    </row>
    <row r="2" spans="1:15" ht="51" customHeight="1">
      <c r="A2" s="334"/>
      <c r="B2" s="335"/>
      <c r="C2" s="337"/>
      <c r="D2" s="339"/>
      <c r="E2" s="340"/>
      <c r="F2" s="340"/>
      <c r="G2" s="196" t="s">
        <v>637</v>
      </c>
      <c r="H2" s="196" t="s">
        <v>685</v>
      </c>
      <c r="I2" s="196" t="s">
        <v>1450</v>
      </c>
      <c r="J2" s="196" t="s">
        <v>2732</v>
      </c>
      <c r="K2" s="196" t="s">
        <v>2733</v>
      </c>
      <c r="L2" s="196" t="s">
        <v>1452</v>
      </c>
      <c r="M2" s="196" t="s">
        <v>1453</v>
      </c>
      <c r="N2" s="196" t="s">
        <v>2734</v>
      </c>
      <c r="O2" s="331"/>
    </row>
    <row r="3" spans="1:15">
      <c r="A3" s="327" t="s">
        <v>2735</v>
      </c>
      <c r="B3" s="228"/>
      <c r="C3" s="105" t="s">
        <v>2736</v>
      </c>
      <c r="D3" s="197">
        <v>111</v>
      </c>
      <c r="E3" s="197"/>
      <c r="F3" s="197"/>
      <c r="G3" s="198"/>
      <c r="H3" s="198" t="str">
        <f t="shared" ref="H3:H257" si="0">IF(E3="","Se requiere asignar la fuente de financiamiento (FF)",IF(F3="","Es necesario establcer el número de plazas (No.)",IF(G3="","Se necesita establcer un monto mensual",F3*G3*12)))</f>
        <v>Se requiere asignar la fuente de financiamiento (FF)</v>
      </c>
      <c r="I3" s="198"/>
      <c r="J3" s="198"/>
      <c r="K3" s="198"/>
      <c r="L3" s="198"/>
      <c r="M3" s="198"/>
      <c r="N3" s="198"/>
      <c r="O3" s="199">
        <f t="shared" ref="O3:O257" si="1">SUM(H3:N3)</f>
        <v>0</v>
      </c>
    </row>
    <row r="4" spans="1:15">
      <c r="A4" s="327" t="s">
        <v>2737</v>
      </c>
      <c r="B4" s="228"/>
      <c r="C4" s="105" t="s">
        <v>2738</v>
      </c>
      <c r="D4" s="200">
        <v>111</v>
      </c>
      <c r="E4" s="197"/>
      <c r="F4" s="200"/>
      <c r="G4" s="201"/>
      <c r="H4" s="198" t="str">
        <f t="shared" si="0"/>
        <v>Se requiere asignar la fuente de financiamiento (FF)</v>
      </c>
      <c r="I4" s="201"/>
      <c r="J4" s="201"/>
      <c r="K4" s="201"/>
      <c r="L4" s="201"/>
      <c r="M4" s="201"/>
      <c r="N4" s="201"/>
      <c r="O4" s="199">
        <f t="shared" si="1"/>
        <v>0</v>
      </c>
    </row>
    <row r="5" spans="1:15">
      <c r="A5" s="327" t="s">
        <v>2739</v>
      </c>
      <c r="B5" s="228"/>
      <c r="C5" s="105" t="s">
        <v>2740</v>
      </c>
      <c r="D5" s="200">
        <v>113</v>
      </c>
      <c r="E5" s="197"/>
      <c r="F5" s="200"/>
      <c r="G5" s="202"/>
      <c r="H5" s="198" t="str">
        <f t="shared" si="0"/>
        <v>Se requiere asignar la fuente de financiamiento (FF)</v>
      </c>
      <c r="I5" s="202"/>
      <c r="J5" s="202"/>
      <c r="K5" s="202"/>
      <c r="L5" s="202"/>
      <c r="M5" s="202"/>
      <c r="N5" s="202"/>
      <c r="O5" s="199">
        <f t="shared" si="1"/>
        <v>0</v>
      </c>
    </row>
    <row r="6" spans="1:15">
      <c r="A6" s="327" t="s">
        <v>2741</v>
      </c>
      <c r="B6" s="228"/>
      <c r="C6" s="105" t="s">
        <v>2742</v>
      </c>
      <c r="D6" s="200">
        <v>113</v>
      </c>
      <c r="E6" s="197"/>
      <c r="F6" s="200"/>
      <c r="G6" s="202"/>
      <c r="H6" s="198" t="str">
        <f t="shared" si="0"/>
        <v>Se requiere asignar la fuente de financiamiento (FF)</v>
      </c>
      <c r="I6" s="202"/>
      <c r="J6" s="202"/>
      <c r="K6" s="202"/>
      <c r="L6" s="202"/>
      <c r="M6" s="202"/>
      <c r="N6" s="202"/>
      <c r="O6" s="199">
        <f t="shared" si="1"/>
        <v>0</v>
      </c>
    </row>
    <row r="7" spans="1:15">
      <c r="A7" s="327" t="s">
        <v>3071</v>
      </c>
      <c r="B7" s="228"/>
      <c r="C7" s="105" t="s">
        <v>3072</v>
      </c>
      <c r="D7" s="200">
        <v>113</v>
      </c>
      <c r="E7" s="197">
        <v>14</v>
      </c>
      <c r="F7" s="200">
        <v>1</v>
      </c>
      <c r="G7" s="202">
        <v>25249</v>
      </c>
      <c r="H7" s="198">
        <f t="shared" si="0"/>
        <v>302988</v>
      </c>
      <c r="I7" s="202"/>
      <c r="J7" s="202">
        <v>4208.17</v>
      </c>
      <c r="K7" s="202">
        <v>42081.67</v>
      </c>
      <c r="L7" s="202"/>
      <c r="M7" s="202"/>
      <c r="N7" s="202"/>
      <c r="O7" s="199">
        <f t="shared" si="1"/>
        <v>349277.83999999997</v>
      </c>
    </row>
    <row r="8" spans="1:15">
      <c r="A8" s="327" t="s">
        <v>3073</v>
      </c>
      <c r="B8" s="228"/>
      <c r="C8" s="105" t="s">
        <v>3072</v>
      </c>
      <c r="D8" s="200">
        <v>113</v>
      </c>
      <c r="E8" s="197">
        <v>14</v>
      </c>
      <c r="F8" s="200">
        <v>1</v>
      </c>
      <c r="G8" s="202">
        <v>20936</v>
      </c>
      <c r="H8" s="198">
        <f t="shared" si="0"/>
        <v>251232</v>
      </c>
      <c r="I8" s="202"/>
      <c r="J8" s="202">
        <v>3489.33</v>
      </c>
      <c r="K8" s="202">
        <v>34893.33</v>
      </c>
      <c r="L8" s="202"/>
      <c r="M8" s="202"/>
      <c r="N8" s="202"/>
      <c r="O8" s="199">
        <f t="shared" si="1"/>
        <v>289614.65999999997</v>
      </c>
    </row>
    <row r="9" spans="1:15">
      <c r="A9" s="327" t="s">
        <v>3074</v>
      </c>
      <c r="B9" s="228"/>
      <c r="C9" s="105" t="s">
        <v>3072</v>
      </c>
      <c r="D9" s="200">
        <v>113</v>
      </c>
      <c r="E9" s="197">
        <v>14</v>
      </c>
      <c r="F9" s="200">
        <v>1</v>
      </c>
      <c r="G9" s="201">
        <v>19726</v>
      </c>
      <c r="H9" s="198">
        <f t="shared" si="0"/>
        <v>236712</v>
      </c>
      <c r="I9" s="201"/>
      <c r="J9" s="201">
        <v>3284.67</v>
      </c>
      <c r="K9" s="201">
        <v>32876.67</v>
      </c>
      <c r="L9" s="201"/>
      <c r="M9" s="201"/>
      <c r="N9" s="201"/>
      <c r="O9" s="199">
        <f t="shared" si="1"/>
        <v>272873.34000000003</v>
      </c>
    </row>
    <row r="10" spans="1:15">
      <c r="A10" s="327" t="s">
        <v>3075</v>
      </c>
      <c r="B10" s="228"/>
      <c r="C10" s="105" t="s">
        <v>3072</v>
      </c>
      <c r="D10" s="200">
        <v>113</v>
      </c>
      <c r="E10" s="197">
        <v>14</v>
      </c>
      <c r="F10" s="200">
        <v>1</v>
      </c>
      <c r="G10" s="202">
        <v>18856</v>
      </c>
      <c r="H10" s="198">
        <f t="shared" si="0"/>
        <v>226272</v>
      </c>
      <c r="I10" s="202"/>
      <c r="J10" s="202">
        <v>3142.67</v>
      </c>
      <c r="K10" s="202">
        <v>31426.67</v>
      </c>
      <c r="L10" s="202"/>
      <c r="M10" s="202"/>
      <c r="N10" s="202"/>
      <c r="O10" s="199">
        <f t="shared" si="1"/>
        <v>260841.34000000003</v>
      </c>
    </row>
    <row r="11" spans="1:15">
      <c r="A11" s="327" t="s">
        <v>3076</v>
      </c>
      <c r="B11" s="228"/>
      <c r="C11" s="105" t="s">
        <v>3072</v>
      </c>
      <c r="D11" s="200">
        <v>113</v>
      </c>
      <c r="E11" s="197">
        <v>14</v>
      </c>
      <c r="F11" s="200">
        <v>1</v>
      </c>
      <c r="G11" s="202">
        <v>18856</v>
      </c>
      <c r="H11" s="198">
        <f t="shared" si="0"/>
        <v>226272</v>
      </c>
      <c r="I11" s="202"/>
      <c r="J11" s="202">
        <v>3143</v>
      </c>
      <c r="K11" s="202">
        <v>31427</v>
      </c>
      <c r="L11" s="202"/>
      <c r="M11" s="202"/>
      <c r="N11" s="202"/>
      <c r="O11" s="199">
        <f t="shared" si="1"/>
        <v>260842</v>
      </c>
    </row>
    <row r="12" spans="1:15">
      <c r="A12" s="327" t="s">
        <v>3077</v>
      </c>
      <c r="B12" s="228"/>
      <c r="C12" s="105" t="s">
        <v>3072</v>
      </c>
      <c r="D12" s="200">
        <v>113</v>
      </c>
      <c r="E12" s="197">
        <v>14</v>
      </c>
      <c r="F12" s="200">
        <v>1</v>
      </c>
      <c r="G12" s="202">
        <v>18856</v>
      </c>
      <c r="H12" s="198">
        <f t="shared" si="0"/>
        <v>226272</v>
      </c>
      <c r="I12" s="202"/>
      <c r="J12" s="202">
        <v>3143</v>
      </c>
      <c r="K12" s="202">
        <v>31427</v>
      </c>
      <c r="L12" s="202"/>
      <c r="M12" s="202"/>
      <c r="N12" s="202"/>
      <c r="O12" s="199">
        <f t="shared" si="1"/>
        <v>260842</v>
      </c>
    </row>
    <row r="13" spans="1:15">
      <c r="A13" s="327" t="s">
        <v>3078</v>
      </c>
      <c r="B13" s="228"/>
      <c r="C13" s="105" t="s">
        <v>3072</v>
      </c>
      <c r="D13" s="200">
        <v>113</v>
      </c>
      <c r="E13" s="197">
        <v>14</v>
      </c>
      <c r="F13" s="200">
        <v>1</v>
      </c>
      <c r="G13" s="202">
        <v>18856</v>
      </c>
      <c r="H13" s="198">
        <f t="shared" si="0"/>
        <v>226272</v>
      </c>
      <c r="I13" s="202"/>
      <c r="J13" s="202">
        <v>3143</v>
      </c>
      <c r="K13" s="202">
        <v>31427</v>
      </c>
      <c r="L13" s="202"/>
      <c r="M13" s="202"/>
      <c r="N13" s="202"/>
      <c r="O13" s="199">
        <f t="shared" si="1"/>
        <v>260842</v>
      </c>
    </row>
    <row r="14" spans="1:15">
      <c r="A14" s="327" t="s">
        <v>3079</v>
      </c>
      <c r="B14" s="228"/>
      <c r="C14" s="105" t="s">
        <v>3072</v>
      </c>
      <c r="D14" s="200">
        <v>113</v>
      </c>
      <c r="E14" s="197">
        <v>14</v>
      </c>
      <c r="F14" s="200">
        <v>1</v>
      </c>
      <c r="G14" s="202">
        <v>18856</v>
      </c>
      <c r="H14" s="198">
        <f t="shared" si="0"/>
        <v>226272</v>
      </c>
      <c r="I14" s="201"/>
      <c r="J14" s="201">
        <v>3143</v>
      </c>
      <c r="K14" s="201">
        <v>31427</v>
      </c>
      <c r="L14" s="201"/>
      <c r="M14" s="201"/>
      <c r="N14" s="201"/>
      <c r="O14" s="199">
        <f t="shared" si="1"/>
        <v>260842</v>
      </c>
    </row>
    <row r="15" spans="1:15">
      <c r="A15" s="327" t="s">
        <v>3080</v>
      </c>
      <c r="B15" s="228"/>
      <c r="C15" s="105" t="s">
        <v>3072</v>
      </c>
      <c r="D15" s="200">
        <v>113</v>
      </c>
      <c r="E15" s="197">
        <v>14</v>
      </c>
      <c r="F15" s="200">
        <v>1</v>
      </c>
      <c r="G15" s="202">
        <v>18856</v>
      </c>
      <c r="H15" s="198">
        <f t="shared" si="0"/>
        <v>226272</v>
      </c>
      <c r="I15" s="202"/>
      <c r="J15" s="202">
        <v>3143</v>
      </c>
      <c r="K15" s="202">
        <v>31427</v>
      </c>
      <c r="L15" s="202"/>
      <c r="M15" s="202"/>
      <c r="N15" s="202"/>
      <c r="O15" s="199">
        <f t="shared" si="1"/>
        <v>260842</v>
      </c>
    </row>
    <row r="16" spans="1:15">
      <c r="A16" s="327" t="s">
        <v>3081</v>
      </c>
      <c r="B16" s="228"/>
      <c r="C16" s="105" t="s">
        <v>3072</v>
      </c>
      <c r="D16" s="200">
        <v>113</v>
      </c>
      <c r="E16" s="197">
        <v>14</v>
      </c>
      <c r="F16" s="200">
        <v>1</v>
      </c>
      <c r="G16" s="202">
        <v>17036</v>
      </c>
      <c r="H16" s="198">
        <f t="shared" si="0"/>
        <v>204432</v>
      </c>
      <c r="I16" s="202"/>
      <c r="J16" s="202">
        <v>2839.33</v>
      </c>
      <c r="K16" s="202">
        <v>28393.33</v>
      </c>
      <c r="L16" s="202"/>
      <c r="M16" s="202"/>
      <c r="N16" s="202"/>
      <c r="O16" s="199">
        <f t="shared" si="1"/>
        <v>235664.65999999997</v>
      </c>
    </row>
    <row r="17" spans="1:15">
      <c r="A17" s="327" t="s">
        <v>3082</v>
      </c>
      <c r="B17" s="228"/>
      <c r="C17" s="105" t="s">
        <v>3072</v>
      </c>
      <c r="D17" s="200">
        <v>113</v>
      </c>
      <c r="E17" s="197">
        <v>14</v>
      </c>
      <c r="F17" s="200">
        <v>2</v>
      </c>
      <c r="G17" s="202">
        <v>14022</v>
      </c>
      <c r="H17" s="198">
        <f t="shared" si="0"/>
        <v>336528</v>
      </c>
      <c r="I17" s="202"/>
      <c r="J17" s="202">
        <v>4674</v>
      </c>
      <c r="K17" s="202">
        <v>46740</v>
      </c>
      <c r="L17" s="202"/>
      <c r="M17" s="202"/>
      <c r="N17" s="202"/>
      <c r="O17" s="199">
        <f t="shared" si="1"/>
        <v>387942</v>
      </c>
    </row>
    <row r="18" spans="1:15">
      <c r="A18" s="327" t="s">
        <v>3083</v>
      </c>
      <c r="B18" s="228"/>
      <c r="C18" s="105" t="s">
        <v>3072</v>
      </c>
      <c r="D18" s="200">
        <v>113</v>
      </c>
      <c r="E18" s="197">
        <v>14</v>
      </c>
      <c r="F18" s="200">
        <v>1</v>
      </c>
      <c r="G18" s="202">
        <v>12708</v>
      </c>
      <c r="H18" s="198">
        <f t="shared" si="0"/>
        <v>152496</v>
      </c>
      <c r="I18" s="202"/>
      <c r="J18" s="202">
        <v>2118</v>
      </c>
      <c r="K18" s="202">
        <v>21180</v>
      </c>
      <c r="L18" s="202"/>
      <c r="M18" s="202"/>
      <c r="N18" s="202"/>
      <c r="O18" s="199">
        <f t="shared" si="1"/>
        <v>175794</v>
      </c>
    </row>
    <row r="19" spans="1:15">
      <c r="A19" s="327" t="s">
        <v>3084</v>
      </c>
      <c r="B19" s="228"/>
      <c r="C19" s="105" t="s">
        <v>3072</v>
      </c>
      <c r="D19" s="200">
        <v>113</v>
      </c>
      <c r="E19" s="197">
        <v>14</v>
      </c>
      <c r="F19" s="200">
        <v>1</v>
      </c>
      <c r="G19" s="202">
        <v>11968</v>
      </c>
      <c r="H19" s="198">
        <f t="shared" si="0"/>
        <v>143616</v>
      </c>
      <c r="I19" s="202"/>
      <c r="J19" s="202">
        <v>1994.67</v>
      </c>
      <c r="K19" s="202">
        <v>19946.669999999998</v>
      </c>
      <c r="L19" s="202"/>
      <c r="M19" s="202"/>
      <c r="N19" s="202"/>
      <c r="O19" s="199">
        <f t="shared" si="1"/>
        <v>165557.34000000003</v>
      </c>
    </row>
    <row r="20" spans="1:15">
      <c r="A20" s="327" t="s">
        <v>3085</v>
      </c>
      <c r="B20" s="228"/>
      <c r="C20" s="105" t="s">
        <v>3072</v>
      </c>
      <c r="D20" s="200">
        <v>113</v>
      </c>
      <c r="E20" s="197">
        <v>14</v>
      </c>
      <c r="F20" s="200">
        <v>1</v>
      </c>
      <c r="G20" s="202">
        <v>11968</v>
      </c>
      <c r="H20" s="198">
        <f t="shared" si="0"/>
        <v>143616</v>
      </c>
      <c r="I20" s="202"/>
      <c r="J20" s="202">
        <v>1994.67</v>
      </c>
      <c r="K20" s="202">
        <v>19946.669999999998</v>
      </c>
      <c r="L20" s="202"/>
      <c r="M20" s="202"/>
      <c r="N20" s="202"/>
      <c r="O20" s="199">
        <f t="shared" si="1"/>
        <v>165557.34000000003</v>
      </c>
    </row>
    <row r="21" spans="1:15" ht="15.75" customHeight="1">
      <c r="A21" s="327" t="s">
        <v>3086</v>
      </c>
      <c r="B21" s="228"/>
      <c r="C21" s="105" t="s">
        <v>3072</v>
      </c>
      <c r="D21" s="200">
        <v>113</v>
      </c>
      <c r="E21" s="197">
        <v>14</v>
      </c>
      <c r="F21" s="200">
        <v>1</v>
      </c>
      <c r="G21" s="202">
        <v>15963.74</v>
      </c>
      <c r="H21" s="198">
        <f t="shared" si="0"/>
        <v>191564.88</v>
      </c>
      <c r="I21" s="202"/>
      <c r="J21" s="202">
        <v>2660.62</v>
      </c>
      <c r="K21" s="202">
        <v>26606.23</v>
      </c>
      <c r="L21" s="202"/>
      <c r="M21" s="202"/>
      <c r="N21" s="202"/>
      <c r="O21" s="199">
        <f t="shared" si="1"/>
        <v>220831.73</v>
      </c>
    </row>
    <row r="22" spans="1:15" ht="15.75" customHeight="1">
      <c r="A22" s="327" t="s">
        <v>3087</v>
      </c>
      <c r="B22" s="228"/>
      <c r="C22" s="105" t="s">
        <v>3072</v>
      </c>
      <c r="D22" s="200">
        <v>113</v>
      </c>
      <c r="E22" s="197">
        <v>14</v>
      </c>
      <c r="F22" s="200">
        <v>1</v>
      </c>
      <c r="G22" s="202">
        <v>10862.4</v>
      </c>
      <c r="H22" s="198">
        <f t="shared" si="0"/>
        <v>130348.79999999999</v>
      </c>
      <c r="I22" s="202"/>
      <c r="J22" s="202">
        <v>1810.33</v>
      </c>
      <c r="K22" s="202">
        <v>18103.330000000002</v>
      </c>
      <c r="L22" s="202"/>
      <c r="M22" s="202"/>
      <c r="N22" s="202"/>
      <c r="O22" s="199">
        <f t="shared" si="1"/>
        <v>150262.45999999996</v>
      </c>
    </row>
    <row r="23" spans="1:15" ht="15.75" customHeight="1">
      <c r="A23" s="327" t="s">
        <v>3088</v>
      </c>
      <c r="B23" s="228"/>
      <c r="C23" s="105" t="s">
        <v>3072</v>
      </c>
      <c r="D23" s="200">
        <v>113</v>
      </c>
      <c r="E23" s="197">
        <v>14</v>
      </c>
      <c r="F23" s="200">
        <v>1</v>
      </c>
      <c r="G23" s="201">
        <v>10862</v>
      </c>
      <c r="H23" s="198">
        <f t="shared" si="0"/>
        <v>130344</v>
      </c>
      <c r="I23" s="201"/>
      <c r="J23" s="201">
        <v>1810.33</v>
      </c>
      <c r="K23" s="201">
        <v>18103.330000000002</v>
      </c>
      <c r="L23" s="201"/>
      <c r="M23" s="201"/>
      <c r="N23" s="201"/>
      <c r="O23" s="199">
        <f t="shared" si="1"/>
        <v>150257.65999999997</v>
      </c>
    </row>
    <row r="24" spans="1:15" ht="15.75" customHeight="1">
      <c r="A24" s="327" t="s">
        <v>3089</v>
      </c>
      <c r="B24" s="228"/>
      <c r="C24" s="105" t="s">
        <v>3072</v>
      </c>
      <c r="D24" s="200">
        <v>113</v>
      </c>
      <c r="E24" s="197">
        <v>14</v>
      </c>
      <c r="F24" s="200">
        <v>4</v>
      </c>
      <c r="G24" s="202">
        <v>10645.24</v>
      </c>
      <c r="H24" s="198">
        <f t="shared" si="0"/>
        <v>510971.52</v>
      </c>
      <c r="I24" s="202"/>
      <c r="J24" s="202">
        <v>7096.66</v>
      </c>
      <c r="K24" s="202">
        <v>70966.66</v>
      </c>
      <c r="L24" s="202"/>
      <c r="M24" s="202"/>
      <c r="N24" s="202"/>
      <c r="O24" s="199">
        <f t="shared" si="1"/>
        <v>589034.84</v>
      </c>
    </row>
    <row r="25" spans="1:15" ht="15.75" customHeight="1">
      <c r="A25" s="327" t="s">
        <v>3090</v>
      </c>
      <c r="B25" s="228"/>
      <c r="C25" s="105" t="s">
        <v>3072</v>
      </c>
      <c r="D25" s="200">
        <v>113</v>
      </c>
      <c r="E25" s="197">
        <v>14</v>
      </c>
      <c r="F25" s="200">
        <v>1</v>
      </c>
      <c r="G25" s="202">
        <v>9727.82</v>
      </c>
      <c r="H25" s="198">
        <f t="shared" si="0"/>
        <v>116733.84</v>
      </c>
      <c r="I25" s="202"/>
      <c r="J25" s="202">
        <v>1621.17</v>
      </c>
      <c r="K25" s="202">
        <v>16211.67</v>
      </c>
      <c r="L25" s="202"/>
      <c r="M25" s="202"/>
      <c r="N25" s="202"/>
      <c r="O25" s="199">
        <f t="shared" si="1"/>
        <v>134566.68</v>
      </c>
    </row>
    <row r="26" spans="1:15" ht="15.75" customHeight="1">
      <c r="A26" s="327" t="s">
        <v>3091</v>
      </c>
      <c r="B26" s="228"/>
      <c r="C26" s="105" t="s">
        <v>3072</v>
      </c>
      <c r="D26" s="200">
        <v>113</v>
      </c>
      <c r="E26" s="197">
        <v>14</v>
      </c>
      <c r="F26" s="200">
        <v>2</v>
      </c>
      <c r="G26" s="202">
        <v>7727.82</v>
      </c>
      <c r="H26" s="198">
        <f t="shared" si="0"/>
        <v>185467.68</v>
      </c>
      <c r="I26" s="202"/>
      <c r="J26" s="202">
        <v>2575.66</v>
      </c>
      <c r="K26" s="202">
        <v>25756.66</v>
      </c>
      <c r="L26" s="202"/>
      <c r="M26" s="202"/>
      <c r="N26" s="202"/>
      <c r="O26" s="199">
        <f t="shared" si="1"/>
        <v>213800</v>
      </c>
    </row>
    <row r="27" spans="1:15" ht="15.75" customHeight="1">
      <c r="A27" s="327" t="s">
        <v>3092</v>
      </c>
      <c r="B27" s="228"/>
      <c r="C27" s="105" t="s">
        <v>3072</v>
      </c>
      <c r="D27" s="200">
        <v>113</v>
      </c>
      <c r="E27" s="197">
        <v>14</v>
      </c>
      <c r="F27" s="200">
        <v>5</v>
      </c>
      <c r="G27" s="202">
        <v>7727.85</v>
      </c>
      <c r="H27" s="198">
        <f t="shared" si="0"/>
        <v>463671</v>
      </c>
      <c r="I27" s="202"/>
      <c r="J27" s="202">
        <v>6439.85</v>
      </c>
      <c r="K27" s="202">
        <v>64398.5</v>
      </c>
      <c r="L27" s="202"/>
      <c r="M27" s="202"/>
      <c r="N27" s="202"/>
      <c r="O27" s="199">
        <f t="shared" si="1"/>
        <v>534509.35</v>
      </c>
    </row>
    <row r="28" spans="1:15" ht="15.75" customHeight="1">
      <c r="A28" s="327" t="s">
        <v>3093</v>
      </c>
      <c r="B28" s="228"/>
      <c r="C28" s="105" t="s">
        <v>3072</v>
      </c>
      <c r="D28" s="200">
        <v>113</v>
      </c>
      <c r="E28" s="197">
        <v>14</v>
      </c>
      <c r="F28" s="200">
        <v>1</v>
      </c>
      <c r="G28" s="201">
        <v>7727.82</v>
      </c>
      <c r="H28" s="198">
        <f t="shared" si="0"/>
        <v>92733.84</v>
      </c>
      <c r="I28" s="201"/>
      <c r="J28" s="201">
        <v>1287.97</v>
      </c>
      <c r="K28" s="201">
        <v>12879.7</v>
      </c>
      <c r="L28" s="201"/>
      <c r="M28" s="201"/>
      <c r="N28" s="201"/>
      <c r="O28" s="199">
        <f t="shared" si="1"/>
        <v>106901.51</v>
      </c>
    </row>
    <row r="29" spans="1:15" ht="15.75" customHeight="1">
      <c r="A29" s="327" t="s">
        <v>3094</v>
      </c>
      <c r="B29" s="228"/>
      <c r="C29" s="105" t="s">
        <v>3072</v>
      </c>
      <c r="D29" s="200">
        <v>113</v>
      </c>
      <c r="E29" s="197">
        <v>14</v>
      </c>
      <c r="F29" s="200">
        <v>16</v>
      </c>
      <c r="G29" s="202">
        <v>7727.82</v>
      </c>
      <c r="H29" s="198">
        <f t="shared" si="0"/>
        <v>1483741.44</v>
      </c>
      <c r="I29" s="202"/>
      <c r="J29" s="202">
        <v>20607.52</v>
      </c>
      <c r="K29" s="202">
        <v>206075.2</v>
      </c>
      <c r="L29" s="202">
        <v>85000</v>
      </c>
      <c r="M29" s="202"/>
      <c r="N29" s="202"/>
      <c r="O29" s="199">
        <f t="shared" si="1"/>
        <v>1795424.16</v>
      </c>
    </row>
    <row r="30" spans="1:15" ht="15.75" customHeight="1">
      <c r="A30" s="327" t="s">
        <v>3095</v>
      </c>
      <c r="B30" s="228"/>
      <c r="C30" s="105" t="s">
        <v>3072</v>
      </c>
      <c r="D30" s="200">
        <v>113</v>
      </c>
      <c r="E30" s="197">
        <v>14</v>
      </c>
      <c r="F30" s="200">
        <v>1</v>
      </c>
      <c r="G30" s="202">
        <v>5637.08</v>
      </c>
      <c r="H30" s="198">
        <f t="shared" si="0"/>
        <v>67644.959999999992</v>
      </c>
      <c r="I30" s="202"/>
      <c r="J30" s="202">
        <v>939.51</v>
      </c>
      <c r="K30" s="202">
        <v>9395.1299999999992</v>
      </c>
      <c r="L30" s="202"/>
      <c r="M30" s="202"/>
      <c r="N30" s="202"/>
      <c r="O30" s="199">
        <f t="shared" si="1"/>
        <v>77979.599999999991</v>
      </c>
    </row>
    <row r="31" spans="1:15" ht="15.75" customHeight="1">
      <c r="A31" s="327" t="s">
        <v>3096</v>
      </c>
      <c r="B31" s="228"/>
      <c r="C31" s="105" t="s">
        <v>3072</v>
      </c>
      <c r="D31" s="200">
        <v>113</v>
      </c>
      <c r="E31" s="197">
        <v>14</v>
      </c>
      <c r="F31" s="200">
        <v>1</v>
      </c>
      <c r="G31" s="202">
        <v>6000</v>
      </c>
      <c r="H31" s="198">
        <f t="shared" si="0"/>
        <v>72000</v>
      </c>
      <c r="I31" s="202"/>
      <c r="J31" s="202">
        <v>1000</v>
      </c>
      <c r="K31" s="202">
        <v>10000</v>
      </c>
      <c r="L31" s="202"/>
      <c r="M31" s="202"/>
      <c r="N31" s="202"/>
      <c r="O31" s="199">
        <f t="shared" si="1"/>
        <v>83000</v>
      </c>
    </row>
    <row r="32" spans="1:15" ht="15.75" customHeight="1">
      <c r="A32" s="327" t="s">
        <v>3097</v>
      </c>
      <c r="B32" s="228"/>
      <c r="C32" s="105" t="s">
        <v>3072</v>
      </c>
      <c r="D32" s="200">
        <v>113</v>
      </c>
      <c r="E32" s="197">
        <v>14</v>
      </c>
      <c r="F32" s="200">
        <v>1</v>
      </c>
      <c r="G32" s="202">
        <v>3168</v>
      </c>
      <c r="H32" s="198">
        <f t="shared" si="0"/>
        <v>38016</v>
      </c>
      <c r="I32" s="202"/>
      <c r="J32" s="202">
        <v>528</v>
      </c>
      <c r="K32" s="202">
        <v>5280</v>
      </c>
      <c r="L32" s="202"/>
      <c r="M32" s="202"/>
      <c r="N32" s="202"/>
      <c r="O32" s="199">
        <f t="shared" si="1"/>
        <v>43824</v>
      </c>
    </row>
    <row r="33" spans="1:15" ht="15.75" customHeight="1">
      <c r="A33" s="327" t="s">
        <v>3098</v>
      </c>
      <c r="B33" s="228"/>
      <c r="C33" s="105" t="s">
        <v>3072</v>
      </c>
      <c r="D33" s="200">
        <v>113</v>
      </c>
      <c r="E33" s="197">
        <v>14</v>
      </c>
      <c r="F33" s="200">
        <v>1</v>
      </c>
      <c r="G33" s="202">
        <v>7727.82</v>
      </c>
      <c r="H33" s="198">
        <f t="shared" si="0"/>
        <v>92733.84</v>
      </c>
      <c r="I33" s="202"/>
      <c r="J33" s="202">
        <v>1287.97</v>
      </c>
      <c r="K33" s="202">
        <v>12879.7</v>
      </c>
      <c r="L33" s="202"/>
      <c r="M33" s="202"/>
      <c r="N33" s="202"/>
      <c r="O33" s="199">
        <f t="shared" si="1"/>
        <v>106901.51</v>
      </c>
    </row>
    <row r="34" spans="1:15" ht="15.75" customHeight="1">
      <c r="A34" s="327"/>
      <c r="B34" s="228"/>
      <c r="C34" s="105"/>
      <c r="D34" s="200">
        <v>113</v>
      </c>
      <c r="E34" s="197"/>
      <c r="F34" s="200"/>
      <c r="G34" s="202"/>
      <c r="H34" s="198" t="str">
        <f t="shared" si="0"/>
        <v>Se requiere asignar la fuente de financiamiento (FF)</v>
      </c>
      <c r="I34" s="202"/>
      <c r="J34" s="202"/>
      <c r="K34" s="202"/>
      <c r="L34" s="202"/>
      <c r="M34" s="202"/>
      <c r="N34" s="202"/>
      <c r="O34" s="199">
        <f t="shared" si="1"/>
        <v>0</v>
      </c>
    </row>
    <row r="35" spans="1:15" ht="15.75" customHeight="1">
      <c r="A35" s="327"/>
      <c r="B35" s="228"/>
      <c r="C35" s="105"/>
      <c r="D35" s="200">
        <v>113</v>
      </c>
      <c r="E35" s="197"/>
      <c r="F35" s="200"/>
      <c r="G35" s="201"/>
      <c r="H35" s="198" t="str">
        <f t="shared" si="0"/>
        <v>Se requiere asignar la fuente de financiamiento (FF)</v>
      </c>
      <c r="I35" s="201"/>
      <c r="J35" s="201"/>
      <c r="K35" s="201"/>
      <c r="L35" s="201"/>
      <c r="M35" s="201"/>
      <c r="N35" s="201"/>
      <c r="O35" s="199">
        <f t="shared" si="1"/>
        <v>0</v>
      </c>
    </row>
    <row r="36" spans="1:15" ht="15.75" customHeight="1">
      <c r="A36" s="327"/>
      <c r="B36" s="228"/>
      <c r="C36" s="105"/>
      <c r="D36" s="200">
        <v>113</v>
      </c>
      <c r="E36" s="197"/>
      <c r="F36" s="200"/>
      <c r="G36" s="202"/>
      <c r="H36" s="198" t="str">
        <f t="shared" si="0"/>
        <v>Se requiere asignar la fuente de financiamiento (FF)</v>
      </c>
      <c r="I36" s="202"/>
      <c r="J36" s="202"/>
      <c r="K36" s="202"/>
      <c r="L36" s="202"/>
      <c r="M36" s="202"/>
      <c r="N36" s="202"/>
      <c r="O36" s="199">
        <f t="shared" si="1"/>
        <v>0</v>
      </c>
    </row>
    <row r="37" spans="1:15" ht="15.75" customHeight="1">
      <c r="A37" s="327"/>
      <c r="B37" s="228"/>
      <c r="C37" s="105"/>
      <c r="D37" s="200">
        <v>113</v>
      </c>
      <c r="E37" s="197"/>
      <c r="F37" s="200"/>
      <c r="G37" s="201"/>
      <c r="H37" s="198" t="str">
        <f t="shared" si="0"/>
        <v>Se requiere asignar la fuente de financiamiento (FF)</v>
      </c>
      <c r="I37" s="201"/>
      <c r="J37" s="201"/>
      <c r="K37" s="201"/>
      <c r="L37" s="201"/>
      <c r="M37" s="201"/>
      <c r="N37" s="201"/>
      <c r="O37" s="199">
        <f t="shared" si="1"/>
        <v>0</v>
      </c>
    </row>
    <row r="38" spans="1:15" ht="15.75" customHeight="1">
      <c r="A38" s="327"/>
      <c r="B38" s="228"/>
      <c r="C38" s="105"/>
      <c r="D38" s="200">
        <v>113</v>
      </c>
      <c r="E38" s="197"/>
      <c r="F38" s="200"/>
      <c r="G38" s="202"/>
      <c r="H38" s="198" t="str">
        <f t="shared" si="0"/>
        <v>Se requiere asignar la fuente de financiamiento (FF)</v>
      </c>
      <c r="I38" s="202"/>
      <c r="J38" s="202"/>
      <c r="K38" s="202"/>
      <c r="L38" s="202"/>
      <c r="M38" s="202"/>
      <c r="N38" s="202"/>
      <c r="O38" s="199">
        <f t="shared" si="1"/>
        <v>0</v>
      </c>
    </row>
    <row r="39" spans="1:15" ht="15.75" customHeight="1">
      <c r="A39" s="327"/>
      <c r="B39" s="228"/>
      <c r="C39" s="105"/>
      <c r="D39" s="200">
        <v>113</v>
      </c>
      <c r="E39" s="197"/>
      <c r="F39" s="200"/>
      <c r="G39" s="202"/>
      <c r="H39" s="198" t="str">
        <f t="shared" si="0"/>
        <v>Se requiere asignar la fuente de financiamiento (FF)</v>
      </c>
      <c r="I39" s="202"/>
      <c r="J39" s="202"/>
      <c r="K39" s="202"/>
      <c r="L39" s="202"/>
      <c r="M39" s="202"/>
      <c r="N39" s="202"/>
      <c r="O39" s="199">
        <f t="shared" si="1"/>
        <v>0</v>
      </c>
    </row>
    <row r="40" spans="1:15" ht="15.75" customHeight="1">
      <c r="A40" s="327"/>
      <c r="B40" s="228"/>
      <c r="C40" s="105"/>
      <c r="D40" s="200">
        <v>113</v>
      </c>
      <c r="E40" s="197"/>
      <c r="F40" s="200"/>
      <c r="G40" s="201"/>
      <c r="H40" s="198" t="str">
        <f t="shared" si="0"/>
        <v>Se requiere asignar la fuente de financiamiento (FF)</v>
      </c>
      <c r="I40" s="201"/>
      <c r="J40" s="201"/>
      <c r="K40" s="201"/>
      <c r="L40" s="201"/>
      <c r="M40" s="201"/>
      <c r="N40" s="201"/>
      <c r="O40" s="199">
        <f t="shared" si="1"/>
        <v>0</v>
      </c>
    </row>
    <row r="41" spans="1:15" ht="15.75" customHeight="1">
      <c r="A41" s="327"/>
      <c r="B41" s="228"/>
      <c r="C41" s="105"/>
      <c r="D41" s="200">
        <v>113</v>
      </c>
      <c r="E41" s="197"/>
      <c r="F41" s="200"/>
      <c r="G41" s="201"/>
      <c r="H41" s="198" t="str">
        <f t="shared" si="0"/>
        <v>Se requiere asignar la fuente de financiamiento (FF)</v>
      </c>
      <c r="I41" s="201"/>
      <c r="J41" s="201"/>
      <c r="K41" s="201"/>
      <c r="L41" s="201"/>
      <c r="M41" s="201"/>
      <c r="N41" s="201"/>
      <c r="O41" s="199">
        <f t="shared" si="1"/>
        <v>0</v>
      </c>
    </row>
    <row r="42" spans="1:15" ht="15.75" customHeight="1">
      <c r="A42" s="327"/>
      <c r="B42" s="228"/>
      <c r="C42" s="105"/>
      <c r="D42" s="200">
        <v>113</v>
      </c>
      <c r="E42" s="197"/>
      <c r="F42" s="200"/>
      <c r="G42" s="202"/>
      <c r="H42" s="198" t="str">
        <f t="shared" si="0"/>
        <v>Se requiere asignar la fuente de financiamiento (FF)</v>
      </c>
      <c r="I42" s="202"/>
      <c r="J42" s="202"/>
      <c r="K42" s="202"/>
      <c r="L42" s="202"/>
      <c r="M42" s="202"/>
      <c r="N42" s="202"/>
      <c r="O42" s="199">
        <f t="shared" si="1"/>
        <v>0</v>
      </c>
    </row>
    <row r="43" spans="1:15" ht="15.75" customHeight="1">
      <c r="A43" s="327"/>
      <c r="B43" s="228"/>
      <c r="C43" s="105"/>
      <c r="D43" s="200">
        <v>113</v>
      </c>
      <c r="E43" s="197"/>
      <c r="F43" s="200"/>
      <c r="G43" s="202"/>
      <c r="H43" s="198" t="str">
        <f t="shared" si="0"/>
        <v>Se requiere asignar la fuente de financiamiento (FF)</v>
      </c>
      <c r="I43" s="202"/>
      <c r="J43" s="202"/>
      <c r="K43" s="202"/>
      <c r="L43" s="202"/>
      <c r="M43" s="202"/>
      <c r="N43" s="202"/>
      <c r="O43" s="199">
        <f t="shared" si="1"/>
        <v>0</v>
      </c>
    </row>
    <row r="44" spans="1:15" ht="15.75" customHeight="1">
      <c r="A44" s="327"/>
      <c r="B44" s="228"/>
      <c r="C44" s="105"/>
      <c r="D44" s="200">
        <v>113</v>
      </c>
      <c r="E44" s="197"/>
      <c r="F44" s="200"/>
      <c r="G44" s="202"/>
      <c r="H44" s="198" t="str">
        <f t="shared" si="0"/>
        <v>Se requiere asignar la fuente de financiamiento (FF)</v>
      </c>
      <c r="I44" s="202"/>
      <c r="J44" s="202"/>
      <c r="K44" s="202"/>
      <c r="L44" s="202"/>
      <c r="M44" s="202"/>
      <c r="N44" s="202"/>
      <c r="O44" s="199">
        <f t="shared" si="1"/>
        <v>0</v>
      </c>
    </row>
    <row r="45" spans="1:15" ht="15.75" customHeight="1">
      <c r="A45" s="327"/>
      <c r="B45" s="228"/>
      <c r="C45" s="105"/>
      <c r="D45" s="200">
        <v>113</v>
      </c>
      <c r="E45" s="197"/>
      <c r="F45" s="200"/>
      <c r="G45" s="202"/>
      <c r="H45" s="198" t="str">
        <f t="shared" si="0"/>
        <v>Se requiere asignar la fuente de financiamiento (FF)</v>
      </c>
      <c r="I45" s="202"/>
      <c r="J45" s="202"/>
      <c r="K45" s="202"/>
      <c r="L45" s="202"/>
      <c r="M45" s="202"/>
      <c r="N45" s="202"/>
      <c r="O45" s="199">
        <f t="shared" si="1"/>
        <v>0</v>
      </c>
    </row>
    <row r="46" spans="1:15" ht="15.75" customHeight="1">
      <c r="A46" s="327"/>
      <c r="B46" s="228"/>
      <c r="C46" s="105"/>
      <c r="D46" s="200">
        <v>113</v>
      </c>
      <c r="E46" s="197"/>
      <c r="F46" s="200"/>
      <c r="G46" s="202"/>
      <c r="H46" s="198" t="str">
        <f t="shared" si="0"/>
        <v>Se requiere asignar la fuente de financiamiento (FF)</v>
      </c>
      <c r="I46" s="202"/>
      <c r="J46" s="202"/>
      <c r="K46" s="202"/>
      <c r="L46" s="202"/>
      <c r="M46" s="202"/>
      <c r="N46" s="202"/>
      <c r="O46" s="199">
        <f t="shared" si="1"/>
        <v>0</v>
      </c>
    </row>
    <row r="47" spans="1:15" ht="15.75" customHeight="1">
      <c r="A47" s="327"/>
      <c r="B47" s="228"/>
      <c r="C47" s="105"/>
      <c r="D47" s="200">
        <v>113</v>
      </c>
      <c r="E47" s="197"/>
      <c r="F47" s="200"/>
      <c r="G47" s="202"/>
      <c r="H47" s="198" t="str">
        <f t="shared" si="0"/>
        <v>Se requiere asignar la fuente de financiamiento (FF)</v>
      </c>
      <c r="I47" s="202"/>
      <c r="J47" s="202"/>
      <c r="K47" s="202"/>
      <c r="L47" s="202"/>
      <c r="M47" s="202"/>
      <c r="N47" s="202"/>
      <c r="O47" s="199">
        <f t="shared" si="1"/>
        <v>0</v>
      </c>
    </row>
    <row r="48" spans="1:15" ht="15.75" customHeight="1">
      <c r="A48" s="327"/>
      <c r="B48" s="228"/>
      <c r="C48" s="105"/>
      <c r="D48" s="200">
        <v>113</v>
      </c>
      <c r="E48" s="197"/>
      <c r="F48" s="200"/>
      <c r="G48" s="202"/>
      <c r="H48" s="198" t="str">
        <f t="shared" si="0"/>
        <v>Se requiere asignar la fuente de financiamiento (FF)</v>
      </c>
      <c r="I48" s="202"/>
      <c r="J48" s="202"/>
      <c r="K48" s="202"/>
      <c r="L48" s="202"/>
      <c r="M48" s="202"/>
      <c r="N48" s="202"/>
      <c r="O48" s="199">
        <f t="shared" si="1"/>
        <v>0</v>
      </c>
    </row>
    <row r="49" spans="1:15" ht="15.75" customHeight="1">
      <c r="A49" s="327"/>
      <c r="B49" s="228"/>
      <c r="C49" s="105"/>
      <c r="D49" s="200">
        <v>113</v>
      </c>
      <c r="E49" s="197"/>
      <c r="F49" s="200"/>
      <c r="G49" s="202"/>
      <c r="H49" s="198" t="str">
        <f t="shared" si="0"/>
        <v>Se requiere asignar la fuente de financiamiento (FF)</v>
      </c>
      <c r="I49" s="202"/>
      <c r="J49" s="202"/>
      <c r="K49" s="202"/>
      <c r="L49" s="202"/>
      <c r="M49" s="202"/>
      <c r="N49" s="202"/>
      <c r="O49" s="199">
        <f t="shared" si="1"/>
        <v>0</v>
      </c>
    </row>
    <row r="50" spans="1:15" ht="15.75" customHeight="1">
      <c r="A50" s="327"/>
      <c r="B50" s="228"/>
      <c r="C50" s="105"/>
      <c r="D50" s="200">
        <v>113</v>
      </c>
      <c r="E50" s="197"/>
      <c r="F50" s="200"/>
      <c r="G50" s="201"/>
      <c r="H50" s="198" t="str">
        <f t="shared" si="0"/>
        <v>Se requiere asignar la fuente de financiamiento (FF)</v>
      </c>
      <c r="I50" s="201"/>
      <c r="J50" s="201"/>
      <c r="K50" s="201"/>
      <c r="L50" s="201"/>
      <c r="M50" s="201"/>
      <c r="N50" s="201"/>
      <c r="O50" s="199">
        <f t="shared" si="1"/>
        <v>0</v>
      </c>
    </row>
    <row r="51" spans="1:15" ht="15.75" customHeight="1">
      <c r="A51" s="327"/>
      <c r="B51" s="228"/>
      <c r="C51" s="105"/>
      <c r="D51" s="200">
        <v>113</v>
      </c>
      <c r="E51" s="197"/>
      <c r="F51" s="200"/>
      <c r="G51" s="202"/>
      <c r="H51" s="198" t="str">
        <f t="shared" si="0"/>
        <v>Se requiere asignar la fuente de financiamiento (FF)</v>
      </c>
      <c r="I51" s="202"/>
      <c r="J51" s="202"/>
      <c r="K51" s="202"/>
      <c r="L51" s="202"/>
      <c r="M51" s="202"/>
      <c r="N51" s="202"/>
      <c r="O51" s="199">
        <f t="shared" si="1"/>
        <v>0</v>
      </c>
    </row>
    <row r="52" spans="1:15" ht="15.75" customHeight="1">
      <c r="A52" s="327"/>
      <c r="B52" s="228"/>
      <c r="C52" s="105"/>
      <c r="D52" s="200">
        <v>113</v>
      </c>
      <c r="E52" s="197"/>
      <c r="F52" s="200"/>
      <c r="G52" s="202"/>
      <c r="H52" s="198" t="str">
        <f t="shared" si="0"/>
        <v>Se requiere asignar la fuente de financiamiento (FF)</v>
      </c>
      <c r="I52" s="202"/>
      <c r="J52" s="202"/>
      <c r="K52" s="202"/>
      <c r="L52" s="202"/>
      <c r="M52" s="202"/>
      <c r="N52" s="202"/>
      <c r="O52" s="199">
        <f t="shared" si="1"/>
        <v>0</v>
      </c>
    </row>
    <row r="53" spans="1:15" ht="15.75" customHeight="1">
      <c r="A53" s="327"/>
      <c r="B53" s="228"/>
      <c r="C53" s="105"/>
      <c r="D53" s="200">
        <v>113</v>
      </c>
      <c r="E53" s="197"/>
      <c r="F53" s="200"/>
      <c r="G53" s="202"/>
      <c r="H53" s="198" t="str">
        <f t="shared" si="0"/>
        <v>Se requiere asignar la fuente de financiamiento (FF)</v>
      </c>
      <c r="I53" s="202"/>
      <c r="J53" s="202"/>
      <c r="K53" s="202"/>
      <c r="L53" s="202"/>
      <c r="M53" s="202"/>
      <c r="N53" s="202"/>
      <c r="O53" s="199">
        <f t="shared" si="1"/>
        <v>0</v>
      </c>
    </row>
    <row r="54" spans="1:15" ht="15.75" customHeight="1">
      <c r="A54" s="327"/>
      <c r="B54" s="228"/>
      <c r="C54" s="105"/>
      <c r="D54" s="200">
        <v>113</v>
      </c>
      <c r="E54" s="197"/>
      <c r="F54" s="200"/>
      <c r="G54" s="201"/>
      <c r="H54" s="198" t="str">
        <f t="shared" si="0"/>
        <v>Se requiere asignar la fuente de financiamiento (FF)</v>
      </c>
      <c r="I54" s="201"/>
      <c r="J54" s="201"/>
      <c r="K54" s="201"/>
      <c r="L54" s="201"/>
      <c r="M54" s="201"/>
      <c r="N54" s="201"/>
      <c r="O54" s="199">
        <f t="shared" si="1"/>
        <v>0</v>
      </c>
    </row>
    <row r="55" spans="1:15" ht="15.75" customHeight="1">
      <c r="A55" s="327"/>
      <c r="B55" s="228"/>
      <c r="C55" s="105"/>
      <c r="D55" s="200">
        <v>113</v>
      </c>
      <c r="E55" s="197"/>
      <c r="F55" s="200"/>
      <c r="G55" s="202"/>
      <c r="H55" s="198" t="str">
        <f t="shared" si="0"/>
        <v>Se requiere asignar la fuente de financiamiento (FF)</v>
      </c>
      <c r="I55" s="202"/>
      <c r="J55" s="202"/>
      <c r="K55" s="202"/>
      <c r="L55" s="202"/>
      <c r="M55" s="202"/>
      <c r="N55" s="202"/>
      <c r="O55" s="199">
        <f t="shared" si="1"/>
        <v>0</v>
      </c>
    </row>
    <row r="56" spans="1:15" ht="15.75" customHeight="1">
      <c r="A56" s="327"/>
      <c r="B56" s="228"/>
      <c r="C56" s="105"/>
      <c r="D56" s="200">
        <v>113</v>
      </c>
      <c r="E56" s="197"/>
      <c r="F56" s="200"/>
      <c r="G56" s="202"/>
      <c r="H56" s="198" t="str">
        <f t="shared" si="0"/>
        <v>Se requiere asignar la fuente de financiamiento (FF)</v>
      </c>
      <c r="I56" s="202"/>
      <c r="J56" s="202"/>
      <c r="K56" s="202"/>
      <c r="L56" s="202"/>
      <c r="M56" s="202"/>
      <c r="N56" s="202"/>
      <c r="O56" s="199">
        <f t="shared" si="1"/>
        <v>0</v>
      </c>
    </row>
    <row r="57" spans="1:15" ht="15.75" customHeight="1">
      <c r="A57" s="327"/>
      <c r="B57" s="228"/>
      <c r="C57" s="105"/>
      <c r="D57" s="200">
        <v>113</v>
      </c>
      <c r="E57" s="197"/>
      <c r="F57" s="200"/>
      <c r="G57" s="202"/>
      <c r="H57" s="198" t="str">
        <f t="shared" si="0"/>
        <v>Se requiere asignar la fuente de financiamiento (FF)</v>
      </c>
      <c r="I57" s="202"/>
      <c r="J57" s="202"/>
      <c r="K57" s="202"/>
      <c r="L57" s="202"/>
      <c r="M57" s="202"/>
      <c r="N57" s="202"/>
      <c r="O57" s="199">
        <f t="shared" si="1"/>
        <v>0</v>
      </c>
    </row>
    <row r="58" spans="1:15" ht="15.75" customHeight="1">
      <c r="A58" s="327"/>
      <c r="B58" s="228"/>
      <c r="C58" s="105"/>
      <c r="D58" s="200">
        <v>113</v>
      </c>
      <c r="E58" s="197"/>
      <c r="F58" s="200"/>
      <c r="G58" s="202"/>
      <c r="H58" s="198" t="str">
        <f t="shared" si="0"/>
        <v>Se requiere asignar la fuente de financiamiento (FF)</v>
      </c>
      <c r="I58" s="202"/>
      <c r="J58" s="202"/>
      <c r="K58" s="202"/>
      <c r="L58" s="202"/>
      <c r="M58" s="202"/>
      <c r="N58" s="202"/>
      <c r="O58" s="199">
        <f t="shared" si="1"/>
        <v>0</v>
      </c>
    </row>
    <row r="59" spans="1:15" ht="15.75" customHeight="1">
      <c r="A59" s="327"/>
      <c r="B59" s="228"/>
      <c r="C59" s="105"/>
      <c r="D59" s="200">
        <v>113</v>
      </c>
      <c r="E59" s="197"/>
      <c r="F59" s="200"/>
      <c r="G59" s="202"/>
      <c r="H59" s="198" t="str">
        <f t="shared" si="0"/>
        <v>Se requiere asignar la fuente de financiamiento (FF)</v>
      </c>
      <c r="I59" s="202"/>
      <c r="J59" s="202"/>
      <c r="K59" s="202"/>
      <c r="L59" s="202"/>
      <c r="M59" s="202"/>
      <c r="N59" s="202"/>
      <c r="O59" s="199">
        <f t="shared" si="1"/>
        <v>0</v>
      </c>
    </row>
    <row r="60" spans="1:15" ht="15.75" customHeight="1">
      <c r="A60" s="327"/>
      <c r="B60" s="228"/>
      <c r="C60" s="105"/>
      <c r="D60" s="200">
        <v>113</v>
      </c>
      <c r="E60" s="197"/>
      <c r="F60" s="200"/>
      <c r="G60" s="202"/>
      <c r="H60" s="198" t="str">
        <f t="shared" si="0"/>
        <v>Se requiere asignar la fuente de financiamiento (FF)</v>
      </c>
      <c r="I60" s="202"/>
      <c r="J60" s="202"/>
      <c r="K60" s="202"/>
      <c r="L60" s="202"/>
      <c r="M60" s="202"/>
      <c r="N60" s="202"/>
      <c r="O60" s="199">
        <f t="shared" si="1"/>
        <v>0</v>
      </c>
    </row>
    <row r="61" spans="1:15" ht="15.75" customHeight="1">
      <c r="A61" s="327"/>
      <c r="B61" s="228"/>
      <c r="C61" s="105"/>
      <c r="D61" s="200">
        <v>113</v>
      </c>
      <c r="E61" s="197"/>
      <c r="F61" s="200"/>
      <c r="G61" s="202"/>
      <c r="H61" s="198" t="str">
        <f t="shared" si="0"/>
        <v>Se requiere asignar la fuente de financiamiento (FF)</v>
      </c>
      <c r="I61" s="202"/>
      <c r="J61" s="202"/>
      <c r="K61" s="202"/>
      <c r="L61" s="202"/>
      <c r="M61" s="202"/>
      <c r="N61" s="202"/>
      <c r="O61" s="199">
        <f t="shared" si="1"/>
        <v>0</v>
      </c>
    </row>
    <row r="62" spans="1:15" ht="15.75" customHeight="1">
      <c r="A62" s="327"/>
      <c r="B62" s="228"/>
      <c r="C62" s="105"/>
      <c r="D62" s="200">
        <v>113</v>
      </c>
      <c r="E62" s="197"/>
      <c r="F62" s="200"/>
      <c r="G62" s="202"/>
      <c r="H62" s="198" t="str">
        <f t="shared" si="0"/>
        <v>Se requiere asignar la fuente de financiamiento (FF)</v>
      </c>
      <c r="I62" s="202"/>
      <c r="J62" s="202"/>
      <c r="K62" s="202"/>
      <c r="L62" s="202"/>
      <c r="M62" s="202"/>
      <c r="N62" s="202"/>
      <c r="O62" s="199">
        <f t="shared" si="1"/>
        <v>0</v>
      </c>
    </row>
    <row r="63" spans="1:15" ht="15.75" customHeight="1">
      <c r="A63" s="327"/>
      <c r="B63" s="228"/>
      <c r="C63" s="105"/>
      <c r="D63" s="200">
        <v>113</v>
      </c>
      <c r="E63" s="197"/>
      <c r="F63" s="200"/>
      <c r="G63" s="202"/>
      <c r="H63" s="198" t="str">
        <f t="shared" si="0"/>
        <v>Se requiere asignar la fuente de financiamiento (FF)</v>
      </c>
      <c r="I63" s="202"/>
      <c r="J63" s="202"/>
      <c r="K63" s="202"/>
      <c r="L63" s="202"/>
      <c r="M63" s="202"/>
      <c r="N63" s="202"/>
      <c r="O63" s="199">
        <f t="shared" si="1"/>
        <v>0</v>
      </c>
    </row>
    <row r="64" spans="1:15" ht="15.75" customHeight="1">
      <c r="A64" s="327"/>
      <c r="B64" s="228"/>
      <c r="C64" s="105"/>
      <c r="D64" s="200">
        <v>113</v>
      </c>
      <c r="E64" s="197"/>
      <c r="F64" s="200"/>
      <c r="G64" s="201"/>
      <c r="H64" s="198" t="str">
        <f t="shared" si="0"/>
        <v>Se requiere asignar la fuente de financiamiento (FF)</v>
      </c>
      <c r="I64" s="201"/>
      <c r="J64" s="201"/>
      <c r="K64" s="201"/>
      <c r="L64" s="201"/>
      <c r="M64" s="201"/>
      <c r="N64" s="201"/>
      <c r="O64" s="199">
        <f t="shared" si="1"/>
        <v>0</v>
      </c>
    </row>
    <row r="65" spans="1:15" ht="15.75" customHeight="1">
      <c r="A65" s="327"/>
      <c r="B65" s="228"/>
      <c r="C65" s="105"/>
      <c r="D65" s="200">
        <v>113</v>
      </c>
      <c r="E65" s="197"/>
      <c r="F65" s="200"/>
      <c r="G65" s="202"/>
      <c r="H65" s="198" t="str">
        <f t="shared" si="0"/>
        <v>Se requiere asignar la fuente de financiamiento (FF)</v>
      </c>
      <c r="I65" s="202"/>
      <c r="J65" s="202"/>
      <c r="K65" s="202"/>
      <c r="L65" s="202"/>
      <c r="M65" s="202"/>
      <c r="N65" s="202"/>
      <c r="O65" s="199">
        <f t="shared" si="1"/>
        <v>0</v>
      </c>
    </row>
    <row r="66" spans="1:15" ht="15.75" customHeight="1">
      <c r="A66" s="327"/>
      <c r="B66" s="228"/>
      <c r="C66" s="105"/>
      <c r="D66" s="200">
        <v>113</v>
      </c>
      <c r="E66" s="197"/>
      <c r="F66" s="200"/>
      <c r="G66" s="202"/>
      <c r="H66" s="198" t="str">
        <f t="shared" si="0"/>
        <v>Se requiere asignar la fuente de financiamiento (FF)</v>
      </c>
      <c r="I66" s="202"/>
      <c r="J66" s="202"/>
      <c r="K66" s="202"/>
      <c r="L66" s="202"/>
      <c r="M66" s="202"/>
      <c r="N66" s="202"/>
      <c r="O66" s="199">
        <f t="shared" si="1"/>
        <v>0</v>
      </c>
    </row>
    <row r="67" spans="1:15" ht="15.75" customHeight="1">
      <c r="A67" s="327"/>
      <c r="B67" s="228"/>
      <c r="C67" s="105"/>
      <c r="D67" s="200">
        <v>113</v>
      </c>
      <c r="E67" s="197"/>
      <c r="F67" s="200"/>
      <c r="G67" s="202"/>
      <c r="H67" s="198" t="str">
        <f t="shared" si="0"/>
        <v>Se requiere asignar la fuente de financiamiento (FF)</v>
      </c>
      <c r="I67" s="202"/>
      <c r="J67" s="202"/>
      <c r="K67" s="202"/>
      <c r="L67" s="202"/>
      <c r="M67" s="202"/>
      <c r="N67" s="202"/>
      <c r="O67" s="199">
        <f t="shared" si="1"/>
        <v>0</v>
      </c>
    </row>
    <row r="68" spans="1:15" ht="15.75" customHeight="1">
      <c r="A68" s="327"/>
      <c r="B68" s="228"/>
      <c r="C68" s="105"/>
      <c r="D68" s="200">
        <v>113</v>
      </c>
      <c r="E68" s="197"/>
      <c r="F68" s="200"/>
      <c r="G68" s="202"/>
      <c r="H68" s="198" t="str">
        <f t="shared" si="0"/>
        <v>Se requiere asignar la fuente de financiamiento (FF)</v>
      </c>
      <c r="I68" s="202"/>
      <c r="J68" s="202"/>
      <c r="K68" s="202"/>
      <c r="L68" s="202"/>
      <c r="M68" s="202"/>
      <c r="N68" s="202"/>
      <c r="O68" s="199">
        <f t="shared" si="1"/>
        <v>0</v>
      </c>
    </row>
    <row r="69" spans="1:15" ht="15.75" customHeight="1">
      <c r="A69" s="327"/>
      <c r="B69" s="228"/>
      <c r="C69" s="105"/>
      <c r="D69" s="200">
        <v>113</v>
      </c>
      <c r="E69" s="197"/>
      <c r="F69" s="200"/>
      <c r="G69" s="202"/>
      <c r="H69" s="198" t="str">
        <f t="shared" si="0"/>
        <v>Se requiere asignar la fuente de financiamiento (FF)</v>
      </c>
      <c r="I69" s="202"/>
      <c r="J69" s="202"/>
      <c r="K69" s="202"/>
      <c r="L69" s="202"/>
      <c r="M69" s="202"/>
      <c r="N69" s="202"/>
      <c r="O69" s="199">
        <f t="shared" si="1"/>
        <v>0</v>
      </c>
    </row>
    <row r="70" spans="1:15" ht="15.75" customHeight="1">
      <c r="A70" s="327"/>
      <c r="B70" s="228"/>
      <c r="C70" s="105"/>
      <c r="D70" s="200">
        <v>113</v>
      </c>
      <c r="E70" s="197"/>
      <c r="F70" s="200"/>
      <c r="G70" s="202"/>
      <c r="H70" s="198" t="str">
        <f t="shared" si="0"/>
        <v>Se requiere asignar la fuente de financiamiento (FF)</v>
      </c>
      <c r="I70" s="202"/>
      <c r="J70" s="202"/>
      <c r="K70" s="202"/>
      <c r="L70" s="202"/>
      <c r="M70" s="202"/>
      <c r="N70" s="202"/>
      <c r="O70" s="199">
        <f t="shared" si="1"/>
        <v>0</v>
      </c>
    </row>
    <row r="71" spans="1:15" ht="15.75" customHeight="1">
      <c r="A71" s="327"/>
      <c r="B71" s="228"/>
      <c r="C71" s="105"/>
      <c r="D71" s="200">
        <v>113</v>
      </c>
      <c r="E71" s="197"/>
      <c r="F71" s="200"/>
      <c r="G71" s="202"/>
      <c r="H71" s="198" t="str">
        <f t="shared" si="0"/>
        <v>Se requiere asignar la fuente de financiamiento (FF)</v>
      </c>
      <c r="I71" s="202"/>
      <c r="J71" s="202"/>
      <c r="K71" s="202"/>
      <c r="L71" s="202"/>
      <c r="M71" s="202"/>
      <c r="N71" s="202"/>
      <c r="O71" s="199">
        <f t="shared" si="1"/>
        <v>0</v>
      </c>
    </row>
    <row r="72" spans="1:15" ht="15.75" customHeight="1">
      <c r="A72" s="327"/>
      <c r="B72" s="228"/>
      <c r="C72" s="105"/>
      <c r="D72" s="200">
        <v>113</v>
      </c>
      <c r="E72" s="197"/>
      <c r="F72" s="200"/>
      <c r="G72" s="202"/>
      <c r="H72" s="198" t="str">
        <f t="shared" si="0"/>
        <v>Se requiere asignar la fuente de financiamiento (FF)</v>
      </c>
      <c r="I72" s="202"/>
      <c r="J72" s="202"/>
      <c r="K72" s="202"/>
      <c r="L72" s="202"/>
      <c r="M72" s="202"/>
      <c r="N72" s="202"/>
      <c r="O72" s="199">
        <f t="shared" si="1"/>
        <v>0</v>
      </c>
    </row>
    <row r="73" spans="1:15" ht="15.75" customHeight="1">
      <c r="A73" s="327"/>
      <c r="B73" s="228"/>
      <c r="C73" s="105"/>
      <c r="D73" s="200">
        <v>113</v>
      </c>
      <c r="E73" s="197"/>
      <c r="F73" s="200"/>
      <c r="G73" s="202"/>
      <c r="H73" s="198" t="str">
        <f t="shared" si="0"/>
        <v>Se requiere asignar la fuente de financiamiento (FF)</v>
      </c>
      <c r="I73" s="202"/>
      <c r="J73" s="202"/>
      <c r="K73" s="202"/>
      <c r="L73" s="202"/>
      <c r="M73" s="202"/>
      <c r="N73" s="202"/>
      <c r="O73" s="199">
        <f t="shared" si="1"/>
        <v>0</v>
      </c>
    </row>
    <row r="74" spans="1:15" ht="15.75" customHeight="1">
      <c r="A74" s="327"/>
      <c r="B74" s="228"/>
      <c r="C74" s="105"/>
      <c r="D74" s="200">
        <v>113</v>
      </c>
      <c r="E74" s="197"/>
      <c r="F74" s="200"/>
      <c r="G74" s="201"/>
      <c r="H74" s="198" t="str">
        <f t="shared" si="0"/>
        <v>Se requiere asignar la fuente de financiamiento (FF)</v>
      </c>
      <c r="I74" s="201"/>
      <c r="J74" s="201"/>
      <c r="K74" s="201"/>
      <c r="L74" s="201"/>
      <c r="M74" s="201"/>
      <c r="N74" s="201"/>
      <c r="O74" s="199">
        <f t="shared" si="1"/>
        <v>0</v>
      </c>
    </row>
    <row r="75" spans="1:15" ht="15.75" customHeight="1">
      <c r="A75" s="327"/>
      <c r="B75" s="228"/>
      <c r="C75" s="105"/>
      <c r="D75" s="200">
        <v>113</v>
      </c>
      <c r="E75" s="197"/>
      <c r="F75" s="200"/>
      <c r="G75" s="202"/>
      <c r="H75" s="198" t="str">
        <f t="shared" si="0"/>
        <v>Se requiere asignar la fuente de financiamiento (FF)</v>
      </c>
      <c r="I75" s="202"/>
      <c r="J75" s="202"/>
      <c r="K75" s="202"/>
      <c r="L75" s="202"/>
      <c r="M75" s="202"/>
      <c r="N75" s="202"/>
      <c r="O75" s="199">
        <f t="shared" si="1"/>
        <v>0</v>
      </c>
    </row>
    <row r="76" spans="1:15" ht="15.75" customHeight="1">
      <c r="A76" s="327"/>
      <c r="B76" s="228"/>
      <c r="C76" s="105"/>
      <c r="D76" s="200">
        <v>113</v>
      </c>
      <c r="E76" s="197"/>
      <c r="F76" s="200"/>
      <c r="G76" s="202"/>
      <c r="H76" s="198" t="str">
        <f t="shared" si="0"/>
        <v>Se requiere asignar la fuente de financiamiento (FF)</v>
      </c>
      <c r="I76" s="202"/>
      <c r="J76" s="202"/>
      <c r="K76" s="202"/>
      <c r="L76" s="202"/>
      <c r="M76" s="202"/>
      <c r="N76" s="202"/>
      <c r="O76" s="199">
        <f t="shared" si="1"/>
        <v>0</v>
      </c>
    </row>
    <row r="77" spans="1:15" ht="15.75" customHeight="1">
      <c r="A77" s="327"/>
      <c r="B77" s="228"/>
      <c r="C77" s="105"/>
      <c r="D77" s="200">
        <v>113</v>
      </c>
      <c r="E77" s="197"/>
      <c r="F77" s="200"/>
      <c r="G77" s="202"/>
      <c r="H77" s="198" t="str">
        <f t="shared" si="0"/>
        <v>Se requiere asignar la fuente de financiamiento (FF)</v>
      </c>
      <c r="I77" s="202"/>
      <c r="J77" s="202"/>
      <c r="K77" s="202"/>
      <c r="L77" s="202"/>
      <c r="M77" s="202"/>
      <c r="N77" s="202"/>
      <c r="O77" s="199">
        <f t="shared" si="1"/>
        <v>0</v>
      </c>
    </row>
    <row r="78" spans="1:15" ht="15.75" customHeight="1">
      <c r="A78" s="327"/>
      <c r="B78" s="228"/>
      <c r="C78" s="105"/>
      <c r="D78" s="200">
        <v>113</v>
      </c>
      <c r="E78" s="197"/>
      <c r="F78" s="200"/>
      <c r="G78" s="202"/>
      <c r="H78" s="198" t="str">
        <f t="shared" si="0"/>
        <v>Se requiere asignar la fuente de financiamiento (FF)</v>
      </c>
      <c r="I78" s="202"/>
      <c r="J78" s="202"/>
      <c r="K78" s="202"/>
      <c r="L78" s="202"/>
      <c r="M78" s="202"/>
      <c r="N78" s="202"/>
      <c r="O78" s="199">
        <f t="shared" si="1"/>
        <v>0</v>
      </c>
    </row>
    <row r="79" spans="1:15" ht="15.75" customHeight="1">
      <c r="A79" s="327"/>
      <c r="B79" s="228"/>
      <c r="C79" s="105"/>
      <c r="D79" s="200">
        <v>113</v>
      </c>
      <c r="E79" s="197"/>
      <c r="F79" s="200"/>
      <c r="G79" s="202"/>
      <c r="H79" s="198" t="str">
        <f t="shared" si="0"/>
        <v>Se requiere asignar la fuente de financiamiento (FF)</v>
      </c>
      <c r="I79" s="202"/>
      <c r="J79" s="202"/>
      <c r="K79" s="202"/>
      <c r="L79" s="202"/>
      <c r="M79" s="202"/>
      <c r="N79" s="202"/>
      <c r="O79" s="199">
        <f t="shared" si="1"/>
        <v>0</v>
      </c>
    </row>
    <row r="80" spans="1:15" ht="15.75" customHeight="1">
      <c r="A80" s="327"/>
      <c r="B80" s="228"/>
      <c r="C80" s="105"/>
      <c r="D80" s="200">
        <v>113</v>
      </c>
      <c r="E80" s="197"/>
      <c r="F80" s="200"/>
      <c r="G80" s="202"/>
      <c r="H80" s="198" t="str">
        <f t="shared" si="0"/>
        <v>Se requiere asignar la fuente de financiamiento (FF)</v>
      </c>
      <c r="I80" s="202"/>
      <c r="J80" s="202"/>
      <c r="K80" s="202"/>
      <c r="L80" s="202"/>
      <c r="M80" s="202"/>
      <c r="N80" s="202"/>
      <c r="O80" s="199">
        <f t="shared" si="1"/>
        <v>0</v>
      </c>
    </row>
    <row r="81" spans="1:15" ht="15.75" customHeight="1">
      <c r="A81" s="327"/>
      <c r="B81" s="228"/>
      <c r="C81" s="105"/>
      <c r="D81" s="200">
        <v>113</v>
      </c>
      <c r="E81" s="197"/>
      <c r="F81" s="200"/>
      <c r="G81" s="202"/>
      <c r="H81" s="198" t="str">
        <f t="shared" si="0"/>
        <v>Se requiere asignar la fuente de financiamiento (FF)</v>
      </c>
      <c r="I81" s="202"/>
      <c r="J81" s="202"/>
      <c r="K81" s="202"/>
      <c r="L81" s="202"/>
      <c r="M81" s="202"/>
      <c r="N81" s="202"/>
      <c r="O81" s="199">
        <f t="shared" si="1"/>
        <v>0</v>
      </c>
    </row>
    <row r="82" spans="1:15" ht="15.75" customHeight="1">
      <c r="A82" s="327"/>
      <c r="B82" s="228"/>
      <c r="C82" s="105"/>
      <c r="D82" s="200">
        <v>113</v>
      </c>
      <c r="E82" s="197"/>
      <c r="F82" s="200"/>
      <c r="G82" s="201"/>
      <c r="H82" s="198" t="str">
        <f t="shared" si="0"/>
        <v>Se requiere asignar la fuente de financiamiento (FF)</v>
      </c>
      <c r="I82" s="201"/>
      <c r="J82" s="201"/>
      <c r="K82" s="201"/>
      <c r="L82" s="201"/>
      <c r="M82" s="201"/>
      <c r="N82" s="201"/>
      <c r="O82" s="199">
        <f t="shared" si="1"/>
        <v>0</v>
      </c>
    </row>
    <row r="83" spans="1:15" ht="15.75" customHeight="1">
      <c r="A83" s="327"/>
      <c r="B83" s="228"/>
      <c r="C83" s="105"/>
      <c r="D83" s="200">
        <v>113</v>
      </c>
      <c r="E83" s="197"/>
      <c r="F83" s="200"/>
      <c r="G83" s="202"/>
      <c r="H83" s="198" t="str">
        <f t="shared" si="0"/>
        <v>Se requiere asignar la fuente de financiamiento (FF)</v>
      </c>
      <c r="I83" s="202"/>
      <c r="J83" s="202"/>
      <c r="K83" s="202"/>
      <c r="L83" s="202"/>
      <c r="M83" s="202"/>
      <c r="N83" s="202"/>
      <c r="O83" s="199">
        <f t="shared" si="1"/>
        <v>0</v>
      </c>
    </row>
    <row r="84" spans="1:15" ht="15.75" customHeight="1">
      <c r="A84" s="327"/>
      <c r="B84" s="228"/>
      <c r="C84" s="105"/>
      <c r="D84" s="200">
        <v>113</v>
      </c>
      <c r="E84" s="197"/>
      <c r="F84" s="200"/>
      <c r="G84" s="202"/>
      <c r="H84" s="198" t="str">
        <f t="shared" si="0"/>
        <v>Se requiere asignar la fuente de financiamiento (FF)</v>
      </c>
      <c r="I84" s="202"/>
      <c r="J84" s="202"/>
      <c r="K84" s="202"/>
      <c r="L84" s="202"/>
      <c r="M84" s="202"/>
      <c r="N84" s="202"/>
      <c r="O84" s="199">
        <f t="shared" si="1"/>
        <v>0</v>
      </c>
    </row>
    <row r="85" spans="1:15" ht="15.75" customHeight="1">
      <c r="A85" s="327"/>
      <c r="B85" s="228"/>
      <c r="C85" s="105"/>
      <c r="D85" s="200">
        <v>113</v>
      </c>
      <c r="E85" s="197"/>
      <c r="F85" s="200"/>
      <c r="G85" s="201"/>
      <c r="H85" s="198" t="str">
        <f t="shared" si="0"/>
        <v>Se requiere asignar la fuente de financiamiento (FF)</v>
      </c>
      <c r="I85" s="201"/>
      <c r="J85" s="201"/>
      <c r="K85" s="201"/>
      <c r="L85" s="201"/>
      <c r="M85" s="201"/>
      <c r="N85" s="201"/>
      <c r="O85" s="199">
        <f t="shared" si="1"/>
        <v>0</v>
      </c>
    </row>
    <row r="86" spans="1:15" ht="15.75" customHeight="1">
      <c r="A86" s="327"/>
      <c r="B86" s="228"/>
      <c r="C86" s="105"/>
      <c r="D86" s="200">
        <v>113</v>
      </c>
      <c r="E86" s="197"/>
      <c r="F86" s="200"/>
      <c r="G86" s="202"/>
      <c r="H86" s="198" t="str">
        <f t="shared" si="0"/>
        <v>Se requiere asignar la fuente de financiamiento (FF)</v>
      </c>
      <c r="I86" s="202"/>
      <c r="J86" s="202"/>
      <c r="K86" s="202"/>
      <c r="L86" s="202"/>
      <c r="M86" s="202"/>
      <c r="N86" s="202"/>
      <c r="O86" s="199">
        <f t="shared" si="1"/>
        <v>0</v>
      </c>
    </row>
    <row r="87" spans="1:15" ht="15.75" customHeight="1">
      <c r="A87" s="327"/>
      <c r="B87" s="228"/>
      <c r="C87" s="105"/>
      <c r="D87" s="200">
        <v>113</v>
      </c>
      <c r="E87" s="197"/>
      <c r="F87" s="200"/>
      <c r="G87" s="202"/>
      <c r="H87" s="198" t="str">
        <f t="shared" si="0"/>
        <v>Se requiere asignar la fuente de financiamiento (FF)</v>
      </c>
      <c r="I87" s="202"/>
      <c r="J87" s="202"/>
      <c r="K87" s="202"/>
      <c r="L87" s="202"/>
      <c r="M87" s="202"/>
      <c r="N87" s="202"/>
      <c r="O87" s="199">
        <f t="shared" si="1"/>
        <v>0</v>
      </c>
    </row>
    <row r="88" spans="1:15" ht="15.75" customHeight="1">
      <c r="A88" s="327"/>
      <c r="B88" s="228"/>
      <c r="C88" s="105"/>
      <c r="D88" s="200">
        <v>113</v>
      </c>
      <c r="E88" s="197"/>
      <c r="F88" s="200"/>
      <c r="G88" s="202"/>
      <c r="H88" s="198" t="str">
        <f t="shared" si="0"/>
        <v>Se requiere asignar la fuente de financiamiento (FF)</v>
      </c>
      <c r="I88" s="202"/>
      <c r="J88" s="202"/>
      <c r="K88" s="202"/>
      <c r="L88" s="202"/>
      <c r="M88" s="202"/>
      <c r="N88" s="202"/>
      <c r="O88" s="199">
        <f t="shared" si="1"/>
        <v>0</v>
      </c>
    </row>
    <row r="89" spans="1:15" ht="15.75" customHeight="1">
      <c r="A89" s="327"/>
      <c r="B89" s="228"/>
      <c r="C89" s="105"/>
      <c r="D89" s="200">
        <v>113</v>
      </c>
      <c r="E89" s="197"/>
      <c r="F89" s="200"/>
      <c r="G89" s="202"/>
      <c r="H89" s="198" t="str">
        <f t="shared" si="0"/>
        <v>Se requiere asignar la fuente de financiamiento (FF)</v>
      </c>
      <c r="I89" s="202"/>
      <c r="J89" s="202"/>
      <c r="K89" s="202"/>
      <c r="L89" s="202"/>
      <c r="M89" s="202"/>
      <c r="N89" s="202"/>
      <c r="O89" s="199">
        <f t="shared" si="1"/>
        <v>0</v>
      </c>
    </row>
    <row r="90" spans="1:15" ht="15.75" customHeight="1">
      <c r="A90" s="327"/>
      <c r="B90" s="228"/>
      <c r="C90" s="105"/>
      <c r="D90" s="200">
        <v>113</v>
      </c>
      <c r="E90" s="197"/>
      <c r="F90" s="200"/>
      <c r="G90" s="202"/>
      <c r="H90" s="198" t="str">
        <f t="shared" si="0"/>
        <v>Se requiere asignar la fuente de financiamiento (FF)</v>
      </c>
      <c r="I90" s="202"/>
      <c r="J90" s="202"/>
      <c r="K90" s="202"/>
      <c r="L90" s="202"/>
      <c r="M90" s="202"/>
      <c r="N90" s="202"/>
      <c r="O90" s="199">
        <f t="shared" si="1"/>
        <v>0</v>
      </c>
    </row>
    <row r="91" spans="1:15" ht="15.75" customHeight="1">
      <c r="A91" s="327"/>
      <c r="B91" s="228"/>
      <c r="C91" s="105"/>
      <c r="D91" s="200">
        <v>113</v>
      </c>
      <c r="E91" s="197"/>
      <c r="F91" s="200"/>
      <c r="G91" s="201"/>
      <c r="H91" s="198" t="str">
        <f t="shared" si="0"/>
        <v>Se requiere asignar la fuente de financiamiento (FF)</v>
      </c>
      <c r="I91" s="201"/>
      <c r="J91" s="201"/>
      <c r="K91" s="201"/>
      <c r="L91" s="201"/>
      <c r="M91" s="201"/>
      <c r="N91" s="201"/>
      <c r="O91" s="199">
        <f t="shared" si="1"/>
        <v>0</v>
      </c>
    </row>
    <row r="92" spans="1:15" ht="15.75" customHeight="1">
      <c r="A92" s="327"/>
      <c r="B92" s="228"/>
      <c r="C92" s="105"/>
      <c r="D92" s="200">
        <v>113</v>
      </c>
      <c r="E92" s="197"/>
      <c r="F92" s="200"/>
      <c r="G92" s="202"/>
      <c r="H92" s="198" t="str">
        <f t="shared" si="0"/>
        <v>Se requiere asignar la fuente de financiamiento (FF)</v>
      </c>
      <c r="I92" s="202"/>
      <c r="J92" s="202"/>
      <c r="K92" s="202"/>
      <c r="L92" s="202"/>
      <c r="M92" s="202"/>
      <c r="N92" s="202"/>
      <c r="O92" s="199">
        <f t="shared" si="1"/>
        <v>0</v>
      </c>
    </row>
    <row r="93" spans="1:15" ht="15.75" customHeight="1">
      <c r="A93" s="327"/>
      <c r="B93" s="228"/>
      <c r="C93" s="105"/>
      <c r="D93" s="200">
        <v>113</v>
      </c>
      <c r="E93" s="197"/>
      <c r="F93" s="200"/>
      <c r="G93" s="202"/>
      <c r="H93" s="198" t="str">
        <f t="shared" si="0"/>
        <v>Se requiere asignar la fuente de financiamiento (FF)</v>
      </c>
      <c r="I93" s="202"/>
      <c r="J93" s="202"/>
      <c r="K93" s="202"/>
      <c r="L93" s="202"/>
      <c r="M93" s="202"/>
      <c r="N93" s="202"/>
      <c r="O93" s="199">
        <f t="shared" si="1"/>
        <v>0</v>
      </c>
    </row>
    <row r="94" spans="1:15" ht="15.75" customHeight="1">
      <c r="A94" s="327"/>
      <c r="B94" s="228"/>
      <c r="C94" s="105"/>
      <c r="D94" s="200">
        <v>113</v>
      </c>
      <c r="E94" s="197"/>
      <c r="F94" s="200"/>
      <c r="G94" s="202"/>
      <c r="H94" s="198" t="str">
        <f t="shared" si="0"/>
        <v>Se requiere asignar la fuente de financiamiento (FF)</v>
      </c>
      <c r="I94" s="202"/>
      <c r="J94" s="202"/>
      <c r="K94" s="202"/>
      <c r="L94" s="202"/>
      <c r="M94" s="202"/>
      <c r="N94" s="202"/>
      <c r="O94" s="199">
        <f t="shared" si="1"/>
        <v>0</v>
      </c>
    </row>
    <row r="95" spans="1:15" ht="15.75" customHeight="1">
      <c r="A95" s="327"/>
      <c r="B95" s="228"/>
      <c r="C95" s="105"/>
      <c r="D95" s="200">
        <v>113</v>
      </c>
      <c r="E95" s="197"/>
      <c r="F95" s="200"/>
      <c r="G95" s="201"/>
      <c r="H95" s="198" t="str">
        <f t="shared" si="0"/>
        <v>Se requiere asignar la fuente de financiamiento (FF)</v>
      </c>
      <c r="I95" s="201"/>
      <c r="J95" s="201"/>
      <c r="K95" s="201"/>
      <c r="L95" s="201"/>
      <c r="M95" s="201"/>
      <c r="N95" s="201"/>
      <c r="O95" s="199">
        <f t="shared" si="1"/>
        <v>0</v>
      </c>
    </row>
    <row r="96" spans="1:15" ht="15.75" customHeight="1">
      <c r="A96" s="327"/>
      <c r="B96" s="228"/>
      <c r="C96" s="105"/>
      <c r="D96" s="200">
        <v>113</v>
      </c>
      <c r="E96" s="197"/>
      <c r="F96" s="200"/>
      <c r="G96" s="202"/>
      <c r="H96" s="198" t="str">
        <f t="shared" si="0"/>
        <v>Se requiere asignar la fuente de financiamiento (FF)</v>
      </c>
      <c r="I96" s="202"/>
      <c r="J96" s="202"/>
      <c r="K96" s="202"/>
      <c r="L96" s="202"/>
      <c r="M96" s="202"/>
      <c r="N96" s="202"/>
      <c r="O96" s="199">
        <f t="shared" si="1"/>
        <v>0</v>
      </c>
    </row>
    <row r="97" spans="1:15" ht="15.75" customHeight="1">
      <c r="A97" s="327"/>
      <c r="B97" s="228"/>
      <c r="C97" s="105"/>
      <c r="D97" s="200">
        <v>113</v>
      </c>
      <c r="E97" s="197"/>
      <c r="F97" s="200"/>
      <c r="G97" s="202"/>
      <c r="H97" s="198" t="str">
        <f t="shared" si="0"/>
        <v>Se requiere asignar la fuente de financiamiento (FF)</v>
      </c>
      <c r="I97" s="202"/>
      <c r="J97" s="202"/>
      <c r="K97" s="202"/>
      <c r="L97" s="202"/>
      <c r="M97" s="202"/>
      <c r="N97" s="202"/>
      <c r="O97" s="199">
        <f t="shared" si="1"/>
        <v>0</v>
      </c>
    </row>
    <row r="98" spans="1:15" ht="15.75" customHeight="1">
      <c r="A98" s="327"/>
      <c r="B98" s="228"/>
      <c r="C98" s="105"/>
      <c r="D98" s="200">
        <v>113</v>
      </c>
      <c r="E98" s="197"/>
      <c r="F98" s="200"/>
      <c r="G98" s="202"/>
      <c r="H98" s="198" t="str">
        <f t="shared" si="0"/>
        <v>Se requiere asignar la fuente de financiamiento (FF)</v>
      </c>
      <c r="I98" s="202"/>
      <c r="J98" s="202"/>
      <c r="K98" s="202"/>
      <c r="L98" s="202"/>
      <c r="M98" s="202"/>
      <c r="N98" s="202"/>
      <c r="O98" s="199">
        <f t="shared" si="1"/>
        <v>0</v>
      </c>
    </row>
    <row r="99" spans="1:15" ht="15.75" customHeight="1">
      <c r="A99" s="327"/>
      <c r="B99" s="228"/>
      <c r="C99" s="105"/>
      <c r="D99" s="200">
        <v>113</v>
      </c>
      <c r="E99" s="197"/>
      <c r="F99" s="200"/>
      <c r="G99" s="202"/>
      <c r="H99" s="198" t="str">
        <f t="shared" si="0"/>
        <v>Se requiere asignar la fuente de financiamiento (FF)</v>
      </c>
      <c r="I99" s="202"/>
      <c r="J99" s="202"/>
      <c r="K99" s="202"/>
      <c r="L99" s="202"/>
      <c r="M99" s="202"/>
      <c r="N99" s="202"/>
      <c r="O99" s="199">
        <f t="shared" si="1"/>
        <v>0</v>
      </c>
    </row>
    <row r="100" spans="1:15" ht="15.75" customHeight="1">
      <c r="A100" s="327"/>
      <c r="B100" s="228"/>
      <c r="C100" s="105"/>
      <c r="D100" s="200">
        <v>113</v>
      </c>
      <c r="E100" s="197"/>
      <c r="F100" s="200"/>
      <c r="G100" s="202"/>
      <c r="H100" s="198" t="str">
        <f t="shared" si="0"/>
        <v>Se requiere asignar la fuente de financiamiento (FF)</v>
      </c>
      <c r="I100" s="202"/>
      <c r="J100" s="202"/>
      <c r="K100" s="202"/>
      <c r="L100" s="202"/>
      <c r="M100" s="202"/>
      <c r="N100" s="202"/>
      <c r="O100" s="199">
        <f t="shared" si="1"/>
        <v>0</v>
      </c>
    </row>
    <row r="101" spans="1:15" ht="15.75" customHeight="1">
      <c r="A101" s="327"/>
      <c r="B101" s="228"/>
      <c r="C101" s="105"/>
      <c r="D101" s="200">
        <v>113</v>
      </c>
      <c r="E101" s="197"/>
      <c r="F101" s="200"/>
      <c r="G101" s="202"/>
      <c r="H101" s="198" t="str">
        <f t="shared" si="0"/>
        <v>Se requiere asignar la fuente de financiamiento (FF)</v>
      </c>
      <c r="I101" s="202"/>
      <c r="J101" s="202"/>
      <c r="K101" s="202"/>
      <c r="L101" s="202"/>
      <c r="M101" s="202"/>
      <c r="N101" s="202"/>
      <c r="O101" s="199">
        <f t="shared" si="1"/>
        <v>0</v>
      </c>
    </row>
    <row r="102" spans="1:15" ht="15.75" customHeight="1">
      <c r="A102" s="327"/>
      <c r="B102" s="228"/>
      <c r="C102" s="105"/>
      <c r="D102" s="200">
        <v>113</v>
      </c>
      <c r="E102" s="197"/>
      <c r="F102" s="200"/>
      <c r="G102" s="202"/>
      <c r="H102" s="198" t="str">
        <f t="shared" si="0"/>
        <v>Se requiere asignar la fuente de financiamiento (FF)</v>
      </c>
      <c r="I102" s="202"/>
      <c r="J102" s="202"/>
      <c r="K102" s="202"/>
      <c r="L102" s="202"/>
      <c r="M102" s="202"/>
      <c r="N102" s="202"/>
      <c r="O102" s="199">
        <f t="shared" si="1"/>
        <v>0</v>
      </c>
    </row>
    <row r="103" spans="1:15" ht="15.75" customHeight="1">
      <c r="A103" s="327"/>
      <c r="B103" s="228"/>
      <c r="C103" s="105"/>
      <c r="D103" s="200">
        <v>113</v>
      </c>
      <c r="E103" s="197"/>
      <c r="F103" s="200"/>
      <c r="G103" s="202"/>
      <c r="H103" s="198" t="str">
        <f t="shared" si="0"/>
        <v>Se requiere asignar la fuente de financiamiento (FF)</v>
      </c>
      <c r="I103" s="202"/>
      <c r="J103" s="202"/>
      <c r="K103" s="202"/>
      <c r="L103" s="202"/>
      <c r="M103" s="202"/>
      <c r="N103" s="202"/>
      <c r="O103" s="199">
        <f t="shared" si="1"/>
        <v>0</v>
      </c>
    </row>
    <row r="104" spans="1:15" ht="15.75" customHeight="1">
      <c r="A104" s="327"/>
      <c r="B104" s="228"/>
      <c r="C104" s="105"/>
      <c r="D104" s="200">
        <v>113</v>
      </c>
      <c r="E104" s="197"/>
      <c r="F104" s="200"/>
      <c r="G104" s="202"/>
      <c r="H104" s="198" t="str">
        <f t="shared" si="0"/>
        <v>Se requiere asignar la fuente de financiamiento (FF)</v>
      </c>
      <c r="I104" s="202"/>
      <c r="J104" s="202"/>
      <c r="K104" s="202"/>
      <c r="L104" s="202"/>
      <c r="M104" s="202"/>
      <c r="N104" s="202"/>
      <c r="O104" s="199">
        <f t="shared" si="1"/>
        <v>0</v>
      </c>
    </row>
    <row r="105" spans="1:15" ht="15.75" customHeight="1">
      <c r="A105" s="327"/>
      <c r="B105" s="228"/>
      <c r="C105" s="105"/>
      <c r="D105" s="200">
        <v>113</v>
      </c>
      <c r="E105" s="197"/>
      <c r="F105" s="200"/>
      <c r="G105" s="201"/>
      <c r="H105" s="198" t="str">
        <f t="shared" si="0"/>
        <v>Se requiere asignar la fuente de financiamiento (FF)</v>
      </c>
      <c r="I105" s="201"/>
      <c r="J105" s="201"/>
      <c r="K105" s="201"/>
      <c r="L105" s="201"/>
      <c r="M105" s="201"/>
      <c r="N105" s="201"/>
      <c r="O105" s="199">
        <f t="shared" si="1"/>
        <v>0</v>
      </c>
    </row>
    <row r="106" spans="1:15" ht="15.75" customHeight="1">
      <c r="A106" s="327"/>
      <c r="B106" s="228"/>
      <c r="C106" s="105"/>
      <c r="D106" s="200">
        <v>113</v>
      </c>
      <c r="E106" s="197"/>
      <c r="F106" s="200"/>
      <c r="G106" s="201"/>
      <c r="H106" s="198" t="str">
        <f t="shared" si="0"/>
        <v>Se requiere asignar la fuente de financiamiento (FF)</v>
      </c>
      <c r="I106" s="201"/>
      <c r="J106" s="201"/>
      <c r="K106" s="201"/>
      <c r="L106" s="201"/>
      <c r="M106" s="201"/>
      <c r="N106" s="201"/>
      <c r="O106" s="199">
        <f t="shared" si="1"/>
        <v>0</v>
      </c>
    </row>
    <row r="107" spans="1:15" ht="15.75" customHeight="1">
      <c r="A107" s="327"/>
      <c r="B107" s="228"/>
      <c r="C107" s="105"/>
      <c r="D107" s="200">
        <v>113</v>
      </c>
      <c r="E107" s="197"/>
      <c r="F107" s="200"/>
      <c r="G107" s="202"/>
      <c r="H107" s="198" t="str">
        <f t="shared" si="0"/>
        <v>Se requiere asignar la fuente de financiamiento (FF)</v>
      </c>
      <c r="I107" s="202"/>
      <c r="J107" s="202"/>
      <c r="K107" s="202"/>
      <c r="L107" s="202"/>
      <c r="M107" s="202"/>
      <c r="N107" s="202"/>
      <c r="O107" s="199">
        <f t="shared" si="1"/>
        <v>0</v>
      </c>
    </row>
    <row r="108" spans="1:15" ht="15.75" customHeight="1">
      <c r="A108" s="327"/>
      <c r="B108" s="228"/>
      <c r="C108" s="105"/>
      <c r="D108" s="200">
        <v>113</v>
      </c>
      <c r="E108" s="197"/>
      <c r="F108" s="200"/>
      <c r="G108" s="202"/>
      <c r="H108" s="198" t="str">
        <f t="shared" si="0"/>
        <v>Se requiere asignar la fuente de financiamiento (FF)</v>
      </c>
      <c r="I108" s="202"/>
      <c r="J108" s="202"/>
      <c r="K108" s="202"/>
      <c r="L108" s="202"/>
      <c r="M108" s="202"/>
      <c r="N108" s="202"/>
      <c r="O108" s="199">
        <f t="shared" si="1"/>
        <v>0</v>
      </c>
    </row>
    <row r="109" spans="1:15" ht="15.75" customHeight="1">
      <c r="A109" s="327"/>
      <c r="B109" s="228"/>
      <c r="C109" s="105"/>
      <c r="D109" s="200">
        <v>113</v>
      </c>
      <c r="E109" s="197"/>
      <c r="F109" s="200"/>
      <c r="G109" s="202"/>
      <c r="H109" s="198" t="str">
        <f t="shared" si="0"/>
        <v>Se requiere asignar la fuente de financiamiento (FF)</v>
      </c>
      <c r="I109" s="202"/>
      <c r="J109" s="202"/>
      <c r="K109" s="202"/>
      <c r="L109" s="202"/>
      <c r="M109" s="202"/>
      <c r="N109" s="202"/>
      <c r="O109" s="199">
        <f t="shared" si="1"/>
        <v>0</v>
      </c>
    </row>
    <row r="110" spans="1:15" ht="15.75" customHeight="1">
      <c r="A110" s="327"/>
      <c r="B110" s="228"/>
      <c r="C110" s="105"/>
      <c r="D110" s="200">
        <v>113</v>
      </c>
      <c r="E110" s="197"/>
      <c r="F110" s="200"/>
      <c r="G110" s="202"/>
      <c r="H110" s="198" t="str">
        <f t="shared" si="0"/>
        <v>Se requiere asignar la fuente de financiamiento (FF)</v>
      </c>
      <c r="I110" s="202"/>
      <c r="J110" s="202"/>
      <c r="K110" s="202"/>
      <c r="L110" s="202"/>
      <c r="M110" s="202"/>
      <c r="N110" s="202"/>
      <c r="O110" s="199">
        <f t="shared" si="1"/>
        <v>0</v>
      </c>
    </row>
    <row r="111" spans="1:15" ht="15.75" customHeight="1">
      <c r="A111" s="327"/>
      <c r="B111" s="228"/>
      <c r="C111" s="105"/>
      <c r="D111" s="200">
        <v>113</v>
      </c>
      <c r="E111" s="197"/>
      <c r="F111" s="200"/>
      <c r="G111" s="202"/>
      <c r="H111" s="198" t="str">
        <f t="shared" si="0"/>
        <v>Se requiere asignar la fuente de financiamiento (FF)</v>
      </c>
      <c r="I111" s="202"/>
      <c r="J111" s="202"/>
      <c r="K111" s="202"/>
      <c r="L111" s="202"/>
      <c r="M111" s="202"/>
      <c r="N111" s="202"/>
      <c r="O111" s="199">
        <f t="shared" si="1"/>
        <v>0</v>
      </c>
    </row>
    <row r="112" spans="1:15" ht="15.75" customHeight="1">
      <c r="A112" s="327"/>
      <c r="B112" s="228"/>
      <c r="C112" s="105"/>
      <c r="D112" s="200">
        <v>113</v>
      </c>
      <c r="E112" s="197"/>
      <c r="F112" s="200"/>
      <c r="G112" s="202"/>
      <c r="H112" s="198" t="str">
        <f t="shared" si="0"/>
        <v>Se requiere asignar la fuente de financiamiento (FF)</v>
      </c>
      <c r="I112" s="202"/>
      <c r="J112" s="202"/>
      <c r="K112" s="202"/>
      <c r="L112" s="202"/>
      <c r="M112" s="202"/>
      <c r="N112" s="202"/>
      <c r="O112" s="199">
        <f t="shared" si="1"/>
        <v>0</v>
      </c>
    </row>
    <row r="113" spans="1:15" ht="15.75" customHeight="1">
      <c r="A113" s="327"/>
      <c r="B113" s="228"/>
      <c r="C113" s="105"/>
      <c r="D113" s="200">
        <v>113</v>
      </c>
      <c r="E113" s="197"/>
      <c r="F113" s="200"/>
      <c r="G113" s="202"/>
      <c r="H113" s="198" t="str">
        <f t="shared" si="0"/>
        <v>Se requiere asignar la fuente de financiamiento (FF)</v>
      </c>
      <c r="I113" s="202"/>
      <c r="J113" s="202"/>
      <c r="K113" s="202"/>
      <c r="L113" s="202"/>
      <c r="M113" s="202"/>
      <c r="N113" s="202"/>
      <c r="O113" s="199">
        <f t="shared" si="1"/>
        <v>0</v>
      </c>
    </row>
    <row r="114" spans="1:15" ht="15.75" customHeight="1">
      <c r="A114" s="327"/>
      <c r="B114" s="228"/>
      <c r="C114" s="105"/>
      <c r="D114" s="200">
        <v>113</v>
      </c>
      <c r="E114" s="197"/>
      <c r="F114" s="200"/>
      <c r="G114" s="202"/>
      <c r="H114" s="198" t="str">
        <f t="shared" si="0"/>
        <v>Se requiere asignar la fuente de financiamiento (FF)</v>
      </c>
      <c r="I114" s="202"/>
      <c r="J114" s="202"/>
      <c r="K114" s="202"/>
      <c r="L114" s="202"/>
      <c r="M114" s="202"/>
      <c r="N114" s="202"/>
      <c r="O114" s="199">
        <f t="shared" si="1"/>
        <v>0</v>
      </c>
    </row>
    <row r="115" spans="1:15" ht="15.75" customHeight="1">
      <c r="A115" s="327"/>
      <c r="B115" s="228"/>
      <c r="C115" s="105"/>
      <c r="D115" s="200">
        <v>113</v>
      </c>
      <c r="E115" s="197"/>
      <c r="F115" s="200"/>
      <c r="G115" s="202"/>
      <c r="H115" s="198" t="str">
        <f t="shared" si="0"/>
        <v>Se requiere asignar la fuente de financiamiento (FF)</v>
      </c>
      <c r="I115" s="202"/>
      <c r="J115" s="202"/>
      <c r="K115" s="202"/>
      <c r="L115" s="202"/>
      <c r="M115" s="202"/>
      <c r="N115" s="202"/>
      <c r="O115" s="199">
        <f t="shared" si="1"/>
        <v>0</v>
      </c>
    </row>
    <row r="116" spans="1:15" ht="15.75" customHeight="1">
      <c r="A116" s="327"/>
      <c r="B116" s="228"/>
      <c r="C116" s="105"/>
      <c r="D116" s="200">
        <v>113</v>
      </c>
      <c r="E116" s="197"/>
      <c r="F116" s="200"/>
      <c r="G116" s="201"/>
      <c r="H116" s="198" t="str">
        <f t="shared" si="0"/>
        <v>Se requiere asignar la fuente de financiamiento (FF)</v>
      </c>
      <c r="I116" s="201"/>
      <c r="J116" s="201"/>
      <c r="K116" s="201"/>
      <c r="L116" s="201"/>
      <c r="M116" s="201"/>
      <c r="N116" s="201"/>
      <c r="O116" s="199">
        <f t="shared" si="1"/>
        <v>0</v>
      </c>
    </row>
    <row r="117" spans="1:15" ht="15.75" customHeight="1">
      <c r="A117" s="327"/>
      <c r="B117" s="228"/>
      <c r="C117" s="105"/>
      <c r="D117" s="200">
        <v>113</v>
      </c>
      <c r="E117" s="197"/>
      <c r="F117" s="200"/>
      <c r="G117" s="202"/>
      <c r="H117" s="198" t="str">
        <f t="shared" si="0"/>
        <v>Se requiere asignar la fuente de financiamiento (FF)</v>
      </c>
      <c r="I117" s="202"/>
      <c r="J117" s="202"/>
      <c r="K117" s="202"/>
      <c r="L117" s="202"/>
      <c r="M117" s="202"/>
      <c r="N117" s="202"/>
      <c r="O117" s="199">
        <f t="shared" si="1"/>
        <v>0</v>
      </c>
    </row>
    <row r="118" spans="1:15" ht="15.75" customHeight="1">
      <c r="A118" s="327"/>
      <c r="B118" s="228"/>
      <c r="C118" s="105"/>
      <c r="D118" s="200">
        <v>113</v>
      </c>
      <c r="E118" s="197"/>
      <c r="F118" s="200"/>
      <c r="G118" s="202"/>
      <c r="H118" s="198" t="str">
        <f t="shared" si="0"/>
        <v>Se requiere asignar la fuente de financiamiento (FF)</v>
      </c>
      <c r="I118" s="202"/>
      <c r="J118" s="202"/>
      <c r="K118" s="202"/>
      <c r="L118" s="202"/>
      <c r="M118" s="202"/>
      <c r="N118" s="202"/>
      <c r="O118" s="199">
        <f t="shared" si="1"/>
        <v>0</v>
      </c>
    </row>
    <row r="119" spans="1:15" ht="15.75" customHeight="1">
      <c r="A119" s="327"/>
      <c r="B119" s="228"/>
      <c r="C119" s="105"/>
      <c r="D119" s="200">
        <v>113</v>
      </c>
      <c r="E119" s="197"/>
      <c r="F119" s="200"/>
      <c r="G119" s="202"/>
      <c r="H119" s="198" t="str">
        <f t="shared" si="0"/>
        <v>Se requiere asignar la fuente de financiamiento (FF)</v>
      </c>
      <c r="I119" s="202"/>
      <c r="J119" s="202"/>
      <c r="K119" s="202"/>
      <c r="L119" s="202"/>
      <c r="M119" s="202"/>
      <c r="N119" s="202"/>
      <c r="O119" s="199">
        <f t="shared" si="1"/>
        <v>0</v>
      </c>
    </row>
    <row r="120" spans="1:15" ht="15.75" customHeight="1">
      <c r="A120" s="327"/>
      <c r="B120" s="228"/>
      <c r="C120" s="105"/>
      <c r="D120" s="200">
        <v>113</v>
      </c>
      <c r="E120" s="197"/>
      <c r="F120" s="200"/>
      <c r="G120" s="202"/>
      <c r="H120" s="198" t="str">
        <f t="shared" si="0"/>
        <v>Se requiere asignar la fuente de financiamiento (FF)</v>
      </c>
      <c r="I120" s="202"/>
      <c r="J120" s="202"/>
      <c r="K120" s="202"/>
      <c r="L120" s="202"/>
      <c r="M120" s="202"/>
      <c r="N120" s="202"/>
      <c r="O120" s="199">
        <f t="shared" si="1"/>
        <v>0</v>
      </c>
    </row>
    <row r="121" spans="1:15" ht="15.75" customHeight="1">
      <c r="A121" s="327"/>
      <c r="B121" s="228"/>
      <c r="C121" s="105"/>
      <c r="D121" s="200">
        <v>113</v>
      </c>
      <c r="E121" s="197"/>
      <c r="F121" s="200"/>
      <c r="G121" s="202"/>
      <c r="H121" s="198" t="str">
        <f t="shared" si="0"/>
        <v>Se requiere asignar la fuente de financiamiento (FF)</v>
      </c>
      <c r="I121" s="202"/>
      <c r="J121" s="202"/>
      <c r="K121" s="202"/>
      <c r="L121" s="202"/>
      <c r="M121" s="202"/>
      <c r="N121" s="202"/>
      <c r="O121" s="199">
        <f t="shared" si="1"/>
        <v>0</v>
      </c>
    </row>
    <row r="122" spans="1:15" ht="15.75" customHeight="1">
      <c r="A122" s="327"/>
      <c r="B122" s="228"/>
      <c r="C122" s="105"/>
      <c r="D122" s="200">
        <v>113</v>
      </c>
      <c r="E122" s="197"/>
      <c r="F122" s="200"/>
      <c r="G122" s="202"/>
      <c r="H122" s="198" t="str">
        <f t="shared" si="0"/>
        <v>Se requiere asignar la fuente de financiamiento (FF)</v>
      </c>
      <c r="I122" s="202"/>
      <c r="J122" s="202"/>
      <c r="K122" s="202"/>
      <c r="L122" s="202"/>
      <c r="M122" s="202"/>
      <c r="N122" s="202"/>
      <c r="O122" s="199">
        <f t="shared" si="1"/>
        <v>0</v>
      </c>
    </row>
    <row r="123" spans="1:15" ht="15.75" customHeight="1">
      <c r="A123" s="327"/>
      <c r="B123" s="228"/>
      <c r="C123" s="105"/>
      <c r="D123" s="200">
        <v>113</v>
      </c>
      <c r="E123" s="197"/>
      <c r="F123" s="200"/>
      <c r="G123" s="202"/>
      <c r="H123" s="198" t="str">
        <f t="shared" si="0"/>
        <v>Se requiere asignar la fuente de financiamiento (FF)</v>
      </c>
      <c r="I123" s="202"/>
      <c r="J123" s="202"/>
      <c r="K123" s="202"/>
      <c r="L123" s="202"/>
      <c r="M123" s="202"/>
      <c r="N123" s="202"/>
      <c r="O123" s="199">
        <f t="shared" si="1"/>
        <v>0</v>
      </c>
    </row>
    <row r="124" spans="1:15" ht="15.75" customHeight="1">
      <c r="A124" s="327"/>
      <c r="B124" s="228"/>
      <c r="C124" s="105"/>
      <c r="D124" s="200">
        <v>113</v>
      </c>
      <c r="E124" s="197"/>
      <c r="F124" s="200"/>
      <c r="G124" s="202"/>
      <c r="H124" s="198" t="str">
        <f t="shared" si="0"/>
        <v>Se requiere asignar la fuente de financiamiento (FF)</v>
      </c>
      <c r="I124" s="202"/>
      <c r="J124" s="202"/>
      <c r="K124" s="202"/>
      <c r="L124" s="202"/>
      <c r="M124" s="202"/>
      <c r="N124" s="202"/>
      <c r="O124" s="199">
        <f t="shared" si="1"/>
        <v>0</v>
      </c>
    </row>
    <row r="125" spans="1:15" ht="15.75" customHeight="1">
      <c r="A125" s="327"/>
      <c r="B125" s="228"/>
      <c r="C125" s="105"/>
      <c r="D125" s="200">
        <v>113</v>
      </c>
      <c r="E125" s="197"/>
      <c r="F125" s="200"/>
      <c r="G125" s="202"/>
      <c r="H125" s="198" t="str">
        <f t="shared" si="0"/>
        <v>Se requiere asignar la fuente de financiamiento (FF)</v>
      </c>
      <c r="I125" s="202"/>
      <c r="J125" s="202"/>
      <c r="K125" s="202"/>
      <c r="L125" s="202"/>
      <c r="M125" s="202"/>
      <c r="N125" s="202"/>
      <c r="O125" s="199">
        <f t="shared" si="1"/>
        <v>0</v>
      </c>
    </row>
    <row r="126" spans="1:15" ht="15.75" customHeight="1">
      <c r="A126" s="327"/>
      <c r="B126" s="228"/>
      <c r="C126" s="105"/>
      <c r="D126" s="200">
        <v>113</v>
      </c>
      <c r="E126" s="197"/>
      <c r="F126" s="200"/>
      <c r="G126" s="201"/>
      <c r="H126" s="198" t="str">
        <f t="shared" si="0"/>
        <v>Se requiere asignar la fuente de financiamiento (FF)</v>
      </c>
      <c r="I126" s="201"/>
      <c r="J126" s="201"/>
      <c r="K126" s="201"/>
      <c r="L126" s="201"/>
      <c r="M126" s="201"/>
      <c r="N126" s="201"/>
      <c r="O126" s="199">
        <f t="shared" si="1"/>
        <v>0</v>
      </c>
    </row>
    <row r="127" spans="1:15" ht="15.75" customHeight="1">
      <c r="A127" s="327"/>
      <c r="B127" s="228"/>
      <c r="C127" s="105"/>
      <c r="D127" s="200">
        <v>113</v>
      </c>
      <c r="E127" s="197"/>
      <c r="F127" s="200"/>
      <c r="G127" s="202"/>
      <c r="H127" s="198" t="str">
        <f t="shared" si="0"/>
        <v>Se requiere asignar la fuente de financiamiento (FF)</v>
      </c>
      <c r="I127" s="202"/>
      <c r="J127" s="202"/>
      <c r="K127" s="202"/>
      <c r="L127" s="202"/>
      <c r="M127" s="202"/>
      <c r="N127" s="202"/>
      <c r="O127" s="199">
        <f t="shared" si="1"/>
        <v>0</v>
      </c>
    </row>
    <row r="128" spans="1:15" ht="15.75" customHeight="1">
      <c r="A128" s="327"/>
      <c r="B128" s="228"/>
      <c r="C128" s="105"/>
      <c r="D128" s="200">
        <v>113</v>
      </c>
      <c r="E128" s="197"/>
      <c r="F128" s="200"/>
      <c r="G128" s="202"/>
      <c r="H128" s="198" t="str">
        <f t="shared" si="0"/>
        <v>Se requiere asignar la fuente de financiamiento (FF)</v>
      </c>
      <c r="I128" s="202"/>
      <c r="J128" s="202"/>
      <c r="K128" s="202"/>
      <c r="L128" s="202"/>
      <c r="M128" s="202"/>
      <c r="N128" s="202"/>
      <c r="O128" s="199">
        <f t="shared" si="1"/>
        <v>0</v>
      </c>
    </row>
    <row r="129" spans="1:15" ht="15.75" customHeight="1">
      <c r="A129" s="327"/>
      <c r="B129" s="228"/>
      <c r="C129" s="105"/>
      <c r="D129" s="200">
        <v>113</v>
      </c>
      <c r="E129" s="197"/>
      <c r="F129" s="200"/>
      <c r="G129" s="202"/>
      <c r="H129" s="198" t="str">
        <f t="shared" si="0"/>
        <v>Se requiere asignar la fuente de financiamiento (FF)</v>
      </c>
      <c r="I129" s="202"/>
      <c r="J129" s="202"/>
      <c r="K129" s="202"/>
      <c r="L129" s="202"/>
      <c r="M129" s="202"/>
      <c r="N129" s="202"/>
      <c r="O129" s="199">
        <f t="shared" si="1"/>
        <v>0</v>
      </c>
    </row>
    <row r="130" spans="1:15" ht="15.75" customHeight="1">
      <c r="A130" s="327"/>
      <c r="B130" s="228"/>
      <c r="C130" s="105"/>
      <c r="D130" s="200">
        <v>113</v>
      </c>
      <c r="E130" s="197"/>
      <c r="F130" s="200"/>
      <c r="G130" s="202"/>
      <c r="H130" s="198" t="str">
        <f t="shared" si="0"/>
        <v>Se requiere asignar la fuente de financiamiento (FF)</v>
      </c>
      <c r="I130" s="202"/>
      <c r="J130" s="202"/>
      <c r="K130" s="202"/>
      <c r="L130" s="202"/>
      <c r="M130" s="202"/>
      <c r="N130" s="202"/>
      <c r="O130" s="199">
        <f t="shared" si="1"/>
        <v>0</v>
      </c>
    </row>
    <row r="131" spans="1:15" ht="15.75" customHeight="1">
      <c r="A131" s="327"/>
      <c r="B131" s="228"/>
      <c r="C131" s="105"/>
      <c r="D131" s="200">
        <v>113</v>
      </c>
      <c r="E131" s="197"/>
      <c r="F131" s="200"/>
      <c r="G131" s="202"/>
      <c r="H131" s="198" t="str">
        <f t="shared" si="0"/>
        <v>Se requiere asignar la fuente de financiamiento (FF)</v>
      </c>
      <c r="I131" s="202"/>
      <c r="J131" s="202"/>
      <c r="K131" s="202"/>
      <c r="L131" s="202"/>
      <c r="M131" s="202"/>
      <c r="N131" s="202"/>
      <c r="O131" s="199">
        <f t="shared" si="1"/>
        <v>0</v>
      </c>
    </row>
    <row r="132" spans="1:15" ht="15.75" customHeight="1">
      <c r="A132" s="327"/>
      <c r="B132" s="228"/>
      <c r="C132" s="105"/>
      <c r="D132" s="200">
        <v>113</v>
      </c>
      <c r="E132" s="197"/>
      <c r="F132" s="200"/>
      <c r="G132" s="202"/>
      <c r="H132" s="198" t="str">
        <f t="shared" si="0"/>
        <v>Se requiere asignar la fuente de financiamiento (FF)</v>
      </c>
      <c r="I132" s="202"/>
      <c r="J132" s="202"/>
      <c r="K132" s="202"/>
      <c r="L132" s="202"/>
      <c r="M132" s="202"/>
      <c r="N132" s="202"/>
      <c r="O132" s="199">
        <f t="shared" si="1"/>
        <v>0</v>
      </c>
    </row>
    <row r="133" spans="1:15" ht="15.75" customHeight="1">
      <c r="A133" s="327"/>
      <c r="B133" s="228"/>
      <c r="C133" s="105"/>
      <c r="D133" s="200">
        <v>113</v>
      </c>
      <c r="E133" s="197"/>
      <c r="F133" s="200"/>
      <c r="G133" s="202"/>
      <c r="H133" s="198" t="str">
        <f t="shared" si="0"/>
        <v>Se requiere asignar la fuente de financiamiento (FF)</v>
      </c>
      <c r="I133" s="202"/>
      <c r="J133" s="202"/>
      <c r="K133" s="202"/>
      <c r="L133" s="202"/>
      <c r="M133" s="202"/>
      <c r="N133" s="202"/>
      <c r="O133" s="199">
        <f t="shared" si="1"/>
        <v>0</v>
      </c>
    </row>
    <row r="134" spans="1:15" ht="15.75" customHeight="1">
      <c r="A134" s="327"/>
      <c r="B134" s="228"/>
      <c r="C134" s="105"/>
      <c r="D134" s="200">
        <v>113</v>
      </c>
      <c r="E134" s="197"/>
      <c r="F134" s="200"/>
      <c r="G134" s="202"/>
      <c r="H134" s="198" t="str">
        <f t="shared" si="0"/>
        <v>Se requiere asignar la fuente de financiamiento (FF)</v>
      </c>
      <c r="I134" s="202"/>
      <c r="J134" s="202"/>
      <c r="K134" s="202"/>
      <c r="L134" s="202"/>
      <c r="M134" s="202"/>
      <c r="N134" s="202"/>
      <c r="O134" s="199">
        <f t="shared" si="1"/>
        <v>0</v>
      </c>
    </row>
    <row r="135" spans="1:15" ht="15.75" customHeight="1">
      <c r="A135" s="327"/>
      <c r="B135" s="228"/>
      <c r="C135" s="105"/>
      <c r="D135" s="200">
        <v>113</v>
      </c>
      <c r="E135" s="197"/>
      <c r="F135" s="200"/>
      <c r="G135" s="202"/>
      <c r="H135" s="198" t="str">
        <f t="shared" si="0"/>
        <v>Se requiere asignar la fuente de financiamiento (FF)</v>
      </c>
      <c r="I135" s="202"/>
      <c r="J135" s="202"/>
      <c r="K135" s="202"/>
      <c r="L135" s="202"/>
      <c r="M135" s="202"/>
      <c r="N135" s="202"/>
      <c r="O135" s="199">
        <f t="shared" si="1"/>
        <v>0</v>
      </c>
    </row>
    <row r="136" spans="1:15" ht="15.75" customHeight="1">
      <c r="A136" s="327"/>
      <c r="B136" s="228"/>
      <c r="C136" s="105"/>
      <c r="D136" s="200">
        <v>113</v>
      </c>
      <c r="E136" s="197"/>
      <c r="F136" s="200"/>
      <c r="G136" s="201"/>
      <c r="H136" s="198" t="str">
        <f t="shared" si="0"/>
        <v>Se requiere asignar la fuente de financiamiento (FF)</v>
      </c>
      <c r="I136" s="201"/>
      <c r="J136" s="201"/>
      <c r="K136" s="201"/>
      <c r="L136" s="201"/>
      <c r="M136" s="201"/>
      <c r="N136" s="201"/>
      <c r="O136" s="199">
        <f t="shared" si="1"/>
        <v>0</v>
      </c>
    </row>
    <row r="137" spans="1:15" ht="15.75" customHeight="1">
      <c r="A137" s="327"/>
      <c r="B137" s="228"/>
      <c r="C137" s="105"/>
      <c r="D137" s="200">
        <v>113</v>
      </c>
      <c r="E137" s="197"/>
      <c r="F137" s="200"/>
      <c r="G137" s="202"/>
      <c r="H137" s="198" t="str">
        <f t="shared" si="0"/>
        <v>Se requiere asignar la fuente de financiamiento (FF)</v>
      </c>
      <c r="I137" s="202"/>
      <c r="J137" s="202"/>
      <c r="K137" s="202"/>
      <c r="L137" s="202"/>
      <c r="M137" s="202"/>
      <c r="N137" s="202"/>
      <c r="O137" s="199">
        <f t="shared" si="1"/>
        <v>0</v>
      </c>
    </row>
    <row r="138" spans="1:15" ht="15.75" customHeight="1">
      <c r="A138" s="327"/>
      <c r="B138" s="228"/>
      <c r="C138" s="105"/>
      <c r="D138" s="200">
        <v>113</v>
      </c>
      <c r="E138" s="197"/>
      <c r="F138" s="200"/>
      <c r="G138" s="202"/>
      <c r="H138" s="198" t="str">
        <f t="shared" si="0"/>
        <v>Se requiere asignar la fuente de financiamiento (FF)</v>
      </c>
      <c r="I138" s="202"/>
      <c r="J138" s="202"/>
      <c r="K138" s="202"/>
      <c r="L138" s="202"/>
      <c r="M138" s="202"/>
      <c r="N138" s="202"/>
      <c r="O138" s="199">
        <f t="shared" si="1"/>
        <v>0</v>
      </c>
    </row>
    <row r="139" spans="1:15" ht="15.75" customHeight="1">
      <c r="A139" s="327"/>
      <c r="B139" s="228"/>
      <c r="C139" s="105"/>
      <c r="D139" s="200">
        <v>113</v>
      </c>
      <c r="E139" s="197"/>
      <c r="F139" s="200"/>
      <c r="G139" s="202"/>
      <c r="H139" s="198" t="str">
        <f t="shared" si="0"/>
        <v>Se requiere asignar la fuente de financiamiento (FF)</v>
      </c>
      <c r="I139" s="202"/>
      <c r="J139" s="202"/>
      <c r="K139" s="202"/>
      <c r="L139" s="202"/>
      <c r="M139" s="202"/>
      <c r="N139" s="202"/>
      <c r="O139" s="199">
        <f t="shared" si="1"/>
        <v>0</v>
      </c>
    </row>
    <row r="140" spans="1:15" ht="15.75" customHeight="1">
      <c r="A140" s="327"/>
      <c r="B140" s="228"/>
      <c r="C140" s="105"/>
      <c r="D140" s="200">
        <v>113</v>
      </c>
      <c r="E140" s="197"/>
      <c r="F140" s="200"/>
      <c r="G140" s="202"/>
      <c r="H140" s="198" t="str">
        <f t="shared" si="0"/>
        <v>Se requiere asignar la fuente de financiamiento (FF)</v>
      </c>
      <c r="I140" s="202"/>
      <c r="J140" s="202"/>
      <c r="K140" s="202"/>
      <c r="L140" s="202"/>
      <c r="M140" s="202"/>
      <c r="N140" s="202"/>
      <c r="O140" s="199">
        <f t="shared" si="1"/>
        <v>0</v>
      </c>
    </row>
    <row r="141" spans="1:15" ht="15.75" customHeight="1">
      <c r="A141" s="327"/>
      <c r="B141" s="228"/>
      <c r="C141" s="105"/>
      <c r="D141" s="200">
        <v>113</v>
      </c>
      <c r="E141" s="197"/>
      <c r="F141" s="200"/>
      <c r="G141" s="202"/>
      <c r="H141" s="198" t="str">
        <f t="shared" si="0"/>
        <v>Se requiere asignar la fuente de financiamiento (FF)</v>
      </c>
      <c r="I141" s="202"/>
      <c r="J141" s="202"/>
      <c r="K141" s="202"/>
      <c r="L141" s="202"/>
      <c r="M141" s="202"/>
      <c r="N141" s="202"/>
      <c r="O141" s="199">
        <f t="shared" si="1"/>
        <v>0</v>
      </c>
    </row>
    <row r="142" spans="1:15" ht="15.75" customHeight="1">
      <c r="A142" s="327"/>
      <c r="B142" s="228"/>
      <c r="C142" s="105"/>
      <c r="D142" s="200">
        <v>113</v>
      </c>
      <c r="E142" s="197"/>
      <c r="F142" s="200"/>
      <c r="G142" s="202"/>
      <c r="H142" s="198" t="str">
        <f t="shared" si="0"/>
        <v>Se requiere asignar la fuente de financiamiento (FF)</v>
      </c>
      <c r="I142" s="202"/>
      <c r="J142" s="202"/>
      <c r="K142" s="202"/>
      <c r="L142" s="202"/>
      <c r="M142" s="202"/>
      <c r="N142" s="202"/>
      <c r="O142" s="199">
        <f t="shared" si="1"/>
        <v>0</v>
      </c>
    </row>
    <row r="143" spans="1:15" ht="15.75" customHeight="1">
      <c r="A143" s="327"/>
      <c r="B143" s="228"/>
      <c r="C143" s="105"/>
      <c r="D143" s="200">
        <v>113</v>
      </c>
      <c r="E143" s="197"/>
      <c r="F143" s="200"/>
      <c r="G143" s="202"/>
      <c r="H143" s="198" t="str">
        <f t="shared" si="0"/>
        <v>Se requiere asignar la fuente de financiamiento (FF)</v>
      </c>
      <c r="I143" s="202"/>
      <c r="J143" s="202"/>
      <c r="K143" s="202"/>
      <c r="L143" s="202"/>
      <c r="M143" s="202"/>
      <c r="N143" s="202"/>
      <c r="O143" s="199">
        <f t="shared" si="1"/>
        <v>0</v>
      </c>
    </row>
    <row r="144" spans="1:15" ht="15.75" customHeight="1">
      <c r="A144" s="327"/>
      <c r="B144" s="228"/>
      <c r="C144" s="105"/>
      <c r="D144" s="200">
        <v>113</v>
      </c>
      <c r="E144" s="197"/>
      <c r="F144" s="200"/>
      <c r="G144" s="202"/>
      <c r="H144" s="198" t="str">
        <f t="shared" si="0"/>
        <v>Se requiere asignar la fuente de financiamiento (FF)</v>
      </c>
      <c r="I144" s="202"/>
      <c r="J144" s="202"/>
      <c r="K144" s="202"/>
      <c r="L144" s="202"/>
      <c r="M144" s="202"/>
      <c r="N144" s="202"/>
      <c r="O144" s="199">
        <f t="shared" si="1"/>
        <v>0</v>
      </c>
    </row>
    <row r="145" spans="1:15" ht="15.75" customHeight="1">
      <c r="A145" s="327"/>
      <c r="B145" s="228"/>
      <c r="C145" s="105"/>
      <c r="D145" s="200">
        <v>113</v>
      </c>
      <c r="E145" s="197"/>
      <c r="F145" s="200"/>
      <c r="G145" s="202"/>
      <c r="H145" s="198" t="str">
        <f t="shared" si="0"/>
        <v>Se requiere asignar la fuente de financiamiento (FF)</v>
      </c>
      <c r="I145" s="202"/>
      <c r="J145" s="202"/>
      <c r="K145" s="202"/>
      <c r="L145" s="202"/>
      <c r="M145" s="202"/>
      <c r="N145" s="202"/>
      <c r="O145" s="199">
        <f t="shared" si="1"/>
        <v>0</v>
      </c>
    </row>
    <row r="146" spans="1:15" ht="15.75" customHeight="1">
      <c r="A146" s="327"/>
      <c r="B146" s="228"/>
      <c r="C146" s="105"/>
      <c r="D146" s="200">
        <v>113</v>
      </c>
      <c r="E146" s="197"/>
      <c r="F146" s="200"/>
      <c r="G146" s="201"/>
      <c r="H146" s="198" t="str">
        <f t="shared" si="0"/>
        <v>Se requiere asignar la fuente de financiamiento (FF)</v>
      </c>
      <c r="I146" s="201"/>
      <c r="J146" s="201"/>
      <c r="K146" s="201"/>
      <c r="L146" s="201"/>
      <c r="M146" s="201"/>
      <c r="N146" s="201"/>
      <c r="O146" s="199">
        <f t="shared" si="1"/>
        <v>0</v>
      </c>
    </row>
    <row r="147" spans="1:15" ht="15.75" customHeight="1">
      <c r="A147" s="327"/>
      <c r="B147" s="228"/>
      <c r="C147" s="105"/>
      <c r="D147" s="200">
        <v>113</v>
      </c>
      <c r="E147" s="197"/>
      <c r="F147" s="200"/>
      <c r="G147" s="202"/>
      <c r="H147" s="198" t="str">
        <f t="shared" si="0"/>
        <v>Se requiere asignar la fuente de financiamiento (FF)</v>
      </c>
      <c r="I147" s="202"/>
      <c r="J147" s="202"/>
      <c r="K147" s="202"/>
      <c r="L147" s="202"/>
      <c r="M147" s="202"/>
      <c r="N147" s="202"/>
      <c r="O147" s="199">
        <f t="shared" si="1"/>
        <v>0</v>
      </c>
    </row>
    <row r="148" spans="1:15" ht="15.75" customHeight="1">
      <c r="A148" s="327"/>
      <c r="B148" s="228"/>
      <c r="C148" s="105"/>
      <c r="D148" s="200">
        <v>113</v>
      </c>
      <c r="E148" s="197"/>
      <c r="F148" s="200"/>
      <c r="G148" s="202"/>
      <c r="H148" s="198" t="str">
        <f t="shared" si="0"/>
        <v>Se requiere asignar la fuente de financiamiento (FF)</v>
      </c>
      <c r="I148" s="202"/>
      <c r="J148" s="202"/>
      <c r="K148" s="202"/>
      <c r="L148" s="202"/>
      <c r="M148" s="202"/>
      <c r="N148" s="202"/>
      <c r="O148" s="199">
        <f t="shared" si="1"/>
        <v>0</v>
      </c>
    </row>
    <row r="149" spans="1:15" ht="15.75" customHeight="1">
      <c r="A149" s="327"/>
      <c r="B149" s="228"/>
      <c r="C149" s="105"/>
      <c r="D149" s="200">
        <v>113</v>
      </c>
      <c r="E149" s="197"/>
      <c r="F149" s="200"/>
      <c r="G149" s="202"/>
      <c r="H149" s="198" t="str">
        <f t="shared" si="0"/>
        <v>Se requiere asignar la fuente de financiamiento (FF)</v>
      </c>
      <c r="I149" s="202"/>
      <c r="J149" s="202"/>
      <c r="K149" s="202"/>
      <c r="L149" s="202"/>
      <c r="M149" s="202"/>
      <c r="N149" s="202"/>
      <c r="O149" s="199">
        <f t="shared" si="1"/>
        <v>0</v>
      </c>
    </row>
    <row r="150" spans="1:15" ht="15.75" customHeight="1">
      <c r="A150" s="327"/>
      <c r="B150" s="228"/>
      <c r="C150" s="105"/>
      <c r="D150" s="200">
        <v>113</v>
      </c>
      <c r="E150" s="197"/>
      <c r="F150" s="200"/>
      <c r="G150" s="202"/>
      <c r="H150" s="198" t="str">
        <f t="shared" si="0"/>
        <v>Se requiere asignar la fuente de financiamiento (FF)</v>
      </c>
      <c r="I150" s="202"/>
      <c r="J150" s="202"/>
      <c r="K150" s="202"/>
      <c r="L150" s="202"/>
      <c r="M150" s="202"/>
      <c r="N150" s="202"/>
      <c r="O150" s="199">
        <f t="shared" si="1"/>
        <v>0</v>
      </c>
    </row>
    <row r="151" spans="1:15" ht="15.75" customHeight="1">
      <c r="A151" s="327"/>
      <c r="B151" s="228"/>
      <c r="C151" s="105"/>
      <c r="D151" s="200">
        <v>113</v>
      </c>
      <c r="E151" s="197"/>
      <c r="F151" s="200"/>
      <c r="G151" s="202"/>
      <c r="H151" s="198" t="str">
        <f t="shared" si="0"/>
        <v>Se requiere asignar la fuente de financiamiento (FF)</v>
      </c>
      <c r="I151" s="202"/>
      <c r="J151" s="202"/>
      <c r="K151" s="202"/>
      <c r="L151" s="202"/>
      <c r="M151" s="202"/>
      <c r="N151" s="202"/>
      <c r="O151" s="199">
        <f t="shared" si="1"/>
        <v>0</v>
      </c>
    </row>
    <row r="152" spans="1:15" ht="15.75" customHeight="1">
      <c r="A152" s="327"/>
      <c r="B152" s="228"/>
      <c r="C152" s="105"/>
      <c r="D152" s="200">
        <v>113</v>
      </c>
      <c r="E152" s="197"/>
      <c r="F152" s="200"/>
      <c r="G152" s="202"/>
      <c r="H152" s="198" t="str">
        <f t="shared" si="0"/>
        <v>Se requiere asignar la fuente de financiamiento (FF)</v>
      </c>
      <c r="I152" s="202"/>
      <c r="J152" s="202"/>
      <c r="K152" s="202"/>
      <c r="L152" s="202"/>
      <c r="M152" s="202"/>
      <c r="N152" s="202"/>
      <c r="O152" s="199">
        <f t="shared" si="1"/>
        <v>0</v>
      </c>
    </row>
    <row r="153" spans="1:15" ht="15.75" customHeight="1">
      <c r="A153" s="327"/>
      <c r="B153" s="228"/>
      <c r="C153" s="105"/>
      <c r="D153" s="200">
        <v>113</v>
      </c>
      <c r="E153" s="197"/>
      <c r="F153" s="200"/>
      <c r="G153" s="202"/>
      <c r="H153" s="198" t="str">
        <f t="shared" si="0"/>
        <v>Se requiere asignar la fuente de financiamiento (FF)</v>
      </c>
      <c r="I153" s="202"/>
      <c r="J153" s="202"/>
      <c r="K153" s="202"/>
      <c r="L153" s="202"/>
      <c r="M153" s="202"/>
      <c r="N153" s="202"/>
      <c r="O153" s="199">
        <f t="shared" si="1"/>
        <v>0</v>
      </c>
    </row>
    <row r="154" spans="1:15" ht="15.75" customHeight="1">
      <c r="A154" s="327"/>
      <c r="B154" s="228"/>
      <c r="C154" s="105"/>
      <c r="D154" s="200">
        <v>113</v>
      </c>
      <c r="E154" s="197"/>
      <c r="F154" s="200"/>
      <c r="G154" s="202"/>
      <c r="H154" s="198" t="str">
        <f t="shared" si="0"/>
        <v>Se requiere asignar la fuente de financiamiento (FF)</v>
      </c>
      <c r="I154" s="202"/>
      <c r="J154" s="202"/>
      <c r="K154" s="202"/>
      <c r="L154" s="202"/>
      <c r="M154" s="202"/>
      <c r="N154" s="202"/>
      <c r="O154" s="199">
        <f t="shared" si="1"/>
        <v>0</v>
      </c>
    </row>
    <row r="155" spans="1:15" ht="15.75" customHeight="1">
      <c r="A155" s="327"/>
      <c r="B155" s="228"/>
      <c r="C155" s="105"/>
      <c r="D155" s="200">
        <v>113</v>
      </c>
      <c r="E155" s="197"/>
      <c r="F155" s="200"/>
      <c r="G155" s="202"/>
      <c r="H155" s="198" t="str">
        <f t="shared" si="0"/>
        <v>Se requiere asignar la fuente de financiamiento (FF)</v>
      </c>
      <c r="I155" s="202"/>
      <c r="J155" s="202"/>
      <c r="K155" s="202"/>
      <c r="L155" s="202"/>
      <c r="M155" s="202"/>
      <c r="N155" s="202"/>
      <c r="O155" s="199">
        <f t="shared" si="1"/>
        <v>0</v>
      </c>
    </row>
    <row r="156" spans="1:15" ht="15.75" customHeight="1">
      <c r="A156" s="327"/>
      <c r="B156" s="228"/>
      <c r="C156" s="105"/>
      <c r="D156" s="200">
        <v>113</v>
      </c>
      <c r="E156" s="197"/>
      <c r="F156" s="200"/>
      <c r="G156" s="201"/>
      <c r="H156" s="198" t="str">
        <f t="shared" si="0"/>
        <v>Se requiere asignar la fuente de financiamiento (FF)</v>
      </c>
      <c r="I156" s="201"/>
      <c r="J156" s="201"/>
      <c r="K156" s="201"/>
      <c r="L156" s="201"/>
      <c r="M156" s="201"/>
      <c r="N156" s="201"/>
      <c r="O156" s="199">
        <f t="shared" si="1"/>
        <v>0</v>
      </c>
    </row>
    <row r="157" spans="1:15" ht="15.75" customHeight="1">
      <c r="A157" s="327"/>
      <c r="B157" s="228"/>
      <c r="C157" s="105"/>
      <c r="D157" s="200">
        <v>113</v>
      </c>
      <c r="E157" s="197"/>
      <c r="F157" s="200"/>
      <c r="G157" s="202"/>
      <c r="H157" s="198" t="str">
        <f t="shared" si="0"/>
        <v>Se requiere asignar la fuente de financiamiento (FF)</v>
      </c>
      <c r="I157" s="202"/>
      <c r="J157" s="202"/>
      <c r="K157" s="202"/>
      <c r="L157" s="202"/>
      <c r="M157" s="202"/>
      <c r="N157" s="202"/>
      <c r="O157" s="199">
        <f t="shared" si="1"/>
        <v>0</v>
      </c>
    </row>
    <row r="158" spans="1:15" ht="15.75" customHeight="1">
      <c r="A158" s="327"/>
      <c r="B158" s="228"/>
      <c r="C158" s="105"/>
      <c r="D158" s="200">
        <v>113</v>
      </c>
      <c r="E158" s="197"/>
      <c r="F158" s="200"/>
      <c r="G158" s="202"/>
      <c r="H158" s="198" t="str">
        <f t="shared" si="0"/>
        <v>Se requiere asignar la fuente de financiamiento (FF)</v>
      </c>
      <c r="I158" s="202"/>
      <c r="J158" s="202"/>
      <c r="K158" s="202"/>
      <c r="L158" s="202"/>
      <c r="M158" s="202"/>
      <c r="N158" s="202"/>
      <c r="O158" s="199">
        <f t="shared" si="1"/>
        <v>0</v>
      </c>
    </row>
    <row r="159" spans="1:15" ht="15.75" customHeight="1">
      <c r="A159" s="327"/>
      <c r="B159" s="228"/>
      <c r="C159" s="105"/>
      <c r="D159" s="200">
        <v>113</v>
      </c>
      <c r="E159" s="197"/>
      <c r="F159" s="200"/>
      <c r="G159" s="202"/>
      <c r="H159" s="198" t="str">
        <f t="shared" si="0"/>
        <v>Se requiere asignar la fuente de financiamiento (FF)</v>
      </c>
      <c r="I159" s="202"/>
      <c r="J159" s="202"/>
      <c r="K159" s="202"/>
      <c r="L159" s="202"/>
      <c r="M159" s="202"/>
      <c r="N159" s="202"/>
      <c r="O159" s="199">
        <f t="shared" si="1"/>
        <v>0</v>
      </c>
    </row>
    <row r="160" spans="1:15" ht="15.75" customHeight="1">
      <c r="A160" s="327"/>
      <c r="B160" s="228"/>
      <c r="C160" s="105"/>
      <c r="D160" s="200">
        <v>113</v>
      </c>
      <c r="E160" s="197"/>
      <c r="F160" s="200"/>
      <c r="G160" s="202"/>
      <c r="H160" s="198" t="str">
        <f t="shared" si="0"/>
        <v>Se requiere asignar la fuente de financiamiento (FF)</v>
      </c>
      <c r="I160" s="202"/>
      <c r="J160" s="202"/>
      <c r="K160" s="202"/>
      <c r="L160" s="202"/>
      <c r="M160" s="202"/>
      <c r="N160" s="202"/>
      <c r="O160" s="199">
        <f t="shared" si="1"/>
        <v>0</v>
      </c>
    </row>
    <row r="161" spans="1:15" ht="15.75" customHeight="1">
      <c r="A161" s="327"/>
      <c r="B161" s="228"/>
      <c r="C161" s="105"/>
      <c r="D161" s="200">
        <v>113</v>
      </c>
      <c r="E161" s="197"/>
      <c r="F161" s="200"/>
      <c r="G161" s="202"/>
      <c r="H161" s="198" t="str">
        <f t="shared" si="0"/>
        <v>Se requiere asignar la fuente de financiamiento (FF)</v>
      </c>
      <c r="I161" s="202"/>
      <c r="J161" s="202"/>
      <c r="K161" s="202"/>
      <c r="L161" s="202"/>
      <c r="M161" s="202"/>
      <c r="N161" s="202"/>
      <c r="O161" s="199">
        <f t="shared" si="1"/>
        <v>0</v>
      </c>
    </row>
    <row r="162" spans="1:15" ht="15.75" customHeight="1">
      <c r="A162" s="327"/>
      <c r="B162" s="228"/>
      <c r="C162" s="105"/>
      <c r="D162" s="200">
        <v>113</v>
      </c>
      <c r="E162" s="197"/>
      <c r="F162" s="200"/>
      <c r="G162" s="202"/>
      <c r="H162" s="198" t="str">
        <f t="shared" si="0"/>
        <v>Se requiere asignar la fuente de financiamiento (FF)</v>
      </c>
      <c r="I162" s="202"/>
      <c r="J162" s="202"/>
      <c r="K162" s="202"/>
      <c r="L162" s="202"/>
      <c r="M162" s="202"/>
      <c r="N162" s="202"/>
      <c r="O162" s="199">
        <f t="shared" si="1"/>
        <v>0</v>
      </c>
    </row>
    <row r="163" spans="1:15" ht="15.75" customHeight="1">
      <c r="A163" s="327"/>
      <c r="B163" s="228"/>
      <c r="C163" s="105"/>
      <c r="D163" s="200">
        <v>113</v>
      </c>
      <c r="E163" s="197"/>
      <c r="F163" s="200"/>
      <c r="G163" s="202"/>
      <c r="H163" s="198" t="str">
        <f t="shared" si="0"/>
        <v>Se requiere asignar la fuente de financiamiento (FF)</v>
      </c>
      <c r="I163" s="202"/>
      <c r="J163" s="202"/>
      <c r="K163" s="202"/>
      <c r="L163" s="202"/>
      <c r="M163" s="202"/>
      <c r="N163" s="202"/>
      <c r="O163" s="199">
        <f t="shared" si="1"/>
        <v>0</v>
      </c>
    </row>
    <row r="164" spans="1:15" ht="15.75" customHeight="1">
      <c r="A164" s="327"/>
      <c r="B164" s="228"/>
      <c r="C164" s="105"/>
      <c r="D164" s="200">
        <v>113</v>
      </c>
      <c r="E164" s="197"/>
      <c r="F164" s="200"/>
      <c r="G164" s="201"/>
      <c r="H164" s="198" t="str">
        <f t="shared" si="0"/>
        <v>Se requiere asignar la fuente de financiamiento (FF)</v>
      </c>
      <c r="I164" s="201"/>
      <c r="J164" s="201"/>
      <c r="K164" s="201"/>
      <c r="L164" s="201"/>
      <c r="M164" s="201"/>
      <c r="N164" s="201"/>
      <c r="O164" s="199">
        <f t="shared" si="1"/>
        <v>0</v>
      </c>
    </row>
    <row r="165" spans="1:15" ht="15.75" customHeight="1">
      <c r="A165" s="327"/>
      <c r="B165" s="228"/>
      <c r="C165" s="105"/>
      <c r="D165" s="200">
        <v>113</v>
      </c>
      <c r="E165" s="197"/>
      <c r="F165" s="200"/>
      <c r="G165" s="202"/>
      <c r="H165" s="198" t="str">
        <f t="shared" si="0"/>
        <v>Se requiere asignar la fuente de financiamiento (FF)</v>
      </c>
      <c r="I165" s="202"/>
      <c r="J165" s="202"/>
      <c r="K165" s="202"/>
      <c r="L165" s="202"/>
      <c r="M165" s="202"/>
      <c r="N165" s="202"/>
      <c r="O165" s="199">
        <f t="shared" si="1"/>
        <v>0</v>
      </c>
    </row>
    <row r="166" spans="1:15" ht="15.75" customHeight="1">
      <c r="A166" s="327"/>
      <c r="B166" s="228"/>
      <c r="C166" s="105"/>
      <c r="D166" s="200">
        <v>113</v>
      </c>
      <c r="E166" s="197"/>
      <c r="F166" s="200"/>
      <c r="G166" s="202"/>
      <c r="H166" s="198" t="str">
        <f t="shared" si="0"/>
        <v>Se requiere asignar la fuente de financiamiento (FF)</v>
      </c>
      <c r="I166" s="202"/>
      <c r="J166" s="202"/>
      <c r="K166" s="202"/>
      <c r="L166" s="202"/>
      <c r="M166" s="202"/>
      <c r="N166" s="202"/>
      <c r="O166" s="199">
        <f t="shared" si="1"/>
        <v>0</v>
      </c>
    </row>
    <row r="167" spans="1:15" ht="15.75" customHeight="1">
      <c r="A167" s="327"/>
      <c r="B167" s="228"/>
      <c r="C167" s="105"/>
      <c r="D167" s="200">
        <v>113</v>
      </c>
      <c r="E167" s="197"/>
      <c r="F167" s="200"/>
      <c r="G167" s="202"/>
      <c r="H167" s="198" t="str">
        <f t="shared" si="0"/>
        <v>Se requiere asignar la fuente de financiamiento (FF)</v>
      </c>
      <c r="I167" s="202"/>
      <c r="J167" s="202"/>
      <c r="K167" s="202"/>
      <c r="L167" s="202"/>
      <c r="M167" s="202"/>
      <c r="N167" s="202"/>
      <c r="O167" s="199">
        <f t="shared" si="1"/>
        <v>0</v>
      </c>
    </row>
    <row r="168" spans="1:15" ht="15.75" customHeight="1">
      <c r="A168" s="327"/>
      <c r="B168" s="228"/>
      <c r="C168" s="105"/>
      <c r="D168" s="200">
        <v>113</v>
      </c>
      <c r="E168" s="197"/>
      <c r="F168" s="200"/>
      <c r="G168" s="202"/>
      <c r="H168" s="198" t="str">
        <f t="shared" si="0"/>
        <v>Se requiere asignar la fuente de financiamiento (FF)</v>
      </c>
      <c r="I168" s="202"/>
      <c r="J168" s="202"/>
      <c r="K168" s="202"/>
      <c r="L168" s="202"/>
      <c r="M168" s="202"/>
      <c r="N168" s="202"/>
      <c r="O168" s="199">
        <f t="shared" si="1"/>
        <v>0</v>
      </c>
    </row>
    <row r="169" spans="1:15" ht="15.75" customHeight="1">
      <c r="A169" s="327"/>
      <c r="B169" s="228"/>
      <c r="C169" s="105"/>
      <c r="D169" s="200">
        <v>113</v>
      </c>
      <c r="E169" s="197"/>
      <c r="F169" s="200"/>
      <c r="G169" s="202"/>
      <c r="H169" s="198" t="str">
        <f t="shared" si="0"/>
        <v>Se requiere asignar la fuente de financiamiento (FF)</v>
      </c>
      <c r="I169" s="202"/>
      <c r="J169" s="202"/>
      <c r="K169" s="202"/>
      <c r="L169" s="202"/>
      <c r="M169" s="202"/>
      <c r="N169" s="202"/>
      <c r="O169" s="199">
        <f t="shared" si="1"/>
        <v>0</v>
      </c>
    </row>
    <row r="170" spans="1:15" ht="15.75" customHeight="1">
      <c r="A170" s="327"/>
      <c r="B170" s="228"/>
      <c r="C170" s="105"/>
      <c r="D170" s="200">
        <v>113</v>
      </c>
      <c r="E170" s="197"/>
      <c r="F170" s="200"/>
      <c r="G170" s="202"/>
      <c r="H170" s="198" t="str">
        <f t="shared" si="0"/>
        <v>Se requiere asignar la fuente de financiamiento (FF)</v>
      </c>
      <c r="I170" s="202"/>
      <c r="J170" s="202"/>
      <c r="K170" s="202"/>
      <c r="L170" s="202"/>
      <c r="M170" s="202"/>
      <c r="N170" s="202"/>
      <c r="O170" s="199">
        <f t="shared" si="1"/>
        <v>0</v>
      </c>
    </row>
    <row r="171" spans="1:15" ht="15.75" customHeight="1">
      <c r="A171" s="327"/>
      <c r="B171" s="228"/>
      <c r="C171" s="105"/>
      <c r="D171" s="200">
        <v>113</v>
      </c>
      <c r="E171" s="197"/>
      <c r="F171" s="200"/>
      <c r="G171" s="202"/>
      <c r="H171" s="198" t="str">
        <f t="shared" si="0"/>
        <v>Se requiere asignar la fuente de financiamiento (FF)</v>
      </c>
      <c r="I171" s="202"/>
      <c r="J171" s="202"/>
      <c r="K171" s="202"/>
      <c r="L171" s="202"/>
      <c r="M171" s="202"/>
      <c r="N171" s="202"/>
      <c r="O171" s="199">
        <f t="shared" si="1"/>
        <v>0</v>
      </c>
    </row>
    <row r="172" spans="1:15" ht="15.75" customHeight="1">
      <c r="A172" s="327"/>
      <c r="B172" s="228"/>
      <c r="C172" s="105"/>
      <c r="D172" s="200">
        <v>113</v>
      </c>
      <c r="E172" s="197"/>
      <c r="F172" s="200"/>
      <c r="G172" s="202"/>
      <c r="H172" s="198" t="str">
        <f t="shared" si="0"/>
        <v>Se requiere asignar la fuente de financiamiento (FF)</v>
      </c>
      <c r="I172" s="202"/>
      <c r="J172" s="202"/>
      <c r="K172" s="202"/>
      <c r="L172" s="202"/>
      <c r="M172" s="202"/>
      <c r="N172" s="202"/>
      <c r="O172" s="199">
        <f t="shared" si="1"/>
        <v>0</v>
      </c>
    </row>
    <row r="173" spans="1:15" ht="15.75" customHeight="1">
      <c r="A173" s="327"/>
      <c r="B173" s="228"/>
      <c r="C173" s="105"/>
      <c r="D173" s="200">
        <v>113</v>
      </c>
      <c r="E173" s="197"/>
      <c r="F173" s="200"/>
      <c r="G173" s="202"/>
      <c r="H173" s="198" t="str">
        <f t="shared" si="0"/>
        <v>Se requiere asignar la fuente de financiamiento (FF)</v>
      </c>
      <c r="I173" s="202"/>
      <c r="J173" s="202"/>
      <c r="K173" s="202"/>
      <c r="L173" s="202"/>
      <c r="M173" s="202"/>
      <c r="N173" s="202"/>
      <c r="O173" s="199">
        <f t="shared" si="1"/>
        <v>0</v>
      </c>
    </row>
    <row r="174" spans="1:15" ht="15.75" customHeight="1">
      <c r="A174" s="327"/>
      <c r="B174" s="228"/>
      <c r="C174" s="105"/>
      <c r="D174" s="200">
        <v>113</v>
      </c>
      <c r="E174" s="197"/>
      <c r="F174" s="200"/>
      <c r="G174" s="201"/>
      <c r="H174" s="198" t="str">
        <f t="shared" si="0"/>
        <v>Se requiere asignar la fuente de financiamiento (FF)</v>
      </c>
      <c r="I174" s="201"/>
      <c r="J174" s="201"/>
      <c r="K174" s="201"/>
      <c r="L174" s="201"/>
      <c r="M174" s="201"/>
      <c r="N174" s="201"/>
      <c r="O174" s="199">
        <f t="shared" si="1"/>
        <v>0</v>
      </c>
    </row>
    <row r="175" spans="1:15" ht="15.75" customHeight="1">
      <c r="A175" s="327"/>
      <c r="B175" s="228"/>
      <c r="C175" s="105"/>
      <c r="D175" s="200">
        <v>113</v>
      </c>
      <c r="E175" s="197"/>
      <c r="F175" s="200"/>
      <c r="G175" s="202"/>
      <c r="H175" s="198" t="str">
        <f t="shared" si="0"/>
        <v>Se requiere asignar la fuente de financiamiento (FF)</v>
      </c>
      <c r="I175" s="202"/>
      <c r="J175" s="202"/>
      <c r="K175" s="202"/>
      <c r="L175" s="202"/>
      <c r="M175" s="202"/>
      <c r="N175" s="202"/>
      <c r="O175" s="199">
        <f t="shared" si="1"/>
        <v>0</v>
      </c>
    </row>
    <row r="176" spans="1:15" ht="15.75" customHeight="1">
      <c r="A176" s="327"/>
      <c r="B176" s="228"/>
      <c r="C176" s="105"/>
      <c r="D176" s="200">
        <v>113</v>
      </c>
      <c r="E176" s="197"/>
      <c r="F176" s="200"/>
      <c r="G176" s="202"/>
      <c r="H176" s="198" t="str">
        <f t="shared" si="0"/>
        <v>Se requiere asignar la fuente de financiamiento (FF)</v>
      </c>
      <c r="I176" s="202"/>
      <c r="J176" s="202"/>
      <c r="K176" s="202"/>
      <c r="L176" s="202"/>
      <c r="M176" s="202"/>
      <c r="N176" s="202"/>
      <c r="O176" s="199">
        <f t="shared" si="1"/>
        <v>0</v>
      </c>
    </row>
    <row r="177" spans="1:15" ht="15.75" customHeight="1">
      <c r="A177" s="327"/>
      <c r="B177" s="228"/>
      <c r="C177" s="105"/>
      <c r="D177" s="200">
        <v>113</v>
      </c>
      <c r="E177" s="197"/>
      <c r="F177" s="200"/>
      <c r="G177" s="202"/>
      <c r="H177" s="198" t="str">
        <f t="shared" si="0"/>
        <v>Se requiere asignar la fuente de financiamiento (FF)</v>
      </c>
      <c r="I177" s="202"/>
      <c r="J177" s="202"/>
      <c r="K177" s="202"/>
      <c r="L177" s="202"/>
      <c r="M177" s="202"/>
      <c r="N177" s="202"/>
      <c r="O177" s="199">
        <f t="shared" si="1"/>
        <v>0</v>
      </c>
    </row>
    <row r="178" spans="1:15" ht="15.75" customHeight="1">
      <c r="A178" s="327"/>
      <c r="B178" s="228"/>
      <c r="C178" s="105"/>
      <c r="D178" s="200">
        <v>113</v>
      </c>
      <c r="E178" s="197"/>
      <c r="F178" s="200"/>
      <c r="G178" s="202"/>
      <c r="H178" s="198" t="str">
        <f t="shared" si="0"/>
        <v>Se requiere asignar la fuente de financiamiento (FF)</v>
      </c>
      <c r="I178" s="202"/>
      <c r="J178" s="202"/>
      <c r="K178" s="202"/>
      <c r="L178" s="202"/>
      <c r="M178" s="202"/>
      <c r="N178" s="202"/>
      <c r="O178" s="199">
        <f t="shared" si="1"/>
        <v>0</v>
      </c>
    </row>
    <row r="179" spans="1:15" ht="15.75" customHeight="1">
      <c r="A179" s="327"/>
      <c r="B179" s="228"/>
      <c r="C179" s="105"/>
      <c r="D179" s="200">
        <v>113</v>
      </c>
      <c r="E179" s="197"/>
      <c r="F179" s="200"/>
      <c r="G179" s="202"/>
      <c r="H179" s="198" t="str">
        <f t="shared" si="0"/>
        <v>Se requiere asignar la fuente de financiamiento (FF)</v>
      </c>
      <c r="I179" s="202"/>
      <c r="J179" s="202"/>
      <c r="K179" s="202"/>
      <c r="L179" s="202"/>
      <c r="M179" s="202"/>
      <c r="N179" s="202"/>
      <c r="O179" s="199">
        <f t="shared" si="1"/>
        <v>0</v>
      </c>
    </row>
    <row r="180" spans="1:15" ht="15.75" customHeight="1">
      <c r="A180" s="327"/>
      <c r="B180" s="228"/>
      <c r="C180" s="105"/>
      <c r="D180" s="200">
        <v>113</v>
      </c>
      <c r="E180" s="197"/>
      <c r="F180" s="200"/>
      <c r="G180" s="201"/>
      <c r="H180" s="198" t="str">
        <f t="shared" si="0"/>
        <v>Se requiere asignar la fuente de financiamiento (FF)</v>
      </c>
      <c r="I180" s="201"/>
      <c r="J180" s="201"/>
      <c r="K180" s="201"/>
      <c r="L180" s="201"/>
      <c r="M180" s="201"/>
      <c r="N180" s="201"/>
      <c r="O180" s="199">
        <f t="shared" si="1"/>
        <v>0</v>
      </c>
    </row>
    <row r="181" spans="1:15" ht="15.75" customHeight="1">
      <c r="A181" s="327"/>
      <c r="B181" s="228"/>
      <c r="C181" s="105"/>
      <c r="D181" s="200">
        <v>113</v>
      </c>
      <c r="E181" s="197"/>
      <c r="F181" s="200"/>
      <c r="G181" s="202"/>
      <c r="H181" s="198" t="str">
        <f t="shared" si="0"/>
        <v>Se requiere asignar la fuente de financiamiento (FF)</v>
      </c>
      <c r="I181" s="202"/>
      <c r="J181" s="202"/>
      <c r="K181" s="202"/>
      <c r="L181" s="202"/>
      <c r="M181" s="202"/>
      <c r="N181" s="202"/>
      <c r="O181" s="199">
        <f t="shared" si="1"/>
        <v>0</v>
      </c>
    </row>
    <row r="182" spans="1:15" ht="15.75" customHeight="1">
      <c r="A182" s="327"/>
      <c r="B182" s="228"/>
      <c r="C182" s="105"/>
      <c r="D182" s="200">
        <v>113</v>
      </c>
      <c r="E182" s="197"/>
      <c r="F182" s="200"/>
      <c r="G182" s="202"/>
      <c r="H182" s="198" t="str">
        <f t="shared" si="0"/>
        <v>Se requiere asignar la fuente de financiamiento (FF)</v>
      </c>
      <c r="I182" s="202"/>
      <c r="J182" s="202"/>
      <c r="K182" s="202"/>
      <c r="L182" s="202"/>
      <c r="M182" s="202"/>
      <c r="N182" s="202"/>
      <c r="O182" s="199">
        <f t="shared" si="1"/>
        <v>0</v>
      </c>
    </row>
    <row r="183" spans="1:15" ht="15.75" customHeight="1">
      <c r="A183" s="327"/>
      <c r="B183" s="228"/>
      <c r="C183" s="105"/>
      <c r="D183" s="200">
        <v>113</v>
      </c>
      <c r="E183" s="197"/>
      <c r="F183" s="200"/>
      <c r="G183" s="202"/>
      <c r="H183" s="198" t="str">
        <f t="shared" si="0"/>
        <v>Se requiere asignar la fuente de financiamiento (FF)</v>
      </c>
      <c r="I183" s="202"/>
      <c r="J183" s="202"/>
      <c r="K183" s="202"/>
      <c r="L183" s="202"/>
      <c r="M183" s="202"/>
      <c r="N183" s="202"/>
      <c r="O183" s="199">
        <f t="shared" si="1"/>
        <v>0</v>
      </c>
    </row>
    <row r="184" spans="1:15" ht="15.75" customHeight="1">
      <c r="A184" s="327"/>
      <c r="B184" s="228"/>
      <c r="C184" s="105"/>
      <c r="D184" s="200">
        <v>113</v>
      </c>
      <c r="E184" s="197"/>
      <c r="F184" s="200"/>
      <c r="G184" s="202"/>
      <c r="H184" s="198" t="str">
        <f t="shared" si="0"/>
        <v>Se requiere asignar la fuente de financiamiento (FF)</v>
      </c>
      <c r="I184" s="202"/>
      <c r="J184" s="202"/>
      <c r="K184" s="202"/>
      <c r="L184" s="202"/>
      <c r="M184" s="202"/>
      <c r="N184" s="202"/>
      <c r="O184" s="199">
        <f t="shared" si="1"/>
        <v>0</v>
      </c>
    </row>
    <row r="185" spans="1:15" ht="15.75" customHeight="1">
      <c r="A185" s="327"/>
      <c r="B185" s="228"/>
      <c r="C185" s="105"/>
      <c r="D185" s="200">
        <v>113</v>
      </c>
      <c r="E185" s="197"/>
      <c r="F185" s="200"/>
      <c r="G185" s="202"/>
      <c r="H185" s="198" t="str">
        <f t="shared" si="0"/>
        <v>Se requiere asignar la fuente de financiamiento (FF)</v>
      </c>
      <c r="I185" s="202"/>
      <c r="J185" s="202"/>
      <c r="K185" s="202"/>
      <c r="L185" s="202"/>
      <c r="M185" s="202"/>
      <c r="N185" s="202"/>
      <c r="O185" s="199">
        <f t="shared" si="1"/>
        <v>0</v>
      </c>
    </row>
    <row r="186" spans="1:15" ht="15.75" customHeight="1">
      <c r="A186" s="327"/>
      <c r="B186" s="228"/>
      <c r="C186" s="105"/>
      <c r="D186" s="200">
        <v>113</v>
      </c>
      <c r="E186" s="197"/>
      <c r="F186" s="200"/>
      <c r="G186" s="202"/>
      <c r="H186" s="198" t="str">
        <f t="shared" si="0"/>
        <v>Se requiere asignar la fuente de financiamiento (FF)</v>
      </c>
      <c r="I186" s="202"/>
      <c r="J186" s="202"/>
      <c r="K186" s="202"/>
      <c r="L186" s="202"/>
      <c r="M186" s="202"/>
      <c r="N186" s="202"/>
      <c r="O186" s="199">
        <f t="shared" si="1"/>
        <v>0</v>
      </c>
    </row>
    <row r="187" spans="1:15" ht="15.75" customHeight="1">
      <c r="A187" s="327"/>
      <c r="B187" s="228"/>
      <c r="C187" s="105"/>
      <c r="D187" s="200">
        <v>113</v>
      </c>
      <c r="E187" s="197"/>
      <c r="F187" s="200"/>
      <c r="G187" s="202"/>
      <c r="H187" s="198" t="str">
        <f t="shared" si="0"/>
        <v>Se requiere asignar la fuente de financiamiento (FF)</v>
      </c>
      <c r="I187" s="202"/>
      <c r="J187" s="202"/>
      <c r="K187" s="202"/>
      <c r="L187" s="202"/>
      <c r="M187" s="202"/>
      <c r="N187" s="202"/>
      <c r="O187" s="199">
        <f t="shared" si="1"/>
        <v>0</v>
      </c>
    </row>
    <row r="188" spans="1:15" ht="15.75" customHeight="1">
      <c r="A188" s="327"/>
      <c r="B188" s="228"/>
      <c r="C188" s="105"/>
      <c r="D188" s="200">
        <v>113</v>
      </c>
      <c r="E188" s="197"/>
      <c r="F188" s="200"/>
      <c r="G188" s="202"/>
      <c r="H188" s="198" t="str">
        <f t="shared" si="0"/>
        <v>Se requiere asignar la fuente de financiamiento (FF)</v>
      </c>
      <c r="I188" s="202"/>
      <c r="J188" s="202"/>
      <c r="K188" s="202"/>
      <c r="L188" s="202"/>
      <c r="M188" s="202"/>
      <c r="N188" s="202"/>
      <c r="O188" s="199">
        <f t="shared" si="1"/>
        <v>0</v>
      </c>
    </row>
    <row r="189" spans="1:15" ht="15.75" customHeight="1">
      <c r="A189" s="327"/>
      <c r="B189" s="228"/>
      <c r="C189" s="105"/>
      <c r="D189" s="200">
        <v>113</v>
      </c>
      <c r="E189" s="197"/>
      <c r="F189" s="200"/>
      <c r="G189" s="202"/>
      <c r="H189" s="198" t="str">
        <f t="shared" si="0"/>
        <v>Se requiere asignar la fuente de financiamiento (FF)</v>
      </c>
      <c r="I189" s="202"/>
      <c r="J189" s="202"/>
      <c r="K189" s="202"/>
      <c r="L189" s="202"/>
      <c r="M189" s="202"/>
      <c r="N189" s="202"/>
      <c r="O189" s="199">
        <f t="shared" si="1"/>
        <v>0</v>
      </c>
    </row>
    <row r="190" spans="1:15" ht="15.75" customHeight="1">
      <c r="A190" s="327"/>
      <c r="B190" s="228"/>
      <c r="C190" s="105"/>
      <c r="D190" s="200">
        <v>113</v>
      </c>
      <c r="E190" s="197"/>
      <c r="F190" s="200"/>
      <c r="G190" s="201"/>
      <c r="H190" s="198" t="str">
        <f t="shared" si="0"/>
        <v>Se requiere asignar la fuente de financiamiento (FF)</v>
      </c>
      <c r="I190" s="201"/>
      <c r="J190" s="201"/>
      <c r="K190" s="201"/>
      <c r="L190" s="201"/>
      <c r="M190" s="201"/>
      <c r="N190" s="201"/>
      <c r="O190" s="199">
        <f t="shared" si="1"/>
        <v>0</v>
      </c>
    </row>
    <row r="191" spans="1:15" ht="15.75" customHeight="1">
      <c r="A191" s="327"/>
      <c r="B191" s="228"/>
      <c r="C191" s="105"/>
      <c r="D191" s="200">
        <v>113</v>
      </c>
      <c r="E191" s="197"/>
      <c r="F191" s="200"/>
      <c r="G191" s="201"/>
      <c r="H191" s="198" t="str">
        <f t="shared" si="0"/>
        <v>Se requiere asignar la fuente de financiamiento (FF)</v>
      </c>
      <c r="I191" s="201"/>
      <c r="J191" s="201"/>
      <c r="K191" s="201"/>
      <c r="L191" s="201"/>
      <c r="M191" s="201"/>
      <c r="N191" s="201"/>
      <c r="O191" s="199">
        <f t="shared" si="1"/>
        <v>0</v>
      </c>
    </row>
    <row r="192" spans="1:15" ht="15.75" customHeight="1">
      <c r="A192" s="327"/>
      <c r="B192" s="228"/>
      <c r="C192" s="105"/>
      <c r="D192" s="200">
        <v>113</v>
      </c>
      <c r="E192" s="197"/>
      <c r="F192" s="200"/>
      <c r="G192" s="202"/>
      <c r="H192" s="198" t="str">
        <f t="shared" si="0"/>
        <v>Se requiere asignar la fuente de financiamiento (FF)</v>
      </c>
      <c r="I192" s="202"/>
      <c r="J192" s="202"/>
      <c r="K192" s="202"/>
      <c r="L192" s="202"/>
      <c r="M192" s="202"/>
      <c r="N192" s="202"/>
      <c r="O192" s="199">
        <f t="shared" si="1"/>
        <v>0</v>
      </c>
    </row>
    <row r="193" spans="1:15" ht="15.75" customHeight="1">
      <c r="A193" s="327"/>
      <c r="B193" s="228"/>
      <c r="C193" s="105"/>
      <c r="D193" s="200">
        <v>113</v>
      </c>
      <c r="E193" s="197"/>
      <c r="F193" s="200"/>
      <c r="G193" s="202"/>
      <c r="H193" s="198" t="str">
        <f t="shared" si="0"/>
        <v>Se requiere asignar la fuente de financiamiento (FF)</v>
      </c>
      <c r="I193" s="202"/>
      <c r="J193" s="202"/>
      <c r="K193" s="202"/>
      <c r="L193" s="202"/>
      <c r="M193" s="202"/>
      <c r="N193" s="202"/>
      <c r="O193" s="199">
        <f t="shared" si="1"/>
        <v>0</v>
      </c>
    </row>
    <row r="194" spans="1:15" ht="15.75" customHeight="1">
      <c r="A194" s="327"/>
      <c r="B194" s="228"/>
      <c r="C194" s="105"/>
      <c r="D194" s="200">
        <v>113</v>
      </c>
      <c r="E194" s="197"/>
      <c r="F194" s="200"/>
      <c r="G194" s="202"/>
      <c r="H194" s="198" t="str">
        <f t="shared" si="0"/>
        <v>Se requiere asignar la fuente de financiamiento (FF)</v>
      </c>
      <c r="I194" s="202"/>
      <c r="J194" s="202"/>
      <c r="K194" s="202"/>
      <c r="L194" s="202"/>
      <c r="M194" s="202"/>
      <c r="N194" s="202"/>
      <c r="O194" s="199">
        <f t="shared" si="1"/>
        <v>0</v>
      </c>
    </row>
    <row r="195" spans="1:15" ht="15.75" customHeight="1">
      <c r="A195" s="327"/>
      <c r="B195" s="228"/>
      <c r="C195" s="105"/>
      <c r="D195" s="200">
        <v>113</v>
      </c>
      <c r="E195" s="197"/>
      <c r="F195" s="200"/>
      <c r="G195" s="202"/>
      <c r="H195" s="198" t="str">
        <f t="shared" si="0"/>
        <v>Se requiere asignar la fuente de financiamiento (FF)</v>
      </c>
      <c r="I195" s="202"/>
      <c r="J195" s="202"/>
      <c r="K195" s="202"/>
      <c r="L195" s="202"/>
      <c r="M195" s="202"/>
      <c r="N195" s="202"/>
      <c r="O195" s="199">
        <f t="shared" si="1"/>
        <v>0</v>
      </c>
    </row>
    <row r="196" spans="1:15" ht="15.75" customHeight="1">
      <c r="A196" s="327"/>
      <c r="B196" s="228"/>
      <c r="C196" s="105"/>
      <c r="D196" s="200">
        <v>113</v>
      </c>
      <c r="E196" s="197"/>
      <c r="F196" s="200"/>
      <c r="G196" s="202"/>
      <c r="H196" s="198" t="str">
        <f t="shared" si="0"/>
        <v>Se requiere asignar la fuente de financiamiento (FF)</v>
      </c>
      <c r="I196" s="202"/>
      <c r="J196" s="202"/>
      <c r="K196" s="202"/>
      <c r="L196" s="202"/>
      <c r="M196" s="202"/>
      <c r="N196" s="202"/>
      <c r="O196" s="199">
        <f t="shared" si="1"/>
        <v>0</v>
      </c>
    </row>
    <row r="197" spans="1:15" ht="15.75" customHeight="1">
      <c r="A197" s="327"/>
      <c r="B197" s="228"/>
      <c r="C197" s="105"/>
      <c r="D197" s="200">
        <v>113</v>
      </c>
      <c r="E197" s="197"/>
      <c r="F197" s="200"/>
      <c r="G197" s="202"/>
      <c r="H197" s="198" t="str">
        <f t="shared" si="0"/>
        <v>Se requiere asignar la fuente de financiamiento (FF)</v>
      </c>
      <c r="I197" s="202"/>
      <c r="J197" s="202"/>
      <c r="K197" s="202"/>
      <c r="L197" s="202"/>
      <c r="M197" s="202"/>
      <c r="N197" s="202"/>
      <c r="O197" s="199">
        <f t="shared" si="1"/>
        <v>0</v>
      </c>
    </row>
    <row r="198" spans="1:15" ht="15.75" customHeight="1">
      <c r="A198" s="327"/>
      <c r="B198" s="228"/>
      <c r="C198" s="105"/>
      <c r="D198" s="200">
        <v>113</v>
      </c>
      <c r="E198" s="197"/>
      <c r="F198" s="200"/>
      <c r="G198" s="202"/>
      <c r="H198" s="198" t="str">
        <f t="shared" si="0"/>
        <v>Se requiere asignar la fuente de financiamiento (FF)</v>
      </c>
      <c r="I198" s="202"/>
      <c r="J198" s="202"/>
      <c r="K198" s="202"/>
      <c r="L198" s="202"/>
      <c r="M198" s="202"/>
      <c r="N198" s="202"/>
      <c r="O198" s="199">
        <f t="shared" si="1"/>
        <v>0</v>
      </c>
    </row>
    <row r="199" spans="1:15" ht="15.75" customHeight="1">
      <c r="A199" s="327"/>
      <c r="B199" s="228"/>
      <c r="C199" s="105"/>
      <c r="D199" s="200">
        <v>113</v>
      </c>
      <c r="E199" s="197"/>
      <c r="F199" s="200"/>
      <c r="G199" s="202"/>
      <c r="H199" s="198" t="str">
        <f t="shared" si="0"/>
        <v>Se requiere asignar la fuente de financiamiento (FF)</v>
      </c>
      <c r="I199" s="202"/>
      <c r="J199" s="202"/>
      <c r="K199" s="202"/>
      <c r="L199" s="202"/>
      <c r="M199" s="202"/>
      <c r="N199" s="202"/>
      <c r="O199" s="199">
        <f t="shared" si="1"/>
        <v>0</v>
      </c>
    </row>
    <row r="200" spans="1:15" ht="15.75" customHeight="1">
      <c r="A200" s="327"/>
      <c r="B200" s="228"/>
      <c r="C200" s="105"/>
      <c r="D200" s="200">
        <v>113</v>
      </c>
      <c r="E200" s="197"/>
      <c r="F200" s="200"/>
      <c r="G200" s="202"/>
      <c r="H200" s="198" t="str">
        <f t="shared" si="0"/>
        <v>Se requiere asignar la fuente de financiamiento (FF)</v>
      </c>
      <c r="I200" s="202"/>
      <c r="J200" s="202"/>
      <c r="K200" s="202"/>
      <c r="L200" s="202"/>
      <c r="M200" s="202"/>
      <c r="N200" s="202"/>
      <c r="O200" s="199">
        <f t="shared" si="1"/>
        <v>0</v>
      </c>
    </row>
    <row r="201" spans="1:15" ht="15.75" customHeight="1">
      <c r="A201" s="327"/>
      <c r="B201" s="228"/>
      <c r="C201" s="105"/>
      <c r="D201" s="200">
        <v>113</v>
      </c>
      <c r="E201" s="197"/>
      <c r="F201" s="200"/>
      <c r="G201" s="201"/>
      <c r="H201" s="198" t="str">
        <f t="shared" si="0"/>
        <v>Se requiere asignar la fuente de financiamiento (FF)</v>
      </c>
      <c r="I201" s="201"/>
      <c r="J201" s="201"/>
      <c r="K201" s="201"/>
      <c r="L201" s="201"/>
      <c r="M201" s="201"/>
      <c r="N201" s="201"/>
      <c r="O201" s="199">
        <f t="shared" si="1"/>
        <v>0</v>
      </c>
    </row>
    <row r="202" spans="1:15" ht="15.75" customHeight="1">
      <c r="A202" s="327"/>
      <c r="B202" s="228"/>
      <c r="C202" s="105"/>
      <c r="D202" s="200">
        <v>113</v>
      </c>
      <c r="E202" s="197"/>
      <c r="F202" s="200"/>
      <c r="G202" s="202"/>
      <c r="H202" s="198" t="str">
        <f t="shared" si="0"/>
        <v>Se requiere asignar la fuente de financiamiento (FF)</v>
      </c>
      <c r="I202" s="202"/>
      <c r="J202" s="202"/>
      <c r="K202" s="202"/>
      <c r="L202" s="202"/>
      <c r="M202" s="202"/>
      <c r="N202" s="202"/>
      <c r="O202" s="199">
        <f t="shared" si="1"/>
        <v>0</v>
      </c>
    </row>
    <row r="203" spans="1:15" ht="15.75" customHeight="1">
      <c r="A203" s="327"/>
      <c r="B203" s="228"/>
      <c r="C203" s="105"/>
      <c r="D203" s="200">
        <v>113</v>
      </c>
      <c r="E203" s="197"/>
      <c r="F203" s="200"/>
      <c r="G203" s="202"/>
      <c r="H203" s="198" t="str">
        <f t="shared" si="0"/>
        <v>Se requiere asignar la fuente de financiamiento (FF)</v>
      </c>
      <c r="I203" s="202"/>
      <c r="J203" s="202"/>
      <c r="K203" s="202"/>
      <c r="L203" s="202"/>
      <c r="M203" s="202"/>
      <c r="N203" s="202"/>
      <c r="O203" s="199">
        <f t="shared" si="1"/>
        <v>0</v>
      </c>
    </row>
    <row r="204" spans="1:15" ht="15.75" customHeight="1">
      <c r="A204" s="327"/>
      <c r="B204" s="228"/>
      <c r="C204" s="105"/>
      <c r="D204" s="200">
        <v>113</v>
      </c>
      <c r="E204" s="197"/>
      <c r="F204" s="200"/>
      <c r="G204" s="202"/>
      <c r="H204" s="198" t="str">
        <f t="shared" si="0"/>
        <v>Se requiere asignar la fuente de financiamiento (FF)</v>
      </c>
      <c r="I204" s="202"/>
      <c r="J204" s="202"/>
      <c r="K204" s="202"/>
      <c r="L204" s="202"/>
      <c r="M204" s="202"/>
      <c r="N204" s="202"/>
      <c r="O204" s="199">
        <f t="shared" si="1"/>
        <v>0</v>
      </c>
    </row>
    <row r="205" spans="1:15" ht="15.75" customHeight="1">
      <c r="A205" s="327"/>
      <c r="B205" s="228"/>
      <c r="C205" s="105"/>
      <c r="D205" s="200">
        <v>113</v>
      </c>
      <c r="E205" s="197"/>
      <c r="F205" s="200"/>
      <c r="G205" s="202"/>
      <c r="H205" s="198" t="str">
        <f t="shared" si="0"/>
        <v>Se requiere asignar la fuente de financiamiento (FF)</v>
      </c>
      <c r="I205" s="202"/>
      <c r="J205" s="202"/>
      <c r="K205" s="202"/>
      <c r="L205" s="202"/>
      <c r="M205" s="202"/>
      <c r="N205" s="202"/>
      <c r="O205" s="199">
        <f t="shared" si="1"/>
        <v>0</v>
      </c>
    </row>
    <row r="206" spans="1:15" ht="15.75" customHeight="1">
      <c r="A206" s="327"/>
      <c r="B206" s="228"/>
      <c r="C206" s="105"/>
      <c r="D206" s="200">
        <v>113</v>
      </c>
      <c r="E206" s="197"/>
      <c r="F206" s="200"/>
      <c r="G206" s="202"/>
      <c r="H206" s="198" t="str">
        <f t="shared" si="0"/>
        <v>Se requiere asignar la fuente de financiamiento (FF)</v>
      </c>
      <c r="I206" s="202"/>
      <c r="J206" s="202"/>
      <c r="K206" s="202"/>
      <c r="L206" s="202"/>
      <c r="M206" s="202"/>
      <c r="N206" s="202"/>
      <c r="O206" s="199">
        <f t="shared" si="1"/>
        <v>0</v>
      </c>
    </row>
    <row r="207" spans="1:15" ht="15.75" customHeight="1">
      <c r="A207" s="327"/>
      <c r="B207" s="228"/>
      <c r="C207" s="105"/>
      <c r="D207" s="200">
        <v>113</v>
      </c>
      <c r="E207" s="197"/>
      <c r="F207" s="200"/>
      <c r="G207" s="201"/>
      <c r="H207" s="198" t="str">
        <f t="shared" si="0"/>
        <v>Se requiere asignar la fuente de financiamiento (FF)</v>
      </c>
      <c r="I207" s="201"/>
      <c r="J207" s="201"/>
      <c r="K207" s="201"/>
      <c r="L207" s="201"/>
      <c r="M207" s="201"/>
      <c r="N207" s="201"/>
      <c r="O207" s="199">
        <f t="shared" si="1"/>
        <v>0</v>
      </c>
    </row>
    <row r="208" spans="1:15" ht="15.75" customHeight="1">
      <c r="A208" s="327"/>
      <c r="B208" s="228"/>
      <c r="C208" s="105"/>
      <c r="D208" s="200">
        <v>113</v>
      </c>
      <c r="E208" s="197"/>
      <c r="F208" s="200"/>
      <c r="G208" s="202"/>
      <c r="H208" s="198" t="str">
        <f t="shared" si="0"/>
        <v>Se requiere asignar la fuente de financiamiento (FF)</v>
      </c>
      <c r="I208" s="202"/>
      <c r="J208" s="202"/>
      <c r="K208" s="202"/>
      <c r="L208" s="202"/>
      <c r="M208" s="202"/>
      <c r="N208" s="202"/>
      <c r="O208" s="199">
        <f t="shared" si="1"/>
        <v>0</v>
      </c>
    </row>
    <row r="209" spans="1:15" ht="15.75" customHeight="1">
      <c r="A209" s="327"/>
      <c r="B209" s="228"/>
      <c r="C209" s="105"/>
      <c r="D209" s="200">
        <v>113</v>
      </c>
      <c r="E209" s="197"/>
      <c r="F209" s="200"/>
      <c r="G209" s="202"/>
      <c r="H209" s="198" t="str">
        <f t="shared" si="0"/>
        <v>Se requiere asignar la fuente de financiamiento (FF)</v>
      </c>
      <c r="I209" s="202"/>
      <c r="J209" s="202"/>
      <c r="K209" s="202"/>
      <c r="L209" s="202"/>
      <c r="M209" s="202"/>
      <c r="N209" s="202"/>
      <c r="O209" s="199">
        <f t="shared" si="1"/>
        <v>0</v>
      </c>
    </row>
    <row r="210" spans="1:15" ht="15.75" customHeight="1">
      <c r="A210" s="327"/>
      <c r="B210" s="228"/>
      <c r="C210" s="105"/>
      <c r="D210" s="200">
        <v>113</v>
      </c>
      <c r="E210" s="197"/>
      <c r="F210" s="200"/>
      <c r="G210" s="202"/>
      <c r="H210" s="198" t="str">
        <f t="shared" si="0"/>
        <v>Se requiere asignar la fuente de financiamiento (FF)</v>
      </c>
      <c r="I210" s="202"/>
      <c r="J210" s="202"/>
      <c r="K210" s="202"/>
      <c r="L210" s="202"/>
      <c r="M210" s="202"/>
      <c r="N210" s="202"/>
      <c r="O210" s="199">
        <f t="shared" si="1"/>
        <v>0</v>
      </c>
    </row>
    <row r="211" spans="1:15" ht="15.75" customHeight="1">
      <c r="A211" s="327"/>
      <c r="B211" s="228"/>
      <c r="C211" s="105"/>
      <c r="D211" s="200">
        <v>113</v>
      </c>
      <c r="E211" s="197"/>
      <c r="F211" s="200"/>
      <c r="G211" s="202"/>
      <c r="H211" s="198" t="str">
        <f t="shared" si="0"/>
        <v>Se requiere asignar la fuente de financiamiento (FF)</v>
      </c>
      <c r="I211" s="202"/>
      <c r="J211" s="202"/>
      <c r="K211" s="202"/>
      <c r="L211" s="202"/>
      <c r="M211" s="202"/>
      <c r="N211" s="202"/>
      <c r="O211" s="199">
        <f t="shared" si="1"/>
        <v>0</v>
      </c>
    </row>
    <row r="212" spans="1:15" ht="15.75" customHeight="1">
      <c r="A212" s="327"/>
      <c r="B212" s="228"/>
      <c r="C212" s="105"/>
      <c r="D212" s="200">
        <v>113</v>
      </c>
      <c r="E212" s="197"/>
      <c r="F212" s="200"/>
      <c r="G212" s="202"/>
      <c r="H212" s="198" t="str">
        <f t="shared" si="0"/>
        <v>Se requiere asignar la fuente de financiamiento (FF)</v>
      </c>
      <c r="I212" s="202"/>
      <c r="J212" s="202"/>
      <c r="K212" s="202"/>
      <c r="L212" s="202"/>
      <c r="M212" s="202"/>
      <c r="N212" s="202"/>
      <c r="O212" s="199">
        <f t="shared" si="1"/>
        <v>0</v>
      </c>
    </row>
    <row r="213" spans="1:15" ht="15.75" customHeight="1">
      <c r="A213" s="327"/>
      <c r="B213" s="228"/>
      <c r="C213" s="105"/>
      <c r="D213" s="200">
        <v>113</v>
      </c>
      <c r="E213" s="197"/>
      <c r="F213" s="200"/>
      <c r="G213" s="202"/>
      <c r="H213" s="198" t="str">
        <f t="shared" si="0"/>
        <v>Se requiere asignar la fuente de financiamiento (FF)</v>
      </c>
      <c r="I213" s="202"/>
      <c r="J213" s="202"/>
      <c r="K213" s="202"/>
      <c r="L213" s="202"/>
      <c r="M213" s="202"/>
      <c r="N213" s="202"/>
      <c r="O213" s="199">
        <f t="shared" si="1"/>
        <v>0</v>
      </c>
    </row>
    <row r="214" spans="1:15" ht="15.75" customHeight="1">
      <c r="A214" s="327"/>
      <c r="B214" s="228"/>
      <c r="C214" s="105"/>
      <c r="D214" s="200">
        <v>113</v>
      </c>
      <c r="E214" s="197"/>
      <c r="F214" s="200"/>
      <c r="G214" s="202"/>
      <c r="H214" s="198" t="str">
        <f t="shared" si="0"/>
        <v>Se requiere asignar la fuente de financiamiento (FF)</v>
      </c>
      <c r="I214" s="202"/>
      <c r="J214" s="202"/>
      <c r="K214" s="202"/>
      <c r="L214" s="202"/>
      <c r="M214" s="202"/>
      <c r="N214" s="202"/>
      <c r="O214" s="199">
        <f t="shared" si="1"/>
        <v>0</v>
      </c>
    </row>
    <row r="215" spans="1:15" ht="15.75" customHeight="1">
      <c r="A215" s="327"/>
      <c r="B215" s="228"/>
      <c r="C215" s="105"/>
      <c r="D215" s="200">
        <v>113</v>
      </c>
      <c r="E215" s="197"/>
      <c r="F215" s="200"/>
      <c r="G215" s="202"/>
      <c r="H215" s="198" t="str">
        <f t="shared" si="0"/>
        <v>Se requiere asignar la fuente de financiamiento (FF)</v>
      </c>
      <c r="I215" s="202"/>
      <c r="J215" s="202"/>
      <c r="K215" s="202"/>
      <c r="L215" s="202"/>
      <c r="M215" s="202"/>
      <c r="N215" s="202"/>
      <c r="O215" s="199">
        <f t="shared" si="1"/>
        <v>0</v>
      </c>
    </row>
    <row r="216" spans="1:15" ht="15.75" customHeight="1">
      <c r="A216" s="327"/>
      <c r="B216" s="228"/>
      <c r="C216" s="105"/>
      <c r="D216" s="200">
        <v>113</v>
      </c>
      <c r="E216" s="197"/>
      <c r="F216" s="200"/>
      <c r="G216" s="202"/>
      <c r="H216" s="198" t="str">
        <f t="shared" si="0"/>
        <v>Se requiere asignar la fuente de financiamiento (FF)</v>
      </c>
      <c r="I216" s="202"/>
      <c r="J216" s="202"/>
      <c r="K216" s="202"/>
      <c r="L216" s="202"/>
      <c r="M216" s="202"/>
      <c r="N216" s="202"/>
      <c r="O216" s="199">
        <f t="shared" si="1"/>
        <v>0</v>
      </c>
    </row>
    <row r="217" spans="1:15" ht="15.75" customHeight="1">
      <c r="A217" s="327"/>
      <c r="B217" s="228"/>
      <c r="C217" s="105"/>
      <c r="D217" s="200">
        <v>113</v>
      </c>
      <c r="E217" s="197"/>
      <c r="F217" s="200"/>
      <c r="G217" s="201"/>
      <c r="H217" s="198" t="str">
        <f t="shared" si="0"/>
        <v>Se requiere asignar la fuente de financiamiento (FF)</v>
      </c>
      <c r="I217" s="201"/>
      <c r="J217" s="201"/>
      <c r="K217" s="201"/>
      <c r="L217" s="201"/>
      <c r="M217" s="201"/>
      <c r="N217" s="201"/>
      <c r="O217" s="199">
        <f t="shared" si="1"/>
        <v>0</v>
      </c>
    </row>
    <row r="218" spans="1:15" ht="15.75" customHeight="1">
      <c r="A218" s="327"/>
      <c r="B218" s="228"/>
      <c r="C218" s="105"/>
      <c r="D218" s="200">
        <v>113</v>
      </c>
      <c r="E218" s="197"/>
      <c r="F218" s="200"/>
      <c r="G218" s="202"/>
      <c r="H218" s="198" t="str">
        <f t="shared" si="0"/>
        <v>Se requiere asignar la fuente de financiamiento (FF)</v>
      </c>
      <c r="I218" s="202"/>
      <c r="J218" s="202"/>
      <c r="K218" s="202"/>
      <c r="L218" s="202"/>
      <c r="M218" s="202"/>
      <c r="N218" s="202"/>
      <c r="O218" s="199">
        <f t="shared" si="1"/>
        <v>0</v>
      </c>
    </row>
    <row r="219" spans="1:15" ht="15.75" customHeight="1">
      <c r="A219" s="327"/>
      <c r="B219" s="228"/>
      <c r="C219" s="105"/>
      <c r="D219" s="200">
        <v>113</v>
      </c>
      <c r="E219" s="197"/>
      <c r="F219" s="200"/>
      <c r="G219" s="202"/>
      <c r="H219" s="198" t="str">
        <f t="shared" si="0"/>
        <v>Se requiere asignar la fuente de financiamiento (FF)</v>
      </c>
      <c r="I219" s="202"/>
      <c r="J219" s="202"/>
      <c r="K219" s="202"/>
      <c r="L219" s="202"/>
      <c r="M219" s="202"/>
      <c r="N219" s="202"/>
      <c r="O219" s="199">
        <f t="shared" si="1"/>
        <v>0</v>
      </c>
    </row>
    <row r="220" spans="1:15" ht="15.75" customHeight="1">
      <c r="A220" s="327"/>
      <c r="B220" s="228"/>
      <c r="C220" s="105"/>
      <c r="D220" s="200">
        <v>113</v>
      </c>
      <c r="E220" s="197"/>
      <c r="F220" s="200"/>
      <c r="G220" s="202"/>
      <c r="H220" s="198" t="str">
        <f t="shared" si="0"/>
        <v>Se requiere asignar la fuente de financiamiento (FF)</v>
      </c>
      <c r="I220" s="202"/>
      <c r="J220" s="202"/>
      <c r="K220" s="202"/>
      <c r="L220" s="202"/>
      <c r="M220" s="202"/>
      <c r="N220" s="202"/>
      <c r="O220" s="199">
        <f t="shared" si="1"/>
        <v>0</v>
      </c>
    </row>
    <row r="221" spans="1:15" ht="15.75" customHeight="1">
      <c r="A221" s="327"/>
      <c r="B221" s="228"/>
      <c r="C221" s="105"/>
      <c r="D221" s="200">
        <v>113</v>
      </c>
      <c r="E221" s="197"/>
      <c r="F221" s="200"/>
      <c r="G221" s="202"/>
      <c r="H221" s="198" t="str">
        <f t="shared" si="0"/>
        <v>Se requiere asignar la fuente de financiamiento (FF)</v>
      </c>
      <c r="I221" s="202"/>
      <c r="J221" s="202"/>
      <c r="K221" s="202"/>
      <c r="L221" s="202"/>
      <c r="M221" s="202"/>
      <c r="N221" s="202"/>
      <c r="O221" s="199">
        <f t="shared" si="1"/>
        <v>0</v>
      </c>
    </row>
    <row r="222" spans="1:15" ht="15.75" customHeight="1">
      <c r="A222" s="327"/>
      <c r="B222" s="228"/>
      <c r="C222" s="105"/>
      <c r="D222" s="200">
        <v>113</v>
      </c>
      <c r="E222" s="197"/>
      <c r="F222" s="200"/>
      <c r="G222" s="202"/>
      <c r="H222" s="198" t="str">
        <f t="shared" si="0"/>
        <v>Se requiere asignar la fuente de financiamiento (FF)</v>
      </c>
      <c r="I222" s="202"/>
      <c r="J222" s="202"/>
      <c r="K222" s="202"/>
      <c r="L222" s="202"/>
      <c r="M222" s="202"/>
      <c r="N222" s="202"/>
      <c r="O222" s="199">
        <f t="shared" si="1"/>
        <v>0</v>
      </c>
    </row>
    <row r="223" spans="1:15" ht="15.75" customHeight="1">
      <c r="A223" s="327"/>
      <c r="B223" s="228"/>
      <c r="C223" s="105"/>
      <c r="D223" s="200">
        <v>113</v>
      </c>
      <c r="E223" s="197"/>
      <c r="F223" s="200"/>
      <c r="G223" s="202"/>
      <c r="H223" s="198" t="str">
        <f t="shared" si="0"/>
        <v>Se requiere asignar la fuente de financiamiento (FF)</v>
      </c>
      <c r="I223" s="202"/>
      <c r="J223" s="202"/>
      <c r="K223" s="202"/>
      <c r="L223" s="202"/>
      <c r="M223" s="202"/>
      <c r="N223" s="202"/>
      <c r="O223" s="199">
        <f t="shared" si="1"/>
        <v>0</v>
      </c>
    </row>
    <row r="224" spans="1:15" ht="15.75" customHeight="1">
      <c r="A224" s="327"/>
      <c r="B224" s="228"/>
      <c r="C224" s="105"/>
      <c r="D224" s="200">
        <v>113</v>
      </c>
      <c r="E224" s="197"/>
      <c r="F224" s="200"/>
      <c r="G224" s="202"/>
      <c r="H224" s="198" t="str">
        <f t="shared" si="0"/>
        <v>Se requiere asignar la fuente de financiamiento (FF)</v>
      </c>
      <c r="I224" s="202"/>
      <c r="J224" s="202"/>
      <c r="K224" s="202"/>
      <c r="L224" s="202"/>
      <c r="M224" s="202"/>
      <c r="N224" s="202"/>
      <c r="O224" s="199">
        <f t="shared" si="1"/>
        <v>0</v>
      </c>
    </row>
    <row r="225" spans="1:15" ht="15.75" customHeight="1">
      <c r="A225" s="327"/>
      <c r="B225" s="228"/>
      <c r="C225" s="105"/>
      <c r="D225" s="200">
        <v>113</v>
      </c>
      <c r="E225" s="197"/>
      <c r="F225" s="200"/>
      <c r="G225" s="202"/>
      <c r="H225" s="198" t="str">
        <f t="shared" si="0"/>
        <v>Se requiere asignar la fuente de financiamiento (FF)</v>
      </c>
      <c r="I225" s="202"/>
      <c r="J225" s="202"/>
      <c r="K225" s="202"/>
      <c r="L225" s="202"/>
      <c r="M225" s="202"/>
      <c r="N225" s="202"/>
      <c r="O225" s="199">
        <f t="shared" si="1"/>
        <v>0</v>
      </c>
    </row>
    <row r="226" spans="1:15" ht="15.75" customHeight="1">
      <c r="A226" s="327"/>
      <c r="B226" s="228"/>
      <c r="C226" s="105"/>
      <c r="D226" s="200">
        <v>113</v>
      </c>
      <c r="E226" s="197"/>
      <c r="F226" s="200"/>
      <c r="G226" s="201"/>
      <c r="H226" s="198" t="str">
        <f t="shared" si="0"/>
        <v>Se requiere asignar la fuente de financiamiento (FF)</v>
      </c>
      <c r="I226" s="201"/>
      <c r="J226" s="201"/>
      <c r="K226" s="201"/>
      <c r="L226" s="201"/>
      <c r="M226" s="201"/>
      <c r="N226" s="201"/>
      <c r="O226" s="199">
        <f t="shared" si="1"/>
        <v>0</v>
      </c>
    </row>
    <row r="227" spans="1:15" ht="15.75" customHeight="1">
      <c r="A227" s="327"/>
      <c r="B227" s="228"/>
      <c r="C227" s="105"/>
      <c r="D227" s="200">
        <v>113</v>
      </c>
      <c r="E227" s="197"/>
      <c r="F227" s="200"/>
      <c r="G227" s="202"/>
      <c r="H227" s="198" t="str">
        <f t="shared" si="0"/>
        <v>Se requiere asignar la fuente de financiamiento (FF)</v>
      </c>
      <c r="I227" s="202"/>
      <c r="J227" s="202"/>
      <c r="K227" s="202"/>
      <c r="L227" s="202"/>
      <c r="M227" s="202"/>
      <c r="N227" s="202"/>
      <c r="O227" s="199">
        <f t="shared" si="1"/>
        <v>0</v>
      </c>
    </row>
    <row r="228" spans="1:15" ht="15.75" customHeight="1">
      <c r="A228" s="327"/>
      <c r="B228" s="228"/>
      <c r="C228" s="105"/>
      <c r="D228" s="200">
        <v>113</v>
      </c>
      <c r="E228" s="197"/>
      <c r="F228" s="200"/>
      <c r="G228" s="202"/>
      <c r="H228" s="198" t="str">
        <f t="shared" si="0"/>
        <v>Se requiere asignar la fuente de financiamiento (FF)</v>
      </c>
      <c r="I228" s="202"/>
      <c r="J228" s="202"/>
      <c r="K228" s="202"/>
      <c r="L228" s="202"/>
      <c r="M228" s="202"/>
      <c r="N228" s="202"/>
      <c r="O228" s="199">
        <f t="shared" si="1"/>
        <v>0</v>
      </c>
    </row>
    <row r="229" spans="1:15" ht="15.75" customHeight="1">
      <c r="A229" s="327"/>
      <c r="B229" s="228"/>
      <c r="C229" s="105"/>
      <c r="D229" s="200">
        <v>113</v>
      </c>
      <c r="E229" s="197"/>
      <c r="F229" s="200"/>
      <c r="G229" s="202"/>
      <c r="H229" s="198" t="str">
        <f t="shared" si="0"/>
        <v>Se requiere asignar la fuente de financiamiento (FF)</v>
      </c>
      <c r="I229" s="202"/>
      <c r="J229" s="202"/>
      <c r="K229" s="202"/>
      <c r="L229" s="202"/>
      <c r="M229" s="202"/>
      <c r="N229" s="202"/>
      <c r="O229" s="199">
        <f t="shared" si="1"/>
        <v>0</v>
      </c>
    </row>
    <row r="230" spans="1:15" ht="15.75" customHeight="1">
      <c r="A230" s="327"/>
      <c r="B230" s="228"/>
      <c r="C230" s="105"/>
      <c r="D230" s="200">
        <v>113</v>
      </c>
      <c r="E230" s="197"/>
      <c r="F230" s="200"/>
      <c r="G230" s="201"/>
      <c r="H230" s="198" t="str">
        <f t="shared" si="0"/>
        <v>Se requiere asignar la fuente de financiamiento (FF)</v>
      </c>
      <c r="I230" s="201"/>
      <c r="J230" s="201"/>
      <c r="K230" s="201"/>
      <c r="L230" s="201"/>
      <c r="M230" s="201"/>
      <c r="N230" s="201"/>
      <c r="O230" s="199">
        <f t="shared" si="1"/>
        <v>0</v>
      </c>
    </row>
    <row r="231" spans="1:15" ht="15.75" customHeight="1">
      <c r="A231" s="327"/>
      <c r="B231" s="228"/>
      <c r="C231" s="105"/>
      <c r="D231" s="200">
        <v>113</v>
      </c>
      <c r="E231" s="197"/>
      <c r="F231" s="200"/>
      <c r="G231" s="202"/>
      <c r="H231" s="198" t="str">
        <f t="shared" si="0"/>
        <v>Se requiere asignar la fuente de financiamiento (FF)</v>
      </c>
      <c r="I231" s="202"/>
      <c r="J231" s="202"/>
      <c r="K231" s="202"/>
      <c r="L231" s="202"/>
      <c r="M231" s="202"/>
      <c r="N231" s="202"/>
      <c r="O231" s="199">
        <f t="shared" si="1"/>
        <v>0</v>
      </c>
    </row>
    <row r="232" spans="1:15" ht="15.75" customHeight="1">
      <c r="A232" s="327"/>
      <c r="B232" s="228"/>
      <c r="C232" s="105"/>
      <c r="D232" s="200">
        <v>113</v>
      </c>
      <c r="E232" s="197"/>
      <c r="F232" s="200"/>
      <c r="G232" s="202"/>
      <c r="H232" s="198" t="str">
        <f t="shared" si="0"/>
        <v>Se requiere asignar la fuente de financiamiento (FF)</v>
      </c>
      <c r="I232" s="202"/>
      <c r="J232" s="202"/>
      <c r="K232" s="202"/>
      <c r="L232" s="202"/>
      <c r="M232" s="202"/>
      <c r="N232" s="202"/>
      <c r="O232" s="199">
        <f t="shared" si="1"/>
        <v>0</v>
      </c>
    </row>
    <row r="233" spans="1:15" ht="15.75" customHeight="1">
      <c r="A233" s="327"/>
      <c r="B233" s="228"/>
      <c r="C233" s="105"/>
      <c r="D233" s="200">
        <v>113</v>
      </c>
      <c r="E233" s="197"/>
      <c r="F233" s="200"/>
      <c r="G233" s="202"/>
      <c r="H233" s="198" t="str">
        <f t="shared" si="0"/>
        <v>Se requiere asignar la fuente de financiamiento (FF)</v>
      </c>
      <c r="I233" s="202"/>
      <c r="J233" s="202"/>
      <c r="K233" s="202"/>
      <c r="L233" s="202"/>
      <c r="M233" s="202"/>
      <c r="N233" s="202"/>
      <c r="O233" s="199">
        <f t="shared" si="1"/>
        <v>0</v>
      </c>
    </row>
    <row r="234" spans="1:15" ht="15.75" customHeight="1">
      <c r="A234" s="327"/>
      <c r="B234" s="228"/>
      <c r="C234" s="105"/>
      <c r="D234" s="200">
        <v>113</v>
      </c>
      <c r="E234" s="197"/>
      <c r="F234" s="200"/>
      <c r="G234" s="202"/>
      <c r="H234" s="198" t="str">
        <f t="shared" si="0"/>
        <v>Se requiere asignar la fuente de financiamiento (FF)</v>
      </c>
      <c r="I234" s="202"/>
      <c r="J234" s="202"/>
      <c r="K234" s="202"/>
      <c r="L234" s="202"/>
      <c r="M234" s="202"/>
      <c r="N234" s="202"/>
      <c r="O234" s="199">
        <f t="shared" si="1"/>
        <v>0</v>
      </c>
    </row>
    <row r="235" spans="1:15" ht="15.75" customHeight="1">
      <c r="A235" s="327"/>
      <c r="B235" s="228"/>
      <c r="C235" s="105"/>
      <c r="D235" s="200">
        <v>113</v>
      </c>
      <c r="E235" s="197"/>
      <c r="F235" s="200"/>
      <c r="G235" s="202"/>
      <c r="H235" s="198" t="str">
        <f t="shared" si="0"/>
        <v>Se requiere asignar la fuente de financiamiento (FF)</v>
      </c>
      <c r="I235" s="202"/>
      <c r="J235" s="202"/>
      <c r="K235" s="202"/>
      <c r="L235" s="202"/>
      <c r="M235" s="202"/>
      <c r="N235" s="202"/>
      <c r="O235" s="199">
        <f t="shared" si="1"/>
        <v>0</v>
      </c>
    </row>
    <row r="236" spans="1:15" ht="15.75" customHeight="1">
      <c r="A236" s="327"/>
      <c r="B236" s="228"/>
      <c r="C236" s="105"/>
      <c r="D236" s="200">
        <v>113</v>
      </c>
      <c r="E236" s="197"/>
      <c r="F236" s="200"/>
      <c r="G236" s="202"/>
      <c r="H236" s="198" t="str">
        <f t="shared" si="0"/>
        <v>Se requiere asignar la fuente de financiamiento (FF)</v>
      </c>
      <c r="I236" s="202"/>
      <c r="J236" s="202"/>
      <c r="K236" s="202"/>
      <c r="L236" s="202"/>
      <c r="M236" s="202"/>
      <c r="N236" s="202"/>
      <c r="O236" s="199">
        <f t="shared" si="1"/>
        <v>0</v>
      </c>
    </row>
    <row r="237" spans="1:15" ht="15.75" customHeight="1">
      <c r="A237" s="327"/>
      <c r="B237" s="228"/>
      <c r="C237" s="105"/>
      <c r="D237" s="200">
        <v>113</v>
      </c>
      <c r="E237" s="197"/>
      <c r="F237" s="200"/>
      <c r="G237" s="202"/>
      <c r="H237" s="198" t="str">
        <f t="shared" si="0"/>
        <v>Se requiere asignar la fuente de financiamiento (FF)</v>
      </c>
      <c r="I237" s="202"/>
      <c r="J237" s="202"/>
      <c r="K237" s="202"/>
      <c r="L237" s="202"/>
      <c r="M237" s="202"/>
      <c r="N237" s="202"/>
      <c r="O237" s="199">
        <f t="shared" si="1"/>
        <v>0</v>
      </c>
    </row>
    <row r="238" spans="1:15" ht="15.75" customHeight="1">
      <c r="A238" s="327"/>
      <c r="B238" s="228"/>
      <c r="C238" s="105"/>
      <c r="D238" s="200">
        <v>113</v>
      </c>
      <c r="E238" s="197"/>
      <c r="F238" s="200"/>
      <c r="G238" s="201"/>
      <c r="H238" s="198" t="str">
        <f t="shared" si="0"/>
        <v>Se requiere asignar la fuente de financiamiento (FF)</v>
      </c>
      <c r="I238" s="201"/>
      <c r="J238" s="201"/>
      <c r="K238" s="201"/>
      <c r="L238" s="201"/>
      <c r="M238" s="201"/>
      <c r="N238" s="201"/>
      <c r="O238" s="199">
        <f t="shared" si="1"/>
        <v>0</v>
      </c>
    </row>
    <row r="239" spans="1:15" ht="15.75" customHeight="1">
      <c r="A239" s="327"/>
      <c r="B239" s="228"/>
      <c r="C239" s="105"/>
      <c r="D239" s="200">
        <v>113</v>
      </c>
      <c r="E239" s="197"/>
      <c r="F239" s="200"/>
      <c r="G239" s="202"/>
      <c r="H239" s="198" t="str">
        <f t="shared" si="0"/>
        <v>Se requiere asignar la fuente de financiamiento (FF)</v>
      </c>
      <c r="I239" s="202"/>
      <c r="J239" s="202"/>
      <c r="K239" s="202"/>
      <c r="L239" s="202"/>
      <c r="M239" s="202"/>
      <c r="N239" s="202"/>
      <c r="O239" s="199">
        <f t="shared" si="1"/>
        <v>0</v>
      </c>
    </row>
    <row r="240" spans="1:15" ht="15.75" customHeight="1">
      <c r="A240" s="327"/>
      <c r="B240" s="228"/>
      <c r="C240" s="105"/>
      <c r="D240" s="200">
        <v>113</v>
      </c>
      <c r="E240" s="197"/>
      <c r="F240" s="200"/>
      <c r="G240" s="201"/>
      <c r="H240" s="198" t="str">
        <f t="shared" si="0"/>
        <v>Se requiere asignar la fuente de financiamiento (FF)</v>
      </c>
      <c r="I240" s="201"/>
      <c r="J240" s="201"/>
      <c r="K240" s="201"/>
      <c r="L240" s="201"/>
      <c r="M240" s="201"/>
      <c r="N240" s="201"/>
      <c r="O240" s="199">
        <f t="shared" si="1"/>
        <v>0</v>
      </c>
    </row>
    <row r="241" spans="1:15" ht="15.75" customHeight="1">
      <c r="A241" s="327"/>
      <c r="B241" s="228"/>
      <c r="C241" s="105"/>
      <c r="D241" s="200">
        <v>113</v>
      </c>
      <c r="E241" s="197"/>
      <c r="F241" s="200"/>
      <c r="G241" s="202"/>
      <c r="H241" s="198" t="str">
        <f t="shared" si="0"/>
        <v>Se requiere asignar la fuente de financiamiento (FF)</v>
      </c>
      <c r="I241" s="202"/>
      <c r="J241" s="202"/>
      <c r="K241" s="202"/>
      <c r="L241" s="202"/>
      <c r="M241" s="202"/>
      <c r="N241" s="202"/>
      <c r="O241" s="199">
        <f t="shared" si="1"/>
        <v>0</v>
      </c>
    </row>
    <row r="242" spans="1:15" ht="15.75" customHeight="1">
      <c r="A242" s="327"/>
      <c r="B242" s="228"/>
      <c r="C242" s="105"/>
      <c r="D242" s="200">
        <v>113</v>
      </c>
      <c r="E242" s="197"/>
      <c r="F242" s="200"/>
      <c r="G242" s="202"/>
      <c r="H242" s="198" t="str">
        <f t="shared" si="0"/>
        <v>Se requiere asignar la fuente de financiamiento (FF)</v>
      </c>
      <c r="I242" s="202"/>
      <c r="J242" s="202"/>
      <c r="K242" s="202"/>
      <c r="L242" s="202"/>
      <c r="M242" s="202"/>
      <c r="N242" s="202"/>
      <c r="O242" s="199">
        <f t="shared" si="1"/>
        <v>0</v>
      </c>
    </row>
    <row r="243" spans="1:15" ht="15.75" customHeight="1">
      <c r="A243" s="327"/>
      <c r="B243" s="228"/>
      <c r="C243" s="105"/>
      <c r="D243" s="200">
        <v>113</v>
      </c>
      <c r="E243" s="197"/>
      <c r="F243" s="200"/>
      <c r="G243" s="202"/>
      <c r="H243" s="198" t="str">
        <f t="shared" si="0"/>
        <v>Se requiere asignar la fuente de financiamiento (FF)</v>
      </c>
      <c r="I243" s="202"/>
      <c r="J243" s="202"/>
      <c r="K243" s="202"/>
      <c r="L243" s="202"/>
      <c r="M243" s="202"/>
      <c r="N243" s="202"/>
      <c r="O243" s="199">
        <f t="shared" si="1"/>
        <v>0</v>
      </c>
    </row>
    <row r="244" spans="1:15" ht="15.75" customHeight="1">
      <c r="A244" s="327"/>
      <c r="B244" s="228"/>
      <c r="C244" s="105"/>
      <c r="D244" s="200">
        <v>113</v>
      </c>
      <c r="E244" s="197"/>
      <c r="F244" s="200"/>
      <c r="G244" s="202"/>
      <c r="H244" s="198" t="str">
        <f t="shared" si="0"/>
        <v>Se requiere asignar la fuente de financiamiento (FF)</v>
      </c>
      <c r="I244" s="202"/>
      <c r="J244" s="202"/>
      <c r="K244" s="202"/>
      <c r="L244" s="202"/>
      <c r="M244" s="202"/>
      <c r="N244" s="202"/>
      <c r="O244" s="199">
        <f t="shared" si="1"/>
        <v>0</v>
      </c>
    </row>
    <row r="245" spans="1:15" ht="15.75" customHeight="1">
      <c r="A245" s="327"/>
      <c r="B245" s="228"/>
      <c r="C245" s="105"/>
      <c r="D245" s="200">
        <v>113</v>
      </c>
      <c r="E245" s="197"/>
      <c r="F245" s="200"/>
      <c r="G245" s="202"/>
      <c r="H245" s="198" t="str">
        <f t="shared" si="0"/>
        <v>Se requiere asignar la fuente de financiamiento (FF)</v>
      </c>
      <c r="I245" s="202"/>
      <c r="J245" s="202"/>
      <c r="K245" s="202"/>
      <c r="L245" s="202"/>
      <c r="M245" s="202"/>
      <c r="N245" s="202"/>
      <c r="O245" s="199">
        <f t="shared" si="1"/>
        <v>0</v>
      </c>
    </row>
    <row r="246" spans="1:15" ht="15.75" customHeight="1">
      <c r="A246" s="327"/>
      <c r="B246" s="228"/>
      <c r="C246" s="105"/>
      <c r="D246" s="200">
        <v>113</v>
      </c>
      <c r="E246" s="197"/>
      <c r="F246" s="200"/>
      <c r="G246" s="201"/>
      <c r="H246" s="198" t="str">
        <f t="shared" si="0"/>
        <v>Se requiere asignar la fuente de financiamiento (FF)</v>
      </c>
      <c r="I246" s="201"/>
      <c r="J246" s="201"/>
      <c r="K246" s="201"/>
      <c r="L246" s="201"/>
      <c r="M246" s="201"/>
      <c r="N246" s="201"/>
      <c r="O246" s="199">
        <f t="shared" si="1"/>
        <v>0</v>
      </c>
    </row>
    <row r="247" spans="1:15" ht="15.75" customHeight="1">
      <c r="A247" s="327"/>
      <c r="B247" s="228"/>
      <c r="C247" s="105"/>
      <c r="D247" s="200">
        <v>113</v>
      </c>
      <c r="E247" s="197"/>
      <c r="F247" s="200"/>
      <c r="G247" s="202"/>
      <c r="H247" s="198" t="str">
        <f t="shared" si="0"/>
        <v>Se requiere asignar la fuente de financiamiento (FF)</v>
      </c>
      <c r="I247" s="202"/>
      <c r="J247" s="202"/>
      <c r="K247" s="202"/>
      <c r="L247" s="202"/>
      <c r="M247" s="202"/>
      <c r="N247" s="202"/>
      <c r="O247" s="199">
        <f t="shared" si="1"/>
        <v>0</v>
      </c>
    </row>
    <row r="248" spans="1:15" ht="15.75" customHeight="1">
      <c r="A248" s="327"/>
      <c r="B248" s="228"/>
      <c r="C248" s="105"/>
      <c r="D248" s="200">
        <v>113</v>
      </c>
      <c r="E248" s="197"/>
      <c r="F248" s="200"/>
      <c r="G248" s="202"/>
      <c r="H248" s="198" t="str">
        <f t="shared" si="0"/>
        <v>Se requiere asignar la fuente de financiamiento (FF)</v>
      </c>
      <c r="I248" s="202"/>
      <c r="J248" s="202"/>
      <c r="K248" s="202"/>
      <c r="L248" s="202"/>
      <c r="M248" s="202"/>
      <c r="N248" s="202"/>
      <c r="O248" s="199">
        <f t="shared" si="1"/>
        <v>0</v>
      </c>
    </row>
    <row r="249" spans="1:15" ht="15.75" customHeight="1">
      <c r="A249" s="327"/>
      <c r="B249" s="228"/>
      <c r="C249" s="105"/>
      <c r="D249" s="200">
        <v>113</v>
      </c>
      <c r="E249" s="197"/>
      <c r="F249" s="200"/>
      <c r="G249" s="202"/>
      <c r="H249" s="198" t="str">
        <f t="shared" si="0"/>
        <v>Se requiere asignar la fuente de financiamiento (FF)</v>
      </c>
      <c r="I249" s="202"/>
      <c r="J249" s="202"/>
      <c r="K249" s="202"/>
      <c r="L249" s="202"/>
      <c r="M249" s="202"/>
      <c r="N249" s="202"/>
      <c r="O249" s="199">
        <f t="shared" si="1"/>
        <v>0</v>
      </c>
    </row>
    <row r="250" spans="1:15" ht="15.75" customHeight="1">
      <c r="A250" s="327"/>
      <c r="B250" s="228"/>
      <c r="C250" s="105"/>
      <c r="D250" s="200">
        <v>113</v>
      </c>
      <c r="E250" s="197"/>
      <c r="F250" s="200"/>
      <c r="G250" s="201"/>
      <c r="H250" s="198" t="str">
        <f t="shared" si="0"/>
        <v>Se requiere asignar la fuente de financiamiento (FF)</v>
      </c>
      <c r="I250" s="201"/>
      <c r="J250" s="201"/>
      <c r="K250" s="201"/>
      <c r="L250" s="201"/>
      <c r="M250" s="201"/>
      <c r="N250" s="201"/>
      <c r="O250" s="199">
        <f t="shared" si="1"/>
        <v>0</v>
      </c>
    </row>
    <row r="251" spans="1:15" ht="15.75" customHeight="1">
      <c r="A251" s="327"/>
      <c r="B251" s="228"/>
      <c r="C251" s="105"/>
      <c r="D251" s="200">
        <v>113</v>
      </c>
      <c r="E251" s="197"/>
      <c r="F251" s="200"/>
      <c r="G251" s="201"/>
      <c r="H251" s="198" t="str">
        <f t="shared" si="0"/>
        <v>Se requiere asignar la fuente de financiamiento (FF)</v>
      </c>
      <c r="I251" s="201"/>
      <c r="J251" s="201"/>
      <c r="K251" s="201"/>
      <c r="L251" s="201"/>
      <c r="M251" s="201"/>
      <c r="N251" s="201"/>
      <c r="O251" s="199">
        <f t="shared" si="1"/>
        <v>0</v>
      </c>
    </row>
    <row r="252" spans="1:15" ht="15.75" customHeight="1">
      <c r="A252" s="327"/>
      <c r="B252" s="228"/>
      <c r="C252" s="105"/>
      <c r="D252" s="200">
        <v>113</v>
      </c>
      <c r="E252" s="197"/>
      <c r="F252" s="200"/>
      <c r="G252" s="202"/>
      <c r="H252" s="198" t="str">
        <f t="shared" si="0"/>
        <v>Se requiere asignar la fuente de financiamiento (FF)</v>
      </c>
      <c r="I252" s="202"/>
      <c r="J252" s="202"/>
      <c r="K252" s="202"/>
      <c r="L252" s="202"/>
      <c r="M252" s="202"/>
      <c r="N252" s="202"/>
      <c r="O252" s="199">
        <f t="shared" si="1"/>
        <v>0</v>
      </c>
    </row>
    <row r="253" spans="1:15" ht="15.75" customHeight="1">
      <c r="A253" s="327"/>
      <c r="B253" s="228"/>
      <c r="C253" s="105"/>
      <c r="D253" s="200">
        <v>113</v>
      </c>
      <c r="E253" s="197"/>
      <c r="F253" s="200"/>
      <c r="G253" s="202"/>
      <c r="H253" s="198" t="str">
        <f t="shared" si="0"/>
        <v>Se requiere asignar la fuente de financiamiento (FF)</v>
      </c>
      <c r="I253" s="202"/>
      <c r="J253" s="202"/>
      <c r="K253" s="202"/>
      <c r="L253" s="202"/>
      <c r="M253" s="202"/>
      <c r="N253" s="202"/>
      <c r="O253" s="199">
        <f t="shared" si="1"/>
        <v>0</v>
      </c>
    </row>
    <row r="254" spans="1:15" ht="15.75" customHeight="1">
      <c r="A254" s="327"/>
      <c r="B254" s="228"/>
      <c r="C254" s="105"/>
      <c r="D254" s="200">
        <v>113</v>
      </c>
      <c r="E254" s="197"/>
      <c r="F254" s="200"/>
      <c r="G254" s="202"/>
      <c r="H254" s="198" t="str">
        <f t="shared" si="0"/>
        <v>Se requiere asignar la fuente de financiamiento (FF)</v>
      </c>
      <c r="I254" s="202"/>
      <c r="J254" s="202"/>
      <c r="K254" s="202"/>
      <c r="L254" s="202"/>
      <c r="M254" s="202"/>
      <c r="N254" s="202"/>
      <c r="O254" s="199">
        <f t="shared" si="1"/>
        <v>0</v>
      </c>
    </row>
    <row r="255" spans="1:15" ht="15.75" customHeight="1">
      <c r="A255" s="327"/>
      <c r="B255" s="228"/>
      <c r="C255" s="105"/>
      <c r="D255" s="200">
        <v>113</v>
      </c>
      <c r="E255" s="197"/>
      <c r="F255" s="200"/>
      <c r="G255" s="202"/>
      <c r="H255" s="198" t="str">
        <f t="shared" si="0"/>
        <v>Se requiere asignar la fuente de financiamiento (FF)</v>
      </c>
      <c r="I255" s="202"/>
      <c r="J255" s="202"/>
      <c r="K255" s="202"/>
      <c r="L255" s="202"/>
      <c r="M255" s="202"/>
      <c r="N255" s="202"/>
      <c r="O255" s="199">
        <f t="shared" si="1"/>
        <v>0</v>
      </c>
    </row>
    <row r="256" spans="1:15" ht="15.75" customHeight="1">
      <c r="A256" s="327"/>
      <c r="B256" s="228"/>
      <c r="C256" s="105"/>
      <c r="D256" s="200">
        <v>113</v>
      </c>
      <c r="E256" s="197"/>
      <c r="F256" s="200"/>
      <c r="G256" s="202"/>
      <c r="H256" s="198" t="str">
        <f t="shared" si="0"/>
        <v>Se requiere asignar la fuente de financiamiento (FF)</v>
      </c>
      <c r="I256" s="202"/>
      <c r="J256" s="202"/>
      <c r="K256" s="202"/>
      <c r="L256" s="202"/>
      <c r="M256" s="202"/>
      <c r="N256" s="202"/>
      <c r="O256" s="199">
        <f t="shared" si="1"/>
        <v>0</v>
      </c>
    </row>
    <row r="257" spans="1:15" ht="15.75" customHeight="1">
      <c r="A257" s="327"/>
      <c r="B257" s="228"/>
      <c r="C257" s="105"/>
      <c r="D257" s="200">
        <v>113</v>
      </c>
      <c r="E257" s="197"/>
      <c r="F257" s="200"/>
      <c r="G257" s="202"/>
      <c r="H257" s="198" t="str">
        <f t="shared" si="0"/>
        <v>Se requiere asignar la fuente de financiamiento (FF)</v>
      </c>
      <c r="I257" s="202"/>
      <c r="J257" s="202"/>
      <c r="K257" s="202"/>
      <c r="L257" s="202"/>
      <c r="M257" s="202"/>
      <c r="N257" s="202"/>
      <c r="O257" s="199">
        <f t="shared" si="1"/>
        <v>0</v>
      </c>
    </row>
    <row r="258" spans="1:15" ht="15.75" customHeight="1">
      <c r="A258" s="327"/>
      <c r="B258" s="228"/>
      <c r="C258" s="105"/>
      <c r="D258" s="200">
        <v>113</v>
      </c>
      <c r="E258" s="197"/>
      <c r="F258" s="200"/>
      <c r="G258" s="201"/>
      <c r="H258" s="198" t="str">
        <f t="shared" ref="H258:H428" si="2">IF(E258="","Se requiere asignar la fuente de financiamiento (FF)",IF(F258="","Es necesario establcer el número de plazas (No.)",IF(G258="","Se necesita establcer un monto mensual",F258*G258*12)))</f>
        <v>Se requiere asignar la fuente de financiamiento (FF)</v>
      </c>
      <c r="I258" s="201"/>
      <c r="J258" s="201"/>
      <c r="K258" s="201"/>
      <c r="L258" s="201"/>
      <c r="M258" s="201"/>
      <c r="N258" s="201"/>
      <c r="O258" s="199">
        <f t="shared" ref="O258:O428" si="3">SUM(H258:N258)</f>
        <v>0</v>
      </c>
    </row>
    <row r="259" spans="1:15" ht="15.75" customHeight="1">
      <c r="A259" s="327"/>
      <c r="B259" s="228"/>
      <c r="C259" s="105"/>
      <c r="D259" s="200">
        <v>113</v>
      </c>
      <c r="E259" s="197"/>
      <c r="F259" s="200"/>
      <c r="G259" s="202"/>
      <c r="H259" s="198" t="str">
        <f t="shared" si="2"/>
        <v>Se requiere asignar la fuente de financiamiento (FF)</v>
      </c>
      <c r="I259" s="202"/>
      <c r="J259" s="202"/>
      <c r="K259" s="202"/>
      <c r="L259" s="202"/>
      <c r="M259" s="202"/>
      <c r="N259" s="202"/>
      <c r="O259" s="199">
        <f t="shared" si="3"/>
        <v>0</v>
      </c>
    </row>
    <row r="260" spans="1:15" ht="15.75" customHeight="1">
      <c r="A260" s="327"/>
      <c r="B260" s="228"/>
      <c r="C260" s="105"/>
      <c r="D260" s="200">
        <v>113</v>
      </c>
      <c r="E260" s="197"/>
      <c r="F260" s="200"/>
      <c r="G260" s="202"/>
      <c r="H260" s="198" t="str">
        <f t="shared" si="2"/>
        <v>Se requiere asignar la fuente de financiamiento (FF)</v>
      </c>
      <c r="I260" s="202"/>
      <c r="J260" s="202"/>
      <c r="K260" s="202"/>
      <c r="L260" s="202"/>
      <c r="M260" s="202"/>
      <c r="N260" s="202"/>
      <c r="O260" s="199">
        <f t="shared" si="3"/>
        <v>0</v>
      </c>
    </row>
    <row r="261" spans="1:15" ht="15.75" customHeight="1">
      <c r="A261" s="327"/>
      <c r="B261" s="228"/>
      <c r="C261" s="105"/>
      <c r="D261" s="200">
        <v>113</v>
      </c>
      <c r="E261" s="197"/>
      <c r="F261" s="200"/>
      <c r="G261" s="202"/>
      <c r="H261" s="198" t="str">
        <f t="shared" si="2"/>
        <v>Se requiere asignar la fuente de financiamiento (FF)</v>
      </c>
      <c r="I261" s="202"/>
      <c r="J261" s="202"/>
      <c r="K261" s="202"/>
      <c r="L261" s="202"/>
      <c r="M261" s="202"/>
      <c r="N261" s="202"/>
      <c r="O261" s="199">
        <f t="shared" si="3"/>
        <v>0</v>
      </c>
    </row>
    <row r="262" spans="1:15" ht="15.75" customHeight="1">
      <c r="A262" s="327"/>
      <c r="B262" s="228"/>
      <c r="C262" s="105"/>
      <c r="D262" s="200">
        <v>113</v>
      </c>
      <c r="E262" s="197"/>
      <c r="F262" s="200"/>
      <c r="G262" s="202"/>
      <c r="H262" s="198" t="str">
        <f t="shared" si="2"/>
        <v>Se requiere asignar la fuente de financiamiento (FF)</v>
      </c>
      <c r="I262" s="202"/>
      <c r="J262" s="202"/>
      <c r="K262" s="202"/>
      <c r="L262" s="202"/>
      <c r="M262" s="202"/>
      <c r="N262" s="202"/>
      <c r="O262" s="199">
        <f t="shared" si="3"/>
        <v>0</v>
      </c>
    </row>
    <row r="263" spans="1:15" ht="15.75" customHeight="1">
      <c r="A263" s="327"/>
      <c r="B263" s="228"/>
      <c r="C263" s="105"/>
      <c r="D263" s="200">
        <v>113</v>
      </c>
      <c r="E263" s="197"/>
      <c r="F263" s="200"/>
      <c r="G263" s="201"/>
      <c r="H263" s="198" t="str">
        <f t="shared" si="2"/>
        <v>Se requiere asignar la fuente de financiamiento (FF)</v>
      </c>
      <c r="I263" s="201"/>
      <c r="J263" s="201"/>
      <c r="K263" s="201"/>
      <c r="L263" s="201"/>
      <c r="M263" s="201"/>
      <c r="N263" s="201"/>
      <c r="O263" s="199">
        <f t="shared" si="3"/>
        <v>0</v>
      </c>
    </row>
    <row r="264" spans="1:15" ht="15.75" customHeight="1">
      <c r="A264" s="327"/>
      <c r="B264" s="228"/>
      <c r="C264" s="105"/>
      <c r="D264" s="200">
        <v>113</v>
      </c>
      <c r="E264" s="197"/>
      <c r="F264" s="200"/>
      <c r="G264" s="202"/>
      <c r="H264" s="198" t="str">
        <f t="shared" si="2"/>
        <v>Se requiere asignar la fuente de financiamiento (FF)</v>
      </c>
      <c r="I264" s="202"/>
      <c r="J264" s="202"/>
      <c r="K264" s="202"/>
      <c r="L264" s="202"/>
      <c r="M264" s="202"/>
      <c r="N264" s="202"/>
      <c r="O264" s="199">
        <f t="shared" si="3"/>
        <v>0</v>
      </c>
    </row>
    <row r="265" spans="1:15" ht="15.75" customHeight="1">
      <c r="A265" s="327"/>
      <c r="B265" s="228"/>
      <c r="C265" s="105"/>
      <c r="D265" s="200">
        <v>113</v>
      </c>
      <c r="E265" s="197"/>
      <c r="F265" s="200"/>
      <c r="G265" s="202"/>
      <c r="H265" s="198" t="str">
        <f t="shared" si="2"/>
        <v>Se requiere asignar la fuente de financiamiento (FF)</v>
      </c>
      <c r="I265" s="202"/>
      <c r="J265" s="202"/>
      <c r="K265" s="202"/>
      <c r="L265" s="202"/>
      <c r="M265" s="202"/>
      <c r="N265" s="202"/>
      <c r="O265" s="199">
        <f t="shared" si="3"/>
        <v>0</v>
      </c>
    </row>
    <row r="266" spans="1:15" ht="15.75" customHeight="1">
      <c r="A266" s="327"/>
      <c r="B266" s="228"/>
      <c r="C266" s="105"/>
      <c r="D266" s="200">
        <v>113</v>
      </c>
      <c r="E266" s="197"/>
      <c r="F266" s="200"/>
      <c r="G266" s="201"/>
      <c r="H266" s="198" t="str">
        <f t="shared" si="2"/>
        <v>Se requiere asignar la fuente de financiamiento (FF)</v>
      </c>
      <c r="I266" s="201"/>
      <c r="J266" s="201"/>
      <c r="K266" s="201"/>
      <c r="L266" s="201"/>
      <c r="M266" s="201"/>
      <c r="N266" s="201"/>
      <c r="O266" s="199">
        <f t="shared" si="3"/>
        <v>0</v>
      </c>
    </row>
    <row r="267" spans="1:15" ht="15.75" customHeight="1">
      <c r="A267" s="327"/>
      <c r="B267" s="228"/>
      <c r="C267" s="105"/>
      <c r="D267" s="200">
        <v>113</v>
      </c>
      <c r="E267" s="197"/>
      <c r="F267" s="200"/>
      <c r="G267" s="202"/>
      <c r="H267" s="198" t="str">
        <f t="shared" si="2"/>
        <v>Se requiere asignar la fuente de financiamiento (FF)</v>
      </c>
      <c r="I267" s="202"/>
      <c r="J267" s="202"/>
      <c r="K267" s="202"/>
      <c r="L267" s="202"/>
      <c r="M267" s="202"/>
      <c r="N267" s="202"/>
      <c r="O267" s="199">
        <f t="shared" si="3"/>
        <v>0</v>
      </c>
    </row>
    <row r="268" spans="1:15" ht="15.75" customHeight="1">
      <c r="A268" s="327"/>
      <c r="B268" s="228"/>
      <c r="C268" s="105"/>
      <c r="D268" s="200">
        <v>113</v>
      </c>
      <c r="E268" s="197"/>
      <c r="F268" s="200"/>
      <c r="G268" s="202"/>
      <c r="H268" s="198" t="str">
        <f t="shared" si="2"/>
        <v>Se requiere asignar la fuente de financiamiento (FF)</v>
      </c>
      <c r="I268" s="202"/>
      <c r="J268" s="202"/>
      <c r="K268" s="202"/>
      <c r="L268" s="202"/>
      <c r="M268" s="202"/>
      <c r="N268" s="202"/>
      <c r="O268" s="199">
        <f t="shared" si="3"/>
        <v>0</v>
      </c>
    </row>
    <row r="269" spans="1:15" ht="15.75" customHeight="1">
      <c r="A269" s="327"/>
      <c r="B269" s="228"/>
      <c r="C269" s="105"/>
      <c r="D269" s="200">
        <v>113</v>
      </c>
      <c r="E269" s="197"/>
      <c r="F269" s="200"/>
      <c r="G269" s="202"/>
      <c r="H269" s="198" t="str">
        <f t="shared" si="2"/>
        <v>Se requiere asignar la fuente de financiamiento (FF)</v>
      </c>
      <c r="I269" s="202"/>
      <c r="J269" s="202"/>
      <c r="K269" s="202"/>
      <c r="L269" s="202"/>
      <c r="M269" s="202"/>
      <c r="N269" s="202"/>
      <c r="O269" s="199">
        <f t="shared" si="3"/>
        <v>0</v>
      </c>
    </row>
    <row r="270" spans="1:15" ht="15.75" customHeight="1">
      <c r="A270" s="327"/>
      <c r="B270" s="228"/>
      <c r="C270" s="105"/>
      <c r="D270" s="200">
        <v>113</v>
      </c>
      <c r="E270" s="197"/>
      <c r="F270" s="200"/>
      <c r="G270" s="202"/>
      <c r="H270" s="198" t="str">
        <f t="shared" si="2"/>
        <v>Se requiere asignar la fuente de financiamiento (FF)</v>
      </c>
      <c r="I270" s="202"/>
      <c r="J270" s="202"/>
      <c r="K270" s="202"/>
      <c r="L270" s="202"/>
      <c r="M270" s="202"/>
      <c r="N270" s="202"/>
      <c r="O270" s="199">
        <f t="shared" si="3"/>
        <v>0</v>
      </c>
    </row>
    <row r="271" spans="1:15" ht="15.75" customHeight="1">
      <c r="A271" s="327"/>
      <c r="B271" s="228"/>
      <c r="C271" s="105"/>
      <c r="D271" s="200">
        <v>113</v>
      </c>
      <c r="E271" s="197"/>
      <c r="F271" s="200"/>
      <c r="G271" s="202"/>
      <c r="H271" s="198" t="str">
        <f t="shared" si="2"/>
        <v>Se requiere asignar la fuente de financiamiento (FF)</v>
      </c>
      <c r="I271" s="202"/>
      <c r="J271" s="202"/>
      <c r="K271" s="202"/>
      <c r="L271" s="202"/>
      <c r="M271" s="202"/>
      <c r="N271" s="202"/>
      <c r="O271" s="199">
        <f t="shared" si="3"/>
        <v>0</v>
      </c>
    </row>
    <row r="272" spans="1:15" ht="15.75" customHeight="1">
      <c r="A272" s="327"/>
      <c r="B272" s="228"/>
      <c r="C272" s="105"/>
      <c r="D272" s="200">
        <v>113</v>
      </c>
      <c r="E272" s="197"/>
      <c r="F272" s="200"/>
      <c r="G272" s="202"/>
      <c r="H272" s="198" t="str">
        <f t="shared" si="2"/>
        <v>Se requiere asignar la fuente de financiamiento (FF)</v>
      </c>
      <c r="I272" s="202"/>
      <c r="J272" s="202"/>
      <c r="K272" s="202"/>
      <c r="L272" s="202"/>
      <c r="M272" s="202"/>
      <c r="N272" s="202"/>
      <c r="O272" s="199">
        <f t="shared" si="3"/>
        <v>0</v>
      </c>
    </row>
    <row r="273" spans="1:15" ht="15.75" customHeight="1">
      <c r="A273" s="327"/>
      <c r="B273" s="228"/>
      <c r="C273" s="105"/>
      <c r="D273" s="200">
        <v>113</v>
      </c>
      <c r="E273" s="197"/>
      <c r="F273" s="200"/>
      <c r="G273" s="201"/>
      <c r="H273" s="198" t="str">
        <f t="shared" si="2"/>
        <v>Se requiere asignar la fuente de financiamiento (FF)</v>
      </c>
      <c r="I273" s="201"/>
      <c r="J273" s="201"/>
      <c r="K273" s="201"/>
      <c r="L273" s="201"/>
      <c r="M273" s="201"/>
      <c r="N273" s="201"/>
      <c r="O273" s="199">
        <f t="shared" si="3"/>
        <v>0</v>
      </c>
    </row>
    <row r="274" spans="1:15" ht="15.75" customHeight="1">
      <c r="A274" s="327"/>
      <c r="B274" s="228"/>
      <c r="C274" s="105"/>
      <c r="D274" s="200">
        <v>113</v>
      </c>
      <c r="E274" s="197"/>
      <c r="F274" s="200"/>
      <c r="G274" s="202"/>
      <c r="H274" s="198" t="str">
        <f t="shared" si="2"/>
        <v>Se requiere asignar la fuente de financiamiento (FF)</v>
      </c>
      <c r="I274" s="202"/>
      <c r="J274" s="202"/>
      <c r="K274" s="202"/>
      <c r="L274" s="202"/>
      <c r="M274" s="202"/>
      <c r="N274" s="202"/>
      <c r="O274" s="199">
        <f t="shared" si="3"/>
        <v>0</v>
      </c>
    </row>
    <row r="275" spans="1:15" ht="15.75" customHeight="1">
      <c r="A275" s="327"/>
      <c r="B275" s="228"/>
      <c r="C275" s="105"/>
      <c r="D275" s="200">
        <v>113</v>
      </c>
      <c r="E275" s="197"/>
      <c r="F275" s="200"/>
      <c r="G275" s="201"/>
      <c r="H275" s="198" t="str">
        <f t="shared" si="2"/>
        <v>Se requiere asignar la fuente de financiamiento (FF)</v>
      </c>
      <c r="I275" s="201"/>
      <c r="J275" s="201"/>
      <c r="K275" s="201"/>
      <c r="L275" s="201"/>
      <c r="M275" s="201"/>
      <c r="N275" s="201"/>
      <c r="O275" s="199">
        <f t="shared" si="3"/>
        <v>0</v>
      </c>
    </row>
    <row r="276" spans="1:15" ht="15.75" customHeight="1">
      <c r="A276" s="327"/>
      <c r="B276" s="228"/>
      <c r="C276" s="105"/>
      <c r="D276" s="200">
        <v>113</v>
      </c>
      <c r="E276" s="197"/>
      <c r="F276" s="200"/>
      <c r="G276" s="202"/>
      <c r="H276" s="198" t="str">
        <f t="shared" si="2"/>
        <v>Se requiere asignar la fuente de financiamiento (FF)</v>
      </c>
      <c r="I276" s="202"/>
      <c r="J276" s="202"/>
      <c r="K276" s="202"/>
      <c r="L276" s="202"/>
      <c r="M276" s="202"/>
      <c r="N276" s="202"/>
      <c r="O276" s="199">
        <f t="shared" si="3"/>
        <v>0</v>
      </c>
    </row>
    <row r="277" spans="1:15" ht="15.75" customHeight="1">
      <c r="A277" s="327"/>
      <c r="B277" s="228"/>
      <c r="C277" s="105"/>
      <c r="D277" s="200">
        <v>113</v>
      </c>
      <c r="E277" s="197"/>
      <c r="F277" s="200"/>
      <c r="G277" s="202"/>
      <c r="H277" s="198" t="str">
        <f t="shared" si="2"/>
        <v>Se requiere asignar la fuente de financiamiento (FF)</v>
      </c>
      <c r="I277" s="202"/>
      <c r="J277" s="202"/>
      <c r="K277" s="202"/>
      <c r="L277" s="202"/>
      <c r="M277" s="202"/>
      <c r="N277" s="202"/>
      <c r="O277" s="199">
        <f t="shared" si="3"/>
        <v>0</v>
      </c>
    </row>
    <row r="278" spans="1:15" ht="15.75" customHeight="1">
      <c r="A278" s="327"/>
      <c r="B278" s="228"/>
      <c r="C278" s="105"/>
      <c r="D278" s="200">
        <v>113</v>
      </c>
      <c r="E278" s="197"/>
      <c r="F278" s="200"/>
      <c r="G278" s="202"/>
      <c r="H278" s="198" t="str">
        <f t="shared" si="2"/>
        <v>Se requiere asignar la fuente de financiamiento (FF)</v>
      </c>
      <c r="I278" s="202"/>
      <c r="J278" s="202"/>
      <c r="K278" s="202"/>
      <c r="L278" s="202"/>
      <c r="M278" s="202"/>
      <c r="N278" s="202"/>
      <c r="O278" s="199">
        <f t="shared" si="3"/>
        <v>0</v>
      </c>
    </row>
    <row r="279" spans="1:15" ht="15.75" customHeight="1">
      <c r="A279" s="327"/>
      <c r="B279" s="228"/>
      <c r="C279" s="105"/>
      <c r="D279" s="200">
        <v>113</v>
      </c>
      <c r="E279" s="197"/>
      <c r="F279" s="200"/>
      <c r="G279" s="202"/>
      <c r="H279" s="198" t="str">
        <f t="shared" si="2"/>
        <v>Se requiere asignar la fuente de financiamiento (FF)</v>
      </c>
      <c r="I279" s="202"/>
      <c r="J279" s="202"/>
      <c r="K279" s="202"/>
      <c r="L279" s="202"/>
      <c r="M279" s="202"/>
      <c r="N279" s="202"/>
      <c r="O279" s="199">
        <f t="shared" si="3"/>
        <v>0</v>
      </c>
    </row>
    <row r="280" spans="1:15" ht="15.75" customHeight="1">
      <c r="A280" s="327"/>
      <c r="B280" s="228"/>
      <c r="C280" s="105"/>
      <c r="D280" s="200">
        <v>113</v>
      </c>
      <c r="E280" s="197"/>
      <c r="F280" s="200"/>
      <c r="G280" s="202"/>
      <c r="H280" s="198" t="str">
        <f t="shared" si="2"/>
        <v>Se requiere asignar la fuente de financiamiento (FF)</v>
      </c>
      <c r="I280" s="202"/>
      <c r="J280" s="202"/>
      <c r="K280" s="202"/>
      <c r="L280" s="202"/>
      <c r="M280" s="202"/>
      <c r="N280" s="202"/>
      <c r="O280" s="199">
        <f t="shared" si="3"/>
        <v>0</v>
      </c>
    </row>
    <row r="281" spans="1:15" ht="15.75" customHeight="1">
      <c r="A281" s="327"/>
      <c r="B281" s="228"/>
      <c r="C281" s="105"/>
      <c r="D281" s="200">
        <v>113</v>
      </c>
      <c r="E281" s="197"/>
      <c r="F281" s="200"/>
      <c r="G281" s="202"/>
      <c r="H281" s="198" t="str">
        <f t="shared" si="2"/>
        <v>Se requiere asignar la fuente de financiamiento (FF)</v>
      </c>
      <c r="I281" s="202"/>
      <c r="J281" s="202"/>
      <c r="K281" s="202"/>
      <c r="L281" s="202"/>
      <c r="M281" s="202"/>
      <c r="N281" s="202"/>
      <c r="O281" s="199">
        <f t="shared" si="3"/>
        <v>0</v>
      </c>
    </row>
    <row r="282" spans="1:15" ht="15.75" customHeight="1">
      <c r="A282" s="327"/>
      <c r="B282" s="228"/>
      <c r="C282" s="105"/>
      <c r="D282" s="200">
        <v>113</v>
      </c>
      <c r="E282" s="197"/>
      <c r="F282" s="200"/>
      <c r="G282" s="202"/>
      <c r="H282" s="198" t="str">
        <f t="shared" si="2"/>
        <v>Se requiere asignar la fuente de financiamiento (FF)</v>
      </c>
      <c r="I282" s="202"/>
      <c r="J282" s="202"/>
      <c r="K282" s="202"/>
      <c r="L282" s="202"/>
      <c r="M282" s="202"/>
      <c r="N282" s="202"/>
      <c r="O282" s="199">
        <f t="shared" si="3"/>
        <v>0</v>
      </c>
    </row>
    <row r="283" spans="1:15" ht="15.75" customHeight="1">
      <c r="A283" s="327"/>
      <c r="B283" s="228"/>
      <c r="C283" s="105"/>
      <c r="D283" s="200">
        <v>113</v>
      </c>
      <c r="E283" s="197"/>
      <c r="F283" s="200"/>
      <c r="G283" s="202"/>
      <c r="H283" s="198" t="str">
        <f t="shared" si="2"/>
        <v>Se requiere asignar la fuente de financiamiento (FF)</v>
      </c>
      <c r="I283" s="202"/>
      <c r="J283" s="202"/>
      <c r="K283" s="202"/>
      <c r="L283" s="202"/>
      <c r="M283" s="202"/>
      <c r="N283" s="202"/>
      <c r="O283" s="199">
        <f t="shared" si="3"/>
        <v>0</v>
      </c>
    </row>
    <row r="284" spans="1:15" ht="15.75" customHeight="1">
      <c r="A284" s="327"/>
      <c r="B284" s="228"/>
      <c r="C284" s="105"/>
      <c r="D284" s="200">
        <v>113</v>
      </c>
      <c r="E284" s="197"/>
      <c r="F284" s="200"/>
      <c r="G284" s="201"/>
      <c r="H284" s="198" t="str">
        <f t="shared" si="2"/>
        <v>Se requiere asignar la fuente de financiamiento (FF)</v>
      </c>
      <c r="I284" s="201"/>
      <c r="J284" s="201"/>
      <c r="K284" s="201"/>
      <c r="L284" s="201"/>
      <c r="M284" s="201"/>
      <c r="N284" s="201"/>
      <c r="O284" s="199">
        <f t="shared" si="3"/>
        <v>0</v>
      </c>
    </row>
    <row r="285" spans="1:15" ht="15.75" customHeight="1">
      <c r="A285" s="327"/>
      <c r="B285" s="228"/>
      <c r="C285" s="105"/>
      <c r="D285" s="200">
        <v>113</v>
      </c>
      <c r="E285" s="197"/>
      <c r="F285" s="200"/>
      <c r="G285" s="202"/>
      <c r="H285" s="198" t="str">
        <f t="shared" si="2"/>
        <v>Se requiere asignar la fuente de financiamiento (FF)</v>
      </c>
      <c r="I285" s="202"/>
      <c r="J285" s="202"/>
      <c r="K285" s="202"/>
      <c r="L285" s="202"/>
      <c r="M285" s="202"/>
      <c r="N285" s="202"/>
      <c r="O285" s="199">
        <f t="shared" si="3"/>
        <v>0</v>
      </c>
    </row>
    <row r="286" spans="1:15" ht="15.75" customHeight="1">
      <c r="A286" s="327"/>
      <c r="B286" s="228"/>
      <c r="C286" s="105"/>
      <c r="D286" s="200">
        <v>113</v>
      </c>
      <c r="E286" s="197"/>
      <c r="F286" s="200"/>
      <c r="G286" s="202"/>
      <c r="H286" s="198" t="str">
        <f t="shared" si="2"/>
        <v>Se requiere asignar la fuente de financiamiento (FF)</v>
      </c>
      <c r="I286" s="202"/>
      <c r="J286" s="202"/>
      <c r="K286" s="202"/>
      <c r="L286" s="202"/>
      <c r="M286" s="202"/>
      <c r="N286" s="202"/>
      <c r="O286" s="199">
        <f t="shared" si="3"/>
        <v>0</v>
      </c>
    </row>
    <row r="287" spans="1:15" ht="15.75" customHeight="1">
      <c r="A287" s="327"/>
      <c r="B287" s="228"/>
      <c r="C287" s="105"/>
      <c r="D287" s="200">
        <v>113</v>
      </c>
      <c r="E287" s="197"/>
      <c r="F287" s="200"/>
      <c r="G287" s="202"/>
      <c r="H287" s="198" t="str">
        <f t="shared" si="2"/>
        <v>Se requiere asignar la fuente de financiamiento (FF)</v>
      </c>
      <c r="I287" s="202"/>
      <c r="J287" s="202"/>
      <c r="K287" s="202"/>
      <c r="L287" s="202"/>
      <c r="M287" s="202"/>
      <c r="N287" s="202"/>
      <c r="O287" s="199">
        <f t="shared" si="3"/>
        <v>0</v>
      </c>
    </row>
    <row r="288" spans="1:15" ht="15.75" customHeight="1">
      <c r="A288" s="327"/>
      <c r="B288" s="228"/>
      <c r="C288" s="105"/>
      <c r="D288" s="200">
        <v>113</v>
      </c>
      <c r="E288" s="197"/>
      <c r="F288" s="200"/>
      <c r="G288" s="202"/>
      <c r="H288" s="198" t="str">
        <f t="shared" si="2"/>
        <v>Se requiere asignar la fuente de financiamiento (FF)</v>
      </c>
      <c r="I288" s="202"/>
      <c r="J288" s="202"/>
      <c r="K288" s="202"/>
      <c r="L288" s="202"/>
      <c r="M288" s="202"/>
      <c r="N288" s="202"/>
      <c r="O288" s="199">
        <f t="shared" si="3"/>
        <v>0</v>
      </c>
    </row>
    <row r="289" spans="1:15" ht="15.75" customHeight="1">
      <c r="A289" s="327"/>
      <c r="B289" s="228"/>
      <c r="C289" s="105"/>
      <c r="D289" s="200">
        <v>113</v>
      </c>
      <c r="E289" s="197"/>
      <c r="F289" s="200"/>
      <c r="G289" s="202"/>
      <c r="H289" s="198" t="str">
        <f t="shared" si="2"/>
        <v>Se requiere asignar la fuente de financiamiento (FF)</v>
      </c>
      <c r="I289" s="202"/>
      <c r="J289" s="202"/>
      <c r="K289" s="202"/>
      <c r="L289" s="202"/>
      <c r="M289" s="202"/>
      <c r="N289" s="202"/>
      <c r="O289" s="199">
        <f t="shared" si="3"/>
        <v>0</v>
      </c>
    </row>
    <row r="290" spans="1:15" ht="15.75" customHeight="1">
      <c r="A290" s="327"/>
      <c r="B290" s="228"/>
      <c r="C290" s="105"/>
      <c r="D290" s="200">
        <v>113</v>
      </c>
      <c r="E290" s="197"/>
      <c r="F290" s="200"/>
      <c r="G290" s="202"/>
      <c r="H290" s="198" t="str">
        <f t="shared" si="2"/>
        <v>Se requiere asignar la fuente de financiamiento (FF)</v>
      </c>
      <c r="I290" s="202"/>
      <c r="J290" s="202"/>
      <c r="K290" s="202"/>
      <c r="L290" s="202"/>
      <c r="M290" s="202"/>
      <c r="N290" s="202"/>
      <c r="O290" s="199">
        <f t="shared" si="3"/>
        <v>0</v>
      </c>
    </row>
    <row r="291" spans="1:15" ht="15.75" customHeight="1">
      <c r="A291" s="327"/>
      <c r="B291" s="228"/>
      <c r="C291" s="105"/>
      <c r="D291" s="200">
        <v>113</v>
      </c>
      <c r="E291" s="197"/>
      <c r="F291" s="200"/>
      <c r="G291" s="202"/>
      <c r="H291" s="198" t="str">
        <f t="shared" si="2"/>
        <v>Se requiere asignar la fuente de financiamiento (FF)</v>
      </c>
      <c r="I291" s="202"/>
      <c r="J291" s="202"/>
      <c r="K291" s="202"/>
      <c r="L291" s="202"/>
      <c r="M291" s="202"/>
      <c r="N291" s="202"/>
      <c r="O291" s="199">
        <f t="shared" si="3"/>
        <v>0</v>
      </c>
    </row>
    <row r="292" spans="1:15" ht="15.75" customHeight="1">
      <c r="A292" s="327"/>
      <c r="B292" s="228"/>
      <c r="C292" s="105"/>
      <c r="D292" s="200">
        <v>113</v>
      </c>
      <c r="E292" s="197"/>
      <c r="F292" s="200"/>
      <c r="G292" s="202"/>
      <c r="H292" s="198" t="str">
        <f t="shared" si="2"/>
        <v>Se requiere asignar la fuente de financiamiento (FF)</v>
      </c>
      <c r="I292" s="202"/>
      <c r="J292" s="202"/>
      <c r="K292" s="202"/>
      <c r="L292" s="202"/>
      <c r="M292" s="202"/>
      <c r="N292" s="202"/>
      <c r="O292" s="199">
        <f t="shared" si="3"/>
        <v>0</v>
      </c>
    </row>
    <row r="293" spans="1:15" ht="15.75" customHeight="1">
      <c r="A293" s="327"/>
      <c r="B293" s="228"/>
      <c r="C293" s="105"/>
      <c r="D293" s="200">
        <v>113</v>
      </c>
      <c r="E293" s="197"/>
      <c r="F293" s="200"/>
      <c r="G293" s="202"/>
      <c r="H293" s="198" t="str">
        <f t="shared" si="2"/>
        <v>Se requiere asignar la fuente de financiamiento (FF)</v>
      </c>
      <c r="I293" s="202"/>
      <c r="J293" s="202"/>
      <c r="K293" s="202"/>
      <c r="L293" s="202"/>
      <c r="M293" s="202"/>
      <c r="N293" s="202"/>
      <c r="O293" s="199">
        <f t="shared" si="3"/>
        <v>0</v>
      </c>
    </row>
    <row r="294" spans="1:15" ht="15.75" customHeight="1">
      <c r="A294" s="327"/>
      <c r="B294" s="228"/>
      <c r="C294" s="105"/>
      <c r="D294" s="200">
        <v>113</v>
      </c>
      <c r="E294" s="197"/>
      <c r="F294" s="200"/>
      <c r="G294" s="201"/>
      <c r="H294" s="198" t="str">
        <f t="shared" si="2"/>
        <v>Se requiere asignar la fuente de financiamiento (FF)</v>
      </c>
      <c r="I294" s="201"/>
      <c r="J294" s="201"/>
      <c r="K294" s="201"/>
      <c r="L294" s="201"/>
      <c r="M294" s="201"/>
      <c r="N294" s="201"/>
      <c r="O294" s="199">
        <f t="shared" si="3"/>
        <v>0</v>
      </c>
    </row>
    <row r="295" spans="1:15" ht="15.75" customHeight="1">
      <c r="A295" s="327"/>
      <c r="B295" s="228"/>
      <c r="C295" s="105"/>
      <c r="D295" s="200">
        <v>113</v>
      </c>
      <c r="E295" s="197"/>
      <c r="F295" s="200"/>
      <c r="G295" s="202"/>
      <c r="H295" s="198" t="str">
        <f t="shared" si="2"/>
        <v>Se requiere asignar la fuente de financiamiento (FF)</v>
      </c>
      <c r="I295" s="202"/>
      <c r="J295" s="202"/>
      <c r="K295" s="202"/>
      <c r="L295" s="202"/>
      <c r="M295" s="202"/>
      <c r="N295" s="202"/>
      <c r="O295" s="199">
        <f t="shared" si="3"/>
        <v>0</v>
      </c>
    </row>
    <row r="296" spans="1:15" ht="15.75" customHeight="1">
      <c r="A296" s="327"/>
      <c r="B296" s="228"/>
      <c r="C296" s="105"/>
      <c r="D296" s="200">
        <v>113</v>
      </c>
      <c r="E296" s="197"/>
      <c r="F296" s="200"/>
      <c r="G296" s="202"/>
      <c r="H296" s="198" t="str">
        <f t="shared" si="2"/>
        <v>Se requiere asignar la fuente de financiamiento (FF)</v>
      </c>
      <c r="I296" s="202"/>
      <c r="J296" s="202"/>
      <c r="K296" s="202"/>
      <c r="L296" s="202"/>
      <c r="M296" s="202"/>
      <c r="N296" s="202"/>
      <c r="O296" s="199">
        <f t="shared" si="3"/>
        <v>0</v>
      </c>
    </row>
    <row r="297" spans="1:15" ht="15.75" customHeight="1">
      <c r="A297" s="327"/>
      <c r="B297" s="228"/>
      <c r="C297" s="105"/>
      <c r="D297" s="200">
        <v>113</v>
      </c>
      <c r="E297" s="197"/>
      <c r="F297" s="200"/>
      <c r="G297" s="202"/>
      <c r="H297" s="198" t="str">
        <f t="shared" si="2"/>
        <v>Se requiere asignar la fuente de financiamiento (FF)</v>
      </c>
      <c r="I297" s="202"/>
      <c r="J297" s="202"/>
      <c r="K297" s="202"/>
      <c r="L297" s="202"/>
      <c r="M297" s="202"/>
      <c r="N297" s="202"/>
      <c r="O297" s="199">
        <f t="shared" si="3"/>
        <v>0</v>
      </c>
    </row>
    <row r="298" spans="1:15" ht="15.75" customHeight="1">
      <c r="A298" s="327"/>
      <c r="B298" s="228"/>
      <c r="C298" s="105"/>
      <c r="D298" s="200">
        <v>113</v>
      </c>
      <c r="E298" s="197"/>
      <c r="F298" s="200"/>
      <c r="G298" s="202"/>
      <c r="H298" s="198" t="str">
        <f t="shared" si="2"/>
        <v>Se requiere asignar la fuente de financiamiento (FF)</v>
      </c>
      <c r="I298" s="202"/>
      <c r="J298" s="202"/>
      <c r="K298" s="202"/>
      <c r="L298" s="202"/>
      <c r="M298" s="202"/>
      <c r="N298" s="202"/>
      <c r="O298" s="199">
        <f t="shared" si="3"/>
        <v>0</v>
      </c>
    </row>
    <row r="299" spans="1:15" ht="15.75" customHeight="1">
      <c r="A299" s="327"/>
      <c r="B299" s="228"/>
      <c r="C299" s="105"/>
      <c r="D299" s="200">
        <v>113</v>
      </c>
      <c r="E299" s="197"/>
      <c r="F299" s="200"/>
      <c r="G299" s="201"/>
      <c r="H299" s="198" t="str">
        <f t="shared" si="2"/>
        <v>Se requiere asignar la fuente de financiamiento (FF)</v>
      </c>
      <c r="I299" s="201"/>
      <c r="J299" s="201"/>
      <c r="K299" s="201"/>
      <c r="L299" s="201"/>
      <c r="M299" s="201"/>
      <c r="N299" s="201"/>
      <c r="O299" s="199">
        <f t="shared" si="3"/>
        <v>0</v>
      </c>
    </row>
    <row r="300" spans="1:15" ht="15.75" customHeight="1">
      <c r="A300" s="327"/>
      <c r="B300" s="228"/>
      <c r="C300" s="105"/>
      <c r="D300" s="200">
        <v>113</v>
      </c>
      <c r="E300" s="197"/>
      <c r="F300" s="200"/>
      <c r="G300" s="202"/>
      <c r="H300" s="198" t="str">
        <f t="shared" si="2"/>
        <v>Se requiere asignar la fuente de financiamiento (FF)</v>
      </c>
      <c r="I300" s="202"/>
      <c r="J300" s="202"/>
      <c r="K300" s="202"/>
      <c r="L300" s="202"/>
      <c r="M300" s="202"/>
      <c r="N300" s="202"/>
      <c r="O300" s="199">
        <f t="shared" si="3"/>
        <v>0</v>
      </c>
    </row>
    <row r="301" spans="1:15" ht="15.75" customHeight="1">
      <c r="A301" s="327"/>
      <c r="B301" s="228"/>
      <c r="C301" s="105"/>
      <c r="D301" s="200">
        <v>113</v>
      </c>
      <c r="E301" s="197"/>
      <c r="F301" s="200"/>
      <c r="G301" s="202"/>
      <c r="H301" s="198" t="str">
        <f t="shared" si="2"/>
        <v>Se requiere asignar la fuente de financiamiento (FF)</v>
      </c>
      <c r="I301" s="202"/>
      <c r="J301" s="202"/>
      <c r="K301" s="202"/>
      <c r="L301" s="202"/>
      <c r="M301" s="202"/>
      <c r="N301" s="202"/>
      <c r="O301" s="199">
        <f t="shared" si="3"/>
        <v>0</v>
      </c>
    </row>
    <row r="302" spans="1:15" ht="15.75" customHeight="1">
      <c r="A302" s="327"/>
      <c r="B302" s="228"/>
      <c r="C302" s="105"/>
      <c r="D302" s="200">
        <v>113</v>
      </c>
      <c r="E302" s="197"/>
      <c r="F302" s="200"/>
      <c r="G302" s="202"/>
      <c r="H302" s="198" t="str">
        <f t="shared" si="2"/>
        <v>Se requiere asignar la fuente de financiamiento (FF)</v>
      </c>
      <c r="I302" s="202"/>
      <c r="J302" s="202"/>
      <c r="K302" s="202"/>
      <c r="L302" s="202"/>
      <c r="M302" s="202"/>
      <c r="N302" s="202"/>
      <c r="O302" s="199">
        <f t="shared" si="3"/>
        <v>0</v>
      </c>
    </row>
    <row r="303" spans="1:15" ht="15.75" customHeight="1">
      <c r="A303" s="327"/>
      <c r="B303" s="228"/>
      <c r="C303" s="105"/>
      <c r="D303" s="200">
        <v>113</v>
      </c>
      <c r="E303" s="197"/>
      <c r="F303" s="200"/>
      <c r="G303" s="202"/>
      <c r="H303" s="198" t="str">
        <f t="shared" si="2"/>
        <v>Se requiere asignar la fuente de financiamiento (FF)</v>
      </c>
      <c r="I303" s="202"/>
      <c r="J303" s="202"/>
      <c r="K303" s="202"/>
      <c r="L303" s="202"/>
      <c r="M303" s="202"/>
      <c r="N303" s="202"/>
      <c r="O303" s="199">
        <f t="shared" si="3"/>
        <v>0</v>
      </c>
    </row>
    <row r="304" spans="1:15" ht="15.75" customHeight="1">
      <c r="A304" s="327"/>
      <c r="B304" s="228"/>
      <c r="C304" s="105"/>
      <c r="D304" s="200">
        <v>113</v>
      </c>
      <c r="E304" s="197"/>
      <c r="F304" s="200"/>
      <c r="G304" s="202"/>
      <c r="H304" s="198" t="str">
        <f t="shared" si="2"/>
        <v>Se requiere asignar la fuente de financiamiento (FF)</v>
      </c>
      <c r="I304" s="202"/>
      <c r="J304" s="202"/>
      <c r="K304" s="202"/>
      <c r="L304" s="202"/>
      <c r="M304" s="202"/>
      <c r="N304" s="202"/>
      <c r="O304" s="199">
        <f t="shared" si="3"/>
        <v>0</v>
      </c>
    </row>
    <row r="305" spans="1:15" ht="15.75" customHeight="1">
      <c r="A305" s="327"/>
      <c r="B305" s="228"/>
      <c r="C305" s="105"/>
      <c r="D305" s="200">
        <v>113</v>
      </c>
      <c r="E305" s="197"/>
      <c r="F305" s="200"/>
      <c r="G305" s="202"/>
      <c r="H305" s="198" t="str">
        <f t="shared" si="2"/>
        <v>Se requiere asignar la fuente de financiamiento (FF)</v>
      </c>
      <c r="I305" s="202"/>
      <c r="J305" s="202"/>
      <c r="K305" s="202"/>
      <c r="L305" s="202"/>
      <c r="M305" s="202"/>
      <c r="N305" s="202"/>
      <c r="O305" s="199">
        <f t="shared" si="3"/>
        <v>0</v>
      </c>
    </row>
    <row r="306" spans="1:15" ht="15.75" customHeight="1">
      <c r="A306" s="327"/>
      <c r="B306" s="228"/>
      <c r="C306" s="105"/>
      <c r="D306" s="200">
        <v>113</v>
      </c>
      <c r="E306" s="197"/>
      <c r="F306" s="200"/>
      <c r="G306" s="202"/>
      <c r="H306" s="198" t="str">
        <f t="shared" si="2"/>
        <v>Se requiere asignar la fuente de financiamiento (FF)</v>
      </c>
      <c r="I306" s="202"/>
      <c r="J306" s="202"/>
      <c r="K306" s="202"/>
      <c r="L306" s="202"/>
      <c r="M306" s="202"/>
      <c r="N306" s="202"/>
      <c r="O306" s="199">
        <f t="shared" si="3"/>
        <v>0</v>
      </c>
    </row>
    <row r="307" spans="1:15" ht="15.75" customHeight="1">
      <c r="A307" s="327"/>
      <c r="B307" s="228"/>
      <c r="C307" s="105"/>
      <c r="D307" s="200">
        <v>113</v>
      </c>
      <c r="E307" s="197"/>
      <c r="F307" s="200"/>
      <c r="G307" s="202"/>
      <c r="H307" s="198" t="str">
        <f t="shared" si="2"/>
        <v>Se requiere asignar la fuente de financiamiento (FF)</v>
      </c>
      <c r="I307" s="202"/>
      <c r="J307" s="202"/>
      <c r="K307" s="202"/>
      <c r="L307" s="202"/>
      <c r="M307" s="202"/>
      <c r="N307" s="202"/>
      <c r="O307" s="199">
        <f t="shared" si="3"/>
        <v>0</v>
      </c>
    </row>
    <row r="308" spans="1:15" ht="15.75" customHeight="1">
      <c r="A308" s="327"/>
      <c r="B308" s="228"/>
      <c r="C308" s="105"/>
      <c r="D308" s="200">
        <v>113</v>
      </c>
      <c r="E308" s="197"/>
      <c r="F308" s="200"/>
      <c r="G308" s="202"/>
      <c r="H308" s="198" t="str">
        <f t="shared" si="2"/>
        <v>Se requiere asignar la fuente de financiamiento (FF)</v>
      </c>
      <c r="I308" s="202"/>
      <c r="J308" s="202"/>
      <c r="K308" s="202"/>
      <c r="L308" s="202"/>
      <c r="M308" s="202"/>
      <c r="N308" s="202"/>
      <c r="O308" s="199">
        <f t="shared" si="3"/>
        <v>0</v>
      </c>
    </row>
    <row r="309" spans="1:15" ht="15.75" customHeight="1">
      <c r="A309" s="327"/>
      <c r="B309" s="228"/>
      <c r="C309" s="105"/>
      <c r="D309" s="200">
        <v>113</v>
      </c>
      <c r="E309" s="197"/>
      <c r="F309" s="200"/>
      <c r="G309" s="201"/>
      <c r="H309" s="198" t="str">
        <f t="shared" si="2"/>
        <v>Se requiere asignar la fuente de financiamiento (FF)</v>
      </c>
      <c r="I309" s="201"/>
      <c r="J309" s="201"/>
      <c r="K309" s="201"/>
      <c r="L309" s="201"/>
      <c r="M309" s="201"/>
      <c r="N309" s="201"/>
      <c r="O309" s="199">
        <f t="shared" si="3"/>
        <v>0</v>
      </c>
    </row>
    <row r="310" spans="1:15" ht="15.75" customHeight="1">
      <c r="A310" s="327"/>
      <c r="B310" s="228"/>
      <c r="C310" s="105"/>
      <c r="D310" s="200">
        <v>113</v>
      </c>
      <c r="E310" s="197"/>
      <c r="F310" s="200"/>
      <c r="G310" s="201"/>
      <c r="H310" s="198" t="str">
        <f t="shared" si="2"/>
        <v>Se requiere asignar la fuente de financiamiento (FF)</v>
      </c>
      <c r="I310" s="201"/>
      <c r="J310" s="201"/>
      <c r="K310" s="201"/>
      <c r="L310" s="201"/>
      <c r="M310" s="201"/>
      <c r="N310" s="201"/>
      <c r="O310" s="199">
        <f t="shared" si="3"/>
        <v>0</v>
      </c>
    </row>
    <row r="311" spans="1:15" ht="15.75" customHeight="1">
      <c r="A311" s="327"/>
      <c r="B311" s="228"/>
      <c r="C311" s="105"/>
      <c r="D311" s="200">
        <v>113</v>
      </c>
      <c r="E311" s="197"/>
      <c r="F311" s="200"/>
      <c r="G311" s="202"/>
      <c r="H311" s="198" t="str">
        <f t="shared" si="2"/>
        <v>Se requiere asignar la fuente de financiamiento (FF)</v>
      </c>
      <c r="I311" s="202"/>
      <c r="J311" s="202"/>
      <c r="K311" s="202"/>
      <c r="L311" s="202"/>
      <c r="M311" s="202"/>
      <c r="N311" s="202"/>
      <c r="O311" s="199">
        <f t="shared" si="3"/>
        <v>0</v>
      </c>
    </row>
    <row r="312" spans="1:15" ht="15.75" customHeight="1">
      <c r="A312" s="327"/>
      <c r="B312" s="228"/>
      <c r="C312" s="105"/>
      <c r="D312" s="200">
        <v>113</v>
      </c>
      <c r="E312" s="197"/>
      <c r="F312" s="200"/>
      <c r="G312" s="202"/>
      <c r="H312" s="198" t="str">
        <f t="shared" si="2"/>
        <v>Se requiere asignar la fuente de financiamiento (FF)</v>
      </c>
      <c r="I312" s="202"/>
      <c r="J312" s="202"/>
      <c r="K312" s="202"/>
      <c r="L312" s="202"/>
      <c r="M312" s="202"/>
      <c r="N312" s="202"/>
      <c r="O312" s="199">
        <f t="shared" si="3"/>
        <v>0</v>
      </c>
    </row>
    <row r="313" spans="1:15" ht="15.75" customHeight="1">
      <c r="A313" s="327"/>
      <c r="B313" s="228"/>
      <c r="C313" s="105"/>
      <c r="D313" s="200">
        <v>113</v>
      </c>
      <c r="E313" s="197"/>
      <c r="F313" s="200"/>
      <c r="G313" s="202"/>
      <c r="H313" s="198" t="str">
        <f t="shared" si="2"/>
        <v>Se requiere asignar la fuente de financiamiento (FF)</v>
      </c>
      <c r="I313" s="202"/>
      <c r="J313" s="202"/>
      <c r="K313" s="202"/>
      <c r="L313" s="202"/>
      <c r="M313" s="202"/>
      <c r="N313" s="202"/>
      <c r="O313" s="199">
        <f t="shared" si="3"/>
        <v>0</v>
      </c>
    </row>
    <row r="314" spans="1:15" ht="15.75" customHeight="1">
      <c r="A314" s="327"/>
      <c r="B314" s="228"/>
      <c r="C314" s="105"/>
      <c r="D314" s="200">
        <v>113</v>
      </c>
      <c r="E314" s="197"/>
      <c r="F314" s="200"/>
      <c r="G314" s="202"/>
      <c r="H314" s="198" t="str">
        <f t="shared" si="2"/>
        <v>Se requiere asignar la fuente de financiamiento (FF)</v>
      </c>
      <c r="I314" s="202"/>
      <c r="J314" s="202"/>
      <c r="K314" s="202"/>
      <c r="L314" s="202"/>
      <c r="M314" s="202"/>
      <c r="N314" s="202"/>
      <c r="O314" s="199">
        <f t="shared" si="3"/>
        <v>0</v>
      </c>
    </row>
    <row r="315" spans="1:15" ht="15.75" customHeight="1">
      <c r="A315" s="327"/>
      <c r="B315" s="228"/>
      <c r="C315" s="105"/>
      <c r="D315" s="200">
        <v>113</v>
      </c>
      <c r="E315" s="197"/>
      <c r="F315" s="200"/>
      <c r="G315" s="202"/>
      <c r="H315" s="198" t="str">
        <f t="shared" si="2"/>
        <v>Se requiere asignar la fuente de financiamiento (FF)</v>
      </c>
      <c r="I315" s="202"/>
      <c r="J315" s="202"/>
      <c r="K315" s="202"/>
      <c r="L315" s="202"/>
      <c r="M315" s="202"/>
      <c r="N315" s="202"/>
      <c r="O315" s="199">
        <f t="shared" si="3"/>
        <v>0</v>
      </c>
    </row>
    <row r="316" spans="1:15" ht="15.75" customHeight="1">
      <c r="A316" s="327"/>
      <c r="B316" s="228"/>
      <c r="C316" s="105"/>
      <c r="D316" s="200">
        <v>113</v>
      </c>
      <c r="E316" s="197"/>
      <c r="F316" s="200"/>
      <c r="G316" s="202"/>
      <c r="H316" s="198" t="str">
        <f t="shared" si="2"/>
        <v>Se requiere asignar la fuente de financiamiento (FF)</v>
      </c>
      <c r="I316" s="202"/>
      <c r="J316" s="202"/>
      <c r="K316" s="202"/>
      <c r="L316" s="202"/>
      <c r="M316" s="202"/>
      <c r="N316" s="202"/>
      <c r="O316" s="199">
        <f t="shared" si="3"/>
        <v>0</v>
      </c>
    </row>
    <row r="317" spans="1:15" ht="15.75" customHeight="1">
      <c r="A317" s="327"/>
      <c r="B317" s="228"/>
      <c r="C317" s="105"/>
      <c r="D317" s="200">
        <v>113</v>
      </c>
      <c r="E317" s="197"/>
      <c r="F317" s="200"/>
      <c r="G317" s="202"/>
      <c r="H317" s="198" t="str">
        <f t="shared" si="2"/>
        <v>Se requiere asignar la fuente de financiamiento (FF)</v>
      </c>
      <c r="I317" s="202"/>
      <c r="J317" s="202"/>
      <c r="K317" s="202"/>
      <c r="L317" s="202"/>
      <c r="M317" s="202"/>
      <c r="N317" s="202"/>
      <c r="O317" s="199">
        <f t="shared" si="3"/>
        <v>0</v>
      </c>
    </row>
    <row r="318" spans="1:15" ht="15.75" customHeight="1">
      <c r="A318" s="327"/>
      <c r="B318" s="228"/>
      <c r="C318" s="105"/>
      <c r="D318" s="200">
        <v>113</v>
      </c>
      <c r="E318" s="197"/>
      <c r="F318" s="200"/>
      <c r="G318" s="202"/>
      <c r="H318" s="198" t="str">
        <f t="shared" si="2"/>
        <v>Se requiere asignar la fuente de financiamiento (FF)</v>
      </c>
      <c r="I318" s="202"/>
      <c r="J318" s="202"/>
      <c r="K318" s="202"/>
      <c r="L318" s="202"/>
      <c r="M318" s="202"/>
      <c r="N318" s="202"/>
      <c r="O318" s="199">
        <f t="shared" si="3"/>
        <v>0</v>
      </c>
    </row>
    <row r="319" spans="1:15" ht="15.75" customHeight="1">
      <c r="A319" s="327"/>
      <c r="B319" s="228"/>
      <c r="C319" s="105"/>
      <c r="D319" s="200">
        <v>113</v>
      </c>
      <c r="E319" s="197"/>
      <c r="F319" s="200"/>
      <c r="G319" s="201"/>
      <c r="H319" s="198" t="str">
        <f t="shared" si="2"/>
        <v>Se requiere asignar la fuente de financiamiento (FF)</v>
      </c>
      <c r="I319" s="201"/>
      <c r="J319" s="201"/>
      <c r="K319" s="201"/>
      <c r="L319" s="201"/>
      <c r="M319" s="201"/>
      <c r="N319" s="201"/>
      <c r="O319" s="199">
        <f t="shared" si="3"/>
        <v>0</v>
      </c>
    </row>
    <row r="320" spans="1:15" ht="15.75" customHeight="1">
      <c r="A320" s="327"/>
      <c r="B320" s="228"/>
      <c r="C320" s="105"/>
      <c r="D320" s="200">
        <v>113</v>
      </c>
      <c r="E320" s="197"/>
      <c r="F320" s="200"/>
      <c r="G320" s="202"/>
      <c r="H320" s="198" t="str">
        <f t="shared" si="2"/>
        <v>Se requiere asignar la fuente de financiamiento (FF)</v>
      </c>
      <c r="I320" s="202"/>
      <c r="J320" s="202"/>
      <c r="K320" s="202"/>
      <c r="L320" s="202"/>
      <c r="M320" s="202"/>
      <c r="N320" s="202"/>
      <c r="O320" s="199">
        <f t="shared" si="3"/>
        <v>0</v>
      </c>
    </row>
    <row r="321" spans="1:15" ht="15.75" customHeight="1">
      <c r="A321" s="327"/>
      <c r="B321" s="228"/>
      <c r="C321" s="105"/>
      <c r="D321" s="200">
        <v>113</v>
      </c>
      <c r="E321" s="197"/>
      <c r="F321" s="200"/>
      <c r="G321" s="202"/>
      <c r="H321" s="198" t="str">
        <f t="shared" si="2"/>
        <v>Se requiere asignar la fuente de financiamiento (FF)</v>
      </c>
      <c r="I321" s="202"/>
      <c r="J321" s="202"/>
      <c r="K321" s="202"/>
      <c r="L321" s="202"/>
      <c r="M321" s="202"/>
      <c r="N321" s="202"/>
      <c r="O321" s="199">
        <f t="shared" si="3"/>
        <v>0</v>
      </c>
    </row>
    <row r="322" spans="1:15" ht="15.75" customHeight="1">
      <c r="A322" s="327"/>
      <c r="B322" s="228"/>
      <c r="C322" s="105"/>
      <c r="D322" s="200">
        <v>113</v>
      </c>
      <c r="E322" s="197"/>
      <c r="F322" s="200"/>
      <c r="G322" s="202"/>
      <c r="H322" s="198" t="str">
        <f t="shared" si="2"/>
        <v>Se requiere asignar la fuente de financiamiento (FF)</v>
      </c>
      <c r="I322" s="202"/>
      <c r="J322" s="202"/>
      <c r="K322" s="202"/>
      <c r="L322" s="202"/>
      <c r="M322" s="202"/>
      <c r="N322" s="202"/>
      <c r="O322" s="199">
        <f t="shared" si="3"/>
        <v>0</v>
      </c>
    </row>
    <row r="323" spans="1:15" ht="15.75" customHeight="1">
      <c r="A323" s="327"/>
      <c r="B323" s="228"/>
      <c r="C323" s="105"/>
      <c r="D323" s="200">
        <v>113</v>
      </c>
      <c r="E323" s="197"/>
      <c r="F323" s="200"/>
      <c r="G323" s="202"/>
      <c r="H323" s="198" t="str">
        <f t="shared" si="2"/>
        <v>Se requiere asignar la fuente de financiamiento (FF)</v>
      </c>
      <c r="I323" s="202"/>
      <c r="J323" s="202"/>
      <c r="K323" s="202"/>
      <c r="L323" s="202"/>
      <c r="M323" s="202"/>
      <c r="N323" s="202"/>
      <c r="O323" s="199">
        <f t="shared" si="3"/>
        <v>0</v>
      </c>
    </row>
    <row r="324" spans="1:15" ht="15.75" customHeight="1">
      <c r="A324" s="327"/>
      <c r="B324" s="228"/>
      <c r="C324" s="105"/>
      <c r="D324" s="200">
        <v>113</v>
      </c>
      <c r="E324" s="197"/>
      <c r="F324" s="200"/>
      <c r="G324" s="202"/>
      <c r="H324" s="198" t="str">
        <f t="shared" si="2"/>
        <v>Se requiere asignar la fuente de financiamiento (FF)</v>
      </c>
      <c r="I324" s="202"/>
      <c r="J324" s="202"/>
      <c r="K324" s="202"/>
      <c r="L324" s="202"/>
      <c r="M324" s="202"/>
      <c r="N324" s="202"/>
      <c r="O324" s="199">
        <f t="shared" si="3"/>
        <v>0</v>
      </c>
    </row>
    <row r="325" spans="1:15" ht="15.75" customHeight="1">
      <c r="A325" s="327"/>
      <c r="B325" s="228"/>
      <c r="C325" s="105"/>
      <c r="D325" s="200">
        <v>113</v>
      </c>
      <c r="E325" s="197"/>
      <c r="F325" s="200"/>
      <c r="G325" s="202"/>
      <c r="H325" s="198" t="str">
        <f t="shared" si="2"/>
        <v>Se requiere asignar la fuente de financiamiento (FF)</v>
      </c>
      <c r="I325" s="202"/>
      <c r="J325" s="202"/>
      <c r="K325" s="202"/>
      <c r="L325" s="202"/>
      <c r="M325" s="202"/>
      <c r="N325" s="202"/>
      <c r="O325" s="199">
        <f t="shared" si="3"/>
        <v>0</v>
      </c>
    </row>
    <row r="326" spans="1:15" ht="15.75" customHeight="1">
      <c r="A326" s="327"/>
      <c r="B326" s="228"/>
      <c r="C326" s="105"/>
      <c r="D326" s="200">
        <v>113</v>
      </c>
      <c r="E326" s="197"/>
      <c r="F326" s="200"/>
      <c r="G326" s="202"/>
      <c r="H326" s="198" t="str">
        <f t="shared" si="2"/>
        <v>Se requiere asignar la fuente de financiamiento (FF)</v>
      </c>
      <c r="I326" s="202"/>
      <c r="J326" s="202"/>
      <c r="K326" s="202"/>
      <c r="L326" s="202"/>
      <c r="M326" s="202"/>
      <c r="N326" s="202"/>
      <c r="O326" s="199">
        <f t="shared" si="3"/>
        <v>0</v>
      </c>
    </row>
    <row r="327" spans="1:15" ht="15.75" customHeight="1">
      <c r="A327" s="327"/>
      <c r="B327" s="228"/>
      <c r="C327" s="105"/>
      <c r="D327" s="200">
        <v>113</v>
      </c>
      <c r="E327" s="197"/>
      <c r="F327" s="200"/>
      <c r="G327" s="202"/>
      <c r="H327" s="198" t="str">
        <f t="shared" si="2"/>
        <v>Se requiere asignar la fuente de financiamiento (FF)</v>
      </c>
      <c r="I327" s="202"/>
      <c r="J327" s="202"/>
      <c r="K327" s="202"/>
      <c r="L327" s="202"/>
      <c r="M327" s="202"/>
      <c r="N327" s="202"/>
      <c r="O327" s="199">
        <f t="shared" si="3"/>
        <v>0</v>
      </c>
    </row>
    <row r="328" spans="1:15" ht="15.75" customHeight="1">
      <c r="A328" s="327"/>
      <c r="B328" s="228"/>
      <c r="C328" s="105"/>
      <c r="D328" s="200">
        <v>113</v>
      </c>
      <c r="E328" s="197"/>
      <c r="F328" s="200"/>
      <c r="G328" s="201"/>
      <c r="H328" s="198" t="str">
        <f t="shared" si="2"/>
        <v>Se requiere asignar la fuente de financiamiento (FF)</v>
      </c>
      <c r="I328" s="201"/>
      <c r="J328" s="201"/>
      <c r="K328" s="201"/>
      <c r="L328" s="201"/>
      <c r="M328" s="201"/>
      <c r="N328" s="201"/>
      <c r="O328" s="199">
        <f t="shared" si="3"/>
        <v>0</v>
      </c>
    </row>
    <row r="329" spans="1:15" ht="15.75" customHeight="1">
      <c r="A329" s="327"/>
      <c r="B329" s="228"/>
      <c r="C329" s="105"/>
      <c r="D329" s="200">
        <v>113</v>
      </c>
      <c r="E329" s="197"/>
      <c r="F329" s="200"/>
      <c r="G329" s="202"/>
      <c r="H329" s="198" t="str">
        <f t="shared" si="2"/>
        <v>Se requiere asignar la fuente de financiamiento (FF)</v>
      </c>
      <c r="I329" s="202"/>
      <c r="J329" s="202"/>
      <c r="K329" s="202"/>
      <c r="L329" s="202"/>
      <c r="M329" s="202"/>
      <c r="N329" s="202"/>
      <c r="O329" s="199">
        <f t="shared" si="3"/>
        <v>0</v>
      </c>
    </row>
    <row r="330" spans="1:15" ht="15.75" customHeight="1">
      <c r="A330" s="327"/>
      <c r="B330" s="228"/>
      <c r="C330" s="105"/>
      <c r="D330" s="200">
        <v>113</v>
      </c>
      <c r="E330" s="197"/>
      <c r="F330" s="200"/>
      <c r="G330" s="202"/>
      <c r="H330" s="198" t="str">
        <f t="shared" si="2"/>
        <v>Se requiere asignar la fuente de financiamiento (FF)</v>
      </c>
      <c r="I330" s="202"/>
      <c r="J330" s="202"/>
      <c r="K330" s="202"/>
      <c r="L330" s="202"/>
      <c r="M330" s="202"/>
      <c r="N330" s="202"/>
      <c r="O330" s="199">
        <f t="shared" si="3"/>
        <v>0</v>
      </c>
    </row>
    <row r="331" spans="1:15" ht="15.75" customHeight="1">
      <c r="A331" s="327"/>
      <c r="B331" s="228"/>
      <c r="C331" s="105"/>
      <c r="D331" s="200">
        <v>113</v>
      </c>
      <c r="E331" s="197"/>
      <c r="F331" s="200"/>
      <c r="G331" s="201"/>
      <c r="H331" s="198" t="str">
        <f t="shared" si="2"/>
        <v>Se requiere asignar la fuente de financiamiento (FF)</v>
      </c>
      <c r="I331" s="201"/>
      <c r="J331" s="201"/>
      <c r="K331" s="201"/>
      <c r="L331" s="201"/>
      <c r="M331" s="201"/>
      <c r="N331" s="201"/>
      <c r="O331" s="199">
        <f t="shared" si="3"/>
        <v>0</v>
      </c>
    </row>
    <row r="332" spans="1:15" ht="15.75" customHeight="1">
      <c r="A332" s="327"/>
      <c r="B332" s="228"/>
      <c r="C332" s="105"/>
      <c r="D332" s="200">
        <v>113</v>
      </c>
      <c r="E332" s="197"/>
      <c r="F332" s="200"/>
      <c r="G332" s="201"/>
      <c r="H332" s="198" t="str">
        <f t="shared" si="2"/>
        <v>Se requiere asignar la fuente de financiamiento (FF)</v>
      </c>
      <c r="I332" s="201"/>
      <c r="J332" s="201"/>
      <c r="K332" s="201"/>
      <c r="L332" s="201"/>
      <c r="M332" s="201"/>
      <c r="N332" s="201"/>
      <c r="O332" s="199">
        <f t="shared" si="3"/>
        <v>0</v>
      </c>
    </row>
    <row r="333" spans="1:15" ht="15.75" customHeight="1">
      <c r="A333" s="327"/>
      <c r="B333" s="228"/>
      <c r="C333" s="105"/>
      <c r="D333" s="200">
        <v>113</v>
      </c>
      <c r="E333" s="197"/>
      <c r="F333" s="200"/>
      <c r="G333" s="202"/>
      <c r="H333" s="198" t="str">
        <f t="shared" si="2"/>
        <v>Se requiere asignar la fuente de financiamiento (FF)</v>
      </c>
      <c r="I333" s="202"/>
      <c r="J333" s="202"/>
      <c r="K333" s="202"/>
      <c r="L333" s="202"/>
      <c r="M333" s="202"/>
      <c r="N333" s="202"/>
      <c r="O333" s="199">
        <f t="shared" si="3"/>
        <v>0</v>
      </c>
    </row>
    <row r="334" spans="1:15" ht="15.75" customHeight="1">
      <c r="A334" s="327"/>
      <c r="B334" s="228"/>
      <c r="C334" s="105"/>
      <c r="D334" s="200">
        <v>113</v>
      </c>
      <c r="E334" s="197"/>
      <c r="F334" s="200"/>
      <c r="G334" s="202"/>
      <c r="H334" s="198" t="str">
        <f t="shared" si="2"/>
        <v>Se requiere asignar la fuente de financiamiento (FF)</v>
      </c>
      <c r="I334" s="202"/>
      <c r="J334" s="202"/>
      <c r="K334" s="202"/>
      <c r="L334" s="202"/>
      <c r="M334" s="202"/>
      <c r="N334" s="202"/>
      <c r="O334" s="199">
        <f t="shared" si="3"/>
        <v>0</v>
      </c>
    </row>
    <row r="335" spans="1:15" ht="15.75" customHeight="1">
      <c r="A335" s="327"/>
      <c r="B335" s="228"/>
      <c r="C335" s="105"/>
      <c r="D335" s="200">
        <v>113</v>
      </c>
      <c r="E335" s="197"/>
      <c r="F335" s="200"/>
      <c r="G335" s="201"/>
      <c r="H335" s="198" t="str">
        <f t="shared" si="2"/>
        <v>Se requiere asignar la fuente de financiamiento (FF)</v>
      </c>
      <c r="I335" s="201"/>
      <c r="J335" s="201"/>
      <c r="K335" s="201"/>
      <c r="L335" s="201"/>
      <c r="M335" s="201"/>
      <c r="N335" s="201"/>
      <c r="O335" s="199">
        <f t="shared" si="3"/>
        <v>0</v>
      </c>
    </row>
    <row r="336" spans="1:15" ht="15.75" customHeight="1">
      <c r="A336" s="327"/>
      <c r="B336" s="228"/>
      <c r="C336" s="105"/>
      <c r="D336" s="200">
        <v>113</v>
      </c>
      <c r="E336" s="197"/>
      <c r="F336" s="200"/>
      <c r="G336" s="202"/>
      <c r="H336" s="198" t="str">
        <f t="shared" si="2"/>
        <v>Se requiere asignar la fuente de financiamiento (FF)</v>
      </c>
      <c r="I336" s="202"/>
      <c r="J336" s="202"/>
      <c r="K336" s="202"/>
      <c r="L336" s="202"/>
      <c r="M336" s="202"/>
      <c r="N336" s="202"/>
      <c r="O336" s="199">
        <f t="shared" si="3"/>
        <v>0</v>
      </c>
    </row>
    <row r="337" spans="1:15" ht="15.75" customHeight="1">
      <c r="A337" s="327"/>
      <c r="B337" s="228"/>
      <c r="C337" s="105"/>
      <c r="D337" s="200">
        <v>113</v>
      </c>
      <c r="E337" s="197"/>
      <c r="F337" s="200"/>
      <c r="G337" s="202"/>
      <c r="H337" s="198" t="str">
        <f t="shared" si="2"/>
        <v>Se requiere asignar la fuente de financiamiento (FF)</v>
      </c>
      <c r="I337" s="202"/>
      <c r="J337" s="202"/>
      <c r="K337" s="202"/>
      <c r="L337" s="202"/>
      <c r="M337" s="202"/>
      <c r="N337" s="202"/>
      <c r="O337" s="199">
        <f t="shared" si="3"/>
        <v>0</v>
      </c>
    </row>
    <row r="338" spans="1:15" ht="15.75" customHeight="1">
      <c r="A338" s="327"/>
      <c r="B338" s="228"/>
      <c r="C338" s="105"/>
      <c r="D338" s="200">
        <v>113</v>
      </c>
      <c r="E338" s="197"/>
      <c r="F338" s="200"/>
      <c r="G338" s="202"/>
      <c r="H338" s="198" t="str">
        <f t="shared" si="2"/>
        <v>Se requiere asignar la fuente de financiamiento (FF)</v>
      </c>
      <c r="I338" s="202"/>
      <c r="J338" s="202"/>
      <c r="K338" s="202"/>
      <c r="L338" s="202"/>
      <c r="M338" s="202"/>
      <c r="N338" s="202"/>
      <c r="O338" s="199">
        <f t="shared" si="3"/>
        <v>0</v>
      </c>
    </row>
    <row r="339" spans="1:15" ht="15.75" customHeight="1">
      <c r="A339" s="327"/>
      <c r="B339" s="228"/>
      <c r="C339" s="105"/>
      <c r="D339" s="200">
        <v>113</v>
      </c>
      <c r="E339" s="197"/>
      <c r="F339" s="200"/>
      <c r="G339" s="202"/>
      <c r="H339" s="198" t="str">
        <f t="shared" si="2"/>
        <v>Se requiere asignar la fuente de financiamiento (FF)</v>
      </c>
      <c r="I339" s="202"/>
      <c r="J339" s="202"/>
      <c r="K339" s="202"/>
      <c r="L339" s="202"/>
      <c r="M339" s="202"/>
      <c r="N339" s="202"/>
      <c r="O339" s="199">
        <f t="shared" si="3"/>
        <v>0</v>
      </c>
    </row>
    <row r="340" spans="1:15" ht="15.75" customHeight="1">
      <c r="A340" s="327"/>
      <c r="B340" s="228"/>
      <c r="C340" s="105"/>
      <c r="D340" s="200">
        <v>113</v>
      </c>
      <c r="E340" s="197"/>
      <c r="F340" s="200"/>
      <c r="G340" s="202"/>
      <c r="H340" s="198" t="str">
        <f t="shared" si="2"/>
        <v>Se requiere asignar la fuente de financiamiento (FF)</v>
      </c>
      <c r="I340" s="202"/>
      <c r="J340" s="202"/>
      <c r="K340" s="202"/>
      <c r="L340" s="202"/>
      <c r="M340" s="202"/>
      <c r="N340" s="202"/>
      <c r="O340" s="199">
        <f t="shared" si="3"/>
        <v>0</v>
      </c>
    </row>
    <row r="341" spans="1:15" ht="15.75" customHeight="1">
      <c r="A341" s="327"/>
      <c r="B341" s="228"/>
      <c r="C341" s="105"/>
      <c r="D341" s="200">
        <v>113</v>
      </c>
      <c r="E341" s="197"/>
      <c r="F341" s="200"/>
      <c r="G341" s="202"/>
      <c r="H341" s="198" t="str">
        <f t="shared" si="2"/>
        <v>Se requiere asignar la fuente de financiamiento (FF)</v>
      </c>
      <c r="I341" s="202"/>
      <c r="J341" s="202"/>
      <c r="K341" s="202"/>
      <c r="L341" s="202"/>
      <c r="M341" s="202"/>
      <c r="N341" s="202"/>
      <c r="O341" s="199">
        <f t="shared" si="3"/>
        <v>0</v>
      </c>
    </row>
    <row r="342" spans="1:15" ht="15.75" customHeight="1">
      <c r="A342" s="327"/>
      <c r="B342" s="228"/>
      <c r="C342" s="105"/>
      <c r="D342" s="200">
        <v>113</v>
      </c>
      <c r="E342" s="197"/>
      <c r="F342" s="200"/>
      <c r="G342" s="202"/>
      <c r="H342" s="198" t="str">
        <f t="shared" si="2"/>
        <v>Se requiere asignar la fuente de financiamiento (FF)</v>
      </c>
      <c r="I342" s="202"/>
      <c r="J342" s="202"/>
      <c r="K342" s="202"/>
      <c r="L342" s="202"/>
      <c r="M342" s="202"/>
      <c r="N342" s="202"/>
      <c r="O342" s="199">
        <f t="shared" si="3"/>
        <v>0</v>
      </c>
    </row>
    <row r="343" spans="1:15" ht="15.75" customHeight="1">
      <c r="A343" s="327"/>
      <c r="B343" s="228"/>
      <c r="C343" s="105"/>
      <c r="D343" s="200">
        <v>113</v>
      </c>
      <c r="E343" s="197"/>
      <c r="F343" s="200"/>
      <c r="G343" s="202"/>
      <c r="H343" s="198" t="str">
        <f t="shared" si="2"/>
        <v>Se requiere asignar la fuente de financiamiento (FF)</v>
      </c>
      <c r="I343" s="202"/>
      <c r="J343" s="202"/>
      <c r="K343" s="202"/>
      <c r="L343" s="202"/>
      <c r="M343" s="202"/>
      <c r="N343" s="202"/>
      <c r="O343" s="199">
        <f t="shared" si="3"/>
        <v>0</v>
      </c>
    </row>
    <row r="344" spans="1:15" ht="15.75" customHeight="1">
      <c r="A344" s="327"/>
      <c r="B344" s="228"/>
      <c r="C344" s="105"/>
      <c r="D344" s="200">
        <v>113</v>
      </c>
      <c r="E344" s="197"/>
      <c r="F344" s="200"/>
      <c r="G344" s="202"/>
      <c r="H344" s="198" t="str">
        <f t="shared" si="2"/>
        <v>Se requiere asignar la fuente de financiamiento (FF)</v>
      </c>
      <c r="I344" s="202"/>
      <c r="J344" s="202"/>
      <c r="K344" s="202"/>
      <c r="L344" s="202"/>
      <c r="M344" s="202"/>
      <c r="N344" s="202"/>
      <c r="O344" s="199">
        <f t="shared" si="3"/>
        <v>0</v>
      </c>
    </row>
    <row r="345" spans="1:15" ht="15.75" customHeight="1">
      <c r="A345" s="327"/>
      <c r="B345" s="228"/>
      <c r="C345" s="105"/>
      <c r="D345" s="200">
        <v>113</v>
      </c>
      <c r="E345" s="197"/>
      <c r="F345" s="200"/>
      <c r="G345" s="201"/>
      <c r="H345" s="198" t="str">
        <f t="shared" si="2"/>
        <v>Se requiere asignar la fuente de financiamiento (FF)</v>
      </c>
      <c r="I345" s="201"/>
      <c r="J345" s="201"/>
      <c r="K345" s="201"/>
      <c r="L345" s="201"/>
      <c r="M345" s="201"/>
      <c r="N345" s="201"/>
      <c r="O345" s="199">
        <f t="shared" si="3"/>
        <v>0</v>
      </c>
    </row>
    <row r="346" spans="1:15" ht="15.75" customHeight="1">
      <c r="A346" s="327"/>
      <c r="B346" s="228"/>
      <c r="C346" s="105"/>
      <c r="D346" s="200">
        <v>113</v>
      </c>
      <c r="E346" s="197"/>
      <c r="F346" s="200"/>
      <c r="G346" s="202"/>
      <c r="H346" s="198" t="str">
        <f t="shared" si="2"/>
        <v>Se requiere asignar la fuente de financiamiento (FF)</v>
      </c>
      <c r="I346" s="202"/>
      <c r="J346" s="202"/>
      <c r="K346" s="202"/>
      <c r="L346" s="202"/>
      <c r="M346" s="202"/>
      <c r="N346" s="202"/>
      <c r="O346" s="199">
        <f t="shared" si="3"/>
        <v>0</v>
      </c>
    </row>
    <row r="347" spans="1:15" ht="15.75" customHeight="1">
      <c r="A347" s="327"/>
      <c r="B347" s="228"/>
      <c r="C347" s="105"/>
      <c r="D347" s="200">
        <v>113</v>
      </c>
      <c r="E347" s="197"/>
      <c r="F347" s="200"/>
      <c r="G347" s="202"/>
      <c r="H347" s="198" t="str">
        <f t="shared" si="2"/>
        <v>Se requiere asignar la fuente de financiamiento (FF)</v>
      </c>
      <c r="I347" s="202"/>
      <c r="J347" s="202"/>
      <c r="K347" s="202"/>
      <c r="L347" s="202"/>
      <c r="M347" s="202"/>
      <c r="N347" s="202"/>
      <c r="O347" s="199">
        <f t="shared" si="3"/>
        <v>0</v>
      </c>
    </row>
    <row r="348" spans="1:15" ht="15.75" customHeight="1">
      <c r="A348" s="327"/>
      <c r="B348" s="228"/>
      <c r="C348" s="105"/>
      <c r="D348" s="200">
        <v>113</v>
      </c>
      <c r="E348" s="197"/>
      <c r="F348" s="200"/>
      <c r="G348" s="202"/>
      <c r="H348" s="198" t="str">
        <f t="shared" si="2"/>
        <v>Se requiere asignar la fuente de financiamiento (FF)</v>
      </c>
      <c r="I348" s="202"/>
      <c r="J348" s="202"/>
      <c r="K348" s="202"/>
      <c r="L348" s="202"/>
      <c r="M348" s="202"/>
      <c r="N348" s="202"/>
      <c r="O348" s="199">
        <f t="shared" si="3"/>
        <v>0</v>
      </c>
    </row>
    <row r="349" spans="1:15" ht="15.75" customHeight="1">
      <c r="A349" s="327"/>
      <c r="B349" s="228"/>
      <c r="C349" s="105"/>
      <c r="D349" s="200">
        <v>113</v>
      </c>
      <c r="E349" s="197"/>
      <c r="F349" s="200"/>
      <c r="G349" s="202"/>
      <c r="H349" s="198" t="str">
        <f t="shared" si="2"/>
        <v>Se requiere asignar la fuente de financiamiento (FF)</v>
      </c>
      <c r="I349" s="202"/>
      <c r="J349" s="202"/>
      <c r="K349" s="202"/>
      <c r="L349" s="202"/>
      <c r="M349" s="202"/>
      <c r="N349" s="202"/>
      <c r="O349" s="199">
        <f t="shared" si="3"/>
        <v>0</v>
      </c>
    </row>
    <row r="350" spans="1:15" ht="15.75" customHeight="1">
      <c r="A350" s="327"/>
      <c r="B350" s="228"/>
      <c r="C350" s="105"/>
      <c r="D350" s="200">
        <v>113</v>
      </c>
      <c r="E350" s="197"/>
      <c r="F350" s="200"/>
      <c r="G350" s="202"/>
      <c r="H350" s="198" t="str">
        <f t="shared" si="2"/>
        <v>Se requiere asignar la fuente de financiamiento (FF)</v>
      </c>
      <c r="I350" s="202"/>
      <c r="J350" s="202"/>
      <c r="K350" s="202"/>
      <c r="L350" s="202"/>
      <c r="M350" s="202"/>
      <c r="N350" s="202"/>
      <c r="O350" s="199">
        <f t="shared" si="3"/>
        <v>0</v>
      </c>
    </row>
    <row r="351" spans="1:15" ht="15.75" customHeight="1">
      <c r="A351" s="327"/>
      <c r="B351" s="228"/>
      <c r="C351" s="105"/>
      <c r="D351" s="200">
        <v>113</v>
      </c>
      <c r="E351" s="197"/>
      <c r="F351" s="200"/>
      <c r="G351" s="202"/>
      <c r="H351" s="198" t="str">
        <f t="shared" si="2"/>
        <v>Se requiere asignar la fuente de financiamiento (FF)</v>
      </c>
      <c r="I351" s="202"/>
      <c r="J351" s="202"/>
      <c r="K351" s="202"/>
      <c r="L351" s="202"/>
      <c r="M351" s="202"/>
      <c r="N351" s="202"/>
      <c r="O351" s="199">
        <f t="shared" si="3"/>
        <v>0</v>
      </c>
    </row>
    <row r="352" spans="1:15" ht="15.75" customHeight="1">
      <c r="A352" s="327"/>
      <c r="B352" s="228"/>
      <c r="C352" s="105"/>
      <c r="D352" s="200">
        <v>113</v>
      </c>
      <c r="E352" s="197"/>
      <c r="F352" s="200"/>
      <c r="G352" s="201"/>
      <c r="H352" s="198" t="str">
        <f t="shared" si="2"/>
        <v>Se requiere asignar la fuente de financiamiento (FF)</v>
      </c>
      <c r="I352" s="201"/>
      <c r="J352" s="201"/>
      <c r="K352" s="201"/>
      <c r="L352" s="201"/>
      <c r="M352" s="201"/>
      <c r="N352" s="201"/>
      <c r="O352" s="199">
        <f t="shared" si="3"/>
        <v>0</v>
      </c>
    </row>
    <row r="353" spans="1:15" ht="15.75" customHeight="1">
      <c r="A353" s="327"/>
      <c r="B353" s="228"/>
      <c r="C353" s="105"/>
      <c r="D353" s="200">
        <v>113</v>
      </c>
      <c r="E353" s="197"/>
      <c r="F353" s="200"/>
      <c r="G353" s="202"/>
      <c r="H353" s="198" t="str">
        <f t="shared" si="2"/>
        <v>Se requiere asignar la fuente de financiamiento (FF)</v>
      </c>
      <c r="I353" s="202"/>
      <c r="J353" s="202"/>
      <c r="K353" s="202"/>
      <c r="L353" s="202"/>
      <c r="M353" s="202"/>
      <c r="N353" s="202"/>
      <c r="O353" s="199">
        <f t="shared" si="3"/>
        <v>0</v>
      </c>
    </row>
    <row r="354" spans="1:15" ht="15.75" customHeight="1">
      <c r="A354" s="327"/>
      <c r="B354" s="228"/>
      <c r="C354" s="105"/>
      <c r="D354" s="200">
        <v>113</v>
      </c>
      <c r="E354" s="197"/>
      <c r="F354" s="200"/>
      <c r="G354" s="202"/>
      <c r="H354" s="198" t="str">
        <f t="shared" si="2"/>
        <v>Se requiere asignar la fuente de financiamiento (FF)</v>
      </c>
      <c r="I354" s="202"/>
      <c r="J354" s="202"/>
      <c r="K354" s="202"/>
      <c r="L354" s="202"/>
      <c r="M354" s="202"/>
      <c r="N354" s="202"/>
      <c r="O354" s="199">
        <f t="shared" si="3"/>
        <v>0</v>
      </c>
    </row>
    <row r="355" spans="1:15" ht="15.75" customHeight="1">
      <c r="A355" s="327"/>
      <c r="B355" s="228"/>
      <c r="C355" s="105"/>
      <c r="D355" s="200">
        <v>113</v>
      </c>
      <c r="E355" s="197"/>
      <c r="F355" s="200"/>
      <c r="G355" s="202"/>
      <c r="H355" s="198" t="str">
        <f t="shared" si="2"/>
        <v>Se requiere asignar la fuente de financiamiento (FF)</v>
      </c>
      <c r="I355" s="202"/>
      <c r="J355" s="202"/>
      <c r="K355" s="202"/>
      <c r="L355" s="202"/>
      <c r="M355" s="202"/>
      <c r="N355" s="202"/>
      <c r="O355" s="199">
        <f t="shared" si="3"/>
        <v>0</v>
      </c>
    </row>
    <row r="356" spans="1:15" ht="15.75" customHeight="1">
      <c r="A356" s="327"/>
      <c r="B356" s="228"/>
      <c r="C356" s="105"/>
      <c r="D356" s="200">
        <v>113</v>
      </c>
      <c r="E356" s="197"/>
      <c r="F356" s="200"/>
      <c r="G356" s="202"/>
      <c r="H356" s="198" t="str">
        <f t="shared" si="2"/>
        <v>Se requiere asignar la fuente de financiamiento (FF)</v>
      </c>
      <c r="I356" s="202"/>
      <c r="J356" s="202"/>
      <c r="K356" s="202"/>
      <c r="L356" s="202"/>
      <c r="M356" s="202"/>
      <c r="N356" s="202"/>
      <c r="O356" s="199">
        <f t="shared" si="3"/>
        <v>0</v>
      </c>
    </row>
    <row r="357" spans="1:15" ht="15.75" customHeight="1">
      <c r="A357" s="327"/>
      <c r="B357" s="228"/>
      <c r="C357" s="105"/>
      <c r="D357" s="200">
        <v>113</v>
      </c>
      <c r="E357" s="197"/>
      <c r="F357" s="200"/>
      <c r="G357" s="202"/>
      <c r="H357" s="198" t="str">
        <f t="shared" si="2"/>
        <v>Se requiere asignar la fuente de financiamiento (FF)</v>
      </c>
      <c r="I357" s="202"/>
      <c r="J357" s="202"/>
      <c r="K357" s="202"/>
      <c r="L357" s="202"/>
      <c r="M357" s="202"/>
      <c r="N357" s="202"/>
      <c r="O357" s="199">
        <f t="shared" si="3"/>
        <v>0</v>
      </c>
    </row>
    <row r="358" spans="1:15" ht="15.75" customHeight="1">
      <c r="A358" s="327"/>
      <c r="B358" s="228"/>
      <c r="C358" s="105"/>
      <c r="D358" s="200">
        <v>113</v>
      </c>
      <c r="E358" s="197"/>
      <c r="F358" s="200"/>
      <c r="G358" s="202"/>
      <c r="H358" s="198" t="str">
        <f t="shared" si="2"/>
        <v>Se requiere asignar la fuente de financiamiento (FF)</v>
      </c>
      <c r="I358" s="202"/>
      <c r="J358" s="202"/>
      <c r="K358" s="202"/>
      <c r="L358" s="202"/>
      <c r="M358" s="202"/>
      <c r="N358" s="202"/>
      <c r="O358" s="199">
        <f t="shared" si="3"/>
        <v>0</v>
      </c>
    </row>
    <row r="359" spans="1:15" ht="15.75" customHeight="1">
      <c r="A359" s="327"/>
      <c r="B359" s="228"/>
      <c r="C359" s="105"/>
      <c r="D359" s="200">
        <v>113</v>
      </c>
      <c r="E359" s="197"/>
      <c r="F359" s="200"/>
      <c r="G359" s="202"/>
      <c r="H359" s="198" t="str">
        <f t="shared" si="2"/>
        <v>Se requiere asignar la fuente de financiamiento (FF)</v>
      </c>
      <c r="I359" s="202"/>
      <c r="J359" s="202"/>
      <c r="K359" s="202"/>
      <c r="L359" s="202"/>
      <c r="M359" s="202"/>
      <c r="N359" s="202"/>
      <c r="O359" s="199">
        <f t="shared" si="3"/>
        <v>0</v>
      </c>
    </row>
    <row r="360" spans="1:15" ht="15.75" customHeight="1">
      <c r="A360" s="327"/>
      <c r="B360" s="228"/>
      <c r="C360" s="105"/>
      <c r="D360" s="200">
        <v>113</v>
      </c>
      <c r="E360" s="197"/>
      <c r="F360" s="200"/>
      <c r="G360" s="202"/>
      <c r="H360" s="198" t="str">
        <f t="shared" si="2"/>
        <v>Se requiere asignar la fuente de financiamiento (FF)</v>
      </c>
      <c r="I360" s="202"/>
      <c r="J360" s="202"/>
      <c r="K360" s="202"/>
      <c r="L360" s="202"/>
      <c r="M360" s="202"/>
      <c r="N360" s="202"/>
      <c r="O360" s="199">
        <f t="shared" si="3"/>
        <v>0</v>
      </c>
    </row>
    <row r="361" spans="1:15" ht="15.75" customHeight="1">
      <c r="A361" s="327"/>
      <c r="B361" s="228"/>
      <c r="C361" s="105"/>
      <c r="D361" s="200">
        <v>113</v>
      </c>
      <c r="E361" s="197"/>
      <c r="F361" s="200"/>
      <c r="G361" s="202"/>
      <c r="H361" s="198" t="str">
        <f t="shared" si="2"/>
        <v>Se requiere asignar la fuente de financiamiento (FF)</v>
      </c>
      <c r="I361" s="202"/>
      <c r="J361" s="202"/>
      <c r="K361" s="202"/>
      <c r="L361" s="202"/>
      <c r="M361" s="202"/>
      <c r="N361" s="202"/>
      <c r="O361" s="199">
        <f t="shared" si="3"/>
        <v>0</v>
      </c>
    </row>
    <row r="362" spans="1:15" ht="15.75" customHeight="1">
      <c r="A362" s="327"/>
      <c r="B362" s="228"/>
      <c r="C362" s="105"/>
      <c r="D362" s="200">
        <v>113</v>
      </c>
      <c r="E362" s="197"/>
      <c r="F362" s="200"/>
      <c r="G362" s="201"/>
      <c r="H362" s="198" t="str">
        <f t="shared" si="2"/>
        <v>Se requiere asignar la fuente de financiamiento (FF)</v>
      </c>
      <c r="I362" s="201"/>
      <c r="J362" s="201"/>
      <c r="K362" s="201"/>
      <c r="L362" s="201"/>
      <c r="M362" s="201"/>
      <c r="N362" s="201"/>
      <c r="O362" s="199">
        <f t="shared" si="3"/>
        <v>0</v>
      </c>
    </row>
    <row r="363" spans="1:15" ht="15.75" customHeight="1">
      <c r="A363" s="327"/>
      <c r="B363" s="228"/>
      <c r="C363" s="105"/>
      <c r="D363" s="200">
        <v>113</v>
      </c>
      <c r="E363" s="197"/>
      <c r="F363" s="200"/>
      <c r="G363" s="202"/>
      <c r="H363" s="198" t="str">
        <f t="shared" si="2"/>
        <v>Se requiere asignar la fuente de financiamiento (FF)</v>
      </c>
      <c r="I363" s="202"/>
      <c r="J363" s="202"/>
      <c r="K363" s="202"/>
      <c r="L363" s="202"/>
      <c r="M363" s="202"/>
      <c r="N363" s="202"/>
      <c r="O363" s="199">
        <f t="shared" si="3"/>
        <v>0</v>
      </c>
    </row>
    <row r="364" spans="1:15" ht="15.75" customHeight="1">
      <c r="A364" s="327"/>
      <c r="B364" s="228"/>
      <c r="C364" s="105"/>
      <c r="D364" s="200">
        <v>113</v>
      </c>
      <c r="E364" s="197"/>
      <c r="F364" s="200"/>
      <c r="G364" s="202"/>
      <c r="H364" s="198" t="str">
        <f t="shared" si="2"/>
        <v>Se requiere asignar la fuente de financiamiento (FF)</v>
      </c>
      <c r="I364" s="202"/>
      <c r="J364" s="202"/>
      <c r="K364" s="202"/>
      <c r="L364" s="202"/>
      <c r="M364" s="202"/>
      <c r="N364" s="202"/>
      <c r="O364" s="199">
        <f t="shared" si="3"/>
        <v>0</v>
      </c>
    </row>
    <row r="365" spans="1:15" ht="15.75" customHeight="1">
      <c r="A365" s="327"/>
      <c r="B365" s="228"/>
      <c r="C365" s="105"/>
      <c r="D365" s="200">
        <v>113</v>
      </c>
      <c r="E365" s="197"/>
      <c r="F365" s="200"/>
      <c r="G365" s="202"/>
      <c r="H365" s="198" t="str">
        <f t="shared" si="2"/>
        <v>Se requiere asignar la fuente de financiamiento (FF)</v>
      </c>
      <c r="I365" s="202"/>
      <c r="J365" s="202"/>
      <c r="K365" s="202"/>
      <c r="L365" s="202"/>
      <c r="M365" s="202"/>
      <c r="N365" s="202"/>
      <c r="O365" s="199">
        <f t="shared" si="3"/>
        <v>0</v>
      </c>
    </row>
    <row r="366" spans="1:15" ht="15.75" customHeight="1">
      <c r="A366" s="327"/>
      <c r="B366" s="228"/>
      <c r="C366" s="105"/>
      <c r="D366" s="200">
        <v>113</v>
      </c>
      <c r="E366" s="197"/>
      <c r="F366" s="200"/>
      <c r="G366" s="202"/>
      <c r="H366" s="198" t="str">
        <f t="shared" si="2"/>
        <v>Se requiere asignar la fuente de financiamiento (FF)</v>
      </c>
      <c r="I366" s="202"/>
      <c r="J366" s="202"/>
      <c r="K366" s="202"/>
      <c r="L366" s="202"/>
      <c r="M366" s="202"/>
      <c r="N366" s="202"/>
      <c r="O366" s="199">
        <f t="shared" si="3"/>
        <v>0</v>
      </c>
    </row>
    <row r="367" spans="1:15" ht="15.75" customHeight="1">
      <c r="A367" s="327"/>
      <c r="B367" s="228"/>
      <c r="C367" s="105"/>
      <c r="D367" s="200">
        <v>113</v>
      </c>
      <c r="E367" s="197"/>
      <c r="F367" s="200"/>
      <c r="G367" s="202"/>
      <c r="H367" s="198" t="str">
        <f t="shared" si="2"/>
        <v>Se requiere asignar la fuente de financiamiento (FF)</v>
      </c>
      <c r="I367" s="202"/>
      <c r="J367" s="202"/>
      <c r="K367" s="202"/>
      <c r="L367" s="202"/>
      <c r="M367" s="202"/>
      <c r="N367" s="202"/>
      <c r="O367" s="199">
        <f t="shared" si="3"/>
        <v>0</v>
      </c>
    </row>
    <row r="368" spans="1:15" ht="15.75" customHeight="1">
      <c r="A368" s="327"/>
      <c r="B368" s="228"/>
      <c r="C368" s="105"/>
      <c r="D368" s="200">
        <v>113</v>
      </c>
      <c r="E368" s="197"/>
      <c r="F368" s="200"/>
      <c r="G368" s="202"/>
      <c r="H368" s="198" t="str">
        <f t="shared" si="2"/>
        <v>Se requiere asignar la fuente de financiamiento (FF)</v>
      </c>
      <c r="I368" s="202"/>
      <c r="J368" s="202"/>
      <c r="K368" s="202"/>
      <c r="L368" s="202"/>
      <c r="M368" s="202"/>
      <c r="N368" s="202"/>
      <c r="O368" s="199">
        <f t="shared" si="3"/>
        <v>0</v>
      </c>
    </row>
    <row r="369" spans="1:15" ht="15.75" customHeight="1">
      <c r="A369" s="327"/>
      <c r="B369" s="228"/>
      <c r="C369" s="105"/>
      <c r="D369" s="200">
        <v>113</v>
      </c>
      <c r="E369" s="197"/>
      <c r="F369" s="200"/>
      <c r="G369" s="202"/>
      <c r="H369" s="198" t="str">
        <f t="shared" si="2"/>
        <v>Se requiere asignar la fuente de financiamiento (FF)</v>
      </c>
      <c r="I369" s="202"/>
      <c r="J369" s="202"/>
      <c r="K369" s="202"/>
      <c r="L369" s="202"/>
      <c r="M369" s="202"/>
      <c r="N369" s="202"/>
      <c r="O369" s="199">
        <f t="shared" si="3"/>
        <v>0</v>
      </c>
    </row>
    <row r="370" spans="1:15" ht="15.75" customHeight="1">
      <c r="A370" s="327"/>
      <c r="B370" s="228"/>
      <c r="C370" s="105"/>
      <c r="D370" s="200">
        <v>113</v>
      </c>
      <c r="E370" s="197"/>
      <c r="F370" s="200"/>
      <c r="G370" s="202"/>
      <c r="H370" s="198" t="str">
        <f t="shared" si="2"/>
        <v>Se requiere asignar la fuente de financiamiento (FF)</v>
      </c>
      <c r="I370" s="202"/>
      <c r="J370" s="202"/>
      <c r="K370" s="202"/>
      <c r="L370" s="202"/>
      <c r="M370" s="202"/>
      <c r="N370" s="202"/>
      <c r="O370" s="199">
        <f t="shared" si="3"/>
        <v>0</v>
      </c>
    </row>
    <row r="371" spans="1:15" ht="15.75" customHeight="1">
      <c r="A371" s="327"/>
      <c r="B371" s="228"/>
      <c r="C371" s="105"/>
      <c r="D371" s="200">
        <v>113</v>
      </c>
      <c r="E371" s="197"/>
      <c r="F371" s="200"/>
      <c r="G371" s="202"/>
      <c r="H371" s="198" t="str">
        <f t="shared" si="2"/>
        <v>Se requiere asignar la fuente de financiamiento (FF)</v>
      </c>
      <c r="I371" s="202"/>
      <c r="J371" s="202"/>
      <c r="K371" s="202"/>
      <c r="L371" s="202"/>
      <c r="M371" s="202"/>
      <c r="N371" s="202"/>
      <c r="O371" s="199">
        <f t="shared" si="3"/>
        <v>0</v>
      </c>
    </row>
    <row r="372" spans="1:15" ht="15.75" customHeight="1">
      <c r="A372" s="327"/>
      <c r="B372" s="228"/>
      <c r="C372" s="105"/>
      <c r="D372" s="200">
        <v>113</v>
      </c>
      <c r="E372" s="197"/>
      <c r="F372" s="200"/>
      <c r="G372" s="201"/>
      <c r="H372" s="198" t="str">
        <f t="shared" si="2"/>
        <v>Se requiere asignar la fuente de financiamiento (FF)</v>
      </c>
      <c r="I372" s="201"/>
      <c r="J372" s="201"/>
      <c r="K372" s="201"/>
      <c r="L372" s="201"/>
      <c r="M372" s="201"/>
      <c r="N372" s="201"/>
      <c r="O372" s="199">
        <f t="shared" si="3"/>
        <v>0</v>
      </c>
    </row>
    <row r="373" spans="1:15" ht="15.75" customHeight="1">
      <c r="A373" s="327"/>
      <c r="B373" s="228"/>
      <c r="C373" s="105"/>
      <c r="D373" s="200">
        <v>113</v>
      </c>
      <c r="E373" s="197"/>
      <c r="F373" s="200"/>
      <c r="G373" s="202"/>
      <c r="H373" s="198" t="str">
        <f t="shared" si="2"/>
        <v>Se requiere asignar la fuente de financiamiento (FF)</v>
      </c>
      <c r="I373" s="202"/>
      <c r="J373" s="202"/>
      <c r="K373" s="202"/>
      <c r="L373" s="202"/>
      <c r="M373" s="202"/>
      <c r="N373" s="202"/>
      <c r="O373" s="199">
        <f t="shared" si="3"/>
        <v>0</v>
      </c>
    </row>
    <row r="374" spans="1:15" ht="15.75" customHeight="1">
      <c r="A374" s="327"/>
      <c r="B374" s="228"/>
      <c r="C374" s="105"/>
      <c r="D374" s="200">
        <v>113</v>
      </c>
      <c r="E374" s="197"/>
      <c r="F374" s="200"/>
      <c r="G374" s="202"/>
      <c r="H374" s="198" t="str">
        <f t="shared" si="2"/>
        <v>Se requiere asignar la fuente de financiamiento (FF)</v>
      </c>
      <c r="I374" s="202"/>
      <c r="J374" s="202"/>
      <c r="K374" s="202"/>
      <c r="L374" s="202"/>
      <c r="M374" s="202"/>
      <c r="N374" s="202"/>
      <c r="O374" s="199">
        <f t="shared" si="3"/>
        <v>0</v>
      </c>
    </row>
    <row r="375" spans="1:15" ht="15.75" customHeight="1">
      <c r="A375" s="327"/>
      <c r="B375" s="228"/>
      <c r="C375" s="105"/>
      <c r="D375" s="200">
        <v>113</v>
      </c>
      <c r="E375" s="197"/>
      <c r="F375" s="200"/>
      <c r="G375" s="201"/>
      <c r="H375" s="198" t="str">
        <f t="shared" si="2"/>
        <v>Se requiere asignar la fuente de financiamiento (FF)</v>
      </c>
      <c r="I375" s="201"/>
      <c r="J375" s="201"/>
      <c r="K375" s="201"/>
      <c r="L375" s="201"/>
      <c r="M375" s="201"/>
      <c r="N375" s="201"/>
      <c r="O375" s="199">
        <f t="shared" si="3"/>
        <v>0</v>
      </c>
    </row>
    <row r="376" spans="1:15" ht="15.75" customHeight="1">
      <c r="A376" s="327"/>
      <c r="B376" s="228"/>
      <c r="C376" s="105"/>
      <c r="D376" s="200">
        <v>113</v>
      </c>
      <c r="E376" s="197"/>
      <c r="F376" s="200"/>
      <c r="G376" s="202"/>
      <c r="H376" s="198" t="str">
        <f t="shared" si="2"/>
        <v>Se requiere asignar la fuente de financiamiento (FF)</v>
      </c>
      <c r="I376" s="202"/>
      <c r="J376" s="202"/>
      <c r="K376" s="202"/>
      <c r="L376" s="202"/>
      <c r="M376" s="202"/>
      <c r="N376" s="202"/>
      <c r="O376" s="199">
        <f t="shared" si="3"/>
        <v>0</v>
      </c>
    </row>
    <row r="377" spans="1:15" ht="15.75" customHeight="1">
      <c r="A377" s="327"/>
      <c r="B377" s="228"/>
      <c r="C377" s="105"/>
      <c r="D377" s="200">
        <v>113</v>
      </c>
      <c r="E377" s="197"/>
      <c r="F377" s="200"/>
      <c r="G377" s="202"/>
      <c r="H377" s="198" t="str">
        <f t="shared" si="2"/>
        <v>Se requiere asignar la fuente de financiamiento (FF)</v>
      </c>
      <c r="I377" s="202"/>
      <c r="J377" s="202"/>
      <c r="K377" s="202"/>
      <c r="L377" s="202"/>
      <c r="M377" s="202"/>
      <c r="N377" s="202"/>
      <c r="O377" s="199">
        <f t="shared" si="3"/>
        <v>0</v>
      </c>
    </row>
    <row r="378" spans="1:15" ht="15.75" customHeight="1">
      <c r="A378" s="327"/>
      <c r="B378" s="228"/>
      <c r="C378" s="105"/>
      <c r="D378" s="200">
        <v>113</v>
      </c>
      <c r="E378" s="197"/>
      <c r="F378" s="200"/>
      <c r="G378" s="202"/>
      <c r="H378" s="198" t="str">
        <f t="shared" si="2"/>
        <v>Se requiere asignar la fuente de financiamiento (FF)</v>
      </c>
      <c r="I378" s="202"/>
      <c r="J378" s="202"/>
      <c r="K378" s="202"/>
      <c r="L378" s="202"/>
      <c r="M378" s="202"/>
      <c r="N378" s="202"/>
      <c r="O378" s="199">
        <f t="shared" si="3"/>
        <v>0</v>
      </c>
    </row>
    <row r="379" spans="1:15" ht="15.75" customHeight="1">
      <c r="A379" s="327"/>
      <c r="B379" s="228"/>
      <c r="C379" s="105"/>
      <c r="D379" s="200">
        <v>113</v>
      </c>
      <c r="E379" s="197"/>
      <c r="F379" s="200"/>
      <c r="G379" s="201"/>
      <c r="H379" s="198" t="str">
        <f t="shared" si="2"/>
        <v>Se requiere asignar la fuente de financiamiento (FF)</v>
      </c>
      <c r="I379" s="201"/>
      <c r="J379" s="201"/>
      <c r="K379" s="201"/>
      <c r="L379" s="201"/>
      <c r="M379" s="201"/>
      <c r="N379" s="201"/>
      <c r="O379" s="199">
        <f t="shared" si="3"/>
        <v>0</v>
      </c>
    </row>
    <row r="380" spans="1:15" ht="15.75" customHeight="1">
      <c r="A380" s="327"/>
      <c r="B380" s="228"/>
      <c r="C380" s="105"/>
      <c r="D380" s="200">
        <v>113</v>
      </c>
      <c r="E380" s="197"/>
      <c r="F380" s="200"/>
      <c r="G380" s="201"/>
      <c r="H380" s="198" t="str">
        <f t="shared" si="2"/>
        <v>Se requiere asignar la fuente de financiamiento (FF)</v>
      </c>
      <c r="I380" s="201"/>
      <c r="J380" s="201"/>
      <c r="K380" s="201"/>
      <c r="L380" s="201"/>
      <c r="M380" s="201"/>
      <c r="N380" s="201"/>
      <c r="O380" s="199">
        <f t="shared" si="3"/>
        <v>0</v>
      </c>
    </row>
    <row r="381" spans="1:15" ht="15.75" customHeight="1">
      <c r="A381" s="327"/>
      <c r="B381" s="228"/>
      <c r="C381" s="105"/>
      <c r="D381" s="200">
        <v>113</v>
      </c>
      <c r="E381" s="197"/>
      <c r="F381" s="200"/>
      <c r="G381" s="202"/>
      <c r="H381" s="198" t="str">
        <f t="shared" si="2"/>
        <v>Se requiere asignar la fuente de financiamiento (FF)</v>
      </c>
      <c r="I381" s="202"/>
      <c r="J381" s="202"/>
      <c r="K381" s="202"/>
      <c r="L381" s="202"/>
      <c r="M381" s="202"/>
      <c r="N381" s="202"/>
      <c r="O381" s="199">
        <f t="shared" si="3"/>
        <v>0</v>
      </c>
    </row>
    <row r="382" spans="1:15" ht="15.75" customHeight="1">
      <c r="A382" s="327"/>
      <c r="B382" s="228"/>
      <c r="C382" s="105"/>
      <c r="D382" s="200">
        <v>113</v>
      </c>
      <c r="E382" s="197"/>
      <c r="F382" s="200"/>
      <c r="G382" s="202"/>
      <c r="H382" s="198" t="str">
        <f t="shared" si="2"/>
        <v>Se requiere asignar la fuente de financiamiento (FF)</v>
      </c>
      <c r="I382" s="202"/>
      <c r="J382" s="202"/>
      <c r="K382" s="202"/>
      <c r="L382" s="202"/>
      <c r="M382" s="202"/>
      <c r="N382" s="202"/>
      <c r="O382" s="199">
        <f t="shared" si="3"/>
        <v>0</v>
      </c>
    </row>
    <row r="383" spans="1:15" ht="15.75" customHeight="1">
      <c r="A383" s="327"/>
      <c r="B383" s="228"/>
      <c r="C383" s="105"/>
      <c r="D383" s="200">
        <v>113</v>
      </c>
      <c r="E383" s="197"/>
      <c r="F383" s="200"/>
      <c r="G383" s="202"/>
      <c r="H383" s="198" t="str">
        <f t="shared" si="2"/>
        <v>Se requiere asignar la fuente de financiamiento (FF)</v>
      </c>
      <c r="I383" s="202"/>
      <c r="J383" s="202"/>
      <c r="K383" s="202"/>
      <c r="L383" s="202"/>
      <c r="M383" s="202"/>
      <c r="N383" s="202"/>
      <c r="O383" s="199">
        <f t="shared" si="3"/>
        <v>0</v>
      </c>
    </row>
    <row r="384" spans="1:15" ht="15.75" customHeight="1">
      <c r="A384" s="327"/>
      <c r="B384" s="228"/>
      <c r="C384" s="105"/>
      <c r="D384" s="200">
        <v>113</v>
      </c>
      <c r="E384" s="197"/>
      <c r="F384" s="200"/>
      <c r="G384" s="202"/>
      <c r="H384" s="198" t="str">
        <f t="shared" si="2"/>
        <v>Se requiere asignar la fuente de financiamiento (FF)</v>
      </c>
      <c r="I384" s="202"/>
      <c r="J384" s="202"/>
      <c r="K384" s="202"/>
      <c r="L384" s="202"/>
      <c r="M384" s="202"/>
      <c r="N384" s="202"/>
      <c r="O384" s="199">
        <f t="shared" si="3"/>
        <v>0</v>
      </c>
    </row>
    <row r="385" spans="1:15" ht="15.75" customHeight="1">
      <c r="A385" s="327"/>
      <c r="B385" s="228"/>
      <c r="C385" s="105"/>
      <c r="D385" s="200">
        <v>113</v>
      </c>
      <c r="E385" s="197"/>
      <c r="F385" s="200"/>
      <c r="G385" s="202"/>
      <c r="H385" s="198" t="str">
        <f t="shared" si="2"/>
        <v>Se requiere asignar la fuente de financiamiento (FF)</v>
      </c>
      <c r="I385" s="202"/>
      <c r="J385" s="202"/>
      <c r="K385" s="202"/>
      <c r="L385" s="202"/>
      <c r="M385" s="202"/>
      <c r="N385" s="202"/>
      <c r="O385" s="199">
        <f t="shared" si="3"/>
        <v>0</v>
      </c>
    </row>
    <row r="386" spans="1:15" ht="15.75" customHeight="1">
      <c r="A386" s="327"/>
      <c r="B386" s="228"/>
      <c r="C386" s="105"/>
      <c r="D386" s="200">
        <v>113</v>
      </c>
      <c r="E386" s="197"/>
      <c r="F386" s="200"/>
      <c r="G386" s="202"/>
      <c r="H386" s="198" t="str">
        <f t="shared" si="2"/>
        <v>Se requiere asignar la fuente de financiamiento (FF)</v>
      </c>
      <c r="I386" s="202"/>
      <c r="J386" s="202"/>
      <c r="K386" s="202"/>
      <c r="L386" s="202"/>
      <c r="M386" s="202"/>
      <c r="N386" s="202"/>
      <c r="O386" s="199">
        <f t="shared" si="3"/>
        <v>0</v>
      </c>
    </row>
    <row r="387" spans="1:15" ht="15.75" customHeight="1">
      <c r="A387" s="327"/>
      <c r="B387" s="228"/>
      <c r="C387" s="105"/>
      <c r="D387" s="200">
        <v>113</v>
      </c>
      <c r="E387" s="197"/>
      <c r="F387" s="200"/>
      <c r="G387" s="201"/>
      <c r="H387" s="198" t="str">
        <f t="shared" si="2"/>
        <v>Se requiere asignar la fuente de financiamiento (FF)</v>
      </c>
      <c r="I387" s="201"/>
      <c r="J387" s="201"/>
      <c r="K387" s="201"/>
      <c r="L387" s="201"/>
      <c r="M387" s="201"/>
      <c r="N387" s="201"/>
      <c r="O387" s="199">
        <f t="shared" si="3"/>
        <v>0</v>
      </c>
    </row>
    <row r="388" spans="1:15" ht="15.75" customHeight="1">
      <c r="A388" s="327"/>
      <c r="B388" s="228"/>
      <c r="C388" s="105"/>
      <c r="D388" s="200">
        <v>113</v>
      </c>
      <c r="E388" s="197"/>
      <c r="F388" s="200"/>
      <c r="G388" s="202"/>
      <c r="H388" s="198" t="str">
        <f t="shared" si="2"/>
        <v>Se requiere asignar la fuente de financiamiento (FF)</v>
      </c>
      <c r="I388" s="202"/>
      <c r="J388" s="202"/>
      <c r="K388" s="202"/>
      <c r="L388" s="202"/>
      <c r="M388" s="202"/>
      <c r="N388" s="202"/>
      <c r="O388" s="199">
        <f t="shared" si="3"/>
        <v>0</v>
      </c>
    </row>
    <row r="389" spans="1:15" ht="15.75" customHeight="1">
      <c r="A389" s="327"/>
      <c r="B389" s="228"/>
      <c r="C389" s="105"/>
      <c r="D389" s="200">
        <v>113</v>
      </c>
      <c r="E389" s="197"/>
      <c r="F389" s="200"/>
      <c r="G389" s="202"/>
      <c r="H389" s="198" t="str">
        <f t="shared" si="2"/>
        <v>Se requiere asignar la fuente de financiamiento (FF)</v>
      </c>
      <c r="I389" s="202"/>
      <c r="J389" s="202"/>
      <c r="K389" s="202"/>
      <c r="L389" s="202"/>
      <c r="M389" s="202"/>
      <c r="N389" s="202"/>
      <c r="O389" s="199">
        <f t="shared" si="3"/>
        <v>0</v>
      </c>
    </row>
    <row r="390" spans="1:15" ht="15.75" customHeight="1">
      <c r="A390" s="327"/>
      <c r="B390" s="228"/>
      <c r="C390" s="105"/>
      <c r="D390" s="200">
        <v>113</v>
      </c>
      <c r="E390" s="197"/>
      <c r="F390" s="200"/>
      <c r="G390" s="202"/>
      <c r="H390" s="198" t="str">
        <f t="shared" si="2"/>
        <v>Se requiere asignar la fuente de financiamiento (FF)</v>
      </c>
      <c r="I390" s="202"/>
      <c r="J390" s="202"/>
      <c r="K390" s="202"/>
      <c r="L390" s="202"/>
      <c r="M390" s="202"/>
      <c r="N390" s="202"/>
      <c r="O390" s="199">
        <f t="shared" si="3"/>
        <v>0</v>
      </c>
    </row>
    <row r="391" spans="1:15" ht="15.75" customHeight="1">
      <c r="A391" s="327"/>
      <c r="B391" s="228"/>
      <c r="C391" s="105"/>
      <c r="D391" s="200">
        <v>113</v>
      </c>
      <c r="E391" s="197"/>
      <c r="F391" s="200"/>
      <c r="G391" s="202"/>
      <c r="H391" s="198" t="str">
        <f t="shared" si="2"/>
        <v>Se requiere asignar la fuente de financiamiento (FF)</v>
      </c>
      <c r="I391" s="202"/>
      <c r="J391" s="202"/>
      <c r="K391" s="202"/>
      <c r="L391" s="202"/>
      <c r="M391" s="202"/>
      <c r="N391" s="202"/>
      <c r="O391" s="199">
        <f t="shared" si="3"/>
        <v>0</v>
      </c>
    </row>
    <row r="392" spans="1:15" ht="15.75" customHeight="1">
      <c r="A392" s="327"/>
      <c r="B392" s="228"/>
      <c r="C392" s="105"/>
      <c r="D392" s="200">
        <v>113</v>
      </c>
      <c r="E392" s="197"/>
      <c r="F392" s="200"/>
      <c r="G392" s="202"/>
      <c r="H392" s="198" t="str">
        <f t="shared" si="2"/>
        <v>Se requiere asignar la fuente de financiamiento (FF)</v>
      </c>
      <c r="I392" s="202"/>
      <c r="J392" s="202"/>
      <c r="K392" s="202"/>
      <c r="L392" s="202"/>
      <c r="M392" s="202"/>
      <c r="N392" s="202"/>
      <c r="O392" s="199">
        <f t="shared" si="3"/>
        <v>0</v>
      </c>
    </row>
    <row r="393" spans="1:15" ht="15.75" customHeight="1">
      <c r="A393" s="327"/>
      <c r="B393" s="228"/>
      <c r="C393" s="105"/>
      <c r="D393" s="200">
        <v>113</v>
      </c>
      <c r="E393" s="197"/>
      <c r="F393" s="200"/>
      <c r="G393" s="201"/>
      <c r="H393" s="198" t="str">
        <f t="shared" si="2"/>
        <v>Se requiere asignar la fuente de financiamiento (FF)</v>
      </c>
      <c r="I393" s="201"/>
      <c r="J393" s="201"/>
      <c r="K393" s="201"/>
      <c r="L393" s="201"/>
      <c r="M393" s="201"/>
      <c r="N393" s="201"/>
      <c r="O393" s="199">
        <f t="shared" si="3"/>
        <v>0</v>
      </c>
    </row>
    <row r="394" spans="1:15" ht="15.75" customHeight="1">
      <c r="A394" s="327"/>
      <c r="B394" s="228"/>
      <c r="C394" s="105"/>
      <c r="D394" s="200">
        <v>113</v>
      </c>
      <c r="E394" s="197"/>
      <c r="F394" s="200"/>
      <c r="G394" s="202"/>
      <c r="H394" s="198" t="str">
        <f t="shared" si="2"/>
        <v>Se requiere asignar la fuente de financiamiento (FF)</v>
      </c>
      <c r="I394" s="202"/>
      <c r="J394" s="202"/>
      <c r="K394" s="202"/>
      <c r="L394" s="202"/>
      <c r="M394" s="202"/>
      <c r="N394" s="202"/>
      <c r="O394" s="199">
        <f t="shared" si="3"/>
        <v>0</v>
      </c>
    </row>
    <row r="395" spans="1:15" ht="15.75" customHeight="1">
      <c r="A395" s="327"/>
      <c r="B395" s="228"/>
      <c r="C395" s="105"/>
      <c r="D395" s="200">
        <v>113</v>
      </c>
      <c r="E395" s="197"/>
      <c r="F395" s="200"/>
      <c r="G395" s="202"/>
      <c r="H395" s="198" t="str">
        <f t="shared" si="2"/>
        <v>Se requiere asignar la fuente de financiamiento (FF)</v>
      </c>
      <c r="I395" s="202"/>
      <c r="J395" s="202"/>
      <c r="K395" s="202"/>
      <c r="L395" s="202"/>
      <c r="M395" s="202"/>
      <c r="N395" s="202"/>
      <c r="O395" s="199">
        <f t="shared" si="3"/>
        <v>0</v>
      </c>
    </row>
    <row r="396" spans="1:15" ht="15.75" customHeight="1">
      <c r="A396" s="327"/>
      <c r="B396" s="228"/>
      <c r="C396" s="105"/>
      <c r="D396" s="200">
        <v>113</v>
      </c>
      <c r="E396" s="197"/>
      <c r="F396" s="200"/>
      <c r="G396" s="202"/>
      <c r="H396" s="198" t="str">
        <f t="shared" si="2"/>
        <v>Se requiere asignar la fuente de financiamiento (FF)</v>
      </c>
      <c r="I396" s="202"/>
      <c r="J396" s="202"/>
      <c r="K396" s="202"/>
      <c r="L396" s="202"/>
      <c r="M396" s="202"/>
      <c r="N396" s="202"/>
      <c r="O396" s="199">
        <f t="shared" si="3"/>
        <v>0</v>
      </c>
    </row>
    <row r="397" spans="1:15" ht="15.75" customHeight="1">
      <c r="A397" s="327"/>
      <c r="B397" s="228"/>
      <c r="C397" s="105"/>
      <c r="D397" s="200">
        <v>113</v>
      </c>
      <c r="E397" s="197"/>
      <c r="F397" s="200"/>
      <c r="G397" s="201"/>
      <c r="H397" s="198" t="str">
        <f t="shared" si="2"/>
        <v>Se requiere asignar la fuente de financiamiento (FF)</v>
      </c>
      <c r="I397" s="201"/>
      <c r="J397" s="201"/>
      <c r="K397" s="201"/>
      <c r="L397" s="201"/>
      <c r="M397" s="201"/>
      <c r="N397" s="201"/>
      <c r="O397" s="199">
        <f t="shared" si="3"/>
        <v>0</v>
      </c>
    </row>
    <row r="398" spans="1:15" ht="15.75" customHeight="1">
      <c r="A398" s="327"/>
      <c r="B398" s="228"/>
      <c r="C398" s="105"/>
      <c r="D398" s="200">
        <v>113</v>
      </c>
      <c r="E398" s="197"/>
      <c r="F398" s="200"/>
      <c r="G398" s="201"/>
      <c r="H398" s="198" t="str">
        <f t="shared" si="2"/>
        <v>Se requiere asignar la fuente de financiamiento (FF)</v>
      </c>
      <c r="I398" s="201"/>
      <c r="J398" s="201"/>
      <c r="K398" s="201"/>
      <c r="L398" s="201"/>
      <c r="M398" s="201"/>
      <c r="N398" s="201"/>
      <c r="O398" s="199">
        <f t="shared" si="3"/>
        <v>0</v>
      </c>
    </row>
    <row r="399" spans="1:15" ht="15.75" customHeight="1">
      <c r="A399" s="327"/>
      <c r="B399" s="228"/>
      <c r="C399" s="105"/>
      <c r="D399" s="200">
        <v>113</v>
      </c>
      <c r="E399" s="197"/>
      <c r="F399" s="200"/>
      <c r="G399" s="202"/>
      <c r="H399" s="198" t="str">
        <f t="shared" si="2"/>
        <v>Se requiere asignar la fuente de financiamiento (FF)</v>
      </c>
      <c r="I399" s="202"/>
      <c r="J399" s="202"/>
      <c r="K399" s="202"/>
      <c r="L399" s="202"/>
      <c r="M399" s="202"/>
      <c r="N399" s="202"/>
      <c r="O399" s="199">
        <f t="shared" si="3"/>
        <v>0</v>
      </c>
    </row>
    <row r="400" spans="1:15" ht="15.75" customHeight="1">
      <c r="A400" s="327"/>
      <c r="B400" s="228"/>
      <c r="C400" s="105"/>
      <c r="D400" s="200">
        <v>113</v>
      </c>
      <c r="E400" s="197"/>
      <c r="F400" s="200"/>
      <c r="G400" s="202"/>
      <c r="H400" s="198" t="str">
        <f t="shared" si="2"/>
        <v>Se requiere asignar la fuente de financiamiento (FF)</v>
      </c>
      <c r="I400" s="202"/>
      <c r="J400" s="202"/>
      <c r="K400" s="202"/>
      <c r="L400" s="202"/>
      <c r="M400" s="202"/>
      <c r="N400" s="202"/>
      <c r="O400" s="199">
        <f t="shared" si="3"/>
        <v>0</v>
      </c>
    </row>
    <row r="401" spans="1:15" ht="15.75" customHeight="1">
      <c r="A401" s="327"/>
      <c r="B401" s="228"/>
      <c r="C401" s="105"/>
      <c r="D401" s="200">
        <v>113</v>
      </c>
      <c r="E401" s="197"/>
      <c r="F401" s="200"/>
      <c r="G401" s="202"/>
      <c r="H401" s="198" t="str">
        <f t="shared" si="2"/>
        <v>Se requiere asignar la fuente de financiamiento (FF)</v>
      </c>
      <c r="I401" s="202"/>
      <c r="J401" s="202"/>
      <c r="K401" s="202"/>
      <c r="L401" s="202"/>
      <c r="M401" s="202"/>
      <c r="N401" s="202"/>
      <c r="O401" s="199">
        <f t="shared" si="3"/>
        <v>0</v>
      </c>
    </row>
    <row r="402" spans="1:15" ht="15.75" customHeight="1">
      <c r="A402" s="327"/>
      <c r="B402" s="228"/>
      <c r="C402" s="105"/>
      <c r="D402" s="200">
        <v>113</v>
      </c>
      <c r="E402" s="197"/>
      <c r="F402" s="200"/>
      <c r="G402" s="202"/>
      <c r="H402" s="198" t="str">
        <f t="shared" si="2"/>
        <v>Se requiere asignar la fuente de financiamiento (FF)</v>
      </c>
      <c r="I402" s="202"/>
      <c r="J402" s="202"/>
      <c r="K402" s="202"/>
      <c r="L402" s="202"/>
      <c r="M402" s="202"/>
      <c r="N402" s="202"/>
      <c r="O402" s="199">
        <f t="shared" si="3"/>
        <v>0</v>
      </c>
    </row>
    <row r="403" spans="1:15" ht="15.75" customHeight="1">
      <c r="A403" s="327"/>
      <c r="B403" s="228"/>
      <c r="C403" s="105"/>
      <c r="D403" s="200">
        <v>113</v>
      </c>
      <c r="E403" s="197"/>
      <c r="F403" s="200"/>
      <c r="G403" s="202"/>
      <c r="H403" s="198" t="str">
        <f t="shared" si="2"/>
        <v>Se requiere asignar la fuente de financiamiento (FF)</v>
      </c>
      <c r="I403" s="202"/>
      <c r="J403" s="202"/>
      <c r="K403" s="202"/>
      <c r="L403" s="202"/>
      <c r="M403" s="202"/>
      <c r="N403" s="202"/>
      <c r="O403" s="199">
        <f t="shared" si="3"/>
        <v>0</v>
      </c>
    </row>
    <row r="404" spans="1:15" ht="15.75" customHeight="1">
      <c r="A404" s="327"/>
      <c r="B404" s="228"/>
      <c r="C404" s="105"/>
      <c r="D404" s="200">
        <v>113</v>
      </c>
      <c r="E404" s="197"/>
      <c r="F404" s="200"/>
      <c r="G404" s="202"/>
      <c r="H404" s="198" t="str">
        <f t="shared" si="2"/>
        <v>Se requiere asignar la fuente de financiamiento (FF)</v>
      </c>
      <c r="I404" s="202"/>
      <c r="J404" s="202"/>
      <c r="K404" s="202"/>
      <c r="L404" s="202"/>
      <c r="M404" s="202"/>
      <c r="N404" s="202"/>
      <c r="O404" s="199">
        <f t="shared" si="3"/>
        <v>0</v>
      </c>
    </row>
    <row r="405" spans="1:15" ht="15.75" customHeight="1">
      <c r="A405" s="327"/>
      <c r="B405" s="228"/>
      <c r="C405" s="105"/>
      <c r="D405" s="200">
        <v>113</v>
      </c>
      <c r="E405" s="197"/>
      <c r="F405" s="200"/>
      <c r="G405" s="202"/>
      <c r="H405" s="198" t="str">
        <f t="shared" si="2"/>
        <v>Se requiere asignar la fuente de financiamiento (FF)</v>
      </c>
      <c r="I405" s="202"/>
      <c r="J405" s="202"/>
      <c r="K405" s="202"/>
      <c r="L405" s="202"/>
      <c r="M405" s="202"/>
      <c r="N405" s="202"/>
      <c r="O405" s="199">
        <f t="shared" si="3"/>
        <v>0</v>
      </c>
    </row>
    <row r="406" spans="1:15" ht="15.75" customHeight="1">
      <c r="A406" s="327"/>
      <c r="B406" s="228"/>
      <c r="C406" s="105"/>
      <c r="D406" s="200">
        <v>113</v>
      </c>
      <c r="E406" s="197"/>
      <c r="F406" s="200"/>
      <c r="G406" s="202"/>
      <c r="H406" s="198" t="str">
        <f t="shared" si="2"/>
        <v>Se requiere asignar la fuente de financiamiento (FF)</v>
      </c>
      <c r="I406" s="202"/>
      <c r="J406" s="202"/>
      <c r="K406" s="202"/>
      <c r="L406" s="202"/>
      <c r="M406" s="202"/>
      <c r="N406" s="202"/>
      <c r="O406" s="199">
        <f t="shared" si="3"/>
        <v>0</v>
      </c>
    </row>
    <row r="407" spans="1:15" ht="15.75" customHeight="1">
      <c r="A407" s="327"/>
      <c r="B407" s="228"/>
      <c r="C407" s="105"/>
      <c r="D407" s="200">
        <v>113</v>
      </c>
      <c r="E407" s="197"/>
      <c r="F407" s="200"/>
      <c r="G407" s="201"/>
      <c r="H407" s="198" t="str">
        <f t="shared" si="2"/>
        <v>Se requiere asignar la fuente de financiamiento (FF)</v>
      </c>
      <c r="I407" s="201"/>
      <c r="J407" s="201"/>
      <c r="K407" s="201"/>
      <c r="L407" s="201"/>
      <c r="M407" s="201"/>
      <c r="N407" s="201"/>
      <c r="O407" s="199">
        <f t="shared" si="3"/>
        <v>0</v>
      </c>
    </row>
    <row r="408" spans="1:15" ht="15.75" customHeight="1">
      <c r="A408" s="327"/>
      <c r="B408" s="228"/>
      <c r="C408" s="105"/>
      <c r="D408" s="200">
        <v>113</v>
      </c>
      <c r="E408" s="197"/>
      <c r="F408" s="200"/>
      <c r="G408" s="202"/>
      <c r="H408" s="198" t="str">
        <f t="shared" si="2"/>
        <v>Se requiere asignar la fuente de financiamiento (FF)</v>
      </c>
      <c r="I408" s="202"/>
      <c r="J408" s="202"/>
      <c r="K408" s="202"/>
      <c r="L408" s="202"/>
      <c r="M408" s="202"/>
      <c r="N408" s="202"/>
      <c r="O408" s="199">
        <f t="shared" si="3"/>
        <v>0</v>
      </c>
    </row>
    <row r="409" spans="1:15" ht="15.75" customHeight="1">
      <c r="A409" s="327"/>
      <c r="B409" s="228"/>
      <c r="C409" s="105"/>
      <c r="D409" s="200">
        <v>113</v>
      </c>
      <c r="E409" s="197"/>
      <c r="F409" s="200"/>
      <c r="G409" s="202"/>
      <c r="H409" s="198" t="str">
        <f t="shared" si="2"/>
        <v>Se requiere asignar la fuente de financiamiento (FF)</v>
      </c>
      <c r="I409" s="202"/>
      <c r="J409" s="202"/>
      <c r="K409" s="202"/>
      <c r="L409" s="202"/>
      <c r="M409" s="202"/>
      <c r="N409" s="202"/>
      <c r="O409" s="199">
        <f t="shared" si="3"/>
        <v>0</v>
      </c>
    </row>
    <row r="410" spans="1:15" ht="15.75" customHeight="1">
      <c r="A410" s="327"/>
      <c r="B410" s="228"/>
      <c r="C410" s="105"/>
      <c r="D410" s="200">
        <v>113</v>
      </c>
      <c r="E410" s="197"/>
      <c r="F410" s="200"/>
      <c r="G410" s="202"/>
      <c r="H410" s="198" t="str">
        <f t="shared" si="2"/>
        <v>Se requiere asignar la fuente de financiamiento (FF)</v>
      </c>
      <c r="I410" s="202"/>
      <c r="J410" s="202"/>
      <c r="K410" s="202"/>
      <c r="L410" s="202"/>
      <c r="M410" s="202"/>
      <c r="N410" s="202"/>
      <c r="O410" s="199">
        <f t="shared" si="3"/>
        <v>0</v>
      </c>
    </row>
    <row r="411" spans="1:15" ht="15.75" customHeight="1">
      <c r="A411" s="327"/>
      <c r="B411" s="228"/>
      <c r="C411" s="105"/>
      <c r="D411" s="200">
        <v>113</v>
      </c>
      <c r="E411" s="197"/>
      <c r="F411" s="200"/>
      <c r="G411" s="202"/>
      <c r="H411" s="198" t="str">
        <f t="shared" si="2"/>
        <v>Se requiere asignar la fuente de financiamiento (FF)</v>
      </c>
      <c r="I411" s="202"/>
      <c r="J411" s="202"/>
      <c r="K411" s="202"/>
      <c r="L411" s="202"/>
      <c r="M411" s="202"/>
      <c r="N411" s="202"/>
      <c r="O411" s="199">
        <f t="shared" si="3"/>
        <v>0</v>
      </c>
    </row>
    <row r="412" spans="1:15" ht="15.75" customHeight="1">
      <c r="A412" s="327"/>
      <c r="B412" s="228"/>
      <c r="C412" s="105"/>
      <c r="D412" s="200">
        <v>113</v>
      </c>
      <c r="E412" s="197"/>
      <c r="F412" s="200"/>
      <c r="G412" s="202"/>
      <c r="H412" s="198" t="str">
        <f t="shared" si="2"/>
        <v>Se requiere asignar la fuente de financiamiento (FF)</v>
      </c>
      <c r="I412" s="202"/>
      <c r="J412" s="202"/>
      <c r="K412" s="202"/>
      <c r="L412" s="202"/>
      <c r="M412" s="202"/>
      <c r="N412" s="202"/>
      <c r="O412" s="199">
        <f t="shared" si="3"/>
        <v>0</v>
      </c>
    </row>
    <row r="413" spans="1:15" ht="15.75" customHeight="1">
      <c r="A413" s="327"/>
      <c r="B413" s="228"/>
      <c r="C413" s="105"/>
      <c r="D413" s="200">
        <v>113</v>
      </c>
      <c r="E413" s="197"/>
      <c r="F413" s="200"/>
      <c r="G413" s="202"/>
      <c r="H413" s="198" t="str">
        <f t="shared" si="2"/>
        <v>Se requiere asignar la fuente de financiamiento (FF)</v>
      </c>
      <c r="I413" s="202"/>
      <c r="J413" s="202"/>
      <c r="K413" s="202"/>
      <c r="L413" s="202"/>
      <c r="M413" s="202"/>
      <c r="N413" s="202"/>
      <c r="O413" s="199">
        <f t="shared" si="3"/>
        <v>0</v>
      </c>
    </row>
    <row r="414" spans="1:15" ht="15.75" customHeight="1">
      <c r="A414" s="327"/>
      <c r="B414" s="228"/>
      <c r="C414" s="105"/>
      <c r="D414" s="200">
        <v>113</v>
      </c>
      <c r="E414" s="197"/>
      <c r="F414" s="200"/>
      <c r="G414" s="202"/>
      <c r="H414" s="198" t="str">
        <f t="shared" si="2"/>
        <v>Se requiere asignar la fuente de financiamiento (FF)</v>
      </c>
      <c r="I414" s="202"/>
      <c r="J414" s="202"/>
      <c r="K414" s="202"/>
      <c r="L414" s="202"/>
      <c r="M414" s="202"/>
      <c r="N414" s="202"/>
      <c r="O414" s="199">
        <f t="shared" si="3"/>
        <v>0</v>
      </c>
    </row>
    <row r="415" spans="1:15" ht="15.75" customHeight="1">
      <c r="A415" s="327"/>
      <c r="B415" s="228"/>
      <c r="C415" s="105"/>
      <c r="D415" s="200">
        <v>113</v>
      </c>
      <c r="E415" s="197"/>
      <c r="F415" s="200"/>
      <c r="G415" s="202"/>
      <c r="H415" s="198" t="str">
        <f t="shared" si="2"/>
        <v>Se requiere asignar la fuente de financiamiento (FF)</v>
      </c>
      <c r="I415" s="202"/>
      <c r="J415" s="202"/>
      <c r="K415" s="202"/>
      <c r="L415" s="202"/>
      <c r="M415" s="202"/>
      <c r="N415" s="202"/>
      <c r="O415" s="199">
        <f t="shared" si="3"/>
        <v>0</v>
      </c>
    </row>
    <row r="416" spans="1:15" ht="15.75" customHeight="1">
      <c r="A416" s="327"/>
      <c r="B416" s="228"/>
      <c r="C416" s="105"/>
      <c r="D416" s="200">
        <v>113</v>
      </c>
      <c r="E416" s="197"/>
      <c r="F416" s="200"/>
      <c r="G416" s="201"/>
      <c r="H416" s="198" t="str">
        <f t="shared" si="2"/>
        <v>Se requiere asignar la fuente de financiamiento (FF)</v>
      </c>
      <c r="I416" s="201"/>
      <c r="J416" s="201"/>
      <c r="K416" s="201"/>
      <c r="L416" s="201"/>
      <c r="M416" s="201"/>
      <c r="N416" s="201"/>
      <c r="O416" s="199">
        <f t="shared" si="3"/>
        <v>0</v>
      </c>
    </row>
    <row r="417" spans="1:15" ht="15.75" customHeight="1">
      <c r="A417" s="327"/>
      <c r="B417" s="228"/>
      <c r="C417" s="105"/>
      <c r="D417" s="200">
        <v>113</v>
      </c>
      <c r="E417" s="197"/>
      <c r="F417" s="200"/>
      <c r="G417" s="202"/>
      <c r="H417" s="198" t="str">
        <f t="shared" si="2"/>
        <v>Se requiere asignar la fuente de financiamiento (FF)</v>
      </c>
      <c r="I417" s="202"/>
      <c r="J417" s="202"/>
      <c r="K417" s="202"/>
      <c r="L417" s="202"/>
      <c r="M417" s="202"/>
      <c r="N417" s="202"/>
      <c r="O417" s="199">
        <f t="shared" si="3"/>
        <v>0</v>
      </c>
    </row>
    <row r="418" spans="1:15" ht="15.75" customHeight="1">
      <c r="A418" s="327"/>
      <c r="B418" s="228"/>
      <c r="C418" s="105"/>
      <c r="D418" s="200">
        <v>113</v>
      </c>
      <c r="E418" s="197"/>
      <c r="F418" s="200"/>
      <c r="G418" s="202"/>
      <c r="H418" s="198" t="str">
        <f t="shared" si="2"/>
        <v>Se requiere asignar la fuente de financiamiento (FF)</v>
      </c>
      <c r="I418" s="202"/>
      <c r="J418" s="202"/>
      <c r="K418" s="202"/>
      <c r="L418" s="202"/>
      <c r="M418" s="202"/>
      <c r="N418" s="202"/>
      <c r="O418" s="199">
        <f t="shared" si="3"/>
        <v>0</v>
      </c>
    </row>
    <row r="419" spans="1:15" ht="15.75" customHeight="1">
      <c r="A419" s="327"/>
      <c r="B419" s="228"/>
      <c r="C419" s="105"/>
      <c r="D419" s="200">
        <v>113</v>
      </c>
      <c r="E419" s="197"/>
      <c r="F419" s="200"/>
      <c r="G419" s="201"/>
      <c r="H419" s="198" t="str">
        <f t="shared" si="2"/>
        <v>Se requiere asignar la fuente de financiamiento (FF)</v>
      </c>
      <c r="I419" s="201"/>
      <c r="J419" s="201"/>
      <c r="K419" s="201"/>
      <c r="L419" s="201"/>
      <c r="M419" s="201"/>
      <c r="N419" s="201"/>
      <c r="O419" s="199">
        <f t="shared" si="3"/>
        <v>0</v>
      </c>
    </row>
    <row r="420" spans="1:15" ht="15.75" customHeight="1">
      <c r="A420" s="327"/>
      <c r="B420" s="228"/>
      <c r="C420" s="105"/>
      <c r="D420" s="200">
        <v>113</v>
      </c>
      <c r="E420" s="197"/>
      <c r="F420" s="200"/>
      <c r="G420" s="202"/>
      <c r="H420" s="198" t="str">
        <f t="shared" si="2"/>
        <v>Se requiere asignar la fuente de financiamiento (FF)</v>
      </c>
      <c r="I420" s="202"/>
      <c r="J420" s="202"/>
      <c r="K420" s="202"/>
      <c r="L420" s="202"/>
      <c r="M420" s="202"/>
      <c r="N420" s="202"/>
      <c r="O420" s="199">
        <f t="shared" si="3"/>
        <v>0</v>
      </c>
    </row>
    <row r="421" spans="1:15" ht="15.75" customHeight="1">
      <c r="A421" s="327"/>
      <c r="B421" s="228"/>
      <c r="C421" s="105"/>
      <c r="D421" s="200">
        <v>113</v>
      </c>
      <c r="E421" s="197"/>
      <c r="F421" s="200"/>
      <c r="G421" s="202"/>
      <c r="H421" s="198" t="str">
        <f t="shared" si="2"/>
        <v>Se requiere asignar la fuente de financiamiento (FF)</v>
      </c>
      <c r="I421" s="202"/>
      <c r="J421" s="202"/>
      <c r="K421" s="202"/>
      <c r="L421" s="202"/>
      <c r="M421" s="202"/>
      <c r="N421" s="202"/>
      <c r="O421" s="199">
        <f t="shared" si="3"/>
        <v>0</v>
      </c>
    </row>
    <row r="422" spans="1:15" ht="15.75" customHeight="1">
      <c r="A422" s="327"/>
      <c r="B422" s="228"/>
      <c r="C422" s="105"/>
      <c r="D422" s="200">
        <v>113</v>
      </c>
      <c r="E422" s="197"/>
      <c r="F422" s="200"/>
      <c r="G422" s="201"/>
      <c r="H422" s="198" t="str">
        <f t="shared" si="2"/>
        <v>Se requiere asignar la fuente de financiamiento (FF)</v>
      </c>
      <c r="I422" s="201"/>
      <c r="J422" s="201"/>
      <c r="K422" s="201"/>
      <c r="L422" s="201"/>
      <c r="M422" s="201"/>
      <c r="N422" s="201"/>
      <c r="O422" s="199">
        <f t="shared" si="3"/>
        <v>0</v>
      </c>
    </row>
    <row r="423" spans="1:15" ht="15.75" customHeight="1">
      <c r="A423" s="327"/>
      <c r="B423" s="228"/>
      <c r="C423" s="105"/>
      <c r="D423" s="200">
        <v>113</v>
      </c>
      <c r="E423" s="197"/>
      <c r="F423" s="200"/>
      <c r="G423" s="202"/>
      <c r="H423" s="198" t="str">
        <f t="shared" si="2"/>
        <v>Se requiere asignar la fuente de financiamiento (FF)</v>
      </c>
      <c r="I423" s="202"/>
      <c r="J423" s="202"/>
      <c r="K423" s="202"/>
      <c r="L423" s="202"/>
      <c r="M423" s="202"/>
      <c r="N423" s="202"/>
      <c r="O423" s="199">
        <f t="shared" si="3"/>
        <v>0</v>
      </c>
    </row>
    <row r="424" spans="1:15" ht="15.75" customHeight="1">
      <c r="A424" s="327"/>
      <c r="B424" s="228"/>
      <c r="C424" s="105"/>
      <c r="D424" s="200">
        <v>113</v>
      </c>
      <c r="E424" s="197"/>
      <c r="F424" s="200"/>
      <c r="G424" s="201"/>
      <c r="H424" s="198" t="str">
        <f t="shared" si="2"/>
        <v>Se requiere asignar la fuente de financiamiento (FF)</v>
      </c>
      <c r="I424" s="201"/>
      <c r="J424" s="201"/>
      <c r="K424" s="201"/>
      <c r="L424" s="201"/>
      <c r="M424" s="201"/>
      <c r="N424" s="201"/>
      <c r="O424" s="199">
        <f t="shared" si="3"/>
        <v>0</v>
      </c>
    </row>
    <row r="425" spans="1:15" ht="15.75" customHeight="1">
      <c r="A425" s="327"/>
      <c r="B425" s="228"/>
      <c r="C425" s="105"/>
      <c r="D425" s="200">
        <v>113</v>
      </c>
      <c r="E425" s="197"/>
      <c r="F425" s="200"/>
      <c r="G425" s="202"/>
      <c r="H425" s="198" t="str">
        <f t="shared" si="2"/>
        <v>Se requiere asignar la fuente de financiamiento (FF)</v>
      </c>
      <c r="I425" s="202"/>
      <c r="J425" s="202"/>
      <c r="K425" s="202"/>
      <c r="L425" s="202"/>
      <c r="M425" s="202"/>
      <c r="N425" s="202"/>
      <c r="O425" s="199">
        <f t="shared" si="3"/>
        <v>0</v>
      </c>
    </row>
    <row r="426" spans="1:15" ht="15.75" customHeight="1">
      <c r="A426" s="327"/>
      <c r="B426" s="228"/>
      <c r="C426" s="105"/>
      <c r="D426" s="200">
        <v>113</v>
      </c>
      <c r="E426" s="197"/>
      <c r="F426" s="200"/>
      <c r="G426" s="202"/>
      <c r="H426" s="198" t="str">
        <f t="shared" si="2"/>
        <v>Se requiere asignar la fuente de financiamiento (FF)</v>
      </c>
      <c r="I426" s="202"/>
      <c r="J426" s="202"/>
      <c r="K426" s="202"/>
      <c r="L426" s="202"/>
      <c r="M426" s="202"/>
      <c r="N426" s="202"/>
      <c r="O426" s="199">
        <f t="shared" si="3"/>
        <v>0</v>
      </c>
    </row>
    <row r="427" spans="1:15" ht="15.75" customHeight="1">
      <c r="A427" s="327"/>
      <c r="B427" s="228"/>
      <c r="C427" s="105"/>
      <c r="D427" s="200">
        <v>113</v>
      </c>
      <c r="E427" s="197"/>
      <c r="F427" s="200"/>
      <c r="G427" s="201"/>
      <c r="H427" s="198" t="str">
        <f t="shared" si="2"/>
        <v>Se requiere asignar la fuente de financiamiento (FF)</v>
      </c>
      <c r="I427" s="201"/>
      <c r="J427" s="201"/>
      <c r="K427" s="201"/>
      <c r="L427" s="201"/>
      <c r="M427" s="201"/>
      <c r="N427" s="201"/>
      <c r="O427" s="199">
        <f t="shared" si="3"/>
        <v>0</v>
      </c>
    </row>
    <row r="428" spans="1:15" ht="15.75" customHeight="1">
      <c r="A428" s="327"/>
      <c r="B428" s="228"/>
      <c r="C428" s="105"/>
      <c r="D428" s="200">
        <v>113</v>
      </c>
      <c r="E428" s="197"/>
      <c r="F428" s="200"/>
      <c r="G428" s="202"/>
      <c r="H428" s="198" t="str">
        <f t="shared" si="2"/>
        <v>Se requiere asignar la fuente de financiamiento (FF)</v>
      </c>
      <c r="I428" s="202"/>
      <c r="J428" s="202"/>
      <c r="K428" s="202"/>
      <c r="L428" s="202"/>
      <c r="M428" s="202"/>
      <c r="N428" s="202"/>
      <c r="O428" s="199">
        <f t="shared" si="3"/>
        <v>0</v>
      </c>
    </row>
    <row r="429" spans="1:15" ht="15.75" customHeight="1">
      <c r="A429" s="30"/>
      <c r="B429" s="321" t="s">
        <v>2743</v>
      </c>
      <c r="C429" s="230"/>
      <c r="D429" s="230"/>
      <c r="E429" s="231"/>
      <c r="F429" s="203">
        <f t="shared" ref="F429:O429" si="4">SUM(F3:F428)</f>
        <v>51</v>
      </c>
      <c r="G429" s="199">
        <f t="shared" si="4"/>
        <v>358254.41000000003</v>
      </c>
      <c r="H429" s="199">
        <f t="shared" si="4"/>
        <v>6705223.7999999998</v>
      </c>
      <c r="I429" s="199">
        <f t="shared" si="4"/>
        <v>0</v>
      </c>
      <c r="J429" s="199">
        <f t="shared" si="4"/>
        <v>93126.1</v>
      </c>
      <c r="K429" s="199">
        <f t="shared" si="4"/>
        <v>931276.12</v>
      </c>
      <c r="L429" s="199">
        <f t="shared" si="4"/>
        <v>85000</v>
      </c>
      <c r="M429" s="199">
        <f t="shared" si="4"/>
        <v>0</v>
      </c>
      <c r="N429" s="199">
        <f t="shared" si="4"/>
        <v>0</v>
      </c>
      <c r="O429" s="199">
        <f t="shared" si="4"/>
        <v>7814626.0199999986</v>
      </c>
    </row>
  </sheetData>
  <mergeCells count="434">
    <mergeCell ref="A388:B388"/>
    <mergeCell ref="A389:B389"/>
    <mergeCell ref="A390:B390"/>
    <mergeCell ref="A391:B391"/>
    <mergeCell ref="A392:B392"/>
    <mergeCell ref="A393:B393"/>
    <mergeCell ref="A394:B394"/>
    <mergeCell ref="A395:B395"/>
    <mergeCell ref="A396:B396"/>
    <mergeCell ref="A397:B397"/>
    <mergeCell ref="A398:B398"/>
    <mergeCell ref="A399:B399"/>
    <mergeCell ref="A400:B400"/>
    <mergeCell ref="A401:B401"/>
    <mergeCell ref="A402:B402"/>
    <mergeCell ref="A403:B403"/>
    <mergeCell ref="A404:B404"/>
    <mergeCell ref="A405:B405"/>
    <mergeCell ref="A406:B406"/>
    <mergeCell ref="A407:B407"/>
    <mergeCell ref="A408:B408"/>
    <mergeCell ref="A409:B409"/>
    <mergeCell ref="A410:B410"/>
    <mergeCell ref="A411:B411"/>
    <mergeCell ref="A412:B412"/>
    <mergeCell ref="A413:B413"/>
    <mergeCell ref="A414:B414"/>
    <mergeCell ref="A415:B415"/>
    <mergeCell ref="A423:B423"/>
    <mergeCell ref="A424:B424"/>
    <mergeCell ref="A425:B425"/>
    <mergeCell ref="A426:B426"/>
    <mergeCell ref="A427:B427"/>
    <mergeCell ref="A428:B428"/>
    <mergeCell ref="B429:E429"/>
    <mergeCell ref="A416:B416"/>
    <mergeCell ref="A417:B417"/>
    <mergeCell ref="A418:B418"/>
    <mergeCell ref="A419:B419"/>
    <mergeCell ref="A420:B420"/>
    <mergeCell ref="A421:B421"/>
    <mergeCell ref="A422:B422"/>
    <mergeCell ref="A339:B339"/>
    <mergeCell ref="A340:B340"/>
    <mergeCell ref="A341:B341"/>
    <mergeCell ref="A342:B342"/>
    <mergeCell ref="A343:B343"/>
    <mergeCell ref="A344:B344"/>
    <mergeCell ref="A345:B345"/>
    <mergeCell ref="A346:B346"/>
    <mergeCell ref="A347:B347"/>
    <mergeCell ref="A348:B348"/>
    <mergeCell ref="A349:B349"/>
    <mergeCell ref="A350:B350"/>
    <mergeCell ref="A351:B351"/>
    <mergeCell ref="A352:B352"/>
    <mergeCell ref="A353:B353"/>
    <mergeCell ref="A354:B354"/>
    <mergeCell ref="A355:B355"/>
    <mergeCell ref="A356:B356"/>
    <mergeCell ref="A357:B357"/>
    <mergeCell ref="A358:B358"/>
    <mergeCell ref="A359:B359"/>
    <mergeCell ref="A360:B360"/>
    <mergeCell ref="A361:B361"/>
    <mergeCell ref="A362:B362"/>
    <mergeCell ref="A363:B363"/>
    <mergeCell ref="A364:B364"/>
    <mergeCell ref="A365:B365"/>
    <mergeCell ref="A366:B366"/>
    <mergeCell ref="A367:B367"/>
    <mergeCell ref="A368:B368"/>
    <mergeCell ref="A369:B369"/>
    <mergeCell ref="A370:B370"/>
    <mergeCell ref="A371:B371"/>
    <mergeCell ref="A372:B372"/>
    <mergeCell ref="A373:B373"/>
    <mergeCell ref="A374:B374"/>
    <mergeCell ref="A375:B375"/>
    <mergeCell ref="A376:B376"/>
    <mergeCell ref="A377:B377"/>
    <mergeCell ref="A378:B378"/>
    <mergeCell ref="A379:B379"/>
    <mergeCell ref="A380:B380"/>
    <mergeCell ref="A381:B381"/>
    <mergeCell ref="A382:B382"/>
    <mergeCell ref="A383:B383"/>
    <mergeCell ref="A384:B384"/>
    <mergeCell ref="A385:B385"/>
    <mergeCell ref="A386:B386"/>
    <mergeCell ref="A387:B387"/>
    <mergeCell ref="A1:B2"/>
    <mergeCell ref="C1:C2"/>
    <mergeCell ref="D1:D2"/>
    <mergeCell ref="E1:E2"/>
    <mergeCell ref="F1:F2"/>
    <mergeCell ref="A10:B10"/>
    <mergeCell ref="A11:B11"/>
    <mergeCell ref="A12:B12"/>
    <mergeCell ref="A13:B13"/>
    <mergeCell ref="A14:B14"/>
    <mergeCell ref="A15:B15"/>
    <mergeCell ref="A16:B16"/>
    <mergeCell ref="A17:B17"/>
    <mergeCell ref="A18:B18"/>
    <mergeCell ref="A19:B19"/>
    <mergeCell ref="A20:B20"/>
    <mergeCell ref="A21:B21"/>
    <mergeCell ref="A22:B22"/>
    <mergeCell ref="A23:B23"/>
    <mergeCell ref="A24:B24"/>
    <mergeCell ref="G1:H1"/>
    <mergeCell ref="O1:O2"/>
    <mergeCell ref="A3:B3"/>
    <mergeCell ref="A4:B4"/>
    <mergeCell ref="A5:B5"/>
    <mergeCell ref="A6:B6"/>
    <mergeCell ref="A7:B7"/>
    <mergeCell ref="A8:B8"/>
    <mergeCell ref="A9:B9"/>
    <mergeCell ref="A25:B25"/>
    <mergeCell ref="A26:B26"/>
    <mergeCell ref="A27:B27"/>
    <mergeCell ref="A28:B28"/>
    <mergeCell ref="A29:B29"/>
    <mergeCell ref="A30:B30"/>
    <mergeCell ref="A31:B31"/>
    <mergeCell ref="A32:B32"/>
    <mergeCell ref="A33:B33"/>
    <mergeCell ref="A34:B34"/>
    <mergeCell ref="A35:B35"/>
    <mergeCell ref="A36:B36"/>
    <mergeCell ref="A37:B37"/>
    <mergeCell ref="A38:B38"/>
    <mergeCell ref="A39:B39"/>
    <mergeCell ref="A40:B40"/>
    <mergeCell ref="A41:B41"/>
    <mergeCell ref="A42:B42"/>
    <mergeCell ref="A43:B43"/>
    <mergeCell ref="A44:B44"/>
    <mergeCell ref="A45:B45"/>
    <mergeCell ref="A46:B46"/>
    <mergeCell ref="A47:B47"/>
    <mergeCell ref="A48:B48"/>
    <mergeCell ref="A49:B49"/>
    <mergeCell ref="A50:B50"/>
    <mergeCell ref="A51:B51"/>
    <mergeCell ref="A52:B52"/>
    <mergeCell ref="A53:B53"/>
    <mergeCell ref="A54:B54"/>
    <mergeCell ref="A55:B55"/>
    <mergeCell ref="A56:B56"/>
    <mergeCell ref="A57:B57"/>
    <mergeCell ref="A58:B58"/>
    <mergeCell ref="A59:B59"/>
    <mergeCell ref="A60:B60"/>
    <mergeCell ref="A61:B61"/>
    <mergeCell ref="A62:B62"/>
    <mergeCell ref="A63:B63"/>
    <mergeCell ref="A64:B64"/>
    <mergeCell ref="A65:B65"/>
    <mergeCell ref="A66:B66"/>
    <mergeCell ref="A67:B67"/>
    <mergeCell ref="A68:B68"/>
    <mergeCell ref="A69:B69"/>
    <mergeCell ref="A70:B70"/>
    <mergeCell ref="A71:B71"/>
    <mergeCell ref="A72:B72"/>
    <mergeCell ref="A73:B73"/>
    <mergeCell ref="A74:B74"/>
    <mergeCell ref="A75:B75"/>
    <mergeCell ref="A76:B76"/>
    <mergeCell ref="A77:B77"/>
    <mergeCell ref="A78:B78"/>
    <mergeCell ref="A79:B79"/>
    <mergeCell ref="A80:B80"/>
    <mergeCell ref="A81:B81"/>
    <mergeCell ref="A82:B82"/>
    <mergeCell ref="A83:B83"/>
    <mergeCell ref="A84:B84"/>
    <mergeCell ref="A85:B85"/>
    <mergeCell ref="A86:B86"/>
    <mergeCell ref="A87:B87"/>
    <mergeCell ref="A88:B88"/>
    <mergeCell ref="A89:B89"/>
    <mergeCell ref="A90:B90"/>
    <mergeCell ref="A91:B91"/>
    <mergeCell ref="A92:B92"/>
    <mergeCell ref="A93:B93"/>
    <mergeCell ref="A94:B94"/>
    <mergeCell ref="A95:B95"/>
    <mergeCell ref="A96:B96"/>
    <mergeCell ref="A97:B97"/>
    <mergeCell ref="A98:B98"/>
    <mergeCell ref="A99:B99"/>
    <mergeCell ref="A100:B100"/>
    <mergeCell ref="A101:B101"/>
    <mergeCell ref="A102:B102"/>
    <mergeCell ref="A103:B103"/>
    <mergeCell ref="A104:B104"/>
    <mergeCell ref="A105:B105"/>
    <mergeCell ref="A106:B106"/>
    <mergeCell ref="A107:B107"/>
    <mergeCell ref="A108:B108"/>
    <mergeCell ref="A109:B109"/>
    <mergeCell ref="A110:B110"/>
    <mergeCell ref="A111:B111"/>
    <mergeCell ref="A112:B112"/>
    <mergeCell ref="A113:B113"/>
    <mergeCell ref="A114:B114"/>
    <mergeCell ref="A115:B115"/>
    <mergeCell ref="A116:B116"/>
    <mergeCell ref="A117:B117"/>
    <mergeCell ref="A118:B118"/>
    <mergeCell ref="A119:B119"/>
    <mergeCell ref="A120:B120"/>
    <mergeCell ref="A121:B121"/>
    <mergeCell ref="A122:B122"/>
    <mergeCell ref="A123:B123"/>
    <mergeCell ref="A124:B124"/>
    <mergeCell ref="A125:B125"/>
    <mergeCell ref="A126:B126"/>
    <mergeCell ref="A127:B127"/>
    <mergeCell ref="A128:B128"/>
    <mergeCell ref="A129:B129"/>
    <mergeCell ref="A130:B130"/>
    <mergeCell ref="A131:B131"/>
    <mergeCell ref="A132:B132"/>
    <mergeCell ref="A133:B133"/>
    <mergeCell ref="A134:B134"/>
    <mergeCell ref="A135:B135"/>
    <mergeCell ref="A136:B136"/>
    <mergeCell ref="A137:B137"/>
    <mergeCell ref="A138:B138"/>
    <mergeCell ref="A139:B139"/>
    <mergeCell ref="A140:B140"/>
    <mergeCell ref="A141:B141"/>
    <mergeCell ref="A142:B142"/>
    <mergeCell ref="A143:B143"/>
    <mergeCell ref="A144:B144"/>
    <mergeCell ref="A145:B145"/>
    <mergeCell ref="A146:B146"/>
    <mergeCell ref="A147:B147"/>
    <mergeCell ref="A148:B148"/>
    <mergeCell ref="A149:B149"/>
    <mergeCell ref="A150:B150"/>
    <mergeCell ref="A151:B151"/>
    <mergeCell ref="A152:B152"/>
    <mergeCell ref="A153:B153"/>
    <mergeCell ref="A154:B154"/>
    <mergeCell ref="A155:B155"/>
    <mergeCell ref="A156:B156"/>
    <mergeCell ref="A157:B157"/>
    <mergeCell ref="A158:B158"/>
    <mergeCell ref="A159:B159"/>
    <mergeCell ref="A160:B160"/>
    <mergeCell ref="A161:B161"/>
    <mergeCell ref="A162:B162"/>
    <mergeCell ref="A163:B163"/>
    <mergeCell ref="A164:B164"/>
    <mergeCell ref="A165:B165"/>
    <mergeCell ref="A166:B166"/>
    <mergeCell ref="A167:B167"/>
    <mergeCell ref="A168:B168"/>
    <mergeCell ref="A169:B169"/>
    <mergeCell ref="A170:B170"/>
    <mergeCell ref="A171:B171"/>
    <mergeCell ref="A172:B172"/>
    <mergeCell ref="A173:B173"/>
    <mergeCell ref="A174:B174"/>
    <mergeCell ref="A175:B175"/>
    <mergeCell ref="A176:B176"/>
    <mergeCell ref="A177:B177"/>
    <mergeCell ref="A178:B178"/>
    <mergeCell ref="A179:B179"/>
    <mergeCell ref="A180:B180"/>
    <mergeCell ref="A181:B181"/>
    <mergeCell ref="A182:B182"/>
    <mergeCell ref="A183:B183"/>
    <mergeCell ref="A184:B184"/>
    <mergeCell ref="A185:B185"/>
    <mergeCell ref="A186:B186"/>
    <mergeCell ref="A187:B187"/>
    <mergeCell ref="A188:B188"/>
    <mergeCell ref="A189:B189"/>
    <mergeCell ref="A190:B190"/>
    <mergeCell ref="A191:B191"/>
    <mergeCell ref="A192:B192"/>
    <mergeCell ref="A193:B193"/>
    <mergeCell ref="A194:B194"/>
    <mergeCell ref="A195:B195"/>
    <mergeCell ref="A196:B196"/>
    <mergeCell ref="A197:B197"/>
    <mergeCell ref="A198:B198"/>
    <mergeCell ref="A199:B199"/>
    <mergeCell ref="A200:B200"/>
    <mergeCell ref="A201:B201"/>
    <mergeCell ref="A202:B202"/>
    <mergeCell ref="A203:B203"/>
    <mergeCell ref="A204:B204"/>
    <mergeCell ref="A205:B205"/>
    <mergeCell ref="A206:B206"/>
    <mergeCell ref="A207:B207"/>
    <mergeCell ref="A208:B208"/>
    <mergeCell ref="A209:B209"/>
    <mergeCell ref="A210:B210"/>
    <mergeCell ref="A211:B211"/>
    <mergeCell ref="A212:B212"/>
    <mergeCell ref="A213:B213"/>
    <mergeCell ref="A214:B214"/>
    <mergeCell ref="A215:B215"/>
    <mergeCell ref="A216:B216"/>
    <mergeCell ref="A217:B217"/>
    <mergeCell ref="A218:B218"/>
    <mergeCell ref="A219:B219"/>
    <mergeCell ref="A220:B220"/>
    <mergeCell ref="A221:B221"/>
    <mergeCell ref="A222:B222"/>
    <mergeCell ref="A223:B223"/>
    <mergeCell ref="A224:B224"/>
    <mergeCell ref="A225:B225"/>
    <mergeCell ref="A226:B226"/>
    <mergeCell ref="A227:B227"/>
    <mergeCell ref="A228:B228"/>
    <mergeCell ref="A229:B229"/>
    <mergeCell ref="A230:B230"/>
    <mergeCell ref="A231:B231"/>
    <mergeCell ref="A232:B232"/>
    <mergeCell ref="A233:B233"/>
    <mergeCell ref="A234:B234"/>
    <mergeCell ref="A235:B235"/>
    <mergeCell ref="A236:B236"/>
    <mergeCell ref="A237:B237"/>
    <mergeCell ref="A238:B238"/>
    <mergeCell ref="A239:B239"/>
    <mergeCell ref="A240:B240"/>
    <mergeCell ref="A241:B241"/>
    <mergeCell ref="A242:B242"/>
    <mergeCell ref="A243:B243"/>
    <mergeCell ref="A244:B244"/>
    <mergeCell ref="A245:B245"/>
    <mergeCell ref="A246:B246"/>
    <mergeCell ref="A247:B247"/>
    <mergeCell ref="A248:B248"/>
    <mergeCell ref="A249:B249"/>
    <mergeCell ref="A250:B250"/>
    <mergeCell ref="A251:B251"/>
    <mergeCell ref="A252:B252"/>
    <mergeCell ref="A253:B253"/>
    <mergeCell ref="A254:B254"/>
    <mergeCell ref="A255:B255"/>
    <mergeCell ref="A256:B256"/>
    <mergeCell ref="A257:B257"/>
    <mergeCell ref="A258:B258"/>
    <mergeCell ref="A259:B259"/>
    <mergeCell ref="A260:B260"/>
    <mergeCell ref="A261:B261"/>
    <mergeCell ref="A262:B262"/>
    <mergeCell ref="A263:B263"/>
    <mergeCell ref="A264:B264"/>
    <mergeCell ref="A265:B265"/>
    <mergeCell ref="A266:B266"/>
    <mergeCell ref="A267:B267"/>
    <mergeCell ref="A268:B268"/>
    <mergeCell ref="A269:B269"/>
    <mergeCell ref="A270:B270"/>
    <mergeCell ref="A271:B271"/>
    <mergeCell ref="A272:B272"/>
    <mergeCell ref="A273:B273"/>
    <mergeCell ref="A274:B274"/>
    <mergeCell ref="A275:B275"/>
    <mergeCell ref="A276:B276"/>
    <mergeCell ref="A277:B277"/>
    <mergeCell ref="A278:B278"/>
    <mergeCell ref="A279:B279"/>
    <mergeCell ref="A280:B280"/>
    <mergeCell ref="A281:B281"/>
    <mergeCell ref="A282:B282"/>
    <mergeCell ref="A283:B283"/>
    <mergeCell ref="A284:B284"/>
    <mergeCell ref="A285:B285"/>
    <mergeCell ref="A286:B286"/>
    <mergeCell ref="A287:B287"/>
    <mergeCell ref="A288:B288"/>
    <mergeCell ref="A289:B289"/>
    <mergeCell ref="A290:B290"/>
    <mergeCell ref="A291:B291"/>
    <mergeCell ref="A292:B292"/>
    <mergeCell ref="A293:B293"/>
    <mergeCell ref="A294:B294"/>
    <mergeCell ref="A295:B295"/>
    <mergeCell ref="A296:B296"/>
    <mergeCell ref="A297:B297"/>
    <mergeCell ref="A298:B298"/>
    <mergeCell ref="A299:B299"/>
    <mergeCell ref="A300:B300"/>
    <mergeCell ref="A301:B301"/>
    <mergeCell ref="A302:B302"/>
    <mergeCell ref="A303:B303"/>
    <mergeCell ref="A304:B304"/>
    <mergeCell ref="A305:B305"/>
    <mergeCell ref="A306:B306"/>
    <mergeCell ref="A307:B307"/>
    <mergeCell ref="A308:B308"/>
    <mergeCell ref="A309:B309"/>
    <mergeCell ref="A310:B310"/>
    <mergeCell ref="A311:B311"/>
    <mergeCell ref="A312:B312"/>
    <mergeCell ref="A313:B313"/>
    <mergeCell ref="A314:B314"/>
    <mergeCell ref="A315:B315"/>
    <mergeCell ref="A316:B316"/>
    <mergeCell ref="A317:B317"/>
    <mergeCell ref="A318:B318"/>
    <mergeCell ref="A319:B319"/>
    <mergeCell ref="A320:B320"/>
    <mergeCell ref="A321:B321"/>
    <mergeCell ref="A331:B331"/>
    <mergeCell ref="A332:B332"/>
    <mergeCell ref="A333:B333"/>
    <mergeCell ref="A334:B334"/>
    <mergeCell ref="A335:B335"/>
    <mergeCell ref="A336:B336"/>
    <mergeCell ref="A337:B337"/>
    <mergeCell ref="A338:B338"/>
    <mergeCell ref="A322:B322"/>
    <mergeCell ref="A323:B323"/>
    <mergeCell ref="A324:B324"/>
    <mergeCell ref="A325:B325"/>
    <mergeCell ref="A326:B326"/>
    <mergeCell ref="A327:B327"/>
    <mergeCell ref="A328:B328"/>
    <mergeCell ref="A329:B329"/>
    <mergeCell ref="A330:B330"/>
  </mergeCells>
  <conditionalFormatting sqref="A7:C428">
    <cfRule type="cellIs" dxfId="98" priority="1" operator="lessThanOrEqual">
      <formula>0</formula>
    </cfRule>
  </conditionalFormatting>
  <conditionalFormatting sqref="E3:G428">
    <cfRule type="cellIs" dxfId="97" priority="2" operator="lessThanOrEqual">
      <formula>0</formula>
    </cfRule>
  </conditionalFormatting>
  <conditionalFormatting sqref="I3:N428">
    <cfRule type="cellIs" dxfId="96" priority="3" operator="lessThanOrEqual">
      <formula>0</formula>
    </cfRule>
  </conditionalFormatting>
  <dataValidations count="4">
    <dataValidation type="list" allowBlank="1" showInputMessage="1" showErrorMessage="1" prompt=" - " sqref="E3:E4">
      <formula1>"11,15,16,17"</formula1>
    </dataValidation>
    <dataValidation type="decimal" operator="greaterThan" allowBlank="1" showInputMessage="1" showErrorMessage="1" prompt=" - " sqref="I3:N429 G3:G429">
      <formula1>0</formula1>
    </dataValidation>
    <dataValidation type="list" allowBlank="1" showInputMessage="1" showErrorMessage="1" prompt=" - " sqref="E5:E428">
      <formula1>"11,14,15,16,17,25"</formula1>
    </dataValidation>
    <dataValidation type="decimal" operator="greaterThanOrEqual" allowBlank="1" showInputMessage="1" showErrorMessage="1" prompt=" - " sqref="D3:D428 F3:F428">
      <formula1>0</formula1>
    </dataValidation>
  </dataValidations>
  <pageMargins left="0.7" right="0.7" top="0.75" bottom="0.75" header="0" footer="0"/>
  <pageSetup orientation="landscape"/>
  <headerFooter>
    <oddHeader>&amp;CPRESUPUESTO DE EGRESOS  PLANTILLA DE PERSONAL DE CARACTER PERMANENTE Ente público de &amp;F Ejercicio fiscal 2024</oddHeader>
    <oddFooter>&amp;RPágina &amp;P de</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69696"/>
  </sheetPr>
  <dimension ref="A1:F153"/>
  <sheetViews>
    <sheetView showGridLines="0" workbookViewId="0">
      <pane ySplit="1" topLeftCell="A2" activePane="bottomLeft" state="frozen"/>
      <selection pane="bottomLeft" activeCell="B3" sqref="B3:C3"/>
    </sheetView>
  </sheetViews>
  <sheetFormatPr baseColWidth="10" defaultColWidth="14.42578125" defaultRowHeight="15" customHeight="1"/>
  <cols>
    <col min="1" max="1" width="6" customWidth="1"/>
    <col min="2" max="2" width="1.140625" customWidth="1"/>
    <col min="3" max="3" width="67.140625" customWidth="1"/>
    <col min="4" max="6" width="17.42578125" customWidth="1"/>
    <col min="7" max="26" width="10" customWidth="1"/>
  </cols>
  <sheetData>
    <row r="1" spans="1:6" ht="30" customHeight="1">
      <c r="A1" s="204" t="s">
        <v>2173</v>
      </c>
      <c r="B1" s="348" t="s">
        <v>2174</v>
      </c>
      <c r="C1" s="349"/>
      <c r="D1" s="75" t="s">
        <v>2086</v>
      </c>
      <c r="E1" s="75" t="s">
        <v>2744</v>
      </c>
      <c r="F1" s="205" t="s">
        <v>2188</v>
      </c>
    </row>
    <row r="2" spans="1:6">
      <c r="A2" s="206">
        <v>1000</v>
      </c>
      <c r="B2" s="350" t="s">
        <v>2640</v>
      </c>
      <c r="C2" s="228"/>
      <c r="D2" s="96">
        <f t="shared" ref="D2:E2" si="0">D3+D5+D9+D10+D11+D12+D13+D19</f>
        <v>0</v>
      </c>
      <c r="E2" s="96">
        <f t="shared" si="0"/>
        <v>0</v>
      </c>
      <c r="F2" s="96">
        <f t="shared" ref="F2:F150" si="1">D2+E2</f>
        <v>0</v>
      </c>
    </row>
    <row r="3" spans="1:6">
      <c r="A3" s="207">
        <v>1100</v>
      </c>
      <c r="B3" s="351" t="s">
        <v>2745</v>
      </c>
      <c r="C3" s="228"/>
      <c r="D3" s="100">
        <f t="shared" ref="D3:E3" si="2">SUM(D4)</f>
        <v>0</v>
      </c>
      <c r="E3" s="100">
        <f t="shared" si="2"/>
        <v>0</v>
      </c>
      <c r="F3" s="100">
        <f t="shared" si="1"/>
        <v>0</v>
      </c>
    </row>
    <row r="4" spans="1:6">
      <c r="A4" s="341">
        <v>1101</v>
      </c>
      <c r="B4" s="246"/>
      <c r="C4" s="110" t="s">
        <v>2746</v>
      </c>
      <c r="D4" s="104">
        <f>'CRI-M'!P4</f>
        <v>0</v>
      </c>
      <c r="E4" s="105"/>
      <c r="F4" s="105">
        <f t="shared" si="1"/>
        <v>0</v>
      </c>
    </row>
    <row r="5" spans="1:6">
      <c r="A5" s="207">
        <v>1200</v>
      </c>
      <c r="B5" s="346" t="s">
        <v>2747</v>
      </c>
      <c r="C5" s="228"/>
      <c r="D5" s="100">
        <f t="shared" ref="D5:E5" si="3">SUM(D6:D8)</f>
        <v>0</v>
      </c>
      <c r="E5" s="100">
        <f t="shared" si="3"/>
        <v>0</v>
      </c>
      <c r="F5" s="100">
        <f t="shared" si="1"/>
        <v>0</v>
      </c>
    </row>
    <row r="6" spans="1:6">
      <c r="A6" s="341">
        <v>1201</v>
      </c>
      <c r="B6" s="246"/>
      <c r="C6" s="110" t="s">
        <v>2748</v>
      </c>
      <c r="D6" s="104">
        <f>'CRI-M'!P6</f>
        <v>0</v>
      </c>
      <c r="E6" s="105"/>
      <c r="F6" s="105">
        <f t="shared" si="1"/>
        <v>0</v>
      </c>
    </row>
    <row r="7" spans="1:6">
      <c r="A7" s="341">
        <v>1202</v>
      </c>
      <c r="B7" s="246"/>
      <c r="C7" s="110" t="s">
        <v>2749</v>
      </c>
      <c r="D7" s="104">
        <f>'CRI-M'!P7</f>
        <v>0</v>
      </c>
      <c r="E7" s="105"/>
      <c r="F7" s="105">
        <f t="shared" si="1"/>
        <v>0</v>
      </c>
    </row>
    <row r="8" spans="1:6">
      <c r="A8" s="341">
        <v>1203</v>
      </c>
      <c r="B8" s="246"/>
      <c r="C8" s="110" t="s">
        <v>2750</v>
      </c>
      <c r="D8" s="104">
        <f>'CRI-M'!P8</f>
        <v>0</v>
      </c>
      <c r="E8" s="105"/>
      <c r="F8" s="105">
        <f t="shared" si="1"/>
        <v>0</v>
      </c>
    </row>
    <row r="9" spans="1:6">
      <c r="A9" s="207">
        <v>1300</v>
      </c>
      <c r="B9" s="346" t="s">
        <v>2751</v>
      </c>
      <c r="C9" s="228"/>
      <c r="D9" s="107">
        <v>0</v>
      </c>
      <c r="E9" s="107">
        <v>0</v>
      </c>
      <c r="F9" s="107">
        <f t="shared" si="1"/>
        <v>0</v>
      </c>
    </row>
    <row r="10" spans="1:6">
      <c r="A10" s="207">
        <v>1400</v>
      </c>
      <c r="B10" s="346" t="s">
        <v>2752</v>
      </c>
      <c r="C10" s="228"/>
      <c r="D10" s="107">
        <v>0</v>
      </c>
      <c r="E10" s="107">
        <v>0</v>
      </c>
      <c r="F10" s="107">
        <f t="shared" si="1"/>
        <v>0</v>
      </c>
    </row>
    <row r="11" spans="1:6">
      <c r="A11" s="207">
        <v>1500</v>
      </c>
      <c r="B11" s="346" t="s">
        <v>2753</v>
      </c>
      <c r="C11" s="228"/>
      <c r="D11" s="107">
        <v>0</v>
      </c>
      <c r="E11" s="107">
        <v>0</v>
      </c>
      <c r="F11" s="107">
        <f t="shared" si="1"/>
        <v>0</v>
      </c>
    </row>
    <row r="12" spans="1:6">
      <c r="A12" s="207">
        <v>1600</v>
      </c>
      <c r="B12" s="346" t="s">
        <v>2754</v>
      </c>
      <c r="C12" s="228"/>
      <c r="D12" s="107">
        <v>0</v>
      </c>
      <c r="E12" s="107">
        <v>0</v>
      </c>
      <c r="F12" s="107">
        <f t="shared" si="1"/>
        <v>0</v>
      </c>
    </row>
    <row r="13" spans="1:6">
      <c r="A13" s="207">
        <v>1700</v>
      </c>
      <c r="B13" s="346" t="s">
        <v>2755</v>
      </c>
      <c r="C13" s="228"/>
      <c r="D13" s="107">
        <f t="shared" ref="D13:E13" si="4">SUM(D14:D18)</f>
        <v>0</v>
      </c>
      <c r="E13" s="107">
        <f t="shared" si="4"/>
        <v>0</v>
      </c>
      <c r="F13" s="107">
        <f t="shared" si="1"/>
        <v>0</v>
      </c>
    </row>
    <row r="14" spans="1:6">
      <c r="A14" s="341">
        <v>1701</v>
      </c>
      <c r="B14" s="246"/>
      <c r="C14" s="110" t="s">
        <v>2756</v>
      </c>
      <c r="D14" s="104">
        <f>'CRI-M'!P14</f>
        <v>0</v>
      </c>
      <c r="E14" s="105"/>
      <c r="F14" s="105">
        <f t="shared" si="1"/>
        <v>0</v>
      </c>
    </row>
    <row r="15" spans="1:6">
      <c r="A15" s="341">
        <v>1702</v>
      </c>
      <c r="B15" s="246"/>
      <c r="C15" s="110" t="s">
        <v>2757</v>
      </c>
      <c r="D15" s="104">
        <f>'CRI-M'!P15</f>
        <v>0</v>
      </c>
      <c r="E15" s="105"/>
      <c r="F15" s="105">
        <f t="shared" si="1"/>
        <v>0</v>
      </c>
    </row>
    <row r="16" spans="1:6">
      <c r="A16" s="341">
        <v>1703</v>
      </c>
      <c r="B16" s="246"/>
      <c r="C16" s="110" t="s">
        <v>2758</v>
      </c>
      <c r="D16" s="104">
        <f>'CRI-M'!P16</f>
        <v>0</v>
      </c>
      <c r="E16" s="105"/>
      <c r="F16" s="105">
        <f t="shared" si="1"/>
        <v>0</v>
      </c>
    </row>
    <row r="17" spans="1:6">
      <c r="A17" s="341">
        <v>1704</v>
      </c>
      <c r="B17" s="246"/>
      <c r="C17" s="110" t="s">
        <v>2759</v>
      </c>
      <c r="D17" s="104">
        <f>'CRI-M'!P17</f>
        <v>0</v>
      </c>
      <c r="E17" s="105"/>
      <c r="F17" s="105">
        <f t="shared" si="1"/>
        <v>0</v>
      </c>
    </row>
    <row r="18" spans="1:6">
      <c r="A18" s="341">
        <v>1709</v>
      </c>
      <c r="B18" s="246"/>
      <c r="C18" s="110" t="s">
        <v>2760</v>
      </c>
      <c r="D18" s="104">
        <f>'CRI-M'!P18</f>
        <v>0</v>
      </c>
      <c r="E18" s="105"/>
      <c r="F18" s="105">
        <f t="shared" si="1"/>
        <v>0</v>
      </c>
    </row>
    <row r="19" spans="1:6">
      <c r="A19" s="207">
        <v>1800</v>
      </c>
      <c r="B19" s="346" t="s">
        <v>2761</v>
      </c>
      <c r="C19" s="228"/>
      <c r="D19" s="107">
        <f t="shared" ref="D19:E19" si="5">SUM(D20)</f>
        <v>0</v>
      </c>
      <c r="E19" s="107">
        <f t="shared" si="5"/>
        <v>0</v>
      </c>
      <c r="F19" s="107">
        <f t="shared" si="1"/>
        <v>0</v>
      </c>
    </row>
    <row r="20" spans="1:6">
      <c r="A20" s="341">
        <v>1801</v>
      </c>
      <c r="B20" s="246"/>
      <c r="C20" s="110" t="s">
        <v>2761</v>
      </c>
      <c r="D20" s="104">
        <f>'CRI-M'!P20</f>
        <v>0</v>
      </c>
      <c r="E20" s="105"/>
      <c r="F20" s="105">
        <f t="shared" si="1"/>
        <v>0</v>
      </c>
    </row>
    <row r="21" spans="1:6" ht="30" customHeight="1">
      <c r="A21" s="207">
        <v>1900</v>
      </c>
      <c r="B21" s="342" t="s">
        <v>2762</v>
      </c>
      <c r="C21" s="228"/>
      <c r="D21" s="107">
        <f t="shared" ref="D21:E21" si="6">SUM(D22)</f>
        <v>0</v>
      </c>
      <c r="E21" s="107">
        <f t="shared" si="6"/>
        <v>0</v>
      </c>
      <c r="F21" s="107">
        <f t="shared" si="1"/>
        <v>0</v>
      </c>
    </row>
    <row r="22" spans="1:6" ht="30" customHeight="1">
      <c r="A22" s="341">
        <v>1901</v>
      </c>
      <c r="B22" s="246"/>
      <c r="C22" s="110" t="s">
        <v>2762</v>
      </c>
      <c r="D22" s="104">
        <f>'CRI-M'!P22</f>
        <v>0</v>
      </c>
      <c r="E22" s="105"/>
      <c r="F22" s="105">
        <f t="shared" si="1"/>
        <v>0</v>
      </c>
    </row>
    <row r="23" spans="1:6" ht="15.75" customHeight="1">
      <c r="A23" s="206">
        <v>2000</v>
      </c>
      <c r="B23" s="347" t="s">
        <v>2641</v>
      </c>
      <c r="C23" s="228"/>
      <c r="D23" s="96">
        <f t="shared" ref="D23:E23" si="7">SUM(D24:D28)</f>
        <v>0</v>
      </c>
      <c r="E23" s="96">
        <f t="shared" si="7"/>
        <v>0</v>
      </c>
      <c r="F23" s="96">
        <f t="shared" si="1"/>
        <v>0</v>
      </c>
    </row>
    <row r="24" spans="1:6" ht="15.75" customHeight="1">
      <c r="A24" s="207">
        <v>2100</v>
      </c>
      <c r="B24" s="346" t="s">
        <v>2763</v>
      </c>
      <c r="C24" s="228"/>
      <c r="D24" s="100"/>
      <c r="E24" s="100"/>
      <c r="F24" s="100">
        <f t="shared" si="1"/>
        <v>0</v>
      </c>
    </row>
    <row r="25" spans="1:6" ht="15.75" customHeight="1">
      <c r="A25" s="207">
        <v>2200</v>
      </c>
      <c r="B25" s="346" t="s">
        <v>2764</v>
      </c>
      <c r="C25" s="228"/>
      <c r="D25" s="100"/>
      <c r="E25" s="100"/>
      <c r="F25" s="100">
        <f t="shared" si="1"/>
        <v>0</v>
      </c>
    </row>
    <row r="26" spans="1:6" ht="15.75" customHeight="1">
      <c r="A26" s="207">
        <v>2300</v>
      </c>
      <c r="B26" s="346" t="s">
        <v>2765</v>
      </c>
      <c r="C26" s="228"/>
      <c r="D26" s="100"/>
      <c r="E26" s="100"/>
      <c r="F26" s="100">
        <f t="shared" si="1"/>
        <v>0</v>
      </c>
    </row>
    <row r="27" spans="1:6" ht="15.75" customHeight="1">
      <c r="A27" s="207">
        <v>2400</v>
      </c>
      <c r="B27" s="346" t="s">
        <v>2766</v>
      </c>
      <c r="C27" s="228"/>
      <c r="D27" s="100"/>
      <c r="E27" s="100"/>
      <c r="F27" s="100">
        <f t="shared" si="1"/>
        <v>0</v>
      </c>
    </row>
    <row r="28" spans="1:6" ht="15.75" customHeight="1">
      <c r="A28" s="207">
        <v>2500</v>
      </c>
      <c r="B28" s="346" t="s">
        <v>2767</v>
      </c>
      <c r="C28" s="228"/>
      <c r="D28" s="100"/>
      <c r="E28" s="100"/>
      <c r="F28" s="100">
        <f t="shared" si="1"/>
        <v>0</v>
      </c>
    </row>
    <row r="29" spans="1:6" ht="15.75" customHeight="1">
      <c r="A29" s="206">
        <v>3000</v>
      </c>
      <c r="B29" s="347" t="s">
        <v>2642</v>
      </c>
      <c r="C29" s="228"/>
      <c r="D29" s="96">
        <f t="shared" ref="D29:E29" si="8">SUM(D30)</f>
        <v>0</v>
      </c>
      <c r="E29" s="96">
        <f t="shared" si="8"/>
        <v>0</v>
      </c>
      <c r="F29" s="96">
        <f t="shared" si="1"/>
        <v>0</v>
      </c>
    </row>
    <row r="30" spans="1:6" ht="15.75" customHeight="1">
      <c r="A30" s="207">
        <v>3100</v>
      </c>
      <c r="B30" s="346" t="s">
        <v>2768</v>
      </c>
      <c r="C30" s="228"/>
      <c r="D30" s="100">
        <f t="shared" ref="D30:E30" si="9">SUM(D31)</f>
        <v>0</v>
      </c>
      <c r="E30" s="100">
        <f t="shared" si="9"/>
        <v>0</v>
      </c>
      <c r="F30" s="100">
        <f t="shared" si="1"/>
        <v>0</v>
      </c>
    </row>
    <row r="31" spans="1:6" ht="15.75" customHeight="1">
      <c r="A31" s="341">
        <v>3101</v>
      </c>
      <c r="B31" s="246"/>
      <c r="C31" s="110" t="s">
        <v>2768</v>
      </c>
      <c r="D31" s="104">
        <f>'CRI-M'!P31</f>
        <v>0</v>
      </c>
      <c r="E31" s="105"/>
      <c r="F31" s="105">
        <f t="shared" si="1"/>
        <v>0</v>
      </c>
    </row>
    <row r="32" spans="1:6" ht="30" customHeight="1">
      <c r="A32" s="207">
        <v>3900</v>
      </c>
      <c r="B32" s="342" t="s">
        <v>2769</v>
      </c>
      <c r="C32" s="228"/>
      <c r="D32" s="107">
        <f t="shared" ref="D32:E32" si="10">SUM(D33)</f>
        <v>0</v>
      </c>
      <c r="E32" s="107">
        <f t="shared" si="10"/>
        <v>0</v>
      </c>
      <c r="F32" s="107">
        <f t="shared" si="1"/>
        <v>0</v>
      </c>
    </row>
    <row r="33" spans="1:6" ht="45" customHeight="1">
      <c r="A33" s="341">
        <v>3901</v>
      </c>
      <c r="B33" s="246"/>
      <c r="C33" s="110" t="s">
        <v>2769</v>
      </c>
      <c r="D33" s="104">
        <f>'CRI-M'!P33</f>
        <v>0</v>
      </c>
      <c r="E33" s="105"/>
      <c r="F33" s="105">
        <f t="shared" si="1"/>
        <v>0</v>
      </c>
    </row>
    <row r="34" spans="1:6" ht="15.75" customHeight="1">
      <c r="A34" s="206">
        <v>4000</v>
      </c>
      <c r="B34" s="347" t="s">
        <v>2518</v>
      </c>
      <c r="C34" s="228"/>
      <c r="D34" s="96">
        <f t="shared" ref="D34:E34" si="11">D35+D40+D41+D56+D58</f>
        <v>0</v>
      </c>
      <c r="E34" s="96">
        <f t="shared" si="11"/>
        <v>0</v>
      </c>
      <c r="F34" s="96">
        <f t="shared" si="1"/>
        <v>0</v>
      </c>
    </row>
    <row r="35" spans="1:6" ht="30" customHeight="1">
      <c r="A35" s="207">
        <v>4100</v>
      </c>
      <c r="B35" s="342" t="s">
        <v>2770</v>
      </c>
      <c r="C35" s="228"/>
      <c r="D35" s="100">
        <f t="shared" ref="D35:E35" si="12">SUM(D36:D39)</f>
        <v>0</v>
      </c>
      <c r="E35" s="100">
        <f t="shared" si="12"/>
        <v>0</v>
      </c>
      <c r="F35" s="100">
        <f t="shared" si="1"/>
        <v>0</v>
      </c>
    </row>
    <row r="36" spans="1:6" ht="15.75" customHeight="1">
      <c r="A36" s="341">
        <v>4101</v>
      </c>
      <c r="B36" s="246"/>
      <c r="C36" s="110" t="s">
        <v>2771</v>
      </c>
      <c r="D36" s="104">
        <f>'CRI-M'!P36</f>
        <v>0</v>
      </c>
      <c r="E36" s="105"/>
      <c r="F36" s="105">
        <f t="shared" si="1"/>
        <v>0</v>
      </c>
    </row>
    <row r="37" spans="1:6" ht="15.75" customHeight="1">
      <c r="A37" s="341">
        <v>4102</v>
      </c>
      <c r="B37" s="246"/>
      <c r="C37" s="110" t="s">
        <v>2772</v>
      </c>
      <c r="D37" s="104">
        <f>'CRI-M'!P37</f>
        <v>0</v>
      </c>
      <c r="E37" s="105"/>
      <c r="F37" s="105">
        <f t="shared" si="1"/>
        <v>0</v>
      </c>
    </row>
    <row r="38" spans="1:6" ht="15.75" customHeight="1">
      <c r="A38" s="341">
        <v>4103</v>
      </c>
      <c r="B38" s="246"/>
      <c r="C38" s="110" t="s">
        <v>2773</v>
      </c>
      <c r="D38" s="104">
        <f>'CRI-M'!P38</f>
        <v>0</v>
      </c>
      <c r="E38" s="105"/>
      <c r="F38" s="105">
        <f t="shared" si="1"/>
        <v>0</v>
      </c>
    </row>
    <row r="39" spans="1:6" ht="15.75" customHeight="1">
      <c r="A39" s="341">
        <v>4104</v>
      </c>
      <c r="B39" s="246"/>
      <c r="C39" s="110" t="s">
        <v>2774</v>
      </c>
      <c r="D39" s="104">
        <f>'CRI-M'!P39</f>
        <v>0</v>
      </c>
      <c r="E39" s="105"/>
      <c r="F39" s="105">
        <f t="shared" si="1"/>
        <v>0</v>
      </c>
    </row>
    <row r="40" spans="1:6" ht="15.75" customHeight="1">
      <c r="A40" s="207">
        <v>4200</v>
      </c>
      <c r="B40" s="342" t="s">
        <v>2775</v>
      </c>
      <c r="C40" s="228"/>
      <c r="D40" s="100"/>
      <c r="E40" s="100"/>
      <c r="F40" s="100">
        <f t="shared" si="1"/>
        <v>0</v>
      </c>
    </row>
    <row r="41" spans="1:6" ht="15.75" customHeight="1">
      <c r="A41" s="207">
        <v>4300</v>
      </c>
      <c r="B41" s="342" t="s">
        <v>2776</v>
      </c>
      <c r="C41" s="228"/>
      <c r="D41" s="100">
        <f t="shared" ref="D41:E41" si="13">SUM(D42:D55)</f>
        <v>0</v>
      </c>
      <c r="E41" s="100">
        <f t="shared" si="13"/>
        <v>0</v>
      </c>
      <c r="F41" s="100">
        <f t="shared" si="1"/>
        <v>0</v>
      </c>
    </row>
    <row r="42" spans="1:6" ht="15.75" customHeight="1">
      <c r="A42" s="341" t="s">
        <v>2777</v>
      </c>
      <c r="B42" s="246"/>
      <c r="C42" s="110" t="s">
        <v>2778</v>
      </c>
      <c r="D42" s="104">
        <f>'CRI-M'!P42</f>
        <v>0</v>
      </c>
      <c r="E42" s="105"/>
      <c r="F42" s="105">
        <f t="shared" si="1"/>
        <v>0</v>
      </c>
    </row>
    <row r="43" spans="1:6" ht="15.75" customHeight="1">
      <c r="A43" s="341" t="s">
        <v>2779</v>
      </c>
      <c r="B43" s="246"/>
      <c r="C43" s="110" t="s">
        <v>2780</v>
      </c>
      <c r="D43" s="104">
        <f>'CRI-M'!P43</f>
        <v>0</v>
      </c>
      <c r="E43" s="105"/>
      <c r="F43" s="105">
        <f t="shared" si="1"/>
        <v>0</v>
      </c>
    </row>
    <row r="44" spans="1:6" ht="30" customHeight="1">
      <c r="A44" s="341">
        <v>4303</v>
      </c>
      <c r="B44" s="246"/>
      <c r="C44" s="110" t="s">
        <v>2781</v>
      </c>
      <c r="D44" s="104">
        <f>'CRI-M'!P44</f>
        <v>0</v>
      </c>
      <c r="E44" s="105"/>
      <c r="F44" s="105">
        <f t="shared" si="1"/>
        <v>0</v>
      </c>
    </row>
    <row r="45" spans="1:6" ht="15.75" customHeight="1">
      <c r="A45" s="341">
        <v>4304</v>
      </c>
      <c r="B45" s="246"/>
      <c r="C45" s="110" t="s">
        <v>2782</v>
      </c>
      <c r="D45" s="104">
        <f>'CRI-M'!P45</f>
        <v>0</v>
      </c>
      <c r="E45" s="105"/>
      <c r="F45" s="105">
        <f t="shared" si="1"/>
        <v>0</v>
      </c>
    </row>
    <row r="46" spans="1:6" ht="15.75" customHeight="1">
      <c r="A46" s="341">
        <v>4305</v>
      </c>
      <c r="B46" s="246"/>
      <c r="C46" s="110" t="s">
        <v>2783</v>
      </c>
      <c r="D46" s="104">
        <f>'CRI-M'!P46</f>
        <v>0</v>
      </c>
      <c r="E46" s="105"/>
      <c r="F46" s="105">
        <f t="shared" si="1"/>
        <v>0</v>
      </c>
    </row>
    <row r="47" spans="1:6" ht="30" customHeight="1">
      <c r="A47" s="341">
        <v>4306</v>
      </c>
      <c r="B47" s="246"/>
      <c r="C47" s="110" t="s">
        <v>2784</v>
      </c>
      <c r="D47" s="104">
        <f>'CRI-M'!P47</f>
        <v>0</v>
      </c>
      <c r="E47" s="105"/>
      <c r="F47" s="105">
        <f t="shared" si="1"/>
        <v>0</v>
      </c>
    </row>
    <row r="48" spans="1:6" ht="15.75" customHeight="1">
      <c r="A48" s="341">
        <v>4307</v>
      </c>
      <c r="B48" s="246"/>
      <c r="C48" s="110" t="s">
        <v>2785</v>
      </c>
      <c r="D48" s="104">
        <f>'CRI-M'!P48</f>
        <v>0</v>
      </c>
      <c r="E48" s="105"/>
      <c r="F48" s="105">
        <f t="shared" si="1"/>
        <v>0</v>
      </c>
    </row>
    <row r="49" spans="1:6" ht="15.75" customHeight="1">
      <c r="A49" s="341">
        <v>4308</v>
      </c>
      <c r="B49" s="246"/>
      <c r="C49" s="110" t="s">
        <v>2786</v>
      </c>
      <c r="D49" s="104">
        <f>'CRI-M'!P49</f>
        <v>0</v>
      </c>
      <c r="E49" s="105"/>
      <c r="F49" s="105">
        <f t="shared" si="1"/>
        <v>0</v>
      </c>
    </row>
    <row r="50" spans="1:6" ht="30" customHeight="1">
      <c r="A50" s="341">
        <v>4309</v>
      </c>
      <c r="B50" s="246"/>
      <c r="C50" s="110" t="s">
        <v>1346</v>
      </c>
      <c r="D50" s="104">
        <f>'CRI-M'!P50</f>
        <v>0</v>
      </c>
      <c r="E50" s="105"/>
      <c r="F50" s="105">
        <f t="shared" si="1"/>
        <v>0</v>
      </c>
    </row>
    <row r="51" spans="1:6" ht="30" customHeight="1">
      <c r="A51" s="341">
        <v>4310</v>
      </c>
      <c r="B51" s="246"/>
      <c r="C51" s="110" t="s">
        <v>2787</v>
      </c>
      <c r="D51" s="104">
        <f>'CRI-M'!P51</f>
        <v>0</v>
      </c>
      <c r="E51" s="105"/>
      <c r="F51" s="105">
        <f t="shared" si="1"/>
        <v>0</v>
      </c>
    </row>
    <row r="52" spans="1:6" ht="15.75" customHeight="1">
      <c r="A52" s="341">
        <v>4311</v>
      </c>
      <c r="B52" s="246"/>
      <c r="C52" s="110" t="s">
        <v>2788</v>
      </c>
      <c r="D52" s="104">
        <f>'CRI-M'!P52</f>
        <v>0</v>
      </c>
      <c r="E52" s="105"/>
      <c r="F52" s="105">
        <f t="shared" si="1"/>
        <v>0</v>
      </c>
    </row>
    <row r="53" spans="1:6" ht="15.75" customHeight="1">
      <c r="A53" s="341">
        <v>4312</v>
      </c>
      <c r="B53" s="246"/>
      <c r="C53" s="110" t="s">
        <v>2789</v>
      </c>
      <c r="D53" s="104">
        <f>'CRI-M'!P53</f>
        <v>0</v>
      </c>
      <c r="E53" s="105"/>
      <c r="F53" s="105">
        <f t="shared" si="1"/>
        <v>0</v>
      </c>
    </row>
    <row r="54" spans="1:6" ht="15.75" customHeight="1">
      <c r="A54" s="341">
        <v>4313</v>
      </c>
      <c r="B54" s="246"/>
      <c r="C54" s="110" t="s">
        <v>2790</v>
      </c>
      <c r="D54" s="104">
        <f>'CRI-M'!P54</f>
        <v>0</v>
      </c>
      <c r="E54" s="105"/>
      <c r="F54" s="105">
        <f t="shared" si="1"/>
        <v>0</v>
      </c>
    </row>
    <row r="55" spans="1:6" ht="15.75" customHeight="1">
      <c r="A55" s="341">
        <v>4314</v>
      </c>
      <c r="B55" s="246"/>
      <c r="C55" s="110" t="s">
        <v>2791</v>
      </c>
      <c r="D55" s="104">
        <f>'CRI-M'!P55</f>
        <v>0</v>
      </c>
      <c r="E55" s="105"/>
      <c r="F55" s="105">
        <f t="shared" si="1"/>
        <v>0</v>
      </c>
    </row>
    <row r="56" spans="1:6" ht="15.75" customHeight="1">
      <c r="A56" s="207">
        <v>4400</v>
      </c>
      <c r="B56" s="342" t="s">
        <v>2792</v>
      </c>
      <c r="C56" s="228"/>
      <c r="D56" s="100">
        <f t="shared" ref="D56:E56" si="14">SUM(D57)</f>
        <v>0</v>
      </c>
      <c r="E56" s="100">
        <f t="shared" si="14"/>
        <v>0</v>
      </c>
      <c r="F56" s="100">
        <f t="shared" si="1"/>
        <v>0</v>
      </c>
    </row>
    <row r="57" spans="1:6" ht="15.75" customHeight="1">
      <c r="A57" s="341">
        <v>4401</v>
      </c>
      <c r="B57" s="246"/>
      <c r="C57" s="110" t="s">
        <v>2792</v>
      </c>
      <c r="D57" s="104">
        <f>'CRI-M'!P57</f>
        <v>0</v>
      </c>
      <c r="E57" s="105"/>
      <c r="F57" s="105">
        <f t="shared" si="1"/>
        <v>0</v>
      </c>
    </row>
    <row r="58" spans="1:6" ht="15.75" customHeight="1">
      <c r="A58" s="207">
        <v>4500</v>
      </c>
      <c r="B58" s="342" t="s">
        <v>2793</v>
      </c>
      <c r="C58" s="228"/>
      <c r="D58" s="100">
        <f t="shared" ref="D58:E58" si="15">SUM(D59:D63)</f>
        <v>0</v>
      </c>
      <c r="E58" s="100">
        <f t="shared" si="15"/>
        <v>0</v>
      </c>
      <c r="F58" s="100">
        <f t="shared" si="1"/>
        <v>0</v>
      </c>
    </row>
    <row r="59" spans="1:6" ht="15.75" customHeight="1">
      <c r="A59" s="341">
        <v>4501</v>
      </c>
      <c r="B59" s="246"/>
      <c r="C59" s="110" t="s">
        <v>2756</v>
      </c>
      <c r="D59" s="104">
        <f>'CRI-M'!P59</f>
        <v>0</v>
      </c>
      <c r="E59" s="105"/>
      <c r="F59" s="105">
        <f t="shared" si="1"/>
        <v>0</v>
      </c>
    </row>
    <row r="60" spans="1:6" ht="15.75" customHeight="1">
      <c r="A60" s="341">
        <v>4502</v>
      </c>
      <c r="B60" s="246"/>
      <c r="C60" s="110" t="s">
        <v>2757</v>
      </c>
      <c r="D60" s="104">
        <f>'CRI-M'!P60</f>
        <v>0</v>
      </c>
      <c r="E60" s="105"/>
      <c r="F60" s="105">
        <f t="shared" si="1"/>
        <v>0</v>
      </c>
    </row>
    <row r="61" spans="1:6" ht="15.75" customHeight="1">
      <c r="A61" s="341">
        <v>4503</v>
      </c>
      <c r="B61" s="246"/>
      <c r="C61" s="110" t="s">
        <v>2758</v>
      </c>
      <c r="D61" s="104">
        <f>'CRI-M'!P61</f>
        <v>0</v>
      </c>
      <c r="E61" s="105"/>
      <c r="F61" s="105">
        <f t="shared" si="1"/>
        <v>0</v>
      </c>
    </row>
    <row r="62" spans="1:6" ht="15.75" customHeight="1">
      <c r="A62" s="341">
        <v>4504</v>
      </c>
      <c r="B62" s="246"/>
      <c r="C62" s="110" t="s">
        <v>2759</v>
      </c>
      <c r="D62" s="104">
        <f>'CRI-M'!P62</f>
        <v>0</v>
      </c>
      <c r="E62" s="105"/>
      <c r="F62" s="105">
        <f t="shared" si="1"/>
        <v>0</v>
      </c>
    </row>
    <row r="63" spans="1:6" ht="15.75" customHeight="1">
      <c r="A63" s="341">
        <v>4509</v>
      </c>
      <c r="B63" s="246"/>
      <c r="C63" s="110" t="s">
        <v>2760</v>
      </c>
      <c r="D63" s="104">
        <f>'CRI-M'!P63</f>
        <v>0</v>
      </c>
      <c r="E63" s="105"/>
      <c r="F63" s="105">
        <f t="shared" si="1"/>
        <v>0</v>
      </c>
    </row>
    <row r="64" spans="1:6" ht="30" customHeight="1">
      <c r="A64" s="207">
        <v>4900</v>
      </c>
      <c r="B64" s="342" t="s">
        <v>2794</v>
      </c>
      <c r="C64" s="228"/>
      <c r="D64" s="107">
        <f t="shared" ref="D64:E64" si="16">SUM(D65)</f>
        <v>0</v>
      </c>
      <c r="E64" s="107">
        <f t="shared" si="16"/>
        <v>0</v>
      </c>
      <c r="F64" s="107">
        <f t="shared" si="1"/>
        <v>0</v>
      </c>
    </row>
    <row r="65" spans="1:6" ht="30" customHeight="1">
      <c r="A65" s="341">
        <v>4901</v>
      </c>
      <c r="B65" s="246"/>
      <c r="C65" s="110" t="s">
        <v>2794</v>
      </c>
      <c r="D65" s="104">
        <f>'CRI-M'!P65</f>
        <v>0</v>
      </c>
      <c r="E65" s="105"/>
      <c r="F65" s="105">
        <f t="shared" si="1"/>
        <v>0</v>
      </c>
    </row>
    <row r="66" spans="1:6" ht="15.75" customHeight="1">
      <c r="A66" s="206">
        <v>5000</v>
      </c>
      <c r="B66" s="344" t="s">
        <v>2643</v>
      </c>
      <c r="C66" s="228"/>
      <c r="D66" s="96">
        <f t="shared" ref="D66:E66" si="17">D67+D70</f>
        <v>0</v>
      </c>
      <c r="E66" s="96">
        <f t="shared" si="17"/>
        <v>0</v>
      </c>
      <c r="F66" s="96">
        <f t="shared" si="1"/>
        <v>0</v>
      </c>
    </row>
    <row r="67" spans="1:6" ht="15.75" customHeight="1">
      <c r="A67" s="207">
        <v>5100</v>
      </c>
      <c r="B67" s="342" t="s">
        <v>2643</v>
      </c>
      <c r="C67" s="228"/>
      <c r="D67" s="100">
        <f t="shared" ref="D67:E67" si="18">SUM(D68:D69)</f>
        <v>0</v>
      </c>
      <c r="E67" s="100">
        <f t="shared" si="18"/>
        <v>0</v>
      </c>
      <c r="F67" s="100">
        <f t="shared" si="1"/>
        <v>0</v>
      </c>
    </row>
    <row r="68" spans="1:6" ht="15.75" customHeight="1">
      <c r="A68" s="341">
        <v>5101</v>
      </c>
      <c r="B68" s="246"/>
      <c r="C68" s="110" t="s">
        <v>2795</v>
      </c>
      <c r="D68" s="104">
        <f>'CRI-M'!P68</f>
        <v>0</v>
      </c>
      <c r="E68" s="105"/>
      <c r="F68" s="105">
        <f t="shared" si="1"/>
        <v>0</v>
      </c>
    </row>
    <row r="69" spans="1:6" ht="15.75" customHeight="1">
      <c r="A69" s="341">
        <v>5102</v>
      </c>
      <c r="B69" s="246"/>
      <c r="C69" s="110" t="s">
        <v>2796</v>
      </c>
      <c r="D69" s="104">
        <f>'CRI-M'!P69</f>
        <v>0</v>
      </c>
      <c r="E69" s="105"/>
      <c r="F69" s="105">
        <f t="shared" si="1"/>
        <v>0</v>
      </c>
    </row>
    <row r="70" spans="1:6" ht="15.75" customHeight="1">
      <c r="A70" s="207">
        <v>5200</v>
      </c>
      <c r="B70" s="342" t="s">
        <v>2797</v>
      </c>
      <c r="C70" s="228"/>
      <c r="D70" s="100"/>
      <c r="E70" s="100"/>
      <c r="F70" s="100">
        <f t="shared" si="1"/>
        <v>0</v>
      </c>
    </row>
    <row r="71" spans="1:6" ht="30" customHeight="1">
      <c r="A71" s="207">
        <v>5900</v>
      </c>
      <c r="B71" s="342" t="s">
        <v>2798</v>
      </c>
      <c r="C71" s="228"/>
      <c r="D71" s="107">
        <f t="shared" ref="D71:E71" si="19">SUM(D72)</f>
        <v>0</v>
      </c>
      <c r="E71" s="107">
        <f t="shared" si="19"/>
        <v>0</v>
      </c>
      <c r="F71" s="107">
        <f t="shared" si="1"/>
        <v>0</v>
      </c>
    </row>
    <row r="72" spans="1:6" ht="30" customHeight="1">
      <c r="A72" s="341">
        <v>5901</v>
      </c>
      <c r="B72" s="246"/>
      <c r="C72" s="110" t="s">
        <v>2798</v>
      </c>
      <c r="D72" s="104">
        <f>'CRI-M'!P72</f>
        <v>0</v>
      </c>
      <c r="E72" s="105"/>
      <c r="F72" s="105">
        <f t="shared" si="1"/>
        <v>0</v>
      </c>
    </row>
    <row r="73" spans="1:6" ht="15.75" customHeight="1">
      <c r="A73" s="206">
        <v>6000</v>
      </c>
      <c r="B73" s="344" t="s">
        <v>2799</v>
      </c>
      <c r="C73" s="228"/>
      <c r="D73" s="96">
        <f t="shared" ref="D73:E73" si="20">D74+D78+D81</f>
        <v>0</v>
      </c>
      <c r="E73" s="96">
        <f t="shared" si="20"/>
        <v>0</v>
      </c>
      <c r="F73" s="96">
        <f t="shared" si="1"/>
        <v>0</v>
      </c>
    </row>
    <row r="74" spans="1:6" ht="15.75" customHeight="1">
      <c r="A74" s="207">
        <v>6100</v>
      </c>
      <c r="B74" s="342" t="s">
        <v>2644</v>
      </c>
      <c r="C74" s="228"/>
      <c r="D74" s="100">
        <f t="shared" ref="D74:E74" si="21">SUM(D75:D77)</f>
        <v>0</v>
      </c>
      <c r="E74" s="100">
        <f t="shared" si="21"/>
        <v>0</v>
      </c>
      <c r="F74" s="100">
        <f t="shared" si="1"/>
        <v>0</v>
      </c>
    </row>
    <row r="75" spans="1:6" ht="15.75" customHeight="1">
      <c r="A75" s="341">
        <v>6101</v>
      </c>
      <c r="B75" s="246"/>
      <c r="C75" s="110" t="s">
        <v>2800</v>
      </c>
      <c r="D75" s="104">
        <f>'CRI-M'!P75</f>
        <v>0</v>
      </c>
      <c r="E75" s="105"/>
      <c r="F75" s="105">
        <f t="shared" si="1"/>
        <v>0</v>
      </c>
    </row>
    <row r="76" spans="1:6" ht="15.75" customHeight="1">
      <c r="A76" s="341">
        <v>6102</v>
      </c>
      <c r="B76" s="246"/>
      <c r="C76" s="110" t="s">
        <v>2801</v>
      </c>
      <c r="D76" s="104">
        <f>'CRI-M'!P76</f>
        <v>0</v>
      </c>
      <c r="E76" s="105"/>
      <c r="F76" s="105">
        <f t="shared" si="1"/>
        <v>0</v>
      </c>
    </row>
    <row r="77" spans="1:6" ht="15.75" customHeight="1">
      <c r="A77" s="341">
        <v>6103</v>
      </c>
      <c r="B77" s="246"/>
      <c r="C77" s="110" t="s">
        <v>2802</v>
      </c>
      <c r="D77" s="104">
        <f>'CRI-M'!P77</f>
        <v>0</v>
      </c>
      <c r="E77" s="105"/>
      <c r="F77" s="105">
        <f t="shared" si="1"/>
        <v>0</v>
      </c>
    </row>
    <row r="78" spans="1:6" ht="15.75" customHeight="1">
      <c r="A78" s="207">
        <v>6200</v>
      </c>
      <c r="B78" s="342" t="s">
        <v>2803</v>
      </c>
      <c r="C78" s="228"/>
      <c r="D78" s="100">
        <f t="shared" ref="D78:E78" si="22">SUM(D79:D80)</f>
        <v>0</v>
      </c>
      <c r="E78" s="100">
        <f t="shared" si="22"/>
        <v>0</v>
      </c>
      <c r="F78" s="100">
        <f t="shared" si="1"/>
        <v>0</v>
      </c>
    </row>
    <row r="79" spans="1:6" ht="15.75" customHeight="1">
      <c r="A79" s="341" t="s">
        <v>2804</v>
      </c>
      <c r="B79" s="246"/>
      <c r="C79" s="117" t="s">
        <v>2805</v>
      </c>
      <c r="D79" s="104">
        <f>'CRI-M'!P79</f>
        <v>0</v>
      </c>
      <c r="E79" s="105"/>
      <c r="F79" s="105">
        <f t="shared" si="1"/>
        <v>0</v>
      </c>
    </row>
    <row r="80" spans="1:6" ht="15.75" customHeight="1">
      <c r="A80" s="341">
        <v>6202</v>
      </c>
      <c r="B80" s="246"/>
      <c r="C80" s="117" t="s">
        <v>2806</v>
      </c>
      <c r="D80" s="104">
        <f>'CRI-M'!P80</f>
        <v>0</v>
      </c>
      <c r="E80" s="105"/>
      <c r="F80" s="105">
        <f t="shared" si="1"/>
        <v>0</v>
      </c>
    </row>
    <row r="81" spans="1:6" ht="15.75" customHeight="1">
      <c r="A81" s="207">
        <v>6300</v>
      </c>
      <c r="B81" s="342" t="s">
        <v>2807</v>
      </c>
      <c r="C81" s="228"/>
      <c r="D81" s="100">
        <f t="shared" ref="D81:E81" si="23">SUM(D82:D86)</f>
        <v>0</v>
      </c>
      <c r="E81" s="100">
        <f t="shared" si="23"/>
        <v>0</v>
      </c>
      <c r="F81" s="100">
        <f t="shared" si="1"/>
        <v>0</v>
      </c>
    </row>
    <row r="82" spans="1:6" ht="15.75" customHeight="1">
      <c r="A82" s="341">
        <v>6301</v>
      </c>
      <c r="B82" s="246"/>
      <c r="C82" s="110" t="s">
        <v>2756</v>
      </c>
      <c r="D82" s="104">
        <f>'CRI-M'!P82</f>
        <v>0</v>
      </c>
      <c r="E82" s="105"/>
      <c r="F82" s="105">
        <f t="shared" si="1"/>
        <v>0</v>
      </c>
    </row>
    <row r="83" spans="1:6" ht="15.75" customHeight="1">
      <c r="A83" s="341">
        <v>6302</v>
      </c>
      <c r="B83" s="246"/>
      <c r="C83" s="110" t="s">
        <v>2757</v>
      </c>
      <c r="D83" s="104">
        <f>'CRI-M'!P83</f>
        <v>0</v>
      </c>
      <c r="E83" s="105"/>
      <c r="F83" s="105">
        <f t="shared" si="1"/>
        <v>0</v>
      </c>
    </row>
    <row r="84" spans="1:6" ht="15.75" customHeight="1">
      <c r="A84" s="341">
        <v>6303</v>
      </c>
      <c r="B84" s="246"/>
      <c r="C84" s="110" t="s">
        <v>2758</v>
      </c>
      <c r="D84" s="104">
        <f>'CRI-M'!P84</f>
        <v>0</v>
      </c>
      <c r="E84" s="105"/>
      <c r="F84" s="105">
        <f t="shared" si="1"/>
        <v>0</v>
      </c>
    </row>
    <row r="85" spans="1:6" ht="15.75" customHeight="1">
      <c r="A85" s="341">
        <v>6304</v>
      </c>
      <c r="B85" s="246"/>
      <c r="C85" s="110" t="s">
        <v>2759</v>
      </c>
      <c r="D85" s="104">
        <f>'CRI-M'!P85</f>
        <v>0</v>
      </c>
      <c r="E85" s="105"/>
      <c r="F85" s="105">
        <f t="shared" si="1"/>
        <v>0</v>
      </c>
    </row>
    <row r="86" spans="1:6" ht="15.75" customHeight="1">
      <c r="A86" s="341">
        <v>6309</v>
      </c>
      <c r="B86" s="246"/>
      <c r="C86" s="110" t="s">
        <v>2760</v>
      </c>
      <c r="D86" s="104">
        <f>'CRI-M'!P86</f>
        <v>0</v>
      </c>
      <c r="E86" s="105"/>
      <c r="F86" s="105">
        <f t="shared" si="1"/>
        <v>0</v>
      </c>
    </row>
    <row r="87" spans="1:6" ht="30" customHeight="1">
      <c r="A87" s="207">
        <v>6900</v>
      </c>
      <c r="B87" s="342" t="s">
        <v>2808</v>
      </c>
      <c r="C87" s="228"/>
      <c r="D87" s="107">
        <f t="shared" ref="D87:E87" si="24">SUM(D88)</f>
        <v>0</v>
      </c>
      <c r="E87" s="107">
        <f t="shared" si="24"/>
        <v>0</v>
      </c>
      <c r="F87" s="107">
        <f t="shared" si="1"/>
        <v>0</v>
      </c>
    </row>
    <row r="88" spans="1:6" ht="45" customHeight="1">
      <c r="A88" s="341">
        <v>6901</v>
      </c>
      <c r="B88" s="246"/>
      <c r="C88" s="110" t="s">
        <v>2808</v>
      </c>
      <c r="D88" s="104">
        <f>'CRI-M'!P88</f>
        <v>0</v>
      </c>
      <c r="E88" s="105"/>
      <c r="F88" s="105">
        <f t="shared" si="1"/>
        <v>0</v>
      </c>
    </row>
    <row r="89" spans="1:6" ht="30" customHeight="1">
      <c r="A89" s="206">
        <v>7000</v>
      </c>
      <c r="B89" s="343" t="s">
        <v>2809</v>
      </c>
      <c r="C89" s="228"/>
      <c r="D89" s="96">
        <f t="shared" ref="D89:E89" si="25">D90+D92+D93+D95+D96+D97+D98+D100+D101</f>
        <v>0</v>
      </c>
      <c r="E89" s="96">
        <f t="shared" si="25"/>
        <v>0</v>
      </c>
      <c r="F89" s="96">
        <f t="shared" si="1"/>
        <v>0</v>
      </c>
    </row>
    <row r="90" spans="1:6" ht="30" customHeight="1">
      <c r="A90" s="208">
        <v>7100</v>
      </c>
      <c r="B90" s="342" t="s">
        <v>2810</v>
      </c>
      <c r="C90" s="228"/>
      <c r="D90" s="100">
        <f t="shared" ref="D90:E90" si="26">SUM(D91)</f>
        <v>0</v>
      </c>
      <c r="E90" s="100">
        <f t="shared" si="26"/>
        <v>0</v>
      </c>
      <c r="F90" s="100">
        <f t="shared" si="1"/>
        <v>0</v>
      </c>
    </row>
    <row r="91" spans="1:6" ht="30" customHeight="1">
      <c r="A91" s="341">
        <v>7101</v>
      </c>
      <c r="B91" s="246"/>
      <c r="C91" s="110" t="s">
        <v>2810</v>
      </c>
      <c r="D91" s="104">
        <f>'CRI-M'!P91</f>
        <v>0</v>
      </c>
      <c r="E91" s="105"/>
      <c r="F91" s="105">
        <f t="shared" si="1"/>
        <v>0</v>
      </c>
    </row>
    <row r="92" spans="1:6" ht="30" customHeight="1">
      <c r="A92" s="208">
        <v>7200</v>
      </c>
      <c r="B92" s="342" t="s">
        <v>2811</v>
      </c>
      <c r="C92" s="228"/>
      <c r="D92" s="100"/>
      <c r="E92" s="100"/>
      <c r="F92" s="100">
        <f t="shared" si="1"/>
        <v>0</v>
      </c>
    </row>
    <row r="93" spans="1:6" ht="30" customHeight="1">
      <c r="A93" s="208">
        <v>7300</v>
      </c>
      <c r="B93" s="342" t="s">
        <v>2812</v>
      </c>
      <c r="C93" s="228"/>
      <c r="D93" s="100">
        <f t="shared" ref="D93:E93" si="27">SUM(D94)</f>
        <v>0</v>
      </c>
      <c r="E93" s="100">
        <f t="shared" si="27"/>
        <v>0</v>
      </c>
      <c r="F93" s="100">
        <f t="shared" si="1"/>
        <v>0</v>
      </c>
    </row>
    <row r="94" spans="1:6" ht="30" customHeight="1">
      <c r="A94" s="341">
        <v>7301</v>
      </c>
      <c r="B94" s="246"/>
      <c r="C94" s="110" t="s">
        <v>2812</v>
      </c>
      <c r="D94" s="104">
        <f>'CRI-M'!P94</f>
        <v>0</v>
      </c>
      <c r="E94" s="105"/>
      <c r="F94" s="105">
        <f t="shared" si="1"/>
        <v>0</v>
      </c>
    </row>
    <row r="95" spans="1:6" ht="45" customHeight="1">
      <c r="A95" s="208">
        <v>7400</v>
      </c>
      <c r="B95" s="342" t="s">
        <v>2813</v>
      </c>
      <c r="C95" s="228"/>
      <c r="D95" s="100"/>
      <c r="E95" s="100"/>
      <c r="F95" s="100">
        <f t="shared" si="1"/>
        <v>0</v>
      </c>
    </row>
    <row r="96" spans="1:6" ht="45" customHeight="1">
      <c r="A96" s="208">
        <v>7500</v>
      </c>
      <c r="B96" s="342" t="s">
        <v>2814</v>
      </c>
      <c r="C96" s="228"/>
      <c r="D96" s="100"/>
      <c r="E96" s="100"/>
      <c r="F96" s="100">
        <f t="shared" si="1"/>
        <v>0</v>
      </c>
    </row>
    <row r="97" spans="1:6" ht="45" customHeight="1">
      <c r="A97" s="208">
        <v>7600</v>
      </c>
      <c r="B97" s="342" t="s">
        <v>2815</v>
      </c>
      <c r="C97" s="228"/>
      <c r="D97" s="100"/>
      <c r="E97" s="100"/>
      <c r="F97" s="100">
        <f t="shared" si="1"/>
        <v>0</v>
      </c>
    </row>
    <row r="98" spans="1:6" ht="30" customHeight="1">
      <c r="A98" s="208">
        <v>7700</v>
      </c>
      <c r="B98" s="342" t="s">
        <v>2816</v>
      </c>
      <c r="C98" s="228"/>
      <c r="D98" s="100">
        <f t="shared" ref="D98:E98" si="28">SUM(D99)</f>
        <v>0</v>
      </c>
      <c r="E98" s="100">
        <f t="shared" si="28"/>
        <v>0</v>
      </c>
      <c r="F98" s="100">
        <f t="shared" si="1"/>
        <v>0</v>
      </c>
    </row>
    <row r="99" spans="1:6" ht="30" customHeight="1">
      <c r="A99" s="341">
        <v>7701</v>
      </c>
      <c r="B99" s="246"/>
      <c r="C99" s="110" t="s">
        <v>2816</v>
      </c>
      <c r="D99" s="104">
        <f>'CRI-M'!P99</f>
        <v>0</v>
      </c>
      <c r="E99" s="105"/>
      <c r="F99" s="105">
        <f t="shared" si="1"/>
        <v>0</v>
      </c>
    </row>
    <row r="100" spans="1:6" ht="30" customHeight="1">
      <c r="A100" s="208">
        <v>7800</v>
      </c>
      <c r="B100" s="342" t="s">
        <v>2817</v>
      </c>
      <c r="C100" s="228"/>
      <c r="D100" s="100"/>
      <c r="E100" s="100"/>
      <c r="F100" s="100">
        <f t="shared" si="1"/>
        <v>0</v>
      </c>
    </row>
    <row r="101" spans="1:6" ht="15.75" customHeight="1">
      <c r="A101" s="208">
        <v>7900</v>
      </c>
      <c r="B101" s="342" t="s">
        <v>2719</v>
      </c>
      <c r="C101" s="228"/>
      <c r="D101" s="100">
        <f t="shared" ref="D101:E101" si="29">SUM(D102)</f>
        <v>0</v>
      </c>
      <c r="E101" s="100">
        <f t="shared" si="29"/>
        <v>0</v>
      </c>
      <c r="F101" s="100">
        <f t="shared" si="1"/>
        <v>0</v>
      </c>
    </row>
    <row r="102" spans="1:6" ht="15.75" customHeight="1">
      <c r="A102" s="341">
        <v>7901</v>
      </c>
      <c r="B102" s="246"/>
      <c r="C102" s="110" t="s">
        <v>1377</v>
      </c>
      <c r="D102" s="104">
        <f>'CRI-M'!P102</f>
        <v>0</v>
      </c>
      <c r="E102" s="105"/>
      <c r="F102" s="105">
        <f t="shared" si="1"/>
        <v>0</v>
      </c>
    </row>
    <row r="103" spans="1:6" ht="30" customHeight="1">
      <c r="A103" s="206">
        <v>8000</v>
      </c>
      <c r="B103" s="344" t="s">
        <v>2818</v>
      </c>
      <c r="C103" s="228"/>
      <c r="D103" s="96">
        <f t="shared" ref="D103:E103" si="30">D104+D117+D120+D125+D131</f>
        <v>0</v>
      </c>
      <c r="E103" s="96">
        <f t="shared" si="30"/>
        <v>0</v>
      </c>
      <c r="F103" s="96">
        <f t="shared" si="1"/>
        <v>0</v>
      </c>
    </row>
    <row r="104" spans="1:6" ht="15.75" customHeight="1">
      <c r="A104" s="207">
        <v>8100</v>
      </c>
      <c r="B104" s="342" t="s">
        <v>2590</v>
      </c>
      <c r="C104" s="228"/>
      <c r="D104" s="100">
        <f t="shared" ref="D104:E104" si="31">SUM(D105:D116)</f>
        <v>0</v>
      </c>
      <c r="E104" s="100">
        <f t="shared" si="31"/>
        <v>0</v>
      </c>
      <c r="F104" s="100">
        <f t="shared" si="1"/>
        <v>0</v>
      </c>
    </row>
    <row r="105" spans="1:6" ht="15.75" customHeight="1">
      <c r="A105" s="341">
        <v>8101</v>
      </c>
      <c r="B105" s="246"/>
      <c r="C105" s="110" t="s">
        <v>2819</v>
      </c>
      <c r="D105" s="104">
        <f>'CRI-M'!P105</f>
        <v>0</v>
      </c>
      <c r="E105" s="105"/>
      <c r="F105" s="105">
        <f t="shared" si="1"/>
        <v>0</v>
      </c>
    </row>
    <row r="106" spans="1:6" ht="15.75" customHeight="1">
      <c r="A106" s="341">
        <v>8102</v>
      </c>
      <c r="B106" s="246"/>
      <c r="C106" s="110" t="s">
        <v>2820</v>
      </c>
      <c r="D106" s="104">
        <f>'CRI-M'!P106</f>
        <v>0</v>
      </c>
      <c r="E106" s="105"/>
      <c r="F106" s="105">
        <f t="shared" si="1"/>
        <v>0</v>
      </c>
    </row>
    <row r="107" spans="1:6" ht="15.75" customHeight="1">
      <c r="A107" s="341">
        <v>8103</v>
      </c>
      <c r="B107" s="246"/>
      <c r="C107" s="110" t="s">
        <v>2821</v>
      </c>
      <c r="D107" s="104">
        <f>'CRI-M'!P107</f>
        <v>0</v>
      </c>
      <c r="E107" s="105"/>
      <c r="F107" s="105">
        <f t="shared" si="1"/>
        <v>0</v>
      </c>
    </row>
    <row r="108" spans="1:6" ht="15.75" customHeight="1">
      <c r="A108" s="341">
        <v>8104</v>
      </c>
      <c r="B108" s="246"/>
      <c r="C108" s="110" t="s">
        <v>2822</v>
      </c>
      <c r="D108" s="104">
        <f>'CRI-M'!P108</f>
        <v>0</v>
      </c>
      <c r="E108" s="105"/>
      <c r="F108" s="105">
        <f t="shared" si="1"/>
        <v>0</v>
      </c>
    </row>
    <row r="109" spans="1:6" ht="15.75" customHeight="1">
      <c r="A109" s="341">
        <v>8105</v>
      </c>
      <c r="B109" s="246"/>
      <c r="C109" s="110" t="s">
        <v>2823</v>
      </c>
      <c r="D109" s="104">
        <f>'CRI-M'!P109</f>
        <v>0</v>
      </c>
      <c r="E109" s="105"/>
      <c r="F109" s="105">
        <f t="shared" si="1"/>
        <v>0</v>
      </c>
    </row>
    <row r="110" spans="1:6" ht="15.75" customHeight="1">
      <c r="A110" s="341">
        <v>8106</v>
      </c>
      <c r="B110" s="246"/>
      <c r="C110" s="110" t="s">
        <v>2824</v>
      </c>
      <c r="D110" s="104">
        <f>'CRI-M'!P110</f>
        <v>0</v>
      </c>
      <c r="E110" s="105"/>
      <c r="F110" s="105">
        <f t="shared" si="1"/>
        <v>0</v>
      </c>
    </row>
    <row r="111" spans="1:6" ht="15.75" customHeight="1">
      <c r="A111" s="341">
        <v>8107</v>
      </c>
      <c r="B111" s="246"/>
      <c r="C111" s="110" t="s">
        <v>2825</v>
      </c>
      <c r="D111" s="104">
        <f>'CRI-M'!P111</f>
        <v>0</v>
      </c>
      <c r="E111" s="105"/>
      <c r="F111" s="105">
        <f t="shared" si="1"/>
        <v>0</v>
      </c>
    </row>
    <row r="112" spans="1:6" ht="15.75" customHeight="1">
      <c r="A112" s="341">
        <v>8108</v>
      </c>
      <c r="B112" s="246"/>
      <c r="C112" s="110" t="s">
        <v>2826</v>
      </c>
      <c r="D112" s="104">
        <f>'CRI-M'!P112</f>
        <v>0</v>
      </c>
      <c r="E112" s="105"/>
      <c r="F112" s="105">
        <f t="shared" si="1"/>
        <v>0</v>
      </c>
    </row>
    <row r="113" spans="1:6" ht="15.75" customHeight="1">
      <c r="A113" s="341">
        <v>8109</v>
      </c>
      <c r="B113" s="246"/>
      <c r="C113" s="110" t="s">
        <v>2827</v>
      </c>
      <c r="D113" s="104">
        <f>'CRI-M'!P113</f>
        <v>0</v>
      </c>
      <c r="E113" s="105"/>
      <c r="F113" s="105">
        <f t="shared" si="1"/>
        <v>0</v>
      </c>
    </row>
    <row r="114" spans="1:6" ht="15.75" customHeight="1">
      <c r="A114" s="341">
        <v>8110</v>
      </c>
      <c r="B114" s="246"/>
      <c r="C114" s="110" t="s">
        <v>2828</v>
      </c>
      <c r="D114" s="104">
        <f>'CRI-M'!P114</f>
        <v>0</v>
      </c>
      <c r="E114" s="105"/>
      <c r="F114" s="105">
        <f t="shared" si="1"/>
        <v>0</v>
      </c>
    </row>
    <row r="115" spans="1:6" ht="30" customHeight="1">
      <c r="A115" s="341">
        <v>8111</v>
      </c>
      <c r="B115" s="246"/>
      <c r="C115" s="110" t="s">
        <v>2829</v>
      </c>
      <c r="D115" s="104">
        <f>'CRI-M'!P115</f>
        <v>0</v>
      </c>
      <c r="E115" s="105"/>
      <c r="F115" s="105">
        <f t="shared" si="1"/>
        <v>0</v>
      </c>
    </row>
    <row r="116" spans="1:6" ht="15.75" customHeight="1">
      <c r="A116" s="341">
        <v>8112</v>
      </c>
      <c r="B116" s="246"/>
      <c r="C116" s="110" t="s">
        <v>2830</v>
      </c>
      <c r="D116" s="104">
        <f>'CRI-M'!P116</f>
        <v>0</v>
      </c>
      <c r="E116" s="105"/>
      <c r="F116" s="105">
        <f t="shared" si="1"/>
        <v>0</v>
      </c>
    </row>
    <row r="117" spans="1:6" ht="15.75" customHeight="1">
      <c r="A117" s="207">
        <v>8200</v>
      </c>
      <c r="B117" s="342" t="s">
        <v>2597</v>
      </c>
      <c r="C117" s="228"/>
      <c r="D117" s="100">
        <f t="shared" ref="D117:E117" si="32">SUM(D118:D119)</f>
        <v>0</v>
      </c>
      <c r="E117" s="100">
        <f t="shared" si="32"/>
        <v>0</v>
      </c>
      <c r="F117" s="100">
        <f t="shared" si="1"/>
        <v>0</v>
      </c>
    </row>
    <row r="118" spans="1:6" ht="15.75" customHeight="1">
      <c r="A118" s="341">
        <v>8201</v>
      </c>
      <c r="B118" s="246"/>
      <c r="C118" s="110" t="s">
        <v>2831</v>
      </c>
      <c r="D118" s="105"/>
      <c r="E118" s="104">
        <f>'CRI-M'!P118</f>
        <v>0</v>
      </c>
      <c r="F118" s="105">
        <f t="shared" si="1"/>
        <v>0</v>
      </c>
    </row>
    <row r="119" spans="1:6" ht="15.75" customHeight="1">
      <c r="A119" s="341">
        <v>8202</v>
      </c>
      <c r="B119" s="246"/>
      <c r="C119" s="110" t="s">
        <v>2832</v>
      </c>
      <c r="D119" s="105"/>
      <c r="E119" s="104">
        <f>'CRI-M'!P119</f>
        <v>0</v>
      </c>
      <c r="F119" s="105">
        <f t="shared" si="1"/>
        <v>0</v>
      </c>
    </row>
    <row r="120" spans="1:6" ht="15.75" customHeight="1">
      <c r="A120" s="207">
        <v>8300</v>
      </c>
      <c r="B120" s="342" t="s">
        <v>2603</v>
      </c>
      <c r="C120" s="228"/>
      <c r="D120" s="100">
        <f t="shared" ref="D120:E120" si="33">SUM(D121:D124)</f>
        <v>0</v>
      </c>
      <c r="E120" s="100">
        <f t="shared" si="33"/>
        <v>0</v>
      </c>
      <c r="F120" s="100">
        <f t="shared" si="1"/>
        <v>0</v>
      </c>
    </row>
    <row r="121" spans="1:6" ht="15.75" customHeight="1">
      <c r="A121" s="341">
        <v>8301</v>
      </c>
      <c r="B121" s="246"/>
      <c r="C121" s="117" t="s">
        <v>2833</v>
      </c>
      <c r="D121" s="105"/>
      <c r="E121" s="104">
        <f>'CRI-M'!P121</f>
        <v>0</v>
      </c>
      <c r="F121" s="105">
        <f t="shared" si="1"/>
        <v>0</v>
      </c>
    </row>
    <row r="122" spans="1:6" ht="15.75" customHeight="1">
      <c r="A122" s="341">
        <v>8302</v>
      </c>
      <c r="B122" s="246"/>
      <c r="C122" s="117" t="s">
        <v>2834</v>
      </c>
      <c r="D122" s="105"/>
      <c r="E122" s="104">
        <f>'CRI-M'!P122</f>
        <v>0</v>
      </c>
      <c r="F122" s="105">
        <f t="shared" si="1"/>
        <v>0</v>
      </c>
    </row>
    <row r="123" spans="1:6" ht="15.75" customHeight="1">
      <c r="A123" s="341">
        <v>8303</v>
      </c>
      <c r="B123" s="246"/>
      <c r="C123" s="117" t="s">
        <v>2835</v>
      </c>
      <c r="D123" s="105"/>
      <c r="E123" s="104">
        <f>'CRI-M'!P123</f>
        <v>0</v>
      </c>
      <c r="F123" s="105">
        <f t="shared" si="1"/>
        <v>0</v>
      </c>
    </row>
    <row r="124" spans="1:6" ht="15.75" customHeight="1">
      <c r="A124" s="341">
        <v>8304</v>
      </c>
      <c r="B124" s="246"/>
      <c r="C124" s="117" t="s">
        <v>2836</v>
      </c>
      <c r="D124" s="104">
        <f>'CRI-M'!P124</f>
        <v>0</v>
      </c>
      <c r="E124" s="104">
        <f>'CRI-M'!P125+'CRI-M'!P126</f>
        <v>0</v>
      </c>
      <c r="F124" s="105">
        <f t="shared" si="1"/>
        <v>0</v>
      </c>
    </row>
    <row r="125" spans="1:6" ht="15.75" customHeight="1">
      <c r="A125" s="207">
        <v>8400</v>
      </c>
      <c r="B125" s="342" t="s">
        <v>2646</v>
      </c>
      <c r="C125" s="228"/>
      <c r="D125" s="100">
        <f t="shared" ref="D125:E125" si="34">SUM(D126:D130)</f>
        <v>0</v>
      </c>
      <c r="E125" s="100">
        <f t="shared" si="34"/>
        <v>0</v>
      </c>
      <c r="F125" s="100">
        <f t="shared" si="1"/>
        <v>0</v>
      </c>
    </row>
    <row r="126" spans="1:6" ht="15.75" customHeight="1">
      <c r="A126" s="341">
        <v>8401</v>
      </c>
      <c r="B126" s="246"/>
      <c r="C126" s="117" t="s">
        <v>2837</v>
      </c>
      <c r="D126" s="104">
        <f>'CRI-M'!P128</f>
        <v>0</v>
      </c>
      <c r="E126" s="105"/>
      <c r="F126" s="105">
        <f t="shared" si="1"/>
        <v>0</v>
      </c>
    </row>
    <row r="127" spans="1:6" ht="15.75" customHeight="1">
      <c r="A127" s="341">
        <v>8402</v>
      </c>
      <c r="B127" s="246"/>
      <c r="C127" s="117" t="s">
        <v>2838</v>
      </c>
      <c r="D127" s="104">
        <f>'CRI-M'!P129</f>
        <v>0</v>
      </c>
      <c r="E127" s="105"/>
      <c r="F127" s="105">
        <f t="shared" si="1"/>
        <v>0</v>
      </c>
    </row>
    <row r="128" spans="1:6" ht="15.75" customHeight="1">
      <c r="A128" s="341">
        <v>8403</v>
      </c>
      <c r="B128" s="246"/>
      <c r="C128" s="117" t="s">
        <v>2839</v>
      </c>
      <c r="D128" s="104">
        <f>'CRI-M'!P130</f>
        <v>0</v>
      </c>
      <c r="E128" s="105"/>
      <c r="F128" s="105">
        <f t="shared" si="1"/>
        <v>0</v>
      </c>
    </row>
    <row r="129" spans="1:6" ht="15.75" customHeight="1">
      <c r="A129" s="341">
        <v>8404</v>
      </c>
      <c r="B129" s="246"/>
      <c r="C129" s="117" t="s">
        <v>2840</v>
      </c>
      <c r="D129" s="104">
        <f>'CRI-M'!P131</f>
        <v>0</v>
      </c>
      <c r="E129" s="105"/>
      <c r="F129" s="105">
        <f t="shared" si="1"/>
        <v>0</v>
      </c>
    </row>
    <row r="130" spans="1:6" ht="15.75" customHeight="1">
      <c r="A130" s="341">
        <v>8405</v>
      </c>
      <c r="B130" s="246"/>
      <c r="C130" s="117" t="s">
        <v>2841</v>
      </c>
      <c r="D130" s="104">
        <f>'CRI-M'!P132</f>
        <v>0</v>
      </c>
      <c r="E130" s="105"/>
      <c r="F130" s="105">
        <f t="shared" si="1"/>
        <v>0</v>
      </c>
    </row>
    <row r="131" spans="1:6" ht="15.75" customHeight="1">
      <c r="A131" s="207">
        <v>8500</v>
      </c>
      <c r="B131" s="342" t="s">
        <v>2653</v>
      </c>
      <c r="C131" s="228"/>
      <c r="D131" s="100">
        <f t="shared" ref="D131:E131" si="35">SUM(D132:D133)</f>
        <v>0</v>
      </c>
      <c r="E131" s="100">
        <f t="shared" si="35"/>
        <v>0</v>
      </c>
      <c r="F131" s="100">
        <f t="shared" si="1"/>
        <v>0</v>
      </c>
    </row>
    <row r="132" spans="1:6" ht="30" customHeight="1">
      <c r="A132" s="341">
        <v>8501</v>
      </c>
      <c r="B132" s="246"/>
      <c r="C132" s="117" t="s">
        <v>2842</v>
      </c>
      <c r="D132" s="105"/>
      <c r="E132" s="104">
        <f>'CRI-M'!P134</f>
        <v>0</v>
      </c>
      <c r="F132" s="105">
        <f t="shared" si="1"/>
        <v>0</v>
      </c>
    </row>
    <row r="133" spans="1:6" ht="15.75" customHeight="1">
      <c r="A133" s="341">
        <v>8502</v>
      </c>
      <c r="B133" s="246"/>
      <c r="C133" s="117" t="s">
        <v>2843</v>
      </c>
      <c r="D133" s="105"/>
      <c r="E133" s="104">
        <f>'CRI-M'!P135</f>
        <v>0</v>
      </c>
      <c r="F133" s="105">
        <f t="shared" si="1"/>
        <v>0</v>
      </c>
    </row>
    <row r="134" spans="1:6" ht="30" customHeight="1">
      <c r="A134" s="206">
        <v>9000</v>
      </c>
      <c r="B134" s="344" t="s">
        <v>2844</v>
      </c>
      <c r="C134" s="228"/>
      <c r="D134" s="96">
        <f t="shared" ref="D134:E134" si="36">D135+D137+D138+D140+D141+D143+D144</f>
        <v>0</v>
      </c>
      <c r="E134" s="96">
        <f t="shared" si="36"/>
        <v>0</v>
      </c>
      <c r="F134" s="96">
        <f t="shared" si="1"/>
        <v>0</v>
      </c>
    </row>
    <row r="135" spans="1:6" ht="15.75" customHeight="1">
      <c r="A135" s="209">
        <v>9100</v>
      </c>
      <c r="B135" s="342" t="s">
        <v>2647</v>
      </c>
      <c r="C135" s="228"/>
      <c r="D135" s="100">
        <f t="shared" ref="D135:E135" si="37">SUM(D136)</f>
        <v>0</v>
      </c>
      <c r="E135" s="100">
        <f t="shared" si="37"/>
        <v>0</v>
      </c>
      <c r="F135" s="100">
        <f t="shared" si="1"/>
        <v>0</v>
      </c>
    </row>
    <row r="136" spans="1:6" ht="15.75" customHeight="1">
      <c r="A136" s="341">
        <v>9101</v>
      </c>
      <c r="B136" s="246"/>
      <c r="C136" s="110" t="s">
        <v>2647</v>
      </c>
      <c r="D136" s="104">
        <f>'CRI-M'!P138</f>
        <v>0</v>
      </c>
      <c r="E136" s="104">
        <f>'CRI-M'!P139+'CRI-M'!P140</f>
        <v>0</v>
      </c>
      <c r="F136" s="105">
        <f t="shared" si="1"/>
        <v>0</v>
      </c>
    </row>
    <row r="137" spans="1:6" ht="15.75" customHeight="1">
      <c r="A137" s="207">
        <v>9200</v>
      </c>
      <c r="B137" s="342" t="s">
        <v>2845</v>
      </c>
      <c r="C137" s="228"/>
      <c r="D137" s="100"/>
      <c r="E137" s="100"/>
      <c r="F137" s="100">
        <f t="shared" si="1"/>
        <v>0</v>
      </c>
    </row>
    <row r="138" spans="1:6" ht="15.75" customHeight="1">
      <c r="A138" s="207">
        <v>9300</v>
      </c>
      <c r="B138" s="342" t="s">
        <v>2423</v>
      </c>
      <c r="C138" s="228"/>
      <c r="D138" s="100">
        <f t="shared" ref="D138:E138" si="38">SUM(D139)</f>
        <v>0</v>
      </c>
      <c r="E138" s="100">
        <f t="shared" si="38"/>
        <v>0</v>
      </c>
      <c r="F138" s="100">
        <f t="shared" si="1"/>
        <v>0</v>
      </c>
    </row>
    <row r="139" spans="1:6" ht="15.75" customHeight="1">
      <c r="A139" s="341">
        <v>9301</v>
      </c>
      <c r="B139" s="246"/>
      <c r="C139" s="110" t="s">
        <v>2423</v>
      </c>
      <c r="D139" s="104">
        <f>'CRI-M'!P143</f>
        <v>0</v>
      </c>
      <c r="E139" s="104">
        <f>'CRI-M'!P144+'CRI-M'!P145</f>
        <v>0</v>
      </c>
      <c r="F139" s="105">
        <f t="shared" si="1"/>
        <v>0</v>
      </c>
    </row>
    <row r="140" spans="1:6" ht="15.75" customHeight="1">
      <c r="A140" s="207">
        <v>9400</v>
      </c>
      <c r="B140" s="342" t="s">
        <v>2846</v>
      </c>
      <c r="C140" s="228"/>
      <c r="D140" s="100"/>
      <c r="E140" s="100"/>
      <c r="F140" s="100">
        <f t="shared" si="1"/>
        <v>0</v>
      </c>
    </row>
    <row r="141" spans="1:6" ht="15.75" customHeight="1">
      <c r="A141" s="207">
        <v>9500</v>
      </c>
      <c r="B141" s="342" t="s">
        <v>2442</v>
      </c>
      <c r="C141" s="228"/>
      <c r="D141" s="100">
        <f t="shared" ref="D141:E141" si="39">SUM(D142)</f>
        <v>0</v>
      </c>
      <c r="E141" s="100">
        <f t="shared" si="39"/>
        <v>0</v>
      </c>
      <c r="F141" s="100">
        <f t="shared" si="1"/>
        <v>0</v>
      </c>
    </row>
    <row r="142" spans="1:6" ht="15.75" customHeight="1">
      <c r="A142" s="341">
        <v>9501</v>
      </c>
      <c r="B142" s="246"/>
      <c r="C142" s="110" t="s">
        <v>2442</v>
      </c>
      <c r="D142" s="104">
        <f>'CRI-M'!P148</f>
        <v>0</v>
      </c>
      <c r="E142" s="105"/>
      <c r="F142" s="105">
        <f t="shared" si="1"/>
        <v>0</v>
      </c>
    </row>
    <row r="143" spans="1:6" ht="15.75" customHeight="1">
      <c r="A143" s="207">
        <v>9600</v>
      </c>
      <c r="B143" s="342" t="s">
        <v>2847</v>
      </c>
      <c r="C143" s="228"/>
      <c r="D143" s="100"/>
      <c r="E143" s="100"/>
      <c r="F143" s="100">
        <f t="shared" si="1"/>
        <v>0</v>
      </c>
    </row>
    <row r="144" spans="1:6" ht="30" customHeight="1">
      <c r="A144" s="207">
        <v>9700</v>
      </c>
      <c r="B144" s="342" t="s">
        <v>2848</v>
      </c>
      <c r="C144" s="228"/>
      <c r="D144" s="100">
        <f t="shared" ref="D144:E144" si="40">SUM(D145)</f>
        <v>0</v>
      </c>
      <c r="E144" s="100">
        <f t="shared" si="40"/>
        <v>0</v>
      </c>
      <c r="F144" s="100">
        <f t="shared" si="1"/>
        <v>0</v>
      </c>
    </row>
    <row r="145" spans="1:6" ht="30" customHeight="1">
      <c r="A145" s="341" t="s">
        <v>2849</v>
      </c>
      <c r="B145" s="246"/>
      <c r="C145" s="110" t="s">
        <v>2848</v>
      </c>
      <c r="D145" s="104">
        <f>'CRI-M'!P151</f>
        <v>0</v>
      </c>
      <c r="E145" s="105"/>
      <c r="F145" s="105">
        <f t="shared" si="1"/>
        <v>0</v>
      </c>
    </row>
    <row r="146" spans="1:6" ht="15.75" customHeight="1">
      <c r="A146" s="206">
        <v>0</v>
      </c>
      <c r="B146" s="344" t="s">
        <v>2665</v>
      </c>
      <c r="C146" s="228"/>
      <c r="D146" s="96">
        <f t="shared" ref="D146:E146" si="41">D147+D148+D149</f>
        <v>0</v>
      </c>
      <c r="E146" s="96">
        <f t="shared" si="41"/>
        <v>0</v>
      </c>
      <c r="F146" s="96">
        <f t="shared" si="1"/>
        <v>0</v>
      </c>
    </row>
    <row r="147" spans="1:6" ht="15.75" customHeight="1">
      <c r="A147" s="207">
        <v>100</v>
      </c>
      <c r="B147" s="342" t="s">
        <v>2850</v>
      </c>
      <c r="C147" s="228"/>
      <c r="D147" s="100"/>
      <c r="E147" s="100"/>
      <c r="F147" s="100">
        <f t="shared" si="1"/>
        <v>0</v>
      </c>
    </row>
    <row r="148" spans="1:6" ht="15.75" customHeight="1">
      <c r="A148" s="207">
        <v>200</v>
      </c>
      <c r="B148" s="342" t="s">
        <v>2851</v>
      </c>
      <c r="C148" s="228"/>
      <c r="D148" s="100"/>
      <c r="E148" s="100"/>
      <c r="F148" s="100">
        <f t="shared" si="1"/>
        <v>0</v>
      </c>
    </row>
    <row r="149" spans="1:6" ht="15.75" customHeight="1">
      <c r="A149" s="207">
        <v>300</v>
      </c>
      <c r="B149" s="342" t="s">
        <v>2852</v>
      </c>
      <c r="C149" s="228"/>
      <c r="D149" s="100">
        <f t="shared" ref="D149:E149" si="42">SUM(D150)</f>
        <v>0</v>
      </c>
      <c r="E149" s="100">
        <f t="shared" si="42"/>
        <v>0</v>
      </c>
      <c r="F149" s="100">
        <f t="shared" si="1"/>
        <v>0</v>
      </c>
    </row>
    <row r="150" spans="1:6" ht="15.75" customHeight="1">
      <c r="A150" s="345">
        <v>301</v>
      </c>
      <c r="B150" s="246"/>
      <c r="C150" s="110" t="s">
        <v>2852</v>
      </c>
      <c r="D150" s="105"/>
      <c r="E150" s="104">
        <f>'CRI-M'!P156</f>
        <v>0</v>
      </c>
      <c r="F150" s="105">
        <f t="shared" si="1"/>
        <v>0</v>
      </c>
    </row>
    <row r="151" spans="1:6" ht="15.75" customHeight="1">
      <c r="A151" s="315" t="s">
        <v>2853</v>
      </c>
      <c r="B151" s="246"/>
      <c r="C151" s="228"/>
      <c r="D151" s="124">
        <f t="shared" ref="D151:F151" si="43">D2+D23+D29+D34+D66+D73+D89+D103+D134+D146</f>
        <v>0</v>
      </c>
      <c r="E151" s="124">
        <f t="shared" si="43"/>
        <v>0</v>
      </c>
      <c r="F151" s="124">
        <f t="shared" si="43"/>
        <v>0</v>
      </c>
    </row>
    <row r="152" spans="1:6" ht="15.75" customHeight="1">
      <c r="A152" s="315" t="s">
        <v>2660</v>
      </c>
      <c r="B152" s="246"/>
      <c r="C152" s="228"/>
      <c r="D152" s="124">
        <f>SUM('CRI-M'!P158:P163)</f>
        <v>0</v>
      </c>
      <c r="E152" s="124">
        <f>SUM('CRI-M'!P164:P166)</f>
        <v>0</v>
      </c>
      <c r="F152" s="124">
        <f>D152+E152</f>
        <v>0</v>
      </c>
    </row>
    <row r="153" spans="1:6" ht="15.75" customHeight="1">
      <c r="A153" s="315" t="s">
        <v>2854</v>
      </c>
      <c r="B153" s="246"/>
      <c r="C153" s="228"/>
      <c r="D153" s="124">
        <f t="shared" ref="D153:F153" si="44">D151+D152</f>
        <v>0</v>
      </c>
      <c r="E153" s="124">
        <f t="shared" si="44"/>
        <v>0</v>
      </c>
      <c r="F153" s="124">
        <f t="shared" si="44"/>
        <v>0</v>
      </c>
    </row>
  </sheetData>
  <mergeCells count="153">
    <mergeCell ref="B1:C1"/>
    <mergeCell ref="B2:C2"/>
    <mergeCell ref="B3:C3"/>
    <mergeCell ref="A4:B4"/>
    <mergeCell ref="B5:C5"/>
    <mergeCell ref="A6:B6"/>
    <mergeCell ref="A7:B7"/>
    <mergeCell ref="A8:B8"/>
    <mergeCell ref="B9:C9"/>
    <mergeCell ref="B10:C10"/>
    <mergeCell ref="B11:C11"/>
    <mergeCell ref="B12:C12"/>
    <mergeCell ref="B13:C13"/>
    <mergeCell ref="A14:B14"/>
    <mergeCell ref="A15:B15"/>
    <mergeCell ref="A16:B16"/>
    <mergeCell ref="A17:B17"/>
    <mergeCell ref="A18:B18"/>
    <mergeCell ref="B19:C19"/>
    <mergeCell ref="A20:B20"/>
    <mergeCell ref="B21:C21"/>
    <mergeCell ref="A22:B22"/>
    <mergeCell ref="B23:C23"/>
    <mergeCell ref="B24:C24"/>
    <mergeCell ref="B25:C25"/>
    <mergeCell ref="B26:C26"/>
    <mergeCell ref="B27:C27"/>
    <mergeCell ref="B28:C28"/>
    <mergeCell ref="B29:C29"/>
    <mergeCell ref="B30:C30"/>
    <mergeCell ref="A31:B31"/>
    <mergeCell ref="B32:C32"/>
    <mergeCell ref="A33:B33"/>
    <mergeCell ref="B34:C34"/>
    <mergeCell ref="B35:C35"/>
    <mergeCell ref="A36:B36"/>
    <mergeCell ref="B64:C64"/>
    <mergeCell ref="A37:B37"/>
    <mergeCell ref="A38:B38"/>
    <mergeCell ref="A39:B39"/>
    <mergeCell ref="B40:C40"/>
    <mergeCell ref="B41:C41"/>
    <mergeCell ref="A42:B42"/>
    <mergeCell ref="A43:B43"/>
    <mergeCell ref="A44:B44"/>
    <mergeCell ref="A45:B45"/>
    <mergeCell ref="A105:B105"/>
    <mergeCell ref="A46:B46"/>
    <mergeCell ref="A47:B47"/>
    <mergeCell ref="A48:B48"/>
    <mergeCell ref="A49:B49"/>
    <mergeCell ref="B92:C92"/>
    <mergeCell ref="B93:C93"/>
    <mergeCell ref="A94:B94"/>
    <mergeCell ref="B95:C95"/>
    <mergeCell ref="B96:C96"/>
    <mergeCell ref="A50:B50"/>
    <mergeCell ref="A51:B51"/>
    <mergeCell ref="A52:B52"/>
    <mergeCell ref="A53:B53"/>
    <mergeCell ref="A54:B54"/>
    <mergeCell ref="A55:B55"/>
    <mergeCell ref="B56:C56"/>
    <mergeCell ref="A57:B57"/>
    <mergeCell ref="B58:C58"/>
    <mergeCell ref="A59:B59"/>
    <mergeCell ref="A60:B60"/>
    <mergeCell ref="A61:B61"/>
    <mergeCell ref="A62:B62"/>
    <mergeCell ref="A63:B63"/>
    <mergeCell ref="A113:B113"/>
    <mergeCell ref="A114:B114"/>
    <mergeCell ref="A115:B115"/>
    <mergeCell ref="A116:B116"/>
    <mergeCell ref="B117:C117"/>
    <mergeCell ref="A118:B118"/>
    <mergeCell ref="A119:B119"/>
    <mergeCell ref="B120:C120"/>
    <mergeCell ref="A121:B121"/>
    <mergeCell ref="A122:B122"/>
    <mergeCell ref="A123:B123"/>
    <mergeCell ref="A124:B124"/>
    <mergeCell ref="B125:C125"/>
    <mergeCell ref="A126:B126"/>
    <mergeCell ref="A127:B127"/>
    <mergeCell ref="A128:B128"/>
    <mergeCell ref="A129:B129"/>
    <mergeCell ref="A130:B130"/>
    <mergeCell ref="B131:C131"/>
    <mergeCell ref="A132:B132"/>
    <mergeCell ref="A133:B133"/>
    <mergeCell ref="B134:C134"/>
    <mergeCell ref="B135:C135"/>
    <mergeCell ref="A136:B136"/>
    <mergeCell ref="B137:C137"/>
    <mergeCell ref="B138:C138"/>
    <mergeCell ref="A139:B139"/>
    <mergeCell ref="B140:C140"/>
    <mergeCell ref="B148:C148"/>
    <mergeCell ref="B149:C149"/>
    <mergeCell ref="A150:B150"/>
    <mergeCell ref="A151:C151"/>
    <mergeCell ref="A152:C152"/>
    <mergeCell ref="A153:C153"/>
    <mergeCell ref="B141:C141"/>
    <mergeCell ref="A142:B142"/>
    <mergeCell ref="B143:C143"/>
    <mergeCell ref="B144:C144"/>
    <mergeCell ref="A145:B145"/>
    <mergeCell ref="B146:C146"/>
    <mergeCell ref="B147:C147"/>
    <mergeCell ref="A65:B65"/>
    <mergeCell ref="B66:C66"/>
    <mergeCell ref="B67:C67"/>
    <mergeCell ref="A68:B68"/>
    <mergeCell ref="A69:B69"/>
    <mergeCell ref="B70:C70"/>
    <mergeCell ref="B71:C71"/>
    <mergeCell ref="A72:B72"/>
    <mergeCell ref="B73:C73"/>
    <mergeCell ref="B74:C74"/>
    <mergeCell ref="A75:B75"/>
    <mergeCell ref="A76:B76"/>
    <mergeCell ref="A77:B77"/>
    <mergeCell ref="B78:C78"/>
    <mergeCell ref="A79:B79"/>
    <mergeCell ref="A80:B80"/>
    <mergeCell ref="B81:C81"/>
    <mergeCell ref="A82:B82"/>
    <mergeCell ref="A106:B106"/>
    <mergeCell ref="A107:B107"/>
    <mergeCell ref="A108:B108"/>
    <mergeCell ref="A109:B109"/>
    <mergeCell ref="A110:B110"/>
    <mergeCell ref="A111:B111"/>
    <mergeCell ref="A112:B112"/>
    <mergeCell ref="A83:B83"/>
    <mergeCell ref="A84:B84"/>
    <mergeCell ref="A85:B85"/>
    <mergeCell ref="A86:B86"/>
    <mergeCell ref="B87:C87"/>
    <mergeCell ref="A88:B88"/>
    <mergeCell ref="B89:C89"/>
    <mergeCell ref="B90:C90"/>
    <mergeCell ref="A91:B91"/>
    <mergeCell ref="B97:C97"/>
    <mergeCell ref="B98:C98"/>
    <mergeCell ref="A99:B99"/>
    <mergeCell ref="B100:C100"/>
    <mergeCell ref="B101:C101"/>
    <mergeCell ref="A102:B102"/>
    <mergeCell ref="B103:C103"/>
    <mergeCell ref="B104:C104"/>
  </mergeCells>
  <conditionalFormatting sqref="D4">
    <cfRule type="containsBlanks" dxfId="95" priority="1">
      <formula>LEN(TRIM(D4))=0</formula>
    </cfRule>
  </conditionalFormatting>
  <conditionalFormatting sqref="D6:D8">
    <cfRule type="containsBlanks" dxfId="94" priority="2">
      <formula>LEN(TRIM(D6))=0</formula>
    </cfRule>
  </conditionalFormatting>
  <conditionalFormatting sqref="D14:D18">
    <cfRule type="containsBlanks" dxfId="93" priority="3">
      <formula>LEN(TRIM(D14))=0</formula>
    </cfRule>
  </conditionalFormatting>
  <conditionalFormatting sqref="D20">
    <cfRule type="containsBlanks" dxfId="92" priority="4">
      <formula>LEN(TRIM(D20))=0</formula>
    </cfRule>
  </conditionalFormatting>
  <conditionalFormatting sqref="D22">
    <cfRule type="containsBlanks" dxfId="91" priority="5">
      <formula>LEN(TRIM(D22))=0</formula>
    </cfRule>
  </conditionalFormatting>
  <conditionalFormatting sqref="D31">
    <cfRule type="containsBlanks" dxfId="90" priority="6">
      <formula>LEN(TRIM(D31))=0</formula>
    </cfRule>
  </conditionalFormatting>
  <conditionalFormatting sqref="D33">
    <cfRule type="containsBlanks" dxfId="89" priority="7">
      <formula>LEN(TRIM(D33))=0</formula>
    </cfRule>
  </conditionalFormatting>
  <conditionalFormatting sqref="D36:D39">
    <cfRule type="containsBlanks" dxfId="88" priority="8">
      <formula>LEN(TRIM(D36))=0</formula>
    </cfRule>
  </conditionalFormatting>
  <conditionalFormatting sqref="D42:D55">
    <cfRule type="containsBlanks" dxfId="87" priority="9">
      <formula>LEN(TRIM(D42))=0</formula>
    </cfRule>
  </conditionalFormatting>
  <conditionalFormatting sqref="D57">
    <cfRule type="containsBlanks" dxfId="86" priority="10">
      <formula>LEN(TRIM(D57))=0</formula>
    </cfRule>
  </conditionalFormatting>
  <conditionalFormatting sqref="D59:D63">
    <cfRule type="containsBlanks" dxfId="85" priority="11">
      <formula>LEN(TRIM(D59))=0</formula>
    </cfRule>
  </conditionalFormatting>
  <conditionalFormatting sqref="D65">
    <cfRule type="containsBlanks" dxfId="84" priority="12">
      <formula>LEN(TRIM(D65))=0</formula>
    </cfRule>
  </conditionalFormatting>
  <conditionalFormatting sqref="D68:D69">
    <cfRule type="containsBlanks" dxfId="83" priority="13">
      <formula>LEN(TRIM(D68))=0</formula>
    </cfRule>
  </conditionalFormatting>
  <conditionalFormatting sqref="D72">
    <cfRule type="containsBlanks" dxfId="82" priority="14">
      <formula>LEN(TRIM(D72))=0</formula>
    </cfRule>
  </conditionalFormatting>
  <conditionalFormatting sqref="D75:D77">
    <cfRule type="containsBlanks" dxfId="81" priority="15">
      <formula>LEN(TRIM(D75))=0</formula>
    </cfRule>
  </conditionalFormatting>
  <conditionalFormatting sqref="D79:D80">
    <cfRule type="containsBlanks" dxfId="80" priority="16">
      <formula>LEN(TRIM(D79))=0</formula>
    </cfRule>
  </conditionalFormatting>
  <conditionalFormatting sqref="D82:D86">
    <cfRule type="containsBlanks" dxfId="79" priority="17">
      <formula>LEN(TRIM(D82))=0</formula>
    </cfRule>
  </conditionalFormatting>
  <conditionalFormatting sqref="D88">
    <cfRule type="containsBlanks" dxfId="78" priority="18">
      <formula>LEN(TRIM(D88))=0</formula>
    </cfRule>
  </conditionalFormatting>
  <conditionalFormatting sqref="D91">
    <cfRule type="containsBlanks" dxfId="77" priority="19">
      <formula>LEN(TRIM(D91))=0</formula>
    </cfRule>
  </conditionalFormatting>
  <conditionalFormatting sqref="D94">
    <cfRule type="containsBlanks" dxfId="76" priority="20">
      <formula>LEN(TRIM(D94))=0</formula>
    </cfRule>
  </conditionalFormatting>
  <conditionalFormatting sqref="D99">
    <cfRule type="containsBlanks" dxfId="75" priority="21">
      <formula>LEN(TRIM(D99))=0</formula>
    </cfRule>
  </conditionalFormatting>
  <conditionalFormatting sqref="D102">
    <cfRule type="containsBlanks" dxfId="74" priority="22">
      <formula>LEN(TRIM(D102))=0</formula>
    </cfRule>
  </conditionalFormatting>
  <conditionalFormatting sqref="D105:D116">
    <cfRule type="containsBlanks" dxfId="73" priority="23">
      <formula>LEN(TRIM(D105))=0</formula>
    </cfRule>
  </conditionalFormatting>
  <conditionalFormatting sqref="D124">
    <cfRule type="containsBlanks" dxfId="72" priority="24">
      <formula>LEN(TRIM(D124))=0</formula>
    </cfRule>
  </conditionalFormatting>
  <conditionalFormatting sqref="D126:D130">
    <cfRule type="containsBlanks" dxfId="71" priority="25">
      <formula>LEN(TRIM(D126))=0</formula>
    </cfRule>
  </conditionalFormatting>
  <conditionalFormatting sqref="D142">
    <cfRule type="containsBlanks" dxfId="70" priority="26">
      <formula>LEN(TRIM(D142))=0</formula>
    </cfRule>
  </conditionalFormatting>
  <conditionalFormatting sqref="D145">
    <cfRule type="containsBlanks" dxfId="69" priority="27">
      <formula>LEN(TRIM(D145))=0</formula>
    </cfRule>
  </conditionalFormatting>
  <conditionalFormatting sqref="D136:E136">
    <cfRule type="containsBlanks" dxfId="68" priority="28">
      <formula>LEN(TRIM(D136))=0</formula>
    </cfRule>
  </conditionalFormatting>
  <conditionalFormatting sqref="D139:E139">
    <cfRule type="containsBlanks" dxfId="67" priority="29">
      <formula>LEN(TRIM(D139))=0</formula>
    </cfRule>
  </conditionalFormatting>
  <conditionalFormatting sqref="E118:E119">
    <cfRule type="containsBlanks" dxfId="66" priority="30">
      <formula>LEN(TRIM(E118))=0</formula>
    </cfRule>
  </conditionalFormatting>
  <conditionalFormatting sqref="E121:E124">
    <cfRule type="containsBlanks" dxfId="65" priority="31">
      <formula>LEN(TRIM(E121))=0</formula>
    </cfRule>
  </conditionalFormatting>
  <conditionalFormatting sqref="E132:E133">
    <cfRule type="containsBlanks" dxfId="64" priority="32">
      <formula>LEN(TRIM(E132))=0</formula>
    </cfRule>
  </conditionalFormatting>
  <conditionalFormatting sqref="E150">
    <cfRule type="containsBlanks" dxfId="63" priority="33">
      <formula>LEN(TRIM(E150))=0</formula>
    </cfRule>
  </conditionalFormatting>
  <dataValidations count="1">
    <dataValidation type="decimal" operator="greaterThanOrEqual" allowBlank="1" showInputMessage="1" showErrorMessage="1" prompt=" - " sqref="D4 D6:D8 D14:D18 D20 D22 D31 D33 D36:D39 D42:D55 D57 D59:D63 D65 D68:D69 D72 D75:D77 D79:D80 D82:D86 D88 D91 D94 D99 D102 D105:D116 E118:E119 E121:E123 D124:E124 D126:D130 E132:E133 D136:E136 D139:E139 D142:E142 D145 E150">
      <formula1>0</formula1>
    </dataValidation>
  </dataValidations>
  <pageMargins left="0.7" right="0.7" top="0.75" bottom="0.75" header="0" footer="0"/>
  <pageSetup orientation="landscape"/>
  <headerFooter>
    <oddHeader>&amp;CESTIMACIÓN DE INGRESOS CLASIFICACIÓN POR RUBRO DE INGRESOS EN RECURSOS DE LIBRE DISPOSICIÓN Y ETIQUETADOS Ente público de &amp;F Ejercicio fiscal 2024</oddHeader>
    <oddFooter>&amp;RPágina &amp;P de</oddFooter>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69696"/>
  </sheetPr>
  <dimension ref="A1:M429"/>
  <sheetViews>
    <sheetView showGridLines="0" zoomScale="170" zoomScaleNormal="170" workbookViewId="0">
      <pane xSplit="2" ySplit="2" topLeftCell="F23" activePane="bottomRight" state="frozen"/>
      <selection pane="topRight" activeCell="C1" sqref="C1"/>
      <selection pane="bottomLeft" activeCell="A3" sqref="A3"/>
      <selection pane="bottomRight" activeCell="B38" sqref="B38"/>
    </sheetView>
  </sheetViews>
  <sheetFormatPr baseColWidth="10" defaultColWidth="14.42578125" defaultRowHeight="15" customHeight="1"/>
  <cols>
    <col min="1" max="1" width="6.5703125" customWidth="1"/>
    <col min="2" max="2" width="67.140625" customWidth="1"/>
    <col min="3" max="13" width="17.42578125" customWidth="1"/>
    <col min="14" max="26" width="10" customWidth="1"/>
  </cols>
  <sheetData>
    <row r="1" spans="1:13" ht="15.75" customHeight="1">
      <c r="A1" s="352" t="s">
        <v>2855</v>
      </c>
      <c r="B1" s="353" t="s">
        <v>2174</v>
      </c>
      <c r="C1" s="354" t="s">
        <v>2856</v>
      </c>
      <c r="D1" s="355"/>
      <c r="E1" s="355"/>
      <c r="F1" s="355"/>
      <c r="G1" s="355"/>
      <c r="H1" s="355"/>
      <c r="I1" s="356"/>
      <c r="J1" s="357" t="s">
        <v>2857</v>
      </c>
      <c r="K1" s="355"/>
      <c r="L1" s="356"/>
      <c r="M1" s="358" t="s">
        <v>2675</v>
      </c>
    </row>
    <row r="2" spans="1:13" ht="51" customHeight="1">
      <c r="A2" s="331"/>
      <c r="B2" s="326"/>
      <c r="C2" s="211" t="s">
        <v>2858</v>
      </c>
      <c r="D2" s="196" t="s">
        <v>2859</v>
      </c>
      <c r="E2" s="196" t="s">
        <v>2860</v>
      </c>
      <c r="F2" s="196" t="s">
        <v>2861</v>
      </c>
      <c r="G2" s="196" t="s">
        <v>2862</v>
      </c>
      <c r="H2" s="196" t="s">
        <v>2863</v>
      </c>
      <c r="I2" s="196" t="s">
        <v>2864</v>
      </c>
      <c r="J2" s="212" t="s">
        <v>2865</v>
      </c>
      <c r="K2" s="212" t="s">
        <v>2866</v>
      </c>
      <c r="L2" s="212" t="s">
        <v>2867</v>
      </c>
      <c r="M2" s="331"/>
    </row>
    <row r="3" spans="1:13">
      <c r="A3" s="136">
        <v>1000</v>
      </c>
      <c r="B3" s="213" t="s">
        <v>2667</v>
      </c>
      <c r="C3" s="137">
        <f t="shared" ref="C3:M3" si="0">C4+C9+C14+C23+C28+C35+C37</f>
        <v>0</v>
      </c>
      <c r="D3" s="214">
        <f t="shared" si="0"/>
        <v>0</v>
      </c>
      <c r="E3" s="214">
        <f t="shared" si="0"/>
        <v>0</v>
      </c>
      <c r="F3" s="214">
        <f t="shared" si="0"/>
        <v>8866023.8399999999</v>
      </c>
      <c r="G3" s="214">
        <f t="shared" si="0"/>
        <v>0</v>
      </c>
      <c r="H3" s="214">
        <f t="shared" si="0"/>
        <v>0</v>
      </c>
      <c r="I3" s="214">
        <f t="shared" si="0"/>
        <v>0</v>
      </c>
      <c r="J3" s="214">
        <f t="shared" si="0"/>
        <v>0</v>
      </c>
      <c r="K3" s="214">
        <f t="shared" si="0"/>
        <v>0</v>
      </c>
      <c r="L3" s="214">
        <f t="shared" si="0"/>
        <v>0</v>
      </c>
      <c r="M3" s="96">
        <f t="shared" si="0"/>
        <v>8866023.8399999999</v>
      </c>
    </row>
    <row r="4" spans="1:13">
      <c r="A4" s="138">
        <v>1100</v>
      </c>
      <c r="B4" s="215" t="s">
        <v>2224</v>
      </c>
      <c r="C4" s="139">
        <f t="shared" ref="C4:M4" si="1">SUM(C5:C8)</f>
        <v>0</v>
      </c>
      <c r="D4" s="100">
        <f t="shared" si="1"/>
        <v>0</v>
      </c>
      <c r="E4" s="100">
        <f t="shared" si="1"/>
        <v>0</v>
      </c>
      <c r="F4" s="100">
        <f t="shared" si="1"/>
        <v>6705223.8000000017</v>
      </c>
      <c r="G4" s="100">
        <f t="shared" si="1"/>
        <v>0</v>
      </c>
      <c r="H4" s="100">
        <f t="shared" si="1"/>
        <v>0</v>
      </c>
      <c r="I4" s="100">
        <f t="shared" si="1"/>
        <v>0</v>
      </c>
      <c r="J4" s="100">
        <f t="shared" si="1"/>
        <v>0</v>
      </c>
      <c r="K4" s="100">
        <f t="shared" si="1"/>
        <v>0</v>
      </c>
      <c r="L4" s="100">
        <f t="shared" si="1"/>
        <v>0</v>
      </c>
      <c r="M4" s="100">
        <f t="shared" si="1"/>
        <v>6705223.8000000017</v>
      </c>
    </row>
    <row r="5" spans="1:13">
      <c r="A5" s="140">
        <v>111</v>
      </c>
      <c r="B5" s="141" t="s">
        <v>2225</v>
      </c>
      <c r="C5" s="143">
        <f>'COG-M'!P4</f>
        <v>0</v>
      </c>
      <c r="D5" s="143">
        <f>'COG-M'!P5</f>
        <v>0</v>
      </c>
      <c r="E5" s="143">
        <f>'COG-M'!P6</f>
        <v>0</v>
      </c>
      <c r="F5" s="143">
        <f>'COG-M'!P7</f>
        <v>0</v>
      </c>
      <c r="G5" s="143">
        <f>'COG-M'!P8</f>
        <v>0</v>
      </c>
      <c r="H5" s="143">
        <f>'COG-M'!P9</f>
        <v>0</v>
      </c>
      <c r="I5" s="143">
        <f>'COG-M'!P10</f>
        <v>0</v>
      </c>
      <c r="J5" s="143">
        <f>'COG-M'!P11</f>
        <v>0</v>
      </c>
      <c r="K5" s="143">
        <f>'COG-M'!P12</f>
        <v>0</v>
      </c>
      <c r="L5" s="143">
        <f>'COG-M'!P13</f>
        <v>0</v>
      </c>
      <c r="M5" s="104">
        <f t="shared" ref="M5:M8" si="2">SUM(C5:L5)</f>
        <v>0</v>
      </c>
    </row>
    <row r="6" spans="1:13">
      <c r="A6" s="140">
        <v>112</v>
      </c>
      <c r="B6" s="141" t="s">
        <v>2226</v>
      </c>
      <c r="C6" s="143"/>
      <c r="D6" s="104"/>
      <c r="E6" s="104"/>
      <c r="F6" s="104"/>
      <c r="G6" s="104"/>
      <c r="H6" s="104"/>
      <c r="I6" s="104"/>
      <c r="J6" s="104"/>
      <c r="K6" s="104"/>
      <c r="L6" s="104"/>
      <c r="M6" s="104">
        <f t="shared" si="2"/>
        <v>0</v>
      </c>
    </row>
    <row r="7" spans="1:13">
      <c r="A7" s="140">
        <v>113</v>
      </c>
      <c r="B7" s="141" t="s">
        <v>2227</v>
      </c>
      <c r="C7" s="143">
        <f>'COG-M'!P15</f>
        <v>0</v>
      </c>
      <c r="D7" s="143">
        <f>'COG-M'!P16</f>
        <v>0</v>
      </c>
      <c r="E7" s="143">
        <f>'COG-M'!P17</f>
        <v>0</v>
      </c>
      <c r="F7" s="143">
        <f>'COG-M'!P18</f>
        <v>6705223.8000000017</v>
      </c>
      <c r="G7" s="143">
        <f>'COG-M'!P19</f>
        <v>0</v>
      </c>
      <c r="H7" s="143">
        <f>'COG-M'!P20</f>
        <v>0</v>
      </c>
      <c r="I7" s="143">
        <f>'COG-M'!P21</f>
        <v>0</v>
      </c>
      <c r="J7" s="143">
        <f>'COG-M'!P22</f>
        <v>0</v>
      </c>
      <c r="K7" s="143">
        <f>'COG-M'!P23</f>
        <v>0</v>
      </c>
      <c r="L7" s="143">
        <f>'COG-M'!P24</f>
        <v>0</v>
      </c>
      <c r="M7" s="104">
        <f t="shared" si="2"/>
        <v>6705223.8000000017</v>
      </c>
    </row>
    <row r="8" spans="1:13">
      <c r="A8" s="140">
        <v>114</v>
      </c>
      <c r="B8" s="141" t="s">
        <v>2228</v>
      </c>
      <c r="C8" s="143">
        <f>'COG-M'!P25</f>
        <v>0</v>
      </c>
      <c r="D8" s="143">
        <f>'COG-M'!P26</f>
        <v>0</v>
      </c>
      <c r="E8" s="143">
        <f>'COG-M'!P27</f>
        <v>0</v>
      </c>
      <c r="F8" s="143">
        <f>'COG-M'!P28</f>
        <v>0</v>
      </c>
      <c r="G8" s="143">
        <f>'COG-M'!P29</f>
        <v>0</v>
      </c>
      <c r="H8" s="143">
        <f>'COG-M'!P30</f>
        <v>0</v>
      </c>
      <c r="I8" s="143">
        <f>'COG-M'!P31</f>
        <v>0</v>
      </c>
      <c r="J8" s="143">
        <f>'COG-M'!P32</f>
        <v>0</v>
      </c>
      <c r="K8" s="143">
        <f>'COG-M'!P33</f>
        <v>0</v>
      </c>
      <c r="L8" s="143">
        <f>'COG-M'!P34</f>
        <v>0</v>
      </c>
      <c r="M8" s="104">
        <f t="shared" si="2"/>
        <v>0</v>
      </c>
    </row>
    <row r="9" spans="1:13">
      <c r="A9" s="138">
        <v>1200</v>
      </c>
      <c r="B9" s="215" t="s">
        <v>2229</v>
      </c>
      <c r="C9" s="139">
        <f t="shared" ref="C9:M9" si="3">SUM(C10:C13)</f>
        <v>0</v>
      </c>
      <c r="D9" s="100">
        <f t="shared" si="3"/>
        <v>0</v>
      </c>
      <c r="E9" s="100">
        <f t="shared" si="3"/>
        <v>0</v>
      </c>
      <c r="F9" s="100">
        <f t="shared" si="3"/>
        <v>120000</v>
      </c>
      <c r="G9" s="100">
        <f t="shared" si="3"/>
        <v>0</v>
      </c>
      <c r="H9" s="100">
        <f t="shared" si="3"/>
        <v>0</v>
      </c>
      <c r="I9" s="100">
        <f t="shared" si="3"/>
        <v>0</v>
      </c>
      <c r="J9" s="100">
        <f t="shared" si="3"/>
        <v>0</v>
      </c>
      <c r="K9" s="100">
        <f t="shared" si="3"/>
        <v>0</v>
      </c>
      <c r="L9" s="100">
        <f t="shared" si="3"/>
        <v>0</v>
      </c>
      <c r="M9" s="100">
        <f t="shared" si="3"/>
        <v>120000</v>
      </c>
    </row>
    <row r="10" spans="1:13">
      <c r="A10" s="140">
        <v>121</v>
      </c>
      <c r="B10" s="141" t="s">
        <v>2230</v>
      </c>
      <c r="C10" s="143">
        <f>'COG-M'!P36</f>
        <v>0</v>
      </c>
      <c r="D10" s="143">
        <f>'COG-M'!P37</f>
        <v>0</v>
      </c>
      <c r="E10" s="143">
        <f>'COG-M'!P38</f>
        <v>0</v>
      </c>
      <c r="F10" s="104">
        <f>'COG-M'!P39</f>
        <v>0</v>
      </c>
      <c r="G10" s="104">
        <f>'COG-M'!P40</f>
        <v>0</v>
      </c>
      <c r="H10" s="104">
        <f>'COG-M'!P41</f>
        <v>0</v>
      </c>
      <c r="I10" s="104">
        <f>'COG-M'!P42</f>
        <v>0</v>
      </c>
      <c r="J10" s="104">
        <f>'COG-M'!P43</f>
        <v>0</v>
      </c>
      <c r="K10" s="104">
        <f>'COG-M'!P44</f>
        <v>0</v>
      </c>
      <c r="L10" s="104">
        <f>'COG-M'!P45</f>
        <v>0</v>
      </c>
      <c r="M10" s="104">
        <f t="shared" ref="M10:M13" si="4">SUM(C10:L10)</f>
        <v>0</v>
      </c>
    </row>
    <row r="11" spans="1:13">
      <c r="A11" s="140">
        <v>122</v>
      </c>
      <c r="B11" s="141" t="s">
        <v>2231</v>
      </c>
      <c r="C11" s="143">
        <f>'COG-M'!P46</f>
        <v>0</v>
      </c>
      <c r="D11" s="143">
        <f>'COG-M'!P47</f>
        <v>0</v>
      </c>
      <c r="E11" s="143">
        <f>'COG-M'!P48</f>
        <v>0</v>
      </c>
      <c r="F11" s="104">
        <f>'COG-M'!P49</f>
        <v>120000</v>
      </c>
      <c r="G11" s="104">
        <f>'COG-M'!P50</f>
        <v>0</v>
      </c>
      <c r="H11" s="104">
        <f>'COG-M'!P51</f>
        <v>0</v>
      </c>
      <c r="I11" s="104">
        <f>'COG-M'!P52</f>
        <v>0</v>
      </c>
      <c r="J11" s="104">
        <f>'COG-M'!P53</f>
        <v>0</v>
      </c>
      <c r="K11" s="104">
        <f>'COG-M'!P54</f>
        <v>0</v>
      </c>
      <c r="L11" s="104">
        <f>'COG-M'!P55</f>
        <v>0</v>
      </c>
      <c r="M11" s="104">
        <f t="shared" si="4"/>
        <v>120000</v>
      </c>
    </row>
    <row r="12" spans="1:13">
      <c r="A12" s="140">
        <v>123</v>
      </c>
      <c r="B12" s="141" t="s">
        <v>2232</v>
      </c>
      <c r="C12" s="143">
        <f>'COG-M'!P56</f>
        <v>0</v>
      </c>
      <c r="D12" s="143">
        <f>'COG-M'!P57</f>
        <v>0</v>
      </c>
      <c r="E12" s="143">
        <f>'COG-M'!P58</f>
        <v>0</v>
      </c>
      <c r="F12" s="104">
        <f>'COG-M'!P59</f>
        <v>0</v>
      </c>
      <c r="G12" s="104">
        <f>'COG-M'!P60</f>
        <v>0</v>
      </c>
      <c r="H12" s="104">
        <f>'COG-M'!P61</f>
        <v>0</v>
      </c>
      <c r="I12" s="104">
        <f>'COG-M'!P62</f>
        <v>0</v>
      </c>
      <c r="J12" s="104">
        <f>'COG-M'!P63</f>
        <v>0</v>
      </c>
      <c r="K12" s="104">
        <f>'COG-M'!P64</f>
        <v>0</v>
      </c>
      <c r="L12" s="104">
        <f>'COG-M'!P65</f>
        <v>0</v>
      </c>
      <c r="M12" s="104">
        <f t="shared" si="4"/>
        <v>0</v>
      </c>
    </row>
    <row r="13" spans="1:13" ht="30" customHeight="1">
      <c r="A13" s="140">
        <v>124</v>
      </c>
      <c r="B13" s="141" t="s">
        <v>2233</v>
      </c>
      <c r="C13" s="143"/>
      <c r="D13" s="104"/>
      <c r="E13" s="104"/>
      <c r="F13" s="104"/>
      <c r="G13" s="104"/>
      <c r="H13" s="104"/>
      <c r="I13" s="104"/>
      <c r="J13" s="104"/>
      <c r="K13" s="104"/>
      <c r="L13" s="104"/>
      <c r="M13" s="104">
        <f t="shared" si="4"/>
        <v>0</v>
      </c>
    </row>
    <row r="14" spans="1:13">
      <c r="A14" s="138">
        <v>1300</v>
      </c>
      <c r="B14" s="215" t="s">
        <v>2234</v>
      </c>
      <c r="C14" s="139">
        <f t="shared" ref="C14:M14" si="5">SUM(C15:C22)</f>
        <v>0</v>
      </c>
      <c r="D14" s="100">
        <f t="shared" si="5"/>
        <v>0</v>
      </c>
      <c r="E14" s="100">
        <f t="shared" si="5"/>
        <v>0</v>
      </c>
      <c r="F14" s="100">
        <f t="shared" si="5"/>
        <v>1120800</v>
      </c>
      <c r="G14" s="100">
        <f t="shared" si="5"/>
        <v>0</v>
      </c>
      <c r="H14" s="100">
        <f t="shared" si="5"/>
        <v>0</v>
      </c>
      <c r="I14" s="100">
        <f t="shared" si="5"/>
        <v>0</v>
      </c>
      <c r="J14" s="100">
        <f t="shared" si="5"/>
        <v>0</v>
      </c>
      <c r="K14" s="100">
        <f t="shared" si="5"/>
        <v>0</v>
      </c>
      <c r="L14" s="100">
        <f t="shared" si="5"/>
        <v>0</v>
      </c>
      <c r="M14" s="100">
        <f t="shared" si="5"/>
        <v>1120800</v>
      </c>
    </row>
    <row r="15" spans="1:13">
      <c r="A15" s="140">
        <v>131</v>
      </c>
      <c r="B15" s="141" t="s">
        <v>2235</v>
      </c>
      <c r="C15" s="143">
        <f>'COG-M'!P68</f>
        <v>0</v>
      </c>
      <c r="D15" s="104">
        <f>'COG-M'!P69</f>
        <v>0</v>
      </c>
      <c r="E15" s="104">
        <f>'COG-M'!P70</f>
        <v>0</v>
      </c>
      <c r="F15" s="104">
        <f>'COG-M'!P71</f>
        <v>0</v>
      </c>
      <c r="G15" s="104">
        <f>'COG-M'!P72</f>
        <v>0</v>
      </c>
      <c r="H15" s="104">
        <f>'COG-M'!P73</f>
        <v>0</v>
      </c>
      <c r="I15" s="104">
        <f>'COG-M'!P74</f>
        <v>0</v>
      </c>
      <c r="J15" s="104">
        <f>'COG-M'!P75</f>
        <v>0</v>
      </c>
      <c r="K15" s="104">
        <f>'COG-M'!P76</f>
        <v>0</v>
      </c>
      <c r="L15" s="104">
        <f>'COG-M'!P77</f>
        <v>0</v>
      </c>
      <c r="M15" s="104">
        <f t="shared" ref="M15:M22" si="6">SUM(C15:L15)</f>
        <v>0</v>
      </c>
    </row>
    <row r="16" spans="1:13">
      <c r="A16" s="140">
        <v>132</v>
      </c>
      <c r="B16" s="141" t="s">
        <v>2236</v>
      </c>
      <c r="C16" s="143">
        <f>'COG-M'!P78</f>
        <v>0</v>
      </c>
      <c r="D16" s="104">
        <f>'COG-M'!P79</f>
        <v>0</v>
      </c>
      <c r="E16" s="104">
        <f>'COG-M'!P80</f>
        <v>0</v>
      </c>
      <c r="F16" s="104">
        <f>'COG-M'!P81</f>
        <v>1024800</v>
      </c>
      <c r="G16" s="104">
        <f>'COG-M'!P82</f>
        <v>0</v>
      </c>
      <c r="H16" s="104">
        <f>'COG-M'!P83</f>
        <v>0</v>
      </c>
      <c r="I16" s="104">
        <f>'COG-M'!P84</f>
        <v>0</v>
      </c>
      <c r="J16" s="104">
        <f>'COG-M'!P85</f>
        <v>0</v>
      </c>
      <c r="K16" s="104">
        <f>'COG-M'!P86</f>
        <v>0</v>
      </c>
      <c r="L16" s="104">
        <f>'COG-M'!P87</f>
        <v>0</v>
      </c>
      <c r="M16" s="104">
        <f t="shared" si="6"/>
        <v>1024800</v>
      </c>
    </row>
    <row r="17" spans="1:13">
      <c r="A17" s="140">
        <v>133</v>
      </c>
      <c r="B17" s="141" t="s">
        <v>2237</v>
      </c>
      <c r="C17" s="143">
        <f>'COG-M'!P88</f>
        <v>0</v>
      </c>
      <c r="D17" s="104">
        <f>'COG-M'!P89</f>
        <v>0</v>
      </c>
      <c r="E17" s="104">
        <f>'COG-M'!P90</f>
        <v>0</v>
      </c>
      <c r="F17" s="104">
        <f>'COG-M'!P91</f>
        <v>96000</v>
      </c>
      <c r="G17" s="104">
        <f>'COG-M'!P92</f>
        <v>0</v>
      </c>
      <c r="H17" s="104">
        <f>'COG-M'!P93</f>
        <v>0</v>
      </c>
      <c r="I17" s="104">
        <f>'COG-M'!P94</f>
        <v>0</v>
      </c>
      <c r="J17" s="104">
        <f>'COG-M'!P95</f>
        <v>0</v>
      </c>
      <c r="K17" s="104">
        <f>'COG-M'!P96</f>
        <v>0</v>
      </c>
      <c r="L17" s="104">
        <f>'COG-M'!P97</f>
        <v>0</v>
      </c>
      <c r="M17" s="104">
        <f t="shared" si="6"/>
        <v>96000</v>
      </c>
    </row>
    <row r="18" spans="1:13">
      <c r="A18" s="140">
        <v>134</v>
      </c>
      <c r="B18" s="141" t="s">
        <v>2238</v>
      </c>
      <c r="C18" s="143">
        <f>'COG-M'!P98</f>
        <v>0</v>
      </c>
      <c r="D18" s="104">
        <f>'COG-M'!P99</f>
        <v>0</v>
      </c>
      <c r="E18" s="104">
        <f>'COG-M'!P100</f>
        <v>0</v>
      </c>
      <c r="F18" s="104">
        <f>'COG-M'!P101</f>
        <v>0</v>
      </c>
      <c r="G18" s="104">
        <f>'COG-M'!P102</f>
        <v>0</v>
      </c>
      <c r="H18" s="104">
        <f>'COG-M'!P103</f>
        <v>0</v>
      </c>
      <c r="I18" s="104">
        <f>'COG-M'!P104</f>
        <v>0</v>
      </c>
      <c r="J18" s="104">
        <f>'COG-M'!P105</f>
        <v>0</v>
      </c>
      <c r="K18" s="104">
        <f>'COG-M'!P106</f>
        <v>0</v>
      </c>
      <c r="L18" s="104">
        <f>'COG-M'!P107</f>
        <v>0</v>
      </c>
      <c r="M18" s="104">
        <f t="shared" si="6"/>
        <v>0</v>
      </c>
    </row>
    <row r="19" spans="1:13">
      <c r="A19" s="140">
        <v>135</v>
      </c>
      <c r="B19" s="141" t="s">
        <v>2239</v>
      </c>
      <c r="C19" s="143"/>
      <c r="D19" s="104"/>
      <c r="E19" s="104"/>
      <c r="F19" s="104"/>
      <c r="G19" s="104"/>
      <c r="H19" s="104"/>
      <c r="I19" s="104"/>
      <c r="J19" s="104"/>
      <c r="K19" s="104"/>
      <c r="L19" s="104"/>
      <c r="M19" s="104">
        <f t="shared" si="6"/>
        <v>0</v>
      </c>
    </row>
    <row r="20" spans="1:13" ht="30" customHeight="1">
      <c r="A20" s="140">
        <v>136</v>
      </c>
      <c r="B20" s="141" t="s">
        <v>2240</v>
      </c>
      <c r="C20" s="143"/>
      <c r="D20" s="104"/>
      <c r="E20" s="104"/>
      <c r="F20" s="104"/>
      <c r="G20" s="104"/>
      <c r="H20" s="104"/>
      <c r="I20" s="104"/>
      <c r="J20" s="104"/>
      <c r="K20" s="104"/>
      <c r="L20" s="104"/>
      <c r="M20" s="104">
        <f t="shared" si="6"/>
        <v>0</v>
      </c>
    </row>
    <row r="21" spans="1:13" ht="15.75" customHeight="1">
      <c r="A21" s="140">
        <v>137</v>
      </c>
      <c r="B21" s="141" t="s">
        <v>2241</v>
      </c>
      <c r="C21" s="143">
        <f>'COG-M'!P110</f>
        <v>0</v>
      </c>
      <c r="D21" s="104">
        <f>'COG-M'!P111</f>
        <v>0</v>
      </c>
      <c r="E21" s="104">
        <f>'COG-M'!P112</f>
        <v>0</v>
      </c>
      <c r="F21" s="104">
        <f>'COG-M'!P113</f>
        <v>0</v>
      </c>
      <c r="G21" s="104">
        <f>'COG-M'!P114</f>
        <v>0</v>
      </c>
      <c r="H21" s="104">
        <f>'COG-M'!P115</f>
        <v>0</v>
      </c>
      <c r="I21" s="104">
        <f>'COG-M'!P116</f>
        <v>0</v>
      </c>
      <c r="J21" s="104">
        <f>'COG-M'!P117</f>
        <v>0</v>
      </c>
      <c r="K21" s="104">
        <f>'COG-M'!P118</f>
        <v>0</v>
      </c>
      <c r="L21" s="104">
        <f>'COG-M'!P119</f>
        <v>0</v>
      </c>
      <c r="M21" s="104">
        <f t="shared" si="6"/>
        <v>0</v>
      </c>
    </row>
    <row r="22" spans="1:13" ht="30" customHeight="1">
      <c r="A22" s="140">
        <v>138</v>
      </c>
      <c r="B22" s="141" t="s">
        <v>2242</v>
      </c>
      <c r="C22" s="143">
        <f>'COG-M'!P120</f>
        <v>0</v>
      </c>
      <c r="D22" s="104">
        <f>'COG-M'!P121</f>
        <v>0</v>
      </c>
      <c r="E22" s="104">
        <f>'COG-M'!P122</f>
        <v>0</v>
      </c>
      <c r="F22" s="104">
        <f>'COG-M'!P123</f>
        <v>0</v>
      </c>
      <c r="G22" s="104">
        <f>'COG-M'!P124</f>
        <v>0</v>
      </c>
      <c r="H22" s="104">
        <f>'COG-M'!P125</f>
        <v>0</v>
      </c>
      <c r="I22" s="104">
        <f>'COG-M'!P126</f>
        <v>0</v>
      </c>
      <c r="J22" s="104">
        <f>'COG-M'!P127</f>
        <v>0</v>
      </c>
      <c r="K22" s="104">
        <f>'COG-M'!P128</f>
        <v>0</v>
      </c>
      <c r="L22" s="104">
        <f>'COG-M'!P129</f>
        <v>0</v>
      </c>
      <c r="M22" s="104">
        <f t="shared" si="6"/>
        <v>0</v>
      </c>
    </row>
    <row r="23" spans="1:13" ht="15.75" customHeight="1">
      <c r="A23" s="138">
        <v>1400</v>
      </c>
      <c r="B23" s="215" t="s">
        <v>2243</v>
      </c>
      <c r="C23" s="139">
        <f t="shared" ref="C23:M23" si="7">SUM(C24:C27)</f>
        <v>0</v>
      </c>
      <c r="D23" s="100">
        <f t="shared" si="7"/>
        <v>0</v>
      </c>
      <c r="E23" s="100">
        <f t="shared" si="7"/>
        <v>0</v>
      </c>
      <c r="F23" s="100">
        <f t="shared" si="7"/>
        <v>720000</v>
      </c>
      <c r="G23" s="100">
        <f t="shared" si="7"/>
        <v>0</v>
      </c>
      <c r="H23" s="100">
        <f t="shared" si="7"/>
        <v>0</v>
      </c>
      <c r="I23" s="100">
        <f t="shared" si="7"/>
        <v>0</v>
      </c>
      <c r="J23" s="100">
        <f t="shared" si="7"/>
        <v>0</v>
      </c>
      <c r="K23" s="100">
        <f t="shared" si="7"/>
        <v>0</v>
      </c>
      <c r="L23" s="100">
        <f t="shared" si="7"/>
        <v>0</v>
      </c>
      <c r="M23" s="100">
        <f t="shared" si="7"/>
        <v>720000</v>
      </c>
    </row>
    <row r="24" spans="1:13" ht="15.75" customHeight="1">
      <c r="A24" s="140">
        <v>141</v>
      </c>
      <c r="B24" s="141" t="s">
        <v>2244</v>
      </c>
      <c r="C24" s="143">
        <f>'COG-M'!P131</f>
        <v>0</v>
      </c>
      <c r="D24" s="104">
        <f>'COG-M'!P132</f>
        <v>0</v>
      </c>
      <c r="E24" s="104">
        <f>'COG-M'!P133</f>
        <v>0</v>
      </c>
      <c r="F24" s="104">
        <f>'COG-M'!P134</f>
        <v>720000</v>
      </c>
      <c r="G24" s="104">
        <f>'COG-M'!P135</f>
        <v>0</v>
      </c>
      <c r="H24" s="104">
        <f>'COG-M'!P136</f>
        <v>0</v>
      </c>
      <c r="I24" s="104">
        <f>'COG-M'!P137</f>
        <v>0</v>
      </c>
      <c r="J24" s="104">
        <f>'COG-M'!P138</f>
        <v>0</v>
      </c>
      <c r="K24" s="104">
        <f>'COG-M'!P139</f>
        <v>0</v>
      </c>
      <c r="L24" s="104">
        <f>'COG-M'!P140</f>
        <v>0</v>
      </c>
      <c r="M24" s="104">
        <f t="shared" ref="M24:M27" si="8">SUM(C24:L24)</f>
        <v>720000</v>
      </c>
    </row>
    <row r="25" spans="1:13" ht="15.75" customHeight="1">
      <c r="A25" s="140">
        <v>142</v>
      </c>
      <c r="B25" s="141" t="s">
        <v>2245</v>
      </c>
      <c r="C25" s="143">
        <f>'COG-M'!P141</f>
        <v>0</v>
      </c>
      <c r="D25" s="104">
        <f>'COG-M'!P142</f>
        <v>0</v>
      </c>
      <c r="E25" s="104">
        <f>'COG-M'!P143</f>
        <v>0</v>
      </c>
      <c r="F25" s="104">
        <f>'COG-M'!P144</f>
        <v>0</v>
      </c>
      <c r="G25" s="104">
        <f>'COG-M'!P145</f>
        <v>0</v>
      </c>
      <c r="H25" s="104">
        <f>'COG-M'!P146</f>
        <v>0</v>
      </c>
      <c r="I25" s="104">
        <f>'COG-M'!P147</f>
        <v>0</v>
      </c>
      <c r="J25" s="104">
        <f>'COG-M'!P148</f>
        <v>0</v>
      </c>
      <c r="K25" s="104">
        <f>'COG-M'!P149</f>
        <v>0</v>
      </c>
      <c r="L25" s="104">
        <f>'COG-M'!P150</f>
        <v>0</v>
      </c>
      <c r="M25" s="104">
        <f t="shared" si="8"/>
        <v>0</v>
      </c>
    </row>
    <row r="26" spans="1:13" ht="15.75" customHeight="1">
      <c r="A26" s="140">
        <v>143</v>
      </c>
      <c r="B26" s="141" t="s">
        <v>2246</v>
      </c>
      <c r="C26" s="143">
        <f>'COG-M'!P151</f>
        <v>0</v>
      </c>
      <c r="D26" s="104">
        <f>'COG-M'!P152</f>
        <v>0</v>
      </c>
      <c r="E26" s="104">
        <f>'COG-M'!P153</f>
        <v>0</v>
      </c>
      <c r="F26" s="104">
        <f>'COG-M'!P154</f>
        <v>0</v>
      </c>
      <c r="G26" s="104">
        <f>'COG-M'!P155</f>
        <v>0</v>
      </c>
      <c r="H26" s="104">
        <f>'COG-M'!P156</f>
        <v>0</v>
      </c>
      <c r="I26" s="104">
        <f>'COG-M'!P157</f>
        <v>0</v>
      </c>
      <c r="J26" s="104">
        <f>'COG-M'!P158</f>
        <v>0</v>
      </c>
      <c r="K26" s="104">
        <f>'COG-M'!P159</f>
        <v>0</v>
      </c>
      <c r="L26" s="104">
        <f>'COG-M'!P160</f>
        <v>0</v>
      </c>
      <c r="M26" s="104">
        <f t="shared" si="8"/>
        <v>0</v>
      </c>
    </row>
    <row r="27" spans="1:13" ht="15.75" customHeight="1">
      <c r="A27" s="140">
        <v>144</v>
      </c>
      <c r="B27" s="141" t="s">
        <v>2247</v>
      </c>
      <c r="C27" s="143">
        <f>'COG-M'!P161</f>
        <v>0</v>
      </c>
      <c r="D27" s="104">
        <f>'COG-M'!P162</f>
        <v>0</v>
      </c>
      <c r="E27" s="104">
        <f>'COG-M'!P163</f>
        <v>0</v>
      </c>
      <c r="F27" s="104">
        <f>'COG-M'!P164</f>
        <v>0</v>
      </c>
      <c r="G27" s="104">
        <f>'COG-M'!P165</f>
        <v>0</v>
      </c>
      <c r="H27" s="104">
        <f>'COG-M'!P166</f>
        <v>0</v>
      </c>
      <c r="I27" s="104">
        <f>'COG-M'!P167</f>
        <v>0</v>
      </c>
      <c r="J27" s="104">
        <f>'COG-M'!P168</f>
        <v>0</v>
      </c>
      <c r="K27" s="104">
        <f>'COG-M'!P169</f>
        <v>0</v>
      </c>
      <c r="L27" s="104">
        <f>'COG-M'!P170</f>
        <v>0</v>
      </c>
      <c r="M27" s="104">
        <f t="shared" si="8"/>
        <v>0</v>
      </c>
    </row>
    <row r="28" spans="1:13" ht="15.75" customHeight="1">
      <c r="A28" s="138">
        <v>1500</v>
      </c>
      <c r="B28" s="215" t="s">
        <v>2248</v>
      </c>
      <c r="C28" s="139">
        <f t="shared" ref="C28:M28" si="9">SUM(C29:C34)</f>
        <v>0</v>
      </c>
      <c r="D28" s="100">
        <f t="shared" si="9"/>
        <v>0</v>
      </c>
      <c r="E28" s="100">
        <f t="shared" si="9"/>
        <v>0</v>
      </c>
      <c r="F28" s="100">
        <f t="shared" si="9"/>
        <v>200000.03999999992</v>
      </c>
      <c r="G28" s="100">
        <f t="shared" si="9"/>
        <v>0</v>
      </c>
      <c r="H28" s="100">
        <f t="shared" si="9"/>
        <v>0</v>
      </c>
      <c r="I28" s="100">
        <f t="shared" si="9"/>
        <v>0</v>
      </c>
      <c r="J28" s="100">
        <f t="shared" si="9"/>
        <v>0</v>
      </c>
      <c r="K28" s="100">
        <f t="shared" si="9"/>
        <v>0</v>
      </c>
      <c r="L28" s="100">
        <f t="shared" si="9"/>
        <v>0</v>
      </c>
      <c r="M28" s="100">
        <f t="shared" si="9"/>
        <v>200000.03999999992</v>
      </c>
    </row>
    <row r="29" spans="1:13" ht="15.75" customHeight="1">
      <c r="A29" s="140">
        <v>151</v>
      </c>
      <c r="B29" s="141" t="s">
        <v>2249</v>
      </c>
      <c r="C29" s="143">
        <f>'COG-M'!P172</f>
        <v>0</v>
      </c>
      <c r="D29" s="104">
        <f>'COG-M'!P173</f>
        <v>0</v>
      </c>
      <c r="E29" s="104">
        <f>'COG-M'!P174</f>
        <v>0</v>
      </c>
      <c r="F29" s="104">
        <f>'COG-M'!P175</f>
        <v>0</v>
      </c>
      <c r="G29" s="104">
        <f>'COG-M'!P176</f>
        <v>0</v>
      </c>
      <c r="H29" s="104">
        <f>'COG-M'!P177</f>
        <v>0</v>
      </c>
      <c r="I29" s="104">
        <f>'COG-M'!P178</f>
        <v>0</v>
      </c>
      <c r="J29" s="104">
        <f>'COG-M'!P179</f>
        <v>0</v>
      </c>
      <c r="K29" s="104">
        <f>'COG-M'!P180</f>
        <v>0</v>
      </c>
      <c r="L29" s="104">
        <f>'COG-M'!P181</f>
        <v>0</v>
      </c>
      <c r="M29" s="104">
        <f t="shared" ref="M29:M34" si="10">SUM(C29:L29)</f>
        <v>0</v>
      </c>
    </row>
    <row r="30" spans="1:13" ht="15.75" customHeight="1">
      <c r="A30" s="140">
        <v>152</v>
      </c>
      <c r="B30" s="141" t="s">
        <v>2250</v>
      </c>
      <c r="C30" s="143">
        <f>'COG-M'!P182</f>
        <v>0</v>
      </c>
      <c r="D30" s="104">
        <f>'COG-M'!P183</f>
        <v>0</v>
      </c>
      <c r="E30" s="104">
        <f>'COG-M'!P184</f>
        <v>0</v>
      </c>
      <c r="F30" s="104">
        <f>'COG-M'!P185</f>
        <v>200000.03999999992</v>
      </c>
      <c r="G30" s="104">
        <f>'COG-M'!P186</f>
        <v>0</v>
      </c>
      <c r="H30" s="104">
        <f>'COG-M'!P187</f>
        <v>0</v>
      </c>
      <c r="I30" s="104">
        <f>'COG-M'!P188</f>
        <v>0</v>
      </c>
      <c r="J30" s="104">
        <f>'COG-M'!P189</f>
        <v>0</v>
      </c>
      <c r="K30" s="104">
        <f>'COG-M'!P190</f>
        <v>0</v>
      </c>
      <c r="L30" s="104">
        <f>'COG-M'!P191</f>
        <v>0</v>
      </c>
      <c r="M30" s="104">
        <f t="shared" si="10"/>
        <v>200000.03999999992</v>
      </c>
    </row>
    <row r="31" spans="1:13" ht="15.75" customHeight="1">
      <c r="A31" s="140">
        <v>153</v>
      </c>
      <c r="B31" s="141" t="s">
        <v>2251</v>
      </c>
      <c r="C31" s="143">
        <f>'COG-M'!P192</f>
        <v>0</v>
      </c>
      <c r="D31" s="104">
        <f>'COG-M'!P193</f>
        <v>0</v>
      </c>
      <c r="E31" s="104">
        <f>'COG-M'!P194</f>
        <v>0</v>
      </c>
      <c r="F31" s="104">
        <f>'COG-M'!P195</f>
        <v>0</v>
      </c>
      <c r="G31" s="104">
        <f>'COG-M'!P196</f>
        <v>0</v>
      </c>
      <c r="H31" s="104">
        <f>'COG-M'!P197</f>
        <v>0</v>
      </c>
      <c r="I31" s="104">
        <f>'COG-M'!P198</f>
        <v>0</v>
      </c>
      <c r="J31" s="104">
        <f>'COG-M'!P199</f>
        <v>0</v>
      </c>
      <c r="K31" s="104">
        <f>'COG-M'!P200</f>
        <v>0</v>
      </c>
      <c r="L31" s="104">
        <f>'COG-M'!P201</f>
        <v>0</v>
      </c>
      <c r="M31" s="104">
        <f t="shared" si="10"/>
        <v>0</v>
      </c>
    </row>
    <row r="32" spans="1:13" ht="15.75" customHeight="1">
      <c r="A32" s="140">
        <v>154</v>
      </c>
      <c r="B32" s="141" t="s">
        <v>2252</v>
      </c>
      <c r="C32" s="143">
        <f>'COG-M'!P202</f>
        <v>0</v>
      </c>
      <c r="D32" s="104">
        <f>'COG-M'!P203</f>
        <v>0</v>
      </c>
      <c r="E32" s="104">
        <f>'COG-M'!P204</f>
        <v>0</v>
      </c>
      <c r="F32" s="104">
        <f>'COG-M'!P205</f>
        <v>0</v>
      </c>
      <c r="G32" s="104">
        <f>'COG-M'!P206</f>
        <v>0</v>
      </c>
      <c r="H32" s="104">
        <f>'COG-M'!P207</f>
        <v>0</v>
      </c>
      <c r="I32" s="104">
        <f>'COG-M'!P208</f>
        <v>0</v>
      </c>
      <c r="J32" s="104">
        <f>'COG-M'!P209</f>
        <v>0</v>
      </c>
      <c r="K32" s="104">
        <f>'COG-M'!P210</f>
        <v>0</v>
      </c>
      <c r="L32" s="104">
        <f>'COG-M'!P211</f>
        <v>0</v>
      </c>
      <c r="M32" s="104">
        <f t="shared" si="10"/>
        <v>0</v>
      </c>
    </row>
    <row r="33" spans="1:13" ht="15.75" customHeight="1">
      <c r="A33" s="140">
        <v>155</v>
      </c>
      <c r="B33" s="141" t="s">
        <v>2253</v>
      </c>
      <c r="C33" s="143">
        <f>'COG-M'!P212</f>
        <v>0</v>
      </c>
      <c r="D33" s="104">
        <f>'COG-M'!P213</f>
        <v>0</v>
      </c>
      <c r="E33" s="104">
        <f>'COG-M'!P214</f>
        <v>0</v>
      </c>
      <c r="F33" s="104">
        <f>'COG-M'!P215</f>
        <v>0</v>
      </c>
      <c r="G33" s="104">
        <f>'COG-M'!P216</f>
        <v>0</v>
      </c>
      <c r="H33" s="104">
        <f>'COG-M'!P217</f>
        <v>0</v>
      </c>
      <c r="I33" s="104">
        <f>'COG-M'!P218</f>
        <v>0</v>
      </c>
      <c r="J33" s="104">
        <f>'COG-M'!P219</f>
        <v>0</v>
      </c>
      <c r="K33" s="104">
        <f>'COG-M'!P220</f>
        <v>0</v>
      </c>
      <c r="L33" s="104">
        <f>'COG-M'!P221</f>
        <v>0</v>
      </c>
      <c r="M33" s="104">
        <f t="shared" si="10"/>
        <v>0</v>
      </c>
    </row>
    <row r="34" spans="1:13" ht="15.75" customHeight="1">
      <c r="A34" s="140">
        <v>159</v>
      </c>
      <c r="B34" s="141" t="s">
        <v>2248</v>
      </c>
      <c r="C34" s="143">
        <f>'COG-M'!P222</f>
        <v>0</v>
      </c>
      <c r="D34" s="104">
        <f>'COG-M'!P223</f>
        <v>0</v>
      </c>
      <c r="E34" s="104">
        <f>'COG-M'!P224</f>
        <v>0</v>
      </c>
      <c r="F34" s="104">
        <f>'COG-M'!P225</f>
        <v>0</v>
      </c>
      <c r="G34" s="104">
        <f>'COG-M'!P226</f>
        <v>0</v>
      </c>
      <c r="H34" s="104">
        <f>'COG-M'!P227</f>
        <v>0</v>
      </c>
      <c r="I34" s="104">
        <f>'COG-M'!P228</f>
        <v>0</v>
      </c>
      <c r="J34" s="104">
        <f>'COG-M'!P229</f>
        <v>0</v>
      </c>
      <c r="K34" s="104">
        <f>'COG-M'!P230</f>
        <v>0</v>
      </c>
      <c r="L34" s="104">
        <f>'COG-M'!P231</f>
        <v>0</v>
      </c>
      <c r="M34" s="104">
        <f t="shared" si="10"/>
        <v>0</v>
      </c>
    </row>
    <row r="35" spans="1:13" ht="15.75" customHeight="1">
      <c r="A35" s="138">
        <v>1600</v>
      </c>
      <c r="B35" s="215" t="s">
        <v>2868</v>
      </c>
      <c r="C35" s="139">
        <f t="shared" ref="C35:M35" si="11">SUM(C36)</f>
        <v>0</v>
      </c>
      <c r="D35" s="100">
        <f t="shared" si="11"/>
        <v>0</v>
      </c>
      <c r="E35" s="100">
        <f t="shared" si="11"/>
        <v>0</v>
      </c>
      <c r="F35" s="100">
        <f t="shared" si="11"/>
        <v>0</v>
      </c>
      <c r="G35" s="100">
        <f t="shared" si="11"/>
        <v>0</v>
      </c>
      <c r="H35" s="100">
        <f t="shared" si="11"/>
        <v>0</v>
      </c>
      <c r="I35" s="100">
        <f t="shared" si="11"/>
        <v>0</v>
      </c>
      <c r="J35" s="100">
        <f t="shared" si="11"/>
        <v>0</v>
      </c>
      <c r="K35" s="100">
        <f t="shared" si="11"/>
        <v>0</v>
      </c>
      <c r="L35" s="100">
        <f t="shared" si="11"/>
        <v>0</v>
      </c>
      <c r="M35" s="100">
        <f t="shared" si="11"/>
        <v>0</v>
      </c>
    </row>
    <row r="36" spans="1:13" ht="15.75" customHeight="1">
      <c r="A36" s="140">
        <v>161</v>
      </c>
      <c r="B36" s="141" t="s">
        <v>2255</v>
      </c>
      <c r="C36" s="143">
        <f>'COG-M'!P233</f>
        <v>0</v>
      </c>
      <c r="D36" s="104">
        <f>'COG-M'!P234</f>
        <v>0</v>
      </c>
      <c r="E36" s="104">
        <f>'COG-M'!P235</f>
        <v>0</v>
      </c>
      <c r="F36" s="104">
        <f>'COG-M'!P236</f>
        <v>0</v>
      </c>
      <c r="G36" s="104">
        <f>'COG-M'!P237</f>
        <v>0</v>
      </c>
      <c r="H36" s="104">
        <f>'COG-M'!P238</f>
        <v>0</v>
      </c>
      <c r="I36" s="104">
        <f>'COG-M'!P239</f>
        <v>0</v>
      </c>
      <c r="J36" s="104">
        <f>'COG-M'!P240</f>
        <v>0</v>
      </c>
      <c r="K36" s="104">
        <f>'COG-M'!P241</f>
        <v>0</v>
      </c>
      <c r="L36" s="104">
        <f>'COG-M'!P242</f>
        <v>0</v>
      </c>
      <c r="M36" s="104">
        <f>SUM(C36:L36)</f>
        <v>0</v>
      </c>
    </row>
    <row r="37" spans="1:13" ht="15.75" customHeight="1">
      <c r="A37" s="138">
        <v>1700</v>
      </c>
      <c r="B37" s="215" t="s">
        <v>2256</v>
      </c>
      <c r="C37" s="139">
        <f t="shared" ref="C37:M37" si="12">SUM(C38:C39)</f>
        <v>0</v>
      </c>
      <c r="D37" s="100">
        <f t="shared" si="12"/>
        <v>0</v>
      </c>
      <c r="E37" s="100">
        <f t="shared" si="12"/>
        <v>0</v>
      </c>
      <c r="F37" s="100">
        <f t="shared" si="12"/>
        <v>0</v>
      </c>
      <c r="G37" s="100">
        <f t="shared" si="12"/>
        <v>0</v>
      </c>
      <c r="H37" s="100">
        <f t="shared" si="12"/>
        <v>0</v>
      </c>
      <c r="I37" s="100">
        <f t="shared" si="12"/>
        <v>0</v>
      </c>
      <c r="J37" s="100">
        <f t="shared" si="12"/>
        <v>0</v>
      </c>
      <c r="K37" s="100">
        <f t="shared" si="12"/>
        <v>0</v>
      </c>
      <c r="L37" s="100">
        <f t="shared" si="12"/>
        <v>0</v>
      </c>
      <c r="M37" s="100">
        <f t="shared" si="12"/>
        <v>0</v>
      </c>
    </row>
    <row r="38" spans="1:13" ht="15.75" customHeight="1">
      <c r="A38" s="140">
        <v>171</v>
      </c>
      <c r="B38" s="141" t="s">
        <v>2257</v>
      </c>
      <c r="C38" s="143">
        <f>'COG-M'!P244</f>
        <v>0</v>
      </c>
      <c r="D38" s="104">
        <f>'COG-M'!P245</f>
        <v>0</v>
      </c>
      <c r="E38" s="104">
        <f>'COG-M'!P246</f>
        <v>0</v>
      </c>
      <c r="F38" s="104">
        <f>'COG-M'!P247</f>
        <v>0</v>
      </c>
      <c r="G38" s="104">
        <f>'COG-M'!P248</f>
        <v>0</v>
      </c>
      <c r="H38" s="104">
        <f>'COG-M'!P249</f>
        <v>0</v>
      </c>
      <c r="I38" s="104">
        <f>'COG-M'!P250</f>
        <v>0</v>
      </c>
      <c r="J38" s="104">
        <f>'COG-M'!P251</f>
        <v>0</v>
      </c>
      <c r="K38" s="104">
        <f>'COG-M'!P252</f>
        <v>0</v>
      </c>
      <c r="L38" s="104">
        <f>'COG-M'!P253</f>
        <v>0</v>
      </c>
      <c r="M38" s="104">
        <f t="shared" ref="M38:M39" si="13">SUM(C38:L38)</f>
        <v>0</v>
      </c>
    </row>
    <row r="39" spans="1:13" ht="15.75" customHeight="1">
      <c r="A39" s="140">
        <v>172</v>
      </c>
      <c r="B39" s="141" t="s">
        <v>2258</v>
      </c>
      <c r="C39" s="143">
        <f>'COG-M'!P254</f>
        <v>0</v>
      </c>
      <c r="D39" s="104">
        <f>'COG-M'!P255</f>
        <v>0</v>
      </c>
      <c r="E39" s="104">
        <f>'COG-M'!P256</f>
        <v>0</v>
      </c>
      <c r="F39" s="104">
        <f>'COG-M'!P257</f>
        <v>0</v>
      </c>
      <c r="G39" s="104">
        <f>'COG-M'!P258</f>
        <v>0</v>
      </c>
      <c r="H39" s="104">
        <f>'COG-M'!P259</f>
        <v>0</v>
      </c>
      <c r="I39" s="104">
        <f>'COG-M'!P260</f>
        <v>0</v>
      </c>
      <c r="J39" s="104">
        <f>'COG-M'!P261</f>
        <v>0</v>
      </c>
      <c r="K39" s="104">
        <f>'COG-M'!P262</f>
        <v>0</v>
      </c>
      <c r="L39" s="104">
        <f>'COG-M'!P263</f>
        <v>0</v>
      </c>
      <c r="M39" s="104">
        <f t="shared" si="13"/>
        <v>0</v>
      </c>
    </row>
    <row r="40" spans="1:13" ht="15.75" customHeight="1">
      <c r="A40" s="216">
        <v>2000</v>
      </c>
      <c r="B40" s="217" t="s">
        <v>2869</v>
      </c>
      <c r="C40" s="145">
        <f t="shared" ref="C40:M40" si="14">C41+C50+C54+C64+C74+C82+C85+C91+C95</f>
        <v>0</v>
      </c>
      <c r="D40" s="146">
        <f t="shared" si="14"/>
        <v>0</v>
      </c>
      <c r="E40" s="146">
        <f t="shared" si="14"/>
        <v>0</v>
      </c>
      <c r="F40" s="146">
        <f t="shared" si="14"/>
        <v>4647200.04</v>
      </c>
      <c r="G40" s="146">
        <f t="shared" si="14"/>
        <v>0</v>
      </c>
      <c r="H40" s="146">
        <f t="shared" si="14"/>
        <v>0</v>
      </c>
      <c r="I40" s="146">
        <f t="shared" si="14"/>
        <v>0</v>
      </c>
      <c r="J40" s="146">
        <f t="shared" si="14"/>
        <v>0</v>
      </c>
      <c r="K40" s="146">
        <f t="shared" si="14"/>
        <v>0</v>
      </c>
      <c r="L40" s="146">
        <f t="shared" si="14"/>
        <v>0</v>
      </c>
      <c r="M40" s="147">
        <f t="shared" si="14"/>
        <v>4647200.04</v>
      </c>
    </row>
    <row r="41" spans="1:13" ht="30" customHeight="1">
      <c r="A41" s="138">
        <v>2100</v>
      </c>
      <c r="B41" s="215" t="s">
        <v>2870</v>
      </c>
      <c r="C41" s="148">
        <f t="shared" ref="C41:M41" si="15">SUM(C42:C49)</f>
        <v>0</v>
      </c>
      <c r="D41" s="146">
        <f t="shared" si="15"/>
        <v>0</v>
      </c>
      <c r="E41" s="146">
        <f t="shared" si="15"/>
        <v>0</v>
      </c>
      <c r="F41" s="146">
        <f t="shared" si="15"/>
        <v>255600</v>
      </c>
      <c r="G41" s="146">
        <f t="shared" si="15"/>
        <v>0</v>
      </c>
      <c r="H41" s="146">
        <f t="shared" si="15"/>
        <v>0</v>
      </c>
      <c r="I41" s="146">
        <f t="shared" si="15"/>
        <v>0</v>
      </c>
      <c r="J41" s="146">
        <f t="shared" si="15"/>
        <v>0</v>
      </c>
      <c r="K41" s="146">
        <f t="shared" si="15"/>
        <v>0</v>
      </c>
      <c r="L41" s="146">
        <f t="shared" si="15"/>
        <v>0</v>
      </c>
      <c r="M41" s="146">
        <f t="shared" si="15"/>
        <v>255600</v>
      </c>
    </row>
    <row r="42" spans="1:13" ht="15.75" customHeight="1">
      <c r="A42" s="140">
        <v>211</v>
      </c>
      <c r="B42" s="141" t="s">
        <v>2261</v>
      </c>
      <c r="C42" s="143">
        <f>'COG-M'!P266</f>
        <v>0</v>
      </c>
      <c r="D42" s="104">
        <f>'COG-M'!P267</f>
        <v>0</v>
      </c>
      <c r="E42" s="104">
        <f>'COG-M'!P268</f>
        <v>0</v>
      </c>
      <c r="F42" s="104">
        <f>'COG-M'!P269</f>
        <v>192000</v>
      </c>
      <c r="G42" s="104">
        <f>'COG-M'!P270</f>
        <v>0</v>
      </c>
      <c r="H42" s="104">
        <f>'COG-M'!P271</f>
        <v>0</v>
      </c>
      <c r="I42" s="104">
        <f>'COG-M'!P272</f>
        <v>0</v>
      </c>
      <c r="J42" s="104">
        <f>'COG-M'!P273</f>
        <v>0</v>
      </c>
      <c r="K42" s="104">
        <f>'COG-M'!P274</f>
        <v>0</v>
      </c>
      <c r="L42" s="104">
        <f>'COG-M'!P275</f>
        <v>0</v>
      </c>
      <c r="M42" s="105">
        <f t="shared" ref="M42:M49" si="16">SUM(C42:L42)</f>
        <v>192000</v>
      </c>
    </row>
    <row r="43" spans="1:13" ht="15.75" customHeight="1">
      <c r="A43" s="140">
        <v>212</v>
      </c>
      <c r="B43" s="141" t="s">
        <v>2262</v>
      </c>
      <c r="C43" s="143">
        <f>'COG-M'!P276</f>
        <v>0</v>
      </c>
      <c r="D43" s="104">
        <f>'COG-M'!P277</f>
        <v>0</v>
      </c>
      <c r="E43" s="104">
        <f>'COG-M'!P277</f>
        <v>0</v>
      </c>
      <c r="F43" s="104">
        <f>'COG-M'!P279</f>
        <v>21600</v>
      </c>
      <c r="G43" s="104">
        <f>'COG-M'!P280</f>
        <v>0</v>
      </c>
      <c r="H43" s="104">
        <f>'COG-M'!P281</f>
        <v>0</v>
      </c>
      <c r="I43" s="104">
        <f>'COG-M'!P282</f>
        <v>0</v>
      </c>
      <c r="J43" s="104">
        <f>'COG-M'!P283</f>
        <v>0</v>
      </c>
      <c r="K43" s="104">
        <f>'COG-M'!P284</f>
        <v>0</v>
      </c>
      <c r="L43" s="104">
        <f>'COG-M'!P285</f>
        <v>0</v>
      </c>
      <c r="M43" s="105">
        <f t="shared" si="16"/>
        <v>21600</v>
      </c>
    </row>
    <row r="44" spans="1:13" ht="15.75" customHeight="1">
      <c r="A44" s="140">
        <v>213</v>
      </c>
      <c r="B44" s="141" t="s">
        <v>2263</v>
      </c>
      <c r="C44" s="143">
        <f>'COG-M'!P286</f>
        <v>0</v>
      </c>
      <c r="D44" s="104">
        <f>'COG-M'!P287</f>
        <v>0</v>
      </c>
      <c r="E44" s="104">
        <f>'COG-M'!P288</f>
        <v>0</v>
      </c>
      <c r="F44" s="104">
        <f>'COG-M'!P289</f>
        <v>0</v>
      </c>
      <c r="G44" s="104">
        <f>'COG-M'!P290</f>
        <v>0</v>
      </c>
      <c r="H44" s="104">
        <f>'COG-M'!P291</f>
        <v>0</v>
      </c>
      <c r="I44" s="104">
        <f>'COG-M'!P292</f>
        <v>0</v>
      </c>
      <c r="J44" s="104">
        <f>'COG-M'!P293</f>
        <v>0</v>
      </c>
      <c r="K44" s="104">
        <f>'COG-M'!P294</f>
        <v>0</v>
      </c>
      <c r="L44" s="104">
        <f>'COG-M'!P295</f>
        <v>0</v>
      </c>
      <c r="M44" s="105">
        <f t="shared" si="16"/>
        <v>0</v>
      </c>
    </row>
    <row r="45" spans="1:13" ht="30" customHeight="1">
      <c r="A45" s="140">
        <v>214</v>
      </c>
      <c r="B45" s="141" t="s">
        <v>2264</v>
      </c>
      <c r="C45" s="143">
        <f>'COG-M'!P296</f>
        <v>0</v>
      </c>
      <c r="D45" s="104">
        <f>'COG-M'!P297</f>
        <v>0</v>
      </c>
      <c r="E45" s="104">
        <f>'COG-M'!P298</f>
        <v>0</v>
      </c>
      <c r="F45" s="104">
        <f>'COG-M'!P299</f>
        <v>0</v>
      </c>
      <c r="G45" s="104">
        <f>'COG-M'!P300</f>
        <v>0</v>
      </c>
      <c r="H45" s="104">
        <f>'COG-M'!P301</f>
        <v>0</v>
      </c>
      <c r="I45" s="104">
        <f>'COG-M'!P302</f>
        <v>0</v>
      </c>
      <c r="J45" s="104">
        <f>'COG-M'!P303</f>
        <v>0</v>
      </c>
      <c r="K45" s="104">
        <f>'COG-M'!P304</f>
        <v>0</v>
      </c>
      <c r="L45" s="104">
        <f>'COG-M'!P305</f>
        <v>0</v>
      </c>
      <c r="M45" s="105">
        <f t="shared" si="16"/>
        <v>0</v>
      </c>
    </row>
    <row r="46" spans="1:13" ht="15.75" customHeight="1">
      <c r="A46" s="140">
        <v>215</v>
      </c>
      <c r="B46" s="141" t="s">
        <v>2265</v>
      </c>
      <c r="C46" s="143">
        <f>'COG-M'!P306</f>
        <v>0</v>
      </c>
      <c r="D46" s="104">
        <f>'COG-M'!P307</f>
        <v>0</v>
      </c>
      <c r="E46" s="104">
        <f>'COG-M'!P308</f>
        <v>0</v>
      </c>
      <c r="F46" s="104">
        <f>'COG-M'!P309</f>
        <v>0</v>
      </c>
      <c r="G46" s="104">
        <f>'COG-M'!P310</f>
        <v>0</v>
      </c>
      <c r="H46" s="104">
        <f>'COG-M'!P311</f>
        <v>0</v>
      </c>
      <c r="I46" s="104">
        <f>'COG-M'!P312</f>
        <v>0</v>
      </c>
      <c r="J46" s="104">
        <f>'COG-M'!P313</f>
        <v>0</v>
      </c>
      <c r="K46" s="104">
        <f>'COG-M'!P314</f>
        <v>0</v>
      </c>
      <c r="L46" s="104">
        <f>'COG-M'!P315</f>
        <v>0</v>
      </c>
      <c r="M46" s="105">
        <f t="shared" si="16"/>
        <v>0</v>
      </c>
    </row>
    <row r="47" spans="1:13" ht="15.75" customHeight="1">
      <c r="A47" s="140">
        <v>216</v>
      </c>
      <c r="B47" s="141" t="s">
        <v>2266</v>
      </c>
      <c r="C47" s="143">
        <f>'COG-M'!P316</f>
        <v>0</v>
      </c>
      <c r="D47" s="104">
        <f>'COG-M'!P317</f>
        <v>0</v>
      </c>
      <c r="E47" s="104">
        <f>'COG-M'!P318</f>
        <v>0</v>
      </c>
      <c r="F47" s="104">
        <f>'COG-M'!P319</f>
        <v>42000</v>
      </c>
      <c r="G47" s="104">
        <f>'COG-M'!P320</f>
        <v>0</v>
      </c>
      <c r="H47" s="104">
        <f>'COG-M'!P321</f>
        <v>0</v>
      </c>
      <c r="I47" s="104">
        <f>'COG-M'!P322</f>
        <v>0</v>
      </c>
      <c r="J47" s="104">
        <f>'COG-M'!P323</f>
        <v>0</v>
      </c>
      <c r="K47" s="104">
        <f>'COG-M'!P324</f>
        <v>0</v>
      </c>
      <c r="L47" s="104">
        <f>'COG-M'!P325</f>
        <v>0</v>
      </c>
      <c r="M47" s="105">
        <f t="shared" si="16"/>
        <v>42000</v>
      </c>
    </row>
    <row r="48" spans="1:13" ht="15.75" customHeight="1">
      <c r="A48" s="140">
        <v>217</v>
      </c>
      <c r="B48" s="141" t="s">
        <v>2267</v>
      </c>
      <c r="C48" s="143">
        <f>'COG-M'!P326</f>
        <v>0</v>
      </c>
      <c r="D48" s="104">
        <f>'COG-M'!P327</f>
        <v>0</v>
      </c>
      <c r="E48" s="104">
        <f>'COG-M'!P328</f>
        <v>0</v>
      </c>
      <c r="F48" s="104">
        <f>'COG-M'!P329</f>
        <v>0</v>
      </c>
      <c r="G48" s="104">
        <f>'COG-M'!P330</f>
        <v>0</v>
      </c>
      <c r="H48" s="104">
        <f>'COG-M'!P331</f>
        <v>0</v>
      </c>
      <c r="I48" s="104">
        <f>'COG-M'!P332</f>
        <v>0</v>
      </c>
      <c r="J48" s="104">
        <f>'COG-M'!P333</f>
        <v>0</v>
      </c>
      <c r="K48" s="104">
        <f>'COG-M'!P334</f>
        <v>0</v>
      </c>
      <c r="L48" s="104">
        <f>'COG-M'!P335</f>
        <v>0</v>
      </c>
      <c r="M48" s="105">
        <f t="shared" si="16"/>
        <v>0</v>
      </c>
    </row>
    <row r="49" spans="1:13" ht="15.75" customHeight="1">
      <c r="A49" s="218">
        <v>218</v>
      </c>
      <c r="B49" s="219" t="s">
        <v>2268</v>
      </c>
      <c r="C49" s="143">
        <f>'COG-M'!P336</f>
        <v>0</v>
      </c>
      <c r="D49" s="104">
        <f>'COG-M'!P337</f>
        <v>0</v>
      </c>
      <c r="E49" s="104">
        <f>'COG-M'!P338</f>
        <v>0</v>
      </c>
      <c r="F49" s="104">
        <f>'COG-M'!P339</f>
        <v>0</v>
      </c>
      <c r="G49" s="104">
        <f>'COG-M'!P340</f>
        <v>0</v>
      </c>
      <c r="H49" s="104">
        <f>'COG-M'!P341</f>
        <v>0</v>
      </c>
      <c r="I49" s="104">
        <f>'COG-M'!P342</f>
        <v>0</v>
      </c>
      <c r="J49" s="104">
        <f>'COG-M'!P343</f>
        <v>0</v>
      </c>
      <c r="K49" s="104">
        <f>'COG-M'!P344</f>
        <v>0</v>
      </c>
      <c r="L49" s="104">
        <f>'COG-M'!P345</f>
        <v>0</v>
      </c>
      <c r="M49" s="105">
        <f t="shared" si="16"/>
        <v>0</v>
      </c>
    </row>
    <row r="50" spans="1:13" ht="15.75" customHeight="1">
      <c r="A50" s="138">
        <v>2200</v>
      </c>
      <c r="B50" s="215" t="s">
        <v>2269</v>
      </c>
      <c r="C50" s="148">
        <f t="shared" ref="C50:M50" si="17">SUM(C51:C53)</f>
        <v>0</v>
      </c>
      <c r="D50" s="146">
        <f t="shared" si="17"/>
        <v>0</v>
      </c>
      <c r="E50" s="146">
        <f t="shared" si="17"/>
        <v>0</v>
      </c>
      <c r="F50" s="146">
        <f t="shared" si="17"/>
        <v>37200</v>
      </c>
      <c r="G50" s="146">
        <f t="shared" si="17"/>
        <v>0</v>
      </c>
      <c r="H50" s="146">
        <f t="shared" si="17"/>
        <v>0</v>
      </c>
      <c r="I50" s="146">
        <f t="shared" si="17"/>
        <v>0</v>
      </c>
      <c r="J50" s="146">
        <f t="shared" si="17"/>
        <v>0</v>
      </c>
      <c r="K50" s="146">
        <f t="shared" si="17"/>
        <v>0</v>
      </c>
      <c r="L50" s="146">
        <f t="shared" si="17"/>
        <v>0</v>
      </c>
      <c r="M50" s="146">
        <f t="shared" si="17"/>
        <v>37200</v>
      </c>
    </row>
    <row r="51" spans="1:13" ht="15.75" customHeight="1">
      <c r="A51" s="140">
        <v>221</v>
      </c>
      <c r="B51" s="141" t="s">
        <v>2270</v>
      </c>
      <c r="C51" s="143">
        <f>'COG-M'!P347</f>
        <v>0</v>
      </c>
      <c r="D51" s="104">
        <f>'COG-M'!P348</f>
        <v>0</v>
      </c>
      <c r="E51" s="104">
        <f>'COG-M'!P349</f>
        <v>0</v>
      </c>
      <c r="F51" s="104">
        <f>'COG-M'!P350</f>
        <v>37200</v>
      </c>
      <c r="G51" s="104">
        <f>'COG-M'!P351</f>
        <v>0</v>
      </c>
      <c r="H51" s="104">
        <f>'COG-M'!P352</f>
        <v>0</v>
      </c>
      <c r="I51" s="104">
        <f>'COG-M'!P353</f>
        <v>0</v>
      </c>
      <c r="J51" s="104">
        <f>'COG-M'!P354</f>
        <v>0</v>
      </c>
      <c r="K51" s="104">
        <f>'COG-M'!P355</f>
        <v>0</v>
      </c>
      <c r="L51" s="104">
        <f>'COG-M'!P356</f>
        <v>0</v>
      </c>
      <c r="M51" s="105">
        <f t="shared" ref="M51:M53" si="18">SUM(C51:L51)</f>
        <v>37200</v>
      </c>
    </row>
    <row r="52" spans="1:13" ht="15.75" customHeight="1">
      <c r="A52" s="140">
        <v>222</v>
      </c>
      <c r="B52" s="141" t="s">
        <v>2271</v>
      </c>
      <c r="C52" s="143">
        <f>'COG-M'!P357</f>
        <v>0</v>
      </c>
      <c r="D52" s="104">
        <f>'COG-M'!P358</f>
        <v>0</v>
      </c>
      <c r="E52" s="104">
        <f>'COG-M'!P359</f>
        <v>0</v>
      </c>
      <c r="F52" s="104">
        <f>'COG-M'!P360</f>
        <v>0</v>
      </c>
      <c r="G52" s="104">
        <f>'COG-M'!P361</f>
        <v>0</v>
      </c>
      <c r="H52" s="104">
        <f>'COG-M'!P362</f>
        <v>0</v>
      </c>
      <c r="I52" s="104">
        <f>'COG-M'!P363</f>
        <v>0</v>
      </c>
      <c r="J52" s="104">
        <f>'COG-M'!P364</f>
        <v>0</v>
      </c>
      <c r="K52" s="104">
        <f>'COG-M'!P365</f>
        <v>0</v>
      </c>
      <c r="L52" s="104">
        <f>'COG-M'!P366</f>
        <v>0</v>
      </c>
      <c r="M52" s="105">
        <f t="shared" si="18"/>
        <v>0</v>
      </c>
    </row>
    <row r="53" spans="1:13" ht="15.75" customHeight="1">
      <c r="A53" s="140">
        <v>223</v>
      </c>
      <c r="B53" s="141" t="s">
        <v>2272</v>
      </c>
      <c r="C53" s="143">
        <f>'COG-M'!P367</f>
        <v>0</v>
      </c>
      <c r="D53" s="104">
        <f>'COG-M'!P368</f>
        <v>0</v>
      </c>
      <c r="E53" s="104">
        <f>'COG-M'!P369</f>
        <v>0</v>
      </c>
      <c r="F53" s="104">
        <f>'COG-M'!P370</f>
        <v>0</v>
      </c>
      <c r="G53" s="104">
        <f>'COG-M'!P371</f>
        <v>0</v>
      </c>
      <c r="H53" s="104">
        <f>'COG-M'!P372</f>
        <v>0</v>
      </c>
      <c r="I53" s="104">
        <f>'COG-M'!P373</f>
        <v>0</v>
      </c>
      <c r="J53" s="104">
        <f>'COG-M'!P374</f>
        <v>0</v>
      </c>
      <c r="K53" s="104">
        <f>'COG-M'!P375</f>
        <v>0</v>
      </c>
      <c r="L53" s="104">
        <f>'COG-M'!P376</f>
        <v>0</v>
      </c>
      <c r="M53" s="105">
        <f t="shared" si="18"/>
        <v>0</v>
      </c>
    </row>
    <row r="54" spans="1:13" ht="15.75" customHeight="1">
      <c r="A54" s="138">
        <v>2300</v>
      </c>
      <c r="B54" s="215" t="s">
        <v>2273</v>
      </c>
      <c r="C54" s="148">
        <f t="shared" ref="C54:M54" si="19">SUM(C55:C63)</f>
        <v>0</v>
      </c>
      <c r="D54" s="146">
        <f t="shared" si="19"/>
        <v>0</v>
      </c>
      <c r="E54" s="146">
        <f t="shared" si="19"/>
        <v>0</v>
      </c>
      <c r="F54" s="146">
        <f t="shared" si="19"/>
        <v>0</v>
      </c>
      <c r="G54" s="146">
        <f t="shared" si="19"/>
        <v>0</v>
      </c>
      <c r="H54" s="146">
        <f t="shared" si="19"/>
        <v>0</v>
      </c>
      <c r="I54" s="146">
        <f t="shared" si="19"/>
        <v>0</v>
      </c>
      <c r="J54" s="146">
        <f t="shared" si="19"/>
        <v>0</v>
      </c>
      <c r="K54" s="146">
        <f t="shared" si="19"/>
        <v>0</v>
      </c>
      <c r="L54" s="146">
        <f t="shared" si="19"/>
        <v>0</v>
      </c>
      <c r="M54" s="146">
        <f t="shared" si="19"/>
        <v>0</v>
      </c>
    </row>
    <row r="55" spans="1:13" ht="30" customHeight="1">
      <c r="A55" s="140">
        <v>231</v>
      </c>
      <c r="B55" s="141" t="s">
        <v>2274</v>
      </c>
      <c r="C55" s="143"/>
      <c r="D55" s="104"/>
      <c r="E55" s="104"/>
      <c r="F55" s="104"/>
      <c r="G55" s="104"/>
      <c r="H55" s="104"/>
      <c r="I55" s="104"/>
      <c r="J55" s="104"/>
      <c r="K55" s="104"/>
      <c r="L55" s="104"/>
      <c r="M55" s="105">
        <f t="shared" ref="M55:M63" si="20">SUM(C55:L55)</f>
        <v>0</v>
      </c>
    </row>
    <row r="56" spans="1:13" ht="15.75" customHeight="1">
      <c r="A56" s="140">
        <v>232</v>
      </c>
      <c r="B56" s="141" t="s">
        <v>2275</v>
      </c>
      <c r="C56" s="143"/>
      <c r="D56" s="104"/>
      <c r="E56" s="104"/>
      <c r="F56" s="104"/>
      <c r="G56" s="104"/>
      <c r="H56" s="104"/>
      <c r="I56" s="104"/>
      <c r="J56" s="104"/>
      <c r="K56" s="104"/>
      <c r="L56" s="104"/>
      <c r="M56" s="105">
        <f t="shared" si="20"/>
        <v>0</v>
      </c>
    </row>
    <row r="57" spans="1:13" ht="15.75" customHeight="1">
      <c r="A57" s="140">
        <v>233</v>
      </c>
      <c r="B57" s="141" t="s">
        <v>2276</v>
      </c>
      <c r="C57" s="143"/>
      <c r="D57" s="104"/>
      <c r="E57" s="104"/>
      <c r="F57" s="104"/>
      <c r="G57" s="104"/>
      <c r="H57" s="104"/>
      <c r="I57" s="104"/>
      <c r="J57" s="104"/>
      <c r="K57" s="104"/>
      <c r="L57" s="104"/>
      <c r="M57" s="105">
        <f t="shared" si="20"/>
        <v>0</v>
      </c>
    </row>
    <row r="58" spans="1:13" ht="30" customHeight="1">
      <c r="A58" s="140">
        <v>234</v>
      </c>
      <c r="B58" s="141" t="s">
        <v>2277</v>
      </c>
      <c r="C58" s="143"/>
      <c r="D58" s="104"/>
      <c r="E58" s="104"/>
      <c r="F58" s="104"/>
      <c r="G58" s="104"/>
      <c r="H58" s="104"/>
      <c r="I58" s="104"/>
      <c r="J58" s="104"/>
      <c r="K58" s="104"/>
      <c r="L58" s="104"/>
      <c r="M58" s="105">
        <f t="shared" si="20"/>
        <v>0</v>
      </c>
    </row>
    <row r="59" spans="1:13" ht="30" customHeight="1">
      <c r="A59" s="140">
        <v>235</v>
      </c>
      <c r="B59" s="141" t="s">
        <v>2278</v>
      </c>
      <c r="C59" s="143"/>
      <c r="D59" s="104"/>
      <c r="E59" s="104"/>
      <c r="F59" s="104"/>
      <c r="G59" s="104"/>
      <c r="H59" s="104"/>
      <c r="I59" s="104"/>
      <c r="J59" s="104"/>
      <c r="K59" s="104"/>
      <c r="L59" s="104"/>
      <c r="M59" s="105">
        <f t="shared" si="20"/>
        <v>0</v>
      </c>
    </row>
    <row r="60" spans="1:13" ht="30" customHeight="1">
      <c r="A60" s="140">
        <v>236</v>
      </c>
      <c r="B60" s="141" t="s">
        <v>2279</v>
      </c>
      <c r="C60" s="143"/>
      <c r="D60" s="104"/>
      <c r="E60" s="104"/>
      <c r="F60" s="104"/>
      <c r="G60" s="104"/>
      <c r="H60" s="104"/>
      <c r="I60" s="104"/>
      <c r="J60" s="104"/>
      <c r="K60" s="104"/>
      <c r="L60" s="104"/>
      <c r="M60" s="105">
        <f t="shared" si="20"/>
        <v>0</v>
      </c>
    </row>
    <row r="61" spans="1:13" ht="15.75" customHeight="1">
      <c r="A61" s="140">
        <v>237</v>
      </c>
      <c r="B61" s="141" t="s">
        <v>2280</v>
      </c>
      <c r="C61" s="143"/>
      <c r="D61" s="104"/>
      <c r="E61" s="104"/>
      <c r="F61" s="104"/>
      <c r="G61" s="104"/>
      <c r="H61" s="104"/>
      <c r="I61" s="104"/>
      <c r="J61" s="104"/>
      <c r="K61" s="104"/>
      <c r="L61" s="104"/>
      <c r="M61" s="105">
        <f t="shared" si="20"/>
        <v>0</v>
      </c>
    </row>
    <row r="62" spans="1:13" ht="15.75" customHeight="1">
      <c r="A62" s="140">
        <v>238</v>
      </c>
      <c r="B62" s="141" t="s">
        <v>2281</v>
      </c>
      <c r="C62" s="143"/>
      <c r="D62" s="104"/>
      <c r="E62" s="104"/>
      <c r="F62" s="104"/>
      <c r="G62" s="104"/>
      <c r="H62" s="104"/>
      <c r="I62" s="104"/>
      <c r="J62" s="104"/>
      <c r="K62" s="104"/>
      <c r="L62" s="104"/>
      <c r="M62" s="105">
        <f t="shared" si="20"/>
        <v>0</v>
      </c>
    </row>
    <row r="63" spans="1:13" ht="15.75" customHeight="1">
      <c r="A63" s="140">
        <v>239</v>
      </c>
      <c r="B63" s="141" t="s">
        <v>2282</v>
      </c>
      <c r="C63" s="143"/>
      <c r="D63" s="104"/>
      <c r="E63" s="104"/>
      <c r="F63" s="104"/>
      <c r="G63" s="104"/>
      <c r="H63" s="104"/>
      <c r="I63" s="104"/>
      <c r="J63" s="104"/>
      <c r="K63" s="104"/>
      <c r="L63" s="104"/>
      <c r="M63" s="105">
        <f t="shared" si="20"/>
        <v>0</v>
      </c>
    </row>
    <row r="64" spans="1:13" ht="15.75" customHeight="1">
      <c r="A64" s="149">
        <v>2400</v>
      </c>
      <c r="B64" s="213" t="s">
        <v>2871</v>
      </c>
      <c r="C64" s="148">
        <f t="shared" ref="C64:M64" si="21">SUM(C65:C73)</f>
        <v>0</v>
      </c>
      <c r="D64" s="146">
        <f t="shared" si="21"/>
        <v>0</v>
      </c>
      <c r="E64" s="146">
        <f t="shared" si="21"/>
        <v>0</v>
      </c>
      <c r="F64" s="146">
        <f t="shared" si="21"/>
        <v>380000.03999999986</v>
      </c>
      <c r="G64" s="146">
        <f t="shared" si="21"/>
        <v>0</v>
      </c>
      <c r="H64" s="146">
        <f t="shared" si="21"/>
        <v>0</v>
      </c>
      <c r="I64" s="146">
        <f t="shared" si="21"/>
        <v>0</v>
      </c>
      <c r="J64" s="146">
        <f t="shared" si="21"/>
        <v>0</v>
      </c>
      <c r="K64" s="146">
        <f t="shared" si="21"/>
        <v>0</v>
      </c>
      <c r="L64" s="146">
        <f t="shared" si="21"/>
        <v>0</v>
      </c>
      <c r="M64" s="146">
        <f t="shared" si="21"/>
        <v>380000.03999999986</v>
      </c>
    </row>
    <row r="65" spans="1:13" ht="15.75" customHeight="1">
      <c r="A65" s="140">
        <v>241</v>
      </c>
      <c r="B65" s="141" t="s">
        <v>2284</v>
      </c>
      <c r="C65" s="143">
        <f>'COG-M'!P388</f>
        <v>0</v>
      </c>
      <c r="D65" s="104">
        <f>'COG-M'!P389</f>
        <v>0</v>
      </c>
      <c r="E65" s="104">
        <f>'COG-M'!P390</f>
        <v>0</v>
      </c>
      <c r="F65" s="104">
        <f>'COG-M'!P391</f>
        <v>0</v>
      </c>
      <c r="G65" s="104">
        <f>'COG-M'!P392</f>
        <v>0</v>
      </c>
      <c r="H65" s="104">
        <f>'COG-M'!P393</f>
        <v>0</v>
      </c>
      <c r="I65" s="104">
        <f>'COG-M'!P394</f>
        <v>0</v>
      </c>
      <c r="J65" s="104">
        <f>'COG-M'!P395</f>
        <v>0</v>
      </c>
      <c r="K65" s="104">
        <f>'COG-M'!P396</f>
        <v>0</v>
      </c>
      <c r="L65" s="104">
        <f>'COG-M'!P397</f>
        <v>0</v>
      </c>
      <c r="M65" s="105">
        <f t="shared" ref="M65:M73" si="22">SUM(C65:L65)</f>
        <v>0</v>
      </c>
    </row>
    <row r="66" spans="1:13" ht="15.75" customHeight="1">
      <c r="A66" s="140">
        <v>242</v>
      </c>
      <c r="B66" s="141" t="s">
        <v>2285</v>
      </c>
      <c r="C66" s="143">
        <f>'COG-M'!P398</f>
        <v>0</v>
      </c>
      <c r="D66" s="104">
        <f>'COG-M'!P399</f>
        <v>0</v>
      </c>
      <c r="E66" s="104">
        <f>'COG-M'!P400</f>
        <v>0</v>
      </c>
      <c r="F66" s="104">
        <f>'COG-M'!P401</f>
        <v>0</v>
      </c>
      <c r="G66" s="104">
        <f>'COG-M'!P402</f>
        <v>0</v>
      </c>
      <c r="H66" s="104">
        <f>'COG-M'!P403</f>
        <v>0</v>
      </c>
      <c r="I66" s="104">
        <f>'COG-M'!P404</f>
        <v>0</v>
      </c>
      <c r="J66" s="104">
        <f>'COG-M'!P405</f>
        <v>0</v>
      </c>
      <c r="K66" s="104">
        <f>'COG-M'!P406</f>
        <v>0</v>
      </c>
      <c r="L66" s="104">
        <f>'COG-M'!P407</f>
        <v>0</v>
      </c>
      <c r="M66" s="105">
        <f t="shared" si="22"/>
        <v>0</v>
      </c>
    </row>
    <row r="67" spans="1:13" ht="15.75" customHeight="1">
      <c r="A67" s="140">
        <v>243</v>
      </c>
      <c r="B67" s="141" t="s">
        <v>2286</v>
      </c>
      <c r="C67" s="143">
        <f>'COG-M'!P408</f>
        <v>0</v>
      </c>
      <c r="D67" s="104">
        <f>'COG-M'!P409</f>
        <v>0</v>
      </c>
      <c r="E67" s="104">
        <f>'COG-M'!P410</f>
        <v>0</v>
      </c>
      <c r="F67" s="104">
        <f>'COG-M'!P411</f>
        <v>0</v>
      </c>
      <c r="G67" s="104">
        <f>'COG-M'!P412</f>
        <v>0</v>
      </c>
      <c r="H67" s="104">
        <f>'COG-M'!P413</f>
        <v>0</v>
      </c>
      <c r="I67" s="104">
        <f>'COG-M'!P414</f>
        <v>0</v>
      </c>
      <c r="J67" s="104">
        <f>'COG-M'!P415</f>
        <v>0</v>
      </c>
      <c r="K67" s="104">
        <f>'COG-M'!P416</f>
        <v>0</v>
      </c>
      <c r="L67" s="104">
        <f>'COG-M'!P417</f>
        <v>0</v>
      </c>
      <c r="M67" s="105">
        <f t="shared" si="22"/>
        <v>0</v>
      </c>
    </row>
    <row r="68" spans="1:13" ht="15.75" customHeight="1">
      <c r="A68" s="140">
        <v>244</v>
      </c>
      <c r="B68" s="141" t="s">
        <v>2287</v>
      </c>
      <c r="C68" s="143">
        <f>'COG-M'!P418</f>
        <v>0</v>
      </c>
      <c r="D68" s="104">
        <f>'COG-M'!P419</f>
        <v>0</v>
      </c>
      <c r="E68" s="104">
        <f>'COG-M'!P420</f>
        <v>0</v>
      </c>
      <c r="F68" s="104">
        <f>'COG-M'!P421</f>
        <v>0</v>
      </c>
      <c r="G68" s="104">
        <f>'COG-M'!P422</f>
        <v>0</v>
      </c>
      <c r="H68" s="104">
        <f>'COG-M'!P423</f>
        <v>0</v>
      </c>
      <c r="I68" s="104">
        <f>'COG-M'!P424</f>
        <v>0</v>
      </c>
      <c r="J68" s="104">
        <f>'COG-M'!P425</f>
        <v>0</v>
      </c>
      <c r="K68" s="104">
        <f>'COG-M'!P426</f>
        <v>0</v>
      </c>
      <c r="L68" s="104">
        <f>'COG-M'!P427</f>
        <v>0</v>
      </c>
      <c r="M68" s="105">
        <f t="shared" si="22"/>
        <v>0</v>
      </c>
    </row>
    <row r="69" spans="1:13" ht="15.75" customHeight="1">
      <c r="A69" s="140">
        <v>245</v>
      </c>
      <c r="B69" s="141" t="s">
        <v>2288</v>
      </c>
      <c r="C69" s="143">
        <f>'COG-M'!P428</f>
        <v>0</v>
      </c>
      <c r="D69" s="104">
        <f>'COG-M'!P429</f>
        <v>0</v>
      </c>
      <c r="E69" s="104">
        <f>'COG-M'!P430</f>
        <v>0</v>
      </c>
      <c r="F69" s="104">
        <f>'COG-M'!P431</f>
        <v>0</v>
      </c>
      <c r="G69" s="104">
        <f>'COG-M'!P432</f>
        <v>0</v>
      </c>
      <c r="H69" s="104">
        <f>'COG-M'!P433</f>
        <v>0</v>
      </c>
      <c r="I69" s="104">
        <f>'COG-M'!P434</f>
        <v>0</v>
      </c>
      <c r="J69" s="104">
        <f>'COG-M'!P435</f>
        <v>0</v>
      </c>
      <c r="K69" s="104">
        <f>'COG-M'!P436</f>
        <v>0</v>
      </c>
      <c r="L69" s="104">
        <f>'COG-M'!P437</f>
        <v>0</v>
      </c>
      <c r="M69" s="105">
        <f t="shared" si="22"/>
        <v>0</v>
      </c>
    </row>
    <row r="70" spans="1:13" ht="15.75" customHeight="1">
      <c r="A70" s="140">
        <v>246</v>
      </c>
      <c r="B70" s="141" t="s">
        <v>2289</v>
      </c>
      <c r="C70" s="143">
        <f>'COG-M'!P438</f>
        <v>0</v>
      </c>
      <c r="D70" s="104">
        <f>'COG-M'!P439</f>
        <v>0</v>
      </c>
      <c r="E70" s="104">
        <f>'COG-M'!P440</f>
        <v>0</v>
      </c>
      <c r="F70" s="104">
        <f>'COG-M'!P441</f>
        <v>380000.03999999986</v>
      </c>
      <c r="G70" s="104">
        <f>'COG-M'!P442</f>
        <v>0</v>
      </c>
      <c r="H70" s="104">
        <f>'COG-M'!P443</f>
        <v>0</v>
      </c>
      <c r="I70" s="104">
        <f>'COG-M'!P444</f>
        <v>0</v>
      </c>
      <c r="J70" s="104">
        <f>'COG-M'!P445</f>
        <v>0</v>
      </c>
      <c r="K70" s="104">
        <f>'COG-M'!P446</f>
        <v>0</v>
      </c>
      <c r="L70" s="104">
        <f>'COG-M'!P447</f>
        <v>0</v>
      </c>
      <c r="M70" s="105">
        <f t="shared" si="22"/>
        <v>380000.03999999986</v>
      </c>
    </row>
    <row r="71" spans="1:13" ht="15.75" customHeight="1">
      <c r="A71" s="140">
        <v>247</v>
      </c>
      <c r="B71" s="141" t="s">
        <v>2290</v>
      </c>
      <c r="C71" s="143">
        <f>'COG-M'!P448</f>
        <v>0</v>
      </c>
      <c r="D71" s="104">
        <f>'COG-M'!P449</f>
        <v>0</v>
      </c>
      <c r="E71" s="104">
        <f>'COG-M'!P450</f>
        <v>0</v>
      </c>
      <c r="F71" s="104">
        <f>'COG-M'!P451</f>
        <v>0</v>
      </c>
      <c r="G71" s="104">
        <f>'COG-M'!P452</f>
        <v>0</v>
      </c>
      <c r="H71" s="104">
        <f>'COG-M'!P453</f>
        <v>0</v>
      </c>
      <c r="I71" s="104">
        <f>'COG-M'!P454</f>
        <v>0</v>
      </c>
      <c r="J71" s="104">
        <f>'COG-M'!P455</f>
        <v>0</v>
      </c>
      <c r="K71" s="104">
        <f>'COG-M'!P456</f>
        <v>0</v>
      </c>
      <c r="L71" s="104">
        <f>'COG-M'!P457</f>
        <v>0</v>
      </c>
      <c r="M71" s="105">
        <f t="shared" si="22"/>
        <v>0</v>
      </c>
    </row>
    <row r="72" spans="1:13" ht="15.75" customHeight="1">
      <c r="A72" s="140">
        <v>248</v>
      </c>
      <c r="B72" s="141" t="s">
        <v>2291</v>
      </c>
      <c r="C72" s="143">
        <f>'COG-M'!P458</f>
        <v>0</v>
      </c>
      <c r="D72" s="104">
        <f>'COG-M'!P459</f>
        <v>0</v>
      </c>
      <c r="E72" s="104">
        <f>'COG-M'!P460</f>
        <v>0</v>
      </c>
      <c r="F72" s="104">
        <f>'COG-M'!P461</f>
        <v>0</v>
      </c>
      <c r="G72" s="104">
        <f>'COG-M'!P462</f>
        <v>0</v>
      </c>
      <c r="H72" s="104">
        <f>'COG-M'!P463</f>
        <v>0</v>
      </c>
      <c r="I72" s="104">
        <f>'COG-M'!P464</f>
        <v>0</v>
      </c>
      <c r="J72" s="104">
        <f>'COG-M'!P465</f>
        <v>0</v>
      </c>
      <c r="K72" s="104">
        <f>'COG-M'!P466</f>
        <v>0</v>
      </c>
      <c r="L72" s="104">
        <f>'COG-M'!P467</f>
        <v>0</v>
      </c>
      <c r="M72" s="105">
        <f t="shared" si="22"/>
        <v>0</v>
      </c>
    </row>
    <row r="73" spans="1:13" ht="15.75" customHeight="1">
      <c r="A73" s="140">
        <v>249</v>
      </c>
      <c r="B73" s="141" t="s">
        <v>2292</v>
      </c>
      <c r="C73" s="143">
        <f>'COG-M'!P468</f>
        <v>0</v>
      </c>
      <c r="D73" s="104">
        <f>'COG-M'!P469</f>
        <v>0</v>
      </c>
      <c r="E73" s="104">
        <f>'COG-M'!P470</f>
        <v>0</v>
      </c>
      <c r="F73" s="104">
        <f>'COG-M'!P471</f>
        <v>0</v>
      </c>
      <c r="G73" s="104">
        <f>'COG-M'!P472</f>
        <v>0</v>
      </c>
      <c r="H73" s="104">
        <f>'COG-M'!P473</f>
        <v>0</v>
      </c>
      <c r="I73" s="104">
        <f>'COG-M'!P474</f>
        <v>0</v>
      </c>
      <c r="J73" s="104">
        <f>'COG-M'!P475</f>
        <v>0</v>
      </c>
      <c r="K73" s="104">
        <f>'COG-M'!P476</f>
        <v>0</v>
      </c>
      <c r="L73" s="104">
        <f>'COG-M'!P477</f>
        <v>0</v>
      </c>
      <c r="M73" s="105">
        <f t="shared" si="22"/>
        <v>0</v>
      </c>
    </row>
    <row r="74" spans="1:13" ht="15.75" customHeight="1">
      <c r="A74" s="149">
        <v>2500</v>
      </c>
      <c r="B74" s="213" t="s">
        <v>2872</v>
      </c>
      <c r="C74" s="148">
        <f t="shared" ref="C74:M74" si="23">SUM(C75:C81)</f>
        <v>0</v>
      </c>
      <c r="D74" s="146">
        <f t="shared" si="23"/>
        <v>0</v>
      </c>
      <c r="E74" s="146">
        <f t="shared" si="23"/>
        <v>0</v>
      </c>
      <c r="F74" s="146">
        <f t="shared" si="23"/>
        <v>2937000</v>
      </c>
      <c r="G74" s="146">
        <f t="shared" si="23"/>
        <v>0</v>
      </c>
      <c r="H74" s="146">
        <f t="shared" si="23"/>
        <v>0</v>
      </c>
      <c r="I74" s="146">
        <f t="shared" si="23"/>
        <v>0</v>
      </c>
      <c r="J74" s="146">
        <f t="shared" si="23"/>
        <v>0</v>
      </c>
      <c r="K74" s="146">
        <f t="shared" si="23"/>
        <v>0</v>
      </c>
      <c r="L74" s="146">
        <f t="shared" si="23"/>
        <v>0</v>
      </c>
      <c r="M74" s="146">
        <f t="shared" si="23"/>
        <v>2937000</v>
      </c>
    </row>
    <row r="75" spans="1:13" ht="15.75" customHeight="1">
      <c r="A75" s="140">
        <v>251</v>
      </c>
      <c r="B75" s="141" t="s">
        <v>2294</v>
      </c>
      <c r="C75" s="143">
        <f>'COG-M'!P479</f>
        <v>0</v>
      </c>
      <c r="D75" s="104">
        <f>'COG-M'!P480</f>
        <v>0</v>
      </c>
      <c r="E75" s="104">
        <f>'COG-M'!P481</f>
        <v>0</v>
      </c>
      <c r="F75" s="104">
        <f>'COG-M'!P482</f>
        <v>2904000</v>
      </c>
      <c r="G75" s="104">
        <f>'COG-M'!P483</f>
        <v>0</v>
      </c>
      <c r="H75" s="104">
        <f>'COG-M'!P484</f>
        <v>0</v>
      </c>
      <c r="I75" s="104">
        <f>'COG-M'!P485</f>
        <v>0</v>
      </c>
      <c r="J75" s="104">
        <f>'COG-M'!P486</f>
        <v>0</v>
      </c>
      <c r="K75" s="104">
        <f>'COG-M'!P487</f>
        <v>0</v>
      </c>
      <c r="L75" s="104">
        <f>'COG-M'!P488</f>
        <v>0</v>
      </c>
      <c r="M75" s="105">
        <f t="shared" ref="M75:M81" si="24">SUM(C75:L75)</f>
        <v>2904000</v>
      </c>
    </row>
    <row r="76" spans="1:13" ht="15.75" customHeight="1">
      <c r="A76" s="140">
        <v>252</v>
      </c>
      <c r="B76" s="141" t="s">
        <v>2295</v>
      </c>
      <c r="C76" s="143">
        <f>'COG-M'!P489</f>
        <v>0</v>
      </c>
      <c r="D76" s="104">
        <f>'COG-M'!P490</f>
        <v>0</v>
      </c>
      <c r="E76" s="104">
        <f>'COG-M'!P491</f>
        <v>0</v>
      </c>
      <c r="F76" s="104">
        <f>'COG-M'!P492</f>
        <v>0</v>
      </c>
      <c r="G76" s="104">
        <f>'COG-M'!P493</f>
        <v>0</v>
      </c>
      <c r="H76" s="104">
        <f>'COG-M'!P494</f>
        <v>0</v>
      </c>
      <c r="I76" s="104">
        <f>'COG-M'!P495</f>
        <v>0</v>
      </c>
      <c r="J76" s="104">
        <f>'COG-M'!P496</f>
        <v>0</v>
      </c>
      <c r="K76" s="104">
        <f>'COG-M'!P497</f>
        <v>0</v>
      </c>
      <c r="L76" s="104">
        <f>'COG-M'!P498</f>
        <v>0</v>
      </c>
      <c r="M76" s="105">
        <f t="shared" si="24"/>
        <v>0</v>
      </c>
    </row>
    <row r="77" spans="1:13" ht="15.75" customHeight="1">
      <c r="A77" s="140">
        <v>253</v>
      </c>
      <c r="B77" s="141" t="s">
        <v>2296</v>
      </c>
      <c r="C77" s="143">
        <f>'COG-M'!P499</f>
        <v>0</v>
      </c>
      <c r="D77" s="104">
        <f>'COG-M'!P500</f>
        <v>0</v>
      </c>
      <c r="E77" s="104">
        <f>'COG-M'!P501</f>
        <v>0</v>
      </c>
      <c r="F77" s="104">
        <f>'COG-M'!P502</f>
        <v>33000</v>
      </c>
      <c r="G77" s="104">
        <f>'COG-M'!P503</f>
        <v>0</v>
      </c>
      <c r="H77" s="104">
        <f>'COG-M'!P504</f>
        <v>0</v>
      </c>
      <c r="I77" s="104">
        <f>'COG-M'!P505</f>
        <v>0</v>
      </c>
      <c r="J77" s="104">
        <f>'COG-M'!P506</f>
        <v>0</v>
      </c>
      <c r="K77" s="104">
        <f>'COG-M'!P507</f>
        <v>0</v>
      </c>
      <c r="L77" s="104">
        <f>'COG-M'!P508</f>
        <v>0</v>
      </c>
      <c r="M77" s="105">
        <f t="shared" si="24"/>
        <v>33000</v>
      </c>
    </row>
    <row r="78" spans="1:13" ht="15.75" customHeight="1">
      <c r="A78" s="140">
        <v>254</v>
      </c>
      <c r="B78" s="141" t="s">
        <v>2297</v>
      </c>
      <c r="C78" s="143">
        <f>'COG-M'!P509</f>
        <v>0</v>
      </c>
      <c r="D78" s="104">
        <f>'COG-M'!P510</f>
        <v>0</v>
      </c>
      <c r="E78" s="104">
        <f>'COG-M'!P511</f>
        <v>0</v>
      </c>
      <c r="F78" s="104">
        <f>'COG-M'!P512</f>
        <v>0</v>
      </c>
      <c r="G78" s="104">
        <f>'COG-M'!P513</f>
        <v>0</v>
      </c>
      <c r="H78" s="104">
        <f>'COG-M'!P514</f>
        <v>0</v>
      </c>
      <c r="I78" s="104">
        <f>'COG-M'!P515</f>
        <v>0</v>
      </c>
      <c r="J78" s="104">
        <f>'COG-M'!P516</f>
        <v>0</v>
      </c>
      <c r="K78" s="104">
        <f>'COG-M'!P517</f>
        <v>0</v>
      </c>
      <c r="L78" s="104">
        <f>'COG-M'!P518</f>
        <v>0</v>
      </c>
      <c r="M78" s="105">
        <f t="shared" si="24"/>
        <v>0</v>
      </c>
    </row>
    <row r="79" spans="1:13" ht="15.75" customHeight="1">
      <c r="A79" s="140">
        <v>255</v>
      </c>
      <c r="B79" s="141" t="s">
        <v>2298</v>
      </c>
      <c r="C79" s="143">
        <f>'COG-M'!P519</f>
        <v>0</v>
      </c>
      <c r="D79" s="104">
        <f>'COG-M'!P520</f>
        <v>0</v>
      </c>
      <c r="E79" s="104">
        <f>'COG-M'!P521</f>
        <v>0</v>
      </c>
      <c r="F79" s="104">
        <f>'COG-M'!P522</f>
        <v>0</v>
      </c>
      <c r="G79" s="104">
        <f>'COG-M'!P523</f>
        <v>0</v>
      </c>
      <c r="H79" s="104">
        <f>'COG-M'!P524</f>
        <v>0</v>
      </c>
      <c r="I79" s="104">
        <f>'COG-M'!P525</f>
        <v>0</v>
      </c>
      <c r="J79" s="104">
        <f>'COG-M'!P526</f>
        <v>0</v>
      </c>
      <c r="K79" s="104">
        <f>'COG-M'!P527</f>
        <v>0</v>
      </c>
      <c r="L79" s="104">
        <f>'COG-M'!P528</f>
        <v>0</v>
      </c>
      <c r="M79" s="105">
        <f t="shared" si="24"/>
        <v>0</v>
      </c>
    </row>
    <row r="80" spans="1:13" ht="15.75" customHeight="1">
      <c r="A80" s="140">
        <v>256</v>
      </c>
      <c r="B80" s="141" t="s">
        <v>2299</v>
      </c>
      <c r="C80" s="143">
        <f>'COG-M'!P529</f>
        <v>0</v>
      </c>
      <c r="D80" s="104">
        <f>'COG-M'!P530</f>
        <v>0</v>
      </c>
      <c r="E80" s="104">
        <f>'COG-M'!P531</f>
        <v>0</v>
      </c>
      <c r="F80" s="104">
        <f>'COG-M'!P532</f>
        <v>0</v>
      </c>
      <c r="G80" s="104">
        <f>'COG-M'!P533</f>
        <v>0</v>
      </c>
      <c r="H80" s="104">
        <f>'COG-M'!P534</f>
        <v>0</v>
      </c>
      <c r="I80" s="104">
        <f>'COG-M'!P535</f>
        <v>0</v>
      </c>
      <c r="J80" s="104">
        <f>'COG-M'!P536</f>
        <v>0</v>
      </c>
      <c r="K80" s="104">
        <f>'COG-M'!P537</f>
        <v>0</v>
      </c>
      <c r="L80" s="104">
        <f>'COG-M'!P538</f>
        <v>0</v>
      </c>
      <c r="M80" s="105">
        <f t="shared" si="24"/>
        <v>0</v>
      </c>
    </row>
    <row r="81" spans="1:13" ht="15.75" customHeight="1">
      <c r="A81" s="140">
        <v>259</v>
      </c>
      <c r="B81" s="141" t="s">
        <v>2300</v>
      </c>
      <c r="C81" s="143">
        <f>'COG-M'!P539</f>
        <v>0</v>
      </c>
      <c r="D81" s="104">
        <f>'COG-M'!P540</f>
        <v>0</v>
      </c>
      <c r="E81" s="104">
        <f>'COG-M'!P541</f>
        <v>0</v>
      </c>
      <c r="F81" s="104">
        <f>'COG-M'!P542</f>
        <v>0</v>
      </c>
      <c r="G81" s="104">
        <f>'COG-M'!P543</f>
        <v>0</v>
      </c>
      <c r="H81" s="104">
        <f>'COG-M'!P544</f>
        <v>0</v>
      </c>
      <c r="I81" s="104">
        <f>'COG-M'!P545</f>
        <v>0</v>
      </c>
      <c r="J81" s="104">
        <f>'COG-M'!P546</f>
        <v>0</v>
      </c>
      <c r="K81" s="104">
        <f>'COG-M'!P547</f>
        <v>0</v>
      </c>
      <c r="L81" s="104">
        <f>'COG-M'!P548</f>
        <v>0</v>
      </c>
      <c r="M81" s="105">
        <f t="shared" si="24"/>
        <v>0</v>
      </c>
    </row>
    <row r="82" spans="1:13" ht="15.75" customHeight="1">
      <c r="A82" s="149">
        <v>2600</v>
      </c>
      <c r="B82" s="213" t="s">
        <v>2873</v>
      </c>
      <c r="C82" s="148">
        <f t="shared" ref="C82:M82" si="25">SUM(C83:C84)</f>
        <v>0</v>
      </c>
      <c r="D82" s="146">
        <f t="shared" si="25"/>
        <v>0</v>
      </c>
      <c r="E82" s="146">
        <f t="shared" si="25"/>
        <v>0</v>
      </c>
      <c r="F82" s="146">
        <f t="shared" si="25"/>
        <v>960000</v>
      </c>
      <c r="G82" s="146">
        <f t="shared" si="25"/>
        <v>0</v>
      </c>
      <c r="H82" s="146">
        <f t="shared" si="25"/>
        <v>0</v>
      </c>
      <c r="I82" s="146">
        <f t="shared" si="25"/>
        <v>0</v>
      </c>
      <c r="J82" s="146">
        <f t="shared" si="25"/>
        <v>0</v>
      </c>
      <c r="K82" s="146">
        <f t="shared" si="25"/>
        <v>0</v>
      </c>
      <c r="L82" s="146">
        <f t="shared" si="25"/>
        <v>0</v>
      </c>
      <c r="M82" s="146">
        <f t="shared" si="25"/>
        <v>960000</v>
      </c>
    </row>
    <row r="83" spans="1:13" ht="15.75" customHeight="1">
      <c r="A83" s="140">
        <v>261</v>
      </c>
      <c r="B83" s="141" t="s">
        <v>2301</v>
      </c>
      <c r="C83" s="143">
        <f>'COG-M'!P550</f>
        <v>0</v>
      </c>
      <c r="D83" s="104">
        <f>'COG-M'!P551</f>
        <v>0</v>
      </c>
      <c r="E83" s="104">
        <f>'COG-M'!P552</f>
        <v>0</v>
      </c>
      <c r="F83" s="104">
        <f>'COG-M'!P553</f>
        <v>960000</v>
      </c>
      <c r="G83" s="104">
        <f>'COG-M'!P554</f>
        <v>0</v>
      </c>
      <c r="H83" s="104">
        <f>'COG-M'!P555</f>
        <v>0</v>
      </c>
      <c r="I83" s="104">
        <f>'COG-M'!P556</f>
        <v>0</v>
      </c>
      <c r="J83" s="104">
        <f>'COG-M'!P557</f>
        <v>0</v>
      </c>
      <c r="K83" s="104">
        <f>'COG-M'!P558</f>
        <v>0</v>
      </c>
      <c r="L83" s="104">
        <f>'COG-M'!P559</f>
        <v>0</v>
      </c>
      <c r="M83" s="105">
        <f t="shared" ref="M83:M84" si="26">SUM(C83:L83)</f>
        <v>960000</v>
      </c>
    </row>
    <row r="84" spans="1:13" ht="15.75" customHeight="1">
      <c r="A84" s="140">
        <v>262</v>
      </c>
      <c r="B84" s="141" t="s">
        <v>2302</v>
      </c>
      <c r="C84" s="143">
        <f>'COG-M'!P560</f>
        <v>0</v>
      </c>
      <c r="D84" s="104">
        <f>'COG-M'!P561</f>
        <v>0</v>
      </c>
      <c r="E84" s="104">
        <f>'COG-M'!P562</f>
        <v>0</v>
      </c>
      <c r="F84" s="104">
        <f>'COG-M'!P563</f>
        <v>0</v>
      </c>
      <c r="G84" s="104">
        <f>'COG-M'!P564</f>
        <v>0</v>
      </c>
      <c r="H84" s="104">
        <f>'COG-M'!P565</f>
        <v>0</v>
      </c>
      <c r="I84" s="104">
        <f>'COG-M'!P566</f>
        <v>0</v>
      </c>
      <c r="J84" s="104">
        <f>'COG-M'!P567</f>
        <v>0</v>
      </c>
      <c r="K84" s="104">
        <f>'COG-M'!P568</f>
        <v>0</v>
      </c>
      <c r="L84" s="104">
        <f>'COG-M'!P569</f>
        <v>0</v>
      </c>
      <c r="M84" s="105">
        <f t="shared" si="26"/>
        <v>0</v>
      </c>
    </row>
    <row r="85" spans="1:13" ht="15.75" customHeight="1">
      <c r="A85" s="149">
        <v>2700</v>
      </c>
      <c r="B85" s="213" t="s">
        <v>2874</v>
      </c>
      <c r="C85" s="148">
        <f t="shared" ref="C85:M85" si="27">SUM(C86:C90)</f>
        <v>0</v>
      </c>
      <c r="D85" s="146">
        <f t="shared" si="27"/>
        <v>0</v>
      </c>
      <c r="E85" s="146">
        <f t="shared" si="27"/>
        <v>0</v>
      </c>
      <c r="F85" s="146">
        <f t="shared" si="27"/>
        <v>0</v>
      </c>
      <c r="G85" s="146">
        <f t="shared" si="27"/>
        <v>0</v>
      </c>
      <c r="H85" s="146">
        <f t="shared" si="27"/>
        <v>0</v>
      </c>
      <c r="I85" s="146">
        <f t="shared" si="27"/>
        <v>0</v>
      </c>
      <c r="J85" s="146">
        <f t="shared" si="27"/>
        <v>0</v>
      </c>
      <c r="K85" s="146">
        <f t="shared" si="27"/>
        <v>0</v>
      </c>
      <c r="L85" s="146">
        <f t="shared" si="27"/>
        <v>0</v>
      </c>
      <c r="M85" s="146">
        <f t="shared" si="27"/>
        <v>0</v>
      </c>
    </row>
    <row r="86" spans="1:13" ht="15.75" customHeight="1">
      <c r="A86" s="140">
        <v>271</v>
      </c>
      <c r="B86" s="141" t="s">
        <v>2304</v>
      </c>
      <c r="C86" s="143">
        <f>'COG-M'!P571</f>
        <v>0</v>
      </c>
      <c r="D86" s="104">
        <f>'COG-M'!P572</f>
        <v>0</v>
      </c>
      <c r="E86" s="104">
        <f>'COG-M'!P573</f>
        <v>0</v>
      </c>
      <c r="F86" s="104">
        <f>'COG-M'!P574</f>
        <v>0</v>
      </c>
      <c r="G86" s="104">
        <f>'COG-M'!P575</f>
        <v>0</v>
      </c>
      <c r="H86" s="104">
        <f>'COG-M'!P576</f>
        <v>0</v>
      </c>
      <c r="I86" s="104">
        <f>'COG-M'!P577</f>
        <v>0</v>
      </c>
      <c r="J86" s="104">
        <f>'COG-M'!P578</f>
        <v>0</v>
      </c>
      <c r="K86" s="104">
        <f>'COG-M'!P579</f>
        <v>0</v>
      </c>
      <c r="L86" s="104">
        <f>'COG-M'!P580</f>
        <v>0</v>
      </c>
      <c r="M86" s="105">
        <f t="shared" ref="M86:M90" si="28">SUM(C86:L86)</f>
        <v>0</v>
      </c>
    </row>
    <row r="87" spans="1:13" ht="15.75" customHeight="1">
      <c r="A87" s="140">
        <v>272</v>
      </c>
      <c r="B87" s="141" t="s">
        <v>2305</v>
      </c>
      <c r="C87" s="143">
        <f>'COG-M'!P581</f>
        <v>0</v>
      </c>
      <c r="D87" s="104">
        <f>'COG-M'!P582</f>
        <v>0</v>
      </c>
      <c r="E87" s="104">
        <f>'COG-M'!P583</f>
        <v>0</v>
      </c>
      <c r="F87" s="104">
        <f>'COG-M'!P584</f>
        <v>0</v>
      </c>
      <c r="G87" s="104">
        <f>'COG-M'!P585</f>
        <v>0</v>
      </c>
      <c r="H87" s="104">
        <f>'COG-M'!P586</f>
        <v>0</v>
      </c>
      <c r="I87" s="104">
        <f>'COG-M'!P587</f>
        <v>0</v>
      </c>
      <c r="J87" s="104">
        <f>'COG-M'!P588</f>
        <v>0</v>
      </c>
      <c r="K87" s="104">
        <f>'COG-M'!P589</f>
        <v>0</v>
      </c>
      <c r="L87" s="104">
        <f>'COG-M'!P590</f>
        <v>0</v>
      </c>
      <c r="M87" s="105">
        <f t="shared" si="28"/>
        <v>0</v>
      </c>
    </row>
    <row r="88" spans="1:13" ht="15.75" customHeight="1">
      <c r="A88" s="140">
        <v>273</v>
      </c>
      <c r="B88" s="141" t="s">
        <v>2306</v>
      </c>
      <c r="C88" s="143">
        <f>'COG-M'!P591</f>
        <v>0</v>
      </c>
      <c r="D88" s="104">
        <f>'COG-M'!P592</f>
        <v>0</v>
      </c>
      <c r="E88" s="104">
        <f>'COG-M'!P593</f>
        <v>0</v>
      </c>
      <c r="F88" s="104">
        <f>'COG-M'!P594</f>
        <v>0</v>
      </c>
      <c r="G88" s="104">
        <f>'COG-M'!P595</f>
        <v>0</v>
      </c>
      <c r="H88" s="104">
        <f>'COG-M'!P596</f>
        <v>0</v>
      </c>
      <c r="I88" s="104">
        <f>'COG-M'!P597</f>
        <v>0</v>
      </c>
      <c r="J88" s="104">
        <f>'COG-M'!P598</f>
        <v>0</v>
      </c>
      <c r="K88" s="104">
        <f>'COG-M'!P599</f>
        <v>0</v>
      </c>
      <c r="L88" s="104">
        <f>'COG-M'!P600</f>
        <v>0</v>
      </c>
      <c r="M88" s="105">
        <f t="shared" si="28"/>
        <v>0</v>
      </c>
    </row>
    <row r="89" spans="1:13" ht="15.75" customHeight="1">
      <c r="A89" s="140">
        <v>274</v>
      </c>
      <c r="B89" s="141" t="s">
        <v>2307</v>
      </c>
      <c r="C89" s="143">
        <f>'COG-M'!P601</f>
        <v>0</v>
      </c>
      <c r="D89" s="104">
        <f>'COG-M'!P602</f>
        <v>0</v>
      </c>
      <c r="E89" s="104">
        <f>'COG-M'!P603</f>
        <v>0</v>
      </c>
      <c r="F89" s="104">
        <f>'COG-M'!P604</f>
        <v>0</v>
      </c>
      <c r="G89" s="104">
        <f>'COG-M'!P605</f>
        <v>0</v>
      </c>
      <c r="H89" s="104">
        <f>'COG-M'!P606</f>
        <v>0</v>
      </c>
      <c r="I89" s="104">
        <f>'COG-M'!P607</f>
        <v>0</v>
      </c>
      <c r="J89" s="104">
        <f>'COG-M'!P608</f>
        <v>0</v>
      </c>
      <c r="K89" s="104">
        <f>'COG-M'!P609</f>
        <v>0</v>
      </c>
      <c r="L89" s="104">
        <f>'COG-M'!P610</f>
        <v>0</v>
      </c>
      <c r="M89" s="105">
        <f t="shared" si="28"/>
        <v>0</v>
      </c>
    </row>
    <row r="90" spans="1:13" ht="15.75" customHeight="1">
      <c r="A90" s="140">
        <v>275</v>
      </c>
      <c r="B90" s="141" t="s">
        <v>2308</v>
      </c>
      <c r="C90" s="143">
        <f>'COG-M'!P611</f>
        <v>0</v>
      </c>
      <c r="D90" s="104">
        <f>'COG-M'!P612</f>
        <v>0</v>
      </c>
      <c r="E90" s="104">
        <f>'COG-M'!P613</f>
        <v>0</v>
      </c>
      <c r="F90" s="104">
        <f>'COG-M'!P614</f>
        <v>0</v>
      </c>
      <c r="G90" s="104">
        <f>'COG-M'!P615</f>
        <v>0</v>
      </c>
      <c r="H90" s="104">
        <f>'COG-M'!P616</f>
        <v>0</v>
      </c>
      <c r="I90" s="104">
        <f>'COG-M'!P617</f>
        <v>0</v>
      </c>
      <c r="J90" s="104">
        <f>'COG-M'!P618</f>
        <v>0</v>
      </c>
      <c r="K90" s="104">
        <f>'COG-M'!P619</f>
        <v>0</v>
      </c>
      <c r="L90" s="104">
        <f>'COG-M'!P620</f>
        <v>0</v>
      </c>
      <c r="M90" s="105">
        <f t="shared" si="28"/>
        <v>0</v>
      </c>
    </row>
    <row r="91" spans="1:13" ht="15.75" customHeight="1">
      <c r="A91" s="149">
        <v>2800</v>
      </c>
      <c r="B91" s="213" t="s">
        <v>2875</v>
      </c>
      <c r="C91" s="148">
        <f t="shared" ref="C91:M91" si="29">SUM(C92:C94)</f>
        <v>0</v>
      </c>
      <c r="D91" s="146">
        <f t="shared" si="29"/>
        <v>0</v>
      </c>
      <c r="E91" s="146">
        <f t="shared" si="29"/>
        <v>0</v>
      </c>
      <c r="F91" s="146">
        <f t="shared" si="29"/>
        <v>0</v>
      </c>
      <c r="G91" s="146">
        <f t="shared" si="29"/>
        <v>0</v>
      </c>
      <c r="H91" s="146">
        <f t="shared" si="29"/>
        <v>0</v>
      </c>
      <c r="I91" s="146">
        <f t="shared" si="29"/>
        <v>0</v>
      </c>
      <c r="J91" s="146">
        <f t="shared" si="29"/>
        <v>0</v>
      </c>
      <c r="K91" s="146">
        <f t="shared" si="29"/>
        <v>0</v>
      </c>
      <c r="L91" s="146">
        <f t="shared" si="29"/>
        <v>0</v>
      </c>
      <c r="M91" s="146">
        <f t="shared" si="29"/>
        <v>0</v>
      </c>
    </row>
    <row r="92" spans="1:13" ht="15.75" customHeight="1">
      <c r="A92" s="140">
        <v>281</v>
      </c>
      <c r="B92" s="141" t="s">
        <v>2310</v>
      </c>
      <c r="C92" s="143">
        <f>'COG-M'!P622</f>
        <v>0</v>
      </c>
      <c r="D92" s="104">
        <f>'COG-M'!P623</f>
        <v>0</v>
      </c>
      <c r="E92" s="104">
        <f>'COG-M'!P624</f>
        <v>0</v>
      </c>
      <c r="F92" s="104">
        <f>'COG-M'!P625</f>
        <v>0</v>
      </c>
      <c r="G92" s="104">
        <f>'COG-M'!P626</f>
        <v>0</v>
      </c>
      <c r="H92" s="104">
        <f>'COG-M'!P627</f>
        <v>0</v>
      </c>
      <c r="I92" s="104">
        <f>'COG-M'!P628</f>
        <v>0</v>
      </c>
      <c r="J92" s="104">
        <f>'COG-M'!P629</f>
        <v>0</v>
      </c>
      <c r="K92" s="104">
        <f>'COG-M'!P630</f>
        <v>0</v>
      </c>
      <c r="L92" s="104">
        <f>'COG-M'!P631</f>
        <v>0</v>
      </c>
      <c r="M92" s="105">
        <f t="shared" ref="M92:M94" si="30">SUM(C92:L92)</f>
        <v>0</v>
      </c>
    </row>
    <row r="93" spans="1:13" ht="15.75" customHeight="1">
      <c r="A93" s="140">
        <v>282</v>
      </c>
      <c r="B93" s="141" t="s">
        <v>2311</v>
      </c>
      <c r="C93" s="143">
        <f>'COG-M'!P632</f>
        <v>0</v>
      </c>
      <c r="D93" s="104">
        <f>'COG-M'!P633</f>
        <v>0</v>
      </c>
      <c r="E93" s="104">
        <f>'COG-M'!P634</f>
        <v>0</v>
      </c>
      <c r="F93" s="104">
        <f>'COG-M'!P635</f>
        <v>0</v>
      </c>
      <c r="G93" s="104">
        <f>'COG-M'!P636</f>
        <v>0</v>
      </c>
      <c r="H93" s="104">
        <f>'COG-M'!P637</f>
        <v>0</v>
      </c>
      <c r="I93" s="104">
        <f>'COG-M'!P638</f>
        <v>0</v>
      </c>
      <c r="J93" s="104">
        <f>'COG-M'!P639</f>
        <v>0</v>
      </c>
      <c r="K93" s="104">
        <f>'COG-M'!P640</f>
        <v>0</v>
      </c>
      <c r="L93" s="104">
        <f>'COG-M'!P641</f>
        <v>0</v>
      </c>
      <c r="M93" s="105">
        <f t="shared" si="30"/>
        <v>0</v>
      </c>
    </row>
    <row r="94" spans="1:13" ht="15.75" customHeight="1">
      <c r="A94" s="140">
        <v>283</v>
      </c>
      <c r="B94" s="141" t="s">
        <v>2312</v>
      </c>
      <c r="C94" s="143">
        <f>'COG-M'!P642</f>
        <v>0</v>
      </c>
      <c r="D94" s="104">
        <f>'COG-M'!P643</f>
        <v>0</v>
      </c>
      <c r="E94" s="104">
        <f>'COG-M'!P644</f>
        <v>0</v>
      </c>
      <c r="F94" s="104">
        <f>'COG-M'!P645</f>
        <v>0</v>
      </c>
      <c r="G94" s="104">
        <f>'COG-M'!P646</f>
        <v>0</v>
      </c>
      <c r="H94" s="104">
        <f>'COG-M'!P647</f>
        <v>0</v>
      </c>
      <c r="I94" s="104">
        <f>'COG-M'!P648</f>
        <v>0</v>
      </c>
      <c r="J94" s="104">
        <f>'COG-M'!P649</f>
        <v>0</v>
      </c>
      <c r="K94" s="104">
        <f>'COG-M'!P650</f>
        <v>0</v>
      </c>
      <c r="L94" s="104">
        <f>'COG-M'!P651</f>
        <v>0</v>
      </c>
      <c r="M94" s="105">
        <f t="shared" si="30"/>
        <v>0</v>
      </c>
    </row>
    <row r="95" spans="1:13" ht="15.75" customHeight="1">
      <c r="A95" s="149">
        <v>2900</v>
      </c>
      <c r="B95" s="213" t="s">
        <v>2876</v>
      </c>
      <c r="C95" s="148">
        <f t="shared" ref="C95:M95" si="31">SUM(C96:C104)</f>
        <v>0</v>
      </c>
      <c r="D95" s="146">
        <f t="shared" si="31"/>
        <v>0</v>
      </c>
      <c r="E95" s="146">
        <f t="shared" si="31"/>
        <v>0</v>
      </c>
      <c r="F95" s="146">
        <f t="shared" si="31"/>
        <v>77400</v>
      </c>
      <c r="G95" s="146">
        <f t="shared" si="31"/>
        <v>0</v>
      </c>
      <c r="H95" s="146">
        <f t="shared" si="31"/>
        <v>0</v>
      </c>
      <c r="I95" s="146">
        <f t="shared" si="31"/>
        <v>0</v>
      </c>
      <c r="J95" s="146">
        <f t="shared" si="31"/>
        <v>0</v>
      </c>
      <c r="K95" s="146">
        <f t="shared" si="31"/>
        <v>0</v>
      </c>
      <c r="L95" s="146">
        <f t="shared" si="31"/>
        <v>0</v>
      </c>
      <c r="M95" s="146">
        <f t="shared" si="31"/>
        <v>77400</v>
      </c>
    </row>
    <row r="96" spans="1:13" ht="15.75" customHeight="1">
      <c r="A96" s="140">
        <v>291</v>
      </c>
      <c r="B96" s="141" t="s">
        <v>2314</v>
      </c>
      <c r="C96" s="143">
        <f>'COG-M'!P653</f>
        <v>0</v>
      </c>
      <c r="D96" s="104">
        <f>'COG-M'!P654</f>
        <v>0</v>
      </c>
      <c r="E96" s="104">
        <f>'COG-M'!P655</f>
        <v>0</v>
      </c>
      <c r="F96" s="104">
        <f>'COG-M'!P656</f>
        <v>77400</v>
      </c>
      <c r="G96" s="104">
        <f>'COG-M'!P657</f>
        <v>0</v>
      </c>
      <c r="H96" s="104">
        <f>'COG-M'!P658</f>
        <v>0</v>
      </c>
      <c r="I96" s="104">
        <f>'COG-M'!P659</f>
        <v>0</v>
      </c>
      <c r="J96" s="104">
        <f>'COG-M'!P660</f>
        <v>0</v>
      </c>
      <c r="K96" s="104">
        <f>'COG-M'!P661</f>
        <v>0</v>
      </c>
      <c r="L96" s="104">
        <f>'COG-M'!P662</f>
        <v>0</v>
      </c>
      <c r="M96" s="105">
        <f t="shared" ref="M96:M104" si="32">SUM(C96:L96)</f>
        <v>77400</v>
      </c>
    </row>
    <row r="97" spans="1:13" ht="15.75" customHeight="1">
      <c r="A97" s="140">
        <v>292</v>
      </c>
      <c r="B97" s="141" t="s">
        <v>2315</v>
      </c>
      <c r="C97" s="143">
        <f>'COG-M'!P663</f>
        <v>0</v>
      </c>
      <c r="D97" s="104">
        <f>'COG-M'!P664</f>
        <v>0</v>
      </c>
      <c r="E97" s="104">
        <f>'COG-M'!P665</f>
        <v>0</v>
      </c>
      <c r="F97" s="104">
        <f>'COG-M'!P666</f>
        <v>0</v>
      </c>
      <c r="G97" s="104">
        <f>'COG-M'!P667</f>
        <v>0</v>
      </c>
      <c r="H97" s="104">
        <f>'COG-M'!P668</f>
        <v>0</v>
      </c>
      <c r="I97" s="104">
        <f>'COG-M'!P669</f>
        <v>0</v>
      </c>
      <c r="J97" s="104">
        <f>'COG-M'!P670</f>
        <v>0</v>
      </c>
      <c r="K97" s="104">
        <f>'COG-M'!P671</f>
        <v>0</v>
      </c>
      <c r="L97" s="104">
        <f>'COG-M'!P672</f>
        <v>0</v>
      </c>
      <c r="M97" s="105">
        <f t="shared" si="32"/>
        <v>0</v>
      </c>
    </row>
    <row r="98" spans="1:13" ht="30" customHeight="1">
      <c r="A98" s="140">
        <v>293</v>
      </c>
      <c r="B98" s="141" t="s">
        <v>2316</v>
      </c>
      <c r="C98" s="143">
        <f>'COG-M'!P673</f>
        <v>0</v>
      </c>
      <c r="D98" s="104">
        <f>'COG-M'!P674</f>
        <v>0</v>
      </c>
      <c r="E98" s="104">
        <f>'COG-M'!P675</f>
        <v>0</v>
      </c>
      <c r="F98" s="104">
        <f>'COG-M'!P676</f>
        <v>0</v>
      </c>
      <c r="G98" s="104">
        <f>'COG-M'!P677</f>
        <v>0</v>
      </c>
      <c r="H98" s="104">
        <f>'COG-M'!P678</f>
        <v>0</v>
      </c>
      <c r="I98" s="104">
        <f>'COG-M'!P679</f>
        <v>0</v>
      </c>
      <c r="J98" s="104">
        <f>'COG-M'!P680</f>
        <v>0</v>
      </c>
      <c r="K98" s="104">
        <f>'COG-M'!P681</f>
        <v>0</v>
      </c>
      <c r="L98" s="104">
        <f>'COG-M'!P682</f>
        <v>0</v>
      </c>
      <c r="M98" s="105">
        <f t="shared" si="32"/>
        <v>0</v>
      </c>
    </row>
    <row r="99" spans="1:13" ht="30" customHeight="1">
      <c r="A99" s="140">
        <v>294</v>
      </c>
      <c r="B99" s="141" t="s">
        <v>2317</v>
      </c>
      <c r="C99" s="143">
        <f>'COG-M'!P683</f>
        <v>0</v>
      </c>
      <c r="D99" s="104">
        <f>'COG-M'!P684</f>
        <v>0</v>
      </c>
      <c r="E99" s="104">
        <f>'COG-M'!P685</f>
        <v>0</v>
      </c>
      <c r="F99" s="104">
        <f>'COG-M'!P686</f>
        <v>0</v>
      </c>
      <c r="G99" s="104">
        <f>'COG-M'!P687</f>
        <v>0</v>
      </c>
      <c r="H99" s="104">
        <f>'COG-M'!P688</f>
        <v>0</v>
      </c>
      <c r="I99" s="104">
        <f>'COG-M'!P689</f>
        <v>0</v>
      </c>
      <c r="J99" s="104">
        <f>'COG-M'!P690</f>
        <v>0</v>
      </c>
      <c r="K99" s="104">
        <f>'COG-M'!P691</f>
        <v>0</v>
      </c>
      <c r="L99" s="104">
        <f>'COG-M'!P692</f>
        <v>0</v>
      </c>
      <c r="M99" s="105">
        <f t="shared" si="32"/>
        <v>0</v>
      </c>
    </row>
    <row r="100" spans="1:13" ht="30" customHeight="1">
      <c r="A100" s="140">
        <v>295</v>
      </c>
      <c r="B100" s="141" t="s">
        <v>2318</v>
      </c>
      <c r="C100" s="143">
        <f>'COG-M'!P693</f>
        <v>0</v>
      </c>
      <c r="D100" s="104">
        <f>'COG-M'!P694</f>
        <v>0</v>
      </c>
      <c r="E100" s="104">
        <f>'COG-M'!P695</f>
        <v>0</v>
      </c>
      <c r="F100" s="104">
        <f>'COG-M'!P696</f>
        <v>0</v>
      </c>
      <c r="G100" s="104">
        <f>'COG-M'!P697</f>
        <v>0</v>
      </c>
      <c r="H100" s="104">
        <f>'COG-M'!P698</f>
        <v>0</v>
      </c>
      <c r="I100" s="104">
        <f>'COG-M'!P699</f>
        <v>0</v>
      </c>
      <c r="J100" s="104">
        <f>'COG-M'!P700</f>
        <v>0</v>
      </c>
      <c r="K100" s="104">
        <f>'COG-M'!P701</f>
        <v>0</v>
      </c>
      <c r="L100" s="104">
        <f>'COG-M'!P702</f>
        <v>0</v>
      </c>
      <c r="M100" s="105">
        <f t="shared" si="32"/>
        <v>0</v>
      </c>
    </row>
    <row r="101" spans="1:13" ht="15.75" customHeight="1">
      <c r="A101" s="140">
        <v>296</v>
      </c>
      <c r="B101" s="141" t="s">
        <v>2319</v>
      </c>
      <c r="C101" s="143">
        <f>'COG-M'!P703</f>
        <v>0</v>
      </c>
      <c r="D101" s="104">
        <f>'COG-M'!P704</f>
        <v>0</v>
      </c>
      <c r="E101" s="104">
        <f>'COG-M'!P705</f>
        <v>0</v>
      </c>
      <c r="F101" s="104">
        <f>'COG-M'!P706</f>
        <v>0</v>
      </c>
      <c r="G101" s="104">
        <f>'COG-M'!P707</f>
        <v>0</v>
      </c>
      <c r="H101" s="104">
        <f>'COG-M'!P708</f>
        <v>0</v>
      </c>
      <c r="I101" s="104">
        <f>'COG-M'!P709</f>
        <v>0</v>
      </c>
      <c r="J101" s="104">
        <f>'COG-M'!P710</f>
        <v>0</v>
      </c>
      <c r="K101" s="104">
        <f>'COG-M'!P711</f>
        <v>0</v>
      </c>
      <c r="L101" s="104">
        <f>'COG-M'!P712</f>
        <v>0</v>
      </c>
      <c r="M101" s="105">
        <f t="shared" si="32"/>
        <v>0</v>
      </c>
    </row>
    <row r="102" spans="1:13" ht="15.75" customHeight="1">
      <c r="A102" s="140">
        <v>297</v>
      </c>
      <c r="B102" s="141" t="s">
        <v>2320</v>
      </c>
      <c r="C102" s="143">
        <f>'COG-M'!P713</f>
        <v>0</v>
      </c>
      <c r="D102" s="104">
        <f>'COG-M'!P714</f>
        <v>0</v>
      </c>
      <c r="E102" s="104">
        <f>'COG-M'!P715</f>
        <v>0</v>
      </c>
      <c r="F102" s="104">
        <f>'COG-M'!P716</f>
        <v>0</v>
      </c>
      <c r="G102" s="104">
        <f>'COG-M'!P717</f>
        <v>0</v>
      </c>
      <c r="H102" s="104">
        <f>'COG-M'!P718</f>
        <v>0</v>
      </c>
      <c r="I102" s="104">
        <f>'COG-M'!P719</f>
        <v>0</v>
      </c>
      <c r="J102" s="104">
        <f>'COG-M'!P720</f>
        <v>0</v>
      </c>
      <c r="K102" s="104">
        <f>'COG-M'!P721</f>
        <v>0</v>
      </c>
      <c r="L102" s="104">
        <f>'COG-M'!P722</f>
        <v>0</v>
      </c>
      <c r="M102" s="105">
        <f t="shared" si="32"/>
        <v>0</v>
      </c>
    </row>
    <row r="103" spans="1:13" ht="15.75" customHeight="1">
      <c r="A103" s="140">
        <v>298</v>
      </c>
      <c r="B103" s="141" t="s">
        <v>2321</v>
      </c>
      <c r="C103" s="143">
        <f>'COG-M'!P723</f>
        <v>0</v>
      </c>
      <c r="D103" s="104">
        <f>'COG-M'!P724</f>
        <v>0</v>
      </c>
      <c r="E103" s="104">
        <f>'COG-M'!P725</f>
        <v>0</v>
      </c>
      <c r="F103" s="104">
        <f>'COG-M'!P726</f>
        <v>0</v>
      </c>
      <c r="G103" s="104">
        <f>'COG-M'!P727</f>
        <v>0</v>
      </c>
      <c r="H103" s="104">
        <f>'COG-M'!P728</f>
        <v>0</v>
      </c>
      <c r="I103" s="104">
        <f>'COG-M'!P729</f>
        <v>0</v>
      </c>
      <c r="J103" s="104">
        <f>'COG-M'!P730</f>
        <v>0</v>
      </c>
      <c r="K103" s="104">
        <f>'COG-M'!P731</f>
        <v>0</v>
      </c>
      <c r="L103" s="104">
        <f>'COG-M'!P732</f>
        <v>0</v>
      </c>
      <c r="M103" s="105">
        <f t="shared" si="32"/>
        <v>0</v>
      </c>
    </row>
    <row r="104" spans="1:13" ht="15.75" customHeight="1">
      <c r="A104" s="140">
        <v>299</v>
      </c>
      <c r="B104" s="141" t="s">
        <v>2322</v>
      </c>
      <c r="C104" s="143">
        <f>'COG-M'!P733</f>
        <v>0</v>
      </c>
      <c r="D104" s="104">
        <f>'COG-M'!P734</f>
        <v>0</v>
      </c>
      <c r="E104" s="104">
        <f>'COG-M'!P735</f>
        <v>0</v>
      </c>
      <c r="F104" s="104">
        <f>'COG-M'!P736</f>
        <v>0</v>
      </c>
      <c r="G104" s="104">
        <f>'COG-M'!P737</f>
        <v>0</v>
      </c>
      <c r="H104" s="104">
        <f>'COG-M'!P738</f>
        <v>0</v>
      </c>
      <c r="I104" s="104">
        <f>'COG-M'!P739</f>
        <v>0</v>
      </c>
      <c r="J104" s="104">
        <f>'COG-M'!P740</f>
        <v>0</v>
      </c>
      <c r="K104" s="104">
        <f>'COG-M'!P741</f>
        <v>0</v>
      </c>
      <c r="L104" s="104">
        <f>'COG-M'!P742</f>
        <v>0</v>
      </c>
      <c r="M104" s="105">
        <f t="shared" si="32"/>
        <v>0</v>
      </c>
    </row>
    <row r="105" spans="1:13" ht="15.75" customHeight="1">
      <c r="A105" s="144">
        <v>3000</v>
      </c>
      <c r="B105" s="213" t="s">
        <v>2323</v>
      </c>
      <c r="C105" s="148">
        <f t="shared" ref="C105:M105" si="33">C106+C116+C126+C136+C146+C156+C164+C174+C180</f>
        <v>0</v>
      </c>
      <c r="D105" s="146">
        <f t="shared" si="33"/>
        <v>0</v>
      </c>
      <c r="E105" s="146">
        <f t="shared" si="33"/>
        <v>0</v>
      </c>
      <c r="F105" s="146">
        <f t="shared" si="33"/>
        <v>33362080.079999998</v>
      </c>
      <c r="G105" s="146">
        <f t="shared" si="33"/>
        <v>0</v>
      </c>
      <c r="H105" s="146">
        <f t="shared" si="33"/>
        <v>0</v>
      </c>
      <c r="I105" s="146">
        <f t="shared" si="33"/>
        <v>0</v>
      </c>
      <c r="J105" s="146">
        <f t="shared" si="33"/>
        <v>0</v>
      </c>
      <c r="K105" s="146">
        <f t="shared" si="33"/>
        <v>0</v>
      </c>
      <c r="L105" s="146">
        <f t="shared" si="33"/>
        <v>0</v>
      </c>
      <c r="M105" s="146">
        <f t="shared" si="33"/>
        <v>33362080.079999998</v>
      </c>
    </row>
    <row r="106" spans="1:13" ht="15.75" customHeight="1">
      <c r="A106" s="149">
        <v>3100</v>
      </c>
      <c r="B106" s="213" t="s">
        <v>2324</v>
      </c>
      <c r="C106" s="148">
        <f t="shared" ref="C106:M106" si="34">SUM(C107:C115)</f>
        <v>0</v>
      </c>
      <c r="D106" s="146">
        <f t="shared" si="34"/>
        <v>0</v>
      </c>
      <c r="E106" s="146">
        <f t="shared" si="34"/>
        <v>0</v>
      </c>
      <c r="F106" s="146">
        <f t="shared" si="34"/>
        <v>23532000</v>
      </c>
      <c r="G106" s="146">
        <f t="shared" si="34"/>
        <v>0</v>
      </c>
      <c r="H106" s="146">
        <f t="shared" si="34"/>
        <v>0</v>
      </c>
      <c r="I106" s="146">
        <f t="shared" si="34"/>
        <v>0</v>
      </c>
      <c r="J106" s="146">
        <f t="shared" si="34"/>
        <v>0</v>
      </c>
      <c r="K106" s="146">
        <f t="shared" si="34"/>
        <v>0</v>
      </c>
      <c r="L106" s="146">
        <f t="shared" si="34"/>
        <v>0</v>
      </c>
      <c r="M106" s="146">
        <f t="shared" si="34"/>
        <v>23532000</v>
      </c>
    </row>
    <row r="107" spans="1:13" ht="15.75" customHeight="1">
      <c r="A107" s="140">
        <v>311</v>
      </c>
      <c r="B107" s="141" t="s">
        <v>2325</v>
      </c>
      <c r="C107" s="143">
        <f>'COG-M'!P745</f>
        <v>0</v>
      </c>
      <c r="D107" s="104">
        <f>'COG-M'!P746</f>
        <v>0</v>
      </c>
      <c r="E107" s="104">
        <f>'COG-M'!P747</f>
        <v>0</v>
      </c>
      <c r="F107" s="104">
        <f>'COG-M'!P748</f>
        <v>23508000</v>
      </c>
      <c r="G107" s="104">
        <f>'COG-M'!P749</f>
        <v>0</v>
      </c>
      <c r="H107" s="104">
        <f>'COG-M'!P750</f>
        <v>0</v>
      </c>
      <c r="I107" s="104">
        <f>'COG-M'!P751</f>
        <v>0</v>
      </c>
      <c r="J107" s="104">
        <f>'COG-M'!P752</f>
        <v>0</v>
      </c>
      <c r="K107" s="104">
        <f>'COG-M'!P753</f>
        <v>0</v>
      </c>
      <c r="L107" s="104">
        <f>'COG-M'!P754</f>
        <v>0</v>
      </c>
      <c r="M107" s="105">
        <f t="shared" ref="M107:M115" si="35">SUM(C107:L107)</f>
        <v>23508000</v>
      </c>
    </row>
    <row r="108" spans="1:13" ht="15.75" customHeight="1">
      <c r="A108" s="140">
        <v>312</v>
      </c>
      <c r="B108" s="141" t="s">
        <v>2326</v>
      </c>
      <c r="C108" s="143">
        <f>'COG-M'!P755</f>
        <v>0</v>
      </c>
      <c r="D108" s="104">
        <f>'COG-M'!P756</f>
        <v>0</v>
      </c>
      <c r="E108" s="104">
        <f>'COG-M'!P757</f>
        <v>0</v>
      </c>
      <c r="F108" s="104">
        <f>'COG-M'!P758</f>
        <v>0</v>
      </c>
      <c r="G108" s="104">
        <f>'COG-M'!P759</f>
        <v>0</v>
      </c>
      <c r="H108" s="104">
        <f>'COG-M'!P760</f>
        <v>0</v>
      </c>
      <c r="I108" s="104">
        <f>'COG-M'!P761</f>
        <v>0</v>
      </c>
      <c r="J108" s="104">
        <f>'COG-M'!P762</f>
        <v>0</v>
      </c>
      <c r="K108" s="104">
        <f>'COG-M'!P763</f>
        <v>0</v>
      </c>
      <c r="L108" s="104">
        <f>'COG-M'!P764</f>
        <v>0</v>
      </c>
      <c r="M108" s="105">
        <f t="shared" si="35"/>
        <v>0</v>
      </c>
    </row>
    <row r="109" spans="1:13" ht="15.75" customHeight="1">
      <c r="A109" s="140">
        <v>313</v>
      </c>
      <c r="B109" s="141" t="s">
        <v>2327</v>
      </c>
      <c r="C109" s="143">
        <f>'COG-M'!P765</f>
        <v>0</v>
      </c>
      <c r="D109" s="104">
        <f>'COG-M'!P766</f>
        <v>0</v>
      </c>
      <c r="E109" s="104">
        <f>'COG-M'!P767</f>
        <v>0</v>
      </c>
      <c r="F109" s="104">
        <f>'COG-M'!P768</f>
        <v>0</v>
      </c>
      <c r="G109" s="104">
        <f>'COG-M'!P769</f>
        <v>0</v>
      </c>
      <c r="H109" s="104">
        <f>'COG-M'!P770</f>
        <v>0</v>
      </c>
      <c r="I109" s="104">
        <f>'COG-M'!P771</f>
        <v>0</v>
      </c>
      <c r="J109" s="104">
        <f>'COG-M'!P772</f>
        <v>0</v>
      </c>
      <c r="K109" s="104">
        <f>'COG-M'!P773</f>
        <v>0</v>
      </c>
      <c r="L109" s="104">
        <f>'COG-M'!P774</f>
        <v>0</v>
      </c>
      <c r="M109" s="105">
        <f t="shared" si="35"/>
        <v>0</v>
      </c>
    </row>
    <row r="110" spans="1:13" ht="15.75" customHeight="1">
      <c r="A110" s="140">
        <v>314</v>
      </c>
      <c r="B110" s="141" t="s">
        <v>2328</v>
      </c>
      <c r="C110" s="143">
        <f>'COG-M'!P775</f>
        <v>0</v>
      </c>
      <c r="D110" s="104">
        <f>'COG-M'!P776</f>
        <v>0</v>
      </c>
      <c r="E110" s="104">
        <f>'COG-M'!P777</f>
        <v>0</v>
      </c>
      <c r="F110" s="104">
        <f>'COG-M'!P778</f>
        <v>12000</v>
      </c>
      <c r="G110" s="104">
        <f>'COG-M'!P779</f>
        <v>0</v>
      </c>
      <c r="H110" s="104">
        <f>'COG-M'!P780</f>
        <v>0</v>
      </c>
      <c r="I110" s="104">
        <f>'COG-M'!P781</f>
        <v>0</v>
      </c>
      <c r="J110" s="104">
        <f>'COG-M'!P782</f>
        <v>0</v>
      </c>
      <c r="K110" s="104">
        <f>'COG-M'!P783</f>
        <v>0</v>
      </c>
      <c r="L110" s="104">
        <f>'COG-M'!P784</f>
        <v>0</v>
      </c>
      <c r="M110" s="105">
        <f t="shared" si="35"/>
        <v>12000</v>
      </c>
    </row>
    <row r="111" spans="1:13" ht="15.75" customHeight="1">
      <c r="A111" s="140">
        <v>315</v>
      </c>
      <c r="B111" s="141" t="s">
        <v>2329</v>
      </c>
      <c r="C111" s="143">
        <f>'COG-M'!P785</f>
        <v>0</v>
      </c>
      <c r="D111" s="104">
        <f>'COG-M'!P786</f>
        <v>0</v>
      </c>
      <c r="E111" s="104">
        <f>'COG-M'!P787</f>
        <v>0</v>
      </c>
      <c r="F111" s="104">
        <f>'COG-M'!P788</f>
        <v>0</v>
      </c>
      <c r="G111" s="104">
        <f>'COG-M'!P789</f>
        <v>0</v>
      </c>
      <c r="H111" s="104">
        <f>'COG-M'!P790</f>
        <v>0</v>
      </c>
      <c r="I111" s="104">
        <f>'COG-M'!P791</f>
        <v>0</v>
      </c>
      <c r="J111" s="104">
        <f>'COG-M'!P792</f>
        <v>0</v>
      </c>
      <c r="K111" s="104">
        <f>'COG-M'!P793</f>
        <v>0</v>
      </c>
      <c r="L111" s="104">
        <f>'COG-M'!P794</f>
        <v>0</v>
      </c>
      <c r="M111" s="105">
        <f t="shared" si="35"/>
        <v>0</v>
      </c>
    </row>
    <row r="112" spans="1:13" ht="15.75" customHeight="1">
      <c r="A112" s="140">
        <v>316</v>
      </c>
      <c r="B112" s="141" t="s">
        <v>2330</v>
      </c>
      <c r="C112" s="143">
        <f>'COG-M'!P795</f>
        <v>0</v>
      </c>
      <c r="D112" s="104">
        <f>'COG-M'!P796</f>
        <v>0</v>
      </c>
      <c r="E112" s="104">
        <f>'COG-M'!P797</f>
        <v>0</v>
      </c>
      <c r="F112" s="104">
        <f>'COG-M'!P798</f>
        <v>0</v>
      </c>
      <c r="G112" s="104">
        <f>'COG-M'!P799</f>
        <v>0</v>
      </c>
      <c r="H112" s="104">
        <f>'COG-M'!P800</f>
        <v>0</v>
      </c>
      <c r="I112" s="104">
        <f>'COG-M'!P801</f>
        <v>0</v>
      </c>
      <c r="J112" s="104">
        <f>'COG-M'!P802</f>
        <v>0</v>
      </c>
      <c r="K112" s="104">
        <f>'COG-M'!P803</f>
        <v>0</v>
      </c>
      <c r="L112" s="104">
        <f>'COG-M'!P804</f>
        <v>0</v>
      </c>
      <c r="M112" s="105">
        <f t="shared" si="35"/>
        <v>0</v>
      </c>
    </row>
    <row r="113" spans="1:13" ht="15.75" customHeight="1">
      <c r="A113" s="140">
        <v>317</v>
      </c>
      <c r="B113" s="141" t="s">
        <v>2331</v>
      </c>
      <c r="C113" s="143">
        <f>'COG-M'!P805</f>
        <v>0</v>
      </c>
      <c r="D113" s="104">
        <f>'COG-M'!P806</f>
        <v>0</v>
      </c>
      <c r="E113" s="104">
        <f>'COG-M'!P807</f>
        <v>0</v>
      </c>
      <c r="F113" s="104">
        <f>'COG-M'!P808</f>
        <v>12000</v>
      </c>
      <c r="G113" s="104">
        <f>'COG-M'!P809</f>
        <v>0</v>
      </c>
      <c r="H113" s="104">
        <f>'COG-M'!P810</f>
        <v>0</v>
      </c>
      <c r="I113" s="104">
        <f>'COG-M'!P811</f>
        <v>0</v>
      </c>
      <c r="J113" s="104">
        <f>'COG-M'!P812</f>
        <v>0</v>
      </c>
      <c r="K113" s="104">
        <f>'COG-M'!P813</f>
        <v>0</v>
      </c>
      <c r="L113" s="104">
        <f>'COG-M'!P814</f>
        <v>0</v>
      </c>
      <c r="M113" s="105">
        <f t="shared" si="35"/>
        <v>12000</v>
      </c>
    </row>
    <row r="114" spans="1:13" ht="15.75" customHeight="1">
      <c r="A114" s="140">
        <v>318</v>
      </c>
      <c r="B114" s="141" t="s">
        <v>2332</v>
      </c>
      <c r="C114" s="143">
        <f>'COG-M'!P815</f>
        <v>0</v>
      </c>
      <c r="D114" s="104">
        <f>'COG-M'!P816</f>
        <v>0</v>
      </c>
      <c r="E114" s="104">
        <f>'COG-M'!P817</f>
        <v>0</v>
      </c>
      <c r="F114" s="104">
        <f>'COG-M'!P818</f>
        <v>0</v>
      </c>
      <c r="G114" s="104">
        <f>'COG-M'!P819</f>
        <v>0</v>
      </c>
      <c r="H114" s="104">
        <f>'COG-M'!P820</f>
        <v>0</v>
      </c>
      <c r="I114" s="104">
        <f>'COG-M'!P821</f>
        <v>0</v>
      </c>
      <c r="J114" s="104">
        <f>'COG-M'!P822</f>
        <v>0</v>
      </c>
      <c r="K114" s="104">
        <f>'COG-M'!P823</f>
        <v>0</v>
      </c>
      <c r="L114" s="104">
        <f>'COG-M'!P824</f>
        <v>0</v>
      </c>
      <c r="M114" s="105">
        <f t="shared" si="35"/>
        <v>0</v>
      </c>
    </row>
    <row r="115" spans="1:13" ht="15.75" customHeight="1">
      <c r="A115" s="140">
        <v>319</v>
      </c>
      <c r="B115" s="141" t="s">
        <v>2333</v>
      </c>
      <c r="C115" s="143">
        <f>'COG-M'!P825</f>
        <v>0</v>
      </c>
      <c r="D115" s="104">
        <f>'COG-M'!P826</f>
        <v>0</v>
      </c>
      <c r="E115" s="104">
        <f>'COG-M'!P827</f>
        <v>0</v>
      </c>
      <c r="F115" s="104">
        <f>'COG-M'!P828</f>
        <v>0</v>
      </c>
      <c r="G115" s="104">
        <f>'COG-M'!P829</f>
        <v>0</v>
      </c>
      <c r="H115" s="104">
        <f>'COG-M'!P830</f>
        <v>0</v>
      </c>
      <c r="I115" s="104">
        <f>'COG-M'!P831</f>
        <v>0</v>
      </c>
      <c r="J115" s="104">
        <f>'COG-M'!P832</f>
        <v>0</v>
      </c>
      <c r="K115" s="104">
        <f>'COG-M'!P833</f>
        <v>0</v>
      </c>
      <c r="L115" s="104">
        <f>'COG-M'!P834</f>
        <v>0</v>
      </c>
      <c r="M115" s="105">
        <f t="shared" si="35"/>
        <v>0</v>
      </c>
    </row>
    <row r="116" spans="1:13" ht="15.75" customHeight="1">
      <c r="A116" s="149">
        <v>3200</v>
      </c>
      <c r="B116" s="213" t="s">
        <v>2334</v>
      </c>
      <c r="C116" s="148">
        <f t="shared" ref="C116:M116" si="36">SUM(C117:C125)</f>
        <v>0</v>
      </c>
      <c r="D116" s="146">
        <f t="shared" si="36"/>
        <v>0</v>
      </c>
      <c r="E116" s="146">
        <f t="shared" si="36"/>
        <v>0</v>
      </c>
      <c r="F116" s="146">
        <f t="shared" si="36"/>
        <v>275060.04000000004</v>
      </c>
      <c r="G116" s="146">
        <f t="shared" si="36"/>
        <v>0</v>
      </c>
      <c r="H116" s="146">
        <f t="shared" si="36"/>
        <v>0</v>
      </c>
      <c r="I116" s="146">
        <f t="shared" si="36"/>
        <v>0</v>
      </c>
      <c r="J116" s="146">
        <f t="shared" si="36"/>
        <v>0</v>
      </c>
      <c r="K116" s="146">
        <f t="shared" si="36"/>
        <v>0</v>
      </c>
      <c r="L116" s="146">
        <f t="shared" si="36"/>
        <v>0</v>
      </c>
      <c r="M116" s="146">
        <f t="shared" si="36"/>
        <v>275060.04000000004</v>
      </c>
    </row>
    <row r="117" spans="1:13" ht="15.75" customHeight="1">
      <c r="A117" s="140">
        <v>321</v>
      </c>
      <c r="B117" s="141" t="s">
        <v>2335</v>
      </c>
      <c r="C117" s="143">
        <f>'COG-M'!P836</f>
        <v>0</v>
      </c>
      <c r="D117" s="104">
        <f>'COG-M'!P837</f>
        <v>0</v>
      </c>
      <c r="E117" s="104">
        <f>'COG-M'!P838</f>
        <v>0</v>
      </c>
      <c r="F117" s="104">
        <f>'COG-M'!P839</f>
        <v>0</v>
      </c>
      <c r="G117" s="104">
        <f>'COG-M'!P840</f>
        <v>0</v>
      </c>
      <c r="H117" s="104">
        <f>'COG-M'!P841</f>
        <v>0</v>
      </c>
      <c r="I117" s="104">
        <f>'COG-M'!P842</f>
        <v>0</v>
      </c>
      <c r="J117" s="104">
        <f>'COG-M'!P843</f>
        <v>0</v>
      </c>
      <c r="K117" s="104">
        <f>'COG-M'!P844</f>
        <v>0</v>
      </c>
      <c r="L117" s="104">
        <f>'COG-M'!P845</f>
        <v>0</v>
      </c>
      <c r="M117" s="105">
        <f t="shared" ref="M117:M125" si="37">SUM(C117:L117)</f>
        <v>0</v>
      </c>
    </row>
    <row r="118" spans="1:13" ht="15.75" customHeight="1">
      <c r="A118" s="140">
        <v>322</v>
      </c>
      <c r="B118" s="141" t="s">
        <v>2336</v>
      </c>
      <c r="C118" s="143">
        <f>'COG-M'!P846</f>
        <v>0</v>
      </c>
      <c r="D118" s="104">
        <f>'COG-M'!P847</f>
        <v>0</v>
      </c>
      <c r="E118" s="104">
        <f>'COG-M'!P848</f>
        <v>0</v>
      </c>
      <c r="F118" s="104">
        <f>'COG-M'!P849</f>
        <v>155000.04</v>
      </c>
      <c r="G118" s="104">
        <f>'COG-M'!P850</f>
        <v>0</v>
      </c>
      <c r="H118" s="104">
        <f>'COG-M'!P851</f>
        <v>0</v>
      </c>
      <c r="I118" s="104">
        <f>'COG-M'!P852</f>
        <v>0</v>
      </c>
      <c r="J118" s="104">
        <f>'COG-M'!P853</f>
        <v>0</v>
      </c>
      <c r="K118" s="104">
        <f>'COG-M'!P854</f>
        <v>0</v>
      </c>
      <c r="L118" s="104">
        <f>'COG-M'!P855</f>
        <v>0</v>
      </c>
      <c r="M118" s="105">
        <f t="shared" si="37"/>
        <v>155000.04</v>
      </c>
    </row>
    <row r="119" spans="1:13" ht="30" customHeight="1">
      <c r="A119" s="140">
        <v>323</v>
      </c>
      <c r="B119" s="141" t="s">
        <v>2337</v>
      </c>
      <c r="C119" s="143">
        <f>'COG-M'!P856</f>
        <v>0</v>
      </c>
      <c r="D119" s="104">
        <f>'COG-M'!P857</f>
        <v>0</v>
      </c>
      <c r="E119" s="104">
        <f>'COG-M'!P858</f>
        <v>0</v>
      </c>
      <c r="F119" s="104">
        <f>'COG-M'!P859</f>
        <v>70020</v>
      </c>
      <c r="G119" s="104">
        <f>'COG-M'!P860</f>
        <v>0</v>
      </c>
      <c r="H119" s="104">
        <f>'COG-M'!P861</f>
        <v>0</v>
      </c>
      <c r="I119" s="104">
        <f>'COG-M'!P862</f>
        <v>0</v>
      </c>
      <c r="J119" s="104">
        <f>'COG-M'!P863</f>
        <v>0</v>
      </c>
      <c r="K119" s="104">
        <f>'COG-M'!P864</f>
        <v>0</v>
      </c>
      <c r="L119" s="104">
        <f>'COG-M'!P865</f>
        <v>0</v>
      </c>
      <c r="M119" s="105">
        <f t="shared" si="37"/>
        <v>70020</v>
      </c>
    </row>
    <row r="120" spans="1:13" ht="15.75" customHeight="1">
      <c r="A120" s="140">
        <v>324</v>
      </c>
      <c r="B120" s="141" t="s">
        <v>2338</v>
      </c>
      <c r="C120" s="143">
        <f>'COG-M'!P866</f>
        <v>0</v>
      </c>
      <c r="D120" s="104">
        <f>'COG-M'!P867</f>
        <v>0</v>
      </c>
      <c r="E120" s="104">
        <f>'COG-M'!P868</f>
        <v>0</v>
      </c>
      <c r="F120" s="104">
        <f>'COG-M'!P869</f>
        <v>0</v>
      </c>
      <c r="G120" s="104">
        <f>'COG-M'!P870</f>
        <v>0</v>
      </c>
      <c r="H120" s="104">
        <f>'COG-M'!P871</f>
        <v>0</v>
      </c>
      <c r="I120" s="104">
        <f>'COG-M'!P872</f>
        <v>0</v>
      </c>
      <c r="J120" s="104">
        <f>'COG-M'!P873</f>
        <v>0</v>
      </c>
      <c r="K120" s="104">
        <f>'COG-M'!P874</f>
        <v>0</v>
      </c>
      <c r="L120" s="104">
        <f>'COG-M'!P875</f>
        <v>0</v>
      </c>
      <c r="M120" s="105">
        <f t="shared" si="37"/>
        <v>0</v>
      </c>
    </row>
    <row r="121" spans="1:13" ht="15.75" customHeight="1">
      <c r="A121" s="140">
        <v>325</v>
      </c>
      <c r="B121" s="141" t="s">
        <v>2339</v>
      </c>
      <c r="C121" s="143">
        <f>'COG-M'!P876</f>
        <v>0</v>
      </c>
      <c r="D121" s="104">
        <f>'COG-M'!P877</f>
        <v>0</v>
      </c>
      <c r="E121" s="104">
        <f>'COG-M'!P878</f>
        <v>0</v>
      </c>
      <c r="F121" s="104">
        <f>'COG-M'!P879</f>
        <v>0</v>
      </c>
      <c r="G121" s="104">
        <f>'COG-M'!P880</f>
        <v>0</v>
      </c>
      <c r="H121" s="104">
        <f>'COG-M'!P881</f>
        <v>0</v>
      </c>
      <c r="I121" s="104">
        <f>'COG-M'!P882</f>
        <v>0</v>
      </c>
      <c r="J121" s="104">
        <f>'COG-M'!P883</f>
        <v>0</v>
      </c>
      <c r="K121" s="104">
        <f>'COG-M'!P884</f>
        <v>0</v>
      </c>
      <c r="L121" s="104">
        <f>'COG-M'!P885</f>
        <v>0</v>
      </c>
      <c r="M121" s="105">
        <f t="shared" si="37"/>
        <v>0</v>
      </c>
    </row>
    <row r="122" spans="1:13" ht="15.75" customHeight="1">
      <c r="A122" s="140">
        <v>326</v>
      </c>
      <c r="B122" s="141" t="s">
        <v>2340</v>
      </c>
      <c r="C122" s="143">
        <f>'COG-M'!P886</f>
        <v>0</v>
      </c>
      <c r="D122" s="104">
        <f>'COG-M'!P887</f>
        <v>0</v>
      </c>
      <c r="E122" s="104">
        <f>'COG-M'!P888</f>
        <v>0</v>
      </c>
      <c r="F122" s="104">
        <f>'COG-M'!P889</f>
        <v>50040</v>
      </c>
      <c r="G122" s="104">
        <f>'COG-M'!P890</f>
        <v>0</v>
      </c>
      <c r="H122" s="104">
        <f>'COG-M'!P891</f>
        <v>0</v>
      </c>
      <c r="I122" s="104">
        <f>'COG-M'!P892</f>
        <v>0</v>
      </c>
      <c r="J122" s="104">
        <f>'COG-M'!P893</f>
        <v>0</v>
      </c>
      <c r="K122" s="104">
        <f>'COG-M'!P894</f>
        <v>0</v>
      </c>
      <c r="L122" s="104">
        <f>'COG-M'!P895</f>
        <v>0</v>
      </c>
      <c r="M122" s="105">
        <f t="shared" si="37"/>
        <v>50040</v>
      </c>
    </row>
    <row r="123" spans="1:13" ht="15.75" customHeight="1">
      <c r="A123" s="140">
        <v>327</v>
      </c>
      <c r="B123" s="141" t="s">
        <v>2341</v>
      </c>
      <c r="C123" s="143">
        <f>'COG-M'!P896</f>
        <v>0</v>
      </c>
      <c r="D123" s="104">
        <f>'COG-M'!P897</f>
        <v>0</v>
      </c>
      <c r="E123" s="104">
        <f>'COG-M'!P898</f>
        <v>0</v>
      </c>
      <c r="F123" s="104">
        <f>'COG-M'!P899</f>
        <v>0</v>
      </c>
      <c r="G123" s="104">
        <f>'COG-M'!P900</f>
        <v>0</v>
      </c>
      <c r="H123" s="104">
        <f>'COG-M'!P901</f>
        <v>0</v>
      </c>
      <c r="I123" s="104">
        <f>'COG-M'!P902</f>
        <v>0</v>
      </c>
      <c r="J123" s="104">
        <f>'COG-M'!P903</f>
        <v>0</v>
      </c>
      <c r="K123" s="104">
        <f>'COG-M'!P904</f>
        <v>0</v>
      </c>
      <c r="L123" s="104">
        <f>'COG-M'!P905</f>
        <v>0</v>
      </c>
      <c r="M123" s="105">
        <f t="shared" si="37"/>
        <v>0</v>
      </c>
    </row>
    <row r="124" spans="1:13" ht="15.75" customHeight="1">
      <c r="A124" s="140">
        <v>328</v>
      </c>
      <c r="B124" s="141" t="s">
        <v>2342</v>
      </c>
      <c r="C124" s="143">
        <f>'COG-M'!P906</f>
        <v>0</v>
      </c>
      <c r="D124" s="104">
        <f>'COG-M'!P907</f>
        <v>0</v>
      </c>
      <c r="E124" s="104">
        <f>'COG-M'!P908</f>
        <v>0</v>
      </c>
      <c r="F124" s="104">
        <f>'COG-M'!P909</f>
        <v>0</v>
      </c>
      <c r="G124" s="104">
        <f>'COG-M'!P910</f>
        <v>0</v>
      </c>
      <c r="H124" s="104">
        <f>'COG-M'!P911</f>
        <v>0</v>
      </c>
      <c r="I124" s="104">
        <f>'COG-M'!P912</f>
        <v>0</v>
      </c>
      <c r="J124" s="104">
        <f>'COG-M'!P913</f>
        <v>0</v>
      </c>
      <c r="K124" s="104">
        <f>'COG-M'!P914</f>
        <v>0</v>
      </c>
      <c r="L124" s="104">
        <f>'COG-M'!P915</f>
        <v>0</v>
      </c>
      <c r="M124" s="105">
        <f t="shared" si="37"/>
        <v>0</v>
      </c>
    </row>
    <row r="125" spans="1:13" ht="15.75" customHeight="1">
      <c r="A125" s="140">
        <v>329</v>
      </c>
      <c r="B125" s="141" t="s">
        <v>2343</v>
      </c>
      <c r="C125" s="143">
        <f>'COG-M'!P916</f>
        <v>0</v>
      </c>
      <c r="D125" s="104">
        <f>'COG-M'!P917</f>
        <v>0</v>
      </c>
      <c r="E125" s="104">
        <f>'COG-M'!P918</f>
        <v>0</v>
      </c>
      <c r="F125" s="104">
        <f>'COG-M'!P919</f>
        <v>0</v>
      </c>
      <c r="G125" s="104">
        <f>'COG-M'!P920</f>
        <v>0</v>
      </c>
      <c r="H125" s="104">
        <f>'COG-M'!P921</f>
        <v>0</v>
      </c>
      <c r="I125" s="104">
        <f>'COG-M'!P922</f>
        <v>0</v>
      </c>
      <c r="J125" s="104">
        <f>'COG-M'!P923</f>
        <v>0</v>
      </c>
      <c r="K125" s="104">
        <f>'COG-M'!P924</f>
        <v>0</v>
      </c>
      <c r="L125" s="104">
        <f>'COG-M'!P925</f>
        <v>0</v>
      </c>
      <c r="M125" s="105">
        <f t="shared" si="37"/>
        <v>0</v>
      </c>
    </row>
    <row r="126" spans="1:13" ht="15.75" customHeight="1">
      <c r="A126" s="149">
        <v>3300</v>
      </c>
      <c r="B126" s="213" t="s">
        <v>2877</v>
      </c>
      <c r="C126" s="148">
        <f t="shared" ref="C126:M126" si="38">SUM(C127:C135)</f>
        <v>0</v>
      </c>
      <c r="D126" s="146">
        <f t="shared" si="38"/>
        <v>0</v>
      </c>
      <c r="E126" s="146">
        <f t="shared" si="38"/>
        <v>0</v>
      </c>
      <c r="F126" s="146">
        <f t="shared" si="38"/>
        <v>150000</v>
      </c>
      <c r="G126" s="146">
        <f t="shared" si="38"/>
        <v>0</v>
      </c>
      <c r="H126" s="146">
        <f t="shared" si="38"/>
        <v>0</v>
      </c>
      <c r="I126" s="146">
        <f t="shared" si="38"/>
        <v>0</v>
      </c>
      <c r="J126" s="146">
        <f t="shared" si="38"/>
        <v>0</v>
      </c>
      <c r="K126" s="146">
        <f t="shared" si="38"/>
        <v>0</v>
      </c>
      <c r="L126" s="146">
        <f t="shared" si="38"/>
        <v>0</v>
      </c>
      <c r="M126" s="146">
        <f t="shared" si="38"/>
        <v>150000</v>
      </c>
    </row>
    <row r="127" spans="1:13" ht="15.75" customHeight="1">
      <c r="A127" s="140">
        <v>331</v>
      </c>
      <c r="B127" s="141" t="s">
        <v>2345</v>
      </c>
      <c r="C127" s="143">
        <f>'COG-M'!P927</f>
        <v>0</v>
      </c>
      <c r="D127" s="104">
        <f>'COG-M'!P928</f>
        <v>0</v>
      </c>
      <c r="E127" s="104">
        <f>'COG-M'!P929</f>
        <v>0</v>
      </c>
      <c r="F127" s="104">
        <f>'COG-M'!P930</f>
        <v>0</v>
      </c>
      <c r="G127" s="104">
        <f>'COG-M'!P931</f>
        <v>0</v>
      </c>
      <c r="H127" s="104">
        <f>'COG-M'!P932</f>
        <v>0</v>
      </c>
      <c r="I127" s="104">
        <f>'COG-M'!P933</f>
        <v>0</v>
      </c>
      <c r="J127" s="104">
        <f>'COG-M'!P934</f>
        <v>0</v>
      </c>
      <c r="K127" s="104">
        <f>'COG-M'!P935</f>
        <v>0</v>
      </c>
      <c r="L127" s="104">
        <f>'COG-M'!P936</f>
        <v>0</v>
      </c>
      <c r="M127" s="105">
        <f t="shared" ref="M127:M135" si="39">SUM(C127:L127)</f>
        <v>0</v>
      </c>
    </row>
    <row r="128" spans="1:13" ht="15.75" customHeight="1">
      <c r="A128" s="140">
        <v>332</v>
      </c>
      <c r="B128" s="141" t="s">
        <v>2346</v>
      </c>
      <c r="C128" s="143">
        <f>'COG-M'!P937</f>
        <v>0</v>
      </c>
      <c r="D128" s="104">
        <f>'COG-M'!P938</f>
        <v>0</v>
      </c>
      <c r="E128" s="104">
        <f>'COG-M'!P939</f>
        <v>0</v>
      </c>
      <c r="F128" s="104">
        <f>'COG-M'!P940</f>
        <v>0</v>
      </c>
      <c r="G128" s="104">
        <f>'COG-M'!P941</f>
        <v>0</v>
      </c>
      <c r="H128" s="104">
        <f>'COG-M'!P942</f>
        <v>0</v>
      </c>
      <c r="I128" s="104">
        <f>'COG-M'!P943</f>
        <v>0</v>
      </c>
      <c r="J128" s="104">
        <f>'COG-M'!P944</f>
        <v>0</v>
      </c>
      <c r="K128" s="104">
        <f>'COG-M'!P945</f>
        <v>0</v>
      </c>
      <c r="L128" s="104">
        <f>'COG-M'!P946</f>
        <v>0</v>
      </c>
      <c r="M128" s="105">
        <f t="shared" si="39"/>
        <v>0</v>
      </c>
    </row>
    <row r="129" spans="1:13" ht="30" customHeight="1">
      <c r="A129" s="140">
        <v>333</v>
      </c>
      <c r="B129" s="141" t="s">
        <v>2347</v>
      </c>
      <c r="C129" s="143">
        <f>'COG-M'!P947</f>
        <v>0</v>
      </c>
      <c r="D129" s="104">
        <f>'COG-M'!P948</f>
        <v>0</v>
      </c>
      <c r="E129" s="104">
        <f>'COG-M'!P949</f>
        <v>0</v>
      </c>
      <c r="F129" s="104">
        <f>'COG-M'!P950</f>
        <v>150000</v>
      </c>
      <c r="G129" s="104">
        <f>'COG-M'!P951</f>
        <v>0</v>
      </c>
      <c r="H129" s="104">
        <f>'COG-M'!P952</f>
        <v>0</v>
      </c>
      <c r="I129" s="104">
        <f>'COG-M'!P953</f>
        <v>0</v>
      </c>
      <c r="J129" s="104">
        <f>'COG-M'!P954</f>
        <v>0</v>
      </c>
      <c r="K129" s="104">
        <f>'COG-M'!P955</f>
        <v>0</v>
      </c>
      <c r="L129" s="104">
        <f>'COG-M'!P956</f>
        <v>0</v>
      </c>
      <c r="M129" s="105">
        <f t="shared" si="39"/>
        <v>150000</v>
      </c>
    </row>
    <row r="130" spans="1:13" ht="15.75" customHeight="1">
      <c r="A130" s="140">
        <v>334</v>
      </c>
      <c r="B130" s="141" t="s">
        <v>2348</v>
      </c>
      <c r="C130" s="143">
        <f>'COG-M'!P957</f>
        <v>0</v>
      </c>
      <c r="D130" s="104">
        <f>'COG-M'!P958</f>
        <v>0</v>
      </c>
      <c r="E130" s="104">
        <f>'COG-M'!P959</f>
        <v>0</v>
      </c>
      <c r="F130" s="104">
        <f>'COG-M'!P960</f>
        <v>0</v>
      </c>
      <c r="G130" s="104">
        <f>'COG-M'!P961</f>
        <v>0</v>
      </c>
      <c r="H130" s="104">
        <f>'COG-M'!P962</f>
        <v>0</v>
      </c>
      <c r="I130" s="104">
        <f>'COG-M'!P963</f>
        <v>0</v>
      </c>
      <c r="J130" s="104">
        <f>'COG-M'!P964</f>
        <v>0</v>
      </c>
      <c r="K130" s="104">
        <f>'COG-M'!P965</f>
        <v>0</v>
      </c>
      <c r="L130" s="104">
        <f>'COG-M'!P966</f>
        <v>0</v>
      </c>
      <c r="M130" s="105">
        <f t="shared" si="39"/>
        <v>0</v>
      </c>
    </row>
    <row r="131" spans="1:13" ht="15.75" customHeight="1">
      <c r="A131" s="140">
        <v>335</v>
      </c>
      <c r="B131" s="141" t="s">
        <v>2349</v>
      </c>
      <c r="C131" s="143">
        <f>'COG-M'!P967</f>
        <v>0</v>
      </c>
      <c r="D131" s="104">
        <f>'COG-M'!P968</f>
        <v>0</v>
      </c>
      <c r="E131" s="104">
        <f>'COG-M'!P969</f>
        <v>0</v>
      </c>
      <c r="F131" s="104">
        <f>'COG-M'!P970</f>
        <v>0</v>
      </c>
      <c r="G131" s="104">
        <f>'COG-M'!P971</f>
        <v>0</v>
      </c>
      <c r="H131" s="104">
        <f>'COG-M'!P972</f>
        <v>0</v>
      </c>
      <c r="I131" s="104">
        <f>'COG-M'!P973</f>
        <v>0</v>
      </c>
      <c r="J131" s="104">
        <f>'COG-M'!P974</f>
        <v>0</v>
      </c>
      <c r="K131" s="104">
        <f>'COG-M'!P975</f>
        <v>0</v>
      </c>
      <c r="L131" s="104">
        <f>'COG-M'!P976</f>
        <v>0</v>
      </c>
      <c r="M131" s="105">
        <f t="shared" si="39"/>
        <v>0</v>
      </c>
    </row>
    <row r="132" spans="1:13" ht="15.75" customHeight="1">
      <c r="A132" s="140">
        <v>336</v>
      </c>
      <c r="B132" s="141" t="s">
        <v>2350</v>
      </c>
      <c r="C132" s="143">
        <f>'COG-M'!P977</f>
        <v>0</v>
      </c>
      <c r="D132" s="104">
        <f>'COG-M'!P978</f>
        <v>0</v>
      </c>
      <c r="E132" s="104">
        <f>'COG-M'!P979</f>
        <v>0</v>
      </c>
      <c r="F132" s="104">
        <f>'COG-M'!P980</f>
        <v>0</v>
      </c>
      <c r="G132" s="104">
        <f>'COG-M'!P981</f>
        <v>0</v>
      </c>
      <c r="H132" s="104">
        <f>'COG-M'!P982</f>
        <v>0</v>
      </c>
      <c r="I132" s="104">
        <f>'COG-M'!P983</f>
        <v>0</v>
      </c>
      <c r="J132" s="104">
        <f>'COG-M'!P984</f>
        <v>0</v>
      </c>
      <c r="K132" s="104">
        <f>'COG-M'!P985</f>
        <v>0</v>
      </c>
      <c r="L132" s="104">
        <f>'COG-M'!P986</f>
        <v>0</v>
      </c>
      <c r="M132" s="105">
        <f t="shared" si="39"/>
        <v>0</v>
      </c>
    </row>
    <row r="133" spans="1:13" ht="15.75" customHeight="1">
      <c r="A133" s="140">
        <v>337</v>
      </c>
      <c r="B133" s="141" t="s">
        <v>2351</v>
      </c>
      <c r="C133" s="143">
        <f>'COG-M'!P987</f>
        <v>0</v>
      </c>
      <c r="D133" s="104">
        <f>'COG-M'!P988</f>
        <v>0</v>
      </c>
      <c r="E133" s="104">
        <f>'COG-M'!P989</f>
        <v>0</v>
      </c>
      <c r="F133" s="104">
        <f>'COG-M'!P990</f>
        <v>0</v>
      </c>
      <c r="G133" s="104">
        <f>'COG-M'!P991</f>
        <v>0</v>
      </c>
      <c r="H133" s="104">
        <f>'COG-M'!P992</f>
        <v>0</v>
      </c>
      <c r="I133" s="104">
        <f>'COG-M'!P993</f>
        <v>0</v>
      </c>
      <c r="J133" s="104">
        <f>'COG-M'!P994</f>
        <v>0</v>
      </c>
      <c r="K133" s="104">
        <f>'COG-M'!P995</f>
        <v>0</v>
      </c>
      <c r="L133" s="104">
        <f>'COG-M'!P996</f>
        <v>0</v>
      </c>
      <c r="M133" s="105">
        <f t="shared" si="39"/>
        <v>0</v>
      </c>
    </row>
    <row r="134" spans="1:13" ht="15.75" customHeight="1">
      <c r="A134" s="140">
        <v>338</v>
      </c>
      <c r="B134" s="141" t="s">
        <v>2352</v>
      </c>
      <c r="C134" s="143">
        <f>'COG-M'!P997</f>
        <v>0</v>
      </c>
      <c r="D134" s="104">
        <f>'COG-M'!P998</f>
        <v>0</v>
      </c>
      <c r="E134" s="104">
        <f>'COG-M'!P999</f>
        <v>0</v>
      </c>
      <c r="F134" s="104">
        <f>'COG-M'!P1000</f>
        <v>0</v>
      </c>
      <c r="G134" s="104">
        <f>'COG-M'!P1001</f>
        <v>0</v>
      </c>
      <c r="H134" s="104">
        <f>'COG-M'!P1002</f>
        <v>0</v>
      </c>
      <c r="I134" s="104">
        <f>'COG-M'!P1003</f>
        <v>0</v>
      </c>
      <c r="J134" s="104">
        <f>'COG-M'!P1004</f>
        <v>0</v>
      </c>
      <c r="K134" s="104">
        <f>'COG-M'!P1005</f>
        <v>0</v>
      </c>
      <c r="L134" s="104">
        <f>'COG-M'!P1006</f>
        <v>0</v>
      </c>
      <c r="M134" s="105">
        <f t="shared" si="39"/>
        <v>0</v>
      </c>
    </row>
    <row r="135" spans="1:13" ht="15.75" customHeight="1">
      <c r="A135" s="140">
        <v>339</v>
      </c>
      <c r="B135" s="141" t="s">
        <v>2353</v>
      </c>
      <c r="C135" s="143">
        <f>'COG-M'!P1007</f>
        <v>0</v>
      </c>
      <c r="D135" s="104">
        <f>'COG-M'!P1008</f>
        <v>0</v>
      </c>
      <c r="E135" s="104">
        <f>'COG-M'!P1009</f>
        <v>0</v>
      </c>
      <c r="F135" s="104">
        <f>'COG-M'!P1010</f>
        <v>0</v>
      </c>
      <c r="G135" s="104">
        <f>'COG-M'!P1011</f>
        <v>0</v>
      </c>
      <c r="H135" s="104">
        <f>'COG-M'!P1012</f>
        <v>0</v>
      </c>
      <c r="I135" s="104">
        <f>'COG-M'!P1013</f>
        <v>0</v>
      </c>
      <c r="J135" s="104">
        <f>'COG-M'!P1014</f>
        <v>0</v>
      </c>
      <c r="K135" s="104">
        <f>'COG-M'!P1015</f>
        <v>0</v>
      </c>
      <c r="L135" s="104">
        <f>'COG-M'!P1016</f>
        <v>0</v>
      </c>
      <c r="M135" s="105">
        <f t="shared" si="39"/>
        <v>0</v>
      </c>
    </row>
    <row r="136" spans="1:13" ht="15.75" customHeight="1">
      <c r="A136" s="149">
        <v>3400</v>
      </c>
      <c r="B136" s="213" t="s">
        <v>2878</v>
      </c>
      <c r="C136" s="148">
        <f t="shared" ref="C136:M136" si="40">SUM(C137:C145)</f>
        <v>0</v>
      </c>
      <c r="D136" s="146">
        <f t="shared" si="40"/>
        <v>0</v>
      </c>
      <c r="E136" s="146">
        <f t="shared" si="40"/>
        <v>0</v>
      </c>
      <c r="F136" s="146">
        <f t="shared" si="40"/>
        <v>320004</v>
      </c>
      <c r="G136" s="146">
        <f t="shared" si="40"/>
        <v>0</v>
      </c>
      <c r="H136" s="146">
        <f t="shared" si="40"/>
        <v>0</v>
      </c>
      <c r="I136" s="146">
        <f t="shared" si="40"/>
        <v>0</v>
      </c>
      <c r="J136" s="146">
        <f t="shared" si="40"/>
        <v>0</v>
      </c>
      <c r="K136" s="146">
        <f t="shared" si="40"/>
        <v>0</v>
      </c>
      <c r="L136" s="146">
        <f t="shared" si="40"/>
        <v>0</v>
      </c>
      <c r="M136" s="146">
        <f t="shared" si="40"/>
        <v>320004</v>
      </c>
    </row>
    <row r="137" spans="1:13" ht="15.75" customHeight="1">
      <c r="A137" s="140">
        <v>341</v>
      </c>
      <c r="B137" s="141" t="s">
        <v>2355</v>
      </c>
      <c r="C137" s="143">
        <f>'COG-M'!P1018</f>
        <v>0</v>
      </c>
      <c r="D137" s="104">
        <f>'COG-M'!P1019</f>
        <v>0</v>
      </c>
      <c r="E137" s="104">
        <f>'COG-M'!P1020</f>
        <v>0</v>
      </c>
      <c r="F137" s="104">
        <f>'COG-M'!P1021</f>
        <v>120000</v>
      </c>
      <c r="G137" s="104">
        <f>'COG-M'!P1022</f>
        <v>0</v>
      </c>
      <c r="H137" s="104">
        <f>'COG-M'!P1023</f>
        <v>0</v>
      </c>
      <c r="I137" s="104">
        <f>'COG-M'!P1024</f>
        <v>0</v>
      </c>
      <c r="J137" s="104">
        <f>'COG-M'!P1025</f>
        <v>0</v>
      </c>
      <c r="K137" s="104">
        <f>'COG-M'!P1026</f>
        <v>0</v>
      </c>
      <c r="L137" s="104">
        <f>'COG-M'!P1027</f>
        <v>0</v>
      </c>
      <c r="M137" s="105">
        <f t="shared" ref="M137:M145" si="41">SUM(C137:L137)</f>
        <v>120000</v>
      </c>
    </row>
    <row r="138" spans="1:13" ht="15.75" customHeight="1">
      <c r="A138" s="140">
        <v>342</v>
      </c>
      <c r="B138" s="141" t="s">
        <v>2356</v>
      </c>
      <c r="C138" s="143">
        <f>'COG-M'!P1028</f>
        <v>0</v>
      </c>
      <c r="D138" s="104">
        <f>'COG-M'!P1029</f>
        <v>0</v>
      </c>
      <c r="E138" s="104">
        <f>'COG-M'!P1030</f>
        <v>0</v>
      </c>
      <c r="F138" s="104">
        <f>'COG-M'!P1031</f>
        <v>0</v>
      </c>
      <c r="G138" s="104">
        <f>'COG-M'!P1032</f>
        <v>0</v>
      </c>
      <c r="H138" s="104">
        <f>'COG-M'!P1033</f>
        <v>0</v>
      </c>
      <c r="I138" s="104">
        <f>'COG-M'!P1034</f>
        <v>0</v>
      </c>
      <c r="J138" s="104">
        <f>'COG-M'!P1035</f>
        <v>0</v>
      </c>
      <c r="K138" s="104">
        <f>'COG-M'!P1036</f>
        <v>0</v>
      </c>
      <c r="L138" s="104">
        <f>'COG-M'!P1037</f>
        <v>0</v>
      </c>
      <c r="M138" s="105">
        <f t="shared" si="41"/>
        <v>0</v>
      </c>
    </row>
    <row r="139" spans="1:13" ht="15.75" customHeight="1">
      <c r="A139" s="140">
        <v>343</v>
      </c>
      <c r="B139" s="141" t="s">
        <v>2357</v>
      </c>
      <c r="C139" s="143">
        <f>'COG-M'!P1038</f>
        <v>0</v>
      </c>
      <c r="D139" s="104">
        <f>'COG-M'!P1039</f>
        <v>0</v>
      </c>
      <c r="E139" s="104">
        <f>'COG-M'!P1040</f>
        <v>0</v>
      </c>
      <c r="F139" s="104">
        <f>'COG-M'!P1041</f>
        <v>0</v>
      </c>
      <c r="G139" s="104">
        <f>'COG-M'!P1042</f>
        <v>0</v>
      </c>
      <c r="H139" s="104">
        <f>'COG-M'!P1043</f>
        <v>0</v>
      </c>
      <c r="I139" s="104">
        <f>'COG-M'!P1044</f>
        <v>0</v>
      </c>
      <c r="J139" s="104">
        <f>'COG-M'!P1045</f>
        <v>0</v>
      </c>
      <c r="K139" s="104">
        <f>'COG-M'!P1046</f>
        <v>0</v>
      </c>
      <c r="L139" s="104">
        <f>'COG-M'!P1047</f>
        <v>0</v>
      </c>
      <c r="M139" s="105">
        <f t="shared" si="41"/>
        <v>0</v>
      </c>
    </row>
    <row r="140" spans="1:13" ht="15.75" customHeight="1">
      <c r="A140" s="140">
        <v>344</v>
      </c>
      <c r="B140" s="141" t="s">
        <v>2358</v>
      </c>
      <c r="C140" s="143">
        <f>'COG-M'!P1048</f>
        <v>0</v>
      </c>
      <c r="D140" s="104">
        <f>'COG-M'!P1049</f>
        <v>0</v>
      </c>
      <c r="E140" s="104">
        <f>'COG-M'!P1050</f>
        <v>0</v>
      </c>
      <c r="F140" s="104">
        <f>'COG-M'!P1051</f>
        <v>200004</v>
      </c>
      <c r="G140" s="104">
        <f>'COG-M'!P1052</f>
        <v>0</v>
      </c>
      <c r="H140" s="104">
        <f>'COG-M'!P1053</f>
        <v>0</v>
      </c>
      <c r="I140" s="104">
        <f>'COG-M'!P1054</f>
        <v>0</v>
      </c>
      <c r="J140" s="104">
        <f>'COG-M'!P1055</f>
        <v>0</v>
      </c>
      <c r="K140" s="104">
        <f>'COG-M'!P1056</f>
        <v>0</v>
      </c>
      <c r="L140" s="104">
        <f>'COG-M'!P1057</f>
        <v>0</v>
      </c>
      <c r="M140" s="105">
        <f t="shared" si="41"/>
        <v>200004</v>
      </c>
    </row>
    <row r="141" spans="1:13" ht="15.75" customHeight="1">
      <c r="A141" s="140">
        <v>345</v>
      </c>
      <c r="B141" s="141" t="s">
        <v>2359</v>
      </c>
      <c r="C141" s="143">
        <f>'COG-M'!P1058</f>
        <v>0</v>
      </c>
      <c r="D141" s="104">
        <f>'COG-M'!P1059</f>
        <v>0</v>
      </c>
      <c r="E141" s="104">
        <f>'COG-M'!P1060</f>
        <v>0</v>
      </c>
      <c r="F141" s="104">
        <f>'COG-M'!P1061</f>
        <v>0</v>
      </c>
      <c r="G141" s="104">
        <f>'COG-M'!P1062</f>
        <v>0</v>
      </c>
      <c r="H141" s="104">
        <f>'COG-M'!P1063</f>
        <v>0</v>
      </c>
      <c r="I141" s="104">
        <f>'COG-M'!P1064</f>
        <v>0</v>
      </c>
      <c r="J141" s="104">
        <f>'COG-M'!P1065</f>
        <v>0</v>
      </c>
      <c r="K141" s="104">
        <f>'COG-M'!P1066</f>
        <v>0</v>
      </c>
      <c r="L141" s="104">
        <f>'COG-M'!P1067</f>
        <v>0</v>
      </c>
      <c r="M141" s="105">
        <f t="shared" si="41"/>
        <v>0</v>
      </c>
    </row>
    <row r="142" spans="1:13" ht="15.75" customHeight="1">
      <c r="A142" s="140">
        <v>346</v>
      </c>
      <c r="B142" s="141" t="s">
        <v>2360</v>
      </c>
      <c r="C142" s="143">
        <f>'COG-M'!P1068</f>
        <v>0</v>
      </c>
      <c r="D142" s="104">
        <f>'COG-M'!P1069</f>
        <v>0</v>
      </c>
      <c r="E142" s="104">
        <f>'COG-M'!P1070</f>
        <v>0</v>
      </c>
      <c r="F142" s="104">
        <f>'COG-M'!P1071</f>
        <v>0</v>
      </c>
      <c r="G142" s="104">
        <f>'COG-M'!P1072</f>
        <v>0</v>
      </c>
      <c r="H142" s="104">
        <f>'COG-M'!P1073</f>
        <v>0</v>
      </c>
      <c r="I142" s="104">
        <f>'COG-M'!P1074</f>
        <v>0</v>
      </c>
      <c r="J142" s="104">
        <f>'COG-M'!P1075</f>
        <v>0</v>
      </c>
      <c r="K142" s="104">
        <f>'COG-M'!P1076</f>
        <v>0</v>
      </c>
      <c r="L142" s="104">
        <f>'COG-M'!P1077</f>
        <v>0</v>
      </c>
      <c r="M142" s="105">
        <f t="shared" si="41"/>
        <v>0</v>
      </c>
    </row>
    <row r="143" spans="1:13" ht="15.75" customHeight="1">
      <c r="A143" s="140">
        <v>347</v>
      </c>
      <c r="B143" s="141" t="s">
        <v>2361</v>
      </c>
      <c r="C143" s="143">
        <f>'COG-M'!P1078</f>
        <v>0</v>
      </c>
      <c r="D143" s="104">
        <f>'COG-M'!P1079</f>
        <v>0</v>
      </c>
      <c r="E143" s="104">
        <f>'COG-M'!P1080</f>
        <v>0</v>
      </c>
      <c r="F143" s="104">
        <f>'COG-M'!P1081</f>
        <v>0</v>
      </c>
      <c r="G143" s="104">
        <f>'COG-M'!P1082</f>
        <v>0</v>
      </c>
      <c r="H143" s="104">
        <f>'COG-M'!P1083</f>
        <v>0</v>
      </c>
      <c r="I143" s="104">
        <f>'COG-M'!P1084</f>
        <v>0</v>
      </c>
      <c r="J143" s="104">
        <f>'COG-M'!P1085</f>
        <v>0</v>
      </c>
      <c r="K143" s="104">
        <f>'COG-M'!P1086</f>
        <v>0</v>
      </c>
      <c r="L143" s="104">
        <f>'COG-M'!P1087</f>
        <v>0</v>
      </c>
      <c r="M143" s="105">
        <f t="shared" si="41"/>
        <v>0</v>
      </c>
    </row>
    <row r="144" spans="1:13" ht="15.75" customHeight="1">
      <c r="A144" s="140">
        <v>348</v>
      </c>
      <c r="B144" s="141" t="s">
        <v>2362</v>
      </c>
      <c r="C144" s="143">
        <f>'COG-M'!P1088</f>
        <v>0</v>
      </c>
      <c r="D144" s="104">
        <f>'COG-M'!P1089</f>
        <v>0</v>
      </c>
      <c r="E144" s="104">
        <f>'COG-M'!P1090</f>
        <v>0</v>
      </c>
      <c r="F144" s="104">
        <f>'COG-M'!P1091</f>
        <v>0</v>
      </c>
      <c r="G144" s="104">
        <f>'COG-M'!P1092</f>
        <v>0</v>
      </c>
      <c r="H144" s="104">
        <f>'COG-M'!P1093</f>
        <v>0</v>
      </c>
      <c r="I144" s="104">
        <f>'COG-M'!P1094</f>
        <v>0</v>
      </c>
      <c r="J144" s="104">
        <f>'COG-M'!P1095</f>
        <v>0</v>
      </c>
      <c r="K144" s="104">
        <f>'COG-M'!P1096</f>
        <v>0</v>
      </c>
      <c r="L144" s="104">
        <f>'COG-M'!P1097</f>
        <v>0</v>
      </c>
      <c r="M144" s="105">
        <f t="shared" si="41"/>
        <v>0</v>
      </c>
    </row>
    <row r="145" spans="1:13" ht="15.75" customHeight="1">
      <c r="A145" s="140">
        <v>349</v>
      </c>
      <c r="B145" s="141" t="s">
        <v>2354</v>
      </c>
      <c r="C145" s="143">
        <f>'COG-M'!P1098</f>
        <v>0</v>
      </c>
      <c r="D145" s="104">
        <f>'COG-M'!P1099</f>
        <v>0</v>
      </c>
      <c r="E145" s="104">
        <f>'COG-M'!P1100</f>
        <v>0</v>
      </c>
      <c r="F145" s="104">
        <f>'COG-M'!P1101</f>
        <v>0</v>
      </c>
      <c r="G145" s="104">
        <f>'COG-M'!P1102</f>
        <v>0</v>
      </c>
      <c r="H145" s="104">
        <f>'COG-M'!P1103</f>
        <v>0</v>
      </c>
      <c r="I145" s="104">
        <f>'COG-M'!P1104</f>
        <v>0</v>
      </c>
      <c r="J145" s="104">
        <f>'COG-M'!P1105</f>
        <v>0</v>
      </c>
      <c r="K145" s="104">
        <f>'COG-M'!P1106</f>
        <v>0</v>
      </c>
      <c r="L145" s="104">
        <f>'COG-M'!P1107</f>
        <v>0</v>
      </c>
      <c r="M145" s="105">
        <f t="shared" si="41"/>
        <v>0</v>
      </c>
    </row>
    <row r="146" spans="1:13" ht="15.75" customHeight="1">
      <c r="A146" s="149">
        <v>3500</v>
      </c>
      <c r="B146" s="213" t="s">
        <v>2879</v>
      </c>
      <c r="C146" s="148">
        <f t="shared" ref="C146:M146" si="42">SUM(C147:C155)</f>
        <v>0</v>
      </c>
      <c r="D146" s="146">
        <f t="shared" si="42"/>
        <v>0</v>
      </c>
      <c r="E146" s="146">
        <f t="shared" si="42"/>
        <v>0</v>
      </c>
      <c r="F146" s="146">
        <f t="shared" si="42"/>
        <v>900000</v>
      </c>
      <c r="G146" s="146">
        <f t="shared" si="42"/>
        <v>0</v>
      </c>
      <c r="H146" s="146">
        <f t="shared" si="42"/>
        <v>0</v>
      </c>
      <c r="I146" s="146">
        <f t="shared" si="42"/>
        <v>0</v>
      </c>
      <c r="J146" s="146">
        <f t="shared" si="42"/>
        <v>0</v>
      </c>
      <c r="K146" s="146">
        <f t="shared" si="42"/>
        <v>0</v>
      </c>
      <c r="L146" s="146">
        <f t="shared" si="42"/>
        <v>0</v>
      </c>
      <c r="M146" s="146">
        <f t="shared" si="42"/>
        <v>900000</v>
      </c>
    </row>
    <row r="147" spans="1:13" ht="15.75" customHeight="1">
      <c r="A147" s="140">
        <v>351</v>
      </c>
      <c r="B147" s="141" t="s">
        <v>2364</v>
      </c>
      <c r="C147" s="143">
        <f>'COG-M'!P1109</f>
        <v>0</v>
      </c>
      <c r="D147" s="104">
        <f>'COG-M'!P1110</f>
        <v>0</v>
      </c>
      <c r="E147" s="104">
        <f>'COG-M'!P1111</f>
        <v>0</v>
      </c>
      <c r="F147" s="104">
        <f>'COG-M'!P1112</f>
        <v>300000</v>
      </c>
      <c r="G147" s="104">
        <f>'COG-M'!P1113</f>
        <v>0</v>
      </c>
      <c r="H147" s="104">
        <f>'COG-M'!P1114</f>
        <v>0</v>
      </c>
      <c r="I147" s="104">
        <f>'COG-M'!P1115</f>
        <v>0</v>
      </c>
      <c r="J147" s="104">
        <f>'COG-M'!P1116</f>
        <v>0</v>
      </c>
      <c r="K147" s="104">
        <f>'COG-M'!P1117</f>
        <v>0</v>
      </c>
      <c r="L147" s="104">
        <f>'COG-M'!P1118</f>
        <v>0</v>
      </c>
      <c r="M147" s="105">
        <f t="shared" ref="M147:M155" si="43">SUM(C147:L147)</f>
        <v>300000</v>
      </c>
    </row>
    <row r="148" spans="1:13" ht="30" customHeight="1">
      <c r="A148" s="140">
        <v>352</v>
      </c>
      <c r="B148" s="141" t="s">
        <v>2365</v>
      </c>
      <c r="C148" s="143">
        <f>'COG-M'!P1119</f>
        <v>0</v>
      </c>
      <c r="D148" s="104">
        <f>'COG-M'!P1120</f>
        <v>0</v>
      </c>
      <c r="E148" s="104">
        <f>'COG-M'!P1121</f>
        <v>0</v>
      </c>
      <c r="F148" s="104">
        <f>'COG-M'!P1122</f>
        <v>0</v>
      </c>
      <c r="G148" s="104">
        <f>'COG-M'!P1123</f>
        <v>0</v>
      </c>
      <c r="H148" s="104">
        <f>'COG-M'!P1124</f>
        <v>0</v>
      </c>
      <c r="I148" s="104">
        <f>'COG-M'!P1125</f>
        <v>0</v>
      </c>
      <c r="J148" s="104">
        <f>'COG-M'!P1126</f>
        <v>0</v>
      </c>
      <c r="K148" s="104">
        <f>'COG-M'!P1127</f>
        <v>0</v>
      </c>
      <c r="L148" s="104">
        <f>'COG-M'!P1128</f>
        <v>0</v>
      </c>
      <c r="M148" s="105">
        <f t="shared" si="43"/>
        <v>0</v>
      </c>
    </row>
    <row r="149" spans="1:13" ht="30" customHeight="1">
      <c r="A149" s="140">
        <v>353</v>
      </c>
      <c r="B149" s="141" t="s">
        <v>2366</v>
      </c>
      <c r="C149" s="143">
        <f>'COG-M'!P1129</f>
        <v>0</v>
      </c>
      <c r="D149" s="104">
        <f>'COG-M'!P1130</f>
        <v>0</v>
      </c>
      <c r="E149" s="104">
        <f>'COG-M'!P1131</f>
        <v>0</v>
      </c>
      <c r="F149" s="104">
        <f>'COG-M'!P1132</f>
        <v>0</v>
      </c>
      <c r="G149" s="104">
        <f>'COG-M'!P1133</f>
        <v>0</v>
      </c>
      <c r="H149" s="104">
        <f>'COG-M'!P1134</f>
        <v>0</v>
      </c>
      <c r="I149" s="104">
        <f>'COG-M'!P1135</f>
        <v>0</v>
      </c>
      <c r="J149" s="104">
        <f>'COG-M'!P1136</f>
        <v>0</v>
      </c>
      <c r="K149" s="104">
        <f>'COG-M'!P1137</f>
        <v>0</v>
      </c>
      <c r="L149" s="104">
        <f>'COG-M'!P1138</f>
        <v>0</v>
      </c>
      <c r="M149" s="105">
        <f t="shared" si="43"/>
        <v>0</v>
      </c>
    </row>
    <row r="150" spans="1:13" ht="30" customHeight="1">
      <c r="A150" s="140">
        <v>354</v>
      </c>
      <c r="B150" s="141" t="s">
        <v>2367</v>
      </c>
      <c r="C150" s="143">
        <f>'COG-M'!P1139</f>
        <v>0</v>
      </c>
      <c r="D150" s="104">
        <f>'COG-M'!P1140</f>
        <v>0</v>
      </c>
      <c r="E150" s="104">
        <f>'COG-M'!P1141</f>
        <v>0</v>
      </c>
      <c r="F150" s="104">
        <f>'COG-M'!P1142</f>
        <v>0</v>
      </c>
      <c r="G150" s="104">
        <f>'COG-M'!P1143</f>
        <v>0</v>
      </c>
      <c r="H150" s="104">
        <f>'COG-M'!P1144</f>
        <v>0</v>
      </c>
      <c r="I150" s="104">
        <f>'COG-M'!P1145</f>
        <v>0</v>
      </c>
      <c r="J150" s="104">
        <f>'COG-M'!P1146</f>
        <v>0</v>
      </c>
      <c r="K150" s="104">
        <f>'COG-M'!P1147</f>
        <v>0</v>
      </c>
      <c r="L150" s="104">
        <f>'COG-M'!P1148</f>
        <v>0</v>
      </c>
      <c r="M150" s="105">
        <f t="shared" si="43"/>
        <v>0</v>
      </c>
    </row>
    <row r="151" spans="1:13" ht="15.75" customHeight="1">
      <c r="A151" s="140">
        <v>355</v>
      </c>
      <c r="B151" s="141" t="s">
        <v>2368</v>
      </c>
      <c r="C151" s="143">
        <f>'COG-M'!P1149</f>
        <v>0</v>
      </c>
      <c r="D151" s="104">
        <f>'COG-M'!P1150</f>
        <v>0</v>
      </c>
      <c r="E151" s="104">
        <f>'COG-M'!P1151</f>
        <v>0</v>
      </c>
      <c r="F151" s="104">
        <f>'COG-M'!P1152</f>
        <v>600000</v>
      </c>
      <c r="G151" s="104">
        <f>'COG-M'!P1153</f>
        <v>0</v>
      </c>
      <c r="H151" s="104">
        <f>'COG-M'!P1154</f>
        <v>0</v>
      </c>
      <c r="I151" s="104">
        <f>'COG-M'!P1155</f>
        <v>0</v>
      </c>
      <c r="J151" s="104">
        <f>'COG-M'!P1156</f>
        <v>0</v>
      </c>
      <c r="K151" s="104">
        <f>'COG-M'!P1157</f>
        <v>0</v>
      </c>
      <c r="L151" s="104">
        <f>'COG-M'!P1158</f>
        <v>0</v>
      </c>
      <c r="M151" s="105">
        <f t="shared" si="43"/>
        <v>600000</v>
      </c>
    </row>
    <row r="152" spans="1:13" ht="15.75" customHeight="1">
      <c r="A152" s="140">
        <v>356</v>
      </c>
      <c r="B152" s="141" t="s">
        <v>2369</v>
      </c>
      <c r="C152" s="143">
        <f>'COG-M'!P1159</f>
        <v>0</v>
      </c>
      <c r="D152" s="104">
        <f>'COG-M'!P1160</f>
        <v>0</v>
      </c>
      <c r="E152" s="104">
        <f>'COG-M'!P1161</f>
        <v>0</v>
      </c>
      <c r="F152" s="104">
        <f>'COG-M'!P1162</f>
        <v>0</v>
      </c>
      <c r="G152" s="104">
        <f>'COG-M'!P1163</f>
        <v>0</v>
      </c>
      <c r="H152" s="104">
        <f>'COG-M'!P1164</f>
        <v>0</v>
      </c>
      <c r="I152" s="104">
        <f>'COG-M'!P1165</f>
        <v>0</v>
      </c>
      <c r="J152" s="104">
        <f>'COG-M'!P1166</f>
        <v>0</v>
      </c>
      <c r="K152" s="104">
        <f>'COG-M'!P1167</f>
        <v>0</v>
      </c>
      <c r="L152" s="104">
        <f>'COG-M'!P1168</f>
        <v>0</v>
      </c>
      <c r="M152" s="105">
        <f t="shared" si="43"/>
        <v>0</v>
      </c>
    </row>
    <row r="153" spans="1:13" ht="30" customHeight="1">
      <c r="A153" s="140">
        <v>357</v>
      </c>
      <c r="B153" s="141" t="s">
        <v>2370</v>
      </c>
      <c r="C153" s="143">
        <f>'COG-M'!P1169</f>
        <v>0</v>
      </c>
      <c r="D153" s="104">
        <f>'COG-M'!P1170</f>
        <v>0</v>
      </c>
      <c r="E153" s="104">
        <f>'COG-M'!P1171</f>
        <v>0</v>
      </c>
      <c r="F153" s="104">
        <f>'COG-M'!P1172</f>
        <v>0</v>
      </c>
      <c r="G153" s="104">
        <f>'COG-M'!P1173</f>
        <v>0</v>
      </c>
      <c r="H153" s="104">
        <f>'COG-M'!P1174</f>
        <v>0</v>
      </c>
      <c r="I153" s="104">
        <f>'COG-M'!P1175</f>
        <v>0</v>
      </c>
      <c r="J153" s="104">
        <f>'COG-M'!P1176</f>
        <v>0</v>
      </c>
      <c r="K153" s="104">
        <f>'COG-M'!P1177</f>
        <v>0</v>
      </c>
      <c r="L153" s="104">
        <f>'COG-M'!P1178</f>
        <v>0</v>
      </c>
      <c r="M153" s="105">
        <f t="shared" si="43"/>
        <v>0</v>
      </c>
    </row>
    <row r="154" spans="1:13" ht="15.75" customHeight="1">
      <c r="A154" s="140">
        <v>358</v>
      </c>
      <c r="B154" s="141" t="s">
        <v>2371</v>
      </c>
      <c r="C154" s="143">
        <f>'COG-M'!P1179</f>
        <v>0</v>
      </c>
      <c r="D154" s="104">
        <f>'COG-M'!P1180</f>
        <v>0</v>
      </c>
      <c r="E154" s="104">
        <f>'COG-M'!P1181</f>
        <v>0</v>
      </c>
      <c r="F154" s="104">
        <f>'COG-M'!P1182</f>
        <v>0</v>
      </c>
      <c r="G154" s="104">
        <f>'COG-M'!P1183</f>
        <v>0</v>
      </c>
      <c r="H154" s="104">
        <f>'COG-M'!P1184</f>
        <v>0</v>
      </c>
      <c r="I154" s="104">
        <f>'COG-M'!P1185</f>
        <v>0</v>
      </c>
      <c r="J154" s="104">
        <f>'COG-M'!P1186</f>
        <v>0</v>
      </c>
      <c r="K154" s="104">
        <f>'COG-M'!P1187</f>
        <v>0</v>
      </c>
      <c r="L154" s="104">
        <f>'COG-M'!P1188</f>
        <v>0</v>
      </c>
      <c r="M154" s="105">
        <f t="shared" si="43"/>
        <v>0</v>
      </c>
    </row>
    <row r="155" spans="1:13" ht="15.75" customHeight="1">
      <c r="A155" s="140">
        <v>359</v>
      </c>
      <c r="B155" s="141" t="s">
        <v>2372</v>
      </c>
      <c r="C155" s="143">
        <f>'COG-M'!P1189</f>
        <v>0</v>
      </c>
      <c r="D155" s="104">
        <f>'COG-M'!P1190</f>
        <v>0</v>
      </c>
      <c r="E155" s="104">
        <f>'COG-M'!P1191</f>
        <v>0</v>
      </c>
      <c r="F155" s="104">
        <f>'COG-M'!P1192</f>
        <v>0</v>
      </c>
      <c r="G155" s="104">
        <f>'COG-M'!P1193</f>
        <v>0</v>
      </c>
      <c r="H155" s="104">
        <f>'COG-M'!P1194</f>
        <v>0</v>
      </c>
      <c r="I155" s="104">
        <f>'COG-M'!P1195</f>
        <v>0</v>
      </c>
      <c r="J155" s="104">
        <f>'COG-M'!P1196</f>
        <v>0</v>
      </c>
      <c r="K155" s="104">
        <f>'COG-M'!P1197</f>
        <v>0</v>
      </c>
      <c r="L155" s="104">
        <f>'COG-M'!P1198</f>
        <v>0</v>
      </c>
      <c r="M155" s="105">
        <f t="shared" si="43"/>
        <v>0</v>
      </c>
    </row>
    <row r="156" spans="1:13" ht="15.75" customHeight="1">
      <c r="A156" s="149">
        <v>3600</v>
      </c>
      <c r="B156" s="213" t="s">
        <v>2880</v>
      </c>
      <c r="C156" s="148">
        <f t="shared" ref="C156:M156" si="44">SUM(C157:C163)</f>
        <v>0</v>
      </c>
      <c r="D156" s="146">
        <f t="shared" si="44"/>
        <v>0</v>
      </c>
      <c r="E156" s="146">
        <f t="shared" si="44"/>
        <v>0</v>
      </c>
      <c r="F156" s="146">
        <f t="shared" si="44"/>
        <v>40008</v>
      </c>
      <c r="G156" s="146">
        <f t="shared" si="44"/>
        <v>0</v>
      </c>
      <c r="H156" s="146">
        <f t="shared" si="44"/>
        <v>0</v>
      </c>
      <c r="I156" s="146">
        <f t="shared" si="44"/>
        <v>0</v>
      </c>
      <c r="J156" s="146">
        <f t="shared" si="44"/>
        <v>0</v>
      </c>
      <c r="K156" s="146">
        <f t="shared" si="44"/>
        <v>0</v>
      </c>
      <c r="L156" s="146">
        <f t="shared" si="44"/>
        <v>0</v>
      </c>
      <c r="M156" s="146">
        <f t="shared" si="44"/>
        <v>40008</v>
      </c>
    </row>
    <row r="157" spans="1:13" ht="30" customHeight="1">
      <c r="A157" s="140">
        <v>361</v>
      </c>
      <c r="B157" s="141" t="s">
        <v>2374</v>
      </c>
      <c r="C157" s="143">
        <f>'COG-M'!P1200</f>
        <v>0</v>
      </c>
      <c r="D157" s="104">
        <f>'COG-M'!P1201</f>
        <v>0</v>
      </c>
      <c r="E157" s="104">
        <f>'COG-M'!P1202</f>
        <v>0</v>
      </c>
      <c r="F157" s="104">
        <f>'COG-M'!P1203</f>
        <v>40008</v>
      </c>
      <c r="G157" s="104">
        <f>'COG-M'!P1204</f>
        <v>0</v>
      </c>
      <c r="H157" s="104">
        <f>'COG-M'!P1205</f>
        <v>0</v>
      </c>
      <c r="I157" s="104">
        <f>'COG-M'!P1206</f>
        <v>0</v>
      </c>
      <c r="J157" s="104">
        <f>'COG-M'!P1207</f>
        <v>0</v>
      </c>
      <c r="K157" s="104">
        <f>'COG-M'!P1208</f>
        <v>0</v>
      </c>
      <c r="L157" s="104">
        <f>'COG-M'!P1209</f>
        <v>0</v>
      </c>
      <c r="M157" s="105">
        <f t="shared" ref="M157:M163" si="45">SUM(C157:L157)</f>
        <v>40008</v>
      </c>
    </row>
    <row r="158" spans="1:13" ht="30" customHeight="1">
      <c r="A158" s="140">
        <v>362</v>
      </c>
      <c r="B158" s="141" t="s">
        <v>2375</v>
      </c>
      <c r="C158" s="143">
        <f>'COG-M'!P1210</f>
        <v>0</v>
      </c>
      <c r="D158" s="104">
        <f>'COG-M'!P1211</f>
        <v>0</v>
      </c>
      <c r="E158" s="104">
        <f>'COG-M'!P1212</f>
        <v>0</v>
      </c>
      <c r="F158" s="104">
        <f>'COG-M'!P1213</f>
        <v>0</v>
      </c>
      <c r="G158" s="104">
        <f>'COG-M'!P1214</f>
        <v>0</v>
      </c>
      <c r="H158" s="104">
        <f>'COG-M'!P1215</f>
        <v>0</v>
      </c>
      <c r="I158" s="104">
        <f>'COG-M'!P1216</f>
        <v>0</v>
      </c>
      <c r="J158" s="104">
        <f>'COG-M'!P1217</f>
        <v>0</v>
      </c>
      <c r="K158" s="104">
        <f>'COG-M'!P1218</f>
        <v>0</v>
      </c>
      <c r="L158" s="104">
        <f>'COG-M'!P1219</f>
        <v>0</v>
      </c>
      <c r="M158" s="105">
        <f t="shared" si="45"/>
        <v>0</v>
      </c>
    </row>
    <row r="159" spans="1:13" ht="30" customHeight="1">
      <c r="A159" s="140">
        <v>363</v>
      </c>
      <c r="B159" s="141" t="s">
        <v>2376</v>
      </c>
      <c r="C159" s="143">
        <f>'COG-M'!P1220</f>
        <v>0</v>
      </c>
      <c r="D159" s="104">
        <f>'COG-M'!P1221</f>
        <v>0</v>
      </c>
      <c r="E159" s="104">
        <f>'COG-M'!P1222</f>
        <v>0</v>
      </c>
      <c r="F159" s="104">
        <f>'COG-M'!P1223</f>
        <v>0</v>
      </c>
      <c r="G159" s="104">
        <f>'COG-M'!P1224</f>
        <v>0</v>
      </c>
      <c r="H159" s="104">
        <f>'COG-M'!P1225</f>
        <v>0</v>
      </c>
      <c r="I159" s="104">
        <f>'COG-M'!P1226</f>
        <v>0</v>
      </c>
      <c r="J159" s="104">
        <f>'COG-M'!P1227</f>
        <v>0</v>
      </c>
      <c r="K159" s="104">
        <f>'COG-M'!P1228</f>
        <v>0</v>
      </c>
      <c r="L159" s="104">
        <f>'COG-M'!P1229</f>
        <v>0</v>
      </c>
      <c r="M159" s="105">
        <f t="shared" si="45"/>
        <v>0</v>
      </c>
    </row>
    <row r="160" spans="1:13" ht="15.75" customHeight="1">
      <c r="A160" s="140">
        <v>364</v>
      </c>
      <c r="B160" s="141" t="s">
        <v>2377</v>
      </c>
      <c r="C160" s="143">
        <f>'COG-M'!P1230</f>
        <v>0</v>
      </c>
      <c r="D160" s="104">
        <f>'COG-M'!P1231</f>
        <v>0</v>
      </c>
      <c r="E160" s="104">
        <f>'COG-M'!P1232</f>
        <v>0</v>
      </c>
      <c r="F160" s="104">
        <f>'COG-M'!P1233</f>
        <v>0</v>
      </c>
      <c r="G160" s="104">
        <f>'COG-M'!P1234</f>
        <v>0</v>
      </c>
      <c r="H160" s="104">
        <f>'COG-M'!P1235</f>
        <v>0</v>
      </c>
      <c r="I160" s="104">
        <f>'COG-M'!P1236</f>
        <v>0</v>
      </c>
      <c r="J160" s="104">
        <f>'COG-M'!P1237</f>
        <v>0</v>
      </c>
      <c r="K160" s="104">
        <f>'COG-M'!P1238</f>
        <v>0</v>
      </c>
      <c r="L160" s="104">
        <f>'COG-M'!P1239</f>
        <v>0</v>
      </c>
      <c r="M160" s="105">
        <f t="shared" si="45"/>
        <v>0</v>
      </c>
    </row>
    <row r="161" spans="1:13" ht="15.75" customHeight="1">
      <c r="A161" s="140">
        <v>365</v>
      </c>
      <c r="B161" s="141" t="s">
        <v>2378</v>
      </c>
      <c r="C161" s="143">
        <f>'COG-M'!P1240</f>
        <v>0</v>
      </c>
      <c r="D161" s="104">
        <f>'COG-M'!P1241</f>
        <v>0</v>
      </c>
      <c r="E161" s="104">
        <f>'COG-M'!P1242</f>
        <v>0</v>
      </c>
      <c r="F161" s="104">
        <f>'COG-M'!P1243</f>
        <v>0</v>
      </c>
      <c r="G161" s="104">
        <f>'COG-M'!P1244</f>
        <v>0</v>
      </c>
      <c r="H161" s="104">
        <f>'COG-M'!P1245</f>
        <v>0</v>
      </c>
      <c r="I161" s="104">
        <f>'COG-M'!P1246</f>
        <v>0</v>
      </c>
      <c r="J161" s="104">
        <f>'COG-M'!P1247</f>
        <v>0</v>
      </c>
      <c r="K161" s="104">
        <f>'COG-M'!P1248</f>
        <v>0</v>
      </c>
      <c r="L161" s="104">
        <f>'COG-M'!P1249</f>
        <v>0</v>
      </c>
      <c r="M161" s="105">
        <f t="shared" si="45"/>
        <v>0</v>
      </c>
    </row>
    <row r="162" spans="1:13" ht="30" customHeight="1">
      <c r="A162" s="140">
        <v>366</v>
      </c>
      <c r="B162" s="141" t="s">
        <v>2379</v>
      </c>
      <c r="C162" s="143">
        <f>'COG-M'!P1250</f>
        <v>0</v>
      </c>
      <c r="D162" s="104">
        <f>'COG-M'!P1251</f>
        <v>0</v>
      </c>
      <c r="E162" s="104">
        <f>'COG-M'!P1252</f>
        <v>0</v>
      </c>
      <c r="F162" s="104">
        <f>'COG-M'!P1253</f>
        <v>0</v>
      </c>
      <c r="G162" s="104">
        <f>'COG-M'!P1254</f>
        <v>0</v>
      </c>
      <c r="H162" s="104">
        <f>'COG-M'!P1255</f>
        <v>0</v>
      </c>
      <c r="I162" s="104">
        <f>'COG-M'!P1256</f>
        <v>0</v>
      </c>
      <c r="J162" s="104">
        <f>'COG-M'!P1257</f>
        <v>0</v>
      </c>
      <c r="K162" s="104">
        <f>'COG-M'!P1258</f>
        <v>0</v>
      </c>
      <c r="L162" s="104">
        <f>'COG-M'!P1259</f>
        <v>0</v>
      </c>
      <c r="M162" s="105">
        <f t="shared" si="45"/>
        <v>0</v>
      </c>
    </row>
    <row r="163" spans="1:13" ht="15.75" customHeight="1">
      <c r="A163" s="140">
        <v>369</v>
      </c>
      <c r="B163" s="141" t="s">
        <v>2380</v>
      </c>
      <c r="C163" s="143">
        <f>'COG-M'!P1260</f>
        <v>0</v>
      </c>
      <c r="D163" s="104">
        <f>'COG-M'!P1261</f>
        <v>0</v>
      </c>
      <c r="E163" s="104">
        <f>'COG-M'!P1262</f>
        <v>0</v>
      </c>
      <c r="F163" s="104">
        <f>'COG-M'!P1263</f>
        <v>0</v>
      </c>
      <c r="G163" s="104">
        <f>'COG-M'!P1264</f>
        <v>0</v>
      </c>
      <c r="H163" s="104">
        <f>'COG-M'!P1265</f>
        <v>0</v>
      </c>
      <c r="I163" s="104">
        <f>'COG-M'!P1266</f>
        <v>0</v>
      </c>
      <c r="J163" s="104">
        <f>'COG-M'!P1267</f>
        <v>0</v>
      </c>
      <c r="K163" s="104">
        <f>'COG-M'!P1268</f>
        <v>0</v>
      </c>
      <c r="L163" s="104">
        <f>'COG-M'!P1269</f>
        <v>0</v>
      </c>
      <c r="M163" s="105">
        <f t="shared" si="45"/>
        <v>0</v>
      </c>
    </row>
    <row r="164" spans="1:13" ht="15.75" customHeight="1">
      <c r="A164" s="149">
        <v>3700</v>
      </c>
      <c r="B164" s="213" t="s">
        <v>2381</v>
      </c>
      <c r="C164" s="148">
        <f t="shared" ref="C164:M164" si="46">SUM(C165:C173)</f>
        <v>0</v>
      </c>
      <c r="D164" s="146">
        <f t="shared" si="46"/>
        <v>0</v>
      </c>
      <c r="E164" s="146">
        <f t="shared" si="46"/>
        <v>0</v>
      </c>
      <c r="F164" s="146">
        <f t="shared" si="46"/>
        <v>60000</v>
      </c>
      <c r="G164" s="146">
        <f t="shared" si="46"/>
        <v>0</v>
      </c>
      <c r="H164" s="146">
        <f t="shared" si="46"/>
        <v>0</v>
      </c>
      <c r="I164" s="146">
        <f t="shared" si="46"/>
        <v>0</v>
      </c>
      <c r="J164" s="146">
        <f t="shared" si="46"/>
        <v>0</v>
      </c>
      <c r="K164" s="146">
        <f t="shared" si="46"/>
        <v>0</v>
      </c>
      <c r="L164" s="146">
        <f t="shared" si="46"/>
        <v>0</v>
      </c>
      <c r="M164" s="146">
        <f t="shared" si="46"/>
        <v>60000</v>
      </c>
    </row>
    <row r="165" spans="1:13" ht="15.75" customHeight="1">
      <c r="A165" s="140">
        <v>371</v>
      </c>
      <c r="B165" s="141" t="s">
        <v>2382</v>
      </c>
      <c r="C165" s="143">
        <f>'COG-M'!P1271</f>
        <v>0</v>
      </c>
      <c r="D165" s="104">
        <f>'COG-M'!P1272</f>
        <v>0</v>
      </c>
      <c r="E165" s="104">
        <f>'COG-M'!P1273</f>
        <v>0</v>
      </c>
      <c r="F165" s="104">
        <f>'COG-M'!P1274</f>
        <v>0</v>
      </c>
      <c r="G165" s="104">
        <f>'COG-M'!P1275</f>
        <v>0</v>
      </c>
      <c r="H165" s="104">
        <f>'COG-M'!P1276</f>
        <v>0</v>
      </c>
      <c r="I165" s="104">
        <f>'COG-M'!P1277</f>
        <v>0</v>
      </c>
      <c r="J165" s="104">
        <f>'COG-M'!P1278</f>
        <v>0</v>
      </c>
      <c r="K165" s="104">
        <f>'COG-M'!P1279</f>
        <v>0</v>
      </c>
      <c r="L165" s="104">
        <f>'COG-M'!P1280</f>
        <v>0</v>
      </c>
      <c r="M165" s="105">
        <f t="shared" ref="M165:M173" si="47">SUM(C165:L165)</f>
        <v>0</v>
      </c>
    </row>
    <row r="166" spans="1:13" ht="15.75" customHeight="1">
      <c r="A166" s="140">
        <v>372</v>
      </c>
      <c r="B166" s="141" t="s">
        <v>2383</v>
      </c>
      <c r="C166" s="143">
        <f>'COG-M'!P1281</f>
        <v>0</v>
      </c>
      <c r="D166" s="104">
        <f>'COG-M'!P1282</f>
        <v>0</v>
      </c>
      <c r="E166" s="104">
        <f>'COG-M'!P1283</f>
        <v>0</v>
      </c>
      <c r="F166" s="104">
        <f>'COG-M'!P1284</f>
        <v>0</v>
      </c>
      <c r="G166" s="104">
        <f>'COG-M'!P1285</f>
        <v>0</v>
      </c>
      <c r="H166" s="104">
        <f>'COG-M'!P1286</f>
        <v>0</v>
      </c>
      <c r="I166" s="104">
        <f>'COG-M'!P1287</f>
        <v>0</v>
      </c>
      <c r="J166" s="104">
        <f>'COG-M'!P1288</f>
        <v>0</v>
      </c>
      <c r="K166" s="104">
        <f>'COG-M'!P1289</f>
        <v>0</v>
      </c>
      <c r="L166" s="104">
        <f>'COG-M'!P1290</f>
        <v>0</v>
      </c>
      <c r="M166" s="105">
        <f t="shared" si="47"/>
        <v>0</v>
      </c>
    </row>
    <row r="167" spans="1:13" ht="15.75" customHeight="1">
      <c r="A167" s="140">
        <v>373</v>
      </c>
      <c r="B167" s="141" t="s">
        <v>2384</v>
      </c>
      <c r="C167" s="143">
        <f>'COG-M'!P1291</f>
        <v>0</v>
      </c>
      <c r="D167" s="104">
        <f>'COG-M'!P1292</f>
        <v>0</v>
      </c>
      <c r="E167" s="104">
        <f>'COG-M'!P1293</f>
        <v>0</v>
      </c>
      <c r="F167" s="104">
        <f>'COG-M'!P1294</f>
        <v>0</v>
      </c>
      <c r="G167" s="104">
        <f>'COG-M'!P1295</f>
        <v>0</v>
      </c>
      <c r="H167" s="104">
        <f>'COG-M'!P1296</f>
        <v>0</v>
      </c>
      <c r="I167" s="104">
        <f>'COG-M'!P1297</f>
        <v>0</v>
      </c>
      <c r="J167" s="104">
        <f>'COG-M'!P1298</f>
        <v>0</v>
      </c>
      <c r="K167" s="104">
        <f>'COG-M'!P1299</f>
        <v>0</v>
      </c>
      <c r="L167" s="104">
        <f>'COG-M'!P1300</f>
        <v>0</v>
      </c>
      <c r="M167" s="105">
        <f t="shared" si="47"/>
        <v>0</v>
      </c>
    </row>
    <row r="168" spans="1:13" ht="15.75" customHeight="1">
      <c r="A168" s="140">
        <v>374</v>
      </c>
      <c r="B168" s="141" t="s">
        <v>2385</v>
      </c>
      <c r="C168" s="143">
        <f>'COG-M'!P1301</f>
        <v>0</v>
      </c>
      <c r="D168" s="104">
        <f>'COG-M'!P1302</f>
        <v>0</v>
      </c>
      <c r="E168" s="104">
        <f>'COG-M'!P1303</f>
        <v>0</v>
      </c>
      <c r="F168" s="104">
        <f>'COG-M'!P1304</f>
        <v>0</v>
      </c>
      <c r="G168" s="104">
        <f>'COG-M'!P1305</f>
        <v>0</v>
      </c>
      <c r="H168" s="104">
        <f>'COG-M'!P1306</f>
        <v>0</v>
      </c>
      <c r="I168" s="104">
        <f>'COG-M'!P1307</f>
        <v>0</v>
      </c>
      <c r="J168" s="104">
        <f>'COG-M'!P1308</f>
        <v>0</v>
      </c>
      <c r="K168" s="104">
        <f>'COG-M'!P1309</f>
        <v>0</v>
      </c>
      <c r="L168" s="104">
        <f>'COG-M'!P1310</f>
        <v>0</v>
      </c>
      <c r="M168" s="105">
        <f t="shared" si="47"/>
        <v>0</v>
      </c>
    </row>
    <row r="169" spans="1:13" ht="15.75" customHeight="1">
      <c r="A169" s="140">
        <v>375</v>
      </c>
      <c r="B169" s="141" t="s">
        <v>2386</v>
      </c>
      <c r="C169" s="143">
        <f>'COG-M'!P1311</f>
        <v>0</v>
      </c>
      <c r="D169" s="104">
        <f>'COG-M'!P1312</f>
        <v>0</v>
      </c>
      <c r="E169" s="104">
        <f>'COG-M'!P1313</f>
        <v>0</v>
      </c>
      <c r="F169" s="104">
        <f>'COG-M'!P1314</f>
        <v>60000</v>
      </c>
      <c r="G169" s="104">
        <f>'COG-M'!P1315</f>
        <v>0</v>
      </c>
      <c r="H169" s="104">
        <f>'COG-M'!P1316</f>
        <v>0</v>
      </c>
      <c r="I169" s="104">
        <f>'COG-M'!P1317</f>
        <v>0</v>
      </c>
      <c r="J169" s="104">
        <f>'COG-M'!P1318</f>
        <v>0</v>
      </c>
      <c r="K169" s="104">
        <f>'COG-M'!P1319</f>
        <v>0</v>
      </c>
      <c r="L169" s="104">
        <f>'COG-M'!P1320</f>
        <v>0</v>
      </c>
      <c r="M169" s="105">
        <f t="shared" si="47"/>
        <v>60000</v>
      </c>
    </row>
    <row r="170" spans="1:13" ht="15.75" customHeight="1">
      <c r="A170" s="140">
        <v>376</v>
      </c>
      <c r="B170" s="141" t="s">
        <v>2387</v>
      </c>
      <c r="C170" s="143">
        <f>'COG-M'!P1321</f>
        <v>0</v>
      </c>
      <c r="D170" s="104">
        <f>'COG-M'!P1322</f>
        <v>0</v>
      </c>
      <c r="E170" s="104">
        <f>'COG-M'!P1323</f>
        <v>0</v>
      </c>
      <c r="F170" s="104">
        <f>'COG-M'!P1324</f>
        <v>0</v>
      </c>
      <c r="G170" s="104">
        <f>'COG-M'!P1325</f>
        <v>0</v>
      </c>
      <c r="H170" s="104">
        <f>'COG-M'!P1326</f>
        <v>0</v>
      </c>
      <c r="I170" s="104">
        <f>'COG-M'!P1327</f>
        <v>0</v>
      </c>
      <c r="J170" s="104">
        <f>'COG-M'!P1328</f>
        <v>0</v>
      </c>
      <c r="K170" s="104">
        <f>'COG-M'!P1329</f>
        <v>0</v>
      </c>
      <c r="L170" s="104">
        <f>'COG-M'!P1330</f>
        <v>0</v>
      </c>
      <c r="M170" s="105">
        <f t="shared" si="47"/>
        <v>0</v>
      </c>
    </row>
    <row r="171" spans="1:13" ht="15.75" customHeight="1">
      <c r="A171" s="140">
        <v>377</v>
      </c>
      <c r="B171" s="141" t="s">
        <v>2388</v>
      </c>
      <c r="C171" s="143">
        <f>'COG-M'!P1331</f>
        <v>0</v>
      </c>
      <c r="D171" s="104">
        <f>'COG-M'!P1332</f>
        <v>0</v>
      </c>
      <c r="E171" s="104">
        <f>'COG-M'!P1333</f>
        <v>0</v>
      </c>
      <c r="F171" s="104">
        <f>'COG-M'!P1334</f>
        <v>0</v>
      </c>
      <c r="G171" s="104">
        <f>'COG-M'!P1335</f>
        <v>0</v>
      </c>
      <c r="H171" s="104">
        <f>'COG-M'!P1336</f>
        <v>0</v>
      </c>
      <c r="I171" s="104">
        <f>'COG-M'!P1337</f>
        <v>0</v>
      </c>
      <c r="J171" s="104">
        <f>'COG-M'!P1338</f>
        <v>0</v>
      </c>
      <c r="K171" s="104">
        <f>'COG-M'!P1339</f>
        <v>0</v>
      </c>
      <c r="L171" s="104">
        <f>'COG-M'!P1340</f>
        <v>0</v>
      </c>
      <c r="M171" s="105">
        <f t="shared" si="47"/>
        <v>0</v>
      </c>
    </row>
    <row r="172" spans="1:13" ht="15.75" customHeight="1">
      <c r="A172" s="140">
        <v>378</v>
      </c>
      <c r="B172" s="141" t="s">
        <v>2389</v>
      </c>
      <c r="C172" s="143">
        <f>'COG-M'!P1341</f>
        <v>0</v>
      </c>
      <c r="D172" s="104">
        <f>'COG-M'!P1342</f>
        <v>0</v>
      </c>
      <c r="E172" s="104">
        <f>'COG-M'!P1343</f>
        <v>0</v>
      </c>
      <c r="F172" s="104">
        <f>'COG-M'!P1344</f>
        <v>0</v>
      </c>
      <c r="G172" s="104">
        <f>'COG-M'!P1345</f>
        <v>0</v>
      </c>
      <c r="H172" s="104">
        <f>'COG-M'!P1346</f>
        <v>0</v>
      </c>
      <c r="I172" s="104">
        <f>'COG-M'!P1347</f>
        <v>0</v>
      </c>
      <c r="J172" s="104">
        <f>'COG-M'!P1348</f>
        <v>0</v>
      </c>
      <c r="K172" s="104">
        <f>'COG-M'!P1349</f>
        <v>0</v>
      </c>
      <c r="L172" s="104">
        <f>'COG-M'!P1350</f>
        <v>0</v>
      </c>
      <c r="M172" s="105">
        <f t="shared" si="47"/>
        <v>0</v>
      </c>
    </row>
    <row r="173" spans="1:13" ht="15.75" customHeight="1">
      <c r="A173" s="140">
        <v>379</v>
      </c>
      <c r="B173" s="141" t="s">
        <v>2390</v>
      </c>
      <c r="C173" s="143">
        <f>'COG-M'!P1351</f>
        <v>0</v>
      </c>
      <c r="D173" s="104">
        <f>'COG-M'!P1352</f>
        <v>0</v>
      </c>
      <c r="E173" s="104">
        <f>'COG-M'!P1353</f>
        <v>0</v>
      </c>
      <c r="F173" s="104">
        <f>'COG-M'!P1354</f>
        <v>0</v>
      </c>
      <c r="G173" s="104">
        <f>'COG-M'!P1355</f>
        <v>0</v>
      </c>
      <c r="H173" s="104">
        <f>'COG-M'!P1356</f>
        <v>0</v>
      </c>
      <c r="I173" s="104">
        <f>'COG-M'!P1357</f>
        <v>0</v>
      </c>
      <c r="J173" s="104">
        <f>'COG-M'!P1358</f>
        <v>0</v>
      </c>
      <c r="K173" s="104">
        <f>'COG-M'!P1359</f>
        <v>0</v>
      </c>
      <c r="L173" s="104">
        <f>'COG-M'!P1360</f>
        <v>0</v>
      </c>
      <c r="M173" s="105">
        <f t="shared" si="47"/>
        <v>0</v>
      </c>
    </row>
    <row r="174" spans="1:13" ht="15.75" customHeight="1">
      <c r="A174" s="149">
        <v>3800</v>
      </c>
      <c r="B174" s="213" t="s">
        <v>2391</v>
      </c>
      <c r="C174" s="148">
        <f t="shared" ref="C174:M174" si="48">SUM(C175:C179)</f>
        <v>0</v>
      </c>
      <c r="D174" s="146">
        <f t="shared" si="48"/>
        <v>0</v>
      </c>
      <c r="E174" s="146">
        <f t="shared" si="48"/>
        <v>0</v>
      </c>
      <c r="F174" s="146">
        <f t="shared" si="48"/>
        <v>25008</v>
      </c>
      <c r="G174" s="146">
        <f t="shared" si="48"/>
        <v>0</v>
      </c>
      <c r="H174" s="146">
        <f t="shared" si="48"/>
        <v>0</v>
      </c>
      <c r="I174" s="146">
        <f t="shared" si="48"/>
        <v>0</v>
      </c>
      <c r="J174" s="146">
        <f t="shared" si="48"/>
        <v>0</v>
      </c>
      <c r="K174" s="146">
        <f t="shared" si="48"/>
        <v>0</v>
      </c>
      <c r="L174" s="146">
        <f t="shared" si="48"/>
        <v>0</v>
      </c>
      <c r="M174" s="146">
        <f t="shared" si="48"/>
        <v>25008</v>
      </c>
    </row>
    <row r="175" spans="1:13" ht="15.75" customHeight="1">
      <c r="A175" s="140">
        <v>381</v>
      </c>
      <c r="B175" s="141" t="s">
        <v>2392</v>
      </c>
      <c r="C175" s="143">
        <f>'COG-M'!P1362</f>
        <v>0</v>
      </c>
      <c r="D175" s="104">
        <f>'COG-M'!P1363</f>
        <v>0</v>
      </c>
      <c r="E175" s="104">
        <f>'COG-M'!P1364</f>
        <v>0</v>
      </c>
      <c r="F175" s="104">
        <f>'COG-M'!P1365</f>
        <v>0</v>
      </c>
      <c r="G175" s="104">
        <f>'COG-M'!P1366</f>
        <v>0</v>
      </c>
      <c r="H175" s="104">
        <f>'COG-M'!P1367</f>
        <v>0</v>
      </c>
      <c r="I175" s="104">
        <f>'COG-M'!P1368</f>
        <v>0</v>
      </c>
      <c r="J175" s="104">
        <f>'COG-M'!P1369</f>
        <v>0</v>
      </c>
      <c r="K175" s="104">
        <f>'COG-M'!P1370</f>
        <v>0</v>
      </c>
      <c r="L175" s="104">
        <f>'COG-M'!P1371</f>
        <v>0</v>
      </c>
      <c r="M175" s="105">
        <f t="shared" ref="M175:M179" si="49">SUM(C175:L175)</f>
        <v>0</v>
      </c>
    </row>
    <row r="176" spans="1:13" ht="15.75" customHeight="1">
      <c r="A176" s="140">
        <v>382</v>
      </c>
      <c r="B176" s="141" t="s">
        <v>2393</v>
      </c>
      <c r="C176" s="143">
        <f>'COG-M'!P1372</f>
        <v>0</v>
      </c>
      <c r="D176" s="104">
        <f>'COG-M'!P1373</f>
        <v>0</v>
      </c>
      <c r="E176" s="104">
        <f>'COG-M'!P1374</f>
        <v>0</v>
      </c>
      <c r="F176" s="104">
        <f>'COG-M'!P1375</f>
        <v>25008</v>
      </c>
      <c r="G176" s="104">
        <f>'COG-M'!P1376</f>
        <v>0</v>
      </c>
      <c r="H176" s="104">
        <f>'COG-M'!P1377</f>
        <v>0</v>
      </c>
      <c r="I176" s="104">
        <f>'COG-M'!P1378</f>
        <v>0</v>
      </c>
      <c r="J176" s="104">
        <f>'COG-M'!P1379</f>
        <v>0</v>
      </c>
      <c r="K176" s="104">
        <f>'COG-M'!P1380</f>
        <v>0</v>
      </c>
      <c r="L176" s="104">
        <f>'COG-M'!P1381</f>
        <v>0</v>
      </c>
      <c r="M176" s="105">
        <f t="shared" si="49"/>
        <v>25008</v>
      </c>
    </row>
    <row r="177" spans="1:13" ht="15.75" customHeight="1">
      <c r="A177" s="140">
        <v>383</v>
      </c>
      <c r="B177" s="141" t="s">
        <v>2394</v>
      </c>
      <c r="C177" s="143">
        <f>'COG-M'!P1382</f>
        <v>0</v>
      </c>
      <c r="D177" s="104">
        <f>'COG-M'!P1383</f>
        <v>0</v>
      </c>
      <c r="E177" s="104">
        <f>'COG-M'!P1384</f>
        <v>0</v>
      </c>
      <c r="F177" s="104">
        <f>'COG-M'!P1385</f>
        <v>0</v>
      </c>
      <c r="G177" s="104">
        <f>'COG-M'!P1386</f>
        <v>0</v>
      </c>
      <c r="H177" s="104">
        <f>'COG-M'!P1387</f>
        <v>0</v>
      </c>
      <c r="I177" s="104">
        <f>'COG-M'!P1388</f>
        <v>0</v>
      </c>
      <c r="J177" s="104">
        <f>'COG-M'!P1389</f>
        <v>0</v>
      </c>
      <c r="K177" s="104">
        <f>'COG-M'!P1390</f>
        <v>0</v>
      </c>
      <c r="L177" s="104">
        <f>'COG-M'!P1391</f>
        <v>0</v>
      </c>
      <c r="M177" s="105">
        <f t="shared" si="49"/>
        <v>0</v>
      </c>
    </row>
    <row r="178" spans="1:13" ht="15.75" customHeight="1">
      <c r="A178" s="140">
        <v>384</v>
      </c>
      <c r="B178" s="141" t="s">
        <v>2395</v>
      </c>
      <c r="C178" s="143">
        <f>'COG-M'!P1392</f>
        <v>0</v>
      </c>
      <c r="D178" s="104">
        <f>'COG-M'!P1393</f>
        <v>0</v>
      </c>
      <c r="E178" s="104">
        <f>'COG-M'!P1394</f>
        <v>0</v>
      </c>
      <c r="F178" s="104">
        <f>'COG-M'!P1395</f>
        <v>0</v>
      </c>
      <c r="G178" s="104">
        <f>'COG-M'!P1396</f>
        <v>0</v>
      </c>
      <c r="H178" s="104">
        <f>'COG-M'!P1397</f>
        <v>0</v>
      </c>
      <c r="I178" s="104">
        <f>'COG-M'!P1398</f>
        <v>0</v>
      </c>
      <c r="J178" s="104">
        <f>'COG-M'!P1399</f>
        <v>0</v>
      </c>
      <c r="K178" s="104">
        <f>'COG-M'!P1400</f>
        <v>0</v>
      </c>
      <c r="L178" s="104">
        <f>'COG-M'!P1401</f>
        <v>0</v>
      </c>
      <c r="M178" s="105">
        <f t="shared" si="49"/>
        <v>0</v>
      </c>
    </row>
    <row r="179" spans="1:13" ht="15.75" customHeight="1">
      <c r="A179" s="140">
        <v>385</v>
      </c>
      <c r="B179" s="141" t="s">
        <v>2396</v>
      </c>
      <c r="C179" s="143">
        <f>'COG-M'!P1402</f>
        <v>0</v>
      </c>
      <c r="D179" s="104">
        <f>'COG-M'!P1403</f>
        <v>0</v>
      </c>
      <c r="E179" s="104">
        <f>'COG-M'!P1404</f>
        <v>0</v>
      </c>
      <c r="F179" s="104">
        <f>'COG-M'!P1405</f>
        <v>0</v>
      </c>
      <c r="G179" s="104">
        <f>'COG-M'!P1406</f>
        <v>0</v>
      </c>
      <c r="H179" s="104">
        <f>'COG-M'!P1407</f>
        <v>0</v>
      </c>
      <c r="I179" s="104">
        <f>'COG-M'!P1408</f>
        <v>0</v>
      </c>
      <c r="J179" s="104">
        <f>'COG-M'!P1409</f>
        <v>0</v>
      </c>
      <c r="K179" s="104">
        <f>'COG-M'!P1410</f>
        <v>0</v>
      </c>
      <c r="L179" s="104">
        <f>'COG-M'!P1411</f>
        <v>0</v>
      </c>
      <c r="M179" s="105">
        <f t="shared" si="49"/>
        <v>0</v>
      </c>
    </row>
    <row r="180" spans="1:13" ht="15.75" customHeight="1">
      <c r="A180" s="149">
        <v>3900</v>
      </c>
      <c r="B180" s="213" t="s">
        <v>2397</v>
      </c>
      <c r="C180" s="148">
        <f t="shared" ref="C180:M180" si="50">SUM(C181:C189)</f>
        <v>0</v>
      </c>
      <c r="D180" s="146">
        <f t="shared" si="50"/>
        <v>0</v>
      </c>
      <c r="E180" s="146">
        <f t="shared" si="50"/>
        <v>0</v>
      </c>
      <c r="F180" s="146">
        <f t="shared" si="50"/>
        <v>8060000.04</v>
      </c>
      <c r="G180" s="146">
        <f t="shared" si="50"/>
        <v>0</v>
      </c>
      <c r="H180" s="146">
        <f t="shared" si="50"/>
        <v>0</v>
      </c>
      <c r="I180" s="146">
        <f t="shared" si="50"/>
        <v>0</v>
      </c>
      <c r="J180" s="146">
        <f t="shared" si="50"/>
        <v>0</v>
      </c>
      <c r="K180" s="146">
        <f t="shared" si="50"/>
        <v>0</v>
      </c>
      <c r="L180" s="146">
        <f t="shared" si="50"/>
        <v>0</v>
      </c>
      <c r="M180" s="146">
        <f t="shared" si="50"/>
        <v>8060000.04</v>
      </c>
    </row>
    <row r="181" spans="1:13" ht="15.75" customHeight="1">
      <c r="A181" s="140">
        <v>391</v>
      </c>
      <c r="B181" s="141" t="s">
        <v>2398</v>
      </c>
      <c r="C181" s="143">
        <f>'COG-M'!P1413</f>
        <v>0</v>
      </c>
      <c r="D181" s="104">
        <f>'COG-M'!P1414</f>
        <v>0</v>
      </c>
      <c r="E181" s="104">
        <f>'COG-M'!P1415</f>
        <v>0</v>
      </c>
      <c r="F181" s="104">
        <f>'COG-M'!P1416</f>
        <v>0</v>
      </c>
      <c r="G181" s="104">
        <f>'COG-M'!P1417</f>
        <v>0</v>
      </c>
      <c r="H181" s="104">
        <f>'COG-M'!P1418</f>
        <v>0</v>
      </c>
      <c r="I181" s="104">
        <f>'COG-M'!P1419</f>
        <v>0</v>
      </c>
      <c r="J181" s="104">
        <f>'COG-M'!P1420</f>
        <v>0</v>
      </c>
      <c r="K181" s="104">
        <f>'COG-M'!P1421</f>
        <v>0</v>
      </c>
      <c r="L181" s="104">
        <f>'COG-M'!P1422</f>
        <v>0</v>
      </c>
      <c r="M181" s="105">
        <f t="shared" ref="M181:M189" si="51">SUM(C181:L181)</f>
        <v>0</v>
      </c>
    </row>
    <row r="182" spans="1:13" ht="15.75" customHeight="1">
      <c r="A182" s="140">
        <v>392</v>
      </c>
      <c r="B182" s="141" t="s">
        <v>2399</v>
      </c>
      <c r="C182" s="143">
        <f>'COG-M'!P1423</f>
        <v>0</v>
      </c>
      <c r="D182" s="104">
        <f>'COG-M'!P1424</f>
        <v>0</v>
      </c>
      <c r="E182" s="104">
        <f>'COG-M'!P1425</f>
        <v>0</v>
      </c>
      <c r="F182" s="104">
        <f>'COG-M'!P1426</f>
        <v>8000000.04</v>
      </c>
      <c r="G182" s="104">
        <f>'COG-M'!P1427</f>
        <v>0</v>
      </c>
      <c r="H182" s="104">
        <f>'COG-M'!P1428</f>
        <v>0</v>
      </c>
      <c r="I182" s="104">
        <f>'COG-M'!P1429</f>
        <v>0</v>
      </c>
      <c r="J182" s="104">
        <f>'COG-M'!P1430</f>
        <v>0</v>
      </c>
      <c r="K182" s="104">
        <f>'COG-M'!P1431</f>
        <v>0</v>
      </c>
      <c r="L182" s="104">
        <f>'COG-M'!P1432</f>
        <v>0</v>
      </c>
      <c r="M182" s="105">
        <f t="shared" si="51"/>
        <v>8000000.04</v>
      </c>
    </row>
    <row r="183" spans="1:13" ht="15.75" customHeight="1">
      <c r="A183" s="140">
        <v>393</v>
      </c>
      <c r="B183" s="141" t="s">
        <v>2400</v>
      </c>
      <c r="C183" s="143">
        <f>'COG-M'!P1433</f>
        <v>0</v>
      </c>
      <c r="D183" s="104">
        <f>'COG-M'!P1434</f>
        <v>0</v>
      </c>
      <c r="E183" s="104">
        <f>'COG-M'!P1435</f>
        <v>0</v>
      </c>
      <c r="F183" s="104">
        <f>'COG-M'!P1436</f>
        <v>0</v>
      </c>
      <c r="G183" s="104">
        <f>'COG-M'!P1437</f>
        <v>0</v>
      </c>
      <c r="H183" s="104">
        <f>'COG-M'!P1438</f>
        <v>0</v>
      </c>
      <c r="I183" s="104">
        <f>'COG-M'!P1439</f>
        <v>0</v>
      </c>
      <c r="J183" s="104">
        <f>'COG-M'!P1440</f>
        <v>0</v>
      </c>
      <c r="K183" s="104">
        <f>'COG-M'!P1441</f>
        <v>0</v>
      </c>
      <c r="L183" s="104">
        <f>'COG-M'!P1442</f>
        <v>0</v>
      </c>
      <c r="M183" s="105">
        <f t="shared" si="51"/>
        <v>0</v>
      </c>
    </row>
    <row r="184" spans="1:13" ht="15.75" customHeight="1">
      <c r="A184" s="140">
        <v>394</v>
      </c>
      <c r="B184" s="141" t="s">
        <v>2401</v>
      </c>
      <c r="C184" s="143">
        <f>'COG-M'!P1443</f>
        <v>0</v>
      </c>
      <c r="D184" s="104">
        <f>'COG-M'!P1444</f>
        <v>0</v>
      </c>
      <c r="E184" s="104">
        <f>'COG-M'!P1445</f>
        <v>0</v>
      </c>
      <c r="F184" s="104">
        <f>'COG-M'!P1446</f>
        <v>0</v>
      </c>
      <c r="G184" s="104">
        <f>'COG-M'!P1447</f>
        <v>0</v>
      </c>
      <c r="H184" s="104">
        <f>'COG-M'!P1448</f>
        <v>0</v>
      </c>
      <c r="I184" s="104">
        <f>'COG-M'!P1449</f>
        <v>0</v>
      </c>
      <c r="J184" s="104">
        <f>'COG-M'!P1450</f>
        <v>0</v>
      </c>
      <c r="K184" s="104">
        <f>'COG-M'!P1451</f>
        <v>0</v>
      </c>
      <c r="L184" s="104">
        <f>'COG-M'!P1452</f>
        <v>0</v>
      </c>
      <c r="M184" s="105">
        <f t="shared" si="51"/>
        <v>0</v>
      </c>
    </row>
    <row r="185" spans="1:13" ht="15.75" customHeight="1">
      <c r="A185" s="140">
        <v>395</v>
      </c>
      <c r="B185" s="141" t="s">
        <v>2402</v>
      </c>
      <c r="C185" s="143">
        <f>'COG-M'!P1453</f>
        <v>0</v>
      </c>
      <c r="D185" s="104">
        <f>'COG-M'!P1454</f>
        <v>0</v>
      </c>
      <c r="E185" s="104">
        <f>'COG-M'!P1455</f>
        <v>0</v>
      </c>
      <c r="F185" s="104">
        <f>'COG-M'!P1456</f>
        <v>0</v>
      </c>
      <c r="G185" s="104">
        <f>'COG-M'!P1457</f>
        <v>0</v>
      </c>
      <c r="H185" s="104">
        <f>'COG-M'!P1458</f>
        <v>0</v>
      </c>
      <c r="I185" s="104">
        <f>'COG-M'!P1459</f>
        <v>0</v>
      </c>
      <c r="J185" s="104">
        <f>'COG-M'!P1460</f>
        <v>0</v>
      </c>
      <c r="K185" s="104">
        <f>'COG-M'!P1461</f>
        <v>0</v>
      </c>
      <c r="L185" s="104">
        <f>'COG-M'!P1462</f>
        <v>0</v>
      </c>
      <c r="M185" s="105">
        <f t="shared" si="51"/>
        <v>0</v>
      </c>
    </row>
    <row r="186" spans="1:13" ht="15.75" customHeight="1">
      <c r="A186" s="140">
        <v>396</v>
      </c>
      <c r="B186" s="141" t="s">
        <v>2403</v>
      </c>
      <c r="C186" s="143">
        <f>'COG-M'!P1463</f>
        <v>0</v>
      </c>
      <c r="D186" s="104">
        <f>'COG-M'!P1464</f>
        <v>0</v>
      </c>
      <c r="E186" s="104">
        <f>'COG-M'!P1465</f>
        <v>0</v>
      </c>
      <c r="F186" s="104">
        <f>'COG-M'!P1466</f>
        <v>0</v>
      </c>
      <c r="G186" s="104">
        <f>'COG-M'!P1467</f>
        <v>0</v>
      </c>
      <c r="H186" s="104">
        <f>'COG-M'!P1468</f>
        <v>0</v>
      </c>
      <c r="I186" s="104">
        <f>'COG-M'!P1469</f>
        <v>0</v>
      </c>
      <c r="J186" s="104">
        <f>'COG-M'!P1470</f>
        <v>0</v>
      </c>
      <c r="K186" s="104">
        <f>'COG-M'!P1471</f>
        <v>0</v>
      </c>
      <c r="L186" s="104">
        <f>'COG-M'!P1472</f>
        <v>0</v>
      </c>
      <c r="M186" s="105">
        <f t="shared" si="51"/>
        <v>0</v>
      </c>
    </row>
    <row r="187" spans="1:13" ht="15.75" customHeight="1">
      <c r="A187" s="140">
        <v>397</v>
      </c>
      <c r="B187" s="141" t="s">
        <v>2404</v>
      </c>
      <c r="C187" s="143"/>
      <c r="D187" s="104"/>
      <c r="E187" s="104"/>
      <c r="F187" s="104"/>
      <c r="G187" s="104"/>
      <c r="H187" s="104"/>
      <c r="I187" s="104"/>
      <c r="J187" s="104"/>
      <c r="K187" s="104"/>
      <c r="L187" s="104"/>
      <c r="M187" s="105">
        <f t="shared" si="51"/>
        <v>0</v>
      </c>
    </row>
    <row r="188" spans="1:13" ht="15.75" customHeight="1">
      <c r="A188" s="140">
        <v>398</v>
      </c>
      <c r="B188" s="141" t="s">
        <v>2405</v>
      </c>
      <c r="C188" s="143">
        <f>'COG-M'!P1474</f>
        <v>0</v>
      </c>
      <c r="D188" s="104">
        <f>'COG-M'!P1475</f>
        <v>0</v>
      </c>
      <c r="E188" s="104">
        <f>'COG-M'!P1476</f>
        <v>0</v>
      </c>
      <c r="F188" s="104">
        <f>'COG-M'!P1477</f>
        <v>0</v>
      </c>
      <c r="G188" s="104">
        <f>'COG-M'!P1478</f>
        <v>0</v>
      </c>
      <c r="H188" s="104">
        <f>'COG-M'!P1479</f>
        <v>0</v>
      </c>
      <c r="I188" s="104">
        <f>'COG-M'!P1480</f>
        <v>0</v>
      </c>
      <c r="J188" s="104">
        <f>'COG-M'!P1481</f>
        <v>0</v>
      </c>
      <c r="K188" s="104">
        <f>'COG-M'!P1482</f>
        <v>0</v>
      </c>
      <c r="L188" s="104">
        <f>'COG-M'!P1483</f>
        <v>0</v>
      </c>
      <c r="M188" s="105">
        <f t="shared" si="51"/>
        <v>0</v>
      </c>
    </row>
    <row r="189" spans="1:13" ht="15.75" customHeight="1">
      <c r="A189" s="140">
        <v>399</v>
      </c>
      <c r="B189" s="141" t="s">
        <v>2397</v>
      </c>
      <c r="C189" s="143">
        <f>'COG-M'!P1484</f>
        <v>0</v>
      </c>
      <c r="D189" s="104">
        <f>'COG-M'!P1485</f>
        <v>0</v>
      </c>
      <c r="E189" s="104">
        <f>'COG-M'!P1486</f>
        <v>0</v>
      </c>
      <c r="F189" s="104">
        <f>'COG-M'!P1487</f>
        <v>60000</v>
      </c>
      <c r="G189" s="104">
        <f>'COG-M'!P1488</f>
        <v>0</v>
      </c>
      <c r="H189" s="104">
        <f>'COG-M'!P1489</f>
        <v>0</v>
      </c>
      <c r="I189" s="104">
        <f>'COG-M'!P1490</f>
        <v>0</v>
      </c>
      <c r="J189" s="104">
        <f>'COG-M'!P1491</f>
        <v>0</v>
      </c>
      <c r="K189" s="104">
        <f>'COG-M'!P1492</f>
        <v>0</v>
      </c>
      <c r="L189" s="104">
        <f>'COG-M'!P1493</f>
        <v>0</v>
      </c>
      <c r="M189" s="105">
        <f t="shared" si="51"/>
        <v>60000</v>
      </c>
    </row>
    <row r="190" spans="1:13" ht="15.75" customHeight="1">
      <c r="A190" s="144">
        <v>4000</v>
      </c>
      <c r="B190" s="213" t="s">
        <v>2881</v>
      </c>
      <c r="C190" s="148">
        <f t="shared" ref="C190:M190" si="52">C191+C201+C207+C217+C226+C230+C238+C240+C246</f>
        <v>0</v>
      </c>
      <c r="D190" s="146">
        <f t="shared" si="52"/>
        <v>0</v>
      </c>
      <c r="E190" s="146">
        <f t="shared" si="52"/>
        <v>0</v>
      </c>
      <c r="F190" s="146">
        <f t="shared" si="52"/>
        <v>0</v>
      </c>
      <c r="G190" s="146">
        <f t="shared" si="52"/>
        <v>0</v>
      </c>
      <c r="H190" s="146">
        <f t="shared" si="52"/>
        <v>0</v>
      </c>
      <c r="I190" s="146">
        <f t="shared" si="52"/>
        <v>0</v>
      </c>
      <c r="J190" s="146">
        <f t="shared" si="52"/>
        <v>0</v>
      </c>
      <c r="K190" s="146">
        <f t="shared" si="52"/>
        <v>0</v>
      </c>
      <c r="L190" s="146">
        <f t="shared" si="52"/>
        <v>0</v>
      </c>
      <c r="M190" s="146">
        <f t="shared" si="52"/>
        <v>0</v>
      </c>
    </row>
    <row r="191" spans="1:13" ht="15.75" customHeight="1">
      <c r="A191" s="149">
        <v>4100</v>
      </c>
      <c r="B191" s="213" t="s">
        <v>2882</v>
      </c>
      <c r="C191" s="148">
        <f t="shared" ref="C191:M191" si="53">SUM(C192:C200)</f>
        <v>0</v>
      </c>
      <c r="D191" s="146">
        <f t="shared" si="53"/>
        <v>0</v>
      </c>
      <c r="E191" s="146">
        <f t="shared" si="53"/>
        <v>0</v>
      </c>
      <c r="F191" s="146">
        <f t="shared" si="53"/>
        <v>0</v>
      </c>
      <c r="G191" s="146">
        <f t="shared" si="53"/>
        <v>0</v>
      </c>
      <c r="H191" s="146">
        <f t="shared" si="53"/>
        <v>0</v>
      </c>
      <c r="I191" s="146">
        <f t="shared" si="53"/>
        <v>0</v>
      </c>
      <c r="J191" s="146">
        <f t="shared" si="53"/>
        <v>0</v>
      </c>
      <c r="K191" s="146">
        <f t="shared" si="53"/>
        <v>0</v>
      </c>
      <c r="L191" s="146">
        <f t="shared" si="53"/>
        <v>0</v>
      </c>
      <c r="M191" s="146">
        <f t="shared" si="53"/>
        <v>0</v>
      </c>
    </row>
    <row r="192" spans="1:13" ht="15.75" customHeight="1">
      <c r="A192" s="140">
        <v>411</v>
      </c>
      <c r="B192" s="141" t="s">
        <v>2408</v>
      </c>
      <c r="C192" s="143"/>
      <c r="D192" s="104"/>
      <c r="E192" s="104"/>
      <c r="F192" s="104"/>
      <c r="G192" s="104"/>
      <c r="H192" s="104"/>
      <c r="I192" s="104"/>
      <c r="J192" s="104"/>
      <c r="K192" s="104"/>
      <c r="L192" s="104"/>
      <c r="M192" s="105">
        <f t="shared" ref="M192:M200" si="54">SUM(C192:L192)</f>
        <v>0</v>
      </c>
    </row>
    <row r="193" spans="1:13" ht="15.75" customHeight="1">
      <c r="A193" s="140">
        <v>412</v>
      </c>
      <c r="B193" s="141" t="s">
        <v>2409</v>
      </c>
      <c r="C193" s="143"/>
      <c r="D193" s="104"/>
      <c r="E193" s="104"/>
      <c r="F193" s="104"/>
      <c r="G193" s="104"/>
      <c r="H193" s="104"/>
      <c r="I193" s="104"/>
      <c r="J193" s="104"/>
      <c r="K193" s="104"/>
      <c r="L193" s="104"/>
      <c r="M193" s="105">
        <f t="shared" si="54"/>
        <v>0</v>
      </c>
    </row>
    <row r="194" spans="1:13" ht="15.75" customHeight="1">
      <c r="A194" s="140">
        <v>413</v>
      </c>
      <c r="B194" s="141" t="s">
        <v>2410</v>
      </c>
      <c r="C194" s="143"/>
      <c r="D194" s="104"/>
      <c r="E194" s="104"/>
      <c r="F194" s="104"/>
      <c r="G194" s="104"/>
      <c r="H194" s="104"/>
      <c r="I194" s="104"/>
      <c r="J194" s="104"/>
      <c r="K194" s="104"/>
      <c r="L194" s="104"/>
      <c r="M194" s="105">
        <f t="shared" si="54"/>
        <v>0</v>
      </c>
    </row>
    <row r="195" spans="1:13" ht="15.75" customHeight="1">
      <c r="A195" s="140">
        <v>414</v>
      </c>
      <c r="B195" s="141" t="s">
        <v>2411</v>
      </c>
      <c r="C195" s="143"/>
      <c r="D195" s="104"/>
      <c r="E195" s="104"/>
      <c r="F195" s="104"/>
      <c r="G195" s="104"/>
      <c r="H195" s="104"/>
      <c r="I195" s="104"/>
      <c r="J195" s="104"/>
      <c r="K195" s="104"/>
      <c r="L195" s="104"/>
      <c r="M195" s="105">
        <f t="shared" si="54"/>
        <v>0</v>
      </c>
    </row>
    <row r="196" spans="1:13" ht="30" customHeight="1">
      <c r="A196" s="140">
        <v>415</v>
      </c>
      <c r="B196" s="141" t="s">
        <v>2412</v>
      </c>
      <c r="C196" s="143">
        <f>'COG-M'!P1500</f>
        <v>0</v>
      </c>
      <c r="D196" s="104">
        <f>'COG-M'!P1501</f>
        <v>0</v>
      </c>
      <c r="E196" s="104">
        <f>'COG-M'!P1502</f>
        <v>0</v>
      </c>
      <c r="F196" s="104">
        <f>'COG-M'!P1503</f>
        <v>0</v>
      </c>
      <c r="G196" s="104">
        <f>'COG-M'!P1504</f>
        <v>0</v>
      </c>
      <c r="H196" s="104">
        <f>'COG-M'!P1505</f>
        <v>0</v>
      </c>
      <c r="I196" s="104">
        <f>'COG-M'!P1506</f>
        <v>0</v>
      </c>
      <c r="J196" s="104">
        <f>'COG-M'!P1507</f>
        <v>0</v>
      </c>
      <c r="K196" s="104">
        <f>'COG-M'!P1508</f>
        <v>0</v>
      </c>
      <c r="L196" s="104">
        <f>'COG-M'!P1509</f>
        <v>0</v>
      </c>
      <c r="M196" s="105">
        <f t="shared" si="54"/>
        <v>0</v>
      </c>
    </row>
    <row r="197" spans="1:13" ht="30" customHeight="1">
      <c r="A197" s="140">
        <v>416</v>
      </c>
      <c r="B197" s="141" t="s">
        <v>2413</v>
      </c>
      <c r="C197" s="143"/>
      <c r="D197" s="104"/>
      <c r="E197" s="104"/>
      <c r="F197" s="104"/>
      <c r="G197" s="104"/>
      <c r="H197" s="104"/>
      <c r="I197" s="104"/>
      <c r="J197" s="104"/>
      <c r="K197" s="104"/>
      <c r="L197" s="104"/>
      <c r="M197" s="105">
        <f t="shared" si="54"/>
        <v>0</v>
      </c>
    </row>
    <row r="198" spans="1:13" ht="30" customHeight="1">
      <c r="A198" s="140">
        <v>417</v>
      </c>
      <c r="B198" s="141" t="s">
        <v>2414</v>
      </c>
      <c r="C198" s="143">
        <f>'COG-M'!P1511</f>
        <v>0</v>
      </c>
      <c r="D198" s="104">
        <f>'COG-M'!P1512</f>
        <v>0</v>
      </c>
      <c r="E198" s="104">
        <f>'COG-M'!P1513</f>
        <v>0</v>
      </c>
      <c r="F198" s="104">
        <f>'COG-M'!P1514</f>
        <v>0</v>
      </c>
      <c r="G198" s="104">
        <f>'COG-M'!P1515</f>
        <v>0</v>
      </c>
      <c r="H198" s="104">
        <f>'COG-M'!P1516</f>
        <v>0</v>
      </c>
      <c r="I198" s="104">
        <f>'COG-M'!P1517</f>
        <v>0</v>
      </c>
      <c r="J198" s="104">
        <f>'COG-M'!P1518</f>
        <v>0</v>
      </c>
      <c r="K198" s="104">
        <f>'COG-M'!P1519</f>
        <v>0</v>
      </c>
      <c r="L198" s="104">
        <f>'COG-M'!P1520</f>
        <v>0</v>
      </c>
      <c r="M198" s="105">
        <f t="shared" si="54"/>
        <v>0</v>
      </c>
    </row>
    <row r="199" spans="1:13" ht="30" customHeight="1">
      <c r="A199" s="140">
        <v>418</v>
      </c>
      <c r="B199" s="141" t="s">
        <v>2415</v>
      </c>
      <c r="C199" s="143"/>
      <c r="D199" s="104"/>
      <c r="E199" s="104"/>
      <c r="F199" s="104"/>
      <c r="G199" s="104"/>
      <c r="H199" s="104"/>
      <c r="I199" s="104"/>
      <c r="J199" s="104"/>
      <c r="K199" s="104"/>
      <c r="L199" s="104"/>
      <c r="M199" s="105">
        <f t="shared" si="54"/>
        <v>0</v>
      </c>
    </row>
    <row r="200" spans="1:13" ht="15.75" customHeight="1">
      <c r="A200" s="140">
        <v>419</v>
      </c>
      <c r="B200" s="141" t="s">
        <v>2416</v>
      </c>
      <c r="C200" s="143"/>
      <c r="D200" s="104"/>
      <c r="E200" s="104"/>
      <c r="F200" s="104"/>
      <c r="G200" s="104"/>
      <c r="H200" s="104"/>
      <c r="I200" s="104"/>
      <c r="J200" s="104"/>
      <c r="K200" s="104"/>
      <c r="L200" s="104"/>
      <c r="M200" s="105">
        <f t="shared" si="54"/>
        <v>0</v>
      </c>
    </row>
    <row r="201" spans="1:13" ht="15.75" customHeight="1">
      <c r="A201" s="149">
        <v>4200</v>
      </c>
      <c r="B201" s="213" t="s">
        <v>2883</v>
      </c>
      <c r="C201" s="148">
        <f t="shared" ref="C201:M201" si="55">SUM(C202:C206)</f>
        <v>0</v>
      </c>
      <c r="D201" s="146">
        <f t="shared" si="55"/>
        <v>0</v>
      </c>
      <c r="E201" s="146">
        <f t="shared" si="55"/>
        <v>0</v>
      </c>
      <c r="F201" s="146">
        <f t="shared" si="55"/>
        <v>0</v>
      </c>
      <c r="G201" s="146">
        <f t="shared" si="55"/>
        <v>0</v>
      </c>
      <c r="H201" s="146">
        <f t="shared" si="55"/>
        <v>0</v>
      </c>
      <c r="I201" s="146">
        <f t="shared" si="55"/>
        <v>0</v>
      </c>
      <c r="J201" s="146">
        <f t="shared" si="55"/>
        <v>0</v>
      </c>
      <c r="K201" s="146">
        <f t="shared" si="55"/>
        <v>0</v>
      </c>
      <c r="L201" s="146">
        <f t="shared" si="55"/>
        <v>0</v>
      </c>
      <c r="M201" s="146">
        <f t="shared" si="55"/>
        <v>0</v>
      </c>
    </row>
    <row r="202" spans="1:13" ht="30" customHeight="1">
      <c r="A202" s="140">
        <v>421</v>
      </c>
      <c r="B202" s="141" t="s">
        <v>2418</v>
      </c>
      <c r="C202" s="143">
        <f>'COG-M'!P1524</f>
        <v>0</v>
      </c>
      <c r="D202" s="104">
        <f>'COG-M'!P1525</f>
        <v>0</v>
      </c>
      <c r="E202" s="104">
        <f>'COG-M'!P1526</f>
        <v>0</v>
      </c>
      <c r="F202" s="104">
        <f>'COG-M'!P1527</f>
        <v>0</v>
      </c>
      <c r="G202" s="104">
        <f>'COG-M'!P1528</f>
        <v>0</v>
      </c>
      <c r="H202" s="104">
        <f>'COG-M'!P1529</f>
        <v>0</v>
      </c>
      <c r="I202" s="104">
        <f>'COG-M'!P1530</f>
        <v>0</v>
      </c>
      <c r="J202" s="104">
        <f>'COG-M'!P1531</f>
        <v>0</v>
      </c>
      <c r="K202" s="104">
        <f>'COG-M'!P1532</f>
        <v>0</v>
      </c>
      <c r="L202" s="104">
        <f>'COG-M'!P1533</f>
        <v>0</v>
      </c>
      <c r="M202" s="105">
        <f t="shared" ref="M202:M206" si="56">SUM(C202:L202)</f>
        <v>0</v>
      </c>
    </row>
    <row r="203" spans="1:13" ht="30" customHeight="1">
      <c r="A203" s="140">
        <v>422</v>
      </c>
      <c r="B203" s="141" t="s">
        <v>2419</v>
      </c>
      <c r="C203" s="143"/>
      <c r="D203" s="104"/>
      <c r="E203" s="104"/>
      <c r="F203" s="104"/>
      <c r="G203" s="104"/>
      <c r="H203" s="104"/>
      <c r="I203" s="104"/>
      <c r="J203" s="104"/>
      <c r="K203" s="104"/>
      <c r="L203" s="104"/>
      <c r="M203" s="105">
        <f t="shared" si="56"/>
        <v>0</v>
      </c>
    </row>
    <row r="204" spans="1:13" ht="30" customHeight="1">
      <c r="A204" s="140">
        <v>423</v>
      </c>
      <c r="B204" s="141" t="s">
        <v>2884</v>
      </c>
      <c r="C204" s="143"/>
      <c r="D204" s="104"/>
      <c r="E204" s="104"/>
      <c r="F204" s="104"/>
      <c r="G204" s="104"/>
      <c r="H204" s="104"/>
      <c r="I204" s="104"/>
      <c r="J204" s="104"/>
      <c r="K204" s="104"/>
      <c r="L204" s="104"/>
      <c r="M204" s="105">
        <f t="shared" si="56"/>
        <v>0</v>
      </c>
    </row>
    <row r="205" spans="1:13" ht="15.75" customHeight="1">
      <c r="A205" s="140">
        <v>424</v>
      </c>
      <c r="B205" s="141" t="s">
        <v>2421</v>
      </c>
      <c r="C205" s="143"/>
      <c r="D205" s="104"/>
      <c r="E205" s="104"/>
      <c r="F205" s="104"/>
      <c r="G205" s="104"/>
      <c r="H205" s="104"/>
      <c r="I205" s="104"/>
      <c r="J205" s="104"/>
      <c r="K205" s="104"/>
      <c r="L205" s="104"/>
      <c r="M205" s="105">
        <f t="shared" si="56"/>
        <v>0</v>
      </c>
    </row>
    <row r="206" spans="1:13" ht="15.75" customHeight="1">
      <c r="A206" s="140">
        <v>425</v>
      </c>
      <c r="B206" s="141" t="s">
        <v>2422</v>
      </c>
      <c r="C206" s="143"/>
      <c r="D206" s="104"/>
      <c r="E206" s="104"/>
      <c r="F206" s="104"/>
      <c r="G206" s="104"/>
      <c r="H206" s="104"/>
      <c r="I206" s="104"/>
      <c r="J206" s="104"/>
      <c r="K206" s="104"/>
      <c r="L206" s="104"/>
      <c r="M206" s="105">
        <f t="shared" si="56"/>
        <v>0</v>
      </c>
    </row>
    <row r="207" spans="1:13" ht="15.75" customHeight="1">
      <c r="A207" s="149">
        <v>4300</v>
      </c>
      <c r="B207" s="213" t="s">
        <v>2423</v>
      </c>
      <c r="C207" s="148">
        <f t="shared" ref="C207:M207" si="57">SUM(C208:C216)</f>
        <v>0</v>
      </c>
      <c r="D207" s="146">
        <f t="shared" si="57"/>
        <v>0</v>
      </c>
      <c r="E207" s="146">
        <f t="shared" si="57"/>
        <v>0</v>
      </c>
      <c r="F207" s="146">
        <f t="shared" si="57"/>
        <v>0</v>
      </c>
      <c r="G207" s="146">
        <f t="shared" si="57"/>
        <v>0</v>
      </c>
      <c r="H207" s="146">
        <f t="shared" si="57"/>
        <v>0</v>
      </c>
      <c r="I207" s="146">
        <f t="shared" si="57"/>
        <v>0</v>
      </c>
      <c r="J207" s="146">
        <f t="shared" si="57"/>
        <v>0</v>
      </c>
      <c r="K207" s="146">
        <f t="shared" si="57"/>
        <v>0</v>
      </c>
      <c r="L207" s="146">
        <f t="shared" si="57"/>
        <v>0</v>
      </c>
      <c r="M207" s="146">
        <f t="shared" si="57"/>
        <v>0</v>
      </c>
    </row>
    <row r="208" spans="1:13" ht="15.75" customHeight="1">
      <c r="A208" s="140">
        <v>431</v>
      </c>
      <c r="B208" s="141" t="s">
        <v>2424</v>
      </c>
      <c r="C208" s="143">
        <f>'COG-M'!P1539</f>
        <v>0</v>
      </c>
      <c r="D208" s="104">
        <f>'COG-M'!P1540</f>
        <v>0</v>
      </c>
      <c r="E208" s="104">
        <f>'COG-M'!P1541</f>
        <v>0</v>
      </c>
      <c r="F208" s="104">
        <f>'COG-M'!P1542</f>
        <v>0</v>
      </c>
      <c r="G208" s="104">
        <f>'COG-M'!P1543</f>
        <v>0</v>
      </c>
      <c r="H208" s="104">
        <f>'COG-M'!P1544</f>
        <v>0</v>
      </c>
      <c r="I208" s="104">
        <f>'COG-M'!P1545</f>
        <v>0</v>
      </c>
      <c r="J208" s="104">
        <f>'COG-M'!P1546</f>
        <v>0</v>
      </c>
      <c r="K208" s="104">
        <f>'COG-M'!P1547</f>
        <v>0</v>
      </c>
      <c r="L208" s="104">
        <f>'COG-M'!P1548</f>
        <v>0</v>
      </c>
      <c r="M208" s="105">
        <f t="shared" ref="M208:M216" si="58">SUM(C208:L208)</f>
        <v>0</v>
      </c>
    </row>
    <row r="209" spans="1:13" ht="15.75" customHeight="1">
      <c r="A209" s="140">
        <v>432</v>
      </c>
      <c r="B209" s="141" t="s">
        <v>2425</v>
      </c>
      <c r="C209" s="143">
        <f>'COG-M'!P1549</f>
        <v>0</v>
      </c>
      <c r="D209" s="104">
        <f>'COG-M'!P1550</f>
        <v>0</v>
      </c>
      <c r="E209" s="104">
        <f>'COG-M'!P1551</f>
        <v>0</v>
      </c>
      <c r="F209" s="104">
        <f>'COG-M'!P1552</f>
        <v>0</v>
      </c>
      <c r="G209" s="104">
        <f>'COG-M'!P1553</f>
        <v>0</v>
      </c>
      <c r="H209" s="104">
        <f>'COG-M'!P1554</f>
        <v>0</v>
      </c>
      <c r="I209" s="104">
        <f>'COG-M'!P1555</f>
        <v>0</v>
      </c>
      <c r="J209" s="104">
        <f>'COG-M'!P1556</f>
        <v>0</v>
      </c>
      <c r="K209" s="104">
        <f>'COG-M'!P1557</f>
        <v>0</v>
      </c>
      <c r="L209" s="104">
        <f>'COG-M'!P1558</f>
        <v>0</v>
      </c>
      <c r="M209" s="105">
        <f t="shared" si="58"/>
        <v>0</v>
      </c>
    </row>
    <row r="210" spans="1:13" ht="15.75" customHeight="1">
      <c r="A210" s="140">
        <v>433</v>
      </c>
      <c r="B210" s="141" t="s">
        <v>2426</v>
      </c>
      <c r="C210" s="143">
        <f>'COG-M'!P1559</f>
        <v>0</v>
      </c>
      <c r="D210" s="104">
        <f>'COG-M'!P1560</f>
        <v>0</v>
      </c>
      <c r="E210" s="104">
        <f>'COG-M'!P1561</f>
        <v>0</v>
      </c>
      <c r="F210" s="104">
        <f>'COG-M'!P1562</f>
        <v>0</v>
      </c>
      <c r="G210" s="104">
        <f>'COG-M'!P1563</f>
        <v>0</v>
      </c>
      <c r="H210" s="104">
        <f>'COG-M'!P1564</f>
        <v>0</v>
      </c>
      <c r="I210" s="104">
        <f>'COG-M'!P1565</f>
        <v>0</v>
      </c>
      <c r="J210" s="104">
        <f>'COG-M'!P1566</f>
        <v>0</v>
      </c>
      <c r="K210" s="104">
        <f>'COG-M'!P1567</f>
        <v>0</v>
      </c>
      <c r="L210" s="104">
        <f>'COG-M'!P1568</f>
        <v>0</v>
      </c>
      <c r="M210" s="105">
        <f t="shared" si="58"/>
        <v>0</v>
      </c>
    </row>
    <row r="211" spans="1:13" ht="15.75" customHeight="1">
      <c r="A211" s="140">
        <v>434</v>
      </c>
      <c r="B211" s="141" t="s">
        <v>2427</v>
      </c>
      <c r="C211" s="143">
        <f>'COG-M'!P1569</f>
        <v>0</v>
      </c>
      <c r="D211" s="104">
        <f>'COG-M'!P1570</f>
        <v>0</v>
      </c>
      <c r="E211" s="104">
        <f>'COG-M'!P1571</f>
        <v>0</v>
      </c>
      <c r="F211" s="104">
        <f>'COG-M'!P1572</f>
        <v>0</v>
      </c>
      <c r="G211" s="104">
        <f>'COG-M'!P1573</f>
        <v>0</v>
      </c>
      <c r="H211" s="104">
        <f>'COG-M'!P1574</f>
        <v>0</v>
      </c>
      <c r="I211" s="104">
        <f>'COG-M'!P1575</f>
        <v>0</v>
      </c>
      <c r="J211" s="104">
        <f>'COG-M'!P1576</f>
        <v>0</v>
      </c>
      <c r="K211" s="104">
        <f>'COG-M'!P1577</f>
        <v>0</v>
      </c>
      <c r="L211" s="104">
        <f>'COG-M'!P1578</f>
        <v>0</v>
      </c>
      <c r="M211" s="105">
        <f t="shared" si="58"/>
        <v>0</v>
      </c>
    </row>
    <row r="212" spans="1:13" ht="15.75" customHeight="1">
      <c r="A212" s="140">
        <v>435</v>
      </c>
      <c r="B212" s="141" t="s">
        <v>2428</v>
      </c>
      <c r="C212" s="143">
        <f>'COG-M'!P1579</f>
        <v>0</v>
      </c>
      <c r="D212" s="104">
        <f>'COG-M'!P1580</f>
        <v>0</v>
      </c>
      <c r="E212" s="104">
        <f>'COG-M'!P1581</f>
        <v>0</v>
      </c>
      <c r="F212" s="104">
        <f>'COG-M'!P1582</f>
        <v>0</v>
      </c>
      <c r="G212" s="104">
        <f>'COG-M'!P1583</f>
        <v>0</v>
      </c>
      <c r="H212" s="104">
        <f>'COG-M'!P1584</f>
        <v>0</v>
      </c>
      <c r="I212" s="104">
        <f>'COG-M'!P1585</f>
        <v>0</v>
      </c>
      <c r="J212" s="104">
        <f>'COG-M'!P1586</f>
        <v>0</v>
      </c>
      <c r="K212" s="104">
        <f>'COG-M'!P1587</f>
        <v>0</v>
      </c>
      <c r="L212" s="104">
        <f>'COG-M'!P1588</f>
        <v>0</v>
      </c>
      <c r="M212" s="105">
        <f t="shared" si="58"/>
        <v>0</v>
      </c>
    </row>
    <row r="213" spans="1:13" ht="15.75" customHeight="1">
      <c r="A213" s="140">
        <v>436</v>
      </c>
      <c r="B213" s="141" t="s">
        <v>2885</v>
      </c>
      <c r="C213" s="143">
        <f>'COG-M'!P1589</f>
        <v>0</v>
      </c>
      <c r="D213" s="104">
        <f>'COG-M'!P1590</f>
        <v>0</v>
      </c>
      <c r="E213" s="104">
        <f>'COG-M'!P1591</f>
        <v>0</v>
      </c>
      <c r="F213" s="104">
        <f>'COG-M'!P1592</f>
        <v>0</v>
      </c>
      <c r="G213" s="104">
        <f>'COG-M'!P1593</f>
        <v>0</v>
      </c>
      <c r="H213" s="104">
        <f>'COG-M'!P1594</f>
        <v>0</v>
      </c>
      <c r="I213" s="104">
        <f>'COG-M'!P1595</f>
        <v>0</v>
      </c>
      <c r="J213" s="104">
        <f>'COG-M'!P1596</f>
        <v>0</v>
      </c>
      <c r="K213" s="104">
        <f>'COG-M'!P1597</f>
        <v>0</v>
      </c>
      <c r="L213" s="104">
        <f>'COG-M'!P1598</f>
        <v>0</v>
      </c>
      <c r="M213" s="105">
        <f t="shared" si="58"/>
        <v>0</v>
      </c>
    </row>
    <row r="214" spans="1:13" ht="15.75" customHeight="1">
      <c r="A214" s="140">
        <v>437</v>
      </c>
      <c r="B214" s="141" t="s">
        <v>2430</v>
      </c>
      <c r="C214" s="143">
        <f>'COG-M'!P1599</f>
        <v>0</v>
      </c>
      <c r="D214" s="104">
        <f>'COG-M'!P1600</f>
        <v>0</v>
      </c>
      <c r="E214" s="104">
        <f>'COG-M'!P1601</f>
        <v>0</v>
      </c>
      <c r="F214" s="104">
        <f>'COG-M'!P1602</f>
        <v>0</v>
      </c>
      <c r="G214" s="104">
        <f>'COG-M'!P1603</f>
        <v>0</v>
      </c>
      <c r="H214" s="104">
        <f>'COG-M'!P1604</f>
        <v>0</v>
      </c>
      <c r="I214" s="104">
        <f>'COG-M'!P1605</f>
        <v>0</v>
      </c>
      <c r="J214" s="104">
        <f>'COG-M'!P1606</f>
        <v>0</v>
      </c>
      <c r="K214" s="104">
        <f>'COG-M'!P1607</f>
        <v>0</v>
      </c>
      <c r="L214" s="104">
        <f>'COG-M'!P1608</f>
        <v>0</v>
      </c>
      <c r="M214" s="105">
        <f t="shared" si="58"/>
        <v>0</v>
      </c>
    </row>
    <row r="215" spans="1:13" ht="15.75" customHeight="1">
      <c r="A215" s="140">
        <v>438</v>
      </c>
      <c r="B215" s="141" t="s">
        <v>2431</v>
      </c>
      <c r="C215" s="143"/>
      <c r="D215" s="104"/>
      <c r="E215" s="104"/>
      <c r="F215" s="104"/>
      <c r="G215" s="104"/>
      <c r="H215" s="104"/>
      <c r="I215" s="104"/>
      <c r="J215" s="104"/>
      <c r="K215" s="104"/>
      <c r="L215" s="104"/>
      <c r="M215" s="105">
        <f t="shared" si="58"/>
        <v>0</v>
      </c>
    </row>
    <row r="216" spans="1:13" ht="15.75" customHeight="1">
      <c r="A216" s="140">
        <v>439</v>
      </c>
      <c r="B216" s="141" t="s">
        <v>2432</v>
      </c>
      <c r="C216" s="143">
        <f>'COG-M'!P1610</f>
        <v>0</v>
      </c>
      <c r="D216" s="104">
        <f>'COG-M'!P1611</f>
        <v>0</v>
      </c>
      <c r="E216" s="104">
        <f>'COG-M'!P1612</f>
        <v>0</v>
      </c>
      <c r="F216" s="104">
        <f>'COG-M'!P1613</f>
        <v>0</v>
      </c>
      <c r="G216" s="104">
        <f>'COG-M'!P1614</f>
        <v>0</v>
      </c>
      <c r="H216" s="104">
        <f>'COG-M'!P1615</f>
        <v>0</v>
      </c>
      <c r="I216" s="104">
        <f>'COG-M'!P1616</f>
        <v>0</v>
      </c>
      <c r="J216" s="104">
        <f>'COG-M'!P1617</f>
        <v>0</v>
      </c>
      <c r="K216" s="104">
        <f>'COG-M'!P1618</f>
        <v>0</v>
      </c>
      <c r="L216" s="104">
        <f>'COG-M'!P1619</f>
        <v>0</v>
      </c>
      <c r="M216" s="105">
        <f t="shared" si="58"/>
        <v>0</v>
      </c>
    </row>
    <row r="217" spans="1:13" ht="15.75" customHeight="1">
      <c r="A217" s="149">
        <v>4400</v>
      </c>
      <c r="B217" s="213" t="s">
        <v>2433</v>
      </c>
      <c r="C217" s="148">
        <f t="shared" ref="C217:M217" si="59">SUM(C218:C225)</f>
        <v>0</v>
      </c>
      <c r="D217" s="146">
        <f t="shared" si="59"/>
        <v>0</v>
      </c>
      <c r="E217" s="146">
        <f t="shared" si="59"/>
        <v>0</v>
      </c>
      <c r="F217" s="146">
        <f t="shared" si="59"/>
        <v>0</v>
      </c>
      <c r="G217" s="146">
        <f t="shared" si="59"/>
        <v>0</v>
      </c>
      <c r="H217" s="146">
        <f t="shared" si="59"/>
        <v>0</v>
      </c>
      <c r="I217" s="146">
        <f t="shared" si="59"/>
        <v>0</v>
      </c>
      <c r="J217" s="146">
        <f t="shared" si="59"/>
        <v>0</v>
      </c>
      <c r="K217" s="146">
        <f t="shared" si="59"/>
        <v>0</v>
      </c>
      <c r="L217" s="146">
        <f t="shared" si="59"/>
        <v>0</v>
      </c>
      <c r="M217" s="146">
        <f t="shared" si="59"/>
        <v>0</v>
      </c>
    </row>
    <row r="218" spans="1:13" ht="15.75" customHeight="1">
      <c r="A218" s="140">
        <v>441</v>
      </c>
      <c r="B218" s="141" t="s">
        <v>2434</v>
      </c>
      <c r="C218" s="143">
        <f>'COG-M'!P1621</f>
        <v>0</v>
      </c>
      <c r="D218" s="104">
        <f>'COG-M'!P1622</f>
        <v>0</v>
      </c>
      <c r="E218" s="104">
        <f>'COG-M'!P1623</f>
        <v>0</v>
      </c>
      <c r="F218" s="104">
        <f>'COG-M'!P1624</f>
        <v>0</v>
      </c>
      <c r="G218" s="104">
        <f>'COG-M'!P1625</f>
        <v>0</v>
      </c>
      <c r="H218" s="104">
        <f>'COG-M'!P1626</f>
        <v>0</v>
      </c>
      <c r="I218" s="104">
        <f>'COG-M'!P1627</f>
        <v>0</v>
      </c>
      <c r="J218" s="104">
        <f>'COG-M'!P1628</f>
        <v>0</v>
      </c>
      <c r="K218" s="104">
        <f>'COG-M'!P1629</f>
        <v>0</v>
      </c>
      <c r="L218" s="104">
        <f>'COG-M'!P1630</f>
        <v>0</v>
      </c>
      <c r="M218" s="105">
        <f t="shared" ref="M218:M225" si="60">SUM(C218:L218)</f>
        <v>0</v>
      </c>
    </row>
    <row r="219" spans="1:13" ht="15.75" customHeight="1">
      <c r="A219" s="140">
        <v>442</v>
      </c>
      <c r="B219" s="141" t="s">
        <v>2435</v>
      </c>
      <c r="C219" s="143">
        <f>'COG-M'!P1631</f>
        <v>0</v>
      </c>
      <c r="D219" s="104">
        <f>'COG-M'!P1632</f>
        <v>0</v>
      </c>
      <c r="E219" s="104">
        <f>'COG-M'!P1633</f>
        <v>0</v>
      </c>
      <c r="F219" s="104">
        <f>'COG-M'!P1634</f>
        <v>0</v>
      </c>
      <c r="G219" s="104">
        <f>'COG-M'!P1635</f>
        <v>0</v>
      </c>
      <c r="H219" s="104">
        <f>'COG-M'!P1636</f>
        <v>0</v>
      </c>
      <c r="I219" s="104">
        <f>'COG-M'!P1637</f>
        <v>0</v>
      </c>
      <c r="J219" s="104">
        <f>'COG-M'!P1638</f>
        <v>0</v>
      </c>
      <c r="K219" s="104">
        <f>'COG-M'!P1639</f>
        <v>0</v>
      </c>
      <c r="L219" s="104">
        <f>'COG-M'!P1640</f>
        <v>0</v>
      </c>
      <c r="M219" s="105">
        <f t="shared" si="60"/>
        <v>0</v>
      </c>
    </row>
    <row r="220" spans="1:13" ht="15.75" customHeight="1">
      <c r="A220" s="140">
        <v>443</v>
      </c>
      <c r="B220" s="141" t="s">
        <v>2436</v>
      </c>
      <c r="C220" s="143">
        <f>'COG-M'!P1641</f>
        <v>0</v>
      </c>
      <c r="D220" s="104">
        <f>'COG-M'!P1642</f>
        <v>0</v>
      </c>
      <c r="E220" s="104">
        <f>'COG-M'!P1643</f>
        <v>0</v>
      </c>
      <c r="F220" s="104">
        <f>'COG-M'!P1644</f>
        <v>0</v>
      </c>
      <c r="G220" s="104">
        <f>'COG-M'!P1645</f>
        <v>0</v>
      </c>
      <c r="H220" s="104">
        <f>'COG-M'!P1646</f>
        <v>0</v>
      </c>
      <c r="I220" s="104">
        <f>'COG-M'!P1647</f>
        <v>0</v>
      </c>
      <c r="J220" s="104">
        <f>'COG-M'!P1648</f>
        <v>0</v>
      </c>
      <c r="K220" s="104">
        <f>'COG-M'!P1649</f>
        <v>0</v>
      </c>
      <c r="L220" s="104">
        <f>'COG-M'!P1650</f>
        <v>0</v>
      </c>
      <c r="M220" s="105">
        <f t="shared" si="60"/>
        <v>0</v>
      </c>
    </row>
    <row r="221" spans="1:13" ht="15.75" customHeight="1">
      <c r="A221" s="140">
        <v>444</v>
      </c>
      <c r="B221" s="141" t="s">
        <v>2437</v>
      </c>
      <c r="C221" s="143">
        <f>'COG-M'!P1651</f>
        <v>0</v>
      </c>
      <c r="D221" s="104">
        <f>'COG-M'!P1652</f>
        <v>0</v>
      </c>
      <c r="E221" s="104">
        <f>'COG-M'!P1653</f>
        <v>0</v>
      </c>
      <c r="F221" s="104">
        <f>'COG-M'!P1654</f>
        <v>0</v>
      </c>
      <c r="G221" s="104">
        <f>'COG-M'!P1655</f>
        <v>0</v>
      </c>
      <c r="H221" s="104">
        <f>'COG-M'!P1656</f>
        <v>0</v>
      </c>
      <c r="I221" s="104">
        <f>'COG-M'!P1657</f>
        <v>0</v>
      </c>
      <c r="J221" s="104">
        <f>'COG-M'!P1658</f>
        <v>0</v>
      </c>
      <c r="K221" s="104">
        <f>'COG-M'!P1659</f>
        <v>0</v>
      </c>
      <c r="L221" s="104">
        <f>'COG-M'!P1660</f>
        <v>0</v>
      </c>
      <c r="M221" s="105">
        <f t="shared" si="60"/>
        <v>0</v>
      </c>
    </row>
    <row r="222" spans="1:13" ht="15.75" customHeight="1">
      <c r="A222" s="140">
        <v>445</v>
      </c>
      <c r="B222" s="141" t="s">
        <v>2438</v>
      </c>
      <c r="C222" s="143">
        <f>'COG-M'!P1661</f>
        <v>0</v>
      </c>
      <c r="D222" s="104">
        <f>'COG-M'!P1662</f>
        <v>0</v>
      </c>
      <c r="E222" s="104">
        <f>'COG-M'!P1663</f>
        <v>0</v>
      </c>
      <c r="F222" s="104">
        <f>'COG-M'!P1664</f>
        <v>0</v>
      </c>
      <c r="G222" s="104">
        <f>'COG-M'!P1665</f>
        <v>0</v>
      </c>
      <c r="H222" s="104">
        <f>'COG-M'!P1666</f>
        <v>0</v>
      </c>
      <c r="I222" s="104">
        <f>'COG-M'!P1667</f>
        <v>0</v>
      </c>
      <c r="J222" s="104">
        <f>'COG-M'!P1668</f>
        <v>0</v>
      </c>
      <c r="K222" s="104">
        <f>'COG-M'!P1669</f>
        <v>0</v>
      </c>
      <c r="L222" s="104">
        <f>'COG-M'!P1670</f>
        <v>0</v>
      </c>
      <c r="M222" s="105">
        <f t="shared" si="60"/>
        <v>0</v>
      </c>
    </row>
    <row r="223" spans="1:13" ht="15.75" customHeight="1">
      <c r="A223" s="140">
        <v>446</v>
      </c>
      <c r="B223" s="141" t="s">
        <v>2439</v>
      </c>
      <c r="C223" s="143">
        <f>'COG-M'!P1671</f>
        <v>0</v>
      </c>
      <c r="D223" s="104">
        <f>'COG-M'!P1672</f>
        <v>0</v>
      </c>
      <c r="E223" s="104">
        <f>'COG-M'!P1673</f>
        <v>0</v>
      </c>
      <c r="F223" s="104">
        <f>'COG-M'!P1674</f>
        <v>0</v>
      </c>
      <c r="G223" s="104">
        <f>'COG-M'!P1675</f>
        <v>0</v>
      </c>
      <c r="H223" s="104">
        <f>'COG-M'!P1676</f>
        <v>0</v>
      </c>
      <c r="I223" s="104">
        <f>'COG-M'!P1677</f>
        <v>0</v>
      </c>
      <c r="J223" s="104">
        <f>'COG-M'!P1678</f>
        <v>0</v>
      </c>
      <c r="K223" s="104">
        <f>'COG-M'!P1679</f>
        <v>0</v>
      </c>
      <c r="L223" s="104">
        <f>'COG-M'!P1680</f>
        <v>0</v>
      </c>
      <c r="M223" s="105">
        <f t="shared" si="60"/>
        <v>0</v>
      </c>
    </row>
    <row r="224" spans="1:13" ht="15.75" customHeight="1">
      <c r="A224" s="140">
        <v>447</v>
      </c>
      <c r="B224" s="141" t="s">
        <v>2440</v>
      </c>
      <c r="C224" s="143">
        <f>'COG-M'!P1681</f>
        <v>0</v>
      </c>
      <c r="D224" s="104">
        <f>'COG-M'!P1682</f>
        <v>0</v>
      </c>
      <c r="E224" s="104">
        <f>'COG-M'!P1683</f>
        <v>0</v>
      </c>
      <c r="F224" s="104">
        <f>'COG-M'!P1684</f>
        <v>0</v>
      </c>
      <c r="G224" s="104">
        <f>'COG-M'!P1685</f>
        <v>0</v>
      </c>
      <c r="H224" s="104">
        <f>'COG-M'!P1686</f>
        <v>0</v>
      </c>
      <c r="I224" s="104">
        <f>'COG-M'!P1687</f>
        <v>0</v>
      </c>
      <c r="J224" s="104">
        <f>'COG-M'!P1688</f>
        <v>0</v>
      </c>
      <c r="K224" s="104">
        <f>'COG-M'!P1689</f>
        <v>0</v>
      </c>
      <c r="L224" s="104">
        <f>'COG-M'!P1690</f>
        <v>0</v>
      </c>
      <c r="M224" s="105">
        <f t="shared" si="60"/>
        <v>0</v>
      </c>
    </row>
    <row r="225" spans="1:13" ht="15.75" customHeight="1">
      <c r="A225" s="140">
        <v>448</v>
      </c>
      <c r="B225" s="141" t="s">
        <v>2441</v>
      </c>
      <c r="C225" s="143">
        <f>'COG-M'!P1691</f>
        <v>0</v>
      </c>
      <c r="D225" s="104">
        <f>'COG-M'!P1692</f>
        <v>0</v>
      </c>
      <c r="E225" s="104">
        <f>'COG-M'!P1693</f>
        <v>0</v>
      </c>
      <c r="F225" s="104">
        <f>'COG-M'!P1694</f>
        <v>0</v>
      </c>
      <c r="G225" s="104">
        <f>'COG-M'!P1695</f>
        <v>0</v>
      </c>
      <c r="H225" s="104">
        <f>'COG-M'!P1696</f>
        <v>0</v>
      </c>
      <c r="I225" s="104">
        <f>'COG-M'!P1697</f>
        <v>0</v>
      </c>
      <c r="J225" s="104">
        <f>'COG-M'!P1698</f>
        <v>0</v>
      </c>
      <c r="K225" s="104">
        <f>'COG-M'!P1699</f>
        <v>0</v>
      </c>
      <c r="L225" s="104">
        <f>'COG-M'!P1700</f>
        <v>0</v>
      </c>
      <c r="M225" s="105">
        <f t="shared" si="60"/>
        <v>0</v>
      </c>
    </row>
    <row r="226" spans="1:13" ht="15.75" customHeight="1">
      <c r="A226" s="149">
        <v>4500</v>
      </c>
      <c r="B226" s="213" t="s">
        <v>2886</v>
      </c>
      <c r="C226" s="148">
        <f t="shared" ref="C226:M226" si="61">SUM(C227:C229)</f>
        <v>0</v>
      </c>
      <c r="D226" s="146">
        <f t="shared" si="61"/>
        <v>0</v>
      </c>
      <c r="E226" s="146">
        <f t="shared" si="61"/>
        <v>0</v>
      </c>
      <c r="F226" s="146">
        <f t="shared" si="61"/>
        <v>0</v>
      </c>
      <c r="G226" s="146">
        <f t="shared" si="61"/>
        <v>0</v>
      </c>
      <c r="H226" s="146">
        <f t="shared" si="61"/>
        <v>0</v>
      </c>
      <c r="I226" s="146">
        <f t="shared" si="61"/>
        <v>0</v>
      </c>
      <c r="J226" s="146">
        <f t="shared" si="61"/>
        <v>0</v>
      </c>
      <c r="K226" s="146">
        <f t="shared" si="61"/>
        <v>0</v>
      </c>
      <c r="L226" s="146">
        <f t="shared" si="61"/>
        <v>0</v>
      </c>
      <c r="M226" s="146">
        <f t="shared" si="61"/>
        <v>0</v>
      </c>
    </row>
    <row r="227" spans="1:13" ht="15.75" customHeight="1">
      <c r="A227" s="140">
        <v>451</v>
      </c>
      <c r="B227" s="141" t="s">
        <v>2443</v>
      </c>
      <c r="C227" s="143">
        <f>'COG-M'!P1702</f>
        <v>0</v>
      </c>
      <c r="D227" s="104">
        <f>'COG-M'!P1703</f>
        <v>0</v>
      </c>
      <c r="E227" s="104">
        <f>'COG-M'!P1704</f>
        <v>0</v>
      </c>
      <c r="F227" s="104">
        <f>'COG-M'!P1705</f>
        <v>0</v>
      </c>
      <c r="G227" s="104">
        <f>'COG-M'!P1706</f>
        <v>0</v>
      </c>
      <c r="H227" s="104">
        <f>'COG-M'!P1707</f>
        <v>0</v>
      </c>
      <c r="I227" s="104">
        <f>'COG-M'!P1708</f>
        <v>0</v>
      </c>
      <c r="J227" s="104">
        <f>'COG-M'!P1709</f>
        <v>0</v>
      </c>
      <c r="K227" s="104">
        <f>'COG-M'!P1710</f>
        <v>0</v>
      </c>
      <c r="L227" s="104">
        <f>'COG-M'!P1711</f>
        <v>0</v>
      </c>
      <c r="M227" s="105">
        <f t="shared" ref="M227:M229" si="62">SUM(C227:L227)</f>
        <v>0</v>
      </c>
    </row>
    <row r="228" spans="1:13" ht="15.75" customHeight="1">
      <c r="A228" s="140">
        <v>452</v>
      </c>
      <c r="B228" s="141" t="s">
        <v>2444</v>
      </c>
      <c r="C228" s="143">
        <f>'COG-M'!P1712</f>
        <v>0</v>
      </c>
      <c r="D228" s="104">
        <f>'COG-M'!P1713</f>
        <v>0</v>
      </c>
      <c r="E228" s="104">
        <f>'COG-M'!P1714</f>
        <v>0</v>
      </c>
      <c r="F228" s="104">
        <f>'COG-M'!P1715</f>
        <v>0</v>
      </c>
      <c r="G228" s="104">
        <f>'COG-M'!P1716</f>
        <v>0</v>
      </c>
      <c r="H228" s="104">
        <f>'COG-M'!P1717</f>
        <v>0</v>
      </c>
      <c r="I228" s="104">
        <f>'COG-M'!P1718</f>
        <v>0</v>
      </c>
      <c r="J228" s="104">
        <f>'COG-M'!P1719</f>
        <v>0</v>
      </c>
      <c r="K228" s="104">
        <f>'COG-M'!P1720</f>
        <v>0</v>
      </c>
      <c r="L228" s="104">
        <f>'COG-M'!P1721</f>
        <v>0</v>
      </c>
      <c r="M228" s="105">
        <f t="shared" si="62"/>
        <v>0</v>
      </c>
    </row>
    <row r="229" spans="1:13" ht="15.75" customHeight="1">
      <c r="A229" s="140">
        <v>459</v>
      </c>
      <c r="B229" s="141" t="s">
        <v>2445</v>
      </c>
      <c r="C229" s="143">
        <f>'COG-M'!P1722</f>
        <v>0</v>
      </c>
      <c r="D229" s="104">
        <f>'COG-M'!P1723</f>
        <v>0</v>
      </c>
      <c r="E229" s="104">
        <f>'COG-M'!P1724</f>
        <v>0</v>
      </c>
      <c r="F229" s="104">
        <f>'COG-M'!P1725</f>
        <v>0</v>
      </c>
      <c r="G229" s="104">
        <f>'COG-M'!P1726</f>
        <v>0</v>
      </c>
      <c r="H229" s="104">
        <f>'COG-M'!P1727</f>
        <v>0</v>
      </c>
      <c r="I229" s="104">
        <f>'COG-M'!P1728</f>
        <v>0</v>
      </c>
      <c r="J229" s="104">
        <f>'COG-M'!P1729</f>
        <v>0</v>
      </c>
      <c r="K229" s="104">
        <f>'COG-M'!P1730</f>
        <v>0</v>
      </c>
      <c r="L229" s="104">
        <f>'COG-M'!P1731</f>
        <v>0</v>
      </c>
      <c r="M229" s="105">
        <f t="shared" si="62"/>
        <v>0</v>
      </c>
    </row>
    <row r="230" spans="1:13" ht="15.75" customHeight="1">
      <c r="A230" s="149">
        <v>4600</v>
      </c>
      <c r="B230" s="213" t="s">
        <v>2887</v>
      </c>
      <c r="C230" s="148">
        <f t="shared" ref="C230:M230" si="63">SUM(C231:C237)</f>
        <v>0</v>
      </c>
      <c r="D230" s="146">
        <f t="shared" si="63"/>
        <v>0</v>
      </c>
      <c r="E230" s="146">
        <f t="shared" si="63"/>
        <v>0</v>
      </c>
      <c r="F230" s="146">
        <f t="shared" si="63"/>
        <v>0</v>
      </c>
      <c r="G230" s="146">
        <f t="shared" si="63"/>
        <v>0</v>
      </c>
      <c r="H230" s="146">
        <f t="shared" si="63"/>
        <v>0</v>
      </c>
      <c r="I230" s="146">
        <f t="shared" si="63"/>
        <v>0</v>
      </c>
      <c r="J230" s="146">
        <f t="shared" si="63"/>
        <v>0</v>
      </c>
      <c r="K230" s="146">
        <f t="shared" si="63"/>
        <v>0</v>
      </c>
      <c r="L230" s="146">
        <f t="shared" si="63"/>
        <v>0</v>
      </c>
      <c r="M230" s="146">
        <f t="shared" si="63"/>
        <v>0</v>
      </c>
    </row>
    <row r="231" spans="1:13" ht="15.75" customHeight="1">
      <c r="A231" s="140">
        <v>461</v>
      </c>
      <c r="B231" s="141" t="s">
        <v>2447</v>
      </c>
      <c r="C231" s="143">
        <f>'COG-M'!P1733</f>
        <v>0</v>
      </c>
      <c r="D231" s="104">
        <f>'COG-M'!P1734</f>
        <v>0</v>
      </c>
      <c r="E231" s="104">
        <f>'COG-M'!P1735</f>
        <v>0</v>
      </c>
      <c r="F231" s="104">
        <f>'COG-M'!P1736</f>
        <v>0</v>
      </c>
      <c r="G231" s="104">
        <f>'COG-M'!P1737</f>
        <v>0</v>
      </c>
      <c r="H231" s="104">
        <f>'COG-M'!P1738</f>
        <v>0</v>
      </c>
      <c r="I231" s="104">
        <f>'COG-M'!P1739</f>
        <v>0</v>
      </c>
      <c r="J231" s="104">
        <f>'COG-M'!P1740</f>
        <v>0</v>
      </c>
      <c r="K231" s="104">
        <f>'COG-M'!P1741</f>
        <v>0</v>
      </c>
      <c r="L231" s="104">
        <f>'COG-M'!P1742</f>
        <v>0</v>
      </c>
      <c r="M231" s="105">
        <f t="shared" ref="M231:M237" si="64">SUM(C231:L231)</f>
        <v>0</v>
      </c>
    </row>
    <row r="232" spans="1:13" ht="15.75" customHeight="1">
      <c r="A232" s="140">
        <v>462</v>
      </c>
      <c r="B232" s="141" t="s">
        <v>2448</v>
      </c>
      <c r="C232" s="143"/>
      <c r="D232" s="104"/>
      <c r="E232" s="104"/>
      <c r="F232" s="104"/>
      <c r="G232" s="104"/>
      <c r="H232" s="104"/>
      <c r="I232" s="104"/>
      <c r="J232" s="104"/>
      <c r="K232" s="104"/>
      <c r="L232" s="104"/>
      <c r="M232" s="105">
        <f t="shared" si="64"/>
        <v>0</v>
      </c>
    </row>
    <row r="233" spans="1:13" ht="15.75" customHeight="1">
      <c r="A233" s="140">
        <v>463</v>
      </c>
      <c r="B233" s="141" t="s">
        <v>2449</v>
      </c>
      <c r="C233" s="143"/>
      <c r="D233" s="104"/>
      <c r="E233" s="104"/>
      <c r="F233" s="104"/>
      <c r="G233" s="104"/>
      <c r="H233" s="104"/>
      <c r="I233" s="104"/>
      <c r="J233" s="104"/>
      <c r="K233" s="104"/>
      <c r="L233" s="104"/>
      <c r="M233" s="105">
        <f t="shared" si="64"/>
        <v>0</v>
      </c>
    </row>
    <row r="234" spans="1:13" ht="30" customHeight="1">
      <c r="A234" s="140">
        <v>464</v>
      </c>
      <c r="B234" s="141" t="s">
        <v>2450</v>
      </c>
      <c r="C234" s="143">
        <f>'COG-M'!P1745</f>
        <v>0</v>
      </c>
      <c r="D234" s="104">
        <f>'COG-M'!P1746</f>
        <v>0</v>
      </c>
      <c r="E234" s="104">
        <f>'COG-M'!P1747</f>
        <v>0</v>
      </c>
      <c r="F234" s="104">
        <f>'COG-M'!P1748</f>
        <v>0</v>
      </c>
      <c r="G234" s="104">
        <f>'COG-M'!P1749</f>
        <v>0</v>
      </c>
      <c r="H234" s="104">
        <f>'COG-M'!P1750</f>
        <v>0</v>
      </c>
      <c r="I234" s="104">
        <f>'COG-M'!P1751</f>
        <v>0</v>
      </c>
      <c r="J234" s="104">
        <f>'COG-M'!P1752</f>
        <v>0</v>
      </c>
      <c r="K234" s="104">
        <f>'COG-M'!P1753</f>
        <v>0</v>
      </c>
      <c r="L234" s="104">
        <f>'COG-M'!P1754</f>
        <v>0</v>
      </c>
      <c r="M234" s="105">
        <f t="shared" si="64"/>
        <v>0</v>
      </c>
    </row>
    <row r="235" spans="1:13" ht="30" customHeight="1">
      <c r="A235" s="140">
        <v>465</v>
      </c>
      <c r="B235" s="141" t="s">
        <v>2451</v>
      </c>
      <c r="C235" s="143"/>
      <c r="D235" s="104"/>
      <c r="E235" s="104"/>
      <c r="F235" s="104"/>
      <c r="G235" s="104"/>
      <c r="H235" s="104"/>
      <c r="I235" s="104"/>
      <c r="J235" s="104"/>
      <c r="K235" s="104"/>
      <c r="L235" s="104"/>
      <c r="M235" s="105">
        <f t="shared" si="64"/>
        <v>0</v>
      </c>
    </row>
    <row r="236" spans="1:13" ht="15.75" customHeight="1">
      <c r="A236" s="140">
        <v>466</v>
      </c>
      <c r="B236" s="141" t="s">
        <v>2452</v>
      </c>
      <c r="C236" s="143"/>
      <c r="D236" s="104"/>
      <c r="E236" s="104"/>
      <c r="F236" s="104"/>
      <c r="G236" s="104"/>
      <c r="H236" s="104"/>
      <c r="I236" s="104"/>
      <c r="J236" s="104"/>
      <c r="K236" s="104"/>
      <c r="L236" s="104"/>
      <c r="M236" s="105">
        <f t="shared" si="64"/>
        <v>0</v>
      </c>
    </row>
    <row r="237" spans="1:13" ht="15.75" customHeight="1">
      <c r="A237" s="140">
        <v>469</v>
      </c>
      <c r="B237" s="141" t="s">
        <v>2453</v>
      </c>
      <c r="C237" s="143">
        <f>'COG-M'!P1757</f>
        <v>0</v>
      </c>
      <c r="D237" s="104">
        <f>'COG-M'!P1758</f>
        <v>0</v>
      </c>
      <c r="E237" s="104">
        <f>'COG-M'!P1759</f>
        <v>0</v>
      </c>
      <c r="F237" s="104">
        <f>'COG-M'!P1760</f>
        <v>0</v>
      </c>
      <c r="G237" s="104">
        <f>'COG-M'!P1761</f>
        <v>0</v>
      </c>
      <c r="H237" s="104">
        <f>'COG-M'!P1762</f>
        <v>0</v>
      </c>
      <c r="I237" s="104">
        <f>'COG-M'!P1763</f>
        <v>0</v>
      </c>
      <c r="J237" s="104">
        <f>'COG-M'!P1764</f>
        <v>0</v>
      </c>
      <c r="K237" s="104">
        <f>'COG-M'!P1765</f>
        <v>0</v>
      </c>
      <c r="L237" s="104">
        <f>'COG-M'!P1766</f>
        <v>0</v>
      </c>
      <c r="M237" s="105">
        <f t="shared" si="64"/>
        <v>0</v>
      </c>
    </row>
    <row r="238" spans="1:13" ht="15.75" customHeight="1">
      <c r="A238" s="149">
        <v>4700</v>
      </c>
      <c r="B238" s="213" t="s">
        <v>2888</v>
      </c>
      <c r="C238" s="148">
        <f t="shared" ref="C238:M238" si="65">SUM(C239)</f>
        <v>0</v>
      </c>
      <c r="D238" s="146">
        <f t="shared" si="65"/>
        <v>0</v>
      </c>
      <c r="E238" s="146">
        <f t="shared" si="65"/>
        <v>0</v>
      </c>
      <c r="F238" s="146">
        <f t="shared" si="65"/>
        <v>0</v>
      </c>
      <c r="G238" s="146">
        <f t="shared" si="65"/>
        <v>0</v>
      </c>
      <c r="H238" s="146">
        <f t="shared" si="65"/>
        <v>0</v>
      </c>
      <c r="I238" s="146">
        <f t="shared" si="65"/>
        <v>0</v>
      </c>
      <c r="J238" s="146">
        <f t="shared" si="65"/>
        <v>0</v>
      </c>
      <c r="K238" s="146">
        <f t="shared" si="65"/>
        <v>0</v>
      </c>
      <c r="L238" s="146">
        <f t="shared" si="65"/>
        <v>0</v>
      </c>
      <c r="M238" s="146">
        <f t="shared" si="65"/>
        <v>0</v>
      </c>
    </row>
    <row r="239" spans="1:13" ht="15.75" customHeight="1">
      <c r="A239" s="140">
        <v>471</v>
      </c>
      <c r="B239" s="141" t="s">
        <v>2455</v>
      </c>
      <c r="C239" s="143">
        <f>'COG-M'!P1768</f>
        <v>0</v>
      </c>
      <c r="D239" s="104">
        <f>'COG-M'!P1769</f>
        <v>0</v>
      </c>
      <c r="E239" s="104">
        <f>'COG-M'!P1770</f>
        <v>0</v>
      </c>
      <c r="F239" s="104">
        <f>'COG-M'!P1771</f>
        <v>0</v>
      </c>
      <c r="G239" s="104">
        <f>'COG-M'!P1772</f>
        <v>0</v>
      </c>
      <c r="H239" s="104">
        <f>'COG-M'!P1773</f>
        <v>0</v>
      </c>
      <c r="I239" s="104">
        <f>'COG-M'!P1774</f>
        <v>0</v>
      </c>
      <c r="J239" s="104">
        <f>'COG-M'!P1775</f>
        <v>0</v>
      </c>
      <c r="K239" s="104">
        <f>'COG-M'!P1776</f>
        <v>0</v>
      </c>
      <c r="L239" s="104">
        <f>'COG-M'!P1777</f>
        <v>0</v>
      </c>
      <c r="M239" s="105">
        <f>SUM(C239:L239)</f>
        <v>0</v>
      </c>
    </row>
    <row r="240" spans="1:13" ht="15.75" customHeight="1">
      <c r="A240" s="149">
        <v>4800</v>
      </c>
      <c r="B240" s="213" t="s">
        <v>2456</v>
      </c>
      <c r="C240" s="148">
        <f t="shared" ref="C240:M240" si="66">SUM(C241:C245)</f>
        <v>0</v>
      </c>
      <c r="D240" s="146">
        <f t="shared" si="66"/>
        <v>0</v>
      </c>
      <c r="E240" s="146">
        <f t="shared" si="66"/>
        <v>0</v>
      </c>
      <c r="F240" s="146">
        <f t="shared" si="66"/>
        <v>0</v>
      </c>
      <c r="G240" s="146">
        <f t="shared" si="66"/>
        <v>0</v>
      </c>
      <c r="H240" s="146">
        <f t="shared" si="66"/>
        <v>0</v>
      </c>
      <c r="I240" s="146">
        <f t="shared" si="66"/>
        <v>0</v>
      </c>
      <c r="J240" s="146">
        <f t="shared" si="66"/>
        <v>0</v>
      </c>
      <c r="K240" s="146">
        <f t="shared" si="66"/>
        <v>0</v>
      </c>
      <c r="L240" s="146">
        <f t="shared" si="66"/>
        <v>0</v>
      </c>
      <c r="M240" s="146">
        <f t="shared" si="66"/>
        <v>0</v>
      </c>
    </row>
    <row r="241" spans="1:13" ht="15.75" customHeight="1">
      <c r="A241" s="140">
        <v>481</v>
      </c>
      <c r="B241" s="141" t="s">
        <v>2457</v>
      </c>
      <c r="C241" s="143">
        <f>'COG-M'!P1779</f>
        <v>0</v>
      </c>
      <c r="D241" s="104">
        <f>'COG-M'!P1780</f>
        <v>0</v>
      </c>
      <c r="E241" s="104">
        <f>'COG-M'!P1781</f>
        <v>0</v>
      </c>
      <c r="F241" s="104">
        <f>'COG-M'!P1782</f>
        <v>0</v>
      </c>
      <c r="G241" s="104">
        <f>'COG-M'!P1783</f>
        <v>0</v>
      </c>
      <c r="H241" s="104">
        <f>'COG-M'!P1784</f>
        <v>0</v>
      </c>
      <c r="I241" s="104">
        <f>'COG-M'!P1785</f>
        <v>0</v>
      </c>
      <c r="J241" s="104">
        <f>'COG-M'!P1786</f>
        <v>0</v>
      </c>
      <c r="K241" s="104">
        <f>'COG-M'!P1787</f>
        <v>0</v>
      </c>
      <c r="L241" s="104">
        <f>'COG-M'!P1788</f>
        <v>0</v>
      </c>
      <c r="M241" s="105">
        <f t="shared" ref="M241:M245" si="67">SUM(C241:L241)</f>
        <v>0</v>
      </c>
    </row>
    <row r="242" spans="1:13" ht="15.75" customHeight="1">
      <c r="A242" s="140">
        <v>482</v>
      </c>
      <c r="B242" s="141" t="s">
        <v>2458</v>
      </c>
      <c r="C242" s="143">
        <f>'COG-M'!P1789</f>
        <v>0</v>
      </c>
      <c r="D242" s="104">
        <f>'COG-M'!P1790</f>
        <v>0</v>
      </c>
      <c r="E242" s="104">
        <f>'COG-M'!P1791</f>
        <v>0</v>
      </c>
      <c r="F242" s="104">
        <f>'COG-M'!P1792</f>
        <v>0</v>
      </c>
      <c r="G242" s="104">
        <f>'COG-M'!P1793</f>
        <v>0</v>
      </c>
      <c r="H242" s="104">
        <f>'COG-M'!P1794</f>
        <v>0</v>
      </c>
      <c r="I242" s="104">
        <f>'COG-M'!P1795</f>
        <v>0</v>
      </c>
      <c r="J242" s="104">
        <f>'COG-M'!P1796</f>
        <v>0</v>
      </c>
      <c r="K242" s="104">
        <f>'COG-M'!P1797</f>
        <v>0</v>
      </c>
      <c r="L242" s="104">
        <f>'COG-M'!P1798</f>
        <v>0</v>
      </c>
      <c r="M242" s="105">
        <f t="shared" si="67"/>
        <v>0</v>
      </c>
    </row>
    <row r="243" spans="1:13" ht="15.75" customHeight="1">
      <c r="A243" s="140">
        <v>483</v>
      </c>
      <c r="B243" s="141" t="s">
        <v>2459</v>
      </c>
      <c r="C243" s="143">
        <f>'COG-M'!P1799</f>
        <v>0</v>
      </c>
      <c r="D243" s="104">
        <f>'COG-M'!P1800</f>
        <v>0</v>
      </c>
      <c r="E243" s="104">
        <f>'COG-M'!P1801</f>
        <v>0</v>
      </c>
      <c r="F243" s="104">
        <f>'COG-M'!P1802</f>
        <v>0</v>
      </c>
      <c r="G243" s="104">
        <f>'COG-M'!P1803</f>
        <v>0</v>
      </c>
      <c r="H243" s="104">
        <f>'COG-M'!P1804</f>
        <v>0</v>
      </c>
      <c r="I243" s="104">
        <f>'COG-M'!P1805</f>
        <v>0</v>
      </c>
      <c r="J243" s="104">
        <f>'COG-M'!P1806</f>
        <v>0</v>
      </c>
      <c r="K243" s="104">
        <f>'COG-M'!P1807</f>
        <v>0</v>
      </c>
      <c r="L243" s="104">
        <f>'COG-M'!P1808</f>
        <v>0</v>
      </c>
      <c r="M243" s="105">
        <f t="shared" si="67"/>
        <v>0</v>
      </c>
    </row>
    <row r="244" spans="1:13" ht="15.75" customHeight="1">
      <c r="A244" s="140">
        <v>484</v>
      </c>
      <c r="B244" s="141" t="s">
        <v>2460</v>
      </c>
      <c r="C244" s="143">
        <f>'COG-M'!P1809</f>
        <v>0</v>
      </c>
      <c r="D244" s="104">
        <f>'COG-M'!P1810</f>
        <v>0</v>
      </c>
      <c r="E244" s="104">
        <f>'COG-M'!P1811</f>
        <v>0</v>
      </c>
      <c r="F244" s="104">
        <f>'COG-M'!P1812</f>
        <v>0</v>
      </c>
      <c r="G244" s="104">
        <f>'COG-M'!P1813</f>
        <v>0</v>
      </c>
      <c r="H244" s="104">
        <f>'COG-M'!P1814</f>
        <v>0</v>
      </c>
      <c r="I244" s="104">
        <f>'COG-M'!P1815</f>
        <v>0</v>
      </c>
      <c r="J244" s="104">
        <f>'COG-M'!P1816</f>
        <v>0</v>
      </c>
      <c r="K244" s="104">
        <f>'COG-M'!P1817</f>
        <v>0</v>
      </c>
      <c r="L244" s="104">
        <f>'COG-M'!P1818</f>
        <v>0</v>
      </c>
      <c r="M244" s="105">
        <f t="shared" si="67"/>
        <v>0</v>
      </c>
    </row>
    <row r="245" spans="1:13" ht="15.75" customHeight="1">
      <c r="A245" s="140">
        <v>485</v>
      </c>
      <c r="B245" s="141" t="s">
        <v>2461</v>
      </c>
      <c r="C245" s="143">
        <f>'COG-M'!P1819</f>
        <v>0</v>
      </c>
      <c r="D245" s="104">
        <f>'COG-M'!P1820</f>
        <v>0</v>
      </c>
      <c r="E245" s="104">
        <f>'COG-M'!P1821</f>
        <v>0</v>
      </c>
      <c r="F245" s="104">
        <f>'COG-M'!P1822</f>
        <v>0</v>
      </c>
      <c r="G245" s="104">
        <f>'COG-M'!P1823</f>
        <v>0</v>
      </c>
      <c r="H245" s="104">
        <f>'COG-M'!P1824</f>
        <v>0</v>
      </c>
      <c r="I245" s="104">
        <f>'COG-M'!P1825</f>
        <v>0</v>
      </c>
      <c r="J245" s="104">
        <f>'COG-M'!P1826</f>
        <v>0</v>
      </c>
      <c r="K245" s="104">
        <f>'COG-M'!P1827</f>
        <v>0</v>
      </c>
      <c r="L245" s="104">
        <f>'COG-M'!P1828</f>
        <v>0</v>
      </c>
      <c r="M245" s="105">
        <f t="shared" si="67"/>
        <v>0</v>
      </c>
    </row>
    <row r="246" spans="1:13" ht="15.75" customHeight="1">
      <c r="A246" s="149">
        <v>4900</v>
      </c>
      <c r="B246" s="213" t="s">
        <v>2889</v>
      </c>
      <c r="C246" s="148">
        <f t="shared" ref="C246:M246" si="68">SUM(C247:C249)</f>
        <v>0</v>
      </c>
      <c r="D246" s="146">
        <f t="shared" si="68"/>
        <v>0</v>
      </c>
      <c r="E246" s="146">
        <f t="shared" si="68"/>
        <v>0</v>
      </c>
      <c r="F246" s="146">
        <f t="shared" si="68"/>
        <v>0</v>
      </c>
      <c r="G246" s="146">
        <f t="shared" si="68"/>
        <v>0</v>
      </c>
      <c r="H246" s="146">
        <f t="shared" si="68"/>
        <v>0</v>
      </c>
      <c r="I246" s="146">
        <f t="shared" si="68"/>
        <v>0</v>
      </c>
      <c r="J246" s="146">
        <f t="shared" si="68"/>
        <v>0</v>
      </c>
      <c r="K246" s="146">
        <f t="shared" si="68"/>
        <v>0</v>
      </c>
      <c r="L246" s="146">
        <f t="shared" si="68"/>
        <v>0</v>
      </c>
      <c r="M246" s="146">
        <f t="shared" si="68"/>
        <v>0</v>
      </c>
    </row>
    <row r="247" spans="1:13" ht="15.75" customHeight="1">
      <c r="A247" s="140">
        <v>491</v>
      </c>
      <c r="B247" s="141" t="s">
        <v>2463</v>
      </c>
      <c r="C247" s="143">
        <f>'COG-M'!P1830</f>
        <v>0</v>
      </c>
      <c r="D247" s="104">
        <f>'COG-M'!P1831</f>
        <v>0</v>
      </c>
      <c r="E247" s="104">
        <f>'COG-M'!P1832</f>
        <v>0</v>
      </c>
      <c r="F247" s="104">
        <f>'COG-M'!P1833</f>
        <v>0</v>
      </c>
      <c r="G247" s="104">
        <f>'COG-M'!P1834</f>
        <v>0</v>
      </c>
      <c r="H247" s="104">
        <f>'COG-M'!P1835</f>
        <v>0</v>
      </c>
      <c r="I247" s="104">
        <f>'COG-M'!P1836</f>
        <v>0</v>
      </c>
      <c r="J247" s="104">
        <f>'COG-M'!P1837</f>
        <v>0</v>
      </c>
      <c r="K247" s="104">
        <f>'COG-M'!P1838</f>
        <v>0</v>
      </c>
      <c r="L247" s="104">
        <f>'COG-M'!P1839</f>
        <v>0</v>
      </c>
      <c r="M247" s="105">
        <f t="shared" ref="M247:M249" si="69">SUM(C247:L247)</f>
        <v>0</v>
      </c>
    </row>
    <row r="248" spans="1:13" ht="15.75" customHeight="1">
      <c r="A248" s="140">
        <v>492</v>
      </c>
      <c r="B248" s="141" t="s">
        <v>2464</v>
      </c>
      <c r="C248" s="143">
        <f>'COG-M'!P1840</f>
        <v>0</v>
      </c>
      <c r="D248" s="104">
        <f>'COG-M'!P1841</f>
        <v>0</v>
      </c>
      <c r="E248" s="104">
        <f>'COG-M'!P1842</f>
        <v>0</v>
      </c>
      <c r="F248" s="104">
        <f>'COG-M'!P1843</f>
        <v>0</v>
      </c>
      <c r="G248" s="104">
        <f>'COG-M'!P1844</f>
        <v>0</v>
      </c>
      <c r="H248" s="104">
        <f>'COG-M'!P1845</f>
        <v>0</v>
      </c>
      <c r="I248" s="104">
        <f>'COG-M'!P1846</f>
        <v>0</v>
      </c>
      <c r="J248" s="104">
        <f>'COG-M'!P1847</f>
        <v>0</v>
      </c>
      <c r="K248" s="104">
        <f>'COG-M'!P1848</f>
        <v>0</v>
      </c>
      <c r="L248" s="104">
        <f>'COG-M'!P1849</f>
        <v>0</v>
      </c>
      <c r="M248" s="105">
        <f t="shared" si="69"/>
        <v>0</v>
      </c>
    </row>
    <row r="249" spans="1:13" ht="15.75" customHeight="1">
      <c r="A249" s="140">
        <v>493</v>
      </c>
      <c r="B249" s="141" t="s">
        <v>2465</v>
      </c>
      <c r="C249" s="143">
        <f>'COG-M'!P1850</f>
        <v>0</v>
      </c>
      <c r="D249" s="104">
        <f>'COG-M'!P1851</f>
        <v>0</v>
      </c>
      <c r="E249" s="104">
        <f>'COG-M'!P1852</f>
        <v>0</v>
      </c>
      <c r="F249" s="104">
        <f>'COG-M'!P1853</f>
        <v>0</v>
      </c>
      <c r="G249" s="104">
        <f>'COG-M'!P1854</f>
        <v>0</v>
      </c>
      <c r="H249" s="104">
        <f>'COG-M'!P1855</f>
        <v>0</v>
      </c>
      <c r="I249" s="104">
        <f>'COG-M'!P1856</f>
        <v>0</v>
      </c>
      <c r="J249" s="104">
        <f>'COG-M'!P1857</f>
        <v>0</v>
      </c>
      <c r="K249" s="104">
        <f>'COG-M'!P1858</f>
        <v>0</v>
      </c>
      <c r="L249" s="104">
        <f>'COG-M'!P1859</f>
        <v>0</v>
      </c>
      <c r="M249" s="105">
        <f t="shared" si="69"/>
        <v>0</v>
      </c>
    </row>
    <row r="250" spans="1:13" ht="15.75" customHeight="1">
      <c r="A250" s="144">
        <v>5000</v>
      </c>
      <c r="B250" s="213" t="s">
        <v>2669</v>
      </c>
      <c r="C250" s="148">
        <f t="shared" ref="C250:M250" si="70">C251+C258+C263+C266+C273+C275+C284+C294+C299</f>
        <v>0</v>
      </c>
      <c r="D250" s="146">
        <f t="shared" si="70"/>
        <v>0</v>
      </c>
      <c r="E250" s="146">
        <f t="shared" si="70"/>
        <v>0</v>
      </c>
      <c r="F250" s="146">
        <f t="shared" si="70"/>
        <v>1764412.08</v>
      </c>
      <c r="G250" s="146">
        <f t="shared" si="70"/>
        <v>0</v>
      </c>
      <c r="H250" s="146">
        <f t="shared" si="70"/>
        <v>0</v>
      </c>
      <c r="I250" s="146">
        <f t="shared" si="70"/>
        <v>0</v>
      </c>
      <c r="J250" s="146">
        <f t="shared" si="70"/>
        <v>0</v>
      </c>
      <c r="K250" s="146">
        <f t="shared" si="70"/>
        <v>0</v>
      </c>
      <c r="L250" s="146">
        <f t="shared" si="70"/>
        <v>0</v>
      </c>
      <c r="M250" s="146">
        <f t="shared" si="70"/>
        <v>1764412.08</v>
      </c>
    </row>
    <row r="251" spans="1:13" ht="15.75" customHeight="1">
      <c r="A251" s="149">
        <v>5100</v>
      </c>
      <c r="B251" s="213" t="s">
        <v>2890</v>
      </c>
      <c r="C251" s="148">
        <f t="shared" ref="C251:M251" si="71">SUM(C252:C257)</f>
        <v>0</v>
      </c>
      <c r="D251" s="146">
        <f t="shared" si="71"/>
        <v>0</v>
      </c>
      <c r="E251" s="146">
        <f t="shared" si="71"/>
        <v>0</v>
      </c>
      <c r="F251" s="146">
        <f t="shared" si="71"/>
        <v>135400.08000000002</v>
      </c>
      <c r="G251" s="146">
        <f t="shared" si="71"/>
        <v>0</v>
      </c>
      <c r="H251" s="146">
        <f t="shared" si="71"/>
        <v>0</v>
      </c>
      <c r="I251" s="146">
        <f t="shared" si="71"/>
        <v>0</v>
      </c>
      <c r="J251" s="146">
        <f t="shared" si="71"/>
        <v>0</v>
      </c>
      <c r="K251" s="146">
        <f t="shared" si="71"/>
        <v>0</v>
      </c>
      <c r="L251" s="146">
        <f t="shared" si="71"/>
        <v>0</v>
      </c>
      <c r="M251" s="146">
        <f t="shared" si="71"/>
        <v>135400.08000000002</v>
      </c>
    </row>
    <row r="252" spans="1:13" ht="15.75" customHeight="1">
      <c r="A252" s="140">
        <v>511</v>
      </c>
      <c r="B252" s="141" t="s">
        <v>2468</v>
      </c>
      <c r="C252" s="143">
        <f>'COG-M'!P1862</f>
        <v>0</v>
      </c>
      <c r="D252" s="104">
        <f>'COG-M'!P1863</f>
        <v>0</v>
      </c>
      <c r="E252" s="104">
        <f>'COG-M'!P1864</f>
        <v>0</v>
      </c>
      <c r="F252" s="104">
        <f>'COG-M'!P1865</f>
        <v>40000.080000000002</v>
      </c>
      <c r="G252" s="104">
        <f>'COG-M'!P1866</f>
        <v>0</v>
      </c>
      <c r="H252" s="104">
        <f>'COG-M'!P1867</f>
        <v>0</v>
      </c>
      <c r="I252" s="104">
        <f>'COG-M'!P1868</f>
        <v>0</v>
      </c>
      <c r="J252" s="104">
        <f>'COG-M'!P1869</f>
        <v>0</v>
      </c>
      <c r="K252" s="104">
        <f>'COG-M'!P1870</f>
        <v>0</v>
      </c>
      <c r="L252" s="104">
        <f>'COG-M'!P1871</f>
        <v>0</v>
      </c>
      <c r="M252" s="105">
        <f t="shared" ref="M252:M257" si="72">SUM(C252:L252)</f>
        <v>40000.080000000002</v>
      </c>
    </row>
    <row r="253" spans="1:13" ht="15.75" customHeight="1">
      <c r="A253" s="140">
        <v>512</v>
      </c>
      <c r="B253" s="141" t="s">
        <v>2469</v>
      </c>
      <c r="C253" s="143">
        <f>'COG-M'!P1872</f>
        <v>0</v>
      </c>
      <c r="D253" s="104">
        <f>'COG-M'!P1873</f>
        <v>0</v>
      </c>
      <c r="E253" s="104">
        <f>'COG-M'!P1874</f>
        <v>0</v>
      </c>
      <c r="F253" s="104">
        <f>'COG-M'!P1875</f>
        <v>0</v>
      </c>
      <c r="G253" s="104">
        <f>'COG-M'!P1876</f>
        <v>0</v>
      </c>
      <c r="H253" s="104">
        <f>'COG-M'!P1877</f>
        <v>0</v>
      </c>
      <c r="I253" s="104">
        <f>'COG-M'!P1878</f>
        <v>0</v>
      </c>
      <c r="J253" s="104">
        <f>'COG-M'!P1879</f>
        <v>0</v>
      </c>
      <c r="K253" s="104">
        <f>'COG-M'!P1880</f>
        <v>0</v>
      </c>
      <c r="L253" s="104">
        <f>'COG-M'!P1881</f>
        <v>0</v>
      </c>
      <c r="M253" s="105">
        <f t="shared" si="72"/>
        <v>0</v>
      </c>
    </row>
    <row r="254" spans="1:13" ht="15.75" customHeight="1">
      <c r="A254" s="140">
        <v>513</v>
      </c>
      <c r="B254" s="141" t="s">
        <v>2470</v>
      </c>
      <c r="C254" s="143">
        <f>'COG-M'!P1882</f>
        <v>0</v>
      </c>
      <c r="D254" s="104">
        <f>'COG-M'!P1883</f>
        <v>0</v>
      </c>
      <c r="E254" s="104">
        <f>'COG-M'!P1884</f>
        <v>0</v>
      </c>
      <c r="F254" s="104">
        <f>'COG-M'!P1885</f>
        <v>0</v>
      </c>
      <c r="G254" s="104">
        <f>'COG-M'!P1886</f>
        <v>0</v>
      </c>
      <c r="H254" s="104">
        <f>'COG-M'!P1887</f>
        <v>0</v>
      </c>
      <c r="I254" s="104">
        <f>'COG-M'!P1888</f>
        <v>0</v>
      </c>
      <c r="J254" s="104">
        <f>'COG-M'!P1889</f>
        <v>0</v>
      </c>
      <c r="K254" s="104">
        <f>'COG-M'!P1890</f>
        <v>0</v>
      </c>
      <c r="L254" s="104">
        <f>'COG-M'!P1891</f>
        <v>0</v>
      </c>
      <c r="M254" s="105">
        <f t="shared" si="72"/>
        <v>0</v>
      </c>
    </row>
    <row r="255" spans="1:13" ht="15.75" customHeight="1">
      <c r="A255" s="140">
        <v>514</v>
      </c>
      <c r="B255" s="141" t="s">
        <v>2471</v>
      </c>
      <c r="C255" s="143">
        <f>'COG-M'!P1892</f>
        <v>0</v>
      </c>
      <c r="D255" s="104">
        <f>'COG-M'!P1893</f>
        <v>0</v>
      </c>
      <c r="E255" s="104">
        <f>'COG-M'!P1894</f>
        <v>0</v>
      </c>
      <c r="F255" s="104">
        <f>'COG-M'!P1895</f>
        <v>0</v>
      </c>
      <c r="G255" s="104">
        <f>'COG-M'!P1896</f>
        <v>0</v>
      </c>
      <c r="H255" s="104">
        <f>'COG-M'!P1897</f>
        <v>0</v>
      </c>
      <c r="I255" s="104">
        <f>'COG-M'!P1898</f>
        <v>0</v>
      </c>
      <c r="J255" s="104">
        <f>'COG-M'!P1899</f>
        <v>0</v>
      </c>
      <c r="K255" s="104">
        <f>'COG-M'!P1900</f>
        <v>0</v>
      </c>
      <c r="L255" s="104">
        <f>'COG-M'!P1901</f>
        <v>0</v>
      </c>
      <c r="M255" s="105">
        <f t="shared" si="72"/>
        <v>0</v>
      </c>
    </row>
    <row r="256" spans="1:13" ht="15.75" customHeight="1">
      <c r="A256" s="140">
        <v>515</v>
      </c>
      <c r="B256" s="141" t="s">
        <v>2472</v>
      </c>
      <c r="C256" s="143">
        <f>'COG-M'!P1902</f>
        <v>0</v>
      </c>
      <c r="D256" s="104">
        <f>'COG-M'!P1903</f>
        <v>0</v>
      </c>
      <c r="E256" s="104">
        <f>'COG-M'!P1904</f>
        <v>0</v>
      </c>
      <c r="F256" s="104">
        <f>'COG-M'!P1905</f>
        <v>75000</v>
      </c>
      <c r="G256" s="104">
        <f>'COG-M'!P1906</f>
        <v>0</v>
      </c>
      <c r="H256" s="104">
        <f>'COG-M'!P1907</f>
        <v>0</v>
      </c>
      <c r="I256" s="104">
        <f>'COG-M'!P1908</f>
        <v>0</v>
      </c>
      <c r="J256" s="104">
        <f>'COG-M'!P1909</f>
        <v>0</v>
      </c>
      <c r="K256" s="104">
        <f>'COG-M'!P1910</f>
        <v>0</v>
      </c>
      <c r="L256" s="104">
        <f>'COG-M'!P1911</f>
        <v>0</v>
      </c>
      <c r="M256" s="105">
        <f t="shared" si="72"/>
        <v>75000</v>
      </c>
    </row>
    <row r="257" spans="1:13" ht="15.75" customHeight="1">
      <c r="A257" s="140">
        <v>519</v>
      </c>
      <c r="B257" s="141" t="s">
        <v>2473</v>
      </c>
      <c r="C257" s="143">
        <f>'COG-M'!P1912</f>
        <v>0</v>
      </c>
      <c r="D257" s="104">
        <f>'COG-M'!P1913</f>
        <v>0</v>
      </c>
      <c r="E257" s="104">
        <f>'COG-M'!P1914</f>
        <v>0</v>
      </c>
      <c r="F257" s="104">
        <f>'COG-M'!P1915</f>
        <v>20400</v>
      </c>
      <c r="G257" s="104">
        <f>'COG-M'!P1916</f>
        <v>0</v>
      </c>
      <c r="H257" s="104">
        <f>'COG-M'!P1917</f>
        <v>0</v>
      </c>
      <c r="I257" s="104">
        <f>'COG-M'!P1918</f>
        <v>0</v>
      </c>
      <c r="J257" s="104">
        <f>'COG-M'!P1919</f>
        <v>0</v>
      </c>
      <c r="K257" s="104">
        <f>'COG-M'!P1920</f>
        <v>0</v>
      </c>
      <c r="L257" s="104">
        <f>'COG-M'!P1921</f>
        <v>0</v>
      </c>
      <c r="M257" s="105">
        <f t="shared" si="72"/>
        <v>20400</v>
      </c>
    </row>
    <row r="258" spans="1:13" ht="15.75" customHeight="1">
      <c r="A258" s="149">
        <v>5200</v>
      </c>
      <c r="B258" s="213" t="s">
        <v>2474</v>
      </c>
      <c r="C258" s="148">
        <f t="shared" ref="C258:M258" si="73">SUM(C259:C262)</f>
        <v>0</v>
      </c>
      <c r="D258" s="146">
        <f t="shared" si="73"/>
        <v>0</v>
      </c>
      <c r="E258" s="146">
        <f t="shared" si="73"/>
        <v>0</v>
      </c>
      <c r="F258" s="146">
        <f t="shared" si="73"/>
        <v>0</v>
      </c>
      <c r="G258" s="146">
        <f t="shared" si="73"/>
        <v>0</v>
      </c>
      <c r="H258" s="146">
        <f t="shared" si="73"/>
        <v>0</v>
      </c>
      <c r="I258" s="146">
        <f t="shared" si="73"/>
        <v>0</v>
      </c>
      <c r="J258" s="146">
        <f t="shared" si="73"/>
        <v>0</v>
      </c>
      <c r="K258" s="146">
        <f t="shared" si="73"/>
        <v>0</v>
      </c>
      <c r="L258" s="146">
        <f t="shared" si="73"/>
        <v>0</v>
      </c>
      <c r="M258" s="146">
        <f t="shared" si="73"/>
        <v>0</v>
      </c>
    </row>
    <row r="259" spans="1:13" ht="15.75" customHeight="1">
      <c r="A259" s="140">
        <v>521</v>
      </c>
      <c r="B259" s="141" t="s">
        <v>2475</v>
      </c>
      <c r="C259" s="143">
        <f>'COG-M'!P1923</f>
        <v>0</v>
      </c>
      <c r="D259" s="104">
        <f>'COG-M'!P1924</f>
        <v>0</v>
      </c>
      <c r="E259" s="104">
        <f>'COG-M'!P1925</f>
        <v>0</v>
      </c>
      <c r="F259" s="104">
        <f>'COG-M'!P1926</f>
        <v>0</v>
      </c>
      <c r="G259" s="104">
        <f>'COG-M'!P1927</f>
        <v>0</v>
      </c>
      <c r="H259" s="104">
        <f>'COG-M'!P1928</f>
        <v>0</v>
      </c>
      <c r="I259" s="104">
        <f>'COG-M'!P1929</f>
        <v>0</v>
      </c>
      <c r="J259" s="104">
        <f>'COG-M'!P1930</f>
        <v>0</v>
      </c>
      <c r="K259" s="104">
        <f>'COG-M'!P1931</f>
        <v>0</v>
      </c>
      <c r="L259" s="104">
        <f>'COG-M'!P1932</f>
        <v>0</v>
      </c>
      <c r="M259" s="105">
        <f t="shared" ref="M259:M262" si="74">SUM(C259:L259)</f>
        <v>0</v>
      </c>
    </row>
    <row r="260" spans="1:13" ht="15.75" customHeight="1">
      <c r="A260" s="140">
        <v>522</v>
      </c>
      <c r="B260" s="141" t="s">
        <v>2476</v>
      </c>
      <c r="C260" s="143">
        <f>'COG-M'!P1933</f>
        <v>0</v>
      </c>
      <c r="D260" s="104">
        <f>'COG-M'!P1934</f>
        <v>0</v>
      </c>
      <c r="E260" s="104">
        <f>'COG-M'!P1935</f>
        <v>0</v>
      </c>
      <c r="F260" s="104">
        <f>'COG-M'!P1936</f>
        <v>0</v>
      </c>
      <c r="G260" s="104">
        <f>'COG-M'!P1937</f>
        <v>0</v>
      </c>
      <c r="H260" s="104">
        <f>'COG-M'!P1938</f>
        <v>0</v>
      </c>
      <c r="I260" s="104">
        <f>'COG-M'!P1939</f>
        <v>0</v>
      </c>
      <c r="J260" s="104">
        <f>'COG-M'!P1940</f>
        <v>0</v>
      </c>
      <c r="K260" s="104">
        <f>'COG-M'!P1941</f>
        <v>0</v>
      </c>
      <c r="L260" s="104">
        <f>'COG-M'!P1942</f>
        <v>0</v>
      </c>
      <c r="M260" s="105">
        <f t="shared" si="74"/>
        <v>0</v>
      </c>
    </row>
    <row r="261" spans="1:13" ht="15.75" customHeight="1">
      <c r="A261" s="140">
        <v>523</v>
      </c>
      <c r="B261" s="141" t="s">
        <v>2477</v>
      </c>
      <c r="C261" s="143">
        <f>'COG-M'!P1943</f>
        <v>0</v>
      </c>
      <c r="D261" s="104">
        <f>'COG-M'!P1944</f>
        <v>0</v>
      </c>
      <c r="E261" s="104">
        <f>'COG-M'!P1945</f>
        <v>0</v>
      </c>
      <c r="F261" s="104">
        <f>'COG-M'!P1946</f>
        <v>0</v>
      </c>
      <c r="G261" s="104">
        <f>'COG-M'!P1947</f>
        <v>0</v>
      </c>
      <c r="H261" s="104">
        <f>'COG-M'!P1948</f>
        <v>0</v>
      </c>
      <c r="I261" s="104">
        <f>'COG-M'!P1949</f>
        <v>0</v>
      </c>
      <c r="J261" s="104">
        <f>'COG-M'!P1950</f>
        <v>0</v>
      </c>
      <c r="K261" s="104">
        <f>'COG-M'!P1951</f>
        <v>0</v>
      </c>
      <c r="L261" s="104">
        <f>'COG-M'!P1952</f>
        <v>0</v>
      </c>
      <c r="M261" s="105">
        <f t="shared" si="74"/>
        <v>0</v>
      </c>
    </row>
    <row r="262" spans="1:13" ht="15.75" customHeight="1">
      <c r="A262" s="140">
        <v>529</v>
      </c>
      <c r="B262" s="141" t="s">
        <v>2891</v>
      </c>
      <c r="C262" s="143">
        <f>'COG-M'!P1953</f>
        <v>0</v>
      </c>
      <c r="D262" s="104">
        <f>'COG-M'!P1954</f>
        <v>0</v>
      </c>
      <c r="E262" s="104">
        <f>'COG-M'!P1955</f>
        <v>0</v>
      </c>
      <c r="F262" s="104">
        <f>'COG-M'!P1956</f>
        <v>0</v>
      </c>
      <c r="G262" s="104">
        <f>'COG-M'!P1957</f>
        <v>0</v>
      </c>
      <c r="H262" s="104">
        <f>'COG-M'!P1958</f>
        <v>0</v>
      </c>
      <c r="I262" s="104">
        <f>'COG-M'!P1959</f>
        <v>0</v>
      </c>
      <c r="J262" s="104">
        <f>'COG-M'!P1960</f>
        <v>0</v>
      </c>
      <c r="K262" s="104">
        <f>'COG-M'!P1961</f>
        <v>0</v>
      </c>
      <c r="L262" s="104">
        <f>'COG-M'!P1962</f>
        <v>0</v>
      </c>
      <c r="M262" s="105">
        <f t="shared" si="74"/>
        <v>0</v>
      </c>
    </row>
    <row r="263" spans="1:13" ht="15.75" customHeight="1">
      <c r="A263" s="149">
        <v>5300</v>
      </c>
      <c r="B263" s="213" t="s">
        <v>2479</v>
      </c>
      <c r="C263" s="148">
        <f t="shared" ref="C263:M263" si="75">SUM(C264:C265)</f>
        <v>0</v>
      </c>
      <c r="D263" s="146">
        <f t="shared" si="75"/>
        <v>0</v>
      </c>
      <c r="E263" s="146">
        <f t="shared" si="75"/>
        <v>0</v>
      </c>
      <c r="F263" s="146">
        <f t="shared" si="75"/>
        <v>0</v>
      </c>
      <c r="G263" s="146">
        <f t="shared" si="75"/>
        <v>0</v>
      </c>
      <c r="H263" s="146">
        <f t="shared" si="75"/>
        <v>0</v>
      </c>
      <c r="I263" s="146">
        <f t="shared" si="75"/>
        <v>0</v>
      </c>
      <c r="J263" s="146">
        <f t="shared" si="75"/>
        <v>0</v>
      </c>
      <c r="K263" s="146">
        <f t="shared" si="75"/>
        <v>0</v>
      </c>
      <c r="L263" s="146">
        <f t="shared" si="75"/>
        <v>0</v>
      </c>
      <c r="M263" s="146">
        <f t="shared" si="75"/>
        <v>0</v>
      </c>
    </row>
    <row r="264" spans="1:13" ht="15.75" customHeight="1">
      <c r="A264" s="140">
        <v>531</v>
      </c>
      <c r="B264" s="141" t="s">
        <v>2480</v>
      </c>
      <c r="C264" s="143">
        <f>'COG-M'!P1964</f>
        <v>0</v>
      </c>
      <c r="D264" s="104">
        <f>'COG-M'!P1965</f>
        <v>0</v>
      </c>
      <c r="E264" s="104">
        <f>'COG-M'!P1966</f>
        <v>0</v>
      </c>
      <c r="F264" s="104">
        <f>'COG-M'!P1967</f>
        <v>0</v>
      </c>
      <c r="G264" s="104">
        <f>'COG-M'!P1968</f>
        <v>0</v>
      </c>
      <c r="H264" s="104">
        <f>'COG-M'!P1969</f>
        <v>0</v>
      </c>
      <c r="I264" s="104">
        <f>'COG-M'!P1970</f>
        <v>0</v>
      </c>
      <c r="J264" s="104">
        <f>'COG-M'!P1971</f>
        <v>0</v>
      </c>
      <c r="K264" s="104">
        <f>'COG-M'!P1972</f>
        <v>0</v>
      </c>
      <c r="L264" s="104">
        <f>'COG-M'!P1973</f>
        <v>0</v>
      </c>
      <c r="M264" s="105">
        <f t="shared" ref="M264:M265" si="76">SUM(C264:L264)</f>
        <v>0</v>
      </c>
    </row>
    <row r="265" spans="1:13" ht="15.75" customHeight="1">
      <c r="A265" s="140">
        <v>532</v>
      </c>
      <c r="B265" s="141" t="s">
        <v>2481</v>
      </c>
      <c r="C265" s="143">
        <f>'COG-M'!P1974</f>
        <v>0</v>
      </c>
      <c r="D265" s="104">
        <f>'COG-M'!P1975</f>
        <v>0</v>
      </c>
      <c r="E265" s="104">
        <f>'COG-M'!P1976</f>
        <v>0</v>
      </c>
      <c r="F265" s="104">
        <f>'COG-M'!P1977</f>
        <v>0</v>
      </c>
      <c r="G265" s="104">
        <f>'COG-M'!P1978</f>
        <v>0</v>
      </c>
      <c r="H265" s="104">
        <f>'COG-M'!P1979</f>
        <v>0</v>
      </c>
      <c r="I265" s="104">
        <f>'COG-M'!P1980</f>
        <v>0</v>
      </c>
      <c r="J265" s="104">
        <f>'COG-M'!P1981</f>
        <v>0</v>
      </c>
      <c r="K265" s="104">
        <f>'COG-M'!P1982</f>
        <v>0</v>
      </c>
      <c r="L265" s="104">
        <f>'COG-M'!P1983</f>
        <v>0</v>
      </c>
      <c r="M265" s="105">
        <f t="shared" si="76"/>
        <v>0</v>
      </c>
    </row>
    <row r="266" spans="1:13" ht="15.75" customHeight="1">
      <c r="A266" s="149">
        <v>5400</v>
      </c>
      <c r="B266" s="213" t="s">
        <v>2892</v>
      </c>
      <c r="C266" s="148">
        <f t="shared" ref="C266:M266" si="77">SUM(C267:C272)</f>
        <v>0</v>
      </c>
      <c r="D266" s="146">
        <f t="shared" si="77"/>
        <v>0</v>
      </c>
      <c r="E266" s="146">
        <f t="shared" si="77"/>
        <v>0</v>
      </c>
      <c r="F266" s="146">
        <f t="shared" si="77"/>
        <v>800004</v>
      </c>
      <c r="G266" s="146">
        <f t="shared" si="77"/>
        <v>0</v>
      </c>
      <c r="H266" s="146">
        <f t="shared" si="77"/>
        <v>0</v>
      </c>
      <c r="I266" s="146">
        <f t="shared" si="77"/>
        <v>0</v>
      </c>
      <c r="J266" s="146">
        <f t="shared" si="77"/>
        <v>0</v>
      </c>
      <c r="K266" s="146">
        <f t="shared" si="77"/>
        <v>0</v>
      </c>
      <c r="L266" s="146">
        <f t="shared" si="77"/>
        <v>0</v>
      </c>
      <c r="M266" s="146">
        <f t="shared" si="77"/>
        <v>800004</v>
      </c>
    </row>
    <row r="267" spans="1:13" ht="15.75" customHeight="1">
      <c r="A267" s="140">
        <v>541</v>
      </c>
      <c r="B267" s="141" t="s">
        <v>2483</v>
      </c>
      <c r="C267" s="143">
        <f>'COG-M'!P1985</f>
        <v>0</v>
      </c>
      <c r="D267" s="104">
        <f>'COG-M'!P1986</f>
        <v>0</v>
      </c>
      <c r="E267" s="104">
        <f>'COG-M'!P1987</f>
        <v>0</v>
      </c>
      <c r="F267" s="104">
        <f>'COG-M'!P1988</f>
        <v>800004</v>
      </c>
      <c r="G267" s="104">
        <f>'COG-M'!P1989</f>
        <v>0</v>
      </c>
      <c r="H267" s="104">
        <f>'COG-M'!P1990</f>
        <v>0</v>
      </c>
      <c r="I267" s="104">
        <f>'COG-M'!P1991</f>
        <v>0</v>
      </c>
      <c r="J267" s="104">
        <f>'COG-M'!P1992</f>
        <v>0</v>
      </c>
      <c r="K267" s="104">
        <f>'COG-M'!P1993</f>
        <v>0</v>
      </c>
      <c r="L267" s="104">
        <f>'COG-M'!P1994</f>
        <v>0</v>
      </c>
      <c r="M267" s="105">
        <f t="shared" ref="M267:M272" si="78">SUM(C267:L267)</f>
        <v>800004</v>
      </c>
    </row>
    <row r="268" spans="1:13" ht="15.75" customHeight="1">
      <c r="A268" s="140">
        <v>542</v>
      </c>
      <c r="B268" s="141" t="s">
        <v>2484</v>
      </c>
      <c r="C268" s="143">
        <f>'COG-M'!P1995</f>
        <v>0</v>
      </c>
      <c r="D268" s="104">
        <f>'COG-M'!P1996</f>
        <v>0</v>
      </c>
      <c r="E268" s="104">
        <f>'COG-M'!P1997</f>
        <v>0</v>
      </c>
      <c r="F268" s="104">
        <f>'COG-M'!P1998</f>
        <v>0</v>
      </c>
      <c r="G268" s="104">
        <f>'COG-M'!P1999</f>
        <v>0</v>
      </c>
      <c r="H268" s="104">
        <f>'COG-M'!P2000</f>
        <v>0</v>
      </c>
      <c r="I268" s="104">
        <f>'COG-M'!P2001</f>
        <v>0</v>
      </c>
      <c r="J268" s="104">
        <f>'COG-M'!P2002</f>
        <v>0</v>
      </c>
      <c r="K268" s="104">
        <f>'COG-M'!P2003</f>
        <v>0</v>
      </c>
      <c r="L268" s="104">
        <f>'COG-M'!P2004</f>
        <v>0</v>
      </c>
      <c r="M268" s="105">
        <f t="shared" si="78"/>
        <v>0</v>
      </c>
    </row>
    <row r="269" spans="1:13" ht="15.75" customHeight="1">
      <c r="A269" s="140">
        <v>543</v>
      </c>
      <c r="B269" s="141" t="s">
        <v>2485</v>
      </c>
      <c r="C269" s="143">
        <f>'COG-M'!P2005</f>
        <v>0</v>
      </c>
      <c r="D269" s="104">
        <f>'COG-M'!P2006</f>
        <v>0</v>
      </c>
      <c r="E269" s="104">
        <f>'COG-M'!P2007</f>
        <v>0</v>
      </c>
      <c r="F269" s="104">
        <f>'COG-M'!P2008</f>
        <v>0</v>
      </c>
      <c r="G269" s="104">
        <f>'COG-M'!P2009</f>
        <v>0</v>
      </c>
      <c r="H269" s="104">
        <f>'COG-M'!P2010</f>
        <v>0</v>
      </c>
      <c r="I269" s="104">
        <f>'COG-M'!P2011</f>
        <v>0</v>
      </c>
      <c r="J269" s="104">
        <f>'COG-M'!P2012</f>
        <v>0</v>
      </c>
      <c r="K269" s="104">
        <f>'COG-M'!P2013</f>
        <v>0</v>
      </c>
      <c r="L269" s="104">
        <f>'COG-M'!P2014</f>
        <v>0</v>
      </c>
      <c r="M269" s="105">
        <f t="shared" si="78"/>
        <v>0</v>
      </c>
    </row>
    <row r="270" spans="1:13" ht="15.75" customHeight="1">
      <c r="A270" s="140">
        <v>544</v>
      </c>
      <c r="B270" s="141" t="s">
        <v>2486</v>
      </c>
      <c r="C270" s="143">
        <f>'COG-M'!P2015</f>
        <v>0</v>
      </c>
      <c r="D270" s="104">
        <f>'COG-M'!P2016</f>
        <v>0</v>
      </c>
      <c r="E270" s="104">
        <f>'COG-M'!P2017</f>
        <v>0</v>
      </c>
      <c r="F270" s="104">
        <f>'COG-M'!P2018</f>
        <v>0</v>
      </c>
      <c r="G270" s="104">
        <f>'COG-M'!P2019</f>
        <v>0</v>
      </c>
      <c r="H270" s="104">
        <f>'COG-M'!P2020</f>
        <v>0</v>
      </c>
      <c r="I270" s="104">
        <f>'COG-M'!P2021</f>
        <v>0</v>
      </c>
      <c r="J270" s="104">
        <f>'COG-M'!P2022</f>
        <v>0</v>
      </c>
      <c r="K270" s="104">
        <f>'COG-M'!P2023</f>
        <v>0</v>
      </c>
      <c r="L270" s="104">
        <f>'COG-M'!P2024</f>
        <v>0</v>
      </c>
      <c r="M270" s="105">
        <f t="shared" si="78"/>
        <v>0</v>
      </c>
    </row>
    <row r="271" spans="1:13" ht="15.75" customHeight="1">
      <c r="A271" s="140">
        <v>545</v>
      </c>
      <c r="B271" s="141" t="s">
        <v>2487</v>
      </c>
      <c r="C271" s="143">
        <f>'COG-M'!P2025</f>
        <v>0</v>
      </c>
      <c r="D271" s="104">
        <f>'COG-M'!P2026</f>
        <v>0</v>
      </c>
      <c r="E271" s="104">
        <f>'COG-M'!P2027</f>
        <v>0</v>
      </c>
      <c r="F271" s="104">
        <f>'COG-M'!P2028</f>
        <v>0</v>
      </c>
      <c r="G271" s="104">
        <f>'COG-M'!P2029</f>
        <v>0</v>
      </c>
      <c r="H271" s="104">
        <f>'COG-M'!P2030</f>
        <v>0</v>
      </c>
      <c r="I271" s="104">
        <f>'COG-M'!P2031</f>
        <v>0</v>
      </c>
      <c r="J271" s="104">
        <f>'COG-M'!P2032</f>
        <v>0</v>
      </c>
      <c r="K271" s="104">
        <f>'COG-M'!P2033</f>
        <v>0</v>
      </c>
      <c r="L271" s="104">
        <f>'COG-M'!P2034</f>
        <v>0</v>
      </c>
      <c r="M271" s="105">
        <f t="shared" si="78"/>
        <v>0</v>
      </c>
    </row>
    <row r="272" spans="1:13" ht="15.75" customHeight="1">
      <c r="A272" s="140">
        <v>549</v>
      </c>
      <c r="B272" s="141" t="s">
        <v>2488</v>
      </c>
      <c r="C272" s="143">
        <f>'COG-M'!P2035</f>
        <v>0</v>
      </c>
      <c r="D272" s="104">
        <f>'COG-M'!P2036</f>
        <v>0</v>
      </c>
      <c r="E272" s="104">
        <f>'COG-M'!P2037</f>
        <v>0</v>
      </c>
      <c r="F272" s="104">
        <f>'COG-M'!P2038</f>
        <v>0</v>
      </c>
      <c r="G272" s="104">
        <f>'COG-M'!P2039</f>
        <v>0</v>
      </c>
      <c r="H272" s="104">
        <f>'COG-M'!P2040</f>
        <v>0</v>
      </c>
      <c r="I272" s="104">
        <f>'COG-M'!P2041</f>
        <v>0</v>
      </c>
      <c r="J272" s="104">
        <f>'COG-M'!P2042</f>
        <v>0</v>
      </c>
      <c r="K272" s="104">
        <f>'COG-M'!P2043</f>
        <v>0</v>
      </c>
      <c r="L272" s="104">
        <f>'COG-M'!P2044</f>
        <v>0</v>
      </c>
      <c r="M272" s="105">
        <f t="shared" si="78"/>
        <v>0</v>
      </c>
    </row>
    <row r="273" spans="1:13" ht="15.75" customHeight="1">
      <c r="A273" s="149">
        <v>5500</v>
      </c>
      <c r="B273" s="213" t="s">
        <v>2489</v>
      </c>
      <c r="C273" s="148">
        <f t="shared" ref="C273:M273" si="79">SUM(C274)</f>
        <v>0</v>
      </c>
      <c r="D273" s="146">
        <f t="shared" si="79"/>
        <v>0</v>
      </c>
      <c r="E273" s="146">
        <f t="shared" si="79"/>
        <v>0</v>
      </c>
      <c r="F273" s="146">
        <f t="shared" si="79"/>
        <v>0</v>
      </c>
      <c r="G273" s="146">
        <f t="shared" si="79"/>
        <v>0</v>
      </c>
      <c r="H273" s="146">
        <f t="shared" si="79"/>
        <v>0</v>
      </c>
      <c r="I273" s="146">
        <f t="shared" si="79"/>
        <v>0</v>
      </c>
      <c r="J273" s="146">
        <f t="shared" si="79"/>
        <v>0</v>
      </c>
      <c r="K273" s="146">
        <f t="shared" si="79"/>
        <v>0</v>
      </c>
      <c r="L273" s="146">
        <f t="shared" si="79"/>
        <v>0</v>
      </c>
      <c r="M273" s="146">
        <f t="shared" si="79"/>
        <v>0</v>
      </c>
    </row>
    <row r="274" spans="1:13" ht="15.75" customHeight="1">
      <c r="A274" s="140">
        <v>551</v>
      </c>
      <c r="B274" s="141" t="s">
        <v>2489</v>
      </c>
      <c r="C274" s="143">
        <f>'COG-M'!P2046</f>
        <v>0</v>
      </c>
      <c r="D274" s="104">
        <f>'COG-M'!P2047</f>
        <v>0</v>
      </c>
      <c r="E274" s="104">
        <f>'COG-M'!P2048</f>
        <v>0</v>
      </c>
      <c r="F274" s="104">
        <f>'COG-M'!P2049</f>
        <v>0</v>
      </c>
      <c r="G274" s="104">
        <f>'COG-M'!P2050</f>
        <v>0</v>
      </c>
      <c r="H274" s="104">
        <f>'COG-M'!P2051</f>
        <v>0</v>
      </c>
      <c r="I274" s="104">
        <f>'COG-M'!P2052</f>
        <v>0</v>
      </c>
      <c r="J274" s="104">
        <f>'COG-M'!P2053</f>
        <v>0</v>
      </c>
      <c r="K274" s="104">
        <f>'COG-M'!P2054</f>
        <v>0</v>
      </c>
      <c r="L274" s="104">
        <f>'COG-M'!P2055</f>
        <v>0</v>
      </c>
      <c r="M274" s="105">
        <f>SUM(C274:L274)</f>
        <v>0</v>
      </c>
    </row>
    <row r="275" spans="1:13" ht="15.75" customHeight="1">
      <c r="A275" s="149">
        <v>5600</v>
      </c>
      <c r="B275" s="213" t="s">
        <v>2893</v>
      </c>
      <c r="C275" s="148">
        <f t="shared" ref="C275:M275" si="80">SUM(C276:C283)</f>
        <v>0</v>
      </c>
      <c r="D275" s="146">
        <f t="shared" si="80"/>
        <v>0</v>
      </c>
      <c r="E275" s="146">
        <f t="shared" si="80"/>
        <v>0</v>
      </c>
      <c r="F275" s="146">
        <f t="shared" si="80"/>
        <v>504000</v>
      </c>
      <c r="G275" s="146">
        <f t="shared" si="80"/>
        <v>0</v>
      </c>
      <c r="H275" s="146">
        <f t="shared" si="80"/>
        <v>0</v>
      </c>
      <c r="I275" s="146">
        <f t="shared" si="80"/>
        <v>0</v>
      </c>
      <c r="J275" s="146">
        <f t="shared" si="80"/>
        <v>0</v>
      </c>
      <c r="K275" s="146">
        <f t="shared" si="80"/>
        <v>0</v>
      </c>
      <c r="L275" s="146">
        <f t="shared" si="80"/>
        <v>0</v>
      </c>
      <c r="M275" s="146">
        <f t="shared" si="80"/>
        <v>504000</v>
      </c>
    </row>
    <row r="276" spans="1:13" ht="15.75" customHeight="1">
      <c r="A276" s="140">
        <v>561</v>
      </c>
      <c r="B276" s="141" t="s">
        <v>2491</v>
      </c>
      <c r="C276" s="143">
        <f>'COG-M'!P2057</f>
        <v>0</v>
      </c>
      <c r="D276" s="104">
        <f>'COG-M'!P2058</f>
        <v>0</v>
      </c>
      <c r="E276" s="104">
        <f>'COG-M'!P2059</f>
        <v>0</v>
      </c>
      <c r="F276" s="104">
        <f>'COG-M'!P2060</f>
        <v>0</v>
      </c>
      <c r="G276" s="104">
        <f>'COG-M'!P2061</f>
        <v>0</v>
      </c>
      <c r="H276" s="104">
        <f>'COG-M'!P2062</f>
        <v>0</v>
      </c>
      <c r="I276" s="104">
        <f>'COG-M'!P2063</f>
        <v>0</v>
      </c>
      <c r="J276" s="104">
        <f>'COG-M'!P2064</f>
        <v>0</v>
      </c>
      <c r="K276" s="104">
        <f>'COG-M'!P2065</f>
        <v>0</v>
      </c>
      <c r="L276" s="104">
        <f>'COG-M'!P2066</f>
        <v>0</v>
      </c>
      <c r="M276" s="105">
        <f t="shared" ref="M276:M283" si="81">SUM(C276:L276)</f>
        <v>0</v>
      </c>
    </row>
    <row r="277" spans="1:13" ht="15.75" customHeight="1">
      <c r="A277" s="140">
        <v>562</v>
      </c>
      <c r="B277" s="141" t="s">
        <v>2492</v>
      </c>
      <c r="C277" s="143">
        <f>'COG-M'!P2067</f>
        <v>0</v>
      </c>
      <c r="D277" s="104">
        <f>'COG-M'!P2068</f>
        <v>0</v>
      </c>
      <c r="E277" s="104">
        <f>'COG-M'!P2069</f>
        <v>0</v>
      </c>
      <c r="F277" s="104">
        <f>'COG-M'!P2070</f>
        <v>0</v>
      </c>
      <c r="G277" s="104">
        <f>'COG-M'!P2071</f>
        <v>0</v>
      </c>
      <c r="H277" s="104">
        <f>'COG-M'!P2072</f>
        <v>0</v>
      </c>
      <c r="I277" s="104">
        <f>'COG-M'!P2073</f>
        <v>0</v>
      </c>
      <c r="J277" s="104">
        <f>'COG-M'!P2074</f>
        <v>0</v>
      </c>
      <c r="K277" s="104">
        <f>'COG-M'!P2075</f>
        <v>0</v>
      </c>
      <c r="L277" s="104">
        <f>'COG-M'!P2076</f>
        <v>0</v>
      </c>
      <c r="M277" s="105">
        <f t="shared" si="81"/>
        <v>0</v>
      </c>
    </row>
    <row r="278" spans="1:13" ht="15.75" customHeight="1">
      <c r="A278" s="140">
        <v>563</v>
      </c>
      <c r="B278" s="141" t="s">
        <v>2493</v>
      </c>
      <c r="C278" s="143">
        <f>'COG-M'!P2077</f>
        <v>0</v>
      </c>
      <c r="D278" s="104">
        <f>'COG-M'!P2078</f>
        <v>0</v>
      </c>
      <c r="E278" s="104">
        <f>'COG-M'!P2079</f>
        <v>0</v>
      </c>
      <c r="F278" s="104">
        <f>'COG-M'!P2080</f>
        <v>0</v>
      </c>
      <c r="G278" s="104">
        <f>'COG-M'!P2081</f>
        <v>0</v>
      </c>
      <c r="H278" s="104">
        <f>'COG-M'!P2082</f>
        <v>0</v>
      </c>
      <c r="I278" s="104">
        <f>'COG-M'!P2083</f>
        <v>0</v>
      </c>
      <c r="J278" s="104">
        <f>'COG-M'!P2084</f>
        <v>0</v>
      </c>
      <c r="K278" s="104">
        <f>'COG-M'!P2085</f>
        <v>0</v>
      </c>
      <c r="L278" s="104">
        <f>'COG-M'!P2086</f>
        <v>0</v>
      </c>
      <c r="M278" s="105">
        <f t="shared" si="81"/>
        <v>0</v>
      </c>
    </row>
    <row r="279" spans="1:13" ht="30" customHeight="1">
      <c r="A279" s="140">
        <v>564</v>
      </c>
      <c r="B279" s="141" t="s">
        <v>2494</v>
      </c>
      <c r="C279" s="143">
        <f>'COG-M'!P2087</f>
        <v>0</v>
      </c>
      <c r="D279" s="104">
        <f>'COG-M'!P2088</f>
        <v>0</v>
      </c>
      <c r="E279" s="104">
        <f>'COG-M'!P2089</f>
        <v>0</v>
      </c>
      <c r="F279" s="104">
        <f>'COG-M'!P2090</f>
        <v>0</v>
      </c>
      <c r="G279" s="104">
        <f>'COG-M'!P2091</f>
        <v>0</v>
      </c>
      <c r="H279" s="104">
        <f>'COG-M'!P2092</f>
        <v>0</v>
      </c>
      <c r="I279" s="104">
        <f>'COG-M'!P2093</f>
        <v>0</v>
      </c>
      <c r="J279" s="104">
        <f>'COG-M'!P2094</f>
        <v>0</v>
      </c>
      <c r="K279" s="104">
        <f>'COG-M'!P2095</f>
        <v>0</v>
      </c>
      <c r="L279" s="104">
        <f>'COG-M'!P2096</f>
        <v>0</v>
      </c>
      <c r="M279" s="105">
        <f t="shared" si="81"/>
        <v>0</v>
      </c>
    </row>
    <row r="280" spans="1:13" ht="15.75" customHeight="1">
      <c r="A280" s="140">
        <v>565</v>
      </c>
      <c r="B280" s="141" t="s">
        <v>2495</v>
      </c>
      <c r="C280" s="143">
        <f>'COG-M'!P2097</f>
        <v>0</v>
      </c>
      <c r="D280" s="104">
        <f>'COG-M'!P2098</f>
        <v>0</v>
      </c>
      <c r="E280" s="104">
        <f>'COG-M'!P2099</f>
        <v>0</v>
      </c>
      <c r="F280" s="104">
        <f>'COG-M'!P2100</f>
        <v>0</v>
      </c>
      <c r="G280" s="104">
        <f>'COG-M'!P2101</f>
        <v>0</v>
      </c>
      <c r="H280" s="104">
        <f>'COG-M'!P2102</f>
        <v>0</v>
      </c>
      <c r="I280" s="104">
        <f>'COG-M'!P2103</f>
        <v>0</v>
      </c>
      <c r="J280" s="104">
        <f>'COG-M'!P2104</f>
        <v>0</v>
      </c>
      <c r="K280" s="104">
        <f>'COG-M'!P2105</f>
        <v>0</v>
      </c>
      <c r="L280" s="104">
        <f>'COG-M'!P2106</f>
        <v>0</v>
      </c>
      <c r="M280" s="105">
        <f t="shared" si="81"/>
        <v>0</v>
      </c>
    </row>
    <row r="281" spans="1:13" ht="15.75" customHeight="1">
      <c r="A281" s="140">
        <v>566</v>
      </c>
      <c r="B281" s="141" t="s">
        <v>2496</v>
      </c>
      <c r="C281" s="143">
        <f>'COG-M'!P2107</f>
        <v>0</v>
      </c>
      <c r="D281" s="104">
        <f>'COG-M'!P2108</f>
        <v>0</v>
      </c>
      <c r="E281" s="104">
        <f>'COG-M'!P2109</f>
        <v>0</v>
      </c>
      <c r="F281" s="104">
        <f>'COG-M'!P2110</f>
        <v>0</v>
      </c>
      <c r="G281" s="104">
        <f>'COG-M'!P2111</f>
        <v>0</v>
      </c>
      <c r="H281" s="104">
        <f>'COG-M'!P2112</f>
        <v>0</v>
      </c>
      <c r="I281" s="104">
        <f>'COG-M'!P2113</f>
        <v>0</v>
      </c>
      <c r="J281" s="104">
        <f>'COG-M'!P2114</f>
        <v>0</v>
      </c>
      <c r="K281" s="104">
        <f>'COG-M'!P2115</f>
        <v>0</v>
      </c>
      <c r="L281" s="104">
        <f>'COG-M'!P2116</f>
        <v>0</v>
      </c>
      <c r="M281" s="105">
        <f t="shared" si="81"/>
        <v>0</v>
      </c>
    </row>
    <row r="282" spans="1:13" ht="15.75" customHeight="1">
      <c r="A282" s="140">
        <v>567</v>
      </c>
      <c r="B282" s="141" t="s">
        <v>2497</v>
      </c>
      <c r="C282" s="143">
        <f>'COG-M'!P2117</f>
        <v>0</v>
      </c>
      <c r="D282" s="104">
        <f>'COG-M'!P2118</f>
        <v>0</v>
      </c>
      <c r="E282" s="104">
        <f>'COG-M'!P2119</f>
        <v>0</v>
      </c>
      <c r="F282" s="104">
        <f>'COG-M'!P2120</f>
        <v>504000</v>
      </c>
      <c r="G282" s="104">
        <f>'COG-M'!P2121</f>
        <v>0</v>
      </c>
      <c r="H282" s="104">
        <f>'COG-M'!P2122</f>
        <v>0</v>
      </c>
      <c r="I282" s="104">
        <f>'COG-M'!P2123</f>
        <v>0</v>
      </c>
      <c r="J282" s="104">
        <f>'COG-M'!P2124</f>
        <v>0</v>
      </c>
      <c r="K282" s="104">
        <f>'COG-M'!P2125</f>
        <v>0</v>
      </c>
      <c r="L282" s="104">
        <f>'COG-M'!P2126</f>
        <v>0</v>
      </c>
      <c r="M282" s="105">
        <f t="shared" si="81"/>
        <v>504000</v>
      </c>
    </row>
    <row r="283" spans="1:13" ht="15.75" customHeight="1">
      <c r="A283" s="140">
        <v>569</v>
      </c>
      <c r="B283" s="141" t="s">
        <v>2498</v>
      </c>
      <c r="C283" s="143">
        <f>'COG-M'!P2127</f>
        <v>0</v>
      </c>
      <c r="D283" s="104">
        <f>'COG-M'!P2128</f>
        <v>0</v>
      </c>
      <c r="E283" s="104">
        <f>'COG-M'!P2129</f>
        <v>0</v>
      </c>
      <c r="F283" s="104">
        <f>'COG-M'!P2130</f>
        <v>0</v>
      </c>
      <c r="G283" s="104">
        <f>'COG-M'!P2131</f>
        <v>0</v>
      </c>
      <c r="H283" s="104">
        <f>'COG-M'!P2132</f>
        <v>0</v>
      </c>
      <c r="I283" s="104">
        <f>'COG-M'!P2133</f>
        <v>0</v>
      </c>
      <c r="J283" s="104">
        <f>'COG-M'!P2134</f>
        <v>0</v>
      </c>
      <c r="K283" s="104">
        <f>'COG-M'!P2135</f>
        <v>0</v>
      </c>
      <c r="L283" s="104">
        <f>'COG-M'!P2136</f>
        <v>0</v>
      </c>
      <c r="M283" s="105">
        <f t="shared" si="81"/>
        <v>0</v>
      </c>
    </row>
    <row r="284" spans="1:13" ht="15.75" customHeight="1">
      <c r="A284" s="149">
        <v>5700</v>
      </c>
      <c r="B284" s="213" t="s">
        <v>2894</v>
      </c>
      <c r="C284" s="148">
        <f t="shared" ref="C284:M284" si="82">SUM(C285:C293)</f>
        <v>0</v>
      </c>
      <c r="D284" s="146">
        <f t="shared" si="82"/>
        <v>0</v>
      </c>
      <c r="E284" s="146">
        <f t="shared" si="82"/>
        <v>0</v>
      </c>
      <c r="F284" s="146">
        <f t="shared" si="82"/>
        <v>0</v>
      </c>
      <c r="G284" s="146">
        <f t="shared" si="82"/>
        <v>0</v>
      </c>
      <c r="H284" s="146">
        <f t="shared" si="82"/>
        <v>0</v>
      </c>
      <c r="I284" s="146">
        <f t="shared" si="82"/>
        <v>0</v>
      </c>
      <c r="J284" s="146">
        <f t="shared" si="82"/>
        <v>0</v>
      </c>
      <c r="K284" s="146">
        <f t="shared" si="82"/>
        <v>0</v>
      </c>
      <c r="L284" s="146">
        <f t="shared" si="82"/>
        <v>0</v>
      </c>
      <c r="M284" s="146">
        <f t="shared" si="82"/>
        <v>0</v>
      </c>
    </row>
    <row r="285" spans="1:13" ht="15.75" customHeight="1">
      <c r="A285" s="140">
        <v>571</v>
      </c>
      <c r="B285" s="141" t="s">
        <v>2500</v>
      </c>
      <c r="C285" s="143">
        <f>'COG-M'!P2138</f>
        <v>0</v>
      </c>
      <c r="D285" s="104">
        <f>'COG-M'!P2139</f>
        <v>0</v>
      </c>
      <c r="E285" s="104">
        <f>'COG-M'!P2140</f>
        <v>0</v>
      </c>
      <c r="F285" s="104">
        <f>'COG-M'!P2141</f>
        <v>0</v>
      </c>
      <c r="G285" s="104">
        <f>'COG-M'!P2142</f>
        <v>0</v>
      </c>
      <c r="H285" s="104">
        <f>'COG-M'!P2143</f>
        <v>0</v>
      </c>
      <c r="I285" s="104">
        <f>'COG-M'!P2144</f>
        <v>0</v>
      </c>
      <c r="J285" s="104">
        <f>'COG-M'!P2145</f>
        <v>0</v>
      </c>
      <c r="K285" s="104">
        <f>'COG-M'!P2146</f>
        <v>0</v>
      </c>
      <c r="L285" s="104">
        <f>'COG-M'!P2147</f>
        <v>0</v>
      </c>
      <c r="M285" s="105">
        <f t="shared" ref="M285:M293" si="83">SUM(C285:L285)</f>
        <v>0</v>
      </c>
    </row>
    <row r="286" spans="1:13" ht="15.75" customHeight="1">
      <c r="A286" s="140">
        <v>572</v>
      </c>
      <c r="B286" s="141" t="s">
        <v>2501</v>
      </c>
      <c r="C286" s="143">
        <f>'COG-M'!P2148</f>
        <v>0</v>
      </c>
      <c r="D286" s="104">
        <f>'COG-M'!P2149</f>
        <v>0</v>
      </c>
      <c r="E286" s="104">
        <f>'COG-M'!P2150</f>
        <v>0</v>
      </c>
      <c r="F286" s="104">
        <f>'COG-M'!P2151</f>
        <v>0</v>
      </c>
      <c r="G286" s="104">
        <f>'COG-M'!P2152</f>
        <v>0</v>
      </c>
      <c r="H286" s="104">
        <f>'COG-M'!P2153</f>
        <v>0</v>
      </c>
      <c r="I286" s="104">
        <f>'COG-M'!P2154</f>
        <v>0</v>
      </c>
      <c r="J286" s="104">
        <f>'COG-M'!P2155</f>
        <v>0</v>
      </c>
      <c r="K286" s="104">
        <f>'COG-M'!P2156</f>
        <v>0</v>
      </c>
      <c r="L286" s="104">
        <f>'COG-M'!P2157</f>
        <v>0</v>
      </c>
      <c r="M286" s="105">
        <f t="shared" si="83"/>
        <v>0</v>
      </c>
    </row>
    <row r="287" spans="1:13" ht="15.75" customHeight="1">
      <c r="A287" s="140">
        <v>573</v>
      </c>
      <c r="B287" s="141" t="s">
        <v>2502</v>
      </c>
      <c r="C287" s="143">
        <f>'COG-M'!P2158</f>
        <v>0</v>
      </c>
      <c r="D287" s="104">
        <f>'COG-M'!P2159</f>
        <v>0</v>
      </c>
      <c r="E287" s="104">
        <f>'COG-M'!P2160</f>
        <v>0</v>
      </c>
      <c r="F287" s="104">
        <f>'COG-M'!P2161</f>
        <v>0</v>
      </c>
      <c r="G287" s="104">
        <f>'COG-M'!P2162</f>
        <v>0</v>
      </c>
      <c r="H287" s="104">
        <f>'COG-M'!P2163</f>
        <v>0</v>
      </c>
      <c r="I287" s="104">
        <f>'COG-M'!P2164</f>
        <v>0</v>
      </c>
      <c r="J287" s="104">
        <f>'COG-M'!P2165</f>
        <v>0</v>
      </c>
      <c r="K287" s="104">
        <f>'COG-M'!P2166</f>
        <v>0</v>
      </c>
      <c r="L287" s="104">
        <f>'COG-M'!P2167</f>
        <v>0</v>
      </c>
      <c r="M287" s="105">
        <f t="shared" si="83"/>
        <v>0</v>
      </c>
    </row>
    <row r="288" spans="1:13" ht="15.75" customHeight="1">
      <c r="A288" s="140">
        <v>574</v>
      </c>
      <c r="B288" s="141" t="s">
        <v>2895</v>
      </c>
      <c r="C288" s="143">
        <f>'COG-M'!P2168</f>
        <v>0</v>
      </c>
      <c r="D288" s="104">
        <f>'COG-M'!P2169</f>
        <v>0</v>
      </c>
      <c r="E288" s="104">
        <f>'COG-M'!P2170</f>
        <v>0</v>
      </c>
      <c r="F288" s="104">
        <f>'COG-M'!P2171</f>
        <v>0</v>
      </c>
      <c r="G288" s="104">
        <f>'COG-M'!P2172</f>
        <v>0</v>
      </c>
      <c r="H288" s="104">
        <f>'COG-M'!P2173</f>
        <v>0</v>
      </c>
      <c r="I288" s="104">
        <f>'COG-M'!P2174</f>
        <v>0</v>
      </c>
      <c r="J288" s="104">
        <f>'COG-M'!P2175</f>
        <v>0</v>
      </c>
      <c r="K288" s="104">
        <f>'COG-M'!P2176</f>
        <v>0</v>
      </c>
      <c r="L288" s="104">
        <f>'COG-M'!P2177</f>
        <v>0</v>
      </c>
      <c r="M288" s="105">
        <f t="shared" si="83"/>
        <v>0</v>
      </c>
    </row>
    <row r="289" spans="1:13" ht="15.75" customHeight="1">
      <c r="A289" s="140">
        <v>575</v>
      </c>
      <c r="B289" s="141" t="s">
        <v>2504</v>
      </c>
      <c r="C289" s="143">
        <f>'COG-M'!P2178</f>
        <v>0</v>
      </c>
      <c r="D289" s="104">
        <f>'COG-M'!P2179</f>
        <v>0</v>
      </c>
      <c r="E289" s="104">
        <f>'COG-M'!P2180</f>
        <v>0</v>
      </c>
      <c r="F289" s="104">
        <f>'COG-M'!P2181</f>
        <v>0</v>
      </c>
      <c r="G289" s="104">
        <f>'COG-M'!P2182</f>
        <v>0</v>
      </c>
      <c r="H289" s="104">
        <f>'COG-M'!P2183</f>
        <v>0</v>
      </c>
      <c r="I289" s="104">
        <f>'COG-M'!P2184</f>
        <v>0</v>
      </c>
      <c r="J289" s="104">
        <f>'COG-M'!P2185</f>
        <v>0</v>
      </c>
      <c r="K289" s="104">
        <f>'COG-M'!P2186</f>
        <v>0</v>
      </c>
      <c r="L289" s="104">
        <f>'COG-M'!P2187</f>
        <v>0</v>
      </c>
      <c r="M289" s="105">
        <f t="shared" si="83"/>
        <v>0</v>
      </c>
    </row>
    <row r="290" spans="1:13" ht="15.75" customHeight="1">
      <c r="A290" s="140">
        <v>576</v>
      </c>
      <c r="B290" s="141" t="s">
        <v>2505</v>
      </c>
      <c r="C290" s="143">
        <f>'COG-M'!P2188</f>
        <v>0</v>
      </c>
      <c r="D290" s="104">
        <f>'COG-M'!P2189</f>
        <v>0</v>
      </c>
      <c r="E290" s="104">
        <f>'COG-M'!P2190</f>
        <v>0</v>
      </c>
      <c r="F290" s="104">
        <f>'COG-M'!P2191</f>
        <v>0</v>
      </c>
      <c r="G290" s="104">
        <f>'COG-M'!P2192</f>
        <v>0</v>
      </c>
      <c r="H290" s="104">
        <f>'COG-M'!P2193</f>
        <v>0</v>
      </c>
      <c r="I290" s="104">
        <f>'COG-M'!P2194</f>
        <v>0</v>
      </c>
      <c r="J290" s="104">
        <f>'COG-M'!P2195</f>
        <v>0</v>
      </c>
      <c r="K290" s="104">
        <f>'COG-M'!P2196</f>
        <v>0</v>
      </c>
      <c r="L290" s="104">
        <f>'COG-M'!P2197</f>
        <v>0</v>
      </c>
      <c r="M290" s="105">
        <f t="shared" si="83"/>
        <v>0</v>
      </c>
    </row>
    <row r="291" spans="1:13" ht="15.75" customHeight="1">
      <c r="A291" s="140">
        <v>577</v>
      </c>
      <c r="B291" s="141" t="s">
        <v>2506</v>
      </c>
      <c r="C291" s="143">
        <f>'COG-M'!P2198</f>
        <v>0</v>
      </c>
      <c r="D291" s="104">
        <f>'COG-M'!P2199</f>
        <v>0</v>
      </c>
      <c r="E291" s="104">
        <f>'COG-M'!P2200</f>
        <v>0</v>
      </c>
      <c r="F291" s="104">
        <f>'COG-M'!P2201</f>
        <v>0</v>
      </c>
      <c r="G291" s="104">
        <f>'COG-M'!P2202</f>
        <v>0</v>
      </c>
      <c r="H291" s="104">
        <f>'COG-M'!P2203</f>
        <v>0</v>
      </c>
      <c r="I291" s="104">
        <f>'COG-M'!P2204</f>
        <v>0</v>
      </c>
      <c r="J291" s="104">
        <f>'COG-M'!P2205</f>
        <v>0</v>
      </c>
      <c r="K291" s="104">
        <f>'COG-M'!P2206</f>
        <v>0</v>
      </c>
      <c r="L291" s="104">
        <f>'COG-M'!P2207</f>
        <v>0</v>
      </c>
      <c r="M291" s="105">
        <f t="shared" si="83"/>
        <v>0</v>
      </c>
    </row>
    <row r="292" spans="1:13" ht="15.75" customHeight="1">
      <c r="A292" s="140">
        <v>578</v>
      </c>
      <c r="B292" s="141" t="s">
        <v>2507</v>
      </c>
      <c r="C292" s="143">
        <f>'COG-M'!P2208</f>
        <v>0</v>
      </c>
      <c r="D292" s="104">
        <f>'COG-M'!P2209</f>
        <v>0</v>
      </c>
      <c r="E292" s="104">
        <f>'COG-M'!P2210</f>
        <v>0</v>
      </c>
      <c r="F292" s="104">
        <f>'COG-M'!P2211</f>
        <v>0</v>
      </c>
      <c r="G292" s="104">
        <f>'COG-M'!P2212</f>
        <v>0</v>
      </c>
      <c r="H292" s="104">
        <f>'COG-M'!P2213</f>
        <v>0</v>
      </c>
      <c r="I292" s="104">
        <f>'COG-M'!P2214</f>
        <v>0</v>
      </c>
      <c r="J292" s="104">
        <f>'COG-M'!P2215</f>
        <v>0</v>
      </c>
      <c r="K292" s="104">
        <f>'COG-M'!P2216</f>
        <v>0</v>
      </c>
      <c r="L292" s="104">
        <f>'COG-M'!P2217</f>
        <v>0</v>
      </c>
      <c r="M292" s="105">
        <f t="shared" si="83"/>
        <v>0</v>
      </c>
    </row>
    <row r="293" spans="1:13" ht="15.75" customHeight="1">
      <c r="A293" s="140">
        <v>579</v>
      </c>
      <c r="B293" s="141" t="s">
        <v>2508</v>
      </c>
      <c r="C293" s="143">
        <f>'COG-M'!P2218</f>
        <v>0</v>
      </c>
      <c r="D293" s="104">
        <f>'COG-M'!P2219</f>
        <v>0</v>
      </c>
      <c r="E293" s="104">
        <f>'COG-M'!P2220</f>
        <v>0</v>
      </c>
      <c r="F293" s="104">
        <f>'COG-M'!P2221</f>
        <v>0</v>
      </c>
      <c r="G293" s="104">
        <f>'COG-M'!P2222</f>
        <v>0</v>
      </c>
      <c r="H293" s="104">
        <f>'COG-M'!P2223</f>
        <v>0</v>
      </c>
      <c r="I293" s="104">
        <f>'COG-M'!P2224</f>
        <v>0</v>
      </c>
      <c r="J293" s="104">
        <f>'COG-M'!P2225</f>
        <v>0</v>
      </c>
      <c r="K293" s="104">
        <f>'COG-M'!P2226</f>
        <v>0</v>
      </c>
      <c r="L293" s="104">
        <f>'COG-M'!P2227</f>
        <v>0</v>
      </c>
      <c r="M293" s="105">
        <f t="shared" si="83"/>
        <v>0</v>
      </c>
    </row>
    <row r="294" spans="1:13" ht="15.75" customHeight="1">
      <c r="A294" s="149">
        <v>5800</v>
      </c>
      <c r="B294" s="213" t="s">
        <v>2896</v>
      </c>
      <c r="C294" s="148">
        <f t="shared" ref="C294:M294" si="84">SUM(C295:C298)</f>
        <v>0</v>
      </c>
      <c r="D294" s="146">
        <f t="shared" si="84"/>
        <v>0</v>
      </c>
      <c r="E294" s="146">
        <f t="shared" si="84"/>
        <v>0</v>
      </c>
      <c r="F294" s="146">
        <f t="shared" si="84"/>
        <v>0</v>
      </c>
      <c r="G294" s="146">
        <f t="shared" si="84"/>
        <v>0</v>
      </c>
      <c r="H294" s="146">
        <f t="shared" si="84"/>
        <v>0</v>
      </c>
      <c r="I294" s="146">
        <f t="shared" si="84"/>
        <v>0</v>
      </c>
      <c r="J294" s="146">
        <f t="shared" si="84"/>
        <v>0</v>
      </c>
      <c r="K294" s="146">
        <f t="shared" si="84"/>
        <v>0</v>
      </c>
      <c r="L294" s="146">
        <f t="shared" si="84"/>
        <v>0</v>
      </c>
      <c r="M294" s="146">
        <f t="shared" si="84"/>
        <v>0</v>
      </c>
    </row>
    <row r="295" spans="1:13" ht="15.75" customHeight="1">
      <c r="A295" s="140">
        <v>581</v>
      </c>
      <c r="B295" s="141" t="s">
        <v>2510</v>
      </c>
      <c r="C295" s="143">
        <f>'COG-M'!P2229</f>
        <v>0</v>
      </c>
      <c r="D295" s="104">
        <f>'COG-M'!P2230</f>
        <v>0</v>
      </c>
      <c r="E295" s="104">
        <f>'COG-M'!P2231</f>
        <v>0</v>
      </c>
      <c r="F295" s="104">
        <f>'COG-M'!P2232</f>
        <v>0</v>
      </c>
      <c r="G295" s="104">
        <f>'COG-M'!P2233</f>
        <v>0</v>
      </c>
      <c r="H295" s="104">
        <f>'COG-M'!P2234</f>
        <v>0</v>
      </c>
      <c r="I295" s="104">
        <f>'COG-M'!P2235</f>
        <v>0</v>
      </c>
      <c r="J295" s="104">
        <f>'COG-M'!P2236</f>
        <v>0</v>
      </c>
      <c r="K295" s="104">
        <f>'COG-M'!P2237</f>
        <v>0</v>
      </c>
      <c r="L295" s="104">
        <f>'COG-M'!P2238</f>
        <v>0</v>
      </c>
      <c r="M295" s="105">
        <f t="shared" ref="M295:M298" si="85">SUM(C295:L295)</f>
        <v>0</v>
      </c>
    </row>
    <row r="296" spans="1:13" ht="15.75" customHeight="1">
      <c r="A296" s="140">
        <v>582</v>
      </c>
      <c r="B296" s="141" t="s">
        <v>2511</v>
      </c>
      <c r="C296" s="143">
        <f>'COG-M'!P2239</f>
        <v>0</v>
      </c>
      <c r="D296" s="104">
        <f>'COG-M'!P2240</f>
        <v>0</v>
      </c>
      <c r="E296" s="104">
        <f>'COG-M'!P2241</f>
        <v>0</v>
      </c>
      <c r="F296" s="104">
        <f>'COG-M'!P2242</f>
        <v>0</v>
      </c>
      <c r="G296" s="104">
        <f>'COG-M'!P2243</f>
        <v>0</v>
      </c>
      <c r="H296" s="104">
        <f>'COG-M'!P2244</f>
        <v>0</v>
      </c>
      <c r="I296" s="104">
        <f>'COG-M'!P2245</f>
        <v>0</v>
      </c>
      <c r="J296" s="104">
        <f>'COG-M'!P2246</f>
        <v>0</v>
      </c>
      <c r="K296" s="104">
        <f>'COG-M'!P2247</f>
        <v>0</v>
      </c>
      <c r="L296" s="104">
        <f>'COG-M'!P2248</f>
        <v>0</v>
      </c>
      <c r="M296" s="105">
        <f t="shared" si="85"/>
        <v>0</v>
      </c>
    </row>
    <row r="297" spans="1:13" ht="15.75" customHeight="1">
      <c r="A297" s="140">
        <v>583</v>
      </c>
      <c r="B297" s="141" t="s">
        <v>2512</v>
      </c>
      <c r="C297" s="143">
        <f>'COG-M'!P2249</f>
        <v>0</v>
      </c>
      <c r="D297" s="104">
        <f>'COG-M'!P2250</f>
        <v>0</v>
      </c>
      <c r="E297" s="104">
        <f>'COG-M'!P2251</f>
        <v>0</v>
      </c>
      <c r="F297" s="104">
        <f>'COG-M'!P2252</f>
        <v>0</v>
      </c>
      <c r="G297" s="104">
        <f>'COG-M'!P2253</f>
        <v>0</v>
      </c>
      <c r="H297" s="104">
        <f>'COG-M'!P2254</f>
        <v>0</v>
      </c>
      <c r="I297" s="104">
        <f>'COG-M'!P2255</f>
        <v>0</v>
      </c>
      <c r="J297" s="104">
        <f>'COG-M'!P2256</f>
        <v>0</v>
      </c>
      <c r="K297" s="104">
        <f>'COG-M'!P2257</f>
        <v>0</v>
      </c>
      <c r="L297" s="104">
        <f>'COG-M'!P2258</f>
        <v>0</v>
      </c>
      <c r="M297" s="105">
        <f t="shared" si="85"/>
        <v>0</v>
      </c>
    </row>
    <row r="298" spans="1:13" ht="15.75" customHeight="1">
      <c r="A298" s="140">
        <v>589</v>
      </c>
      <c r="B298" s="141" t="s">
        <v>2513</v>
      </c>
      <c r="C298" s="143">
        <f>'COG-M'!P2259</f>
        <v>0</v>
      </c>
      <c r="D298" s="104">
        <f>'COG-M'!P2260</f>
        <v>0</v>
      </c>
      <c r="E298" s="104">
        <f>'COG-M'!P2261</f>
        <v>0</v>
      </c>
      <c r="F298" s="104">
        <f>'COG-M'!P2262</f>
        <v>0</v>
      </c>
      <c r="G298" s="104">
        <f>'COG-M'!P2263</f>
        <v>0</v>
      </c>
      <c r="H298" s="104">
        <f>'COG-M'!P2264</f>
        <v>0</v>
      </c>
      <c r="I298" s="104">
        <f>'COG-M'!P2265</f>
        <v>0</v>
      </c>
      <c r="J298" s="104">
        <f>'COG-M'!P2266</f>
        <v>0</v>
      </c>
      <c r="K298" s="104">
        <f>'COG-M'!P2267</f>
        <v>0</v>
      </c>
      <c r="L298" s="104">
        <f>'COG-M'!P2268</f>
        <v>0</v>
      </c>
      <c r="M298" s="105">
        <f t="shared" si="85"/>
        <v>0</v>
      </c>
    </row>
    <row r="299" spans="1:13" ht="15.75" customHeight="1">
      <c r="A299" s="149">
        <v>5900</v>
      </c>
      <c r="B299" s="213" t="s">
        <v>2897</v>
      </c>
      <c r="C299" s="148">
        <f t="shared" ref="C299:M299" si="86">SUM(C300:C308)</f>
        <v>0</v>
      </c>
      <c r="D299" s="146">
        <f t="shared" si="86"/>
        <v>0</v>
      </c>
      <c r="E299" s="146">
        <f t="shared" si="86"/>
        <v>0</v>
      </c>
      <c r="F299" s="146">
        <f t="shared" si="86"/>
        <v>325008</v>
      </c>
      <c r="G299" s="146">
        <f t="shared" si="86"/>
        <v>0</v>
      </c>
      <c r="H299" s="146">
        <f t="shared" si="86"/>
        <v>0</v>
      </c>
      <c r="I299" s="146">
        <f t="shared" si="86"/>
        <v>0</v>
      </c>
      <c r="J299" s="146">
        <f t="shared" si="86"/>
        <v>0</v>
      </c>
      <c r="K299" s="146">
        <f t="shared" si="86"/>
        <v>0</v>
      </c>
      <c r="L299" s="146">
        <f t="shared" si="86"/>
        <v>0</v>
      </c>
      <c r="M299" s="146">
        <f t="shared" si="86"/>
        <v>325008</v>
      </c>
    </row>
    <row r="300" spans="1:13" ht="15.75" customHeight="1">
      <c r="A300" s="140">
        <v>591</v>
      </c>
      <c r="B300" s="141" t="s">
        <v>2515</v>
      </c>
      <c r="C300" s="143">
        <f>'COG-M'!P2270</f>
        <v>0</v>
      </c>
      <c r="D300" s="104">
        <f>'COG-M'!P2271</f>
        <v>0</v>
      </c>
      <c r="E300" s="104">
        <f>'COG-M'!P2272</f>
        <v>0</v>
      </c>
      <c r="F300" s="104">
        <f>'COG-M'!P2273</f>
        <v>250008</v>
      </c>
      <c r="G300" s="104">
        <f>'COG-M'!P2274</f>
        <v>0</v>
      </c>
      <c r="H300" s="104">
        <f>'COG-M'!P2275</f>
        <v>0</v>
      </c>
      <c r="I300" s="104">
        <f>'COG-M'!P2276</f>
        <v>0</v>
      </c>
      <c r="J300" s="104">
        <f>'COG-M'!P2277</f>
        <v>0</v>
      </c>
      <c r="K300" s="104">
        <f>'COG-M'!P2278</f>
        <v>0</v>
      </c>
      <c r="L300" s="104">
        <f>'COG-M'!P2279</f>
        <v>0</v>
      </c>
      <c r="M300" s="105">
        <f t="shared" ref="M300:M308" si="87">SUM(C300:L300)</f>
        <v>250008</v>
      </c>
    </row>
    <row r="301" spans="1:13" ht="15.75" customHeight="1">
      <c r="A301" s="140">
        <v>592</v>
      </c>
      <c r="B301" s="141" t="s">
        <v>2516</v>
      </c>
      <c r="C301" s="143">
        <f>'COG-M'!P2280</f>
        <v>0</v>
      </c>
      <c r="D301" s="104">
        <f>'COG-M'!P2281</f>
        <v>0</v>
      </c>
      <c r="E301" s="104">
        <f>'COG-M'!P2282</f>
        <v>0</v>
      </c>
      <c r="F301" s="104">
        <f>'COG-M'!P2283</f>
        <v>0</v>
      </c>
      <c r="G301" s="104">
        <f>'COG-M'!P2284</f>
        <v>0</v>
      </c>
      <c r="H301" s="104">
        <f>'COG-M'!P2285</f>
        <v>0</v>
      </c>
      <c r="I301" s="104">
        <f>'COG-M'!P2286</f>
        <v>0</v>
      </c>
      <c r="J301" s="104">
        <f>'COG-M'!P2287</f>
        <v>0</v>
      </c>
      <c r="K301" s="104">
        <f>'COG-M'!P2288</f>
        <v>0</v>
      </c>
      <c r="L301" s="104">
        <f>'COG-M'!P2289</f>
        <v>0</v>
      </c>
      <c r="M301" s="105">
        <f t="shared" si="87"/>
        <v>0</v>
      </c>
    </row>
    <row r="302" spans="1:13" ht="15.75" customHeight="1">
      <c r="A302" s="140">
        <v>593</v>
      </c>
      <c r="B302" s="141" t="s">
        <v>2517</v>
      </c>
      <c r="C302" s="143">
        <f>'COG-M'!P2290</f>
        <v>0</v>
      </c>
      <c r="D302" s="104">
        <f>'COG-M'!P2291</f>
        <v>0</v>
      </c>
      <c r="E302" s="104">
        <f>'COG-M'!P2292</f>
        <v>0</v>
      </c>
      <c r="F302" s="104">
        <f>'COG-M'!P2293</f>
        <v>0</v>
      </c>
      <c r="G302" s="104">
        <f>'COG-M'!P2294</f>
        <v>0</v>
      </c>
      <c r="H302" s="104">
        <f>'COG-M'!P2295</f>
        <v>0</v>
      </c>
      <c r="I302" s="104">
        <f>'COG-M'!P2296</f>
        <v>0</v>
      </c>
      <c r="J302" s="104">
        <f>'COG-M'!P2297</f>
        <v>0</v>
      </c>
      <c r="K302" s="104">
        <f>'COG-M'!P2298</f>
        <v>0</v>
      </c>
      <c r="L302" s="104">
        <f>'COG-M'!P2299</f>
        <v>0</v>
      </c>
      <c r="M302" s="105">
        <f t="shared" si="87"/>
        <v>0</v>
      </c>
    </row>
    <row r="303" spans="1:13" ht="15.75" customHeight="1">
      <c r="A303" s="140">
        <v>594</v>
      </c>
      <c r="B303" s="141" t="s">
        <v>2518</v>
      </c>
      <c r="C303" s="143">
        <f>'COG-M'!P2300</f>
        <v>0</v>
      </c>
      <c r="D303" s="104">
        <f>'COG-M'!P2301</f>
        <v>0</v>
      </c>
      <c r="E303" s="104">
        <f>'COG-M'!P2302</f>
        <v>0</v>
      </c>
      <c r="F303" s="104">
        <f>'COG-M'!P2303</f>
        <v>0</v>
      </c>
      <c r="G303" s="104">
        <f>'COG-M'!P2304</f>
        <v>0</v>
      </c>
      <c r="H303" s="104">
        <f>'COG-M'!P2305</f>
        <v>0</v>
      </c>
      <c r="I303" s="104">
        <f>'COG-M'!P2306</f>
        <v>0</v>
      </c>
      <c r="J303" s="104">
        <f>'COG-M'!P2307</f>
        <v>0</v>
      </c>
      <c r="K303" s="104">
        <f>'COG-M'!P2308</f>
        <v>0</v>
      </c>
      <c r="L303" s="104">
        <f>'COG-M'!P2309</f>
        <v>0</v>
      </c>
      <c r="M303" s="105">
        <f t="shared" si="87"/>
        <v>0</v>
      </c>
    </row>
    <row r="304" spans="1:13" ht="15.75" customHeight="1">
      <c r="A304" s="140">
        <v>595</v>
      </c>
      <c r="B304" s="141" t="s">
        <v>2519</v>
      </c>
      <c r="C304" s="143">
        <f>'COG-M'!P2310</f>
        <v>0</v>
      </c>
      <c r="D304" s="104">
        <f>'COG-M'!P2311</f>
        <v>0</v>
      </c>
      <c r="E304" s="104">
        <f>'COG-M'!P2312</f>
        <v>0</v>
      </c>
      <c r="F304" s="104">
        <f>'COG-M'!P2313</f>
        <v>0</v>
      </c>
      <c r="G304" s="104">
        <f>'COG-M'!P2314</f>
        <v>0</v>
      </c>
      <c r="H304" s="104">
        <f>'COG-M'!P2315</f>
        <v>0</v>
      </c>
      <c r="I304" s="104">
        <f>'COG-M'!P2316</f>
        <v>0</v>
      </c>
      <c r="J304" s="104">
        <f>'COG-M'!P2317</f>
        <v>0</v>
      </c>
      <c r="K304" s="104">
        <f>'COG-M'!P2318</f>
        <v>0</v>
      </c>
      <c r="L304" s="104">
        <f>'COG-M'!P2319</f>
        <v>0</v>
      </c>
      <c r="M304" s="105">
        <f t="shared" si="87"/>
        <v>0</v>
      </c>
    </row>
    <row r="305" spans="1:13" ht="15.75" customHeight="1">
      <c r="A305" s="140">
        <v>596</v>
      </c>
      <c r="B305" s="141" t="s">
        <v>2520</v>
      </c>
      <c r="C305" s="143">
        <f>'COG-M'!P2320</f>
        <v>0</v>
      </c>
      <c r="D305" s="104">
        <f>'COG-M'!P2321</f>
        <v>0</v>
      </c>
      <c r="E305" s="104">
        <f>'COG-M'!P2322</f>
        <v>0</v>
      </c>
      <c r="F305" s="104">
        <f>'COG-M'!P2323</f>
        <v>0</v>
      </c>
      <c r="G305" s="104">
        <f>'COG-M'!P2324</f>
        <v>0</v>
      </c>
      <c r="H305" s="104">
        <f>'COG-M'!P2325</f>
        <v>0</v>
      </c>
      <c r="I305" s="104">
        <f>'COG-M'!P2326</f>
        <v>0</v>
      </c>
      <c r="J305" s="104">
        <f>'COG-M'!P2327</f>
        <v>0</v>
      </c>
      <c r="K305" s="104">
        <f>'COG-M'!P2328</f>
        <v>0</v>
      </c>
      <c r="L305" s="104">
        <f>'COG-M'!P2329</f>
        <v>0</v>
      </c>
      <c r="M305" s="105">
        <f t="shared" si="87"/>
        <v>0</v>
      </c>
    </row>
    <row r="306" spans="1:13" ht="15.75" customHeight="1">
      <c r="A306" s="140">
        <v>597</v>
      </c>
      <c r="B306" s="141" t="s">
        <v>2521</v>
      </c>
      <c r="C306" s="143">
        <f>'COG-M'!P2330</f>
        <v>0</v>
      </c>
      <c r="D306" s="104">
        <f>'COG-M'!P2331</f>
        <v>0</v>
      </c>
      <c r="E306" s="104">
        <f>'COG-M'!P2332</f>
        <v>0</v>
      </c>
      <c r="F306" s="104">
        <f>'COG-M'!P2333</f>
        <v>75000</v>
      </c>
      <c r="G306" s="104">
        <f>'COG-M'!P2334</f>
        <v>0</v>
      </c>
      <c r="H306" s="104">
        <f>'COG-M'!P2335</f>
        <v>0</v>
      </c>
      <c r="I306" s="104">
        <f>'COG-M'!P2336</f>
        <v>0</v>
      </c>
      <c r="J306" s="104">
        <f>'COG-M'!P2337</f>
        <v>0</v>
      </c>
      <c r="K306" s="104">
        <f>'COG-M'!P2338</f>
        <v>0</v>
      </c>
      <c r="L306" s="104">
        <f>'COG-M'!P2339</f>
        <v>0</v>
      </c>
      <c r="M306" s="105">
        <f t="shared" si="87"/>
        <v>75000</v>
      </c>
    </row>
    <row r="307" spans="1:13" ht="15.75" customHeight="1">
      <c r="A307" s="140">
        <v>598</v>
      </c>
      <c r="B307" s="141" t="s">
        <v>2522</v>
      </c>
      <c r="C307" s="143">
        <f>'COG-M'!P2340</f>
        <v>0</v>
      </c>
      <c r="D307" s="104">
        <f>'COG-M'!P2341</f>
        <v>0</v>
      </c>
      <c r="E307" s="104">
        <f>'COG-M'!P2342</f>
        <v>0</v>
      </c>
      <c r="F307" s="104">
        <f>'COG-M'!P2343</f>
        <v>0</v>
      </c>
      <c r="G307" s="104">
        <f>'COG-M'!P2344</f>
        <v>0</v>
      </c>
      <c r="H307" s="104">
        <f>'COG-M'!P2345</f>
        <v>0</v>
      </c>
      <c r="I307" s="104">
        <f>'COG-M'!P2346</f>
        <v>0</v>
      </c>
      <c r="J307" s="104">
        <f>'COG-M'!P2347</f>
        <v>0</v>
      </c>
      <c r="K307" s="104">
        <f>'COG-M'!P2348</f>
        <v>0</v>
      </c>
      <c r="L307" s="104">
        <f>'COG-M'!P2349</f>
        <v>0</v>
      </c>
      <c r="M307" s="105">
        <f t="shared" si="87"/>
        <v>0</v>
      </c>
    </row>
    <row r="308" spans="1:13" ht="15.75" customHeight="1">
      <c r="A308" s="140">
        <v>599</v>
      </c>
      <c r="B308" s="141" t="s">
        <v>2523</v>
      </c>
      <c r="C308" s="143">
        <f>'COG-M'!P2350</f>
        <v>0</v>
      </c>
      <c r="D308" s="104">
        <f>'COG-M'!P2351</f>
        <v>0</v>
      </c>
      <c r="E308" s="104">
        <f>'COG-M'!P2352</f>
        <v>0</v>
      </c>
      <c r="F308" s="104">
        <f>'COG-M'!P2353</f>
        <v>0</v>
      </c>
      <c r="G308" s="104">
        <f>'COG-M'!P2354</f>
        <v>0</v>
      </c>
      <c r="H308" s="104">
        <f>'COG-M'!P2355</f>
        <v>0</v>
      </c>
      <c r="I308" s="104">
        <f>'COG-M'!P2356</f>
        <v>0</v>
      </c>
      <c r="J308" s="104">
        <f>'COG-M'!P2357</f>
        <v>0</v>
      </c>
      <c r="K308" s="104">
        <f>'COG-M'!P2358</f>
        <v>0</v>
      </c>
      <c r="L308" s="104">
        <f>'COG-M'!P2359</f>
        <v>0</v>
      </c>
      <c r="M308" s="105">
        <f t="shared" si="87"/>
        <v>0</v>
      </c>
    </row>
    <row r="309" spans="1:13" ht="15.75" customHeight="1">
      <c r="A309" s="144">
        <v>6000</v>
      </c>
      <c r="B309" s="213" t="s">
        <v>2524</v>
      </c>
      <c r="C309" s="148">
        <f t="shared" ref="C309:M309" si="88">C310+C319+C328</f>
        <v>0</v>
      </c>
      <c r="D309" s="146">
        <f t="shared" si="88"/>
        <v>0</v>
      </c>
      <c r="E309" s="146">
        <f t="shared" si="88"/>
        <v>0</v>
      </c>
      <c r="F309" s="146">
        <f t="shared" si="88"/>
        <v>488873.6399999999</v>
      </c>
      <c r="G309" s="146">
        <f t="shared" si="88"/>
        <v>0</v>
      </c>
      <c r="H309" s="146">
        <f t="shared" si="88"/>
        <v>0</v>
      </c>
      <c r="I309" s="146">
        <f t="shared" si="88"/>
        <v>0</v>
      </c>
      <c r="J309" s="146">
        <f t="shared" si="88"/>
        <v>0</v>
      </c>
      <c r="K309" s="146">
        <f t="shared" si="88"/>
        <v>0</v>
      </c>
      <c r="L309" s="146">
        <f t="shared" si="88"/>
        <v>0</v>
      </c>
      <c r="M309" s="146">
        <f t="shared" si="88"/>
        <v>488873.6399999999</v>
      </c>
    </row>
    <row r="310" spans="1:13" ht="15.75" customHeight="1">
      <c r="A310" s="149">
        <v>6100</v>
      </c>
      <c r="B310" s="213" t="s">
        <v>2898</v>
      </c>
      <c r="C310" s="148">
        <f t="shared" ref="C310:M310" si="89">SUM(C311:C318)</f>
        <v>0</v>
      </c>
      <c r="D310" s="146">
        <f t="shared" si="89"/>
        <v>0</v>
      </c>
      <c r="E310" s="146">
        <f t="shared" si="89"/>
        <v>0</v>
      </c>
      <c r="F310" s="146">
        <f t="shared" si="89"/>
        <v>488873.6399999999</v>
      </c>
      <c r="G310" s="146">
        <f t="shared" si="89"/>
        <v>0</v>
      </c>
      <c r="H310" s="146">
        <f t="shared" si="89"/>
        <v>0</v>
      </c>
      <c r="I310" s="146">
        <f t="shared" si="89"/>
        <v>0</v>
      </c>
      <c r="J310" s="146">
        <f t="shared" si="89"/>
        <v>0</v>
      </c>
      <c r="K310" s="146">
        <f t="shared" si="89"/>
        <v>0</v>
      </c>
      <c r="L310" s="146">
        <f t="shared" si="89"/>
        <v>0</v>
      </c>
      <c r="M310" s="146">
        <f t="shared" si="89"/>
        <v>488873.6399999999</v>
      </c>
    </row>
    <row r="311" spans="1:13" ht="15.75" customHeight="1">
      <c r="A311" s="140">
        <v>611</v>
      </c>
      <c r="B311" s="141" t="s">
        <v>2526</v>
      </c>
      <c r="C311" s="143">
        <f>'COG-M'!P2362</f>
        <v>0</v>
      </c>
      <c r="D311" s="104">
        <f>'COG-M'!P2363</f>
        <v>0</v>
      </c>
      <c r="E311" s="104">
        <f>'COG-M'!P2364</f>
        <v>0</v>
      </c>
      <c r="F311" s="104">
        <f>'COG-M'!P2365</f>
        <v>0</v>
      </c>
      <c r="G311" s="104">
        <f>'COG-M'!P2366</f>
        <v>0</v>
      </c>
      <c r="H311" s="104">
        <f>'COG-M'!P2367</f>
        <v>0</v>
      </c>
      <c r="I311" s="104">
        <f>'COG-M'!P2368</f>
        <v>0</v>
      </c>
      <c r="J311" s="104">
        <f>'COG-M'!P2369</f>
        <v>0</v>
      </c>
      <c r="K311" s="104">
        <f>'COG-M'!P2370</f>
        <v>0</v>
      </c>
      <c r="L311" s="104">
        <f>'COG-M'!P2371</f>
        <v>0</v>
      </c>
      <c r="M311" s="105">
        <f t="shared" ref="M311:M318" si="90">SUM(C311:L311)</f>
        <v>0</v>
      </c>
    </row>
    <row r="312" spans="1:13" ht="15.75" customHeight="1">
      <c r="A312" s="140">
        <v>612</v>
      </c>
      <c r="B312" s="141" t="s">
        <v>1747</v>
      </c>
      <c r="C312" s="143">
        <f>'COG-M'!P2372</f>
        <v>0</v>
      </c>
      <c r="D312" s="104">
        <f>'COG-M'!P2373</f>
        <v>0</v>
      </c>
      <c r="E312" s="104">
        <f>'COG-M'!P2374</f>
        <v>0</v>
      </c>
      <c r="F312" s="104">
        <f>'COG-M'!P2375</f>
        <v>0</v>
      </c>
      <c r="G312" s="104">
        <f>'COG-M'!P2376</f>
        <v>0</v>
      </c>
      <c r="H312" s="104">
        <f>'COG-M'!P2377</f>
        <v>0</v>
      </c>
      <c r="I312" s="104">
        <f>'COG-M'!P2378</f>
        <v>0</v>
      </c>
      <c r="J312" s="104">
        <f>'COG-M'!P2379</f>
        <v>0</v>
      </c>
      <c r="K312" s="104">
        <f>'COG-M'!P2380</f>
        <v>0</v>
      </c>
      <c r="L312" s="104">
        <f>'COG-M'!P2381</f>
        <v>0</v>
      </c>
      <c r="M312" s="105">
        <f t="shared" si="90"/>
        <v>0</v>
      </c>
    </row>
    <row r="313" spans="1:13" ht="30" customHeight="1">
      <c r="A313" s="140">
        <v>613</v>
      </c>
      <c r="B313" s="141" t="s">
        <v>2528</v>
      </c>
      <c r="C313" s="143">
        <f>'COG-M'!P2382</f>
        <v>0</v>
      </c>
      <c r="D313" s="104">
        <f>'COG-M'!P2383</f>
        <v>0</v>
      </c>
      <c r="E313" s="104">
        <f>'COG-M'!P2384</f>
        <v>0</v>
      </c>
      <c r="F313" s="104">
        <f>'COG-M'!P2385</f>
        <v>488873.6399999999</v>
      </c>
      <c r="G313" s="104">
        <f>'COG-M'!P2386</f>
        <v>0</v>
      </c>
      <c r="H313" s="104">
        <f>'COG-M'!P2387</f>
        <v>0</v>
      </c>
      <c r="I313" s="104">
        <f>'COG-M'!P2388</f>
        <v>0</v>
      </c>
      <c r="J313" s="104">
        <f>'COG-M'!P2389</f>
        <v>0</v>
      </c>
      <c r="K313" s="104">
        <f>'COG-M'!P2390</f>
        <v>0</v>
      </c>
      <c r="L313" s="104">
        <f>'COG-M'!P2391</f>
        <v>0</v>
      </c>
      <c r="M313" s="105">
        <f t="shared" si="90"/>
        <v>488873.6399999999</v>
      </c>
    </row>
    <row r="314" spans="1:13" ht="15.75" customHeight="1">
      <c r="A314" s="140">
        <v>614</v>
      </c>
      <c r="B314" s="141" t="s">
        <v>2529</v>
      </c>
      <c r="C314" s="143">
        <f>'COG-M'!P2392</f>
        <v>0</v>
      </c>
      <c r="D314" s="104">
        <f>'COG-M'!P2393</f>
        <v>0</v>
      </c>
      <c r="E314" s="104">
        <f>'COG-M'!P2394</f>
        <v>0</v>
      </c>
      <c r="F314" s="104">
        <f>'COG-M'!P2395</f>
        <v>0</v>
      </c>
      <c r="G314" s="104">
        <f>'COG-M'!P2396</f>
        <v>0</v>
      </c>
      <c r="H314" s="104">
        <f>'COG-M'!P2397</f>
        <v>0</v>
      </c>
      <c r="I314" s="104">
        <f>'COG-M'!P2398</f>
        <v>0</v>
      </c>
      <c r="J314" s="104">
        <f>'COG-M'!P2399</f>
        <v>0</v>
      </c>
      <c r="K314" s="104">
        <f>'COG-M'!P2400</f>
        <v>0</v>
      </c>
      <c r="L314" s="104">
        <f>'COG-M'!P2401</f>
        <v>0</v>
      </c>
      <c r="M314" s="105">
        <f t="shared" si="90"/>
        <v>0</v>
      </c>
    </row>
    <row r="315" spans="1:13" ht="15.75" customHeight="1">
      <c r="A315" s="140">
        <v>615</v>
      </c>
      <c r="B315" s="141" t="s">
        <v>2530</v>
      </c>
      <c r="C315" s="143">
        <f>'COG-M'!P2402</f>
        <v>0</v>
      </c>
      <c r="D315" s="104">
        <f>'COG-M'!P2403</f>
        <v>0</v>
      </c>
      <c r="E315" s="104">
        <f>'COG-M'!P2404</f>
        <v>0</v>
      </c>
      <c r="F315" s="104">
        <f>'COG-M'!P2405</f>
        <v>0</v>
      </c>
      <c r="G315" s="104">
        <f>'COG-M'!P2406</f>
        <v>0</v>
      </c>
      <c r="H315" s="104">
        <f>'COG-M'!P2407</f>
        <v>0</v>
      </c>
      <c r="I315" s="104">
        <f>'COG-M'!P2408</f>
        <v>0</v>
      </c>
      <c r="J315" s="104">
        <f>'COG-M'!P2409</f>
        <v>0</v>
      </c>
      <c r="K315" s="104">
        <f>'COG-M'!P2410</f>
        <v>0</v>
      </c>
      <c r="L315" s="104">
        <f>'COG-M'!P2411</f>
        <v>0</v>
      </c>
      <c r="M315" s="105">
        <f t="shared" si="90"/>
        <v>0</v>
      </c>
    </row>
    <row r="316" spans="1:13" ht="15.75" customHeight="1">
      <c r="A316" s="140">
        <v>616</v>
      </c>
      <c r="B316" s="141" t="s">
        <v>2531</v>
      </c>
      <c r="C316" s="143">
        <f>'COG-M'!P2412</f>
        <v>0</v>
      </c>
      <c r="D316" s="104">
        <f>'COG-M'!P2413</f>
        <v>0</v>
      </c>
      <c r="E316" s="104">
        <f>'COG-M'!P2414</f>
        <v>0</v>
      </c>
      <c r="F316" s="104">
        <f>'COG-M'!P2415</f>
        <v>0</v>
      </c>
      <c r="G316" s="104">
        <f>'COG-M'!P2416</f>
        <v>0</v>
      </c>
      <c r="H316" s="104">
        <f>'COG-M'!P2417</f>
        <v>0</v>
      </c>
      <c r="I316" s="104">
        <f>'COG-M'!P2418</f>
        <v>0</v>
      </c>
      <c r="J316" s="104">
        <f>'COG-M'!P2419</f>
        <v>0</v>
      </c>
      <c r="K316" s="104">
        <f>'COG-M'!P2420</f>
        <v>0</v>
      </c>
      <c r="L316" s="104">
        <f>'COG-M'!P2421</f>
        <v>0</v>
      </c>
      <c r="M316" s="105">
        <f t="shared" si="90"/>
        <v>0</v>
      </c>
    </row>
    <row r="317" spans="1:13" ht="15.75" customHeight="1">
      <c r="A317" s="140">
        <v>617</v>
      </c>
      <c r="B317" s="141" t="s">
        <v>2532</v>
      </c>
      <c r="C317" s="143">
        <f>'COG-M'!P2422</f>
        <v>0</v>
      </c>
      <c r="D317" s="104">
        <f>'COG-M'!P2423</f>
        <v>0</v>
      </c>
      <c r="E317" s="104">
        <f>'COG-M'!P2424</f>
        <v>0</v>
      </c>
      <c r="F317" s="104">
        <f>'COG-M'!P2425</f>
        <v>0</v>
      </c>
      <c r="G317" s="104">
        <f>'COG-M'!P2426</f>
        <v>0</v>
      </c>
      <c r="H317" s="104">
        <f>'COG-M'!P2427</f>
        <v>0</v>
      </c>
      <c r="I317" s="104">
        <f>'COG-M'!P2428</f>
        <v>0</v>
      </c>
      <c r="J317" s="104">
        <f>'COG-M'!P2429</f>
        <v>0</v>
      </c>
      <c r="K317" s="104">
        <f>'COG-M'!P2430</f>
        <v>0</v>
      </c>
      <c r="L317" s="104">
        <f>'COG-M'!P2431</f>
        <v>0</v>
      </c>
      <c r="M317" s="105">
        <f t="shared" si="90"/>
        <v>0</v>
      </c>
    </row>
    <row r="318" spans="1:13" ht="15.75" customHeight="1">
      <c r="A318" s="140">
        <v>619</v>
      </c>
      <c r="B318" s="141" t="s">
        <v>2533</v>
      </c>
      <c r="C318" s="143">
        <f>'COG-M'!P2432</f>
        <v>0</v>
      </c>
      <c r="D318" s="104">
        <f>'COG-M'!P2433</f>
        <v>0</v>
      </c>
      <c r="E318" s="104">
        <f>'COG-M'!P2434</f>
        <v>0</v>
      </c>
      <c r="F318" s="104">
        <f>'COG-M'!P2435</f>
        <v>0</v>
      </c>
      <c r="G318" s="104">
        <f>'COG-M'!P2436</f>
        <v>0</v>
      </c>
      <c r="H318" s="104">
        <f>'COG-M'!P2437</f>
        <v>0</v>
      </c>
      <c r="I318" s="104">
        <f>'COG-M'!P2438</f>
        <v>0</v>
      </c>
      <c r="J318" s="104">
        <f>'COG-M'!P2439</f>
        <v>0</v>
      </c>
      <c r="K318" s="104">
        <f>'COG-M'!P2440</f>
        <v>0</v>
      </c>
      <c r="L318" s="104">
        <f>'COG-M'!P2441</f>
        <v>0</v>
      </c>
      <c r="M318" s="105">
        <f t="shared" si="90"/>
        <v>0</v>
      </c>
    </row>
    <row r="319" spans="1:13" ht="15.75" customHeight="1">
      <c r="A319" s="149">
        <v>6200</v>
      </c>
      <c r="B319" s="213" t="s">
        <v>2534</v>
      </c>
      <c r="C319" s="148">
        <f t="shared" ref="C319:M319" si="91">SUM(C320:C327)</f>
        <v>0</v>
      </c>
      <c r="D319" s="146">
        <f t="shared" si="91"/>
        <v>0</v>
      </c>
      <c r="E319" s="146">
        <f t="shared" si="91"/>
        <v>0</v>
      </c>
      <c r="F319" s="146">
        <f t="shared" si="91"/>
        <v>0</v>
      </c>
      <c r="G319" s="146">
        <f t="shared" si="91"/>
        <v>0</v>
      </c>
      <c r="H319" s="146">
        <f t="shared" si="91"/>
        <v>0</v>
      </c>
      <c r="I319" s="146">
        <f t="shared" si="91"/>
        <v>0</v>
      </c>
      <c r="J319" s="146">
        <f t="shared" si="91"/>
        <v>0</v>
      </c>
      <c r="K319" s="146">
        <f t="shared" si="91"/>
        <v>0</v>
      </c>
      <c r="L319" s="146">
        <f t="shared" si="91"/>
        <v>0</v>
      </c>
      <c r="M319" s="146">
        <f t="shared" si="91"/>
        <v>0</v>
      </c>
    </row>
    <row r="320" spans="1:13" ht="15.75" customHeight="1">
      <c r="A320" s="140">
        <v>621</v>
      </c>
      <c r="B320" s="141" t="s">
        <v>2526</v>
      </c>
      <c r="C320" s="143">
        <f>'COG-M'!P2443</f>
        <v>0</v>
      </c>
      <c r="D320" s="104">
        <f>'COG-M'!P2444</f>
        <v>0</v>
      </c>
      <c r="E320" s="104">
        <f>'COG-M'!P2445</f>
        <v>0</v>
      </c>
      <c r="F320" s="104">
        <f>'COG-M'!P2446</f>
        <v>0</v>
      </c>
      <c r="G320" s="104">
        <f>'COG-M'!P2447</f>
        <v>0</v>
      </c>
      <c r="H320" s="104">
        <f>'COG-M'!P2448</f>
        <v>0</v>
      </c>
      <c r="I320" s="104">
        <f>'COG-M'!P2449</f>
        <v>0</v>
      </c>
      <c r="J320" s="104">
        <f>'COG-M'!P2450</f>
        <v>0</v>
      </c>
      <c r="K320" s="104">
        <f>'COG-M'!P2451</f>
        <v>0</v>
      </c>
      <c r="L320" s="104">
        <f>'COG-M'!P2452</f>
        <v>0</v>
      </c>
      <c r="M320" s="105">
        <f t="shared" ref="M320:M327" si="92">SUM(C320:L320)</f>
        <v>0</v>
      </c>
    </row>
    <row r="321" spans="1:13" ht="15.75" customHeight="1">
      <c r="A321" s="140">
        <v>622</v>
      </c>
      <c r="B321" s="141" t="s">
        <v>2535</v>
      </c>
      <c r="C321" s="143">
        <f>'COG-M'!P2453</f>
        <v>0</v>
      </c>
      <c r="D321" s="104">
        <f>'COG-M'!P2454</f>
        <v>0</v>
      </c>
      <c r="E321" s="104">
        <f>'COG-M'!P2455</f>
        <v>0</v>
      </c>
      <c r="F321" s="104">
        <f>'COG-M'!P2456</f>
        <v>0</v>
      </c>
      <c r="G321" s="104">
        <f>'COG-M'!P2457</f>
        <v>0</v>
      </c>
      <c r="H321" s="104">
        <f>'COG-M'!P2458</f>
        <v>0</v>
      </c>
      <c r="I321" s="104">
        <f>'COG-M'!P2459</f>
        <v>0</v>
      </c>
      <c r="J321" s="104">
        <f>'COG-M'!P2460</f>
        <v>0</v>
      </c>
      <c r="K321" s="104">
        <f>'COG-M'!P2461</f>
        <v>0</v>
      </c>
      <c r="L321" s="104">
        <f>'COG-M'!P2462</f>
        <v>0</v>
      </c>
      <c r="M321" s="105">
        <f t="shared" si="92"/>
        <v>0</v>
      </c>
    </row>
    <row r="322" spans="1:13" ht="30" customHeight="1">
      <c r="A322" s="140">
        <v>623</v>
      </c>
      <c r="B322" s="141" t="s">
        <v>2536</v>
      </c>
      <c r="C322" s="143">
        <f>'COG-M'!P2463</f>
        <v>0</v>
      </c>
      <c r="D322" s="104">
        <f>'COG-M'!P2464</f>
        <v>0</v>
      </c>
      <c r="E322" s="104">
        <f>'COG-M'!P2465</f>
        <v>0</v>
      </c>
      <c r="F322" s="104">
        <f>'COG-M'!P2466</f>
        <v>0</v>
      </c>
      <c r="G322" s="104">
        <f>'COG-M'!P2467</f>
        <v>0</v>
      </c>
      <c r="H322" s="104">
        <f>'COG-M'!P2468</f>
        <v>0</v>
      </c>
      <c r="I322" s="104">
        <f>'COG-M'!P2469</f>
        <v>0</v>
      </c>
      <c r="J322" s="104">
        <f>'COG-M'!P2470</f>
        <v>0</v>
      </c>
      <c r="K322" s="104">
        <f>'COG-M'!P2471</f>
        <v>0</v>
      </c>
      <c r="L322" s="104">
        <f>'COG-M'!P2472</f>
        <v>0</v>
      </c>
      <c r="M322" s="105">
        <f t="shared" si="92"/>
        <v>0</v>
      </c>
    </row>
    <row r="323" spans="1:13" ht="15.75" customHeight="1">
      <c r="A323" s="140">
        <v>624</v>
      </c>
      <c r="B323" s="141" t="s">
        <v>2529</v>
      </c>
      <c r="C323" s="143">
        <f>'COG-M'!P2473</f>
        <v>0</v>
      </c>
      <c r="D323" s="104">
        <f>'COG-M'!P2474</f>
        <v>0</v>
      </c>
      <c r="E323" s="104">
        <f>'COG-M'!P2475</f>
        <v>0</v>
      </c>
      <c r="F323" s="104">
        <f>'COG-M'!P2476</f>
        <v>0</v>
      </c>
      <c r="G323" s="104">
        <f>'COG-M'!P2477</f>
        <v>0</v>
      </c>
      <c r="H323" s="104">
        <f>'COG-M'!P2478</f>
        <v>0</v>
      </c>
      <c r="I323" s="104">
        <f>'COG-M'!P2479</f>
        <v>0</v>
      </c>
      <c r="J323" s="104">
        <f>'COG-M'!P2480</f>
        <v>0</v>
      </c>
      <c r="K323" s="104">
        <f>'COG-M'!P2481</f>
        <v>0</v>
      </c>
      <c r="L323" s="104">
        <f>'COG-M'!P2482</f>
        <v>0</v>
      </c>
      <c r="M323" s="105">
        <f t="shared" si="92"/>
        <v>0</v>
      </c>
    </row>
    <row r="324" spans="1:13" ht="15.75" customHeight="1">
      <c r="A324" s="140">
        <v>625</v>
      </c>
      <c r="B324" s="141" t="s">
        <v>2530</v>
      </c>
      <c r="C324" s="143">
        <f>'COG-M'!P2483</f>
        <v>0</v>
      </c>
      <c r="D324" s="104">
        <f>'COG-M'!P2484</f>
        <v>0</v>
      </c>
      <c r="E324" s="104">
        <f>'COG-M'!P2485</f>
        <v>0</v>
      </c>
      <c r="F324" s="104">
        <f>'COG-M'!P2486</f>
        <v>0</v>
      </c>
      <c r="G324" s="104">
        <f>'COG-M'!P2487</f>
        <v>0</v>
      </c>
      <c r="H324" s="104">
        <f>'COG-M'!P2488</f>
        <v>0</v>
      </c>
      <c r="I324" s="104">
        <f>'COG-M'!P2489</f>
        <v>0</v>
      </c>
      <c r="J324" s="104">
        <f>'COG-M'!P2490</f>
        <v>0</v>
      </c>
      <c r="K324" s="104">
        <f>'COG-M'!P2491</f>
        <v>0</v>
      </c>
      <c r="L324" s="104">
        <f>'COG-M'!P2492</f>
        <v>0</v>
      </c>
      <c r="M324" s="105">
        <f t="shared" si="92"/>
        <v>0</v>
      </c>
    </row>
    <row r="325" spans="1:13" ht="15.75" customHeight="1">
      <c r="A325" s="140">
        <v>626</v>
      </c>
      <c r="B325" s="141" t="s">
        <v>2531</v>
      </c>
      <c r="C325" s="143">
        <f>'COG-M'!P2493</f>
        <v>0</v>
      </c>
      <c r="D325" s="104">
        <f>'COG-M'!P2494</f>
        <v>0</v>
      </c>
      <c r="E325" s="104">
        <f>'COG-M'!P2495</f>
        <v>0</v>
      </c>
      <c r="F325" s="104">
        <f>'COG-M'!P2496</f>
        <v>0</v>
      </c>
      <c r="G325" s="104">
        <f>'COG-M'!P2497</f>
        <v>0</v>
      </c>
      <c r="H325" s="104">
        <f>'COG-M'!P2498</f>
        <v>0</v>
      </c>
      <c r="I325" s="104">
        <f>'COG-M'!P2499</f>
        <v>0</v>
      </c>
      <c r="J325" s="104">
        <f>'COG-M'!P2500</f>
        <v>0</v>
      </c>
      <c r="K325" s="104">
        <f>'COG-M'!P2501</f>
        <v>0</v>
      </c>
      <c r="L325" s="104">
        <f>'COG-M'!P2502</f>
        <v>0</v>
      </c>
      <c r="M325" s="105">
        <f t="shared" si="92"/>
        <v>0</v>
      </c>
    </row>
    <row r="326" spans="1:13" ht="15.75" customHeight="1">
      <c r="A326" s="140">
        <v>627</v>
      </c>
      <c r="B326" s="141" t="s">
        <v>2532</v>
      </c>
      <c r="C326" s="143">
        <f>'COG-M'!P2503</f>
        <v>0</v>
      </c>
      <c r="D326" s="104">
        <f>'COG-M'!P2504</f>
        <v>0</v>
      </c>
      <c r="E326" s="104">
        <f>'COG-M'!P2505</f>
        <v>0</v>
      </c>
      <c r="F326" s="104">
        <f>'COG-M'!P2506</f>
        <v>0</v>
      </c>
      <c r="G326" s="104">
        <f>'COG-M'!P2507</f>
        <v>0</v>
      </c>
      <c r="H326" s="104">
        <f>'COG-M'!P2508</f>
        <v>0</v>
      </c>
      <c r="I326" s="104">
        <f>'COG-M'!P2509</f>
        <v>0</v>
      </c>
      <c r="J326" s="104">
        <f>'COG-M'!P2510</f>
        <v>0</v>
      </c>
      <c r="K326" s="104">
        <f>'COG-M'!P2511</f>
        <v>0</v>
      </c>
      <c r="L326" s="104">
        <f>'COG-M'!P2512</f>
        <v>0</v>
      </c>
      <c r="M326" s="105">
        <f t="shared" si="92"/>
        <v>0</v>
      </c>
    </row>
    <row r="327" spans="1:13" ht="15.75" customHeight="1">
      <c r="A327" s="140">
        <v>629</v>
      </c>
      <c r="B327" s="141" t="s">
        <v>2537</v>
      </c>
      <c r="C327" s="143">
        <f>'COG-M'!P2513</f>
        <v>0</v>
      </c>
      <c r="D327" s="104">
        <f>'COG-M'!P2514</f>
        <v>0</v>
      </c>
      <c r="E327" s="104">
        <f>'COG-M'!P2515</f>
        <v>0</v>
      </c>
      <c r="F327" s="104">
        <f>'COG-M'!P2516</f>
        <v>0</v>
      </c>
      <c r="G327" s="104">
        <f>'COG-M'!P2517</f>
        <v>0</v>
      </c>
      <c r="H327" s="104">
        <f>'COG-M'!P2518</f>
        <v>0</v>
      </c>
      <c r="I327" s="104">
        <f>'COG-M'!P2519</f>
        <v>0</v>
      </c>
      <c r="J327" s="104">
        <f>'COG-M'!P2520</f>
        <v>0</v>
      </c>
      <c r="K327" s="104">
        <f>'COG-M'!P2521</f>
        <v>0</v>
      </c>
      <c r="L327" s="104">
        <f>'COG-M'!P2522</f>
        <v>0</v>
      </c>
      <c r="M327" s="105">
        <f t="shared" si="92"/>
        <v>0</v>
      </c>
    </row>
    <row r="328" spans="1:13" ht="15.75" customHeight="1">
      <c r="A328" s="149">
        <v>6300</v>
      </c>
      <c r="B328" s="213" t="s">
        <v>2899</v>
      </c>
      <c r="C328" s="148">
        <f t="shared" ref="C328:M328" si="93">SUM(C329:C330)</f>
        <v>0</v>
      </c>
      <c r="D328" s="146">
        <f t="shared" si="93"/>
        <v>0</v>
      </c>
      <c r="E328" s="146">
        <f t="shared" si="93"/>
        <v>0</v>
      </c>
      <c r="F328" s="146">
        <f t="shared" si="93"/>
        <v>0</v>
      </c>
      <c r="G328" s="146">
        <f t="shared" si="93"/>
        <v>0</v>
      </c>
      <c r="H328" s="146">
        <f t="shared" si="93"/>
        <v>0</v>
      </c>
      <c r="I328" s="146">
        <f t="shared" si="93"/>
        <v>0</v>
      </c>
      <c r="J328" s="146">
        <f t="shared" si="93"/>
        <v>0</v>
      </c>
      <c r="K328" s="146">
        <f t="shared" si="93"/>
        <v>0</v>
      </c>
      <c r="L328" s="146">
        <f t="shared" si="93"/>
        <v>0</v>
      </c>
      <c r="M328" s="146">
        <f t="shared" si="93"/>
        <v>0</v>
      </c>
    </row>
    <row r="329" spans="1:13" ht="30" customHeight="1">
      <c r="A329" s="140">
        <v>631</v>
      </c>
      <c r="B329" s="141" t="s">
        <v>2539</v>
      </c>
      <c r="C329" s="143">
        <f>'COG-M'!P2524</f>
        <v>0</v>
      </c>
      <c r="D329" s="104">
        <f>'COG-M'!P2525</f>
        <v>0</v>
      </c>
      <c r="E329" s="104">
        <f>'COG-M'!P2526</f>
        <v>0</v>
      </c>
      <c r="F329" s="104">
        <f>'COG-M'!P2527</f>
        <v>0</v>
      </c>
      <c r="G329" s="104">
        <f>'COG-M'!P2528</f>
        <v>0</v>
      </c>
      <c r="H329" s="104">
        <f>'COG-M'!P2529</f>
        <v>0</v>
      </c>
      <c r="I329" s="104">
        <f>'COG-M'!P2530</f>
        <v>0</v>
      </c>
      <c r="J329" s="104">
        <f>'COG-M'!P2531</f>
        <v>0</v>
      </c>
      <c r="K329" s="104">
        <f>'COG-M'!P2532</f>
        <v>0</v>
      </c>
      <c r="L329" s="104">
        <f>'COG-M'!P2533</f>
        <v>0</v>
      </c>
      <c r="M329" s="105">
        <f t="shared" ref="M329:M330" si="94">SUM(C329:L329)</f>
        <v>0</v>
      </c>
    </row>
    <row r="330" spans="1:13" ht="30" customHeight="1">
      <c r="A330" s="140">
        <v>632</v>
      </c>
      <c r="B330" s="141" t="s">
        <v>2540</v>
      </c>
      <c r="C330" s="143">
        <f>'COG-M'!P2534</f>
        <v>0</v>
      </c>
      <c r="D330" s="104">
        <f>'COG-M'!P2535</f>
        <v>0</v>
      </c>
      <c r="E330" s="104">
        <f>'COG-M'!P2536</f>
        <v>0</v>
      </c>
      <c r="F330" s="104">
        <f>'COG-M'!P2537</f>
        <v>0</v>
      </c>
      <c r="G330" s="104">
        <f>'COG-M'!P2538</f>
        <v>0</v>
      </c>
      <c r="H330" s="104">
        <f>'COG-M'!P2539</f>
        <v>0</v>
      </c>
      <c r="I330" s="104">
        <f>'COG-M'!P2540</f>
        <v>0</v>
      </c>
      <c r="J330" s="104">
        <f>'COG-M'!P2541</f>
        <v>0</v>
      </c>
      <c r="K330" s="104">
        <f>'COG-M'!P2542</f>
        <v>0</v>
      </c>
      <c r="L330" s="104">
        <f>'COG-M'!P2543</f>
        <v>0</v>
      </c>
      <c r="M330" s="105">
        <f t="shared" si="94"/>
        <v>0</v>
      </c>
    </row>
    <row r="331" spans="1:13" ht="15.75" customHeight="1">
      <c r="A331" s="144">
        <v>7000</v>
      </c>
      <c r="B331" s="213" t="s">
        <v>2900</v>
      </c>
      <c r="C331" s="148">
        <f t="shared" ref="C331:M331" si="95">C332+C335+C345+C352+C362+C372+C375</f>
        <v>0</v>
      </c>
      <c r="D331" s="146">
        <f t="shared" si="95"/>
        <v>0</v>
      </c>
      <c r="E331" s="146">
        <f t="shared" si="95"/>
        <v>0</v>
      </c>
      <c r="F331" s="146">
        <f t="shared" si="95"/>
        <v>0</v>
      </c>
      <c r="G331" s="146">
        <f t="shared" si="95"/>
        <v>0</v>
      </c>
      <c r="H331" s="146">
        <f t="shared" si="95"/>
        <v>0</v>
      </c>
      <c r="I331" s="146">
        <f t="shared" si="95"/>
        <v>0</v>
      </c>
      <c r="J331" s="146">
        <f t="shared" si="95"/>
        <v>0</v>
      </c>
      <c r="K331" s="146">
        <f t="shared" si="95"/>
        <v>0</v>
      </c>
      <c r="L331" s="146">
        <f t="shared" si="95"/>
        <v>0</v>
      </c>
      <c r="M331" s="146">
        <f t="shared" si="95"/>
        <v>0</v>
      </c>
    </row>
    <row r="332" spans="1:13" ht="15.75" customHeight="1">
      <c r="A332" s="149">
        <v>7100</v>
      </c>
      <c r="B332" s="213" t="s">
        <v>2901</v>
      </c>
      <c r="C332" s="148">
        <f t="shared" ref="C332:M332" si="96">SUM(C333:C334)</f>
        <v>0</v>
      </c>
      <c r="D332" s="146">
        <f t="shared" si="96"/>
        <v>0</v>
      </c>
      <c r="E332" s="146">
        <f t="shared" si="96"/>
        <v>0</v>
      </c>
      <c r="F332" s="146">
        <f t="shared" si="96"/>
        <v>0</v>
      </c>
      <c r="G332" s="146">
        <f t="shared" si="96"/>
        <v>0</v>
      </c>
      <c r="H332" s="146">
        <f t="shared" si="96"/>
        <v>0</v>
      </c>
      <c r="I332" s="146">
        <f t="shared" si="96"/>
        <v>0</v>
      </c>
      <c r="J332" s="146">
        <f t="shared" si="96"/>
        <v>0</v>
      </c>
      <c r="K332" s="146">
        <f t="shared" si="96"/>
        <v>0</v>
      </c>
      <c r="L332" s="146">
        <f t="shared" si="96"/>
        <v>0</v>
      </c>
      <c r="M332" s="146">
        <f t="shared" si="96"/>
        <v>0</v>
      </c>
    </row>
    <row r="333" spans="1:13" ht="30" customHeight="1">
      <c r="A333" s="140">
        <v>711</v>
      </c>
      <c r="B333" s="141" t="s">
        <v>2543</v>
      </c>
      <c r="C333" s="143">
        <f>'COG-M'!P2546</f>
        <v>0</v>
      </c>
      <c r="D333" s="104">
        <f>'COG-M'!P2547</f>
        <v>0</v>
      </c>
      <c r="E333" s="104">
        <f>'COG-M'!P2548</f>
        <v>0</v>
      </c>
      <c r="F333" s="104">
        <f>'COG-M'!P2549</f>
        <v>0</v>
      </c>
      <c r="G333" s="104">
        <f>'COG-M'!P2550</f>
        <v>0</v>
      </c>
      <c r="H333" s="104">
        <f>'COG-M'!P2551</f>
        <v>0</v>
      </c>
      <c r="I333" s="104">
        <f>'COG-M'!P2552</f>
        <v>0</v>
      </c>
      <c r="J333" s="104">
        <f>'COG-M'!P2553</f>
        <v>0</v>
      </c>
      <c r="K333" s="104">
        <f>'COG-M'!P2554</f>
        <v>0</v>
      </c>
      <c r="L333" s="104">
        <f>'COG-M'!P2555</f>
        <v>0</v>
      </c>
      <c r="M333" s="105">
        <f t="shared" ref="M333:M334" si="97">SUM(C333:L333)</f>
        <v>0</v>
      </c>
    </row>
    <row r="334" spans="1:13" ht="30" customHeight="1">
      <c r="A334" s="140">
        <v>712</v>
      </c>
      <c r="B334" s="141" t="s">
        <v>2544</v>
      </c>
      <c r="C334" s="143"/>
      <c r="D334" s="104"/>
      <c r="E334" s="104"/>
      <c r="F334" s="104"/>
      <c r="G334" s="104"/>
      <c r="H334" s="104"/>
      <c r="I334" s="104"/>
      <c r="J334" s="104"/>
      <c r="K334" s="104"/>
      <c r="L334" s="104"/>
      <c r="M334" s="105">
        <f t="shared" si="97"/>
        <v>0</v>
      </c>
    </row>
    <row r="335" spans="1:13" ht="15.75" customHeight="1">
      <c r="A335" s="149">
        <v>7200</v>
      </c>
      <c r="B335" s="213" t="s">
        <v>2545</v>
      </c>
      <c r="C335" s="148">
        <f t="shared" ref="C335:M335" si="98">SUM(C336:C344)</f>
        <v>0</v>
      </c>
      <c r="D335" s="146">
        <f t="shared" si="98"/>
        <v>0</v>
      </c>
      <c r="E335" s="146">
        <f t="shared" si="98"/>
        <v>0</v>
      </c>
      <c r="F335" s="146">
        <f t="shared" si="98"/>
        <v>0</v>
      </c>
      <c r="G335" s="146">
        <f t="shared" si="98"/>
        <v>0</v>
      </c>
      <c r="H335" s="146">
        <f t="shared" si="98"/>
        <v>0</v>
      </c>
      <c r="I335" s="146">
        <f t="shared" si="98"/>
        <v>0</v>
      </c>
      <c r="J335" s="146">
        <f t="shared" si="98"/>
        <v>0</v>
      </c>
      <c r="K335" s="146">
        <f t="shared" si="98"/>
        <v>0</v>
      </c>
      <c r="L335" s="146">
        <f t="shared" si="98"/>
        <v>0</v>
      </c>
      <c r="M335" s="146">
        <f t="shared" si="98"/>
        <v>0</v>
      </c>
    </row>
    <row r="336" spans="1:13" ht="30" customHeight="1">
      <c r="A336" s="140">
        <v>721</v>
      </c>
      <c r="B336" s="141" t="s">
        <v>2546</v>
      </c>
      <c r="C336" s="143">
        <f>'COG-M'!P2558</f>
        <v>0</v>
      </c>
      <c r="D336" s="104">
        <f>'COG-M'!P2559</f>
        <v>0</v>
      </c>
      <c r="E336" s="104">
        <f>'COG-M'!P2560</f>
        <v>0</v>
      </c>
      <c r="F336" s="104">
        <f>'COG-M'!P2561</f>
        <v>0</v>
      </c>
      <c r="G336" s="104">
        <f>'COG-M'!P2562</f>
        <v>0</v>
      </c>
      <c r="H336" s="104">
        <f>'COG-M'!P2563</f>
        <v>0</v>
      </c>
      <c r="I336" s="104">
        <f>'COG-M'!P2564</f>
        <v>0</v>
      </c>
      <c r="J336" s="104">
        <f>'COG-M'!P2565</f>
        <v>0</v>
      </c>
      <c r="K336" s="104">
        <f>'COG-M'!P2566</f>
        <v>0</v>
      </c>
      <c r="L336" s="104">
        <f>'COG-M'!P2567</f>
        <v>0</v>
      </c>
      <c r="M336" s="105">
        <f t="shared" ref="M336:M344" si="99">SUM(C336:L336)</f>
        <v>0</v>
      </c>
    </row>
    <row r="337" spans="1:13" ht="30" customHeight="1">
      <c r="A337" s="140">
        <v>722</v>
      </c>
      <c r="B337" s="141" t="s">
        <v>2547</v>
      </c>
      <c r="C337" s="143"/>
      <c r="D337" s="104"/>
      <c r="E337" s="104"/>
      <c r="F337" s="104"/>
      <c r="G337" s="104"/>
      <c r="H337" s="104"/>
      <c r="I337" s="104"/>
      <c r="J337" s="104"/>
      <c r="K337" s="104"/>
      <c r="L337" s="104"/>
      <c r="M337" s="105">
        <f t="shared" si="99"/>
        <v>0</v>
      </c>
    </row>
    <row r="338" spans="1:13" ht="30" customHeight="1">
      <c r="A338" s="140">
        <v>723</v>
      </c>
      <c r="B338" s="141" t="s">
        <v>2548</v>
      </c>
      <c r="C338" s="143"/>
      <c r="D338" s="104"/>
      <c r="E338" s="104"/>
      <c r="F338" s="104"/>
      <c r="G338" s="104"/>
      <c r="H338" s="104"/>
      <c r="I338" s="104"/>
      <c r="J338" s="104"/>
      <c r="K338" s="104"/>
      <c r="L338" s="104"/>
      <c r="M338" s="105">
        <f t="shared" si="99"/>
        <v>0</v>
      </c>
    </row>
    <row r="339" spans="1:13" ht="30" customHeight="1">
      <c r="A339" s="140">
        <v>724</v>
      </c>
      <c r="B339" s="141" t="s">
        <v>2549</v>
      </c>
      <c r="C339" s="143">
        <f>'COG-M'!P2570</f>
        <v>0</v>
      </c>
      <c r="D339" s="104">
        <f>'COG-M'!P2571</f>
        <v>0</v>
      </c>
      <c r="E339" s="104">
        <f>'COG-M'!P2572</f>
        <v>0</v>
      </c>
      <c r="F339" s="104">
        <f>'COG-M'!P2573</f>
        <v>0</v>
      </c>
      <c r="G339" s="104">
        <f>'COG-M'!P2574</f>
        <v>0</v>
      </c>
      <c r="H339" s="104">
        <f>'COG-M'!P2575</f>
        <v>0</v>
      </c>
      <c r="I339" s="104">
        <f>'COG-M'!P2576</f>
        <v>0</v>
      </c>
      <c r="J339" s="104">
        <f>'COG-M'!P2577</f>
        <v>0</v>
      </c>
      <c r="K339" s="104">
        <f>'COG-M'!P2578</f>
        <v>0</v>
      </c>
      <c r="L339" s="104">
        <f>'COG-M'!P2579</f>
        <v>0</v>
      </c>
      <c r="M339" s="105">
        <f t="shared" si="99"/>
        <v>0</v>
      </c>
    </row>
    <row r="340" spans="1:13" ht="30" customHeight="1">
      <c r="A340" s="140">
        <v>725</v>
      </c>
      <c r="B340" s="141" t="s">
        <v>2550</v>
      </c>
      <c r="C340" s="143">
        <f>'COG-M'!P2580</f>
        <v>0</v>
      </c>
      <c r="D340" s="104">
        <f>'COG-M'!P2581</f>
        <v>0</v>
      </c>
      <c r="E340" s="104">
        <f>'COG-M'!P2582</f>
        <v>0</v>
      </c>
      <c r="F340" s="104">
        <f>'COG-M'!P2583</f>
        <v>0</v>
      </c>
      <c r="G340" s="104">
        <f>'COG-M'!P2584</f>
        <v>0</v>
      </c>
      <c r="H340" s="104">
        <f>'COG-M'!P2585</f>
        <v>0</v>
      </c>
      <c r="I340" s="104">
        <f>'COG-M'!P2586</f>
        <v>0</v>
      </c>
      <c r="J340" s="104">
        <f>'COG-M'!P2587</f>
        <v>0</v>
      </c>
      <c r="K340" s="104">
        <f>'COG-M'!P2588</f>
        <v>0</v>
      </c>
      <c r="L340" s="104">
        <f>'COG-M'!P2589</f>
        <v>0</v>
      </c>
      <c r="M340" s="105">
        <f t="shared" si="99"/>
        <v>0</v>
      </c>
    </row>
    <row r="341" spans="1:13" ht="30" customHeight="1">
      <c r="A341" s="140">
        <v>726</v>
      </c>
      <c r="B341" s="141" t="s">
        <v>2551</v>
      </c>
      <c r="C341" s="143">
        <f>'COG-M'!P2590</f>
        <v>0</v>
      </c>
      <c r="D341" s="104">
        <f>'COG-M'!P2591</f>
        <v>0</v>
      </c>
      <c r="E341" s="104">
        <f>'COG-M'!P2592</f>
        <v>0</v>
      </c>
      <c r="F341" s="104">
        <f>'COG-M'!P2593</f>
        <v>0</v>
      </c>
      <c r="G341" s="104">
        <f>'COG-M'!P2594</f>
        <v>0</v>
      </c>
      <c r="H341" s="104">
        <f>'COG-M'!P2595</f>
        <v>0</v>
      </c>
      <c r="I341" s="104">
        <f>'COG-M'!P2596</f>
        <v>0</v>
      </c>
      <c r="J341" s="104">
        <f>'COG-M'!P2597</f>
        <v>0</v>
      </c>
      <c r="K341" s="104">
        <f>'COG-M'!P2598</f>
        <v>0</v>
      </c>
      <c r="L341" s="104">
        <f>'COG-M'!P2599</f>
        <v>0</v>
      </c>
      <c r="M341" s="105">
        <f t="shared" si="99"/>
        <v>0</v>
      </c>
    </row>
    <row r="342" spans="1:13" ht="30" customHeight="1">
      <c r="A342" s="140">
        <v>727</v>
      </c>
      <c r="B342" s="141" t="s">
        <v>2552</v>
      </c>
      <c r="C342" s="143">
        <f>'COG-M'!P2600</f>
        <v>0</v>
      </c>
      <c r="D342" s="104">
        <f>'COG-M'!P2601</f>
        <v>0</v>
      </c>
      <c r="E342" s="104">
        <f>'COG-M'!P2602</f>
        <v>0</v>
      </c>
      <c r="F342" s="104">
        <f>'COG-M'!P2603</f>
        <v>0</v>
      </c>
      <c r="G342" s="104">
        <f>'COG-M'!P2604</f>
        <v>0</v>
      </c>
      <c r="H342" s="104">
        <f>'COG-M'!P2605</f>
        <v>0</v>
      </c>
      <c r="I342" s="104">
        <f>'COG-M'!P2606</f>
        <v>0</v>
      </c>
      <c r="J342" s="104">
        <f>'COG-M'!P2607</f>
        <v>0</v>
      </c>
      <c r="K342" s="104">
        <f>'COG-M'!P2608</f>
        <v>0</v>
      </c>
      <c r="L342" s="104">
        <f>'COG-M'!P2609</f>
        <v>0</v>
      </c>
      <c r="M342" s="105">
        <f t="shared" si="99"/>
        <v>0</v>
      </c>
    </row>
    <row r="343" spans="1:13" ht="30" customHeight="1">
      <c r="A343" s="140">
        <v>728</v>
      </c>
      <c r="B343" s="141" t="s">
        <v>2553</v>
      </c>
      <c r="C343" s="143">
        <f>'COG-M'!P2610</f>
        <v>0</v>
      </c>
      <c r="D343" s="104">
        <f>'COG-M'!P2611</f>
        <v>0</v>
      </c>
      <c r="E343" s="104">
        <f>'COG-M'!P2612</f>
        <v>0</v>
      </c>
      <c r="F343" s="104">
        <f>'COG-M'!P2613</f>
        <v>0</v>
      </c>
      <c r="G343" s="104">
        <f>'COG-M'!P2614</f>
        <v>0</v>
      </c>
      <c r="H343" s="104">
        <f>'COG-M'!P2615</f>
        <v>0</v>
      </c>
      <c r="I343" s="104">
        <f>'COG-M'!P2616</f>
        <v>0</v>
      </c>
      <c r="J343" s="104">
        <f>'COG-M'!P2617</f>
        <v>0</v>
      </c>
      <c r="K343" s="104">
        <f>'COG-M'!P2618</f>
        <v>0</v>
      </c>
      <c r="L343" s="104">
        <f>'COG-M'!P2619</f>
        <v>0</v>
      </c>
      <c r="M343" s="105">
        <f t="shared" si="99"/>
        <v>0</v>
      </c>
    </row>
    <row r="344" spans="1:13" ht="30" customHeight="1">
      <c r="A344" s="140">
        <v>729</v>
      </c>
      <c r="B344" s="141" t="s">
        <v>2554</v>
      </c>
      <c r="C344" s="143">
        <f>'COG-M'!P2620</f>
        <v>0</v>
      </c>
      <c r="D344" s="104">
        <f>'COG-M'!P2621</f>
        <v>0</v>
      </c>
      <c r="E344" s="104">
        <f>'COG-M'!P2622</f>
        <v>0</v>
      </c>
      <c r="F344" s="104">
        <f>'COG-M'!P2623</f>
        <v>0</v>
      </c>
      <c r="G344" s="104">
        <f>'COG-M'!P2624</f>
        <v>0</v>
      </c>
      <c r="H344" s="104">
        <f>'COG-M'!P2625</f>
        <v>0</v>
      </c>
      <c r="I344" s="104">
        <f>'COG-M'!P2626</f>
        <v>0</v>
      </c>
      <c r="J344" s="104">
        <f>'COG-M'!P2627</f>
        <v>0</v>
      </c>
      <c r="K344" s="104">
        <f>'COG-M'!P2628</f>
        <v>0</v>
      </c>
      <c r="L344" s="104">
        <f>'COG-M'!P2629</f>
        <v>0</v>
      </c>
      <c r="M344" s="105">
        <f t="shared" si="99"/>
        <v>0</v>
      </c>
    </row>
    <row r="345" spans="1:13" ht="15.75" customHeight="1">
      <c r="A345" s="149">
        <v>7300</v>
      </c>
      <c r="B345" s="213" t="s">
        <v>2555</v>
      </c>
      <c r="C345" s="148">
        <f t="shared" ref="C345:M345" si="100">SUM(C346:C351)</f>
        <v>0</v>
      </c>
      <c r="D345" s="146">
        <f t="shared" si="100"/>
        <v>0</v>
      </c>
      <c r="E345" s="146">
        <f t="shared" si="100"/>
        <v>0</v>
      </c>
      <c r="F345" s="146">
        <f t="shared" si="100"/>
        <v>0</v>
      </c>
      <c r="G345" s="146">
        <f t="shared" si="100"/>
        <v>0</v>
      </c>
      <c r="H345" s="146">
        <f t="shared" si="100"/>
        <v>0</v>
      </c>
      <c r="I345" s="146">
        <f t="shared" si="100"/>
        <v>0</v>
      </c>
      <c r="J345" s="146">
        <f t="shared" si="100"/>
        <v>0</v>
      </c>
      <c r="K345" s="146">
        <f t="shared" si="100"/>
        <v>0</v>
      </c>
      <c r="L345" s="146">
        <f t="shared" si="100"/>
        <v>0</v>
      </c>
      <c r="M345" s="146">
        <f t="shared" si="100"/>
        <v>0</v>
      </c>
    </row>
    <row r="346" spans="1:13" ht="15.75" customHeight="1">
      <c r="A346" s="140">
        <v>731</v>
      </c>
      <c r="B346" s="141" t="s">
        <v>2556</v>
      </c>
      <c r="C346" s="143">
        <f>'COG-M'!P2631</f>
        <v>0</v>
      </c>
      <c r="D346" s="104">
        <f>'COG-M'!P2632</f>
        <v>0</v>
      </c>
      <c r="E346" s="104">
        <f>'COG-M'!P2633</f>
        <v>0</v>
      </c>
      <c r="F346" s="104">
        <f>'COG-M'!P2634</f>
        <v>0</v>
      </c>
      <c r="G346" s="104">
        <f>'COG-M'!P2635</f>
        <v>0</v>
      </c>
      <c r="H346" s="104">
        <f>'COG-M'!P2636</f>
        <v>0</v>
      </c>
      <c r="I346" s="104">
        <f>'COG-M'!P2637</f>
        <v>0</v>
      </c>
      <c r="J346" s="104">
        <f>'COG-M'!P2638</f>
        <v>0</v>
      </c>
      <c r="K346" s="104">
        <f>'COG-M'!P2639</f>
        <v>0</v>
      </c>
      <c r="L346" s="104">
        <f>'COG-M'!P2640</f>
        <v>0</v>
      </c>
      <c r="M346" s="105">
        <f t="shared" ref="M346:M351" si="101">SUM(C346:L346)</f>
        <v>0</v>
      </c>
    </row>
    <row r="347" spans="1:13" ht="30" customHeight="1">
      <c r="A347" s="140">
        <v>732</v>
      </c>
      <c r="B347" s="141" t="s">
        <v>2557</v>
      </c>
      <c r="C347" s="143">
        <f>'COG-M'!P2641</f>
        <v>0</v>
      </c>
      <c r="D347" s="104">
        <f>'COG-M'!P2642</f>
        <v>0</v>
      </c>
      <c r="E347" s="104">
        <f>'COG-M'!P2643</f>
        <v>0</v>
      </c>
      <c r="F347" s="104">
        <f>'COG-M'!P2644</f>
        <v>0</v>
      </c>
      <c r="G347" s="104">
        <f>'COG-M'!P2645</f>
        <v>0</v>
      </c>
      <c r="H347" s="104">
        <f>'COG-M'!P2646</f>
        <v>0</v>
      </c>
      <c r="I347" s="104">
        <f>'COG-M'!P2647</f>
        <v>0</v>
      </c>
      <c r="J347" s="104">
        <f>'COG-M'!P2648</f>
        <v>0</v>
      </c>
      <c r="K347" s="104">
        <f>'COG-M'!P2649</f>
        <v>0</v>
      </c>
      <c r="L347" s="104">
        <f>'COG-M'!P2650</f>
        <v>0</v>
      </c>
      <c r="M347" s="105">
        <f t="shared" si="101"/>
        <v>0</v>
      </c>
    </row>
    <row r="348" spans="1:13" ht="30" customHeight="1">
      <c r="A348" s="140">
        <v>733</v>
      </c>
      <c r="B348" s="141" t="s">
        <v>2558</v>
      </c>
      <c r="C348" s="143">
        <f>'COG-M'!P2651</f>
        <v>0</v>
      </c>
      <c r="D348" s="104">
        <f>'COG-M'!P2652</f>
        <v>0</v>
      </c>
      <c r="E348" s="104">
        <f>'COG-M'!P2653</f>
        <v>0</v>
      </c>
      <c r="F348" s="104">
        <f>'COG-M'!P2654</f>
        <v>0</v>
      </c>
      <c r="G348" s="104">
        <f>'COG-M'!P2655</f>
        <v>0</v>
      </c>
      <c r="H348" s="104">
        <f>'COG-M'!P2656</f>
        <v>0</v>
      </c>
      <c r="I348" s="104">
        <f>'COG-M'!P2657</f>
        <v>0</v>
      </c>
      <c r="J348" s="104">
        <f>'COG-M'!P2658</f>
        <v>0</v>
      </c>
      <c r="K348" s="104">
        <f>'COG-M'!P2659</f>
        <v>0</v>
      </c>
      <c r="L348" s="104">
        <f>'COG-M'!P2660</f>
        <v>0</v>
      </c>
      <c r="M348" s="105">
        <f t="shared" si="101"/>
        <v>0</v>
      </c>
    </row>
    <row r="349" spans="1:13" ht="15.75" customHeight="1">
      <c r="A349" s="140">
        <v>734</v>
      </c>
      <c r="B349" s="141" t="s">
        <v>2559</v>
      </c>
      <c r="C349" s="143">
        <f>'COG-M'!P2661</f>
        <v>0</v>
      </c>
      <c r="D349" s="104">
        <f>'COG-M'!P2662</f>
        <v>0</v>
      </c>
      <c r="E349" s="104">
        <f>'COG-M'!P2663</f>
        <v>0</v>
      </c>
      <c r="F349" s="104">
        <f>'COG-M'!P2664</f>
        <v>0</v>
      </c>
      <c r="G349" s="104">
        <f>'COG-M'!P2665</f>
        <v>0</v>
      </c>
      <c r="H349" s="104">
        <f>'COG-M'!P2666</f>
        <v>0</v>
      </c>
      <c r="I349" s="104">
        <f>'COG-M'!P2667</f>
        <v>0</v>
      </c>
      <c r="J349" s="104">
        <f>'COG-M'!P2668</f>
        <v>0</v>
      </c>
      <c r="K349" s="104">
        <f>'COG-M'!P2669</f>
        <v>0</v>
      </c>
      <c r="L349" s="104">
        <f>'COG-M'!P2670</f>
        <v>0</v>
      </c>
      <c r="M349" s="105">
        <f t="shared" si="101"/>
        <v>0</v>
      </c>
    </row>
    <row r="350" spans="1:13" ht="15.75" customHeight="1">
      <c r="A350" s="140">
        <v>735</v>
      </c>
      <c r="B350" s="141" t="s">
        <v>2560</v>
      </c>
      <c r="C350" s="143">
        <f>'COG-M'!P2671</f>
        <v>0</v>
      </c>
      <c r="D350" s="104">
        <f>'COG-M'!P2672</f>
        <v>0</v>
      </c>
      <c r="E350" s="104">
        <f>'COG-M'!P2673</f>
        <v>0</v>
      </c>
      <c r="F350" s="104">
        <f>'COG-M'!P2674</f>
        <v>0</v>
      </c>
      <c r="G350" s="104">
        <f>'COG-M'!P2675</f>
        <v>0</v>
      </c>
      <c r="H350" s="104">
        <f>'COG-M'!P2676</f>
        <v>0</v>
      </c>
      <c r="I350" s="104">
        <f>'COG-M'!P2677</f>
        <v>0</v>
      </c>
      <c r="J350" s="104">
        <f>'COG-M'!P2678</f>
        <v>0</v>
      </c>
      <c r="K350" s="104">
        <f>'COG-M'!P2679</f>
        <v>0</v>
      </c>
      <c r="L350" s="104">
        <f>'COG-M'!P2680</f>
        <v>0</v>
      </c>
      <c r="M350" s="105">
        <f t="shared" si="101"/>
        <v>0</v>
      </c>
    </row>
    <row r="351" spans="1:13" ht="15.75" customHeight="1">
      <c r="A351" s="140">
        <v>739</v>
      </c>
      <c r="B351" s="141" t="s">
        <v>2561</v>
      </c>
      <c r="C351" s="143">
        <f>'COG-M'!P2681</f>
        <v>0</v>
      </c>
      <c r="D351" s="104">
        <f>'COG-M'!P2682</f>
        <v>0</v>
      </c>
      <c r="E351" s="104">
        <f>'COG-M'!P2683</f>
        <v>0</v>
      </c>
      <c r="F351" s="104">
        <f>'COG-M'!P2684</f>
        <v>0</v>
      </c>
      <c r="G351" s="104">
        <f>'COG-M'!P2685</f>
        <v>0</v>
      </c>
      <c r="H351" s="104">
        <f>'COG-M'!P2686</f>
        <v>0</v>
      </c>
      <c r="I351" s="104">
        <f>'COG-M'!P2687</f>
        <v>0</v>
      </c>
      <c r="J351" s="104">
        <f>'COG-M'!P2688</f>
        <v>0</v>
      </c>
      <c r="K351" s="104">
        <f>'COG-M'!P2689</f>
        <v>0</v>
      </c>
      <c r="L351" s="104">
        <f>'COG-M'!P2690</f>
        <v>0</v>
      </c>
      <c r="M351" s="105">
        <f t="shared" si="101"/>
        <v>0</v>
      </c>
    </row>
    <row r="352" spans="1:13" ht="15.75" customHeight="1">
      <c r="A352" s="149">
        <v>7400</v>
      </c>
      <c r="B352" s="213" t="s">
        <v>2902</v>
      </c>
      <c r="C352" s="148">
        <f t="shared" ref="C352:M352" si="102">SUM(C353:C361)</f>
        <v>0</v>
      </c>
      <c r="D352" s="146">
        <f t="shared" si="102"/>
        <v>0</v>
      </c>
      <c r="E352" s="146">
        <f t="shared" si="102"/>
        <v>0</v>
      </c>
      <c r="F352" s="146">
        <f t="shared" si="102"/>
        <v>0</v>
      </c>
      <c r="G352" s="146">
        <f t="shared" si="102"/>
        <v>0</v>
      </c>
      <c r="H352" s="146">
        <f t="shared" si="102"/>
        <v>0</v>
      </c>
      <c r="I352" s="146">
        <f t="shared" si="102"/>
        <v>0</v>
      </c>
      <c r="J352" s="146">
        <f t="shared" si="102"/>
        <v>0</v>
      </c>
      <c r="K352" s="146">
        <f t="shared" si="102"/>
        <v>0</v>
      </c>
      <c r="L352" s="146">
        <f t="shared" si="102"/>
        <v>0</v>
      </c>
      <c r="M352" s="146">
        <f t="shared" si="102"/>
        <v>0</v>
      </c>
    </row>
    <row r="353" spans="1:13" ht="30" customHeight="1">
      <c r="A353" s="140">
        <v>741</v>
      </c>
      <c r="B353" s="141" t="s">
        <v>2563</v>
      </c>
      <c r="C353" s="143">
        <f>'COG-M'!P2692</f>
        <v>0</v>
      </c>
      <c r="D353" s="104">
        <f>'COG-M'!P2693</f>
        <v>0</v>
      </c>
      <c r="E353" s="104">
        <f>'COG-M'!P2694</f>
        <v>0</v>
      </c>
      <c r="F353" s="104">
        <f>'COG-M'!P2695</f>
        <v>0</v>
      </c>
      <c r="G353" s="104">
        <f>'COG-M'!P2696</f>
        <v>0</v>
      </c>
      <c r="H353" s="104">
        <f>'COG-M'!P2697</f>
        <v>0</v>
      </c>
      <c r="I353" s="104">
        <f>'COG-M'!P2698</f>
        <v>0</v>
      </c>
      <c r="J353" s="104">
        <f>'COG-M'!P2699</f>
        <v>0</v>
      </c>
      <c r="K353" s="104">
        <f>'COG-M'!P2700</f>
        <v>0</v>
      </c>
      <c r="L353" s="104">
        <f>'COG-M'!P2701</f>
        <v>0</v>
      </c>
      <c r="M353" s="105">
        <f t="shared" ref="M353:M361" si="103">SUM(C353:L353)</f>
        <v>0</v>
      </c>
    </row>
    <row r="354" spans="1:13" ht="30" customHeight="1">
      <c r="A354" s="140">
        <v>742</v>
      </c>
      <c r="B354" s="141" t="s">
        <v>2564</v>
      </c>
      <c r="C354" s="143"/>
      <c r="D354" s="104"/>
      <c r="E354" s="104"/>
      <c r="F354" s="104"/>
      <c r="G354" s="104"/>
      <c r="H354" s="104"/>
      <c r="I354" s="104"/>
      <c r="J354" s="104"/>
      <c r="K354" s="104"/>
      <c r="L354" s="104"/>
      <c r="M354" s="105">
        <f t="shared" si="103"/>
        <v>0</v>
      </c>
    </row>
    <row r="355" spans="1:13" ht="30" customHeight="1">
      <c r="A355" s="140">
        <v>743</v>
      </c>
      <c r="B355" s="141" t="s">
        <v>2565</v>
      </c>
      <c r="C355" s="143"/>
      <c r="D355" s="104"/>
      <c r="E355" s="104"/>
      <c r="F355" s="104"/>
      <c r="G355" s="104"/>
      <c r="H355" s="104"/>
      <c r="I355" s="104"/>
      <c r="J355" s="104"/>
      <c r="K355" s="104"/>
      <c r="L355" s="104"/>
      <c r="M355" s="105">
        <f t="shared" si="103"/>
        <v>0</v>
      </c>
    </row>
    <row r="356" spans="1:13" ht="30" customHeight="1">
      <c r="A356" s="140">
        <v>744</v>
      </c>
      <c r="B356" s="141" t="s">
        <v>2566</v>
      </c>
      <c r="C356" s="143"/>
      <c r="D356" s="104"/>
      <c r="E356" s="104"/>
      <c r="F356" s="104"/>
      <c r="G356" s="104"/>
      <c r="H356" s="104"/>
      <c r="I356" s="104"/>
      <c r="J356" s="104"/>
      <c r="K356" s="104"/>
      <c r="L356" s="104"/>
      <c r="M356" s="105">
        <f t="shared" si="103"/>
        <v>0</v>
      </c>
    </row>
    <row r="357" spans="1:13" ht="30" customHeight="1">
      <c r="A357" s="140">
        <v>745</v>
      </c>
      <c r="B357" s="141" t="s">
        <v>2567</v>
      </c>
      <c r="C357" s="143">
        <f>'COG-M'!P2705</f>
        <v>0</v>
      </c>
      <c r="D357" s="104">
        <f>'COG-M'!P2706</f>
        <v>0</v>
      </c>
      <c r="E357" s="104">
        <f>'COG-M'!P2707</f>
        <v>0</v>
      </c>
      <c r="F357" s="104">
        <f>'COG-M'!P2708</f>
        <v>0</v>
      </c>
      <c r="G357" s="104">
        <f>'COG-M'!P2709</f>
        <v>0</v>
      </c>
      <c r="H357" s="104">
        <f>'COG-M'!P2710</f>
        <v>0</v>
      </c>
      <c r="I357" s="104">
        <f>'COG-M'!P2711</f>
        <v>0</v>
      </c>
      <c r="J357" s="104">
        <f>'COG-M'!P2712</f>
        <v>0</v>
      </c>
      <c r="K357" s="104">
        <f>'COG-M'!P2713</f>
        <v>0</v>
      </c>
      <c r="L357" s="104">
        <f>'COG-M'!P2714</f>
        <v>0</v>
      </c>
      <c r="M357" s="105">
        <f t="shared" si="103"/>
        <v>0</v>
      </c>
    </row>
    <row r="358" spans="1:13" ht="30" customHeight="1">
      <c r="A358" s="140">
        <v>746</v>
      </c>
      <c r="B358" s="141" t="s">
        <v>2568</v>
      </c>
      <c r="C358" s="143">
        <f>'COG-M'!P2715</f>
        <v>0</v>
      </c>
      <c r="D358" s="104">
        <f>'COG-M'!P2716</f>
        <v>0</v>
      </c>
      <c r="E358" s="104">
        <f>'COG-M'!P2717</f>
        <v>0</v>
      </c>
      <c r="F358" s="104">
        <f>'COG-M'!P2718</f>
        <v>0</v>
      </c>
      <c r="G358" s="104">
        <f>'COG-M'!P2719</f>
        <v>0</v>
      </c>
      <c r="H358" s="104">
        <f>'COG-M'!P2720</f>
        <v>0</v>
      </c>
      <c r="I358" s="104">
        <f>'COG-M'!P2721</f>
        <v>0</v>
      </c>
      <c r="J358" s="104">
        <f>'COG-M'!P2722</f>
        <v>0</v>
      </c>
      <c r="K358" s="104">
        <f>'COG-M'!P2723</f>
        <v>0</v>
      </c>
      <c r="L358" s="104">
        <f>'COG-M'!P2724</f>
        <v>0</v>
      </c>
      <c r="M358" s="105">
        <f t="shared" si="103"/>
        <v>0</v>
      </c>
    </row>
    <row r="359" spans="1:13" ht="30" customHeight="1">
      <c r="A359" s="140">
        <v>747</v>
      </c>
      <c r="B359" s="141" t="s">
        <v>2569</v>
      </c>
      <c r="C359" s="143">
        <f>'COG-M'!P2725</f>
        <v>0</v>
      </c>
      <c r="D359" s="104">
        <f>'COG-M'!P2726</f>
        <v>0</v>
      </c>
      <c r="E359" s="104">
        <f>'COG-M'!P2727</f>
        <v>0</v>
      </c>
      <c r="F359" s="104">
        <f>'COG-M'!P2728</f>
        <v>0</v>
      </c>
      <c r="G359" s="104">
        <f>'COG-M'!P2729</f>
        <v>0</v>
      </c>
      <c r="H359" s="104">
        <f>'COG-M'!P2730</f>
        <v>0</v>
      </c>
      <c r="I359" s="104">
        <f>'COG-M'!P2731</f>
        <v>0</v>
      </c>
      <c r="J359" s="104">
        <f>'COG-M'!P2732</f>
        <v>0</v>
      </c>
      <c r="K359" s="104">
        <f>'COG-M'!P2733</f>
        <v>0</v>
      </c>
      <c r="L359" s="104">
        <f>'COG-M'!P2734</f>
        <v>0</v>
      </c>
      <c r="M359" s="105">
        <f t="shared" si="103"/>
        <v>0</v>
      </c>
    </row>
    <row r="360" spans="1:13" ht="30" customHeight="1">
      <c r="A360" s="140">
        <v>748</v>
      </c>
      <c r="B360" s="141" t="s">
        <v>1790</v>
      </c>
      <c r="C360" s="143">
        <f>'COG-M'!P2735</f>
        <v>0</v>
      </c>
      <c r="D360" s="104">
        <f>'COG-M'!P2736</f>
        <v>0</v>
      </c>
      <c r="E360" s="104">
        <f>'COG-M'!P2737</f>
        <v>0</v>
      </c>
      <c r="F360" s="104">
        <f>'COG-M'!P2738</f>
        <v>0</v>
      </c>
      <c r="G360" s="104">
        <f>'COG-M'!P2739</f>
        <v>0</v>
      </c>
      <c r="H360" s="104">
        <f>'COG-M'!P2740</f>
        <v>0</v>
      </c>
      <c r="I360" s="104">
        <f>'COG-M'!P2741</f>
        <v>0</v>
      </c>
      <c r="J360" s="104">
        <f>'COG-M'!P2742</f>
        <v>0</v>
      </c>
      <c r="K360" s="104">
        <f>'COG-M'!P2743</f>
        <v>0</v>
      </c>
      <c r="L360" s="104">
        <f>'COG-M'!P2744</f>
        <v>0</v>
      </c>
      <c r="M360" s="105">
        <f t="shared" si="103"/>
        <v>0</v>
      </c>
    </row>
    <row r="361" spans="1:13" ht="30" customHeight="1">
      <c r="A361" s="140">
        <v>749</v>
      </c>
      <c r="B361" s="141" t="s">
        <v>2571</v>
      </c>
      <c r="C361" s="143">
        <f>'COG-M'!P2745</f>
        <v>0</v>
      </c>
      <c r="D361" s="104">
        <f>'COG-M'!P2746</f>
        <v>0</v>
      </c>
      <c r="E361" s="104">
        <f>'COG-M'!P2747</f>
        <v>0</v>
      </c>
      <c r="F361" s="104">
        <f>'COG-M'!P2748</f>
        <v>0</v>
      </c>
      <c r="G361" s="104">
        <f>'COG-M'!P2749</f>
        <v>0</v>
      </c>
      <c r="H361" s="104">
        <f>'COG-M'!P2750</f>
        <v>0</v>
      </c>
      <c r="I361" s="104">
        <f>'COG-M'!P2751</f>
        <v>0</v>
      </c>
      <c r="J361" s="104">
        <f>'COG-M'!P2752</f>
        <v>0</v>
      </c>
      <c r="K361" s="104">
        <f>'COG-M'!P2753</f>
        <v>0</v>
      </c>
      <c r="L361" s="104">
        <f>'COG-M'!P2754</f>
        <v>0</v>
      </c>
      <c r="M361" s="105">
        <f t="shared" si="103"/>
        <v>0</v>
      </c>
    </row>
    <row r="362" spans="1:13" ht="15.75" customHeight="1">
      <c r="A362" s="149">
        <v>7500</v>
      </c>
      <c r="B362" s="213" t="s">
        <v>2903</v>
      </c>
      <c r="C362" s="148">
        <f t="shared" ref="C362:M362" si="104">SUM(C363:C371)</f>
        <v>0</v>
      </c>
      <c r="D362" s="146">
        <f t="shared" si="104"/>
        <v>0</v>
      </c>
      <c r="E362" s="146">
        <f t="shared" si="104"/>
        <v>0</v>
      </c>
      <c r="F362" s="146">
        <f t="shared" si="104"/>
        <v>0</v>
      </c>
      <c r="G362" s="146">
        <f t="shared" si="104"/>
        <v>0</v>
      </c>
      <c r="H362" s="146">
        <f t="shared" si="104"/>
        <v>0</v>
      </c>
      <c r="I362" s="146">
        <f t="shared" si="104"/>
        <v>0</v>
      </c>
      <c r="J362" s="146">
        <f t="shared" si="104"/>
        <v>0</v>
      </c>
      <c r="K362" s="146">
        <f t="shared" si="104"/>
        <v>0</v>
      </c>
      <c r="L362" s="146">
        <f t="shared" si="104"/>
        <v>0</v>
      </c>
      <c r="M362" s="146">
        <f t="shared" si="104"/>
        <v>0</v>
      </c>
    </row>
    <row r="363" spans="1:13" ht="15.75" customHeight="1">
      <c r="A363" s="140">
        <v>751</v>
      </c>
      <c r="B363" s="141" t="s">
        <v>2573</v>
      </c>
      <c r="C363" s="143">
        <f>'COG-M'!P2756</f>
        <v>0</v>
      </c>
      <c r="D363" s="104">
        <f>'COG-M'!P2757</f>
        <v>0</v>
      </c>
      <c r="E363" s="104">
        <f>'COG-M'!P2758</f>
        <v>0</v>
      </c>
      <c r="F363" s="104">
        <f>'COG-M'!P2759</f>
        <v>0</v>
      </c>
      <c r="G363" s="104">
        <f>'COG-M'!P2760</f>
        <v>0</v>
      </c>
      <c r="H363" s="104">
        <f>'COG-M'!P2761</f>
        <v>0</v>
      </c>
      <c r="I363" s="104">
        <f>'COG-M'!P2762</f>
        <v>0</v>
      </c>
      <c r="J363" s="104">
        <f>'COG-M'!P2763</f>
        <v>0</v>
      </c>
      <c r="K363" s="104">
        <f>'COG-M'!P2764</f>
        <v>0</v>
      </c>
      <c r="L363" s="104">
        <f>'COG-M'!P2765</f>
        <v>0</v>
      </c>
      <c r="M363" s="105">
        <f t="shared" ref="M363:M371" si="105">SUM(C363:L363)</f>
        <v>0</v>
      </c>
    </row>
    <row r="364" spans="1:13" ht="15.75" customHeight="1">
      <c r="A364" s="140">
        <v>752</v>
      </c>
      <c r="B364" s="141" t="s">
        <v>2574</v>
      </c>
      <c r="C364" s="143"/>
      <c r="D364" s="104"/>
      <c r="E364" s="104"/>
      <c r="F364" s="104"/>
      <c r="G364" s="104"/>
      <c r="H364" s="104"/>
      <c r="I364" s="104"/>
      <c r="J364" s="104"/>
      <c r="K364" s="104"/>
      <c r="L364" s="104"/>
      <c r="M364" s="105">
        <f t="shared" si="105"/>
        <v>0</v>
      </c>
    </row>
    <row r="365" spans="1:13" ht="15.75" customHeight="1">
      <c r="A365" s="140">
        <v>753</v>
      </c>
      <c r="B365" s="141" t="s">
        <v>2575</v>
      </c>
      <c r="C365" s="143"/>
      <c r="D365" s="104"/>
      <c r="E365" s="104"/>
      <c r="F365" s="104"/>
      <c r="G365" s="104"/>
      <c r="H365" s="104"/>
      <c r="I365" s="104"/>
      <c r="J365" s="104"/>
      <c r="K365" s="104"/>
      <c r="L365" s="104"/>
      <c r="M365" s="105">
        <f t="shared" si="105"/>
        <v>0</v>
      </c>
    </row>
    <row r="366" spans="1:13" ht="15.75" customHeight="1">
      <c r="A366" s="140">
        <v>754</v>
      </c>
      <c r="B366" s="141" t="s">
        <v>2576</v>
      </c>
      <c r="C366" s="143">
        <f>'COG-M'!P2768</f>
        <v>0</v>
      </c>
      <c r="D366" s="104">
        <f>'COG-M'!P2769</f>
        <v>0</v>
      </c>
      <c r="E366" s="104">
        <f>'COG-M'!P2770</f>
        <v>0</v>
      </c>
      <c r="F366" s="104">
        <f>'COG-M'!P2771</f>
        <v>0</v>
      </c>
      <c r="G366" s="104">
        <f>'COG-M'!P2772</f>
        <v>0</v>
      </c>
      <c r="H366" s="104">
        <f>'COG-M'!P2773</f>
        <v>0</v>
      </c>
      <c r="I366" s="104">
        <f>'COG-M'!P2774</f>
        <v>0</v>
      </c>
      <c r="J366" s="104">
        <f>'COG-M'!P2775</f>
        <v>0</v>
      </c>
      <c r="K366" s="104">
        <f>'COG-M'!P2776</f>
        <v>0</v>
      </c>
      <c r="L366" s="104">
        <f>'COG-M'!P2777</f>
        <v>0</v>
      </c>
      <c r="M366" s="105">
        <f t="shared" si="105"/>
        <v>0</v>
      </c>
    </row>
    <row r="367" spans="1:13" ht="15.75" customHeight="1">
      <c r="A367" s="140">
        <v>755</v>
      </c>
      <c r="B367" s="141" t="s">
        <v>2577</v>
      </c>
      <c r="C367" s="143"/>
      <c r="D367" s="104"/>
      <c r="E367" s="104"/>
      <c r="F367" s="104"/>
      <c r="G367" s="104"/>
      <c r="H367" s="104"/>
      <c r="I367" s="104"/>
      <c r="J367" s="104"/>
      <c r="K367" s="104"/>
      <c r="L367" s="104"/>
      <c r="M367" s="105">
        <f t="shared" si="105"/>
        <v>0</v>
      </c>
    </row>
    <row r="368" spans="1:13" ht="15.75" customHeight="1">
      <c r="A368" s="140">
        <v>756</v>
      </c>
      <c r="B368" s="141" t="s">
        <v>2578</v>
      </c>
      <c r="C368" s="143"/>
      <c r="D368" s="104"/>
      <c r="E368" s="104"/>
      <c r="F368" s="104"/>
      <c r="G368" s="104"/>
      <c r="H368" s="104"/>
      <c r="I368" s="104"/>
      <c r="J368" s="104"/>
      <c r="K368" s="104"/>
      <c r="L368" s="104"/>
      <c r="M368" s="105">
        <f t="shared" si="105"/>
        <v>0</v>
      </c>
    </row>
    <row r="369" spans="1:13" ht="15.75" customHeight="1">
      <c r="A369" s="140">
        <v>757</v>
      </c>
      <c r="B369" s="141" t="s">
        <v>2579</v>
      </c>
      <c r="C369" s="143">
        <f>'COG-M'!P2780</f>
        <v>0</v>
      </c>
      <c r="D369" s="104">
        <f>'COG-M'!P2781</f>
        <v>0</v>
      </c>
      <c r="E369" s="104">
        <f>'COG-M'!P2782</f>
        <v>0</v>
      </c>
      <c r="F369" s="104">
        <f>'COG-M'!P2783</f>
        <v>0</v>
      </c>
      <c r="G369" s="104">
        <f>'COG-M'!P2784</f>
        <v>0</v>
      </c>
      <c r="H369" s="104">
        <f>'COG-M'!P2785</f>
        <v>0</v>
      </c>
      <c r="I369" s="104">
        <f>'COG-M'!P2786</f>
        <v>0</v>
      </c>
      <c r="J369" s="104">
        <f>'COG-M'!P2787</f>
        <v>0</v>
      </c>
      <c r="K369" s="104">
        <f>'COG-M'!P2788</f>
        <v>0</v>
      </c>
      <c r="L369" s="104">
        <f>'COG-M'!P2789</f>
        <v>0</v>
      </c>
      <c r="M369" s="105">
        <f t="shared" si="105"/>
        <v>0</v>
      </c>
    </row>
    <row r="370" spans="1:13" ht="15.75" customHeight="1">
      <c r="A370" s="140">
        <v>758</v>
      </c>
      <c r="B370" s="141" t="s">
        <v>2580</v>
      </c>
      <c r="C370" s="143"/>
      <c r="D370" s="104"/>
      <c r="E370" s="104"/>
      <c r="F370" s="104"/>
      <c r="G370" s="104"/>
      <c r="H370" s="104"/>
      <c r="I370" s="104"/>
      <c r="J370" s="104"/>
      <c r="K370" s="104"/>
      <c r="L370" s="104"/>
      <c r="M370" s="105">
        <f t="shared" si="105"/>
        <v>0</v>
      </c>
    </row>
    <row r="371" spans="1:13" ht="15.75" customHeight="1">
      <c r="A371" s="140">
        <v>759</v>
      </c>
      <c r="B371" s="141" t="s">
        <v>2581</v>
      </c>
      <c r="C371" s="143">
        <f>'COG-M'!P2791</f>
        <v>0</v>
      </c>
      <c r="D371" s="104">
        <f>'COG-M'!P2792</f>
        <v>0</v>
      </c>
      <c r="E371" s="104">
        <f>'COG-M'!P2793</f>
        <v>0</v>
      </c>
      <c r="F371" s="104">
        <f>'COG-M'!P2794</f>
        <v>0</v>
      </c>
      <c r="G371" s="104">
        <f>'COG-M'!P2795</f>
        <v>0</v>
      </c>
      <c r="H371" s="104">
        <f>'COG-M'!P2796</f>
        <v>0</v>
      </c>
      <c r="I371" s="104">
        <f>'COG-M'!P2797</f>
        <v>0</v>
      </c>
      <c r="J371" s="104">
        <f>'COG-M'!P2798</f>
        <v>0</v>
      </c>
      <c r="K371" s="104">
        <f>'COG-M'!P2799</f>
        <v>0</v>
      </c>
      <c r="L371" s="104">
        <f>'COG-M'!P2800</f>
        <v>0</v>
      </c>
      <c r="M371" s="105">
        <f t="shared" si="105"/>
        <v>0</v>
      </c>
    </row>
    <row r="372" spans="1:13" ht="15.75" customHeight="1">
      <c r="A372" s="149">
        <v>7600</v>
      </c>
      <c r="B372" s="213" t="s">
        <v>2582</v>
      </c>
      <c r="C372" s="148">
        <f t="shared" ref="C372:M372" si="106">SUM(C373:C374)</f>
        <v>0</v>
      </c>
      <c r="D372" s="146">
        <f t="shared" si="106"/>
        <v>0</v>
      </c>
      <c r="E372" s="146">
        <f t="shared" si="106"/>
        <v>0</v>
      </c>
      <c r="F372" s="146">
        <f t="shared" si="106"/>
        <v>0</v>
      </c>
      <c r="G372" s="146">
        <f t="shared" si="106"/>
        <v>0</v>
      </c>
      <c r="H372" s="146">
        <f t="shared" si="106"/>
        <v>0</v>
      </c>
      <c r="I372" s="146">
        <f t="shared" si="106"/>
        <v>0</v>
      </c>
      <c r="J372" s="146">
        <f t="shared" si="106"/>
        <v>0</v>
      </c>
      <c r="K372" s="146">
        <f t="shared" si="106"/>
        <v>0</v>
      </c>
      <c r="L372" s="146">
        <f t="shared" si="106"/>
        <v>0</v>
      </c>
      <c r="M372" s="146">
        <f t="shared" si="106"/>
        <v>0</v>
      </c>
    </row>
    <row r="373" spans="1:13" ht="15.75" customHeight="1">
      <c r="A373" s="140">
        <v>761</v>
      </c>
      <c r="B373" s="141" t="s">
        <v>2583</v>
      </c>
      <c r="C373" s="143">
        <f>'COG-M'!P2802</f>
        <v>0</v>
      </c>
      <c r="D373" s="104">
        <f>'COG-M'!P2803</f>
        <v>0</v>
      </c>
      <c r="E373" s="104">
        <f>'COG-M'!P2804</f>
        <v>0</v>
      </c>
      <c r="F373" s="104">
        <f>'COG-M'!P2805</f>
        <v>0</v>
      </c>
      <c r="G373" s="104">
        <f>'COG-M'!P2806</f>
        <v>0</v>
      </c>
      <c r="H373" s="104">
        <f>'COG-M'!P2807</f>
        <v>0</v>
      </c>
      <c r="I373" s="104">
        <f>'COG-M'!P2808</f>
        <v>0</v>
      </c>
      <c r="J373" s="104">
        <f>'COG-M'!P2809</f>
        <v>0</v>
      </c>
      <c r="K373" s="104">
        <f>'COG-M'!P2810</f>
        <v>0</v>
      </c>
      <c r="L373" s="104">
        <f>'COG-M'!P2811</f>
        <v>0</v>
      </c>
      <c r="M373" s="105">
        <f t="shared" ref="M373:M374" si="107">SUM(C373:L373)</f>
        <v>0</v>
      </c>
    </row>
    <row r="374" spans="1:13" ht="15.75" customHeight="1">
      <c r="A374" s="140">
        <v>762</v>
      </c>
      <c r="B374" s="141" t="s">
        <v>2584</v>
      </c>
      <c r="C374" s="143">
        <f>'COG-M'!P2812</f>
        <v>0</v>
      </c>
      <c r="D374" s="104">
        <f>'COG-M'!P2813</f>
        <v>0</v>
      </c>
      <c r="E374" s="104">
        <f>'COG-M'!P2814</f>
        <v>0</v>
      </c>
      <c r="F374" s="104">
        <f>'COG-M'!P2815</f>
        <v>0</v>
      </c>
      <c r="G374" s="104">
        <f>'COG-M'!P2816</f>
        <v>0</v>
      </c>
      <c r="H374" s="104">
        <f>'COG-M'!P2817</f>
        <v>0</v>
      </c>
      <c r="I374" s="104">
        <f>'COG-M'!P2818</f>
        <v>0</v>
      </c>
      <c r="J374" s="104">
        <f>'COG-M'!P2819</f>
        <v>0</v>
      </c>
      <c r="K374" s="104">
        <f>'COG-M'!P2820</f>
        <v>0</v>
      </c>
      <c r="L374" s="104">
        <f>'COG-M'!P2821</f>
        <v>0</v>
      </c>
      <c r="M374" s="105">
        <f t="shared" si="107"/>
        <v>0</v>
      </c>
    </row>
    <row r="375" spans="1:13" ht="15.75" customHeight="1">
      <c r="A375" s="149">
        <v>7900</v>
      </c>
      <c r="B375" s="213" t="s">
        <v>2904</v>
      </c>
      <c r="C375" s="148">
        <f t="shared" ref="C375:M375" si="108">SUM(C376:C378)</f>
        <v>0</v>
      </c>
      <c r="D375" s="146">
        <f t="shared" si="108"/>
        <v>0</v>
      </c>
      <c r="E375" s="146">
        <f t="shared" si="108"/>
        <v>0</v>
      </c>
      <c r="F375" s="146">
        <f t="shared" si="108"/>
        <v>0</v>
      </c>
      <c r="G375" s="146">
        <f t="shared" si="108"/>
        <v>0</v>
      </c>
      <c r="H375" s="146">
        <f t="shared" si="108"/>
        <v>0</v>
      </c>
      <c r="I375" s="146">
        <f t="shared" si="108"/>
        <v>0</v>
      </c>
      <c r="J375" s="146">
        <f t="shared" si="108"/>
        <v>0</v>
      </c>
      <c r="K375" s="146">
        <f t="shared" si="108"/>
        <v>0</v>
      </c>
      <c r="L375" s="146">
        <f t="shared" si="108"/>
        <v>0</v>
      </c>
      <c r="M375" s="146">
        <f t="shared" si="108"/>
        <v>0</v>
      </c>
    </row>
    <row r="376" spans="1:13" ht="15.75" customHeight="1">
      <c r="A376" s="140">
        <v>791</v>
      </c>
      <c r="B376" s="141" t="s">
        <v>2586</v>
      </c>
      <c r="C376" s="143">
        <f>'COG-M'!P2823</f>
        <v>0</v>
      </c>
      <c r="D376" s="104">
        <f>'COG-M'!P2824</f>
        <v>0</v>
      </c>
      <c r="E376" s="104">
        <f>'COG-M'!P2825</f>
        <v>0</v>
      </c>
      <c r="F376" s="104">
        <f>'COG-M'!P2826</f>
        <v>0</v>
      </c>
      <c r="G376" s="104">
        <f>'COG-M'!P2827</f>
        <v>0</v>
      </c>
      <c r="H376" s="104">
        <f>'COG-M'!P2828</f>
        <v>0</v>
      </c>
      <c r="I376" s="104">
        <f>'COG-M'!P2829</f>
        <v>0</v>
      </c>
      <c r="J376" s="104">
        <f>'COG-M'!P2830</f>
        <v>0</v>
      </c>
      <c r="K376" s="104">
        <f>'COG-M'!P2831</f>
        <v>0</v>
      </c>
      <c r="L376" s="104">
        <f>'COG-M'!P2832</f>
        <v>0</v>
      </c>
      <c r="M376" s="105">
        <f t="shared" ref="M376:M378" si="109">SUM(C376:L376)</f>
        <v>0</v>
      </c>
    </row>
    <row r="377" spans="1:13" ht="15.75" customHeight="1">
      <c r="A377" s="140">
        <v>792</v>
      </c>
      <c r="B377" s="141" t="s">
        <v>2587</v>
      </c>
      <c r="C377" s="143">
        <f>'COG-M'!P2833</f>
        <v>0</v>
      </c>
      <c r="D377" s="104">
        <f>'COG-M'!P2834</f>
        <v>0</v>
      </c>
      <c r="E377" s="104">
        <f>'COG-M'!P2835</f>
        <v>0</v>
      </c>
      <c r="F377" s="104">
        <f>'COG-M'!P2836</f>
        <v>0</v>
      </c>
      <c r="G377" s="104">
        <f>'COG-M'!P2837</f>
        <v>0</v>
      </c>
      <c r="H377" s="104">
        <f>'COG-M'!P2838</f>
        <v>0</v>
      </c>
      <c r="I377" s="104">
        <f>'COG-M'!P2839</f>
        <v>0</v>
      </c>
      <c r="J377" s="104">
        <f>'COG-M'!P2840</f>
        <v>0</v>
      </c>
      <c r="K377" s="104">
        <f>'COG-M'!P2841</f>
        <v>0</v>
      </c>
      <c r="L377" s="104">
        <f>'COG-M'!P2842</f>
        <v>0</v>
      </c>
      <c r="M377" s="105">
        <f t="shared" si="109"/>
        <v>0</v>
      </c>
    </row>
    <row r="378" spans="1:13" ht="15.75" customHeight="1">
      <c r="A378" s="140">
        <v>799</v>
      </c>
      <c r="B378" s="141" t="s">
        <v>2588</v>
      </c>
      <c r="C378" s="143">
        <f>'COG-M'!P2843</f>
        <v>0</v>
      </c>
      <c r="D378" s="104">
        <f>'COG-M'!P2844</f>
        <v>0</v>
      </c>
      <c r="E378" s="104">
        <f>'COG-M'!P2845</f>
        <v>0</v>
      </c>
      <c r="F378" s="104">
        <f>'COG-M'!P2846</f>
        <v>0</v>
      </c>
      <c r="G378" s="104">
        <f>'COG-M'!P2847</f>
        <v>0</v>
      </c>
      <c r="H378" s="104">
        <f>'COG-M'!P2848</f>
        <v>0</v>
      </c>
      <c r="I378" s="104">
        <f>'COG-M'!P2849</f>
        <v>0</v>
      </c>
      <c r="J378" s="104">
        <f>'COG-M'!P2850</f>
        <v>0</v>
      </c>
      <c r="K378" s="104">
        <f>'COG-M'!P2851</f>
        <v>0</v>
      </c>
      <c r="L378" s="104">
        <f>'COG-M'!P2852</f>
        <v>0</v>
      </c>
      <c r="M378" s="105">
        <f t="shared" si="109"/>
        <v>0</v>
      </c>
    </row>
    <row r="379" spans="1:13" ht="15.75" customHeight="1">
      <c r="A379" s="144">
        <v>8000</v>
      </c>
      <c r="B379" s="213" t="s">
        <v>2589</v>
      </c>
      <c r="C379" s="148">
        <f t="shared" ref="C379:M379" si="110">C380+C387+C393</f>
        <v>0</v>
      </c>
      <c r="D379" s="146">
        <f t="shared" si="110"/>
        <v>0</v>
      </c>
      <c r="E379" s="146">
        <f t="shared" si="110"/>
        <v>0</v>
      </c>
      <c r="F379" s="146">
        <f t="shared" si="110"/>
        <v>0</v>
      </c>
      <c r="G379" s="146">
        <f t="shared" si="110"/>
        <v>0</v>
      </c>
      <c r="H379" s="146">
        <f t="shared" si="110"/>
        <v>0</v>
      </c>
      <c r="I379" s="146">
        <f t="shared" si="110"/>
        <v>0</v>
      </c>
      <c r="J379" s="146">
        <f t="shared" si="110"/>
        <v>0</v>
      </c>
      <c r="K379" s="146">
        <f t="shared" si="110"/>
        <v>0</v>
      </c>
      <c r="L379" s="146">
        <f t="shared" si="110"/>
        <v>0</v>
      </c>
      <c r="M379" s="146">
        <f t="shared" si="110"/>
        <v>0</v>
      </c>
    </row>
    <row r="380" spans="1:13" ht="15.75" customHeight="1">
      <c r="A380" s="149">
        <v>8100</v>
      </c>
      <c r="B380" s="213" t="s">
        <v>2905</v>
      </c>
      <c r="C380" s="148">
        <f t="shared" ref="C380:M380" si="111">SUM(C381:C386)</f>
        <v>0</v>
      </c>
      <c r="D380" s="146">
        <f t="shared" si="111"/>
        <v>0</v>
      </c>
      <c r="E380" s="146">
        <f t="shared" si="111"/>
        <v>0</v>
      </c>
      <c r="F380" s="146">
        <f t="shared" si="111"/>
        <v>0</v>
      </c>
      <c r="G380" s="146">
        <f t="shared" si="111"/>
        <v>0</v>
      </c>
      <c r="H380" s="146">
        <f t="shared" si="111"/>
        <v>0</v>
      </c>
      <c r="I380" s="146">
        <f t="shared" si="111"/>
        <v>0</v>
      </c>
      <c r="J380" s="146">
        <f t="shared" si="111"/>
        <v>0</v>
      </c>
      <c r="K380" s="146">
        <f t="shared" si="111"/>
        <v>0</v>
      </c>
      <c r="L380" s="146">
        <f t="shared" si="111"/>
        <v>0</v>
      </c>
      <c r="M380" s="146">
        <f t="shared" si="111"/>
        <v>0</v>
      </c>
    </row>
    <row r="381" spans="1:13" ht="15.75" customHeight="1">
      <c r="A381" s="140">
        <v>811</v>
      </c>
      <c r="B381" s="141" t="s">
        <v>2591</v>
      </c>
      <c r="C381" s="143"/>
      <c r="D381" s="104"/>
      <c r="E381" s="104"/>
      <c r="F381" s="104"/>
      <c r="G381" s="104"/>
      <c r="H381" s="104"/>
      <c r="I381" s="104"/>
      <c r="J381" s="104"/>
      <c r="K381" s="104"/>
      <c r="L381" s="104"/>
      <c r="M381" s="105">
        <f t="shared" ref="M381:M386" si="112">SUM(C381:L381)</f>
        <v>0</v>
      </c>
    </row>
    <row r="382" spans="1:13" ht="15.75" customHeight="1">
      <c r="A382" s="140">
        <v>812</v>
      </c>
      <c r="B382" s="141" t="s">
        <v>2592</v>
      </c>
      <c r="C382" s="143"/>
      <c r="D382" s="104"/>
      <c r="E382" s="104"/>
      <c r="F382" s="104"/>
      <c r="G382" s="104"/>
      <c r="H382" s="104"/>
      <c r="I382" s="104"/>
      <c r="J382" s="104"/>
      <c r="K382" s="104"/>
      <c r="L382" s="104"/>
      <c r="M382" s="105">
        <f t="shared" si="112"/>
        <v>0</v>
      </c>
    </row>
    <row r="383" spans="1:13" ht="15.75" customHeight="1">
      <c r="A383" s="140">
        <v>813</v>
      </c>
      <c r="B383" s="141" t="s">
        <v>2593</v>
      </c>
      <c r="C383" s="143"/>
      <c r="D383" s="104"/>
      <c r="E383" s="104"/>
      <c r="F383" s="104"/>
      <c r="G383" s="104"/>
      <c r="H383" s="104"/>
      <c r="I383" s="104"/>
      <c r="J383" s="104"/>
      <c r="K383" s="104"/>
      <c r="L383" s="104"/>
      <c r="M383" s="105">
        <f t="shared" si="112"/>
        <v>0</v>
      </c>
    </row>
    <row r="384" spans="1:13" ht="15.75" customHeight="1">
      <c r="A384" s="140">
        <v>814</v>
      </c>
      <c r="B384" s="141" t="s">
        <v>2594</v>
      </c>
      <c r="C384" s="143"/>
      <c r="D384" s="104"/>
      <c r="E384" s="104"/>
      <c r="F384" s="104"/>
      <c r="G384" s="104"/>
      <c r="H384" s="104"/>
      <c r="I384" s="104"/>
      <c r="J384" s="104"/>
      <c r="K384" s="104"/>
      <c r="L384" s="104"/>
      <c r="M384" s="105">
        <f t="shared" si="112"/>
        <v>0</v>
      </c>
    </row>
    <row r="385" spans="1:13" ht="15.75" customHeight="1">
      <c r="A385" s="140">
        <v>815</v>
      </c>
      <c r="B385" s="141" t="s">
        <v>2595</v>
      </c>
      <c r="C385" s="143"/>
      <c r="D385" s="104"/>
      <c r="E385" s="104"/>
      <c r="F385" s="104"/>
      <c r="G385" s="104"/>
      <c r="H385" s="104"/>
      <c r="I385" s="104"/>
      <c r="J385" s="104"/>
      <c r="K385" s="104"/>
      <c r="L385" s="104"/>
      <c r="M385" s="105">
        <f t="shared" si="112"/>
        <v>0</v>
      </c>
    </row>
    <row r="386" spans="1:13" ht="15.75" customHeight="1">
      <c r="A386" s="140">
        <v>816</v>
      </c>
      <c r="B386" s="141" t="s">
        <v>2596</v>
      </c>
      <c r="C386" s="143">
        <f>'COG-M'!P2860</f>
        <v>0</v>
      </c>
      <c r="D386" s="104">
        <f>'COG-M'!P2861</f>
        <v>0</v>
      </c>
      <c r="E386" s="104">
        <f>'COG-M'!P2862</f>
        <v>0</v>
      </c>
      <c r="F386" s="104">
        <f>'COG-M'!P2863</f>
        <v>0</v>
      </c>
      <c r="G386" s="104">
        <f>'COG-M'!P2864</f>
        <v>0</v>
      </c>
      <c r="H386" s="104">
        <f>'COG-M'!P2865</f>
        <v>0</v>
      </c>
      <c r="I386" s="104">
        <f>'COG-M'!P2866</f>
        <v>0</v>
      </c>
      <c r="J386" s="104">
        <f>'COG-M'!P2867</f>
        <v>0</v>
      </c>
      <c r="K386" s="104">
        <f>'COG-M'!P2868</f>
        <v>0</v>
      </c>
      <c r="L386" s="104">
        <f>'COG-M'!P2869</f>
        <v>0</v>
      </c>
      <c r="M386" s="105">
        <f t="shared" si="112"/>
        <v>0</v>
      </c>
    </row>
    <row r="387" spans="1:13" ht="15.75" customHeight="1">
      <c r="A387" s="149">
        <v>8300</v>
      </c>
      <c r="B387" s="213" t="s">
        <v>2597</v>
      </c>
      <c r="C387" s="148">
        <f t="shared" ref="C387:M387" si="113">SUM(C388:C392)</f>
        <v>0</v>
      </c>
      <c r="D387" s="146">
        <f t="shared" si="113"/>
        <v>0</v>
      </c>
      <c r="E387" s="146">
        <f t="shared" si="113"/>
        <v>0</v>
      </c>
      <c r="F387" s="146">
        <f t="shared" si="113"/>
        <v>0</v>
      </c>
      <c r="G387" s="146">
        <f t="shared" si="113"/>
        <v>0</v>
      </c>
      <c r="H387" s="146">
        <f t="shared" si="113"/>
        <v>0</v>
      </c>
      <c r="I387" s="146">
        <f t="shared" si="113"/>
        <v>0</v>
      </c>
      <c r="J387" s="146">
        <f t="shared" si="113"/>
        <v>0</v>
      </c>
      <c r="K387" s="146">
        <f t="shared" si="113"/>
        <v>0</v>
      </c>
      <c r="L387" s="146">
        <f t="shared" si="113"/>
        <v>0</v>
      </c>
      <c r="M387" s="146">
        <f t="shared" si="113"/>
        <v>0</v>
      </c>
    </row>
    <row r="388" spans="1:13" ht="15.75" customHeight="1">
      <c r="A388" s="140">
        <v>831</v>
      </c>
      <c r="B388" s="141" t="s">
        <v>2598</v>
      </c>
      <c r="C388" s="143"/>
      <c r="D388" s="104"/>
      <c r="E388" s="104"/>
      <c r="F388" s="104"/>
      <c r="G388" s="104"/>
      <c r="H388" s="104"/>
      <c r="I388" s="104"/>
      <c r="J388" s="104"/>
      <c r="K388" s="104"/>
      <c r="L388" s="104"/>
      <c r="M388" s="105">
        <f t="shared" ref="M388:M392" si="114">SUM(C388:L388)</f>
        <v>0</v>
      </c>
    </row>
    <row r="389" spans="1:13" ht="15.75" customHeight="1">
      <c r="A389" s="140">
        <v>832</v>
      </c>
      <c r="B389" s="141" t="s">
        <v>2599</v>
      </c>
      <c r="C389" s="143"/>
      <c r="D389" s="104"/>
      <c r="E389" s="104"/>
      <c r="F389" s="104"/>
      <c r="G389" s="104"/>
      <c r="H389" s="104"/>
      <c r="I389" s="104"/>
      <c r="J389" s="104"/>
      <c r="K389" s="104"/>
      <c r="L389" s="104"/>
      <c r="M389" s="105">
        <f t="shared" si="114"/>
        <v>0</v>
      </c>
    </row>
    <row r="390" spans="1:13" ht="15.75" customHeight="1">
      <c r="A390" s="140">
        <v>833</v>
      </c>
      <c r="B390" s="141" t="s">
        <v>2600</v>
      </c>
      <c r="C390" s="143"/>
      <c r="D390" s="104"/>
      <c r="E390" s="104"/>
      <c r="F390" s="104"/>
      <c r="G390" s="104"/>
      <c r="H390" s="104"/>
      <c r="I390" s="104"/>
      <c r="J390" s="104"/>
      <c r="K390" s="104"/>
      <c r="L390" s="104"/>
      <c r="M390" s="105">
        <f t="shared" si="114"/>
        <v>0</v>
      </c>
    </row>
    <row r="391" spans="1:13" ht="15.75" customHeight="1">
      <c r="A391" s="140">
        <v>834</v>
      </c>
      <c r="B391" s="141" t="s">
        <v>2601</v>
      </c>
      <c r="C391" s="143"/>
      <c r="D391" s="104"/>
      <c r="E391" s="104"/>
      <c r="F391" s="104"/>
      <c r="G391" s="104"/>
      <c r="H391" s="104"/>
      <c r="I391" s="104"/>
      <c r="J391" s="104"/>
      <c r="K391" s="104"/>
      <c r="L391" s="104"/>
      <c r="M391" s="105">
        <f t="shared" si="114"/>
        <v>0</v>
      </c>
    </row>
    <row r="392" spans="1:13" ht="30" customHeight="1">
      <c r="A392" s="140">
        <v>835</v>
      </c>
      <c r="B392" s="141" t="s">
        <v>2602</v>
      </c>
      <c r="C392" s="143"/>
      <c r="D392" s="104"/>
      <c r="E392" s="104"/>
      <c r="F392" s="104"/>
      <c r="G392" s="104"/>
      <c r="H392" s="104"/>
      <c r="I392" s="104"/>
      <c r="J392" s="104"/>
      <c r="K392" s="104"/>
      <c r="L392" s="104"/>
      <c r="M392" s="105">
        <f t="shared" si="114"/>
        <v>0</v>
      </c>
    </row>
    <row r="393" spans="1:13" ht="15.75" customHeight="1">
      <c r="A393" s="149">
        <v>8500</v>
      </c>
      <c r="B393" s="213" t="s">
        <v>2603</v>
      </c>
      <c r="C393" s="148">
        <f t="shared" ref="C393:M393" si="115">SUM(C394:C396)</f>
        <v>0</v>
      </c>
      <c r="D393" s="146">
        <f t="shared" si="115"/>
        <v>0</v>
      </c>
      <c r="E393" s="146">
        <f t="shared" si="115"/>
        <v>0</v>
      </c>
      <c r="F393" s="146">
        <f t="shared" si="115"/>
        <v>0</v>
      </c>
      <c r="G393" s="146">
        <f t="shared" si="115"/>
        <v>0</v>
      </c>
      <c r="H393" s="146">
        <f t="shared" si="115"/>
        <v>0</v>
      </c>
      <c r="I393" s="146">
        <f t="shared" si="115"/>
        <v>0</v>
      </c>
      <c r="J393" s="146">
        <f t="shared" si="115"/>
        <v>0</v>
      </c>
      <c r="K393" s="146">
        <f t="shared" si="115"/>
        <v>0</v>
      </c>
      <c r="L393" s="146">
        <f t="shared" si="115"/>
        <v>0</v>
      </c>
      <c r="M393" s="146">
        <f t="shared" si="115"/>
        <v>0</v>
      </c>
    </row>
    <row r="394" spans="1:13" ht="15.75" customHeight="1">
      <c r="A394" s="140">
        <v>851</v>
      </c>
      <c r="B394" s="141" t="s">
        <v>2604</v>
      </c>
      <c r="C394" s="143">
        <f>'COG-M'!P2877</f>
        <v>0</v>
      </c>
      <c r="D394" s="104">
        <f>'COG-M'!P2878</f>
        <v>0</v>
      </c>
      <c r="E394" s="104">
        <f>'COG-M'!P2879</f>
        <v>0</v>
      </c>
      <c r="F394" s="104">
        <f>'COG-M'!P2880</f>
        <v>0</v>
      </c>
      <c r="G394" s="104">
        <f>'COG-M'!P2881</f>
        <v>0</v>
      </c>
      <c r="H394" s="104">
        <f>'COG-M'!P2882</f>
        <v>0</v>
      </c>
      <c r="I394" s="104">
        <f>'COG-M'!P2883</f>
        <v>0</v>
      </c>
      <c r="J394" s="104">
        <f>'COG-M'!P2884</f>
        <v>0</v>
      </c>
      <c r="K394" s="104">
        <f>'COG-M'!P2885</f>
        <v>0</v>
      </c>
      <c r="L394" s="104">
        <f>'COG-M'!P2886</f>
        <v>0</v>
      </c>
      <c r="M394" s="105">
        <f t="shared" ref="M394:M396" si="116">SUM(C394:L394)</f>
        <v>0</v>
      </c>
    </row>
    <row r="395" spans="1:13" ht="15.75" customHeight="1">
      <c r="A395" s="140">
        <v>852</v>
      </c>
      <c r="B395" s="141" t="s">
        <v>2605</v>
      </c>
      <c r="C395" s="143">
        <f>'COG-M'!P2887</f>
        <v>0</v>
      </c>
      <c r="D395" s="104">
        <f>'COG-M'!P2888</f>
        <v>0</v>
      </c>
      <c r="E395" s="104">
        <f>'COG-M'!P2889</f>
        <v>0</v>
      </c>
      <c r="F395" s="104">
        <f>'COG-M'!P2890</f>
        <v>0</v>
      </c>
      <c r="G395" s="104">
        <f>'COG-M'!P2891</f>
        <v>0</v>
      </c>
      <c r="H395" s="104">
        <f>'COG-M'!P2892</f>
        <v>0</v>
      </c>
      <c r="I395" s="104">
        <f>'COG-M'!P2893</f>
        <v>0</v>
      </c>
      <c r="J395" s="104">
        <f>'COG-M'!P2894</f>
        <v>0</v>
      </c>
      <c r="K395" s="104">
        <f>'COG-M'!P2895</f>
        <v>0</v>
      </c>
      <c r="L395" s="104">
        <f>'COG-M'!P2896</f>
        <v>0</v>
      </c>
      <c r="M395" s="105">
        <f t="shared" si="116"/>
        <v>0</v>
      </c>
    </row>
    <row r="396" spans="1:13" ht="15.75" customHeight="1">
      <c r="A396" s="140">
        <v>853</v>
      </c>
      <c r="B396" s="141" t="s">
        <v>2606</v>
      </c>
      <c r="C396" s="143">
        <f>'COG-M'!P2897</f>
        <v>0</v>
      </c>
      <c r="D396" s="104">
        <f>'COG-M'!P2898</f>
        <v>0</v>
      </c>
      <c r="E396" s="104">
        <f>'COG-M'!P2899</f>
        <v>0</v>
      </c>
      <c r="F396" s="104">
        <f>'COG-M'!P2900</f>
        <v>0</v>
      </c>
      <c r="G396" s="104">
        <f>'COG-M'!P2901</f>
        <v>0</v>
      </c>
      <c r="H396" s="104">
        <f>'COG-M'!P2902</f>
        <v>0</v>
      </c>
      <c r="I396" s="104">
        <f>'COG-M'!P2903</f>
        <v>0</v>
      </c>
      <c r="J396" s="104">
        <f>'COG-M'!P2904</f>
        <v>0</v>
      </c>
      <c r="K396" s="104">
        <f>'COG-M'!P2905</f>
        <v>0</v>
      </c>
      <c r="L396" s="104">
        <f>'COG-M'!P2906</f>
        <v>0</v>
      </c>
      <c r="M396" s="105">
        <f t="shared" si="116"/>
        <v>0</v>
      </c>
    </row>
    <row r="397" spans="1:13" ht="15.75" customHeight="1">
      <c r="A397" s="144">
        <v>9000</v>
      </c>
      <c r="B397" s="213" t="s">
        <v>2607</v>
      </c>
      <c r="C397" s="148">
        <f t="shared" ref="C397:M397" si="117">C398+C407+C416+C419+C422+C424+C427</f>
        <v>0</v>
      </c>
      <c r="D397" s="146">
        <f t="shared" si="117"/>
        <v>0</v>
      </c>
      <c r="E397" s="146">
        <f t="shared" si="117"/>
        <v>0</v>
      </c>
      <c r="F397" s="146">
        <f t="shared" si="117"/>
        <v>0</v>
      </c>
      <c r="G397" s="146">
        <f t="shared" si="117"/>
        <v>0</v>
      </c>
      <c r="H397" s="146">
        <f t="shared" si="117"/>
        <v>0</v>
      </c>
      <c r="I397" s="146">
        <f t="shared" si="117"/>
        <v>0</v>
      </c>
      <c r="J397" s="146">
        <f t="shared" si="117"/>
        <v>0</v>
      </c>
      <c r="K397" s="146">
        <f t="shared" si="117"/>
        <v>0</v>
      </c>
      <c r="L397" s="146">
        <f t="shared" si="117"/>
        <v>0</v>
      </c>
      <c r="M397" s="146">
        <f t="shared" si="117"/>
        <v>0</v>
      </c>
    </row>
    <row r="398" spans="1:13" ht="15.75" customHeight="1">
      <c r="A398" s="149">
        <v>9100</v>
      </c>
      <c r="B398" s="213" t="s">
        <v>2906</v>
      </c>
      <c r="C398" s="148">
        <f t="shared" ref="C398:M398" si="118">SUM(C399:C406)</f>
        <v>0</v>
      </c>
      <c r="D398" s="146">
        <f t="shared" si="118"/>
        <v>0</v>
      </c>
      <c r="E398" s="146">
        <f t="shared" si="118"/>
        <v>0</v>
      </c>
      <c r="F398" s="146">
        <f t="shared" si="118"/>
        <v>0</v>
      </c>
      <c r="G398" s="146">
        <f t="shared" si="118"/>
        <v>0</v>
      </c>
      <c r="H398" s="146">
        <f t="shared" si="118"/>
        <v>0</v>
      </c>
      <c r="I398" s="146">
        <f t="shared" si="118"/>
        <v>0</v>
      </c>
      <c r="J398" s="146">
        <f t="shared" si="118"/>
        <v>0</v>
      </c>
      <c r="K398" s="146">
        <f t="shared" si="118"/>
        <v>0</v>
      </c>
      <c r="L398" s="146">
        <f t="shared" si="118"/>
        <v>0</v>
      </c>
      <c r="M398" s="146">
        <f t="shared" si="118"/>
        <v>0</v>
      </c>
    </row>
    <row r="399" spans="1:13" ht="15.75" customHeight="1">
      <c r="A399" s="140">
        <v>911</v>
      </c>
      <c r="B399" s="141" t="s">
        <v>2609</v>
      </c>
      <c r="C399" s="143">
        <f>'COG-M'!P2909</f>
        <v>0</v>
      </c>
      <c r="D399" s="104">
        <f>'COG-M'!P2910</f>
        <v>0</v>
      </c>
      <c r="E399" s="104">
        <f>'COG-M'!P2911</f>
        <v>0</v>
      </c>
      <c r="F399" s="104">
        <f>'COG-M'!P2912</f>
        <v>0</v>
      </c>
      <c r="G399" s="104">
        <f>'COG-M'!P2913</f>
        <v>0</v>
      </c>
      <c r="H399" s="104">
        <f>'COG-M'!P2914</f>
        <v>0</v>
      </c>
      <c r="I399" s="104">
        <f>'COG-M'!P2915</f>
        <v>0</v>
      </c>
      <c r="J399" s="104">
        <f>'COG-M'!P2916</f>
        <v>0</v>
      </c>
      <c r="K399" s="104">
        <f>'COG-M'!P2917</f>
        <v>0</v>
      </c>
      <c r="L399" s="104">
        <f>'COG-M'!P2918</f>
        <v>0</v>
      </c>
      <c r="M399" s="105">
        <f t="shared" ref="M399:M406" si="119">SUM(C399:L399)</f>
        <v>0</v>
      </c>
    </row>
    <row r="400" spans="1:13" ht="15.75" customHeight="1">
      <c r="A400" s="140">
        <v>912</v>
      </c>
      <c r="B400" s="141" t="s">
        <v>2610</v>
      </c>
      <c r="C400" s="143">
        <f>'COG-M'!P2919</f>
        <v>0</v>
      </c>
      <c r="D400" s="104">
        <f>'COG-M'!P2920</f>
        <v>0</v>
      </c>
      <c r="E400" s="104">
        <f>'COG-M'!P2921</f>
        <v>0</v>
      </c>
      <c r="F400" s="104">
        <f>'COG-M'!P2922</f>
        <v>0</v>
      </c>
      <c r="G400" s="104">
        <f>'COG-M'!P2923</f>
        <v>0</v>
      </c>
      <c r="H400" s="104">
        <f>'COG-M'!P2924</f>
        <v>0</v>
      </c>
      <c r="I400" s="104">
        <f>'COG-M'!P2925</f>
        <v>0</v>
      </c>
      <c r="J400" s="104">
        <f>'COG-M'!P2926</f>
        <v>0</v>
      </c>
      <c r="K400" s="104">
        <f>'COG-M'!P2927</f>
        <v>0</v>
      </c>
      <c r="L400" s="104">
        <f>'COG-M'!P2928</f>
        <v>0</v>
      </c>
      <c r="M400" s="105">
        <f t="shared" si="119"/>
        <v>0</v>
      </c>
    </row>
    <row r="401" spans="1:13" ht="15.75" customHeight="1">
      <c r="A401" s="140">
        <v>913</v>
      </c>
      <c r="B401" s="141" t="s">
        <v>2611</v>
      </c>
      <c r="C401" s="143">
        <f>'COG-M'!P2929</f>
        <v>0</v>
      </c>
      <c r="D401" s="104">
        <f>'COG-M'!P2930</f>
        <v>0</v>
      </c>
      <c r="E401" s="104">
        <f>'COG-M'!P2931</f>
        <v>0</v>
      </c>
      <c r="F401" s="104">
        <f>'COG-M'!P2932</f>
        <v>0</v>
      </c>
      <c r="G401" s="104">
        <f>'COG-M'!P2933</f>
        <v>0</v>
      </c>
      <c r="H401" s="104">
        <f>'COG-M'!P2934</f>
        <v>0</v>
      </c>
      <c r="I401" s="104">
        <f>'COG-M'!P2935</f>
        <v>0</v>
      </c>
      <c r="J401" s="104">
        <f>'COG-M'!P2936</f>
        <v>0</v>
      </c>
      <c r="K401" s="104">
        <f>'COG-M'!P2937</f>
        <v>0</v>
      </c>
      <c r="L401" s="104">
        <f>'COG-M'!P2938</f>
        <v>0</v>
      </c>
      <c r="M401" s="105">
        <f t="shared" si="119"/>
        <v>0</v>
      </c>
    </row>
    <row r="402" spans="1:13" ht="15.75" customHeight="1">
      <c r="A402" s="140">
        <v>914</v>
      </c>
      <c r="B402" s="141" t="s">
        <v>2612</v>
      </c>
      <c r="C402" s="143"/>
      <c r="D402" s="104"/>
      <c r="E402" s="104"/>
      <c r="F402" s="104"/>
      <c r="G402" s="104"/>
      <c r="H402" s="104"/>
      <c r="I402" s="104"/>
      <c r="J402" s="104"/>
      <c r="K402" s="104"/>
      <c r="L402" s="104"/>
      <c r="M402" s="105">
        <f t="shared" si="119"/>
        <v>0</v>
      </c>
    </row>
    <row r="403" spans="1:13" ht="15.75" customHeight="1">
      <c r="A403" s="140">
        <v>915</v>
      </c>
      <c r="B403" s="141" t="s">
        <v>2613</v>
      </c>
      <c r="C403" s="143"/>
      <c r="D403" s="104"/>
      <c r="E403" s="104"/>
      <c r="F403" s="104"/>
      <c r="G403" s="104"/>
      <c r="H403" s="104"/>
      <c r="I403" s="104"/>
      <c r="J403" s="104"/>
      <c r="K403" s="104"/>
      <c r="L403" s="104"/>
      <c r="M403" s="105">
        <f t="shared" si="119"/>
        <v>0</v>
      </c>
    </row>
    <row r="404" spans="1:13" ht="15.75" customHeight="1">
      <c r="A404" s="140">
        <v>916</v>
      </c>
      <c r="B404" s="141" t="s">
        <v>1834</v>
      </c>
      <c r="C404" s="143"/>
      <c r="D404" s="104"/>
      <c r="E404" s="104"/>
      <c r="F404" s="104"/>
      <c r="G404" s="104"/>
      <c r="H404" s="104"/>
      <c r="I404" s="104"/>
      <c r="J404" s="104"/>
      <c r="K404" s="104"/>
      <c r="L404" s="104"/>
      <c r="M404" s="105">
        <f t="shared" si="119"/>
        <v>0</v>
      </c>
    </row>
    <row r="405" spans="1:13" ht="15.75" customHeight="1">
      <c r="A405" s="140">
        <v>917</v>
      </c>
      <c r="B405" s="141" t="s">
        <v>2614</v>
      </c>
      <c r="C405" s="143"/>
      <c r="D405" s="104"/>
      <c r="E405" s="104"/>
      <c r="F405" s="104"/>
      <c r="G405" s="104"/>
      <c r="H405" s="104"/>
      <c r="I405" s="104"/>
      <c r="J405" s="104"/>
      <c r="K405" s="104"/>
      <c r="L405" s="104"/>
      <c r="M405" s="105">
        <f t="shared" si="119"/>
        <v>0</v>
      </c>
    </row>
    <row r="406" spans="1:13" ht="15.75" customHeight="1">
      <c r="A406" s="140">
        <v>918</v>
      </c>
      <c r="B406" s="141" t="s">
        <v>2615</v>
      </c>
      <c r="C406" s="143"/>
      <c r="D406" s="104"/>
      <c r="E406" s="104"/>
      <c r="F406" s="104"/>
      <c r="G406" s="104"/>
      <c r="H406" s="104"/>
      <c r="I406" s="104"/>
      <c r="J406" s="104"/>
      <c r="K406" s="104"/>
      <c r="L406" s="104"/>
      <c r="M406" s="105">
        <f t="shared" si="119"/>
        <v>0</v>
      </c>
    </row>
    <row r="407" spans="1:13" ht="15.75" customHeight="1">
      <c r="A407" s="149">
        <v>9200</v>
      </c>
      <c r="B407" s="213" t="s">
        <v>2616</v>
      </c>
      <c r="C407" s="148">
        <f t="shared" ref="C407:M407" si="120">SUM(C408:C415)</f>
        <v>0</v>
      </c>
      <c r="D407" s="146">
        <f t="shared" si="120"/>
        <v>0</v>
      </c>
      <c r="E407" s="146">
        <f t="shared" si="120"/>
        <v>0</v>
      </c>
      <c r="F407" s="146">
        <f t="shared" si="120"/>
        <v>0</v>
      </c>
      <c r="G407" s="146">
        <f t="shared" si="120"/>
        <v>0</v>
      </c>
      <c r="H407" s="146">
        <f t="shared" si="120"/>
        <v>0</v>
      </c>
      <c r="I407" s="146">
        <f t="shared" si="120"/>
        <v>0</v>
      </c>
      <c r="J407" s="146">
        <f t="shared" si="120"/>
        <v>0</v>
      </c>
      <c r="K407" s="146">
        <f t="shared" si="120"/>
        <v>0</v>
      </c>
      <c r="L407" s="146">
        <f t="shared" si="120"/>
        <v>0</v>
      </c>
      <c r="M407" s="146">
        <f t="shared" si="120"/>
        <v>0</v>
      </c>
    </row>
    <row r="408" spans="1:13" ht="15.75" customHeight="1">
      <c r="A408" s="140">
        <v>921</v>
      </c>
      <c r="B408" s="141" t="s">
        <v>2617</v>
      </c>
      <c r="C408" s="143">
        <f>'COG-M'!P2945</f>
        <v>0</v>
      </c>
      <c r="D408" s="104">
        <f>'COG-M'!P2946</f>
        <v>0</v>
      </c>
      <c r="E408" s="104">
        <f>'COG-M'!P2947</f>
        <v>0</v>
      </c>
      <c r="F408" s="104">
        <f>'COG-M'!P2948</f>
        <v>0</v>
      </c>
      <c r="G408" s="104">
        <f>'COG-M'!P2949</f>
        <v>0</v>
      </c>
      <c r="H408" s="104">
        <f>'COG-M'!P2950</f>
        <v>0</v>
      </c>
      <c r="I408" s="104">
        <f>'COG-M'!P2951</f>
        <v>0</v>
      </c>
      <c r="J408" s="104">
        <f>'COG-M'!P2952</f>
        <v>0</v>
      </c>
      <c r="K408" s="104">
        <f>'COG-M'!P2953</f>
        <v>0</v>
      </c>
      <c r="L408" s="104">
        <f>'COG-M'!P2954</f>
        <v>0</v>
      </c>
      <c r="M408" s="105">
        <f t="shared" ref="M408:M415" si="121">SUM(C408:L408)</f>
        <v>0</v>
      </c>
    </row>
    <row r="409" spans="1:13" ht="15.75" customHeight="1">
      <c r="A409" s="140">
        <v>922</v>
      </c>
      <c r="B409" s="141" t="s">
        <v>2618</v>
      </c>
      <c r="C409" s="143">
        <f>'COG-M'!P2955</f>
        <v>0</v>
      </c>
      <c r="D409" s="104">
        <f>'COG-M'!P2956</f>
        <v>0</v>
      </c>
      <c r="E409" s="104">
        <f>'COG-M'!P2957</f>
        <v>0</v>
      </c>
      <c r="F409" s="104">
        <f>'COG-M'!P2958</f>
        <v>0</v>
      </c>
      <c r="G409" s="104">
        <f>'COG-M'!P2959</f>
        <v>0</v>
      </c>
      <c r="H409" s="104">
        <f>'COG-M'!P2960</f>
        <v>0</v>
      </c>
      <c r="I409" s="104">
        <f>'COG-M'!P2961</f>
        <v>0</v>
      </c>
      <c r="J409" s="104">
        <f>'COG-M'!P2962</f>
        <v>0</v>
      </c>
      <c r="K409" s="104">
        <f>'COG-M'!P2963</f>
        <v>0</v>
      </c>
      <c r="L409" s="104">
        <f>'COG-M'!P2964</f>
        <v>0</v>
      </c>
      <c r="M409" s="105">
        <f t="shared" si="121"/>
        <v>0</v>
      </c>
    </row>
    <row r="410" spans="1:13" ht="15.75" customHeight="1">
      <c r="A410" s="140">
        <v>923</v>
      </c>
      <c r="B410" s="141" t="s">
        <v>2619</v>
      </c>
      <c r="C410" s="143">
        <f>'COG-M'!P2965</f>
        <v>0</v>
      </c>
      <c r="D410" s="104">
        <f>'COG-M'!P2966</f>
        <v>0</v>
      </c>
      <c r="E410" s="104">
        <f>'COG-M'!P2967</f>
        <v>0</v>
      </c>
      <c r="F410" s="104">
        <f>'COG-M'!P2968</f>
        <v>0</v>
      </c>
      <c r="G410" s="104">
        <f>'COG-M'!P2969</f>
        <v>0</v>
      </c>
      <c r="H410" s="104">
        <f>'COG-M'!P2970</f>
        <v>0</v>
      </c>
      <c r="I410" s="104">
        <f>'COG-M'!P2971</f>
        <v>0</v>
      </c>
      <c r="J410" s="104">
        <f>'COG-M'!P2972</f>
        <v>0</v>
      </c>
      <c r="K410" s="104">
        <f>'COG-M'!P2973</f>
        <v>0</v>
      </c>
      <c r="L410" s="104">
        <f>'COG-M'!P2974</f>
        <v>0</v>
      </c>
      <c r="M410" s="105">
        <f t="shared" si="121"/>
        <v>0</v>
      </c>
    </row>
    <row r="411" spans="1:13" ht="15.75" customHeight="1">
      <c r="A411" s="140">
        <v>924</v>
      </c>
      <c r="B411" s="141" t="s">
        <v>2620</v>
      </c>
      <c r="C411" s="143"/>
      <c r="D411" s="104"/>
      <c r="E411" s="104"/>
      <c r="F411" s="104"/>
      <c r="G411" s="104"/>
      <c r="H411" s="104"/>
      <c r="I411" s="104"/>
      <c r="J411" s="104"/>
      <c r="K411" s="104"/>
      <c r="L411" s="104"/>
      <c r="M411" s="105">
        <f t="shared" si="121"/>
        <v>0</v>
      </c>
    </row>
    <row r="412" spans="1:13" ht="15.75" customHeight="1">
      <c r="A412" s="140">
        <v>925</v>
      </c>
      <c r="B412" s="141" t="s">
        <v>2621</v>
      </c>
      <c r="C412" s="143"/>
      <c r="D412" s="104"/>
      <c r="E412" s="104"/>
      <c r="F412" s="104"/>
      <c r="G412" s="104"/>
      <c r="H412" s="104"/>
      <c r="I412" s="104"/>
      <c r="J412" s="104"/>
      <c r="K412" s="104"/>
      <c r="L412" s="104"/>
      <c r="M412" s="105">
        <f t="shared" si="121"/>
        <v>0</v>
      </c>
    </row>
    <row r="413" spans="1:13" ht="15.75" customHeight="1">
      <c r="A413" s="140">
        <v>926</v>
      </c>
      <c r="B413" s="141" t="s">
        <v>2622</v>
      </c>
      <c r="C413" s="143"/>
      <c r="D413" s="104"/>
      <c r="E413" s="104"/>
      <c r="F413" s="104"/>
      <c r="G413" s="104"/>
      <c r="H413" s="104"/>
      <c r="I413" s="104"/>
      <c r="J413" s="104"/>
      <c r="K413" s="104"/>
      <c r="L413" s="104"/>
      <c r="M413" s="105">
        <f t="shared" si="121"/>
        <v>0</v>
      </c>
    </row>
    <row r="414" spans="1:13" ht="15.75" customHeight="1">
      <c r="A414" s="140">
        <v>927</v>
      </c>
      <c r="B414" s="141" t="s">
        <v>2623</v>
      </c>
      <c r="C414" s="143"/>
      <c r="D414" s="104"/>
      <c r="E414" s="104"/>
      <c r="F414" s="104"/>
      <c r="G414" s="104"/>
      <c r="H414" s="104"/>
      <c r="I414" s="104"/>
      <c r="J414" s="104"/>
      <c r="K414" s="104"/>
      <c r="L414" s="104"/>
      <c r="M414" s="105">
        <f t="shared" si="121"/>
        <v>0</v>
      </c>
    </row>
    <row r="415" spans="1:13" ht="15.75" customHeight="1">
      <c r="A415" s="140">
        <v>928</v>
      </c>
      <c r="B415" s="141" t="s">
        <v>2624</v>
      </c>
      <c r="C415" s="143"/>
      <c r="D415" s="104"/>
      <c r="E415" s="104"/>
      <c r="F415" s="104"/>
      <c r="G415" s="104"/>
      <c r="H415" s="104"/>
      <c r="I415" s="104"/>
      <c r="J415" s="104"/>
      <c r="K415" s="104"/>
      <c r="L415" s="104"/>
      <c r="M415" s="105">
        <f t="shared" si="121"/>
        <v>0</v>
      </c>
    </row>
    <row r="416" spans="1:13" ht="15.75" customHeight="1">
      <c r="A416" s="149">
        <v>9300</v>
      </c>
      <c r="B416" s="213" t="s">
        <v>2907</v>
      </c>
      <c r="C416" s="148">
        <f t="shared" ref="C416:M416" si="122">SUM(C417:C418)</f>
        <v>0</v>
      </c>
      <c r="D416" s="146">
        <f t="shared" si="122"/>
        <v>0</v>
      </c>
      <c r="E416" s="146">
        <f t="shared" si="122"/>
        <v>0</v>
      </c>
      <c r="F416" s="146">
        <f t="shared" si="122"/>
        <v>0</v>
      </c>
      <c r="G416" s="146">
        <f t="shared" si="122"/>
        <v>0</v>
      </c>
      <c r="H416" s="146">
        <f t="shared" si="122"/>
        <v>0</v>
      </c>
      <c r="I416" s="146">
        <f t="shared" si="122"/>
        <v>0</v>
      </c>
      <c r="J416" s="146">
        <f t="shared" si="122"/>
        <v>0</v>
      </c>
      <c r="K416" s="146">
        <f t="shared" si="122"/>
        <v>0</v>
      </c>
      <c r="L416" s="146">
        <f t="shared" si="122"/>
        <v>0</v>
      </c>
      <c r="M416" s="146">
        <f t="shared" si="122"/>
        <v>0</v>
      </c>
    </row>
    <row r="417" spans="1:13" ht="15.75" customHeight="1">
      <c r="A417" s="140">
        <v>931</v>
      </c>
      <c r="B417" s="141" t="s">
        <v>2626</v>
      </c>
      <c r="C417" s="143">
        <f>'COG-M'!P2981</f>
        <v>0</v>
      </c>
      <c r="D417" s="104">
        <f>'COG-M'!P2982</f>
        <v>0</v>
      </c>
      <c r="E417" s="104">
        <f>'COG-M'!P2983</f>
        <v>0</v>
      </c>
      <c r="F417" s="104">
        <f>'COG-M'!P2984</f>
        <v>0</v>
      </c>
      <c r="G417" s="104">
        <f>'COG-M'!P2985</f>
        <v>0</v>
      </c>
      <c r="H417" s="104">
        <f>'COG-M'!P2986</f>
        <v>0</v>
      </c>
      <c r="I417" s="104">
        <f>'COG-M'!P2987</f>
        <v>0</v>
      </c>
      <c r="J417" s="104">
        <f>'COG-M'!P2988</f>
        <v>0</v>
      </c>
      <c r="K417" s="104">
        <f>'COG-M'!P2989</f>
        <v>0</v>
      </c>
      <c r="L417" s="104">
        <f>'COG-M'!P2990</f>
        <v>0</v>
      </c>
      <c r="M417" s="105">
        <f t="shared" ref="M417:M418" si="123">SUM(C417:L417)</f>
        <v>0</v>
      </c>
    </row>
    <row r="418" spans="1:13" ht="15.75" customHeight="1">
      <c r="A418" s="140">
        <v>932</v>
      </c>
      <c r="B418" s="141" t="s">
        <v>2627</v>
      </c>
      <c r="C418" s="143"/>
      <c r="D418" s="104"/>
      <c r="E418" s="104"/>
      <c r="F418" s="104"/>
      <c r="G418" s="104"/>
      <c r="H418" s="104"/>
      <c r="I418" s="104"/>
      <c r="J418" s="104"/>
      <c r="K418" s="104"/>
      <c r="L418" s="104"/>
      <c r="M418" s="105">
        <f t="shared" si="123"/>
        <v>0</v>
      </c>
    </row>
    <row r="419" spans="1:13" ht="15.75" customHeight="1">
      <c r="A419" s="149">
        <v>9400</v>
      </c>
      <c r="B419" s="213" t="s">
        <v>2908</v>
      </c>
      <c r="C419" s="148">
        <f t="shared" ref="C419:M419" si="124">SUM(C420:C421)</f>
        <v>0</v>
      </c>
      <c r="D419" s="146">
        <f t="shared" si="124"/>
        <v>0</v>
      </c>
      <c r="E419" s="146">
        <f t="shared" si="124"/>
        <v>0</v>
      </c>
      <c r="F419" s="146">
        <f t="shared" si="124"/>
        <v>0</v>
      </c>
      <c r="G419" s="146">
        <f t="shared" si="124"/>
        <v>0</v>
      </c>
      <c r="H419" s="146">
        <f t="shared" si="124"/>
        <v>0</v>
      </c>
      <c r="I419" s="146">
        <f t="shared" si="124"/>
        <v>0</v>
      </c>
      <c r="J419" s="146">
        <f t="shared" si="124"/>
        <v>0</v>
      </c>
      <c r="K419" s="146">
        <f t="shared" si="124"/>
        <v>0</v>
      </c>
      <c r="L419" s="146">
        <f t="shared" si="124"/>
        <v>0</v>
      </c>
      <c r="M419" s="146">
        <f t="shared" si="124"/>
        <v>0</v>
      </c>
    </row>
    <row r="420" spans="1:13" ht="15.75" customHeight="1">
      <c r="A420" s="140">
        <v>941</v>
      </c>
      <c r="B420" s="141" t="s">
        <v>2629</v>
      </c>
      <c r="C420" s="143">
        <f>'COG-M'!P2993</f>
        <v>0</v>
      </c>
      <c r="D420" s="104">
        <f>'COG-M'!P2994</f>
        <v>0</v>
      </c>
      <c r="E420" s="104">
        <f>'COG-M'!P2995</f>
        <v>0</v>
      </c>
      <c r="F420" s="104">
        <f>'COG-M'!P2996</f>
        <v>0</v>
      </c>
      <c r="G420" s="104">
        <f>'COG-M'!P2997</f>
        <v>0</v>
      </c>
      <c r="H420" s="104">
        <f>'COG-M'!P2998</f>
        <v>0</v>
      </c>
      <c r="I420" s="104">
        <f>'COG-M'!P2999</f>
        <v>0</v>
      </c>
      <c r="J420" s="104">
        <f>'COG-M'!P3000</f>
        <v>0</v>
      </c>
      <c r="K420" s="104">
        <f>'COG-M'!P3001</f>
        <v>0</v>
      </c>
      <c r="L420" s="104">
        <f>'COG-M'!P3002</f>
        <v>0</v>
      </c>
      <c r="M420" s="105">
        <f t="shared" ref="M420:M421" si="125">SUM(C420:L420)</f>
        <v>0</v>
      </c>
    </row>
    <row r="421" spans="1:13" ht="15.75" customHeight="1">
      <c r="A421" s="140">
        <v>942</v>
      </c>
      <c r="B421" s="141" t="s">
        <v>2630</v>
      </c>
      <c r="C421" s="143"/>
      <c r="D421" s="104"/>
      <c r="E421" s="104"/>
      <c r="F421" s="104"/>
      <c r="G421" s="104"/>
      <c r="H421" s="104"/>
      <c r="I421" s="104"/>
      <c r="J421" s="104"/>
      <c r="K421" s="104"/>
      <c r="L421" s="104"/>
      <c r="M421" s="105">
        <f t="shared" si="125"/>
        <v>0</v>
      </c>
    </row>
    <row r="422" spans="1:13" ht="15.75" customHeight="1">
      <c r="A422" s="149">
        <v>9500</v>
      </c>
      <c r="B422" s="213" t="s">
        <v>2909</v>
      </c>
      <c r="C422" s="148">
        <f t="shared" ref="C422:M422" si="126">SUM(C423)</f>
        <v>0</v>
      </c>
      <c r="D422" s="146">
        <f t="shared" si="126"/>
        <v>0</v>
      </c>
      <c r="E422" s="146">
        <f t="shared" si="126"/>
        <v>0</v>
      </c>
      <c r="F422" s="146">
        <f t="shared" si="126"/>
        <v>0</v>
      </c>
      <c r="G422" s="146">
        <f t="shared" si="126"/>
        <v>0</v>
      </c>
      <c r="H422" s="146">
        <f t="shared" si="126"/>
        <v>0</v>
      </c>
      <c r="I422" s="146">
        <f t="shared" si="126"/>
        <v>0</v>
      </c>
      <c r="J422" s="146">
        <f t="shared" si="126"/>
        <v>0</v>
      </c>
      <c r="K422" s="146">
        <f t="shared" si="126"/>
        <v>0</v>
      </c>
      <c r="L422" s="146">
        <f t="shared" si="126"/>
        <v>0</v>
      </c>
      <c r="M422" s="146">
        <f t="shared" si="126"/>
        <v>0</v>
      </c>
    </row>
    <row r="423" spans="1:13" ht="15.75" customHeight="1">
      <c r="A423" s="140">
        <v>951</v>
      </c>
      <c r="B423" s="141" t="s">
        <v>2632</v>
      </c>
      <c r="C423" s="143">
        <f>'COG-M'!P3005</f>
        <v>0</v>
      </c>
      <c r="D423" s="104">
        <f>'COG-M'!P3006</f>
        <v>0</v>
      </c>
      <c r="E423" s="104">
        <f>'COG-M'!P3007</f>
        <v>0</v>
      </c>
      <c r="F423" s="104">
        <f>'COG-M'!P3008</f>
        <v>0</v>
      </c>
      <c r="G423" s="104">
        <f>'COG-M'!P3009</f>
        <v>0</v>
      </c>
      <c r="H423" s="104">
        <f>'COG-M'!P3010</f>
        <v>0</v>
      </c>
      <c r="I423" s="104">
        <f>'COG-M'!P3011</f>
        <v>0</v>
      </c>
      <c r="J423" s="104">
        <f>'COG-M'!P3012</f>
        <v>0</v>
      </c>
      <c r="K423" s="104">
        <f>'COG-M'!P3013</f>
        <v>0</v>
      </c>
      <c r="L423" s="104">
        <f>'COG-M'!P3014</f>
        <v>0</v>
      </c>
      <c r="M423" s="105">
        <f>SUM(C423:L423)</f>
        <v>0</v>
      </c>
    </row>
    <row r="424" spans="1:13" ht="15.75" customHeight="1">
      <c r="A424" s="149">
        <v>9600</v>
      </c>
      <c r="B424" s="213" t="s">
        <v>2910</v>
      </c>
      <c r="C424" s="148">
        <f t="shared" ref="C424:M424" si="127">SUM(C425:C426)</f>
        <v>0</v>
      </c>
      <c r="D424" s="146">
        <f t="shared" si="127"/>
        <v>0</v>
      </c>
      <c r="E424" s="146">
        <f t="shared" si="127"/>
        <v>0</v>
      </c>
      <c r="F424" s="146">
        <f t="shared" si="127"/>
        <v>0</v>
      </c>
      <c r="G424" s="146">
        <f t="shared" si="127"/>
        <v>0</v>
      </c>
      <c r="H424" s="146">
        <f t="shared" si="127"/>
        <v>0</v>
      </c>
      <c r="I424" s="146">
        <f t="shared" si="127"/>
        <v>0</v>
      </c>
      <c r="J424" s="146">
        <f t="shared" si="127"/>
        <v>0</v>
      </c>
      <c r="K424" s="146">
        <f t="shared" si="127"/>
        <v>0</v>
      </c>
      <c r="L424" s="146">
        <f t="shared" si="127"/>
        <v>0</v>
      </c>
      <c r="M424" s="146">
        <f t="shared" si="127"/>
        <v>0</v>
      </c>
    </row>
    <row r="425" spans="1:13" ht="15.75" customHeight="1">
      <c r="A425" s="140">
        <v>961</v>
      </c>
      <c r="B425" s="141" t="s">
        <v>2634</v>
      </c>
      <c r="C425" s="143"/>
      <c r="D425" s="104"/>
      <c r="E425" s="104"/>
      <c r="F425" s="104"/>
      <c r="G425" s="104"/>
      <c r="H425" s="104"/>
      <c r="I425" s="104"/>
      <c r="J425" s="104"/>
      <c r="K425" s="104"/>
      <c r="L425" s="104"/>
      <c r="M425" s="105">
        <f t="shared" ref="M425:M426" si="128">SUM(C425:L425)</f>
        <v>0</v>
      </c>
    </row>
    <row r="426" spans="1:13" ht="15.75" customHeight="1">
      <c r="A426" s="140">
        <v>962</v>
      </c>
      <c r="B426" s="141" t="s">
        <v>2635</v>
      </c>
      <c r="C426" s="143"/>
      <c r="D426" s="104"/>
      <c r="E426" s="104"/>
      <c r="F426" s="104"/>
      <c r="G426" s="104"/>
      <c r="H426" s="104"/>
      <c r="I426" s="104"/>
      <c r="J426" s="104"/>
      <c r="K426" s="104"/>
      <c r="L426" s="104"/>
      <c r="M426" s="105">
        <f t="shared" si="128"/>
        <v>0</v>
      </c>
    </row>
    <row r="427" spans="1:13" ht="15.75" customHeight="1">
      <c r="A427" s="149">
        <v>9900</v>
      </c>
      <c r="B427" s="213" t="s">
        <v>2911</v>
      </c>
      <c r="C427" s="148">
        <f t="shared" ref="C427:M427" si="129">SUM(C428)</f>
        <v>0</v>
      </c>
      <c r="D427" s="146">
        <f t="shared" si="129"/>
        <v>0</v>
      </c>
      <c r="E427" s="146">
        <f t="shared" si="129"/>
        <v>0</v>
      </c>
      <c r="F427" s="146">
        <f t="shared" si="129"/>
        <v>0</v>
      </c>
      <c r="G427" s="146">
        <f t="shared" si="129"/>
        <v>0</v>
      </c>
      <c r="H427" s="146">
        <f t="shared" si="129"/>
        <v>0</v>
      </c>
      <c r="I427" s="146">
        <f t="shared" si="129"/>
        <v>0</v>
      </c>
      <c r="J427" s="146">
        <f t="shared" si="129"/>
        <v>0</v>
      </c>
      <c r="K427" s="146">
        <f t="shared" si="129"/>
        <v>0</v>
      </c>
      <c r="L427" s="146">
        <f t="shared" si="129"/>
        <v>0</v>
      </c>
      <c r="M427" s="146">
        <f t="shared" si="129"/>
        <v>0</v>
      </c>
    </row>
    <row r="428" spans="1:13" ht="15.75" customHeight="1">
      <c r="A428" s="140">
        <v>991</v>
      </c>
      <c r="B428" s="141" t="s">
        <v>2637</v>
      </c>
      <c r="C428" s="143">
        <f>'COG-M'!P3019</f>
        <v>0</v>
      </c>
      <c r="D428" s="104">
        <f>'COG-M'!P3020</f>
        <v>0</v>
      </c>
      <c r="E428" s="104">
        <f>'COG-M'!P3021</f>
        <v>0</v>
      </c>
      <c r="F428" s="104">
        <f>'COG-M'!P3022</f>
        <v>0</v>
      </c>
      <c r="G428" s="104">
        <f>'COG-M'!P3023</f>
        <v>0</v>
      </c>
      <c r="H428" s="104">
        <f>'COG-M'!P3024</f>
        <v>0</v>
      </c>
      <c r="I428" s="104">
        <f>'COG-M'!P3025</f>
        <v>0</v>
      </c>
      <c r="J428" s="104">
        <f>'COG-M'!P3026</f>
        <v>0</v>
      </c>
      <c r="K428" s="104">
        <f>'COG-M'!P3027</f>
        <v>0</v>
      </c>
      <c r="L428" s="104">
        <f>'COG-M'!P3028</f>
        <v>0</v>
      </c>
      <c r="M428" s="105">
        <f>SUM(C428:L428)</f>
        <v>0</v>
      </c>
    </row>
    <row r="429" spans="1:13" ht="15.75" customHeight="1">
      <c r="A429" s="30"/>
      <c r="B429" s="187" t="s">
        <v>2638</v>
      </c>
      <c r="C429" s="153">
        <f t="shared" ref="C429:M429" si="130">C3+C40+C105+C190+C250+C309+C331+C379+C397</f>
        <v>0</v>
      </c>
      <c r="D429" s="153">
        <f t="shared" si="130"/>
        <v>0</v>
      </c>
      <c r="E429" s="153">
        <f t="shared" si="130"/>
        <v>0</v>
      </c>
      <c r="F429" s="153">
        <f t="shared" si="130"/>
        <v>49128589.679999992</v>
      </c>
      <c r="G429" s="153">
        <f t="shared" si="130"/>
        <v>0</v>
      </c>
      <c r="H429" s="153">
        <f t="shared" si="130"/>
        <v>0</v>
      </c>
      <c r="I429" s="153">
        <f t="shared" si="130"/>
        <v>0</v>
      </c>
      <c r="J429" s="153">
        <f t="shared" si="130"/>
        <v>0</v>
      </c>
      <c r="K429" s="153">
        <f t="shared" si="130"/>
        <v>0</v>
      </c>
      <c r="L429" s="153">
        <f t="shared" si="130"/>
        <v>0</v>
      </c>
      <c r="M429" s="153">
        <f t="shared" si="130"/>
        <v>49128589.679999992</v>
      </c>
    </row>
  </sheetData>
  <mergeCells count="5">
    <mergeCell ref="A1:A2"/>
    <mergeCell ref="B1:B2"/>
    <mergeCell ref="C1:I1"/>
    <mergeCell ref="J1:L1"/>
    <mergeCell ref="M1:M2"/>
  </mergeCells>
  <pageMargins left="0.7" right="0.7" top="0.75" bottom="0.75" header="0" footer="0"/>
  <pageSetup orientation="landscape"/>
  <headerFooter>
    <oddHeader>&amp;CPRESUPUESTO DE EGRESOS  CLASIFICADOR POR OBEJTO DEL GASTO Y FUENTE DE FINANCIAMIENTO Ente público de &amp;F Ejercicio fiscal 2024</oddHeader>
    <oddFooter>&amp;RPágina &amp;P de</oddFooter>
  </headerFooter>
  <legacy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69696"/>
  </sheetPr>
  <dimension ref="A1:M19"/>
  <sheetViews>
    <sheetView showGridLines="0" tabSelected="1" workbookViewId="0">
      <selection activeCell="H15" sqref="H15"/>
    </sheetView>
  </sheetViews>
  <sheetFormatPr baseColWidth="10" defaultColWidth="14.42578125" defaultRowHeight="15" customHeight="1"/>
  <cols>
    <col min="1" max="1" width="5" customWidth="1"/>
    <col min="2" max="2" width="67.140625" customWidth="1"/>
    <col min="3" max="13" width="17.42578125" customWidth="1"/>
    <col min="14" max="26" width="10" customWidth="1"/>
  </cols>
  <sheetData>
    <row r="1" spans="1:13" ht="15.75" customHeight="1">
      <c r="A1" s="352" t="s">
        <v>2912</v>
      </c>
      <c r="B1" s="324" t="s">
        <v>2174</v>
      </c>
      <c r="C1" s="354" t="s">
        <v>2856</v>
      </c>
      <c r="D1" s="355"/>
      <c r="E1" s="355"/>
      <c r="F1" s="355"/>
      <c r="G1" s="355"/>
      <c r="H1" s="355"/>
      <c r="I1" s="356"/>
      <c r="J1" s="357" t="s">
        <v>2857</v>
      </c>
      <c r="K1" s="355"/>
      <c r="L1" s="356"/>
      <c r="M1" s="358" t="s">
        <v>2675</v>
      </c>
    </row>
    <row r="2" spans="1:13" ht="63.75" customHeight="1">
      <c r="A2" s="331"/>
      <c r="B2" s="310"/>
      <c r="C2" s="220" t="s">
        <v>2913</v>
      </c>
      <c r="D2" s="221" t="s">
        <v>2914</v>
      </c>
      <c r="E2" s="196" t="s">
        <v>2915</v>
      </c>
      <c r="F2" s="196" t="s">
        <v>2916</v>
      </c>
      <c r="G2" s="196" t="s">
        <v>2917</v>
      </c>
      <c r="H2" s="196" t="s">
        <v>2918</v>
      </c>
      <c r="I2" s="196" t="s">
        <v>2919</v>
      </c>
      <c r="J2" s="212" t="s">
        <v>2920</v>
      </c>
      <c r="K2" s="212" t="s">
        <v>2921</v>
      </c>
      <c r="L2" s="212" t="s">
        <v>2922</v>
      </c>
      <c r="M2" s="331"/>
    </row>
    <row r="3" spans="1:13">
      <c r="A3" s="222">
        <v>1</v>
      </c>
      <c r="B3" s="141" t="s">
        <v>2923</v>
      </c>
      <c r="C3" s="104">
        <f>'COG-FF'!C3+'COG-FF'!C40+'COG-FF'!C105+'COG-FF'!C190-'COG-FF'!C226+'COG-FF'!C387+'COG-FF'!C393+'COG-FF'!C407+'COG-FF'!C416+'COG-FF'!C419+'COG-FF'!C422+'COG-FF'!C424</f>
        <v>0</v>
      </c>
      <c r="D3" s="104">
        <f>'COG-FF'!D3+'COG-FF'!D40+'COG-FF'!D105+'COG-FF'!D190-'COG-FF'!D226+'COG-FF'!D387+'COG-FF'!D393+'COG-FF'!D407+'COG-FF'!D416+'COG-FF'!D419+'COG-FF'!D422+'COG-FF'!D424</f>
        <v>0</v>
      </c>
      <c r="E3" s="104">
        <f>'COG-FF'!E3+'COG-FF'!E40+'COG-FF'!E105+'COG-FF'!E190-'COG-FF'!E226+'COG-FF'!E387+'COG-FF'!E393+'COG-FF'!E407+'COG-FF'!E416+'COG-FF'!E419+'COG-FF'!E422+'COG-FF'!E424</f>
        <v>0</v>
      </c>
      <c r="F3" s="104">
        <f>'COG-FF'!F3+'COG-FF'!F40+'COG-FF'!F105+'COG-FF'!F190-'COG-FF'!F226+'COG-FF'!F387+'COG-FF'!F393+'COG-FF'!F407+'COG-FF'!F416+'COG-FF'!F419+'COG-FF'!F422+'COG-FF'!F424</f>
        <v>46875303.959999993</v>
      </c>
      <c r="G3" s="104">
        <f>'COG-FF'!G3+'COG-FF'!G40+'COG-FF'!G105+'COG-FF'!G190-'COG-FF'!G226+'COG-FF'!G387+'COG-FF'!G393+'COG-FF'!G407+'COG-FF'!G416+'COG-FF'!G419+'COG-FF'!G422+'COG-FF'!G424</f>
        <v>0</v>
      </c>
      <c r="H3" s="104">
        <f>'COG-FF'!H3+'COG-FF'!H40+'COG-FF'!H105+'COG-FF'!H190-'COG-FF'!H226+'COG-FF'!H387+'COG-FF'!H393+'COG-FF'!H407+'COG-FF'!H416+'COG-FF'!H419+'COG-FF'!H422+'COG-FF'!H424</f>
        <v>0</v>
      </c>
      <c r="I3" s="104">
        <f>'COG-FF'!I3+'COG-FF'!I40+'COG-FF'!I105+'COG-FF'!I190-'COG-FF'!I226+'COG-FF'!I387+'COG-FF'!I393+'COG-FF'!I407+'COG-FF'!I416+'COG-FF'!I419+'COG-FF'!I422+'COG-FF'!I424</f>
        <v>0</v>
      </c>
      <c r="J3" s="104">
        <f>'COG-FF'!J3+'COG-FF'!J40+'COG-FF'!J105+'COG-FF'!J190-'COG-FF'!J226+'COG-FF'!J387+'COG-FF'!J393+'COG-FF'!J407+'COG-FF'!J416+'COG-FF'!J419+'COG-FF'!J422+'COG-FF'!J424</f>
        <v>0</v>
      </c>
      <c r="K3" s="104">
        <f>'COG-FF'!K3+'COG-FF'!K40+'COG-FF'!K105+'COG-FF'!K190-'COG-FF'!K226+'COG-FF'!K387+'COG-FF'!K393+'COG-FF'!K407+'COG-FF'!K416+'COG-FF'!K419+'COG-FF'!K422+'COG-FF'!K424</f>
        <v>0</v>
      </c>
      <c r="L3" s="104">
        <f>'COG-FF'!L3+'COG-FF'!L40+'COG-FF'!L105+'COG-FF'!L190-'COG-FF'!L226+'COG-FF'!L387+'COG-FF'!L393+'COG-FF'!L407+'COG-FF'!L416+'COG-FF'!L419+'COG-FF'!L422+'COG-FF'!L424</f>
        <v>0</v>
      </c>
      <c r="M3" s="104">
        <f t="shared" ref="M3:M7" si="0">SUM(C3:L3)</f>
        <v>46875303.959999993</v>
      </c>
    </row>
    <row r="4" spans="1:13">
      <c r="A4" s="222">
        <v>2</v>
      </c>
      <c r="B4" s="141" t="s">
        <v>2924</v>
      </c>
      <c r="C4" s="104">
        <f>SUM('COG-FF'!C250+'COG-FF'!C309+'COG-FF'!C331)</f>
        <v>0</v>
      </c>
      <c r="D4" s="104">
        <f>SUM('COG-FF'!D250+'COG-FF'!D309+'COG-FF'!D331)</f>
        <v>0</v>
      </c>
      <c r="E4" s="104">
        <f>SUM('COG-FF'!E250+'COG-FF'!E309+'COG-FF'!E331)</f>
        <v>0</v>
      </c>
      <c r="F4" s="104">
        <f>SUM('COG-FF'!F250+'COG-FF'!F309+'COG-FF'!F331)</f>
        <v>2253285.7199999997</v>
      </c>
      <c r="G4" s="104">
        <f>SUM('COG-FF'!G250+'COG-FF'!G309+'COG-FF'!G331)</f>
        <v>0</v>
      </c>
      <c r="H4" s="104">
        <f>SUM('COG-FF'!H250+'COG-FF'!H309+'COG-FF'!H331)</f>
        <v>0</v>
      </c>
      <c r="I4" s="104">
        <f>SUM('COG-FF'!I250+'COG-FF'!I309+'COG-FF'!I331)</f>
        <v>0</v>
      </c>
      <c r="J4" s="104">
        <f>SUM('COG-FF'!J250+'COG-FF'!J309+'COG-FF'!J331)</f>
        <v>0</v>
      </c>
      <c r="K4" s="104">
        <f>SUM('COG-FF'!K250+'COG-FF'!K309+'COG-FF'!K331)</f>
        <v>0</v>
      </c>
      <c r="L4" s="104">
        <f>SUM('COG-FF'!L250+'COG-FF'!L309+'COG-FF'!L331)</f>
        <v>0</v>
      </c>
      <c r="M4" s="104">
        <f t="shared" si="0"/>
        <v>2253285.7199999997</v>
      </c>
    </row>
    <row r="5" spans="1:13">
      <c r="A5" s="222">
        <v>3</v>
      </c>
      <c r="B5" s="141" t="s">
        <v>2925</v>
      </c>
      <c r="C5" s="104">
        <f>'COG-FF'!C398+'COG-FF'!C427</f>
        <v>0</v>
      </c>
      <c r="D5" s="104">
        <f>'COG-FF'!D398+'COG-FF'!D427</f>
        <v>0</v>
      </c>
      <c r="E5" s="104">
        <f>'COG-FF'!E398+'COG-FF'!E427</f>
        <v>0</v>
      </c>
      <c r="F5" s="104">
        <f>'COG-FF'!F398+'COG-FF'!F427</f>
        <v>0</v>
      </c>
      <c r="G5" s="104">
        <f>'COG-FF'!G398+'COG-FF'!G427</f>
        <v>0</v>
      </c>
      <c r="H5" s="104">
        <f>'COG-FF'!H398+'COG-FF'!H427</f>
        <v>0</v>
      </c>
      <c r="I5" s="104">
        <f>'COG-FF'!I398+'COG-FF'!I427</f>
        <v>0</v>
      </c>
      <c r="J5" s="104">
        <f>'COG-FF'!J398+'COG-FF'!J427</f>
        <v>0</v>
      </c>
      <c r="K5" s="104">
        <f>'COG-FF'!K398+'COG-FF'!K427</f>
        <v>0</v>
      </c>
      <c r="L5" s="104">
        <f>'COG-FF'!L398+'COG-FF'!L427</f>
        <v>0</v>
      </c>
      <c r="M5" s="104">
        <f t="shared" si="0"/>
        <v>0</v>
      </c>
    </row>
    <row r="6" spans="1:13">
      <c r="A6" s="222">
        <v>4</v>
      </c>
      <c r="B6" s="141" t="s">
        <v>2442</v>
      </c>
      <c r="C6" s="104">
        <f>SUM('COG-FF'!C226)</f>
        <v>0</v>
      </c>
      <c r="D6" s="104">
        <f>SUM('COG-FF'!D226)</f>
        <v>0</v>
      </c>
      <c r="E6" s="104">
        <f>SUM('COG-FF'!E226)</f>
        <v>0</v>
      </c>
      <c r="F6" s="104">
        <f>SUM('COG-FF'!F226)</f>
        <v>0</v>
      </c>
      <c r="G6" s="104">
        <f>SUM('COG-FF'!G226)</f>
        <v>0</v>
      </c>
      <c r="H6" s="104">
        <f>SUM('COG-FF'!H226)</f>
        <v>0</v>
      </c>
      <c r="I6" s="104">
        <f>SUM('COG-FF'!I226)</f>
        <v>0</v>
      </c>
      <c r="J6" s="104">
        <f>SUM('COG-FF'!J226)</f>
        <v>0</v>
      </c>
      <c r="K6" s="104">
        <f>SUM('COG-FF'!K226)</f>
        <v>0</v>
      </c>
      <c r="L6" s="104">
        <f>SUM('COG-FF'!L226)</f>
        <v>0</v>
      </c>
      <c r="M6" s="104">
        <f t="shared" si="0"/>
        <v>0</v>
      </c>
    </row>
    <row r="7" spans="1:13">
      <c r="A7" s="222">
        <v>5</v>
      </c>
      <c r="B7" s="141" t="s">
        <v>2590</v>
      </c>
      <c r="C7" s="104">
        <f>SUM('COG-FF'!C380)</f>
        <v>0</v>
      </c>
      <c r="D7" s="104">
        <f>SUM('COG-FF'!D380)</f>
        <v>0</v>
      </c>
      <c r="E7" s="104">
        <f>SUM('COG-FF'!E380)</f>
        <v>0</v>
      </c>
      <c r="F7" s="104">
        <f>SUM('COG-FF'!F380)</f>
        <v>0</v>
      </c>
      <c r="G7" s="104">
        <f>SUM('COG-FF'!G380)</f>
        <v>0</v>
      </c>
      <c r="H7" s="104">
        <f>SUM('COG-FF'!H380)</f>
        <v>0</v>
      </c>
      <c r="I7" s="104">
        <f>SUM('COG-FF'!I380)</f>
        <v>0</v>
      </c>
      <c r="J7" s="104">
        <f>SUM('COG-FF'!J380)</f>
        <v>0</v>
      </c>
      <c r="K7" s="104">
        <f>SUM('COG-FF'!K380)</f>
        <v>0</v>
      </c>
      <c r="L7" s="104">
        <f>SUM('COG-FF'!L380)</f>
        <v>0</v>
      </c>
      <c r="M7" s="104">
        <f t="shared" si="0"/>
        <v>0</v>
      </c>
    </row>
    <row r="8" spans="1:13">
      <c r="A8" s="30"/>
      <c r="B8" s="187" t="s">
        <v>2926</v>
      </c>
      <c r="C8" s="153">
        <f t="shared" ref="C8:M8" si="1">SUM(C3:C7)</f>
        <v>0</v>
      </c>
      <c r="D8" s="153">
        <f t="shared" si="1"/>
        <v>0</v>
      </c>
      <c r="E8" s="153">
        <f t="shared" si="1"/>
        <v>0</v>
      </c>
      <c r="F8" s="153">
        <f t="shared" si="1"/>
        <v>49128589.679999992</v>
      </c>
      <c r="G8" s="153">
        <f t="shared" si="1"/>
        <v>0</v>
      </c>
      <c r="H8" s="153">
        <f t="shared" si="1"/>
        <v>0</v>
      </c>
      <c r="I8" s="153">
        <f t="shared" si="1"/>
        <v>0</v>
      </c>
      <c r="J8" s="153">
        <f t="shared" si="1"/>
        <v>0</v>
      </c>
      <c r="K8" s="153">
        <f t="shared" si="1"/>
        <v>0</v>
      </c>
      <c r="L8" s="153">
        <f t="shared" si="1"/>
        <v>0</v>
      </c>
      <c r="M8" s="153">
        <f t="shared" si="1"/>
        <v>49128589.679999992</v>
      </c>
    </row>
    <row r="9" spans="1:13">
      <c r="A9" s="30"/>
      <c r="B9" s="187"/>
      <c r="C9" s="223"/>
      <c r="D9" s="223"/>
      <c r="E9" s="223"/>
      <c r="F9" s="223"/>
      <c r="G9" s="223"/>
      <c r="H9" s="223"/>
      <c r="I9" s="223"/>
      <c r="J9" s="223"/>
      <c r="K9" s="223"/>
      <c r="L9" s="223"/>
      <c r="M9" s="223"/>
    </row>
    <row r="10" spans="1:13">
      <c r="A10" s="30"/>
      <c r="B10" s="187"/>
      <c r="C10" s="223"/>
      <c r="D10" s="223"/>
      <c r="E10" s="223"/>
      <c r="F10" s="223"/>
      <c r="G10" s="223"/>
      <c r="H10" s="223"/>
      <c r="I10" s="223"/>
      <c r="J10" s="223"/>
      <c r="K10" s="223"/>
      <c r="L10" s="223"/>
      <c r="M10" s="223"/>
    </row>
    <row r="11" spans="1:13">
      <c r="A11" s="30"/>
      <c r="B11" s="30"/>
      <c r="C11" s="210"/>
      <c r="D11" s="210"/>
      <c r="E11" s="210"/>
      <c r="F11" s="210"/>
      <c r="G11" s="210"/>
      <c r="H11" s="210"/>
      <c r="I11" s="210"/>
      <c r="J11" s="210"/>
      <c r="K11" s="210"/>
      <c r="L11" s="210"/>
      <c r="M11" s="210"/>
    </row>
    <row r="12" spans="1:13">
      <c r="A12" s="30"/>
      <c r="B12" s="30"/>
      <c r="C12" s="210"/>
      <c r="D12" s="210"/>
      <c r="E12" s="210"/>
      <c r="F12" s="210"/>
      <c r="G12" s="210"/>
      <c r="H12" s="210"/>
      <c r="I12" s="210"/>
      <c r="J12" s="210"/>
      <c r="K12" s="210"/>
      <c r="L12" s="210"/>
      <c r="M12" s="210"/>
    </row>
    <row r="13" spans="1:13" ht="63.75" customHeight="1">
      <c r="A13" s="224" t="s">
        <v>2222</v>
      </c>
      <c r="B13" s="225" t="s">
        <v>2174</v>
      </c>
      <c r="C13" s="220" t="s">
        <v>2927</v>
      </c>
      <c r="D13" s="221" t="s">
        <v>2928</v>
      </c>
      <c r="E13" s="196" t="s">
        <v>2929</v>
      </c>
      <c r="F13" s="196" t="s">
        <v>2930</v>
      </c>
      <c r="G13" s="196" t="s">
        <v>2931</v>
      </c>
      <c r="H13" s="196" t="s">
        <v>2932</v>
      </c>
      <c r="I13" s="196" t="s">
        <v>2933</v>
      </c>
      <c r="J13" s="212" t="s">
        <v>2934</v>
      </c>
      <c r="K13" s="212" t="s">
        <v>2935</v>
      </c>
      <c r="L13" s="226" t="s">
        <v>2675</v>
      </c>
      <c r="M13" s="210"/>
    </row>
    <row r="14" spans="1:13">
      <c r="A14" s="222">
        <v>1</v>
      </c>
      <c r="B14" s="141" t="s">
        <v>2923</v>
      </c>
      <c r="C14" s="104">
        <f>'COG-FF'!M3</f>
        <v>8866023.8399999999</v>
      </c>
      <c r="D14" s="104">
        <f>'COG-FF'!M40</f>
        <v>4647200.04</v>
      </c>
      <c r="E14" s="104">
        <f>'COG-FF'!M105</f>
        <v>33362080.079999998</v>
      </c>
      <c r="F14" s="104">
        <f>SUM('COG-FF'!M190-'COG-FF'!M226)</f>
        <v>0</v>
      </c>
      <c r="G14" s="104"/>
      <c r="H14" s="104"/>
      <c r="I14" s="104"/>
      <c r="J14" s="104">
        <f>'COG-FF'!M387+'COG-FF'!M393</f>
        <v>0</v>
      </c>
      <c r="K14" s="104">
        <f>'COG-FF'!M407+'COG-FF'!M416+'COG-FF'!M419+'COG-FF'!M422+'COG-FF'!M424</f>
        <v>0</v>
      </c>
      <c r="L14" s="104">
        <f t="shared" ref="L14:L18" si="2">SUM(C14:K14)</f>
        <v>46875303.959999993</v>
      </c>
      <c r="M14" s="210"/>
    </row>
    <row r="15" spans="1:13">
      <c r="A15" s="222">
        <v>2</v>
      </c>
      <c r="B15" s="141" t="s">
        <v>2924</v>
      </c>
      <c r="C15" s="104"/>
      <c r="D15" s="104"/>
      <c r="E15" s="104"/>
      <c r="F15" s="104"/>
      <c r="G15" s="104">
        <f>'COG-FF'!M250</f>
        <v>1764412.08</v>
      </c>
      <c r="H15" s="104">
        <f>'COG-FF'!M309</f>
        <v>488873.6399999999</v>
      </c>
      <c r="I15" s="104">
        <f>'COG-FF'!M331</f>
        <v>0</v>
      </c>
      <c r="J15" s="104"/>
      <c r="K15" s="104"/>
      <c r="L15" s="104">
        <f t="shared" si="2"/>
        <v>2253285.7199999997</v>
      </c>
      <c r="M15" s="210"/>
    </row>
    <row r="16" spans="1:13">
      <c r="A16" s="222">
        <v>3</v>
      </c>
      <c r="B16" s="141" t="s">
        <v>2925</v>
      </c>
      <c r="C16" s="104"/>
      <c r="D16" s="104"/>
      <c r="E16" s="104"/>
      <c r="F16" s="104"/>
      <c r="G16" s="104"/>
      <c r="H16" s="104"/>
      <c r="I16" s="104"/>
      <c r="J16" s="104"/>
      <c r="K16" s="104">
        <f>'COG-FF'!M398+'COG-FF'!M427</f>
        <v>0</v>
      </c>
      <c r="L16" s="104">
        <f t="shared" si="2"/>
        <v>0</v>
      </c>
      <c r="M16" s="210"/>
    </row>
    <row r="17" spans="1:12">
      <c r="A17" s="222">
        <v>4</v>
      </c>
      <c r="B17" s="141" t="s">
        <v>2442</v>
      </c>
      <c r="C17" s="104"/>
      <c r="D17" s="104"/>
      <c r="E17" s="104"/>
      <c r="F17" s="104">
        <f>'COG-FF'!M226</f>
        <v>0</v>
      </c>
      <c r="G17" s="104"/>
      <c r="H17" s="104"/>
      <c r="I17" s="104"/>
      <c r="J17" s="104"/>
      <c r="K17" s="104"/>
      <c r="L17" s="104">
        <f t="shared" si="2"/>
        <v>0</v>
      </c>
    </row>
    <row r="18" spans="1:12">
      <c r="A18" s="222">
        <v>5</v>
      </c>
      <c r="B18" s="141" t="s">
        <v>2590</v>
      </c>
      <c r="C18" s="104"/>
      <c r="D18" s="104"/>
      <c r="E18" s="104"/>
      <c r="F18" s="104"/>
      <c r="G18" s="104"/>
      <c r="H18" s="104"/>
      <c r="I18" s="104"/>
      <c r="J18" s="104">
        <f>'COG-FF'!M380</f>
        <v>0</v>
      </c>
      <c r="K18" s="104"/>
      <c r="L18" s="104">
        <f t="shared" si="2"/>
        <v>0</v>
      </c>
    </row>
    <row r="19" spans="1:12">
      <c r="A19" s="30"/>
      <c r="B19" s="187" t="s">
        <v>2638</v>
      </c>
      <c r="C19" s="153">
        <f t="shared" ref="C19:L19" si="3">SUM(C14:C18)</f>
        <v>8866023.8399999999</v>
      </c>
      <c r="D19" s="153">
        <f t="shared" si="3"/>
        <v>4647200.04</v>
      </c>
      <c r="E19" s="153">
        <f t="shared" si="3"/>
        <v>33362080.079999998</v>
      </c>
      <c r="F19" s="153">
        <f t="shared" si="3"/>
        <v>0</v>
      </c>
      <c r="G19" s="153">
        <f t="shared" si="3"/>
        <v>1764412.08</v>
      </c>
      <c r="H19" s="153">
        <f t="shared" si="3"/>
        <v>488873.6399999999</v>
      </c>
      <c r="I19" s="153">
        <f t="shared" si="3"/>
        <v>0</v>
      </c>
      <c r="J19" s="153">
        <f t="shared" si="3"/>
        <v>0</v>
      </c>
      <c r="K19" s="153">
        <f t="shared" si="3"/>
        <v>0</v>
      </c>
      <c r="L19" s="153">
        <f t="shared" si="3"/>
        <v>49128589.679999992</v>
      </c>
    </row>
  </sheetData>
  <mergeCells count="5">
    <mergeCell ref="A1:A2"/>
    <mergeCell ref="B1:B2"/>
    <mergeCell ref="C1:I1"/>
    <mergeCell ref="J1:L1"/>
    <mergeCell ref="M1:M2"/>
  </mergeCells>
  <conditionalFormatting sqref="C14:F14">
    <cfRule type="containsBlanks" dxfId="62" priority="1">
      <formula>LEN(TRIM(C14))=0</formula>
    </cfRule>
  </conditionalFormatting>
  <conditionalFormatting sqref="C3:M7">
    <cfRule type="containsBlanks" dxfId="61" priority="2">
      <formula>LEN(TRIM(C3))=0</formula>
    </cfRule>
  </conditionalFormatting>
  <conditionalFormatting sqref="F17">
    <cfRule type="containsBlanks" dxfId="60" priority="3">
      <formula>LEN(TRIM(F17))=0</formula>
    </cfRule>
  </conditionalFormatting>
  <conditionalFormatting sqref="G15:I15">
    <cfRule type="containsBlanks" dxfId="59" priority="4">
      <formula>LEN(TRIM(G15))=0</formula>
    </cfRule>
  </conditionalFormatting>
  <conditionalFormatting sqref="K16 J18">
    <cfRule type="containsBlanks" dxfId="58" priority="5">
      <formula>LEN(TRIM(J18))=0</formula>
    </cfRule>
  </conditionalFormatting>
  <conditionalFormatting sqref="L14:L18">
    <cfRule type="containsBlanks" dxfId="57" priority="6">
      <formula>LEN(TRIM(L14))=0</formula>
    </cfRule>
  </conditionalFormatting>
  <dataValidations count="1">
    <dataValidation type="decimal" operator="greaterThanOrEqual" allowBlank="1" showInputMessage="1" showErrorMessage="1" prompt=" - " sqref="C3:M7 C14:L18">
      <formula1>0</formula1>
    </dataValidation>
  </dataValidations>
  <pageMargins left="0.7" right="0.7" top="0.75" bottom="0.75" header="0" footer="0"/>
  <pageSetup orientation="landscape"/>
  <headerFooter>
    <oddHeader>&amp;CPRESUPUESTO DE EGRESOS  CLASIFICADOR POR TIPO DE GASTO Y FUENTE DE FINANCIAMIENTO Ente público de &amp;F Ejercicio fiscal 2024</oddHeader>
    <oddFooter>&amp;RPágina &amp;P de</oddFooter>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69696"/>
  </sheetPr>
  <dimension ref="A1:F146"/>
  <sheetViews>
    <sheetView showGridLines="0" workbookViewId="0">
      <selection sqref="A1:A2"/>
    </sheetView>
  </sheetViews>
  <sheetFormatPr baseColWidth="10" defaultColWidth="14.42578125" defaultRowHeight="15" customHeight="1"/>
  <cols>
    <col min="1" max="1" width="5" customWidth="1"/>
    <col min="2" max="2" width="67.140625" customWidth="1"/>
    <col min="3" max="3" width="17.42578125" customWidth="1"/>
    <col min="4" max="4" width="1" customWidth="1"/>
    <col min="5" max="6" width="11.42578125" hidden="1" customWidth="1"/>
    <col min="7" max="26" width="10" customWidth="1"/>
  </cols>
  <sheetData>
    <row r="1" spans="1:5" ht="15.75" customHeight="1">
      <c r="A1" s="359" t="s">
        <v>2936</v>
      </c>
      <c r="B1" s="324" t="s">
        <v>2174</v>
      </c>
      <c r="C1" s="325" t="s">
        <v>2675</v>
      </c>
      <c r="D1" s="210"/>
      <c r="E1" s="210"/>
    </row>
    <row r="2" spans="1:5">
      <c r="A2" s="337"/>
      <c r="B2" s="310"/>
      <c r="C2" s="326"/>
      <c r="D2" s="210"/>
      <c r="E2" s="210"/>
    </row>
    <row r="3" spans="1:5">
      <c r="A3" s="136">
        <v>1</v>
      </c>
      <c r="B3" s="213" t="s">
        <v>2937</v>
      </c>
      <c r="C3" s="96">
        <f>C4+C7+C12+C22+C24+C27+C31+C36</f>
        <v>0</v>
      </c>
      <c r="D3" s="210"/>
      <c r="E3" s="210"/>
    </row>
    <row r="4" spans="1:5">
      <c r="A4" s="138">
        <v>11</v>
      </c>
      <c r="B4" s="215" t="s">
        <v>2938</v>
      </c>
      <c r="C4" s="100">
        <f>SUM(C5:C6)</f>
        <v>0</v>
      </c>
      <c r="D4" s="210"/>
      <c r="E4" s="210" t="s">
        <v>620</v>
      </c>
    </row>
    <row r="5" spans="1:5">
      <c r="A5" s="140">
        <v>111</v>
      </c>
      <c r="B5" s="141" t="s">
        <v>2938</v>
      </c>
      <c r="C5" s="104">
        <f>SUMIF('MIR-IG'!$F$3:$F$202,CF!E5,'MIR-IG'!$AC$3:$AC$202)</f>
        <v>0</v>
      </c>
      <c r="D5" s="210"/>
      <c r="E5" s="210" t="s">
        <v>633</v>
      </c>
    </row>
    <row r="6" spans="1:5">
      <c r="A6" s="140">
        <v>112</v>
      </c>
      <c r="B6" s="141" t="s">
        <v>2939</v>
      </c>
      <c r="C6" s="104">
        <f>SUMIF('MIR-IG'!$F$3:$F$202,CF!E6,'MIR-IG'!$AC$3:$AC$202)</f>
        <v>0</v>
      </c>
      <c r="D6" s="210"/>
      <c r="E6" s="210" t="s">
        <v>645</v>
      </c>
    </row>
    <row r="7" spans="1:5">
      <c r="A7" s="138">
        <v>12</v>
      </c>
      <c r="B7" s="215" t="s">
        <v>2940</v>
      </c>
      <c r="C7" s="100">
        <f>SUM(C8:C11)</f>
        <v>0</v>
      </c>
      <c r="D7" s="210"/>
      <c r="E7" s="210"/>
    </row>
    <row r="8" spans="1:5">
      <c r="A8" s="140">
        <v>121</v>
      </c>
      <c r="B8" s="141" t="s">
        <v>2941</v>
      </c>
      <c r="C8" s="104">
        <f>SUMIF('MIR-IG'!$F$3:$F$202,CF!E8,'MIR-IG'!$AC$3:$AC$202)</f>
        <v>0</v>
      </c>
      <c r="D8" s="210"/>
      <c r="E8" s="210" t="s">
        <v>658</v>
      </c>
    </row>
    <row r="9" spans="1:5">
      <c r="A9" s="140">
        <v>122</v>
      </c>
      <c r="B9" s="141" t="s">
        <v>2942</v>
      </c>
      <c r="C9" s="104">
        <f>SUMIF('MIR-IG'!$F$3:$F$202,CF!E9,'MIR-IG'!$AC$3:$AC$202)</f>
        <v>0</v>
      </c>
      <c r="D9" s="210"/>
      <c r="E9" s="210" t="s">
        <v>667</v>
      </c>
    </row>
    <row r="10" spans="1:5">
      <c r="A10" s="140">
        <v>123</v>
      </c>
      <c r="B10" s="141" t="s">
        <v>2943</v>
      </c>
      <c r="C10" s="104">
        <f>SUMIF('MIR-IG'!$F$3:$F$202,CF!E10,'MIR-IG'!$AC$3:$AC$202)</f>
        <v>0</v>
      </c>
      <c r="D10" s="210"/>
      <c r="E10" s="210" t="s">
        <v>676</v>
      </c>
    </row>
    <row r="11" spans="1:5">
      <c r="A11" s="140">
        <v>124</v>
      </c>
      <c r="B11" s="141" t="s">
        <v>2944</v>
      </c>
      <c r="C11" s="104">
        <f>SUMIF('MIR-IG'!$F$3:$F$202,CF!E11,'MIR-IG'!$AC$3:$AC$202)</f>
        <v>0</v>
      </c>
      <c r="D11" s="210"/>
      <c r="E11" s="210" t="s">
        <v>684</v>
      </c>
    </row>
    <row r="12" spans="1:5">
      <c r="A12" s="138">
        <v>13</v>
      </c>
      <c r="B12" s="215" t="s">
        <v>2945</v>
      </c>
      <c r="C12" s="100">
        <f>SUM(C13:C21)</f>
        <v>0</v>
      </c>
      <c r="D12" s="210"/>
      <c r="E12" s="210"/>
    </row>
    <row r="13" spans="1:5">
      <c r="A13" s="140">
        <v>131</v>
      </c>
      <c r="B13" s="141" t="s">
        <v>2946</v>
      </c>
      <c r="C13" s="104">
        <f>SUMIF('MIR-IG'!$F$3:$F$202,CF!E13,'MIR-IG'!$AC$3:$AC$202)</f>
        <v>0</v>
      </c>
      <c r="D13" s="210"/>
      <c r="E13" s="210" t="s">
        <v>691</v>
      </c>
    </row>
    <row r="14" spans="1:5">
      <c r="A14" s="140">
        <v>132</v>
      </c>
      <c r="B14" s="141" t="s">
        <v>2947</v>
      </c>
      <c r="C14" s="104">
        <f>SUMIF('MIR-IG'!$F$3:$F$202,CF!E14,'MIR-IG'!$AC$3:$AC$202)</f>
        <v>0</v>
      </c>
      <c r="D14" s="210"/>
      <c r="E14" s="210" t="s">
        <v>696</v>
      </c>
    </row>
    <row r="15" spans="1:5">
      <c r="A15" s="140">
        <v>133</v>
      </c>
      <c r="B15" s="141" t="s">
        <v>2948</v>
      </c>
      <c r="C15" s="104">
        <f>SUMIF('MIR-IG'!$F$3:$F$202,CF!E15,'MIR-IG'!$AC$3:$AC$202)</f>
        <v>0</v>
      </c>
      <c r="D15" s="210"/>
      <c r="E15" s="210" t="s">
        <v>700</v>
      </c>
    </row>
    <row r="16" spans="1:5">
      <c r="A16" s="140">
        <v>134</v>
      </c>
      <c r="B16" s="141" t="s">
        <v>2949</v>
      </c>
      <c r="C16" s="104">
        <f>SUMIF('MIR-IG'!$F$3:$F$202,CF!E16,'MIR-IG'!$AC$3:$AC$202)</f>
        <v>0</v>
      </c>
      <c r="D16" s="210"/>
      <c r="E16" s="210" t="s">
        <v>704</v>
      </c>
    </row>
    <row r="17" spans="1:5">
      <c r="A17" s="140">
        <v>135</v>
      </c>
      <c r="B17" s="141" t="s">
        <v>2950</v>
      </c>
      <c r="C17" s="104">
        <f>SUMIF('MIR-IG'!$F$3:$F$202,CF!E17,'MIR-IG'!$AC$3:$AC$202)</f>
        <v>0</v>
      </c>
      <c r="D17" s="210"/>
      <c r="E17" s="210" t="s">
        <v>709</v>
      </c>
    </row>
    <row r="18" spans="1:5">
      <c r="A18" s="140">
        <v>136</v>
      </c>
      <c r="B18" s="141" t="s">
        <v>2951</v>
      </c>
      <c r="C18" s="104">
        <f>SUMIF('MIR-IG'!$F$3:$F$202,CF!E18,'MIR-IG'!$AC$3:$AC$202)</f>
        <v>0</v>
      </c>
      <c r="D18" s="210"/>
      <c r="E18" s="210" t="s">
        <v>714</v>
      </c>
    </row>
    <row r="19" spans="1:5">
      <c r="A19" s="140">
        <v>137</v>
      </c>
      <c r="B19" s="141" t="s">
        <v>2952</v>
      </c>
      <c r="C19" s="104">
        <f>SUMIF('MIR-IG'!$F$3:$F$202,CF!E19,'MIR-IG'!$AC$3:$AC$202)</f>
        <v>0</v>
      </c>
      <c r="D19" s="210"/>
      <c r="E19" s="210" t="s">
        <v>719</v>
      </c>
    </row>
    <row r="20" spans="1:5">
      <c r="A20" s="140">
        <v>138</v>
      </c>
      <c r="B20" s="141" t="s">
        <v>2953</v>
      </c>
      <c r="C20" s="104">
        <f>SUMIF('MIR-IG'!$F$3:$F$202,CF!E20,'MIR-IG'!$AC$3:$AC$202)</f>
        <v>0</v>
      </c>
      <c r="D20" s="210"/>
      <c r="E20" s="210" t="s">
        <v>723</v>
      </c>
    </row>
    <row r="21" spans="1:5" ht="15.75" customHeight="1">
      <c r="A21" s="140">
        <v>139</v>
      </c>
      <c r="B21" s="141" t="s">
        <v>2954</v>
      </c>
      <c r="C21" s="104">
        <f>SUMIF('MIR-IG'!$F$3:$F$202,CF!E21,'MIR-IG'!$AC$3:$AC$202)</f>
        <v>0</v>
      </c>
      <c r="D21" s="210"/>
      <c r="E21" s="210" t="s">
        <v>727</v>
      </c>
    </row>
    <row r="22" spans="1:5" ht="15.75" customHeight="1">
      <c r="A22" s="138">
        <v>14</v>
      </c>
      <c r="B22" s="215" t="s">
        <v>2955</v>
      </c>
      <c r="C22" s="100">
        <f>SUM(C23)</f>
        <v>0</v>
      </c>
      <c r="D22" s="210"/>
      <c r="E22" s="210"/>
    </row>
    <row r="23" spans="1:5" ht="15.75" customHeight="1">
      <c r="A23" s="140">
        <v>141</v>
      </c>
      <c r="B23" s="141" t="s">
        <v>2955</v>
      </c>
      <c r="C23" s="104">
        <f>SUMIF('MIR-IG'!$F$3:$F$202,CF!E23,'MIR-IG'!$AC$3:$AC$202)</f>
        <v>0</v>
      </c>
      <c r="D23" s="210"/>
      <c r="E23" s="210" t="s">
        <v>733</v>
      </c>
    </row>
    <row r="24" spans="1:5" ht="15.75" customHeight="1">
      <c r="A24" s="138">
        <v>15</v>
      </c>
      <c r="B24" s="215" t="s">
        <v>2956</v>
      </c>
      <c r="C24" s="100">
        <f>SUM(C25:C26)</f>
        <v>0</v>
      </c>
      <c r="D24" s="210"/>
      <c r="E24" s="210"/>
    </row>
    <row r="25" spans="1:5" ht="15.75" customHeight="1">
      <c r="A25" s="140">
        <v>151</v>
      </c>
      <c r="B25" s="141" t="s">
        <v>2957</v>
      </c>
      <c r="C25" s="104">
        <f>SUMIF('MIR-IG'!$F$3:$F$202,CF!E25,'MIR-IG'!$AC$3:$AC$202)</f>
        <v>0</v>
      </c>
      <c r="D25" s="210"/>
      <c r="E25" s="210" t="s">
        <v>738</v>
      </c>
    </row>
    <row r="26" spans="1:5" ht="15.75" customHeight="1">
      <c r="A26" s="140">
        <v>152</v>
      </c>
      <c r="B26" s="141" t="s">
        <v>2958</v>
      </c>
      <c r="C26" s="104">
        <f>SUMIF('MIR-IG'!$F$3:$F$202,CF!E26,'MIR-IG'!$AC$3:$AC$202)</f>
        <v>0</v>
      </c>
      <c r="D26" s="210"/>
      <c r="E26" s="210" t="s">
        <v>742</v>
      </c>
    </row>
    <row r="27" spans="1:5" ht="15.75" customHeight="1">
      <c r="A27" s="138">
        <v>16</v>
      </c>
      <c r="B27" s="215" t="s">
        <v>2959</v>
      </c>
      <c r="C27" s="100">
        <f>SUM(C28:C30)</f>
        <v>0</v>
      </c>
      <c r="D27" s="210"/>
      <c r="E27" s="210"/>
    </row>
    <row r="28" spans="1:5" ht="15.75" customHeight="1">
      <c r="A28" s="140">
        <v>161</v>
      </c>
      <c r="B28" s="141" t="s">
        <v>2960</v>
      </c>
      <c r="C28" s="104">
        <f>SUMIF('MIR-IG'!$F$3:$F$202,CF!E28,'MIR-IG'!$AC$3:$AC$202)</f>
        <v>0</v>
      </c>
      <c r="D28" s="210"/>
      <c r="E28" s="210" t="s">
        <v>748</v>
      </c>
    </row>
    <row r="29" spans="1:5" ht="15.75" customHeight="1">
      <c r="A29" s="140">
        <v>162</v>
      </c>
      <c r="B29" s="141" t="s">
        <v>2961</v>
      </c>
      <c r="C29" s="104">
        <f>SUMIF('MIR-IG'!$F$3:$F$202,CF!E29,'MIR-IG'!$AC$3:$AC$202)</f>
        <v>0</v>
      </c>
      <c r="D29" s="210"/>
      <c r="E29" s="210" t="s">
        <v>752</v>
      </c>
    </row>
    <row r="30" spans="1:5" ht="15.75" customHeight="1">
      <c r="A30" s="140">
        <v>163</v>
      </c>
      <c r="B30" s="141" t="s">
        <v>2962</v>
      </c>
      <c r="C30" s="104">
        <f>SUMIF('MIR-IG'!$F$3:$F$202,CF!E30,'MIR-IG'!$AC$3:$AC$202)</f>
        <v>0</v>
      </c>
      <c r="D30" s="210"/>
      <c r="E30" s="210" t="s">
        <v>757</v>
      </c>
    </row>
    <row r="31" spans="1:5" ht="15.75" customHeight="1">
      <c r="A31" s="138">
        <v>17</v>
      </c>
      <c r="B31" s="215" t="s">
        <v>2963</v>
      </c>
      <c r="C31" s="100">
        <f>SUM(C32:C35)</f>
        <v>0</v>
      </c>
      <c r="D31" s="210"/>
      <c r="E31" s="210"/>
    </row>
    <row r="32" spans="1:5" ht="15.75" customHeight="1">
      <c r="A32" s="140">
        <v>171</v>
      </c>
      <c r="B32" s="141" t="s">
        <v>2964</v>
      </c>
      <c r="C32" s="104">
        <f>SUMIF('MIR-IG'!$F$3:$F$202,CF!E32,'MIR-IG'!$AC$3:$AC$202)</f>
        <v>0</v>
      </c>
      <c r="D32" s="210"/>
      <c r="E32" s="210" t="s">
        <v>762</v>
      </c>
    </row>
    <row r="33" spans="1:5" ht="15.75" customHeight="1">
      <c r="A33" s="140">
        <v>172</v>
      </c>
      <c r="B33" s="141" t="s">
        <v>2965</v>
      </c>
      <c r="C33" s="104">
        <f>SUMIF('MIR-IG'!$F$3:$F$202,CF!E33,'MIR-IG'!$AC$3:$AC$202)</f>
        <v>0</v>
      </c>
      <c r="D33" s="210"/>
      <c r="E33" s="210" t="s">
        <v>767</v>
      </c>
    </row>
    <row r="34" spans="1:5" ht="15.75" customHeight="1">
      <c r="A34" s="140">
        <v>173</v>
      </c>
      <c r="B34" s="141" t="s">
        <v>2966</v>
      </c>
      <c r="C34" s="104">
        <f>SUMIF('MIR-IG'!$F$3:$F$202,CF!E34,'MIR-IG'!$AC$3:$AC$202)</f>
        <v>0</v>
      </c>
      <c r="D34" s="210"/>
      <c r="E34" s="210" t="s">
        <v>771</v>
      </c>
    </row>
    <row r="35" spans="1:5" ht="15.75" customHeight="1">
      <c r="A35" s="140">
        <v>174</v>
      </c>
      <c r="B35" s="141" t="s">
        <v>2967</v>
      </c>
      <c r="C35" s="104">
        <f>SUMIF('MIR-IG'!$F$3:$F$202,CF!E35,'MIR-IG'!$AC$3:$AC$202)</f>
        <v>0</v>
      </c>
      <c r="D35" s="210"/>
      <c r="E35" s="210" t="s">
        <v>775</v>
      </c>
    </row>
    <row r="36" spans="1:5" ht="15.75" customHeight="1">
      <c r="A36" s="138">
        <v>18</v>
      </c>
      <c r="B36" s="215" t="s">
        <v>2397</v>
      </c>
      <c r="C36" s="100">
        <f>SUM(C37:C41)</f>
        <v>0</v>
      </c>
      <c r="D36" s="210"/>
      <c r="E36" s="210"/>
    </row>
    <row r="37" spans="1:5" ht="15.75" customHeight="1">
      <c r="A37" s="140">
        <v>181</v>
      </c>
      <c r="B37" s="141" t="s">
        <v>2968</v>
      </c>
      <c r="C37" s="104">
        <f>SUMIF('MIR-IG'!$F$3:$F$202,CF!E37,'MIR-IG'!$AC$3:$AC$202)</f>
        <v>0</v>
      </c>
      <c r="D37" s="210"/>
      <c r="E37" s="210" t="s">
        <v>781</v>
      </c>
    </row>
    <row r="38" spans="1:5" ht="15.75" customHeight="1">
      <c r="A38" s="140">
        <v>182</v>
      </c>
      <c r="B38" s="141" t="s">
        <v>2969</v>
      </c>
      <c r="C38" s="104">
        <f>SUMIF('MIR-IG'!$F$3:$F$202,CF!E38,'MIR-IG'!$AC$3:$AC$202)</f>
        <v>0</v>
      </c>
      <c r="D38" s="210"/>
      <c r="E38" s="210" t="s">
        <v>785</v>
      </c>
    </row>
    <row r="39" spans="1:5" ht="15.75" customHeight="1">
      <c r="A39" s="140">
        <v>183</v>
      </c>
      <c r="B39" s="141" t="s">
        <v>2970</v>
      </c>
      <c r="C39" s="104">
        <f>SUMIF('MIR-IG'!$F$3:$F$202,CF!E39,'MIR-IG'!$AC$3:$AC$202)</f>
        <v>0</v>
      </c>
      <c r="D39" s="210"/>
      <c r="E39" s="210" t="s">
        <v>789</v>
      </c>
    </row>
    <row r="40" spans="1:5" ht="15.75" customHeight="1">
      <c r="A40" s="140">
        <v>184</v>
      </c>
      <c r="B40" s="141" t="s">
        <v>2971</v>
      </c>
      <c r="C40" s="104">
        <f>SUMIF('MIR-IG'!$F$3:$F$202,CF!E40,'MIR-IG'!$AC$3:$AC$202)</f>
        <v>0</v>
      </c>
      <c r="D40" s="210"/>
      <c r="E40" s="210" t="s">
        <v>794</v>
      </c>
    </row>
    <row r="41" spans="1:5" ht="15.75" customHeight="1">
      <c r="A41" s="140">
        <v>185</v>
      </c>
      <c r="B41" s="141" t="s">
        <v>2954</v>
      </c>
      <c r="C41" s="104">
        <f>SUMIF('MIR-IG'!$F$3:$F$202,CF!E41,'MIR-IG'!$AC$3:$AC$202)</f>
        <v>0</v>
      </c>
      <c r="D41" s="210"/>
      <c r="E41" s="210" t="s">
        <v>798</v>
      </c>
    </row>
    <row r="42" spans="1:5" ht="15.75" customHeight="1">
      <c r="A42" s="216">
        <v>2</v>
      </c>
      <c r="B42" s="217" t="s">
        <v>2972</v>
      </c>
      <c r="C42" s="147">
        <f>C43+C50+C58+C64+C69+C76+C86</f>
        <v>0</v>
      </c>
      <c r="D42" s="210"/>
      <c r="E42" s="210"/>
    </row>
    <row r="43" spans="1:5" ht="15.75" customHeight="1">
      <c r="A43" s="138">
        <v>21</v>
      </c>
      <c r="B43" s="215" t="s">
        <v>2973</v>
      </c>
      <c r="C43" s="146">
        <f>SUM(C44:C49)</f>
        <v>0</v>
      </c>
      <c r="D43" s="210"/>
      <c r="E43" s="210"/>
    </row>
    <row r="44" spans="1:5" ht="15.75" customHeight="1">
      <c r="A44" s="140">
        <v>211</v>
      </c>
      <c r="B44" s="141" t="s">
        <v>2974</v>
      </c>
      <c r="C44" s="104">
        <f>SUMIF('MIR-IG'!$F$3:$F$202,CF!E44,'MIR-IG'!$AC$3:$AC$202)</f>
        <v>0</v>
      </c>
      <c r="D44" s="210"/>
      <c r="E44" s="210" t="s">
        <v>804</v>
      </c>
    </row>
    <row r="45" spans="1:5" ht="15.75" customHeight="1">
      <c r="A45" s="140">
        <v>212</v>
      </c>
      <c r="B45" s="141" t="s">
        <v>2975</v>
      </c>
      <c r="C45" s="104">
        <f>SUMIF('MIR-IG'!$F$3:$F$202,CF!E45,'MIR-IG'!$AC$3:$AC$202)</f>
        <v>0</v>
      </c>
      <c r="D45" s="210"/>
      <c r="E45" s="210" t="s">
        <v>808</v>
      </c>
    </row>
    <row r="46" spans="1:5" ht="15.75" customHeight="1">
      <c r="A46" s="140">
        <v>213</v>
      </c>
      <c r="B46" s="141" t="s">
        <v>2976</v>
      </c>
      <c r="C46" s="104">
        <f>SUMIF('MIR-IG'!$F$3:$F$202,CF!E46,'MIR-IG'!$AC$3:$AC$202)</f>
        <v>0</v>
      </c>
      <c r="D46" s="210"/>
      <c r="E46" s="210" t="s">
        <v>812</v>
      </c>
    </row>
    <row r="47" spans="1:5" ht="15.75" customHeight="1">
      <c r="A47" s="140">
        <v>214</v>
      </c>
      <c r="B47" s="141" t="s">
        <v>2977</v>
      </c>
      <c r="C47" s="104">
        <f>SUMIF('MIR-IG'!$F$3:$F$202,CF!E47,'MIR-IG'!$AC$3:$AC$202)</f>
        <v>0</v>
      </c>
      <c r="D47" s="210"/>
      <c r="E47" s="210" t="s">
        <v>816</v>
      </c>
    </row>
    <row r="48" spans="1:5" ht="15.75" customHeight="1">
      <c r="A48" s="140">
        <v>215</v>
      </c>
      <c r="B48" s="141" t="s">
        <v>2978</v>
      </c>
      <c r="C48" s="104">
        <f>SUMIF('MIR-IG'!$F$3:$F$202,CF!E48,'MIR-IG'!$AC$3:$AC$202)</f>
        <v>0</v>
      </c>
      <c r="D48" s="210"/>
      <c r="E48" s="210" t="s">
        <v>821</v>
      </c>
    </row>
    <row r="49" spans="1:5" ht="15.75" customHeight="1">
      <c r="A49" s="140">
        <v>216</v>
      </c>
      <c r="B49" s="141" t="s">
        <v>2979</v>
      </c>
      <c r="C49" s="104">
        <f>SUMIF('MIR-IG'!$F$3:$F$202,CF!E49,'MIR-IG'!$AC$3:$AC$202)</f>
        <v>0</v>
      </c>
      <c r="D49" s="210"/>
      <c r="E49" s="210" t="s">
        <v>825</v>
      </c>
    </row>
    <row r="50" spans="1:5" ht="15.75" customHeight="1">
      <c r="A50" s="138">
        <v>22</v>
      </c>
      <c r="B50" s="215" t="s">
        <v>2980</v>
      </c>
      <c r="C50" s="146">
        <f>SUM(C51:C57)</f>
        <v>0</v>
      </c>
      <c r="D50" s="210"/>
      <c r="E50" s="210"/>
    </row>
    <row r="51" spans="1:5" ht="15.75" customHeight="1">
      <c r="A51" s="140">
        <v>221</v>
      </c>
      <c r="B51" s="141" t="s">
        <v>2981</v>
      </c>
      <c r="C51" s="104">
        <f>SUMIF('MIR-IG'!$F$3:$F$202,CF!E51,'MIR-IG'!$AC$3:$AC$202)</f>
        <v>0</v>
      </c>
      <c r="D51" s="210"/>
      <c r="E51" s="210" t="s">
        <v>830</v>
      </c>
    </row>
    <row r="52" spans="1:5" ht="15.75" customHeight="1">
      <c r="A52" s="140">
        <v>222</v>
      </c>
      <c r="B52" s="141" t="s">
        <v>2982</v>
      </c>
      <c r="C52" s="104">
        <f>SUMIF('MIR-IG'!$F$3:$F$202,CF!E52,'MIR-IG'!$AC$3:$AC$202)</f>
        <v>0</v>
      </c>
      <c r="D52" s="210"/>
      <c r="E52" s="210" t="s">
        <v>835</v>
      </c>
    </row>
    <row r="53" spans="1:5" ht="15.75" customHeight="1">
      <c r="A53" s="140">
        <v>223</v>
      </c>
      <c r="B53" s="141" t="s">
        <v>2983</v>
      </c>
      <c r="C53" s="104">
        <f>SUMIF('MIR-IG'!$F$3:$F$202,CF!E53,'MIR-IG'!$AC$3:$AC$202)</f>
        <v>0</v>
      </c>
      <c r="D53" s="210"/>
      <c r="E53" s="210" t="s">
        <v>839</v>
      </c>
    </row>
    <row r="54" spans="1:5" ht="15.75" customHeight="1">
      <c r="A54" s="140">
        <v>224</v>
      </c>
      <c r="B54" s="141" t="s">
        <v>2984</v>
      </c>
      <c r="C54" s="104">
        <f>SUMIF('MIR-IG'!$F$3:$F$202,CF!E54,'MIR-IG'!$AC$3:$AC$202)</f>
        <v>0</v>
      </c>
      <c r="D54" s="210"/>
      <c r="E54" s="210" t="s">
        <v>843</v>
      </c>
    </row>
    <row r="55" spans="1:5" ht="15.75" customHeight="1">
      <c r="A55" s="140">
        <v>225</v>
      </c>
      <c r="B55" s="141" t="s">
        <v>2985</v>
      </c>
      <c r="C55" s="104">
        <f>SUMIF('MIR-IG'!$F$3:$F$202,CF!E55,'MIR-IG'!$AC$3:$AC$202)</f>
        <v>0</v>
      </c>
      <c r="D55" s="210"/>
      <c r="E55" s="210" t="s">
        <v>847</v>
      </c>
    </row>
    <row r="56" spans="1:5" ht="15.75" customHeight="1">
      <c r="A56" s="140">
        <v>226</v>
      </c>
      <c r="B56" s="141" t="s">
        <v>2986</v>
      </c>
      <c r="C56" s="104">
        <f>SUMIF('MIR-IG'!$F$3:$F$202,CF!E56,'MIR-IG'!$AC$3:$AC$202)</f>
        <v>0</v>
      </c>
      <c r="D56" s="210"/>
      <c r="E56" s="210" t="s">
        <v>851</v>
      </c>
    </row>
    <row r="57" spans="1:5" ht="15.75" customHeight="1">
      <c r="A57" s="140">
        <v>227</v>
      </c>
      <c r="B57" s="141" t="s">
        <v>2987</v>
      </c>
      <c r="C57" s="104">
        <f>SUMIF('MIR-IG'!$F$3:$F$202,CF!E57,'MIR-IG'!$AC$3:$AC$202)</f>
        <v>0</v>
      </c>
      <c r="D57" s="210"/>
      <c r="E57" s="210" t="s">
        <v>855</v>
      </c>
    </row>
    <row r="58" spans="1:5" ht="15.75" customHeight="1">
      <c r="A58" s="138">
        <v>23</v>
      </c>
      <c r="B58" s="215" t="s">
        <v>2988</v>
      </c>
      <c r="C58" s="146">
        <f>SUM(C59:C63)</f>
        <v>0</v>
      </c>
      <c r="D58" s="210"/>
      <c r="E58" s="210"/>
    </row>
    <row r="59" spans="1:5" ht="15.75" customHeight="1">
      <c r="A59" s="140">
        <v>231</v>
      </c>
      <c r="B59" s="141" t="s">
        <v>2989</v>
      </c>
      <c r="C59" s="104">
        <f>SUMIF('MIR-IG'!$F$3:$F$202,CF!E59,'MIR-IG'!$AC$3:$AC$202)</f>
        <v>0</v>
      </c>
      <c r="D59" s="210"/>
      <c r="E59" s="210" t="s">
        <v>860</v>
      </c>
    </row>
    <row r="60" spans="1:5" ht="15.75" customHeight="1">
      <c r="A60" s="140">
        <v>232</v>
      </c>
      <c r="B60" s="141" t="s">
        <v>2990</v>
      </c>
      <c r="C60" s="104">
        <f>SUMIF('MIR-IG'!$F$3:$F$202,CF!E60,'MIR-IG'!$AC$3:$AC$202)</f>
        <v>0</v>
      </c>
      <c r="D60" s="210"/>
      <c r="E60" s="210" t="s">
        <v>864</v>
      </c>
    </row>
    <row r="61" spans="1:5" ht="15.75" customHeight="1">
      <c r="A61" s="140">
        <v>233</v>
      </c>
      <c r="B61" s="141" t="s">
        <v>2991</v>
      </c>
      <c r="C61" s="104">
        <f>SUMIF('MIR-IG'!$F$3:$F$202,CF!E61,'MIR-IG'!$AC$3:$AC$202)</f>
        <v>0</v>
      </c>
      <c r="D61" s="210"/>
      <c r="E61" s="210" t="s">
        <v>868</v>
      </c>
    </row>
    <row r="62" spans="1:5" ht="15.75" customHeight="1">
      <c r="A62" s="140">
        <v>234</v>
      </c>
      <c r="B62" s="141" t="s">
        <v>2992</v>
      </c>
      <c r="C62" s="104">
        <f>SUMIF('MIR-IG'!$F$3:$F$202,CF!E62,'MIR-IG'!$AC$3:$AC$202)</f>
        <v>0</v>
      </c>
      <c r="D62" s="210"/>
      <c r="E62" s="210" t="s">
        <v>872</v>
      </c>
    </row>
    <row r="63" spans="1:5" ht="15.75" customHeight="1">
      <c r="A63" s="140">
        <v>235</v>
      </c>
      <c r="B63" s="141" t="s">
        <v>2993</v>
      </c>
      <c r="C63" s="104">
        <f>SUMIF('MIR-IG'!$F$3:$F$202,CF!E63,'MIR-IG'!$AC$3:$AC$202)</f>
        <v>0</v>
      </c>
      <c r="D63" s="210"/>
      <c r="E63" s="210" t="s">
        <v>876</v>
      </c>
    </row>
    <row r="64" spans="1:5" ht="15.75" customHeight="1">
      <c r="A64" s="149">
        <v>24</v>
      </c>
      <c r="B64" s="213" t="s">
        <v>2994</v>
      </c>
      <c r="C64" s="146">
        <f>SUM(C65:C68)</f>
        <v>0</v>
      </c>
      <c r="D64" s="210"/>
      <c r="E64" s="210"/>
    </row>
    <row r="65" spans="1:5" ht="15.75" customHeight="1">
      <c r="A65" s="140">
        <v>241</v>
      </c>
      <c r="B65" s="141" t="s">
        <v>2995</v>
      </c>
      <c r="C65" s="104">
        <f>SUMIF('MIR-IG'!$F$3:$F$202,CF!E65,'MIR-IG'!$AC$3:$AC$202)</f>
        <v>0</v>
      </c>
      <c r="D65" s="210"/>
      <c r="E65" s="210" t="s">
        <v>881</v>
      </c>
    </row>
    <row r="66" spans="1:5" ht="15.75" customHeight="1">
      <c r="A66" s="140">
        <v>242</v>
      </c>
      <c r="B66" s="141" t="s">
        <v>2996</v>
      </c>
      <c r="C66" s="104">
        <f>SUMIF('MIR-IG'!$F$3:$F$202,CF!E66,'MIR-IG'!$AC$3:$AC$202)</f>
        <v>0</v>
      </c>
      <c r="D66" s="210"/>
      <c r="E66" s="210" t="s">
        <v>885</v>
      </c>
    </row>
    <row r="67" spans="1:5" ht="15.75" customHeight="1">
      <c r="A67" s="140">
        <v>243</v>
      </c>
      <c r="B67" s="141" t="s">
        <v>2997</v>
      </c>
      <c r="C67" s="104">
        <f>SUMIF('MIR-IG'!$F$3:$F$202,CF!E67,'MIR-IG'!$AC$3:$AC$202)</f>
        <v>0</v>
      </c>
      <c r="D67" s="210"/>
      <c r="E67" s="210" t="s">
        <v>889</v>
      </c>
    </row>
    <row r="68" spans="1:5" ht="15.75" customHeight="1">
      <c r="A68" s="140">
        <v>244</v>
      </c>
      <c r="B68" s="141" t="s">
        <v>2998</v>
      </c>
      <c r="C68" s="104">
        <f>SUMIF('MIR-IG'!$F$3:$F$202,CF!E68,'MIR-IG'!$AC$3:$AC$202)</f>
        <v>0</v>
      </c>
      <c r="D68" s="210"/>
      <c r="E68" s="210" t="s">
        <v>893</v>
      </c>
    </row>
    <row r="69" spans="1:5" ht="15.75" customHeight="1">
      <c r="A69" s="149">
        <v>25</v>
      </c>
      <c r="B69" s="213" t="s">
        <v>2999</v>
      </c>
      <c r="C69" s="146">
        <f>SUM(C70:C75)</f>
        <v>0</v>
      </c>
      <c r="D69" s="210"/>
      <c r="E69" s="210"/>
    </row>
    <row r="70" spans="1:5" ht="15.75" customHeight="1">
      <c r="A70" s="140">
        <v>251</v>
      </c>
      <c r="B70" s="141" t="s">
        <v>3000</v>
      </c>
      <c r="C70" s="104">
        <f>SUMIF('MIR-IG'!$F$3:$F$202,CF!E70,'MIR-IG'!$AC$3:$AC$202)</f>
        <v>0</v>
      </c>
      <c r="D70" s="210"/>
      <c r="E70" s="210" t="s">
        <v>898</v>
      </c>
    </row>
    <row r="71" spans="1:5" ht="15.75" customHeight="1">
      <c r="A71" s="140">
        <v>252</v>
      </c>
      <c r="B71" s="141" t="s">
        <v>3001</v>
      </c>
      <c r="C71" s="104">
        <f>SUMIF('MIR-IG'!$F$3:$F$202,CF!E71,'MIR-IG'!$AC$3:$AC$202)</f>
        <v>0</v>
      </c>
      <c r="D71" s="210"/>
      <c r="E71" s="210" t="s">
        <v>902</v>
      </c>
    </row>
    <row r="72" spans="1:5" ht="15.75" customHeight="1">
      <c r="A72" s="140">
        <v>253</v>
      </c>
      <c r="B72" s="141" t="s">
        <v>3002</v>
      </c>
      <c r="C72" s="104">
        <f>SUMIF('MIR-IG'!$F$3:$F$202,CF!E72,'MIR-IG'!$AC$3:$AC$202)</f>
        <v>0</v>
      </c>
      <c r="D72" s="210"/>
      <c r="E72" s="210" t="s">
        <v>906</v>
      </c>
    </row>
    <row r="73" spans="1:5" ht="15.75" customHeight="1">
      <c r="A73" s="140">
        <v>254</v>
      </c>
      <c r="B73" s="141" t="s">
        <v>3003</v>
      </c>
      <c r="C73" s="104">
        <f>SUMIF('MIR-IG'!$F$3:$F$202,CF!E73,'MIR-IG'!$AC$3:$AC$202)</f>
        <v>0</v>
      </c>
      <c r="D73" s="210"/>
      <c r="E73" s="210" t="s">
        <v>910</v>
      </c>
    </row>
    <row r="74" spans="1:5" ht="15.75" customHeight="1">
      <c r="A74" s="140">
        <v>255</v>
      </c>
      <c r="B74" s="141" t="s">
        <v>3004</v>
      </c>
      <c r="C74" s="104">
        <f>SUMIF('MIR-IG'!$F$3:$F$202,CF!E74,'MIR-IG'!$AC$3:$AC$202)</f>
        <v>0</v>
      </c>
      <c r="D74" s="210"/>
      <c r="E74" s="210" t="s">
        <v>914</v>
      </c>
    </row>
    <row r="75" spans="1:5" ht="15.75" customHeight="1">
      <c r="A75" s="140">
        <v>256</v>
      </c>
      <c r="B75" s="141" t="s">
        <v>3005</v>
      </c>
      <c r="C75" s="104">
        <f>SUMIF('MIR-IG'!$F$3:$F$202,CF!E75,'MIR-IG'!$AC$3:$AC$202)</f>
        <v>0</v>
      </c>
      <c r="D75" s="210"/>
      <c r="E75" s="210" t="s">
        <v>918</v>
      </c>
    </row>
    <row r="76" spans="1:5" ht="15.75" customHeight="1">
      <c r="A76" s="149">
        <v>26</v>
      </c>
      <c r="B76" s="213" t="s">
        <v>3006</v>
      </c>
      <c r="C76" s="146">
        <f>SUM(C77:C85)</f>
        <v>0</v>
      </c>
      <c r="D76" s="210"/>
      <c r="E76" s="210"/>
    </row>
    <row r="77" spans="1:5" ht="15.75" customHeight="1">
      <c r="A77" s="140">
        <v>261</v>
      </c>
      <c r="B77" s="141" t="s">
        <v>3007</v>
      </c>
      <c r="C77" s="104">
        <f>SUMIF('MIR-IG'!$F$3:$F$202,CF!E77,'MIR-IG'!$AC$3:$AC$202)</f>
        <v>0</v>
      </c>
      <c r="D77" s="210"/>
      <c r="E77" s="210" t="s">
        <v>923</v>
      </c>
    </row>
    <row r="78" spans="1:5" ht="15.75" customHeight="1">
      <c r="A78" s="140">
        <v>262</v>
      </c>
      <c r="B78" s="141" t="s">
        <v>3008</v>
      </c>
      <c r="C78" s="104">
        <f>SUMIF('MIR-IG'!$F$3:$F$202,CF!E78,'MIR-IG'!$AC$3:$AC$202)</f>
        <v>0</v>
      </c>
      <c r="D78" s="210"/>
      <c r="E78" s="210" t="s">
        <v>927</v>
      </c>
    </row>
    <row r="79" spans="1:5" ht="15.75" customHeight="1">
      <c r="A79" s="140">
        <v>263</v>
      </c>
      <c r="B79" s="141" t="s">
        <v>3009</v>
      </c>
      <c r="C79" s="104">
        <f>SUMIF('MIR-IG'!$F$3:$F$202,CF!E79,'MIR-IG'!$AC$3:$AC$202)</f>
        <v>0</v>
      </c>
      <c r="D79" s="210"/>
      <c r="E79" s="210" t="s">
        <v>931</v>
      </c>
    </row>
    <row r="80" spans="1:5" ht="15.75" customHeight="1">
      <c r="A80" s="140">
        <v>264</v>
      </c>
      <c r="B80" s="141" t="s">
        <v>3010</v>
      </c>
      <c r="C80" s="104">
        <f>SUMIF('MIR-IG'!$F$3:$F$202,CF!E80,'MIR-IG'!$AC$3:$AC$202)</f>
        <v>0</v>
      </c>
      <c r="D80" s="210"/>
      <c r="E80" s="210" t="s">
        <v>935</v>
      </c>
    </row>
    <row r="81" spans="1:5" ht="15.75" customHeight="1">
      <c r="A81" s="140">
        <v>265</v>
      </c>
      <c r="B81" s="141" t="s">
        <v>3011</v>
      </c>
      <c r="C81" s="104">
        <f>SUMIF('MIR-IG'!$F$3:$F$202,CF!E81,'MIR-IG'!$AC$3:$AC$202)</f>
        <v>0</v>
      </c>
      <c r="D81" s="210"/>
      <c r="E81" s="210" t="s">
        <v>939</v>
      </c>
    </row>
    <row r="82" spans="1:5" ht="15.75" customHeight="1">
      <c r="A82" s="140">
        <v>266</v>
      </c>
      <c r="B82" s="141" t="s">
        <v>3012</v>
      </c>
      <c r="C82" s="104">
        <f>SUMIF('MIR-IG'!$F$3:$F$202,CF!E82,'MIR-IG'!$AC$3:$AC$202)</f>
        <v>0</v>
      </c>
      <c r="D82" s="210"/>
      <c r="E82" s="210" t="s">
        <v>944</v>
      </c>
    </row>
    <row r="83" spans="1:5" ht="15.75" customHeight="1">
      <c r="A83" s="140">
        <v>267</v>
      </c>
      <c r="B83" s="141" t="s">
        <v>3013</v>
      </c>
      <c r="C83" s="104">
        <f>SUMIF('MIR-IG'!$F$3:$F$202,CF!E83,'MIR-IG'!$AC$3:$AC$202)</f>
        <v>0</v>
      </c>
      <c r="D83" s="210"/>
      <c r="E83" s="210" t="s">
        <v>948</v>
      </c>
    </row>
    <row r="84" spans="1:5" ht="15.75" customHeight="1">
      <c r="A84" s="140">
        <v>268</v>
      </c>
      <c r="B84" s="141" t="s">
        <v>3014</v>
      </c>
      <c r="C84" s="104">
        <f>SUMIF('MIR-IG'!$F$3:$F$202,CF!E84,'MIR-IG'!$AC$3:$AC$202)</f>
        <v>0</v>
      </c>
      <c r="D84" s="210"/>
      <c r="E84" s="210" t="s">
        <v>952</v>
      </c>
    </row>
    <row r="85" spans="1:5" ht="15.75" customHeight="1">
      <c r="A85" s="140">
        <v>269</v>
      </c>
      <c r="B85" s="141" t="s">
        <v>3015</v>
      </c>
      <c r="C85" s="104">
        <f>SUMIF('MIR-IG'!$F$3:$F$202,CF!E85,'MIR-IG'!$AC$3:$AC$202)</f>
        <v>0</v>
      </c>
      <c r="D85" s="210"/>
      <c r="E85" s="210" t="s">
        <v>956</v>
      </c>
    </row>
    <row r="86" spans="1:5" ht="15.75" customHeight="1">
      <c r="A86" s="149">
        <v>27</v>
      </c>
      <c r="B86" s="213" t="s">
        <v>1939</v>
      </c>
      <c r="C86" s="146">
        <f>SUM(C87)</f>
        <v>0</v>
      </c>
      <c r="D86" s="210"/>
      <c r="E86" s="210"/>
    </row>
    <row r="87" spans="1:5" ht="15.75" customHeight="1">
      <c r="A87" s="140">
        <v>271</v>
      </c>
      <c r="B87" s="141" t="s">
        <v>1940</v>
      </c>
      <c r="C87" s="104">
        <f>SUMIF('MIR-IG'!$F$3:$F$202,CF!E87,'MIR-IG'!$AC$3:$AC$202)</f>
        <v>0</v>
      </c>
      <c r="D87" s="210"/>
      <c r="E87" s="210" t="s">
        <v>961</v>
      </c>
    </row>
    <row r="88" spans="1:5" ht="15.75" customHeight="1">
      <c r="A88" s="144">
        <v>3</v>
      </c>
      <c r="B88" s="213" t="s">
        <v>3016</v>
      </c>
      <c r="C88" s="146">
        <f>C89+C92+C99+C106+C110+C117+C119+C122+C127</f>
        <v>0</v>
      </c>
      <c r="D88" s="210"/>
      <c r="E88" s="210"/>
    </row>
    <row r="89" spans="1:5" ht="15.75" customHeight="1">
      <c r="A89" s="149">
        <v>31</v>
      </c>
      <c r="B89" s="213" t="s">
        <v>3017</v>
      </c>
      <c r="C89" s="146">
        <f>SUM(C90:C91)</f>
        <v>0</v>
      </c>
      <c r="D89" s="210"/>
      <c r="E89" s="210"/>
    </row>
    <row r="90" spans="1:5" ht="15.75" customHeight="1">
      <c r="A90" s="140">
        <v>311</v>
      </c>
      <c r="B90" s="141" t="s">
        <v>3018</v>
      </c>
      <c r="C90" s="104">
        <f>SUMIF('MIR-IG'!$F$3:$F$202,CF!E90,'MIR-IG'!$AC$3:$AC$202)</f>
        <v>0</v>
      </c>
      <c r="D90" s="210"/>
      <c r="E90" s="210" t="s">
        <v>967</v>
      </c>
    </row>
    <row r="91" spans="1:5" ht="15.75" customHeight="1">
      <c r="A91" s="140">
        <v>312</v>
      </c>
      <c r="B91" s="141" t="s">
        <v>3019</v>
      </c>
      <c r="C91" s="104">
        <f>SUMIF('MIR-IG'!$F$3:$F$202,CF!E91,'MIR-IG'!$AC$3:$AC$202)</f>
        <v>0</v>
      </c>
      <c r="D91" s="210"/>
      <c r="E91" s="210" t="s">
        <v>971</v>
      </c>
    </row>
    <row r="92" spans="1:5" ht="15.75" customHeight="1">
      <c r="A92" s="149">
        <v>32</v>
      </c>
      <c r="B92" s="213" t="s">
        <v>3020</v>
      </c>
      <c r="C92" s="146">
        <f>SUM(C93:C98)</f>
        <v>0</v>
      </c>
      <c r="D92" s="210"/>
      <c r="E92" s="210"/>
    </row>
    <row r="93" spans="1:5" ht="15.75" customHeight="1">
      <c r="A93" s="140">
        <v>321</v>
      </c>
      <c r="B93" s="141" t="s">
        <v>3021</v>
      </c>
      <c r="C93" s="104">
        <f>SUMIF('MIR-IG'!$F$3:$F$202,CF!E93,'MIR-IG'!$AC$3:$AC$202)</f>
        <v>0</v>
      </c>
      <c r="D93" s="210"/>
      <c r="E93" s="210" t="s">
        <v>976</v>
      </c>
    </row>
    <row r="94" spans="1:5" ht="15.75" customHeight="1">
      <c r="A94" s="140">
        <v>322</v>
      </c>
      <c r="B94" s="141" t="s">
        <v>3022</v>
      </c>
      <c r="C94" s="104">
        <f>SUMIF('MIR-IG'!$F$3:$F$202,CF!E94,'MIR-IG'!$AC$3:$AC$202)</f>
        <v>0</v>
      </c>
      <c r="D94" s="210"/>
      <c r="E94" s="210" t="s">
        <v>980</v>
      </c>
    </row>
    <row r="95" spans="1:5" ht="15.75" customHeight="1">
      <c r="A95" s="140">
        <v>323</v>
      </c>
      <c r="B95" s="141" t="s">
        <v>3023</v>
      </c>
      <c r="C95" s="104">
        <f>SUMIF('MIR-IG'!$F$3:$F$202,CF!E95,'MIR-IG'!$AC$3:$AC$202)</f>
        <v>0</v>
      </c>
      <c r="D95" s="210"/>
      <c r="E95" s="210" t="s">
        <v>984</v>
      </c>
    </row>
    <row r="96" spans="1:5" ht="15.75" customHeight="1">
      <c r="A96" s="140">
        <v>324</v>
      </c>
      <c r="B96" s="141" t="s">
        <v>3024</v>
      </c>
      <c r="C96" s="104">
        <f>SUMIF('MIR-IG'!$F$3:$F$202,CF!E96,'MIR-IG'!$AC$3:$AC$202)</f>
        <v>0</v>
      </c>
      <c r="D96" s="210"/>
      <c r="E96" s="210" t="s">
        <v>988</v>
      </c>
    </row>
    <row r="97" spans="1:5" ht="15.75" customHeight="1">
      <c r="A97" s="140">
        <v>325</v>
      </c>
      <c r="B97" s="141" t="s">
        <v>3025</v>
      </c>
      <c r="C97" s="104">
        <f>SUMIF('MIR-IG'!$F$3:$F$202,CF!E97,'MIR-IG'!$AC$3:$AC$202)</f>
        <v>0</v>
      </c>
      <c r="D97" s="210"/>
      <c r="E97" s="210" t="s">
        <v>990</v>
      </c>
    </row>
    <row r="98" spans="1:5" ht="15.75" customHeight="1">
      <c r="A98" s="140">
        <v>326</v>
      </c>
      <c r="B98" s="141" t="s">
        <v>3026</v>
      </c>
      <c r="C98" s="104">
        <f>SUMIF('MIR-IG'!$F$3:$F$202,CF!E98,'MIR-IG'!$AC$3:$AC$202)</f>
        <v>0</v>
      </c>
      <c r="D98" s="210"/>
      <c r="E98" s="210" t="s">
        <v>992</v>
      </c>
    </row>
    <row r="99" spans="1:5" ht="15.75" customHeight="1">
      <c r="A99" s="149">
        <v>33</v>
      </c>
      <c r="B99" s="213" t="s">
        <v>3027</v>
      </c>
      <c r="C99" s="146">
        <f>SUM(C100:C105)</f>
        <v>0</v>
      </c>
      <c r="D99" s="210"/>
      <c r="E99" s="210"/>
    </row>
    <row r="100" spans="1:5" ht="15.75" customHeight="1">
      <c r="A100" s="140">
        <v>331</v>
      </c>
      <c r="B100" s="141" t="s">
        <v>3028</v>
      </c>
      <c r="C100" s="104">
        <f>SUMIF('MIR-IG'!$F$3:$F$202,CF!E100,'MIR-IG'!$AC$3:$AC$202)</f>
        <v>0</v>
      </c>
      <c r="D100" s="210"/>
      <c r="E100" s="210" t="s">
        <v>995</v>
      </c>
    </row>
    <row r="101" spans="1:5" ht="15.75" customHeight="1">
      <c r="A101" s="140">
        <v>332</v>
      </c>
      <c r="B101" s="141" t="s">
        <v>3029</v>
      </c>
      <c r="C101" s="104">
        <f>SUMIF('MIR-IG'!$F$3:$F$202,CF!E101,'MIR-IG'!$AC$3:$AC$202)</f>
        <v>0</v>
      </c>
      <c r="D101" s="210"/>
      <c r="E101" s="210" t="s">
        <v>997</v>
      </c>
    </row>
    <row r="102" spans="1:5" ht="15.75" customHeight="1">
      <c r="A102" s="140">
        <v>333</v>
      </c>
      <c r="B102" s="141" t="s">
        <v>3030</v>
      </c>
      <c r="C102" s="104">
        <f>SUMIF('MIR-IG'!$F$3:$F$202,CF!E102,'MIR-IG'!$AC$3:$AC$202)</f>
        <v>0</v>
      </c>
      <c r="D102" s="210"/>
      <c r="E102" s="210" t="s">
        <v>999</v>
      </c>
    </row>
    <row r="103" spans="1:5" ht="15.75" customHeight="1">
      <c r="A103" s="140">
        <v>334</v>
      </c>
      <c r="B103" s="141" t="s">
        <v>3031</v>
      </c>
      <c r="C103" s="104">
        <f>SUMIF('MIR-IG'!$F$3:$F$202,CF!E103,'MIR-IG'!$AC$3:$AC$202)</f>
        <v>0</v>
      </c>
      <c r="D103" s="210"/>
      <c r="E103" s="210" t="s">
        <v>1001</v>
      </c>
    </row>
    <row r="104" spans="1:5" ht="15.75" customHeight="1">
      <c r="A104" s="140">
        <v>335</v>
      </c>
      <c r="B104" s="141" t="s">
        <v>3032</v>
      </c>
      <c r="C104" s="104">
        <f>SUMIF('MIR-IG'!$F$3:$F$202,CF!E104,'MIR-IG'!$AC$3:$AC$202)</f>
        <v>0</v>
      </c>
      <c r="D104" s="210"/>
      <c r="E104" s="210" t="s">
        <v>1003</v>
      </c>
    </row>
    <row r="105" spans="1:5" ht="15.75" customHeight="1">
      <c r="A105" s="140">
        <v>336</v>
      </c>
      <c r="B105" s="141" t="s">
        <v>3033</v>
      </c>
      <c r="C105" s="104">
        <f>SUMIF('MIR-IG'!$F$3:$F$202,CF!E105,'MIR-IG'!$AC$3:$AC$202)</f>
        <v>0</v>
      </c>
      <c r="D105" s="210"/>
      <c r="E105" s="210" t="s">
        <v>1005</v>
      </c>
    </row>
    <row r="106" spans="1:5" ht="15.75" customHeight="1">
      <c r="A106" s="149">
        <v>34</v>
      </c>
      <c r="B106" s="213" t="s">
        <v>3034</v>
      </c>
      <c r="C106" s="146">
        <f>SUM(C107:C109)</f>
        <v>0</v>
      </c>
      <c r="D106" s="210"/>
      <c r="E106" s="210"/>
    </row>
    <row r="107" spans="1:5" ht="15.75" customHeight="1">
      <c r="A107" s="140">
        <v>341</v>
      </c>
      <c r="B107" s="141" t="s">
        <v>3035</v>
      </c>
      <c r="C107" s="104">
        <f>SUMIF('MIR-IG'!$F$3:$F$202,CF!E107,'MIR-IG'!$AC$3:$AC$202)</f>
        <v>0</v>
      </c>
      <c r="D107" s="210"/>
      <c r="E107" s="210" t="s">
        <v>1008</v>
      </c>
    </row>
    <row r="108" spans="1:5" ht="15.75" customHeight="1">
      <c r="A108" s="140">
        <v>342</v>
      </c>
      <c r="B108" s="141" t="s">
        <v>3036</v>
      </c>
      <c r="C108" s="104">
        <f>SUMIF('MIR-IG'!$F$3:$F$202,CF!E108,'MIR-IG'!$AC$3:$AC$202)</f>
        <v>0</v>
      </c>
      <c r="D108" s="210"/>
      <c r="E108" s="210" t="s">
        <v>1010</v>
      </c>
    </row>
    <row r="109" spans="1:5" ht="15.75" customHeight="1">
      <c r="A109" s="140">
        <v>343</v>
      </c>
      <c r="B109" s="141" t="s">
        <v>3037</v>
      </c>
      <c r="C109" s="104">
        <f>SUMIF('MIR-IG'!$F$3:$F$202,CF!E109,'MIR-IG'!$AC$3:$AC$202)</f>
        <v>0</v>
      </c>
      <c r="D109" s="210"/>
      <c r="E109" s="210" t="s">
        <v>1012</v>
      </c>
    </row>
    <row r="110" spans="1:5" ht="15.75" customHeight="1">
      <c r="A110" s="149">
        <v>35</v>
      </c>
      <c r="B110" s="213" t="s">
        <v>3038</v>
      </c>
      <c r="C110" s="146">
        <f>SUM(C111:C116)</f>
        <v>0</v>
      </c>
      <c r="D110" s="210"/>
      <c r="E110" s="210"/>
    </row>
    <row r="111" spans="1:5" ht="15.75" customHeight="1">
      <c r="A111" s="140">
        <v>351</v>
      </c>
      <c r="B111" s="141" t="s">
        <v>3039</v>
      </c>
      <c r="C111" s="104">
        <f>SUMIF('MIR-IG'!$F$3:$F$202,CF!E111,'MIR-IG'!$AC$3:$AC$202)</f>
        <v>0</v>
      </c>
      <c r="D111" s="210"/>
      <c r="E111" s="210" t="s">
        <v>1015</v>
      </c>
    </row>
    <row r="112" spans="1:5" ht="15.75" customHeight="1">
      <c r="A112" s="140">
        <v>352</v>
      </c>
      <c r="B112" s="141" t="s">
        <v>3040</v>
      </c>
      <c r="C112" s="104">
        <f>SUMIF('MIR-IG'!$F$3:$F$202,CF!E112,'MIR-IG'!$AC$3:$AC$202)</f>
        <v>0</v>
      </c>
      <c r="D112" s="210"/>
      <c r="E112" s="210" t="s">
        <v>1017</v>
      </c>
    </row>
    <row r="113" spans="1:5" ht="15.75" customHeight="1">
      <c r="A113" s="140">
        <v>353</v>
      </c>
      <c r="B113" s="141" t="s">
        <v>3041</v>
      </c>
      <c r="C113" s="104">
        <f>SUMIF('MIR-IG'!$F$3:$F$202,CF!E113,'MIR-IG'!$AC$3:$AC$202)</f>
        <v>0</v>
      </c>
      <c r="D113" s="210"/>
      <c r="E113" s="210" t="s">
        <v>1019</v>
      </c>
    </row>
    <row r="114" spans="1:5" ht="15.75" customHeight="1">
      <c r="A114" s="140">
        <v>354</v>
      </c>
      <c r="B114" s="141" t="s">
        <v>3042</v>
      </c>
      <c r="C114" s="104">
        <f>SUMIF('MIR-IG'!$F$3:$F$202,CF!E114,'MIR-IG'!$AC$3:$AC$202)</f>
        <v>0</v>
      </c>
      <c r="D114" s="210"/>
      <c r="E114" s="210" t="s">
        <v>1021</v>
      </c>
    </row>
    <row r="115" spans="1:5" ht="15.75" customHeight="1">
      <c r="A115" s="140">
        <v>355</v>
      </c>
      <c r="B115" s="141" t="s">
        <v>3043</v>
      </c>
      <c r="C115" s="104">
        <f>SUMIF('MIR-IG'!$F$3:$F$202,CF!E115,'MIR-IG'!$AC$3:$AC$202)</f>
        <v>0</v>
      </c>
      <c r="D115" s="210"/>
      <c r="E115" s="210" t="s">
        <v>1023</v>
      </c>
    </row>
    <row r="116" spans="1:5" ht="15.75" customHeight="1">
      <c r="A116" s="140">
        <v>356</v>
      </c>
      <c r="B116" s="141" t="s">
        <v>3044</v>
      </c>
      <c r="C116" s="104">
        <f>SUMIF('MIR-IG'!$F$3:$F$202,CF!E116,'MIR-IG'!$AC$3:$AC$202)</f>
        <v>0</v>
      </c>
      <c r="D116" s="210"/>
      <c r="E116" s="210" t="s">
        <v>1025</v>
      </c>
    </row>
    <row r="117" spans="1:5" ht="15.75" customHeight="1">
      <c r="A117" s="149">
        <v>36</v>
      </c>
      <c r="B117" s="213" t="s">
        <v>3045</v>
      </c>
      <c r="C117" s="146">
        <f>SUM(C118)</f>
        <v>0</v>
      </c>
      <c r="D117" s="210"/>
      <c r="E117" s="210"/>
    </row>
    <row r="118" spans="1:5" ht="15.75" customHeight="1">
      <c r="A118" s="140">
        <v>361</v>
      </c>
      <c r="B118" s="141" t="s">
        <v>3045</v>
      </c>
      <c r="C118" s="104">
        <f>SUMIF('MIR-IG'!$F$3:$F$202,CF!E118,'MIR-IG'!$AC$3:$AC$202)</f>
        <v>0</v>
      </c>
      <c r="D118" s="210"/>
      <c r="E118" s="210" t="s">
        <v>1028</v>
      </c>
    </row>
    <row r="119" spans="1:5" ht="15.75" customHeight="1">
      <c r="A119" s="149">
        <v>37</v>
      </c>
      <c r="B119" s="213" t="s">
        <v>3046</v>
      </c>
      <c r="C119" s="146">
        <f>SUM(C120:C121)</f>
        <v>0</v>
      </c>
      <c r="D119" s="210"/>
      <c r="E119" s="210"/>
    </row>
    <row r="120" spans="1:5" ht="15.75" customHeight="1">
      <c r="A120" s="140">
        <v>371</v>
      </c>
      <c r="B120" s="141" t="s">
        <v>3046</v>
      </c>
      <c r="C120" s="104">
        <f>SUMIF('MIR-IG'!$F$3:$F$202,CF!E120,'MIR-IG'!$AC$3:$AC$202)</f>
        <v>0</v>
      </c>
      <c r="D120" s="210"/>
      <c r="E120" s="210" t="s">
        <v>1031</v>
      </c>
    </row>
    <row r="121" spans="1:5" ht="15.75" customHeight="1">
      <c r="A121" s="140">
        <v>372</v>
      </c>
      <c r="B121" s="141" t="s">
        <v>3047</v>
      </c>
      <c r="C121" s="104">
        <f>SUMIF('MIR-IG'!$F$3:$F$202,CF!E121,'MIR-IG'!$AC$3:$AC$202)</f>
        <v>0</v>
      </c>
      <c r="D121" s="210"/>
      <c r="E121" s="210" t="s">
        <v>1033</v>
      </c>
    </row>
    <row r="122" spans="1:5" ht="15.75" customHeight="1">
      <c r="A122" s="149">
        <v>38</v>
      </c>
      <c r="B122" s="213" t="s">
        <v>3048</v>
      </c>
      <c r="C122" s="146">
        <f>SUM(C123:C126)</f>
        <v>0</v>
      </c>
      <c r="D122" s="210"/>
      <c r="E122" s="210"/>
    </row>
    <row r="123" spans="1:5" ht="15.75" customHeight="1">
      <c r="A123" s="140">
        <v>381</v>
      </c>
      <c r="B123" s="141" t="s">
        <v>3049</v>
      </c>
      <c r="C123" s="104">
        <f>SUMIF('MIR-IG'!$F$3:$F$202,CF!E123,'MIR-IG'!$AC$3:$AC$202)</f>
        <v>0</v>
      </c>
      <c r="D123" s="210"/>
      <c r="E123" s="210" t="s">
        <v>1036</v>
      </c>
    </row>
    <row r="124" spans="1:5" ht="15.75" customHeight="1">
      <c r="A124" s="140">
        <v>382</v>
      </c>
      <c r="B124" s="141" t="s">
        <v>3050</v>
      </c>
      <c r="C124" s="104">
        <f>SUMIF('MIR-IG'!$F$3:$F$202,CF!E124,'MIR-IG'!$AC$3:$AC$202)</f>
        <v>0</v>
      </c>
      <c r="D124" s="210"/>
      <c r="E124" s="210" t="s">
        <v>1038</v>
      </c>
    </row>
    <row r="125" spans="1:5" ht="15.75" customHeight="1">
      <c r="A125" s="140">
        <v>383</v>
      </c>
      <c r="B125" s="141" t="s">
        <v>3051</v>
      </c>
      <c r="C125" s="104">
        <f>SUMIF('MIR-IG'!$F$3:$F$202,CF!E125,'MIR-IG'!$AC$3:$AC$202)</f>
        <v>0</v>
      </c>
      <c r="D125" s="210"/>
      <c r="E125" s="210" t="s">
        <v>1040</v>
      </c>
    </row>
    <row r="126" spans="1:5" ht="15.75" customHeight="1">
      <c r="A126" s="140">
        <v>384</v>
      </c>
      <c r="B126" s="141" t="s">
        <v>3052</v>
      </c>
      <c r="C126" s="104">
        <f>SUMIF('MIR-IG'!$F$3:$F$202,CF!E126,'MIR-IG'!$AC$3:$AC$202)</f>
        <v>0</v>
      </c>
      <c r="D126" s="210"/>
      <c r="E126" s="210" t="s">
        <v>1042</v>
      </c>
    </row>
    <row r="127" spans="1:5" ht="15.75" customHeight="1">
      <c r="A127" s="149">
        <v>39</v>
      </c>
      <c r="B127" s="213" t="s">
        <v>3053</v>
      </c>
      <c r="C127" s="146">
        <f>SUM(C128:C130)</f>
        <v>0</v>
      </c>
      <c r="D127" s="210"/>
      <c r="E127" s="210"/>
    </row>
    <row r="128" spans="1:5" ht="15.75" customHeight="1">
      <c r="A128" s="140">
        <v>391</v>
      </c>
      <c r="B128" s="141" t="s">
        <v>3054</v>
      </c>
      <c r="C128" s="104">
        <f>SUMIF('MIR-IG'!$F$3:$F$202,CF!E128,'MIR-IG'!$AC$3:$AC$202)</f>
        <v>0</v>
      </c>
      <c r="D128" s="210"/>
      <c r="E128" s="210" t="s">
        <v>1045</v>
      </c>
    </row>
    <row r="129" spans="1:5" ht="15.75" customHeight="1">
      <c r="A129" s="140">
        <v>392</v>
      </c>
      <c r="B129" s="141" t="s">
        <v>3055</v>
      </c>
      <c r="C129" s="104">
        <f>SUMIF('MIR-IG'!$F$3:$F$202,CF!E129,'MIR-IG'!$AC$3:$AC$202)</f>
        <v>0</v>
      </c>
      <c r="D129" s="210"/>
      <c r="E129" s="210" t="s">
        <v>1047</v>
      </c>
    </row>
    <row r="130" spans="1:5" ht="15.75" customHeight="1">
      <c r="A130" s="140">
        <v>393</v>
      </c>
      <c r="B130" s="141" t="s">
        <v>3056</v>
      </c>
      <c r="C130" s="104">
        <f>SUMIF('MIR-IG'!$F$3:$F$202,CF!E130,'MIR-IG'!$AC$3:$AC$202)</f>
        <v>0</v>
      </c>
      <c r="D130" s="210"/>
      <c r="E130" s="210" t="s">
        <v>1049</v>
      </c>
    </row>
    <row r="131" spans="1:5" ht="15.75" customHeight="1">
      <c r="A131" s="144">
        <v>4</v>
      </c>
      <c r="B131" s="213" t="s">
        <v>3057</v>
      </c>
      <c r="C131" s="146">
        <f>C132+C135+C139+C144</f>
        <v>0</v>
      </c>
      <c r="D131" s="210"/>
      <c r="E131" s="210"/>
    </row>
    <row r="132" spans="1:5" ht="15.75" customHeight="1">
      <c r="A132" s="149">
        <v>41</v>
      </c>
      <c r="B132" s="213" t="s">
        <v>3058</v>
      </c>
      <c r="C132" s="146">
        <f>SUM(C133:C134)</f>
        <v>0</v>
      </c>
      <c r="D132" s="210"/>
      <c r="E132" s="210"/>
    </row>
    <row r="133" spans="1:5" ht="15.75" customHeight="1">
      <c r="A133" s="140">
        <v>411</v>
      </c>
      <c r="B133" s="141" t="s">
        <v>3059</v>
      </c>
      <c r="C133" s="104">
        <f>SUMIF('MIR-IG'!$F$3:$F$202,CF!E133,'MIR-IG'!$AC$3:$AC$202)</f>
        <v>0</v>
      </c>
      <c r="D133" s="210"/>
      <c r="E133" s="210" t="s">
        <v>1053</v>
      </c>
    </row>
    <row r="134" spans="1:5" ht="15.75" customHeight="1">
      <c r="A134" s="140">
        <v>412</v>
      </c>
      <c r="B134" s="141" t="s">
        <v>3060</v>
      </c>
      <c r="C134" s="104">
        <f>SUMIF('MIR-IG'!$F$3:$F$202,CF!E134,'MIR-IG'!$AC$3:$AC$202)</f>
        <v>0</v>
      </c>
      <c r="D134" s="210"/>
      <c r="E134" s="210" t="s">
        <v>1055</v>
      </c>
    </row>
    <row r="135" spans="1:5" ht="30" customHeight="1">
      <c r="A135" s="149">
        <v>42</v>
      </c>
      <c r="B135" s="213" t="s">
        <v>3061</v>
      </c>
      <c r="C135" s="146">
        <f>SUM(C136:C138)</f>
        <v>0</v>
      </c>
      <c r="D135" s="210"/>
      <c r="E135" s="210"/>
    </row>
    <row r="136" spans="1:5" ht="15.75" customHeight="1">
      <c r="A136" s="140">
        <v>421</v>
      </c>
      <c r="B136" s="141" t="s">
        <v>3062</v>
      </c>
      <c r="C136" s="104">
        <f>SUMIF('MIR-IG'!$F$3:$F$202,CF!E136,'MIR-IG'!$AC$3:$AC$202)</f>
        <v>0</v>
      </c>
      <c r="D136" s="210"/>
      <c r="E136" s="210" t="s">
        <v>1058</v>
      </c>
    </row>
    <row r="137" spans="1:5" ht="15.75" customHeight="1">
      <c r="A137" s="140">
        <v>422</v>
      </c>
      <c r="B137" s="141" t="s">
        <v>3063</v>
      </c>
      <c r="C137" s="104">
        <f>SUMIF('MIR-IG'!$F$3:$F$202,CF!E137,'MIR-IG'!$AC$3:$AC$202)</f>
        <v>0</v>
      </c>
      <c r="D137" s="210"/>
      <c r="E137" s="210" t="s">
        <v>1060</v>
      </c>
    </row>
    <row r="138" spans="1:5" ht="15.75" customHeight="1">
      <c r="A138" s="140">
        <v>423</v>
      </c>
      <c r="B138" s="141" t="s">
        <v>3064</v>
      </c>
      <c r="C138" s="104">
        <f>SUMIF('MIR-IG'!$F$3:$F$202,CF!E138,'MIR-IG'!$AC$3:$AC$202)</f>
        <v>0</v>
      </c>
      <c r="D138" s="210"/>
      <c r="E138" s="210" t="s">
        <v>1062</v>
      </c>
    </row>
    <row r="139" spans="1:5" ht="15.75" customHeight="1">
      <c r="A139" s="149">
        <v>43</v>
      </c>
      <c r="B139" s="213" t="s">
        <v>3065</v>
      </c>
      <c r="C139" s="146">
        <f>SUM(C140:C143)</f>
        <v>0</v>
      </c>
      <c r="D139" s="210"/>
      <c r="E139" s="210"/>
    </row>
    <row r="140" spans="1:5" ht="15.75" customHeight="1">
      <c r="A140" s="140">
        <v>431</v>
      </c>
      <c r="B140" s="141" t="s">
        <v>3065</v>
      </c>
      <c r="C140" s="104">
        <f>SUMIF('MIR-IG'!$F$3:$F$202,CF!E140,'MIR-IG'!$AC$3:$AC$202)</f>
        <v>0</v>
      </c>
      <c r="D140" s="210"/>
      <c r="E140" s="210" t="s">
        <v>1065</v>
      </c>
    </row>
    <row r="141" spans="1:5" ht="15.75" customHeight="1">
      <c r="A141" s="140">
        <v>432</v>
      </c>
      <c r="B141" s="141" t="s">
        <v>3066</v>
      </c>
      <c r="C141" s="104">
        <f>SUMIF('MIR-IG'!$F$3:$F$202,CF!E141,'MIR-IG'!$AC$3:$AC$202)</f>
        <v>0</v>
      </c>
      <c r="D141" s="210"/>
      <c r="E141" s="210" t="s">
        <v>1067</v>
      </c>
    </row>
    <row r="142" spans="1:5" ht="15.75" customHeight="1">
      <c r="A142" s="140">
        <v>433</v>
      </c>
      <c r="B142" s="141" t="s">
        <v>3067</v>
      </c>
      <c r="C142" s="104">
        <f>SUMIF('MIR-IG'!$F$3:$F$202,CF!E142,'MIR-IG'!$AC$3:$AC$202)</f>
        <v>0</v>
      </c>
      <c r="D142" s="210"/>
      <c r="E142" s="210" t="s">
        <v>1069</v>
      </c>
    </row>
    <row r="143" spans="1:5" ht="15.75" customHeight="1">
      <c r="A143" s="140">
        <v>434</v>
      </c>
      <c r="B143" s="141" t="s">
        <v>3068</v>
      </c>
      <c r="C143" s="104">
        <f>SUMIF('MIR-IG'!$F$3:$F$202,CF!E143,'MIR-IG'!$AC$3:$AC$202)</f>
        <v>0</v>
      </c>
      <c r="D143" s="210"/>
      <c r="E143" s="210" t="s">
        <v>1071</v>
      </c>
    </row>
    <row r="144" spans="1:5" ht="15.75" customHeight="1">
      <c r="A144" s="149">
        <v>44</v>
      </c>
      <c r="B144" s="213" t="s">
        <v>3069</v>
      </c>
      <c r="C144" s="146">
        <f>SUM(C145)</f>
        <v>0</v>
      </c>
      <c r="D144" s="210"/>
      <c r="E144" s="210"/>
    </row>
    <row r="145" spans="1:5" ht="15.75" customHeight="1">
      <c r="A145" s="140">
        <v>441</v>
      </c>
      <c r="B145" s="141" t="s">
        <v>3070</v>
      </c>
      <c r="C145" s="104">
        <f>SUMIF('MIR-IG'!$F$3:$F$202,CF!E145,'MIR-IG'!$AC$3:$AC$202)</f>
        <v>0</v>
      </c>
      <c r="D145" s="210"/>
      <c r="E145" s="210" t="s">
        <v>1074</v>
      </c>
    </row>
    <row r="146" spans="1:5" ht="15.75" customHeight="1">
      <c r="A146" s="30"/>
      <c r="B146" s="187" t="s">
        <v>2638</v>
      </c>
      <c r="C146" s="153">
        <f>C3+C42+C88+C131</f>
        <v>0</v>
      </c>
      <c r="D146" s="210"/>
      <c r="E146" s="210"/>
    </row>
  </sheetData>
  <mergeCells count="3">
    <mergeCell ref="A1:A2"/>
    <mergeCell ref="B1:B2"/>
    <mergeCell ref="C1:C2"/>
  </mergeCells>
  <conditionalFormatting sqref="C5:C6">
    <cfRule type="containsBlanks" dxfId="56" priority="1">
      <formula>LEN(TRIM(C5))=0</formula>
    </cfRule>
  </conditionalFormatting>
  <conditionalFormatting sqref="C8:C11">
    <cfRule type="containsBlanks" dxfId="55" priority="2">
      <formula>LEN(TRIM(C8))=0</formula>
    </cfRule>
  </conditionalFormatting>
  <conditionalFormatting sqref="C13:C21">
    <cfRule type="containsBlanks" dxfId="54" priority="3">
      <formula>LEN(TRIM(C13))=0</formula>
    </cfRule>
  </conditionalFormatting>
  <conditionalFormatting sqref="C23">
    <cfRule type="containsBlanks" dxfId="53" priority="4">
      <formula>LEN(TRIM(C23))=0</formula>
    </cfRule>
  </conditionalFormatting>
  <conditionalFormatting sqref="C25:C26">
    <cfRule type="containsBlanks" dxfId="52" priority="5">
      <formula>LEN(TRIM(C25))=0</formula>
    </cfRule>
  </conditionalFormatting>
  <conditionalFormatting sqref="C28:C30">
    <cfRule type="containsBlanks" dxfId="51" priority="6">
      <formula>LEN(TRIM(C28))=0</formula>
    </cfRule>
  </conditionalFormatting>
  <conditionalFormatting sqref="C32:C35">
    <cfRule type="containsBlanks" dxfId="50" priority="7">
      <formula>LEN(TRIM(C32))=0</formula>
    </cfRule>
  </conditionalFormatting>
  <conditionalFormatting sqref="C37:C41">
    <cfRule type="containsBlanks" dxfId="49" priority="8">
      <formula>LEN(TRIM(C37))=0</formula>
    </cfRule>
  </conditionalFormatting>
  <conditionalFormatting sqref="C44:C49">
    <cfRule type="containsBlanks" dxfId="48" priority="9">
      <formula>LEN(TRIM(C44))=0</formula>
    </cfRule>
  </conditionalFormatting>
  <conditionalFormatting sqref="C51:C57">
    <cfRule type="containsBlanks" dxfId="47" priority="10">
      <formula>LEN(TRIM(C51))=0</formula>
    </cfRule>
  </conditionalFormatting>
  <conditionalFormatting sqref="C59:C63">
    <cfRule type="containsBlanks" dxfId="46" priority="11">
      <formula>LEN(TRIM(C59))=0</formula>
    </cfRule>
  </conditionalFormatting>
  <conditionalFormatting sqref="C65:C68">
    <cfRule type="containsBlanks" dxfId="45" priority="12">
      <formula>LEN(TRIM(C65))=0</formula>
    </cfRule>
  </conditionalFormatting>
  <conditionalFormatting sqref="C70:C75">
    <cfRule type="containsBlanks" dxfId="44" priority="13">
      <formula>LEN(TRIM(C70))=0</formula>
    </cfRule>
  </conditionalFormatting>
  <conditionalFormatting sqref="C77:C85">
    <cfRule type="containsBlanks" dxfId="43" priority="14">
      <formula>LEN(TRIM(C77))=0</formula>
    </cfRule>
  </conditionalFormatting>
  <conditionalFormatting sqref="C87">
    <cfRule type="containsBlanks" dxfId="42" priority="15">
      <formula>LEN(TRIM(C87))=0</formula>
    </cfRule>
  </conditionalFormatting>
  <conditionalFormatting sqref="C90:C91">
    <cfRule type="containsBlanks" dxfId="41" priority="16">
      <formula>LEN(TRIM(C90))=0</formula>
    </cfRule>
  </conditionalFormatting>
  <conditionalFormatting sqref="C93:C98">
    <cfRule type="containsBlanks" dxfId="40" priority="17">
      <formula>LEN(TRIM(C93))=0</formula>
    </cfRule>
  </conditionalFormatting>
  <conditionalFormatting sqref="C100:C105">
    <cfRule type="containsBlanks" dxfId="39" priority="18">
      <formula>LEN(TRIM(C100))=0</formula>
    </cfRule>
  </conditionalFormatting>
  <conditionalFormatting sqref="C107:C109">
    <cfRule type="containsBlanks" dxfId="38" priority="19">
      <formula>LEN(TRIM(C107))=0</formula>
    </cfRule>
  </conditionalFormatting>
  <conditionalFormatting sqref="C111:C116">
    <cfRule type="containsBlanks" dxfId="37" priority="20">
      <formula>LEN(TRIM(C111))=0</formula>
    </cfRule>
  </conditionalFormatting>
  <conditionalFormatting sqref="C118">
    <cfRule type="containsBlanks" dxfId="36" priority="21">
      <formula>LEN(TRIM(C118))=0</formula>
    </cfRule>
  </conditionalFormatting>
  <conditionalFormatting sqref="C120:C121">
    <cfRule type="containsBlanks" dxfId="35" priority="22">
      <formula>LEN(TRIM(C120))=0</formula>
    </cfRule>
  </conditionalFormatting>
  <conditionalFormatting sqref="C123:C126">
    <cfRule type="containsBlanks" dxfId="34" priority="23">
      <formula>LEN(TRIM(C123))=0</formula>
    </cfRule>
  </conditionalFormatting>
  <conditionalFormatting sqref="C128:C130">
    <cfRule type="containsBlanks" dxfId="33" priority="24">
      <formula>LEN(TRIM(C128))=0</formula>
    </cfRule>
  </conditionalFormatting>
  <conditionalFormatting sqref="C133:C134">
    <cfRule type="containsBlanks" dxfId="32" priority="25">
      <formula>LEN(TRIM(C133))=0</formula>
    </cfRule>
  </conditionalFormatting>
  <conditionalFormatting sqref="C136:C138">
    <cfRule type="containsBlanks" dxfId="31" priority="26">
      <formula>LEN(TRIM(C136))=0</formula>
    </cfRule>
  </conditionalFormatting>
  <conditionalFormatting sqref="C140:C143">
    <cfRule type="containsBlanks" dxfId="30" priority="27">
      <formula>LEN(TRIM(C140))=0</formula>
    </cfRule>
  </conditionalFormatting>
  <conditionalFormatting sqref="C145">
    <cfRule type="containsBlanks" dxfId="29" priority="28">
      <formula>LEN(TRIM(C145))=0</formula>
    </cfRule>
  </conditionalFormatting>
  <dataValidations count="1">
    <dataValidation type="decimal" operator="greaterThanOrEqual" allowBlank="1" showInputMessage="1" showErrorMessage="1" prompt=" - " sqref="C5:C6 C8:C11 C13:C21 C23 C25:C26 C28:C30 C32:C35 C37:C41 C44:C49 C51:C57 C59:C63 C65:C68 C70:C75 C77:C85 C87 C90:C91 C93:C98 C100:C105 C107:C109 C111:C116 C118 C120:C121 C123:C126 C128:C130 C133:C134 C136:C138 C140:C143 C145">
      <formula1>0</formula1>
    </dataValidation>
  </dataValidations>
  <pageMargins left="0.7" right="0.7" top="0.75" bottom="0.75" header="0" footer="0"/>
  <pageSetup orientation="landscape"/>
  <headerFooter>
    <oddHeader>&amp;CPRESUPUESTO DE EGRESOS  CLASIFICACIÓN FUNCIONAL DEL GASTO Ente público de &amp;F Ejercicio fiscal 2024</oddHeader>
    <oddFooter>&amp;RPágina &amp;P de</oddFooter>
  </headerFooter>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27"/>
  <sheetViews>
    <sheetView workbookViewId="0"/>
  </sheetViews>
  <sheetFormatPr baseColWidth="10" defaultColWidth="14.42578125" defaultRowHeight="15" customHeight="1"/>
  <cols>
    <col min="1" max="1" width="4" customWidth="1"/>
    <col min="2" max="2" width="26.140625" customWidth="1"/>
    <col min="3" max="3" width="20.85546875" customWidth="1"/>
    <col min="4" max="5" width="14.5703125" customWidth="1"/>
    <col min="6" max="6" width="11.42578125" customWidth="1"/>
    <col min="7" max="7" width="6.140625" customWidth="1"/>
    <col min="8" max="17" width="11.42578125" customWidth="1"/>
    <col min="18" max="18" width="12.42578125" customWidth="1"/>
    <col min="19" max="26" width="10" customWidth="1"/>
  </cols>
  <sheetData>
    <row r="1" spans="1:18" ht="12.75" customHeight="1">
      <c r="A1" s="17" t="s">
        <v>611</v>
      </c>
      <c r="B1" s="17" t="s">
        <v>612</v>
      </c>
      <c r="C1" s="17" t="s">
        <v>613</v>
      </c>
      <c r="D1" s="18" t="s">
        <v>614</v>
      </c>
      <c r="E1" s="18" t="s">
        <v>615</v>
      </c>
      <c r="F1" s="17"/>
      <c r="G1" s="19" t="s">
        <v>616</v>
      </c>
      <c r="H1" s="17" t="s">
        <v>617</v>
      </c>
      <c r="I1" s="17" t="s">
        <v>618</v>
      </c>
      <c r="J1" s="17" t="s">
        <v>619</v>
      </c>
      <c r="K1" s="17" t="s">
        <v>620</v>
      </c>
      <c r="L1" s="17" t="s">
        <v>621</v>
      </c>
      <c r="M1" s="17" t="s">
        <v>6</v>
      </c>
      <c r="N1" s="17" t="s">
        <v>622</v>
      </c>
      <c r="O1" s="17" t="s">
        <v>623</v>
      </c>
      <c r="P1" s="17" t="s">
        <v>624</v>
      </c>
      <c r="Q1" s="17" t="s">
        <v>625</v>
      </c>
      <c r="R1" s="17" t="s">
        <v>626</v>
      </c>
    </row>
    <row r="2" spans="1:18" ht="12.75" customHeight="1">
      <c r="A2" s="20" t="s">
        <v>627</v>
      </c>
      <c r="B2" s="6" t="s">
        <v>12</v>
      </c>
      <c r="C2" s="6" t="s">
        <v>628</v>
      </c>
      <c r="D2" s="21">
        <v>21530</v>
      </c>
      <c r="E2" s="21">
        <v>23175</v>
      </c>
      <c r="F2" s="6"/>
      <c r="G2" s="22" t="s">
        <v>629</v>
      </c>
      <c r="H2" s="6" t="s">
        <v>630</v>
      </c>
      <c r="I2" s="6" t="s">
        <v>631</v>
      </c>
      <c r="J2" s="6" t="s">
        <v>632</v>
      </c>
      <c r="K2" s="6" t="s">
        <v>633</v>
      </c>
      <c r="L2" s="6" t="s">
        <v>634</v>
      </c>
      <c r="M2" s="6" t="s">
        <v>635</v>
      </c>
      <c r="N2" s="6" t="s">
        <v>636</v>
      </c>
      <c r="O2" s="6" t="s">
        <v>637</v>
      </c>
      <c r="P2" s="6" t="s">
        <v>638</v>
      </c>
      <c r="Q2" s="6" t="s">
        <v>639</v>
      </c>
      <c r="R2" s="6" t="s">
        <v>640</v>
      </c>
    </row>
    <row r="3" spans="1:18" ht="12.75" customHeight="1">
      <c r="A3" s="20" t="s">
        <v>641</v>
      </c>
      <c r="B3" s="6" t="s">
        <v>118</v>
      </c>
      <c r="C3" s="6" t="s">
        <v>642</v>
      </c>
      <c r="D3" s="21">
        <v>22261</v>
      </c>
      <c r="E3" s="21">
        <v>25250</v>
      </c>
      <c r="F3" s="6"/>
      <c r="G3" s="22" t="s">
        <v>643</v>
      </c>
      <c r="H3" s="6" t="s">
        <v>644</v>
      </c>
      <c r="I3" s="6" t="s">
        <v>631</v>
      </c>
      <c r="J3" s="6" t="s">
        <v>632</v>
      </c>
      <c r="K3" s="6" t="s">
        <v>645</v>
      </c>
      <c r="L3" s="6" t="s">
        <v>646</v>
      </c>
      <c r="M3" s="6" t="s">
        <v>647</v>
      </c>
      <c r="N3" s="6" t="s">
        <v>648</v>
      </c>
      <c r="O3" s="6" t="s">
        <v>649</v>
      </c>
      <c r="P3" s="6" t="s">
        <v>650</v>
      </c>
      <c r="Q3" s="6" t="s">
        <v>651</v>
      </c>
      <c r="R3" s="6" t="s">
        <v>652</v>
      </c>
    </row>
    <row r="4" spans="1:18" ht="12.75" customHeight="1">
      <c r="A4" s="20" t="s">
        <v>653</v>
      </c>
      <c r="B4" s="6" t="s">
        <v>88</v>
      </c>
      <c r="C4" s="6" t="s">
        <v>654</v>
      </c>
      <c r="D4" s="21">
        <v>23362</v>
      </c>
      <c r="E4" s="21">
        <v>23630</v>
      </c>
      <c r="F4" s="6"/>
      <c r="G4" s="22" t="s">
        <v>655</v>
      </c>
      <c r="H4" s="6" t="s">
        <v>656</v>
      </c>
      <c r="I4" s="6" t="s">
        <v>631</v>
      </c>
      <c r="J4" s="6" t="s">
        <v>657</v>
      </c>
      <c r="K4" s="6" t="s">
        <v>658</v>
      </c>
      <c r="L4" s="6" t="s">
        <v>659</v>
      </c>
      <c r="M4" s="6"/>
      <c r="N4" s="6"/>
      <c r="O4" s="6" t="s">
        <v>660</v>
      </c>
      <c r="P4" s="6" t="s">
        <v>661</v>
      </c>
      <c r="Q4" s="6" t="s">
        <v>662</v>
      </c>
      <c r="R4" s="6" t="s">
        <v>663</v>
      </c>
    </row>
    <row r="5" spans="1:18" ht="12.75" customHeight="1">
      <c r="A5" s="20" t="s">
        <v>664</v>
      </c>
      <c r="B5" s="6" t="s">
        <v>19</v>
      </c>
      <c r="C5" s="6" t="s">
        <v>642</v>
      </c>
      <c r="D5" s="21">
        <v>5385</v>
      </c>
      <c r="E5" s="21">
        <v>5743</v>
      </c>
      <c r="F5" s="6"/>
      <c r="G5" s="22" t="s">
        <v>665</v>
      </c>
      <c r="H5" s="6" t="s">
        <v>666</v>
      </c>
      <c r="I5" s="6" t="s">
        <v>631</v>
      </c>
      <c r="J5" s="6" t="s">
        <v>657</v>
      </c>
      <c r="K5" s="6" t="s">
        <v>667</v>
      </c>
      <c r="L5" s="6" t="s">
        <v>668</v>
      </c>
      <c r="M5" s="6"/>
      <c r="N5" s="6"/>
      <c r="O5" s="6" t="s">
        <v>669</v>
      </c>
      <c r="P5" s="6" t="s">
        <v>670</v>
      </c>
      <c r="Q5" s="6" t="s">
        <v>671</v>
      </c>
      <c r="R5" s="6" t="s">
        <v>672</v>
      </c>
    </row>
    <row r="6" spans="1:18" ht="12.75" customHeight="1">
      <c r="A6" s="20" t="s">
        <v>673</v>
      </c>
      <c r="B6" s="6" t="s">
        <v>20</v>
      </c>
      <c r="C6" s="6" t="s">
        <v>654</v>
      </c>
      <c r="D6" s="21">
        <v>15344</v>
      </c>
      <c r="E6" s="21">
        <v>16490</v>
      </c>
      <c r="F6" s="6"/>
      <c r="G6" s="22" t="s">
        <v>674</v>
      </c>
      <c r="H6" s="6" t="s">
        <v>675</v>
      </c>
      <c r="I6" s="6" t="s">
        <v>631</v>
      </c>
      <c r="J6" s="6" t="s">
        <v>657</v>
      </c>
      <c r="K6" s="6" t="s">
        <v>676</v>
      </c>
      <c r="L6" s="6"/>
      <c r="M6" s="6"/>
      <c r="N6" s="6"/>
      <c r="O6" s="6" t="s">
        <v>677</v>
      </c>
      <c r="P6" s="6" t="s">
        <v>678</v>
      </c>
      <c r="Q6" s="6" t="s">
        <v>679</v>
      </c>
      <c r="R6" s="6" t="s">
        <v>680</v>
      </c>
    </row>
    <row r="7" spans="1:18" ht="12.75" customHeight="1">
      <c r="A7" s="20" t="s">
        <v>681</v>
      </c>
      <c r="B7" s="6" t="s">
        <v>21</v>
      </c>
      <c r="C7" s="6" t="s">
        <v>654</v>
      </c>
      <c r="D7" s="21">
        <v>60951</v>
      </c>
      <c r="E7" s="21">
        <v>60386</v>
      </c>
      <c r="F7" s="6"/>
      <c r="G7" s="22" t="s">
        <v>682</v>
      </c>
      <c r="H7" s="6" t="s">
        <v>683</v>
      </c>
      <c r="I7" s="6" t="s">
        <v>631</v>
      </c>
      <c r="J7" s="6" t="s">
        <v>657</v>
      </c>
      <c r="K7" s="6" t="s">
        <v>684</v>
      </c>
      <c r="L7" s="6"/>
      <c r="M7" s="6"/>
      <c r="N7" s="6"/>
      <c r="O7" s="6" t="s">
        <v>685</v>
      </c>
      <c r="P7" s="6"/>
      <c r="Q7" s="6"/>
      <c r="R7" s="6" t="s">
        <v>686</v>
      </c>
    </row>
    <row r="8" spans="1:18" ht="12.75" customHeight="1">
      <c r="A8" s="20" t="s">
        <v>687</v>
      </c>
      <c r="B8" s="6" t="s">
        <v>138</v>
      </c>
      <c r="C8" s="6" t="s">
        <v>654</v>
      </c>
      <c r="D8" s="21">
        <v>9420</v>
      </c>
      <c r="E8" s="21">
        <v>9433</v>
      </c>
      <c r="F8" s="6"/>
      <c r="G8" s="22" t="s">
        <v>688</v>
      </c>
      <c r="H8" s="6" t="s">
        <v>689</v>
      </c>
      <c r="I8" s="6" t="s">
        <v>631</v>
      </c>
      <c r="J8" s="6" t="s">
        <v>690</v>
      </c>
      <c r="K8" s="6" t="s">
        <v>691</v>
      </c>
      <c r="L8" s="6"/>
      <c r="M8" s="6"/>
      <c r="N8" s="6"/>
      <c r="O8" s="6" t="s">
        <v>692</v>
      </c>
      <c r="P8" s="6"/>
      <c r="Q8" s="6"/>
      <c r="R8" s="6"/>
    </row>
    <row r="9" spans="1:18" ht="12.75" customHeight="1">
      <c r="A9" s="20" t="s">
        <v>693</v>
      </c>
      <c r="B9" s="6" t="s">
        <v>104</v>
      </c>
      <c r="C9" s="6" t="s">
        <v>628</v>
      </c>
      <c r="D9" s="21">
        <v>77116</v>
      </c>
      <c r="E9" s="21">
        <v>80609</v>
      </c>
      <c r="F9" s="6"/>
      <c r="G9" s="22" t="s">
        <v>694</v>
      </c>
      <c r="H9" s="6" t="s">
        <v>695</v>
      </c>
      <c r="I9" s="6" t="s">
        <v>631</v>
      </c>
      <c r="J9" s="6" t="s">
        <v>690</v>
      </c>
      <c r="K9" s="6" t="s">
        <v>696</v>
      </c>
      <c r="L9" s="6"/>
      <c r="M9" s="6"/>
      <c r="N9" s="6"/>
      <c r="O9" s="6"/>
      <c r="P9" s="6"/>
      <c r="Q9" s="6"/>
      <c r="R9" s="6"/>
    </row>
    <row r="10" spans="1:18" ht="12.75" customHeight="1">
      <c r="A10" s="20" t="s">
        <v>697</v>
      </c>
      <c r="B10" s="6" t="s">
        <v>134</v>
      </c>
      <c r="C10" s="6" t="s">
        <v>654</v>
      </c>
      <c r="D10" s="21">
        <v>19900</v>
      </c>
      <c r="E10" s="21">
        <v>21115</v>
      </c>
      <c r="F10" s="6"/>
      <c r="G10" s="22" t="s">
        <v>698</v>
      </c>
      <c r="H10" s="6" t="s">
        <v>699</v>
      </c>
      <c r="I10" s="6" t="s">
        <v>631</v>
      </c>
      <c r="J10" s="6" t="s">
        <v>690</v>
      </c>
      <c r="K10" s="6" t="s">
        <v>700</v>
      </c>
      <c r="L10" s="6"/>
      <c r="M10" s="6"/>
      <c r="N10" s="6"/>
      <c r="O10" s="6"/>
      <c r="P10" s="6"/>
      <c r="Q10" s="6"/>
      <c r="R10" s="6"/>
    </row>
    <row r="11" spans="1:18" ht="12.75" customHeight="1">
      <c r="A11" s="20" t="s">
        <v>701</v>
      </c>
      <c r="B11" s="6" t="s">
        <v>108</v>
      </c>
      <c r="C11" s="6" t="s">
        <v>642</v>
      </c>
      <c r="D11" s="21">
        <v>6717</v>
      </c>
      <c r="E11" s="21">
        <v>7758</v>
      </c>
      <c r="F11" s="6"/>
      <c r="G11" s="22" t="s">
        <v>702</v>
      </c>
      <c r="H11" s="6" t="s">
        <v>703</v>
      </c>
      <c r="I11" s="6" t="s">
        <v>631</v>
      </c>
      <c r="J11" s="6" t="s">
        <v>690</v>
      </c>
      <c r="K11" s="6" t="s">
        <v>704</v>
      </c>
      <c r="L11" s="6"/>
      <c r="M11" s="6"/>
      <c r="N11" s="6"/>
      <c r="O11" s="6"/>
      <c r="P11" s="6"/>
      <c r="Q11" s="6"/>
      <c r="R11" s="6"/>
    </row>
    <row r="12" spans="1:18" ht="12.75" customHeight="1">
      <c r="A12" s="20" t="s">
        <v>705</v>
      </c>
      <c r="B12" s="6" t="s">
        <v>128</v>
      </c>
      <c r="C12" s="6" t="s">
        <v>706</v>
      </c>
      <c r="D12" s="21">
        <v>5475</v>
      </c>
      <c r="E12" s="21">
        <v>5599</v>
      </c>
      <c r="F12" s="6"/>
      <c r="G12" s="22" t="s">
        <v>707</v>
      </c>
      <c r="H12" s="6" t="s">
        <v>708</v>
      </c>
      <c r="I12" s="6" t="s">
        <v>631</v>
      </c>
      <c r="J12" s="6" t="s">
        <v>690</v>
      </c>
      <c r="K12" s="6" t="s">
        <v>709</v>
      </c>
      <c r="L12" s="6"/>
      <c r="M12" s="6"/>
      <c r="N12" s="6"/>
      <c r="O12" s="6"/>
      <c r="P12" s="6"/>
      <c r="Q12" s="6"/>
      <c r="R12" s="6"/>
    </row>
    <row r="13" spans="1:18" ht="12.75" customHeight="1">
      <c r="A13" s="20" t="s">
        <v>710</v>
      </c>
      <c r="B13" s="6" t="s">
        <v>109</v>
      </c>
      <c r="C13" s="6" t="s">
        <v>711</v>
      </c>
      <c r="D13" s="21">
        <v>3899</v>
      </c>
      <c r="E13" s="21">
        <v>4176</v>
      </c>
      <c r="F13" s="6"/>
      <c r="G13" s="22" t="s">
        <v>712</v>
      </c>
      <c r="H13" s="6" t="s">
        <v>713</v>
      </c>
      <c r="I13" s="6" t="s">
        <v>631</v>
      </c>
      <c r="J13" s="6" t="s">
        <v>690</v>
      </c>
      <c r="K13" s="6" t="s">
        <v>714</v>
      </c>
      <c r="L13" s="6"/>
      <c r="M13" s="6"/>
      <c r="N13" s="6"/>
      <c r="O13" s="6"/>
      <c r="P13" s="6"/>
      <c r="Q13" s="6"/>
      <c r="R13" s="6"/>
    </row>
    <row r="14" spans="1:18" ht="12.75" customHeight="1">
      <c r="A14" s="20" t="s">
        <v>715</v>
      </c>
      <c r="B14" s="6" t="s">
        <v>22</v>
      </c>
      <c r="C14" s="6" t="s">
        <v>716</v>
      </c>
      <c r="D14" s="21">
        <v>60480</v>
      </c>
      <c r="E14" s="21">
        <v>64009</v>
      </c>
      <c r="F14" s="6"/>
      <c r="G14" s="22" t="s">
        <v>717</v>
      </c>
      <c r="H14" s="6" t="s">
        <v>718</v>
      </c>
      <c r="I14" s="6" t="s">
        <v>631</v>
      </c>
      <c r="J14" s="6" t="s">
        <v>690</v>
      </c>
      <c r="K14" s="6" t="s">
        <v>719</v>
      </c>
      <c r="L14" s="6"/>
      <c r="M14" s="6"/>
      <c r="N14" s="6"/>
      <c r="O14" s="6"/>
      <c r="P14" s="6"/>
      <c r="Q14" s="6"/>
      <c r="R14" s="6"/>
    </row>
    <row r="15" spans="1:18" ht="12.75" customHeight="1">
      <c r="A15" s="20" t="s">
        <v>720</v>
      </c>
      <c r="B15" s="6" t="s">
        <v>23</v>
      </c>
      <c r="C15" s="6" t="s">
        <v>642</v>
      </c>
      <c r="D15" s="21">
        <v>8264</v>
      </c>
      <c r="E15" s="21">
        <v>8689</v>
      </c>
      <c r="F15" s="6"/>
      <c r="G15" s="22" t="s">
        <v>721</v>
      </c>
      <c r="H15" s="6" t="s">
        <v>722</v>
      </c>
      <c r="I15" s="6" t="s">
        <v>631</v>
      </c>
      <c r="J15" s="6" t="s">
        <v>690</v>
      </c>
      <c r="K15" s="6" t="s">
        <v>723</v>
      </c>
      <c r="L15" s="6"/>
      <c r="M15" s="6"/>
      <c r="N15" s="6"/>
      <c r="O15" s="6"/>
      <c r="P15" s="6"/>
      <c r="Q15" s="6"/>
      <c r="R15" s="6"/>
    </row>
    <row r="16" spans="1:18" ht="12.75" customHeight="1">
      <c r="A16" s="20" t="s">
        <v>724</v>
      </c>
      <c r="B16" s="6" t="s">
        <v>24</v>
      </c>
      <c r="C16" s="6" t="s">
        <v>706</v>
      </c>
      <c r="D16" s="21">
        <v>60572</v>
      </c>
      <c r="E16" s="21">
        <v>64931</v>
      </c>
      <c r="F16" s="6"/>
      <c r="G16" s="22" t="s">
        <v>725</v>
      </c>
      <c r="H16" s="6" t="s">
        <v>726</v>
      </c>
      <c r="I16" s="6" t="s">
        <v>631</v>
      </c>
      <c r="J16" s="6" t="s">
        <v>690</v>
      </c>
      <c r="K16" s="6" t="s">
        <v>727</v>
      </c>
      <c r="L16" s="6"/>
      <c r="M16" s="6"/>
      <c r="N16" s="6"/>
      <c r="O16" s="6"/>
      <c r="P16" s="6"/>
      <c r="Q16" s="6"/>
      <c r="R16" s="6"/>
    </row>
    <row r="17" spans="1:18" ht="12.75" customHeight="1">
      <c r="A17" s="20" t="s">
        <v>728</v>
      </c>
      <c r="B17" s="6" t="s">
        <v>25</v>
      </c>
      <c r="C17" s="6" t="s">
        <v>729</v>
      </c>
      <c r="D17" s="21">
        <v>37963</v>
      </c>
      <c r="E17" s="21">
        <v>41552</v>
      </c>
      <c r="F17" s="6"/>
      <c r="G17" s="22" t="s">
        <v>730</v>
      </c>
      <c r="H17" s="6" t="s">
        <v>731</v>
      </c>
      <c r="I17" s="6" t="s">
        <v>631</v>
      </c>
      <c r="J17" s="6" t="s">
        <v>732</v>
      </c>
      <c r="K17" s="6" t="s">
        <v>733</v>
      </c>
      <c r="L17" s="6"/>
      <c r="M17" s="6"/>
      <c r="N17" s="6"/>
      <c r="O17" s="6"/>
      <c r="P17" s="6"/>
      <c r="Q17" s="6"/>
      <c r="R17" s="6"/>
    </row>
    <row r="18" spans="1:18" ht="12.75" customHeight="1">
      <c r="A18" s="20" t="s">
        <v>734</v>
      </c>
      <c r="B18" s="6" t="s">
        <v>110</v>
      </c>
      <c r="C18" s="6" t="s">
        <v>706</v>
      </c>
      <c r="D18" s="21">
        <v>12453</v>
      </c>
      <c r="E18" s="21">
        <v>12880</v>
      </c>
      <c r="F18" s="6"/>
      <c r="G18" s="22" t="s">
        <v>735</v>
      </c>
      <c r="H18" s="6" t="s">
        <v>736</v>
      </c>
      <c r="I18" s="6" t="s">
        <v>631</v>
      </c>
      <c r="J18" s="6" t="s">
        <v>737</v>
      </c>
      <c r="K18" s="6" t="s">
        <v>738</v>
      </c>
      <c r="L18" s="6"/>
      <c r="M18" s="6"/>
      <c r="N18" s="6"/>
      <c r="O18" s="6"/>
      <c r="P18" s="6"/>
      <c r="Q18" s="6"/>
      <c r="R18" s="6"/>
    </row>
    <row r="19" spans="1:18" ht="12.75" customHeight="1">
      <c r="A19" s="20" t="s">
        <v>739</v>
      </c>
      <c r="B19" s="6" t="s">
        <v>26</v>
      </c>
      <c r="C19" s="6" t="s">
        <v>729</v>
      </c>
      <c r="D19" s="21">
        <v>65055</v>
      </c>
      <c r="E19" s="21">
        <v>67937</v>
      </c>
      <c r="F19" s="6"/>
      <c r="G19" s="22" t="s">
        <v>740</v>
      </c>
      <c r="H19" s="6" t="s">
        <v>741</v>
      </c>
      <c r="I19" s="6" t="s">
        <v>631</v>
      </c>
      <c r="J19" s="6" t="s">
        <v>737</v>
      </c>
      <c r="K19" s="6" t="s">
        <v>742</v>
      </c>
      <c r="L19" s="6"/>
      <c r="M19" s="6"/>
      <c r="N19" s="6"/>
      <c r="O19" s="6"/>
      <c r="P19" s="6"/>
      <c r="Q19" s="6"/>
      <c r="R19" s="6"/>
    </row>
    <row r="20" spans="1:18" ht="12.75" customHeight="1">
      <c r="A20" s="20" t="s">
        <v>743</v>
      </c>
      <c r="B20" s="6" t="s">
        <v>111</v>
      </c>
      <c r="C20" s="6" t="s">
        <v>744</v>
      </c>
      <c r="D20" s="21">
        <v>7341</v>
      </c>
      <c r="E20" s="21">
        <v>7043</v>
      </c>
      <c r="F20" s="6"/>
      <c r="G20" s="22" t="s">
        <v>745</v>
      </c>
      <c r="H20" s="6" t="s">
        <v>746</v>
      </c>
      <c r="I20" s="6" t="s">
        <v>631</v>
      </c>
      <c r="J20" s="6" t="s">
        <v>747</v>
      </c>
      <c r="K20" s="6" t="s">
        <v>748</v>
      </c>
      <c r="L20" s="6"/>
      <c r="M20" s="6"/>
      <c r="N20" s="6"/>
      <c r="O20" s="6"/>
      <c r="P20" s="6"/>
      <c r="Q20" s="6"/>
      <c r="R20" s="6"/>
    </row>
    <row r="21" spans="1:18" ht="12.75" customHeight="1">
      <c r="A21" s="20" t="s">
        <v>749</v>
      </c>
      <c r="B21" s="6" t="s">
        <v>144</v>
      </c>
      <c r="C21" s="6" t="s">
        <v>711</v>
      </c>
      <c r="D21" s="21">
        <v>10303</v>
      </c>
      <c r="E21" s="21">
        <v>10940</v>
      </c>
      <c r="F21" s="6"/>
      <c r="G21" s="22" t="s">
        <v>750</v>
      </c>
      <c r="H21" s="6" t="s">
        <v>751</v>
      </c>
      <c r="I21" s="6" t="s">
        <v>631</v>
      </c>
      <c r="J21" s="6" t="s">
        <v>747</v>
      </c>
      <c r="K21" s="6" t="s">
        <v>752</v>
      </c>
      <c r="L21" s="6"/>
      <c r="M21" s="6"/>
      <c r="N21" s="6"/>
      <c r="O21" s="6"/>
      <c r="P21" s="6"/>
      <c r="Q21" s="6"/>
      <c r="R21" s="6"/>
    </row>
    <row r="22" spans="1:18" ht="12.75" customHeight="1">
      <c r="A22" s="20" t="s">
        <v>753</v>
      </c>
      <c r="B22" s="6" t="s">
        <v>140</v>
      </c>
      <c r="C22" s="6" t="s">
        <v>754</v>
      </c>
      <c r="D22" s="21">
        <v>21584</v>
      </c>
      <c r="E22" s="21">
        <v>20548</v>
      </c>
      <c r="F22" s="6"/>
      <c r="G22" s="22" t="s">
        <v>755</v>
      </c>
      <c r="H22" s="6" t="s">
        <v>756</v>
      </c>
      <c r="I22" s="6" t="s">
        <v>631</v>
      </c>
      <c r="J22" s="6" t="s">
        <v>747</v>
      </c>
      <c r="K22" s="6" t="s">
        <v>757</v>
      </c>
      <c r="L22" s="6"/>
      <c r="M22" s="6"/>
      <c r="N22" s="6"/>
      <c r="O22" s="6"/>
      <c r="P22" s="6"/>
      <c r="Q22" s="6"/>
      <c r="R22" s="6"/>
    </row>
    <row r="23" spans="1:18" ht="12.75" customHeight="1">
      <c r="A23" s="20" t="s">
        <v>758</v>
      </c>
      <c r="B23" s="6" t="s">
        <v>122</v>
      </c>
      <c r="C23" s="6" t="s">
        <v>754</v>
      </c>
      <c r="D23" s="21">
        <v>41300</v>
      </c>
      <c r="E23" s="21">
        <v>40139</v>
      </c>
      <c r="F23" s="6"/>
      <c r="G23" s="22" t="s">
        <v>759</v>
      </c>
      <c r="H23" s="6" t="s">
        <v>760</v>
      </c>
      <c r="I23" s="6" t="s">
        <v>631</v>
      </c>
      <c r="J23" s="6" t="s">
        <v>761</v>
      </c>
      <c r="K23" s="6" t="s">
        <v>762</v>
      </c>
      <c r="L23" s="6"/>
      <c r="M23" s="6"/>
      <c r="N23" s="6"/>
      <c r="O23" s="6"/>
      <c r="P23" s="6"/>
      <c r="Q23" s="6"/>
      <c r="R23" s="6"/>
    </row>
    <row r="24" spans="1:18" ht="12.75" customHeight="1">
      <c r="A24" s="20" t="s">
        <v>763</v>
      </c>
      <c r="B24" s="6" t="s">
        <v>27</v>
      </c>
      <c r="C24" s="6" t="s">
        <v>764</v>
      </c>
      <c r="D24" s="21">
        <v>105423</v>
      </c>
      <c r="E24" s="21">
        <v>115141</v>
      </c>
      <c r="F24" s="6"/>
      <c r="G24" s="22" t="s">
        <v>765</v>
      </c>
      <c r="H24" s="6" t="s">
        <v>766</v>
      </c>
      <c r="I24" s="6" t="s">
        <v>631</v>
      </c>
      <c r="J24" s="6" t="s">
        <v>761</v>
      </c>
      <c r="K24" s="6" t="s">
        <v>767</v>
      </c>
      <c r="L24" s="6"/>
      <c r="M24" s="6"/>
      <c r="N24" s="6"/>
      <c r="O24" s="6"/>
      <c r="P24" s="6"/>
      <c r="Q24" s="6"/>
      <c r="R24" s="6"/>
    </row>
    <row r="25" spans="1:18" ht="12.75" customHeight="1">
      <c r="A25" s="20" t="s">
        <v>768</v>
      </c>
      <c r="B25" s="6" t="s">
        <v>29</v>
      </c>
      <c r="C25" s="6" t="s">
        <v>642</v>
      </c>
      <c r="D25" s="21">
        <v>26687</v>
      </c>
      <c r="E25" s="21">
        <v>29267</v>
      </c>
      <c r="F25" s="6"/>
      <c r="G25" s="22" t="s">
        <v>769</v>
      </c>
      <c r="H25" s="6" t="s">
        <v>770</v>
      </c>
      <c r="I25" s="6" t="s">
        <v>631</v>
      </c>
      <c r="J25" s="6" t="s">
        <v>761</v>
      </c>
      <c r="K25" s="6" t="s">
        <v>771</v>
      </c>
      <c r="L25" s="6"/>
      <c r="M25" s="6"/>
      <c r="N25" s="6"/>
      <c r="O25" s="6"/>
      <c r="P25" s="6"/>
      <c r="Q25" s="6"/>
      <c r="R25" s="6"/>
    </row>
    <row r="26" spans="1:18" ht="12.75" customHeight="1">
      <c r="A26" s="20" t="s">
        <v>772</v>
      </c>
      <c r="B26" s="6" t="s">
        <v>30</v>
      </c>
      <c r="C26" s="6" t="s">
        <v>744</v>
      </c>
      <c r="D26" s="21">
        <v>17865</v>
      </c>
      <c r="E26" s="21">
        <v>19689</v>
      </c>
      <c r="F26" s="6"/>
      <c r="G26" s="22" t="s">
        <v>773</v>
      </c>
      <c r="H26" s="6" t="s">
        <v>774</v>
      </c>
      <c r="I26" s="6" t="s">
        <v>631</v>
      </c>
      <c r="J26" s="6" t="s">
        <v>761</v>
      </c>
      <c r="K26" s="6" t="s">
        <v>775</v>
      </c>
      <c r="L26" s="6"/>
      <c r="M26" s="6"/>
      <c r="N26" s="6"/>
      <c r="O26" s="6"/>
      <c r="P26" s="6"/>
      <c r="Q26" s="6"/>
      <c r="R26" s="6"/>
    </row>
    <row r="27" spans="1:18" ht="12.75" customHeight="1">
      <c r="A27" s="20" t="s">
        <v>776</v>
      </c>
      <c r="B27" s="6" t="s">
        <v>116</v>
      </c>
      <c r="C27" s="6" t="s">
        <v>777</v>
      </c>
      <c r="D27" s="21">
        <v>5933</v>
      </c>
      <c r="E27" s="21">
        <v>6334</v>
      </c>
      <c r="F27" s="6"/>
      <c r="G27" s="22" t="s">
        <v>778</v>
      </c>
      <c r="H27" s="6" t="s">
        <v>779</v>
      </c>
      <c r="I27" s="6" t="s">
        <v>631</v>
      </c>
      <c r="J27" s="6" t="s">
        <v>780</v>
      </c>
      <c r="K27" s="6" t="s">
        <v>781</v>
      </c>
      <c r="L27" s="6"/>
      <c r="M27" s="6"/>
      <c r="N27" s="6"/>
      <c r="O27" s="6"/>
      <c r="P27" s="6"/>
      <c r="Q27" s="6"/>
      <c r="R27" s="6"/>
    </row>
    <row r="28" spans="1:18" ht="12.75" customHeight="1">
      <c r="A28" s="20" t="s">
        <v>782</v>
      </c>
      <c r="B28" s="6" t="s">
        <v>145</v>
      </c>
      <c r="C28" s="6" t="s">
        <v>754</v>
      </c>
      <c r="D28" s="21">
        <v>18138</v>
      </c>
      <c r="E28" s="21">
        <v>18370</v>
      </c>
      <c r="F28" s="6"/>
      <c r="G28" s="22" t="s">
        <v>783</v>
      </c>
      <c r="H28" s="6" t="s">
        <v>784</v>
      </c>
      <c r="I28" s="6" t="s">
        <v>631</v>
      </c>
      <c r="J28" s="6" t="s">
        <v>780</v>
      </c>
      <c r="K28" s="6" t="s">
        <v>785</v>
      </c>
      <c r="L28" s="6"/>
      <c r="M28" s="6"/>
      <c r="N28" s="6"/>
      <c r="O28" s="6"/>
      <c r="P28" s="6"/>
      <c r="Q28" s="6"/>
      <c r="R28" s="6"/>
    </row>
    <row r="29" spans="1:18" ht="12.75" customHeight="1">
      <c r="A29" s="20" t="s">
        <v>786</v>
      </c>
      <c r="B29" s="6" t="s">
        <v>117</v>
      </c>
      <c r="C29" s="6" t="s">
        <v>706</v>
      </c>
      <c r="D29" s="21">
        <v>2120</v>
      </c>
      <c r="E29" s="21">
        <v>2166</v>
      </c>
      <c r="F29" s="6"/>
      <c r="G29" s="22" t="s">
        <v>787</v>
      </c>
      <c r="H29" s="6" t="s">
        <v>788</v>
      </c>
      <c r="I29" s="6" t="s">
        <v>631</v>
      </c>
      <c r="J29" s="6" t="s">
        <v>780</v>
      </c>
      <c r="K29" s="6" t="s">
        <v>789</v>
      </c>
      <c r="L29" s="6"/>
      <c r="M29" s="6"/>
      <c r="N29" s="6"/>
      <c r="O29" s="6"/>
      <c r="P29" s="6"/>
      <c r="Q29" s="6"/>
      <c r="R29" s="6"/>
    </row>
    <row r="30" spans="1:18" ht="12.75" customHeight="1">
      <c r="A30" s="20" t="s">
        <v>790</v>
      </c>
      <c r="B30" s="6" t="s">
        <v>31</v>
      </c>
      <c r="C30" s="6" t="s">
        <v>791</v>
      </c>
      <c r="D30" s="21">
        <v>17980</v>
      </c>
      <c r="E30" s="21">
        <v>17820</v>
      </c>
      <c r="F30" s="6"/>
      <c r="G30" s="22" t="s">
        <v>792</v>
      </c>
      <c r="H30" s="6" t="s">
        <v>793</v>
      </c>
      <c r="I30" s="6" t="s">
        <v>631</v>
      </c>
      <c r="J30" s="6" t="s">
        <v>780</v>
      </c>
      <c r="K30" s="6" t="s">
        <v>794</v>
      </c>
      <c r="L30" s="6"/>
      <c r="M30" s="6"/>
      <c r="N30" s="6"/>
      <c r="O30" s="6"/>
      <c r="P30" s="6"/>
      <c r="Q30" s="6"/>
      <c r="R30" s="6"/>
    </row>
    <row r="31" spans="1:18" ht="12.75" customHeight="1">
      <c r="A31" s="20" t="s">
        <v>795</v>
      </c>
      <c r="B31" s="6" t="s">
        <v>92</v>
      </c>
      <c r="C31" s="6" t="s">
        <v>777</v>
      </c>
      <c r="D31" s="21">
        <v>50738</v>
      </c>
      <c r="E31" s="21">
        <v>55196</v>
      </c>
      <c r="F31" s="6"/>
      <c r="G31" s="22" t="s">
        <v>796</v>
      </c>
      <c r="H31" s="6" t="s">
        <v>797</v>
      </c>
      <c r="I31" s="6" t="s">
        <v>631</v>
      </c>
      <c r="J31" s="6" t="s">
        <v>780</v>
      </c>
      <c r="K31" s="6" t="s">
        <v>798</v>
      </c>
      <c r="L31" s="6"/>
      <c r="M31" s="6"/>
      <c r="N31" s="6"/>
      <c r="O31" s="6"/>
      <c r="P31" s="6"/>
      <c r="Q31" s="6"/>
      <c r="R31" s="6"/>
    </row>
    <row r="32" spans="1:18" ht="12.75" customHeight="1">
      <c r="A32" s="20" t="s">
        <v>799</v>
      </c>
      <c r="B32" s="6" t="s">
        <v>32</v>
      </c>
      <c r="C32" s="6" t="s">
        <v>744</v>
      </c>
      <c r="D32" s="21">
        <v>3383</v>
      </c>
      <c r="E32" s="21">
        <v>3270</v>
      </c>
      <c r="F32" s="6"/>
      <c r="G32" s="22" t="s">
        <v>800</v>
      </c>
      <c r="H32" s="6" t="s">
        <v>801</v>
      </c>
      <c r="I32" s="6" t="s">
        <v>802</v>
      </c>
      <c r="J32" s="6" t="s">
        <v>803</v>
      </c>
      <c r="K32" s="6" t="s">
        <v>804</v>
      </c>
      <c r="L32" s="6"/>
      <c r="M32" s="6"/>
      <c r="N32" s="6"/>
      <c r="O32" s="6"/>
      <c r="P32" s="6"/>
      <c r="Q32" s="6"/>
      <c r="R32" s="6"/>
    </row>
    <row r="33" spans="1:18" ht="12.75" customHeight="1">
      <c r="A33" s="20" t="s">
        <v>805</v>
      </c>
      <c r="B33" s="6" t="s">
        <v>33</v>
      </c>
      <c r="C33" s="6" t="s">
        <v>706</v>
      </c>
      <c r="D33" s="21">
        <v>6102</v>
      </c>
      <c r="E33" s="21">
        <v>5983</v>
      </c>
      <c r="F33" s="6"/>
      <c r="G33" s="22" t="s">
        <v>806</v>
      </c>
      <c r="H33" s="6" t="s">
        <v>807</v>
      </c>
      <c r="I33" s="6" t="s">
        <v>802</v>
      </c>
      <c r="J33" s="6" t="s">
        <v>803</v>
      </c>
      <c r="K33" s="6" t="s">
        <v>808</v>
      </c>
      <c r="L33" s="6"/>
      <c r="M33" s="6"/>
      <c r="N33" s="6"/>
      <c r="O33" s="6"/>
      <c r="P33" s="6"/>
      <c r="Q33" s="6"/>
      <c r="R33" s="6"/>
    </row>
    <row r="34" spans="1:18" ht="12.75" customHeight="1">
      <c r="A34" s="20" t="s">
        <v>809</v>
      </c>
      <c r="B34" s="6" t="s">
        <v>94</v>
      </c>
      <c r="C34" s="6" t="s">
        <v>729</v>
      </c>
      <c r="D34" s="21">
        <v>21479</v>
      </c>
      <c r="E34" s="21">
        <v>21226</v>
      </c>
      <c r="F34" s="6"/>
      <c r="G34" s="22" t="s">
        <v>810</v>
      </c>
      <c r="H34" s="6" t="s">
        <v>811</v>
      </c>
      <c r="I34" s="6" t="s">
        <v>802</v>
      </c>
      <c r="J34" s="6" t="s">
        <v>803</v>
      </c>
      <c r="K34" s="6" t="s">
        <v>812</v>
      </c>
      <c r="L34" s="6"/>
      <c r="M34" s="6"/>
      <c r="N34" s="6"/>
      <c r="O34" s="6"/>
      <c r="P34" s="6"/>
      <c r="Q34" s="6"/>
      <c r="R34" s="6"/>
    </row>
    <row r="35" spans="1:18" ht="12.75" customHeight="1">
      <c r="A35" s="20" t="s">
        <v>813</v>
      </c>
      <c r="B35" s="6" t="s">
        <v>105</v>
      </c>
      <c r="C35" s="6" t="s">
        <v>706</v>
      </c>
      <c r="D35" s="21">
        <v>2082</v>
      </c>
      <c r="E35" s="21">
        <v>1981</v>
      </c>
      <c r="F35" s="6"/>
      <c r="G35" s="22" t="s">
        <v>814</v>
      </c>
      <c r="H35" s="6" t="s">
        <v>815</v>
      </c>
      <c r="I35" s="6" t="s">
        <v>802</v>
      </c>
      <c r="J35" s="6" t="s">
        <v>803</v>
      </c>
      <c r="K35" s="6" t="s">
        <v>816</v>
      </c>
      <c r="L35" s="6"/>
      <c r="M35" s="6"/>
      <c r="N35" s="6"/>
      <c r="O35" s="6"/>
      <c r="P35" s="6"/>
      <c r="Q35" s="6"/>
      <c r="R35" s="6"/>
    </row>
    <row r="36" spans="1:18" ht="12.75" customHeight="1">
      <c r="A36" s="20" t="s">
        <v>817</v>
      </c>
      <c r="B36" s="6" t="s">
        <v>34</v>
      </c>
      <c r="C36" s="6" t="s">
        <v>818</v>
      </c>
      <c r="D36" s="21">
        <v>53555</v>
      </c>
      <c r="E36" s="21">
        <v>53039</v>
      </c>
      <c r="F36" s="6"/>
      <c r="G36" s="22" t="s">
        <v>819</v>
      </c>
      <c r="H36" s="6" t="s">
        <v>820</v>
      </c>
      <c r="I36" s="6" t="s">
        <v>802</v>
      </c>
      <c r="J36" s="6" t="s">
        <v>803</v>
      </c>
      <c r="K36" s="6" t="s">
        <v>821</v>
      </c>
      <c r="L36" s="6"/>
      <c r="M36" s="6"/>
      <c r="N36" s="6"/>
      <c r="O36" s="6"/>
      <c r="P36" s="6"/>
      <c r="Q36" s="6"/>
      <c r="R36" s="6"/>
    </row>
    <row r="37" spans="1:18" ht="12.75" customHeight="1">
      <c r="A37" s="20" t="s">
        <v>822</v>
      </c>
      <c r="B37" s="6" t="s">
        <v>89</v>
      </c>
      <c r="C37" s="6" t="s">
        <v>654</v>
      </c>
      <c r="D37" s="21">
        <v>19847</v>
      </c>
      <c r="E37" s="21">
        <v>20011</v>
      </c>
      <c r="F37" s="6"/>
      <c r="G37" s="22" t="s">
        <v>823</v>
      </c>
      <c r="H37" s="6" t="s">
        <v>824</v>
      </c>
      <c r="I37" s="6" t="s">
        <v>802</v>
      </c>
      <c r="J37" s="6" t="s">
        <v>803</v>
      </c>
      <c r="K37" s="6" t="s">
        <v>825</v>
      </c>
      <c r="L37" s="6"/>
      <c r="M37" s="6"/>
      <c r="N37" s="6"/>
      <c r="O37" s="6"/>
      <c r="P37" s="6"/>
      <c r="Q37" s="6"/>
      <c r="R37" s="6"/>
    </row>
    <row r="38" spans="1:18" ht="12.75" customHeight="1">
      <c r="A38" s="20" t="s">
        <v>826</v>
      </c>
      <c r="B38" s="6" t="s">
        <v>125</v>
      </c>
      <c r="C38" s="6" t="s">
        <v>706</v>
      </c>
      <c r="D38" s="21">
        <v>23845</v>
      </c>
      <c r="E38" s="21">
        <v>25920</v>
      </c>
      <c r="F38" s="6"/>
      <c r="G38" s="22" t="s">
        <v>827</v>
      </c>
      <c r="H38" s="6" t="s">
        <v>828</v>
      </c>
      <c r="I38" s="6" t="s">
        <v>802</v>
      </c>
      <c r="J38" s="6" t="s">
        <v>829</v>
      </c>
      <c r="K38" s="6" t="s">
        <v>830</v>
      </c>
      <c r="L38" s="6"/>
      <c r="M38" s="6"/>
      <c r="N38" s="6"/>
      <c r="O38" s="6"/>
      <c r="P38" s="6"/>
      <c r="Q38" s="6"/>
      <c r="R38" s="6"/>
    </row>
    <row r="39" spans="1:18" ht="12.75" customHeight="1">
      <c r="A39" s="20" t="s">
        <v>831</v>
      </c>
      <c r="B39" s="6" t="s">
        <v>112</v>
      </c>
      <c r="C39" s="6" t="s">
        <v>832</v>
      </c>
      <c r="D39" s="21">
        <v>4184</v>
      </c>
      <c r="E39" s="21">
        <v>4199</v>
      </c>
      <c r="F39" s="6"/>
      <c r="G39" s="22" t="s">
        <v>833</v>
      </c>
      <c r="H39" s="6" t="s">
        <v>834</v>
      </c>
      <c r="I39" s="6" t="s">
        <v>802</v>
      </c>
      <c r="J39" s="6" t="s">
        <v>829</v>
      </c>
      <c r="K39" s="6" t="s">
        <v>835</v>
      </c>
      <c r="L39" s="6"/>
      <c r="M39" s="6"/>
      <c r="N39" s="6"/>
      <c r="O39" s="6"/>
      <c r="P39" s="6"/>
      <c r="Q39" s="6"/>
      <c r="R39" s="6"/>
    </row>
    <row r="40" spans="1:18" ht="12.75" customHeight="1">
      <c r="A40" s="20" t="s">
        <v>836</v>
      </c>
      <c r="B40" s="6" t="s">
        <v>35</v>
      </c>
      <c r="C40" s="6" t="s">
        <v>791</v>
      </c>
      <c r="D40" s="21">
        <v>1460148</v>
      </c>
      <c r="E40" s="21">
        <v>1385629</v>
      </c>
      <c r="F40" s="6"/>
      <c r="G40" s="22" t="s">
        <v>837</v>
      </c>
      <c r="H40" s="6" t="s">
        <v>838</v>
      </c>
      <c r="I40" s="6" t="s">
        <v>802</v>
      </c>
      <c r="J40" s="6" t="s">
        <v>829</v>
      </c>
      <c r="K40" s="6" t="s">
        <v>839</v>
      </c>
      <c r="L40" s="6"/>
      <c r="M40" s="6"/>
      <c r="N40" s="6"/>
      <c r="O40" s="6"/>
      <c r="P40" s="6"/>
      <c r="Q40" s="6"/>
      <c r="R40" s="6"/>
    </row>
    <row r="41" spans="1:18" ht="12.75" customHeight="1">
      <c r="A41" s="20" t="s">
        <v>840</v>
      </c>
      <c r="B41" s="6" t="s">
        <v>36</v>
      </c>
      <c r="C41" s="6" t="s">
        <v>654</v>
      </c>
      <c r="D41" s="21">
        <v>9761</v>
      </c>
      <c r="E41" s="21">
        <v>8732</v>
      </c>
      <c r="F41" s="6"/>
      <c r="G41" s="22" t="s">
        <v>841</v>
      </c>
      <c r="H41" s="6" t="s">
        <v>842</v>
      </c>
      <c r="I41" s="6" t="s">
        <v>802</v>
      </c>
      <c r="J41" s="6" t="s">
        <v>829</v>
      </c>
      <c r="K41" s="6" t="s">
        <v>843</v>
      </c>
      <c r="L41" s="6"/>
      <c r="M41" s="6"/>
      <c r="N41" s="6"/>
      <c r="O41" s="6"/>
      <c r="P41" s="6"/>
      <c r="Q41" s="6"/>
      <c r="R41" s="6"/>
    </row>
    <row r="42" spans="1:18" ht="12.75" customHeight="1">
      <c r="A42" s="20" t="s">
        <v>844</v>
      </c>
      <c r="B42" s="6" t="s">
        <v>95</v>
      </c>
      <c r="C42" s="6" t="s">
        <v>744</v>
      </c>
      <c r="D42" s="21">
        <v>5633</v>
      </c>
      <c r="E42" s="21">
        <v>5920</v>
      </c>
      <c r="F42" s="6"/>
      <c r="G42" s="22" t="s">
        <v>845</v>
      </c>
      <c r="H42" s="6" t="s">
        <v>846</v>
      </c>
      <c r="I42" s="6" t="s">
        <v>802</v>
      </c>
      <c r="J42" s="6" t="s">
        <v>829</v>
      </c>
      <c r="K42" s="6" t="s">
        <v>847</v>
      </c>
      <c r="L42" s="6"/>
      <c r="M42" s="6"/>
      <c r="N42" s="6"/>
      <c r="O42" s="6"/>
      <c r="P42" s="6"/>
      <c r="Q42" s="6"/>
      <c r="R42" s="6"/>
    </row>
    <row r="43" spans="1:18" ht="12.75" customHeight="1">
      <c r="A43" s="20" t="s">
        <v>848</v>
      </c>
      <c r="B43" s="6" t="s">
        <v>96</v>
      </c>
      <c r="C43" s="6" t="s">
        <v>744</v>
      </c>
      <c r="D43" s="21">
        <v>8787</v>
      </c>
      <c r="E43" s="21">
        <v>10015</v>
      </c>
      <c r="F43" s="6"/>
      <c r="G43" s="22" t="s">
        <v>849</v>
      </c>
      <c r="H43" s="6" t="s">
        <v>850</v>
      </c>
      <c r="I43" s="6" t="s">
        <v>802</v>
      </c>
      <c r="J43" s="6" t="s">
        <v>829</v>
      </c>
      <c r="K43" s="6" t="s">
        <v>851</v>
      </c>
      <c r="L43" s="6"/>
      <c r="M43" s="6"/>
      <c r="N43" s="6"/>
      <c r="O43" s="6"/>
      <c r="P43" s="6"/>
      <c r="Q43" s="6"/>
      <c r="R43" s="6"/>
    </row>
    <row r="44" spans="1:18" ht="12.75" customHeight="1">
      <c r="A44" s="20" t="s">
        <v>852</v>
      </c>
      <c r="B44" s="6" t="s">
        <v>141</v>
      </c>
      <c r="C44" s="6" t="s">
        <v>754</v>
      </c>
      <c r="D44" s="21">
        <v>24563</v>
      </c>
      <c r="E44" s="21">
        <v>23258</v>
      </c>
      <c r="F44" s="6"/>
      <c r="G44" s="22" t="s">
        <v>853</v>
      </c>
      <c r="H44" s="6" t="s">
        <v>854</v>
      </c>
      <c r="I44" s="6" t="s">
        <v>802</v>
      </c>
      <c r="J44" s="6" t="s">
        <v>829</v>
      </c>
      <c r="K44" s="6" t="s">
        <v>855</v>
      </c>
      <c r="L44" s="6"/>
      <c r="M44" s="6"/>
      <c r="N44" s="6"/>
      <c r="O44" s="6"/>
      <c r="P44" s="6"/>
      <c r="Q44" s="6"/>
      <c r="R44" s="6"/>
    </row>
    <row r="45" spans="1:18" ht="12.75" customHeight="1">
      <c r="A45" s="20" t="s">
        <v>856</v>
      </c>
      <c r="B45" s="6" t="s">
        <v>37</v>
      </c>
      <c r="C45" s="6" t="s">
        <v>791</v>
      </c>
      <c r="D45" s="21">
        <v>53045</v>
      </c>
      <c r="E45" s="21">
        <v>67969</v>
      </c>
      <c r="F45" s="6"/>
      <c r="G45" s="22" t="s">
        <v>857</v>
      </c>
      <c r="H45" s="6" t="s">
        <v>858</v>
      </c>
      <c r="I45" s="6" t="s">
        <v>802</v>
      </c>
      <c r="J45" s="6" t="s">
        <v>859</v>
      </c>
      <c r="K45" s="6" t="s">
        <v>860</v>
      </c>
      <c r="L45" s="6"/>
      <c r="M45" s="6"/>
      <c r="N45" s="6"/>
      <c r="O45" s="6"/>
      <c r="P45" s="6"/>
      <c r="Q45" s="6"/>
      <c r="R45" s="6"/>
    </row>
    <row r="46" spans="1:18" ht="12.75" customHeight="1">
      <c r="A46" s="20" t="s">
        <v>861</v>
      </c>
      <c r="B46" s="6" t="s">
        <v>38</v>
      </c>
      <c r="C46" s="6" t="s">
        <v>791</v>
      </c>
      <c r="D46" s="21">
        <v>19070</v>
      </c>
      <c r="E46" s="21">
        <v>20465</v>
      </c>
      <c r="F46" s="6"/>
      <c r="G46" s="22" t="s">
        <v>862</v>
      </c>
      <c r="H46" s="6" t="s">
        <v>863</v>
      </c>
      <c r="I46" s="6" t="s">
        <v>802</v>
      </c>
      <c r="J46" s="6" t="s">
        <v>859</v>
      </c>
      <c r="K46" s="6" t="s">
        <v>864</v>
      </c>
      <c r="L46" s="6"/>
      <c r="M46" s="6"/>
      <c r="N46" s="6"/>
      <c r="O46" s="6"/>
      <c r="P46" s="6"/>
      <c r="Q46" s="6"/>
      <c r="R46" s="6"/>
    </row>
    <row r="47" spans="1:18" ht="12.75" customHeight="1">
      <c r="A47" s="20" t="s">
        <v>865</v>
      </c>
      <c r="B47" s="6" t="s">
        <v>39</v>
      </c>
      <c r="C47" s="6" t="s">
        <v>628</v>
      </c>
      <c r="D47" s="21">
        <v>33777</v>
      </c>
      <c r="E47" s="21">
        <v>32678</v>
      </c>
      <c r="F47" s="6"/>
      <c r="G47" s="22" t="s">
        <v>866</v>
      </c>
      <c r="H47" s="6" t="s">
        <v>867</v>
      </c>
      <c r="I47" s="6" t="s">
        <v>802</v>
      </c>
      <c r="J47" s="6" t="s">
        <v>859</v>
      </c>
      <c r="K47" s="6" t="s">
        <v>868</v>
      </c>
      <c r="L47" s="6"/>
      <c r="M47" s="6"/>
      <c r="N47" s="6"/>
      <c r="O47" s="6"/>
      <c r="P47" s="6"/>
      <c r="Q47" s="6"/>
      <c r="R47" s="6"/>
    </row>
    <row r="48" spans="1:18" ht="12.75" customHeight="1">
      <c r="A48" s="20" t="s">
        <v>869</v>
      </c>
      <c r="B48" s="6" t="s">
        <v>40</v>
      </c>
      <c r="C48" s="6" t="s">
        <v>729</v>
      </c>
      <c r="D48" s="21">
        <v>24753</v>
      </c>
      <c r="E48" s="21">
        <v>24894</v>
      </c>
      <c r="F48" s="6"/>
      <c r="G48" s="22" t="s">
        <v>870</v>
      </c>
      <c r="H48" s="6" t="s">
        <v>871</v>
      </c>
      <c r="I48" s="6" t="s">
        <v>802</v>
      </c>
      <c r="J48" s="6" t="s">
        <v>859</v>
      </c>
      <c r="K48" s="6" t="s">
        <v>872</v>
      </c>
      <c r="L48" s="6"/>
      <c r="M48" s="6"/>
      <c r="N48" s="6"/>
      <c r="O48" s="6"/>
      <c r="P48" s="6"/>
      <c r="Q48" s="6"/>
      <c r="R48" s="6"/>
    </row>
    <row r="49" spans="1:18" ht="12.75" customHeight="1">
      <c r="A49" s="20" t="s">
        <v>873</v>
      </c>
      <c r="B49" s="6" t="s">
        <v>107</v>
      </c>
      <c r="C49" s="6" t="s">
        <v>628</v>
      </c>
      <c r="D49" s="21">
        <v>19469</v>
      </c>
      <c r="E49" s="21">
        <v>18982</v>
      </c>
      <c r="F49" s="6"/>
      <c r="G49" s="22" t="s">
        <v>874</v>
      </c>
      <c r="H49" s="6" t="s">
        <v>875</v>
      </c>
      <c r="I49" s="6" t="s">
        <v>802</v>
      </c>
      <c r="J49" s="6" t="s">
        <v>859</v>
      </c>
      <c r="K49" s="6" t="s">
        <v>876</v>
      </c>
      <c r="L49" s="6"/>
      <c r="M49" s="6"/>
      <c r="N49" s="6"/>
      <c r="O49" s="6"/>
      <c r="P49" s="6"/>
      <c r="Q49" s="6"/>
      <c r="R49" s="6"/>
    </row>
    <row r="50" spans="1:18" ht="12.75" customHeight="1">
      <c r="A50" s="20" t="s">
        <v>877</v>
      </c>
      <c r="B50" s="6" t="s">
        <v>93</v>
      </c>
      <c r="C50" s="6" t="s">
        <v>764</v>
      </c>
      <c r="D50" s="21">
        <v>9917</v>
      </c>
      <c r="E50" s="21">
        <v>9425</v>
      </c>
      <c r="F50" s="6"/>
      <c r="G50" s="22" t="s">
        <v>878</v>
      </c>
      <c r="H50" s="6" t="s">
        <v>879</v>
      </c>
      <c r="I50" s="6" t="s">
        <v>802</v>
      </c>
      <c r="J50" s="6" t="s">
        <v>880</v>
      </c>
      <c r="K50" s="6" t="s">
        <v>881</v>
      </c>
      <c r="L50" s="6"/>
      <c r="M50" s="6"/>
      <c r="N50" s="6"/>
      <c r="O50" s="6"/>
      <c r="P50" s="6"/>
      <c r="Q50" s="6"/>
      <c r="R50" s="6"/>
    </row>
    <row r="51" spans="1:18" ht="12.75" customHeight="1">
      <c r="A51" s="20" t="s">
        <v>882</v>
      </c>
      <c r="B51" s="6" t="s">
        <v>41</v>
      </c>
      <c r="C51" s="6" t="s">
        <v>777</v>
      </c>
      <c r="D51" s="21">
        <v>46521</v>
      </c>
      <c r="E51" s="21">
        <v>47105</v>
      </c>
      <c r="F51" s="6"/>
      <c r="G51" s="22" t="s">
        <v>883</v>
      </c>
      <c r="H51" s="6" t="s">
        <v>884</v>
      </c>
      <c r="I51" s="6" t="s">
        <v>802</v>
      </c>
      <c r="J51" s="6" t="s">
        <v>880</v>
      </c>
      <c r="K51" s="6" t="s">
        <v>885</v>
      </c>
      <c r="L51" s="6"/>
      <c r="M51" s="6"/>
      <c r="N51" s="6"/>
      <c r="O51" s="6"/>
      <c r="P51" s="6"/>
      <c r="Q51" s="6"/>
      <c r="R51" s="6"/>
    </row>
    <row r="52" spans="1:18" ht="12.75" customHeight="1">
      <c r="A52" s="20" t="s">
        <v>886</v>
      </c>
      <c r="B52" s="6" t="s">
        <v>142</v>
      </c>
      <c r="C52" s="6" t="s">
        <v>791</v>
      </c>
      <c r="D52" s="21">
        <v>17955</v>
      </c>
      <c r="E52" s="21">
        <v>30855</v>
      </c>
      <c r="F52" s="6"/>
      <c r="G52" s="22" t="s">
        <v>887</v>
      </c>
      <c r="H52" s="6" t="s">
        <v>888</v>
      </c>
      <c r="I52" s="6" t="s">
        <v>802</v>
      </c>
      <c r="J52" s="6" t="s">
        <v>880</v>
      </c>
      <c r="K52" s="6" t="s">
        <v>889</v>
      </c>
      <c r="L52" s="6"/>
      <c r="M52" s="6"/>
      <c r="N52" s="6"/>
      <c r="O52" s="6"/>
      <c r="P52" s="6"/>
      <c r="Q52" s="6"/>
      <c r="R52" s="6"/>
    </row>
    <row r="53" spans="1:18" ht="12.75" customHeight="1">
      <c r="A53" s="20" t="s">
        <v>890</v>
      </c>
      <c r="B53" s="6" t="s">
        <v>87</v>
      </c>
      <c r="C53" s="6" t="s">
        <v>706</v>
      </c>
      <c r="D53" s="21">
        <v>5638</v>
      </c>
      <c r="E53" s="21">
        <v>5534</v>
      </c>
      <c r="F53" s="6"/>
      <c r="G53" s="22" t="s">
        <v>891</v>
      </c>
      <c r="H53" s="6" t="s">
        <v>892</v>
      </c>
      <c r="I53" s="6" t="s">
        <v>802</v>
      </c>
      <c r="J53" s="6" t="s">
        <v>880</v>
      </c>
      <c r="K53" s="6" t="s">
        <v>893</v>
      </c>
      <c r="L53" s="6"/>
      <c r="M53" s="6"/>
      <c r="N53" s="6"/>
      <c r="O53" s="6"/>
      <c r="P53" s="6"/>
      <c r="Q53" s="6"/>
      <c r="R53" s="6"/>
    </row>
    <row r="54" spans="1:18" ht="12.75" customHeight="1">
      <c r="A54" s="20" t="s">
        <v>894</v>
      </c>
      <c r="B54" s="6" t="s">
        <v>42</v>
      </c>
      <c r="C54" s="6" t="s">
        <v>818</v>
      </c>
      <c r="D54" s="21">
        <v>164981</v>
      </c>
      <c r="E54" s="21">
        <v>172403</v>
      </c>
      <c r="F54" s="6"/>
      <c r="G54" s="22" t="s">
        <v>895</v>
      </c>
      <c r="H54" s="6" t="s">
        <v>896</v>
      </c>
      <c r="I54" s="6" t="s">
        <v>802</v>
      </c>
      <c r="J54" s="6" t="s">
        <v>897</v>
      </c>
      <c r="K54" s="6" t="s">
        <v>898</v>
      </c>
      <c r="L54" s="6"/>
      <c r="M54" s="6"/>
      <c r="N54" s="6"/>
      <c r="O54" s="6"/>
      <c r="P54" s="6"/>
      <c r="Q54" s="6"/>
      <c r="R54" s="6"/>
    </row>
    <row r="55" spans="1:18" ht="12.75" customHeight="1">
      <c r="A55" s="20" t="s">
        <v>899</v>
      </c>
      <c r="B55" s="6" t="s">
        <v>131</v>
      </c>
      <c r="C55" s="6" t="s">
        <v>706</v>
      </c>
      <c r="D55" s="21">
        <v>5379</v>
      </c>
      <c r="E55" s="21">
        <v>5368</v>
      </c>
      <c r="F55" s="6"/>
      <c r="G55" s="22" t="s">
        <v>900</v>
      </c>
      <c r="H55" s="6" t="s">
        <v>901</v>
      </c>
      <c r="I55" s="6" t="s">
        <v>802</v>
      </c>
      <c r="J55" s="6" t="s">
        <v>897</v>
      </c>
      <c r="K55" s="6" t="s">
        <v>902</v>
      </c>
      <c r="L55" s="6"/>
      <c r="M55" s="6"/>
      <c r="N55" s="6"/>
      <c r="O55" s="6"/>
      <c r="P55" s="6"/>
      <c r="Q55" s="6"/>
      <c r="R55" s="6"/>
    </row>
    <row r="56" spans="1:18" ht="12.75" customHeight="1">
      <c r="A56" s="20" t="s">
        <v>903</v>
      </c>
      <c r="B56" s="6" t="s">
        <v>43</v>
      </c>
      <c r="C56" s="6" t="s">
        <v>654</v>
      </c>
      <c r="D56" s="21">
        <v>22643</v>
      </c>
      <c r="E56" s="21">
        <v>21781</v>
      </c>
      <c r="F56" s="6"/>
      <c r="G56" s="22" t="s">
        <v>904</v>
      </c>
      <c r="H56" s="6" t="s">
        <v>905</v>
      </c>
      <c r="I56" s="6" t="s">
        <v>802</v>
      </c>
      <c r="J56" s="6" t="s">
        <v>897</v>
      </c>
      <c r="K56" s="6" t="s">
        <v>906</v>
      </c>
      <c r="L56" s="6"/>
      <c r="M56" s="6"/>
      <c r="N56" s="6"/>
      <c r="O56" s="6"/>
      <c r="P56" s="6"/>
      <c r="Q56" s="6"/>
      <c r="R56" s="6"/>
    </row>
    <row r="57" spans="1:18" ht="12.75" customHeight="1">
      <c r="A57" s="20" t="s">
        <v>907</v>
      </c>
      <c r="B57" s="6" t="s">
        <v>135</v>
      </c>
      <c r="C57" s="6" t="s">
        <v>777</v>
      </c>
      <c r="D57" s="21">
        <v>2028</v>
      </c>
      <c r="E57" s="21">
        <v>1815</v>
      </c>
      <c r="F57" s="6"/>
      <c r="G57" s="22" t="s">
        <v>908</v>
      </c>
      <c r="H57" s="6" t="s">
        <v>909</v>
      </c>
      <c r="I57" s="6" t="s">
        <v>802</v>
      </c>
      <c r="J57" s="6" t="s">
        <v>897</v>
      </c>
      <c r="K57" s="6" t="s">
        <v>910</v>
      </c>
      <c r="L57" s="6"/>
      <c r="M57" s="6"/>
      <c r="N57" s="6"/>
      <c r="O57" s="6"/>
      <c r="P57" s="6"/>
      <c r="Q57" s="6"/>
      <c r="R57" s="6"/>
    </row>
    <row r="58" spans="1:18" ht="12.75" customHeight="1">
      <c r="A58" s="20" t="s">
        <v>911</v>
      </c>
      <c r="B58" s="6" t="s">
        <v>124</v>
      </c>
      <c r="C58" s="6" t="s">
        <v>777</v>
      </c>
      <c r="D58" s="21">
        <v>3688</v>
      </c>
      <c r="E58" s="21">
        <v>4099</v>
      </c>
      <c r="F58" s="6"/>
      <c r="G58" s="22" t="s">
        <v>912</v>
      </c>
      <c r="H58" s="6" t="s">
        <v>913</v>
      </c>
      <c r="I58" s="6" t="s">
        <v>802</v>
      </c>
      <c r="J58" s="6" t="s">
        <v>897</v>
      </c>
      <c r="K58" s="6" t="s">
        <v>914</v>
      </c>
      <c r="L58" s="6"/>
      <c r="M58" s="6"/>
      <c r="N58" s="6"/>
      <c r="O58" s="6"/>
      <c r="P58" s="6"/>
      <c r="Q58" s="6"/>
      <c r="R58" s="6"/>
    </row>
    <row r="59" spans="1:18" ht="12.75" customHeight="1">
      <c r="A59" s="20" t="s">
        <v>915</v>
      </c>
      <c r="B59" s="6" t="s">
        <v>44</v>
      </c>
      <c r="C59" s="6" t="s">
        <v>711</v>
      </c>
      <c r="D59" s="21">
        <v>14477</v>
      </c>
      <c r="E59" s="21">
        <v>14451</v>
      </c>
      <c r="F59" s="6"/>
      <c r="G59" s="22" t="s">
        <v>916</v>
      </c>
      <c r="H59" s="6" t="s">
        <v>917</v>
      </c>
      <c r="I59" s="6" t="s">
        <v>802</v>
      </c>
      <c r="J59" s="6" t="s">
        <v>897</v>
      </c>
      <c r="K59" s="6" t="s">
        <v>918</v>
      </c>
      <c r="L59" s="6"/>
      <c r="M59" s="6"/>
      <c r="N59" s="6"/>
      <c r="O59" s="6"/>
      <c r="P59" s="6"/>
      <c r="Q59" s="6"/>
      <c r="R59" s="6"/>
    </row>
    <row r="60" spans="1:18" ht="12.75" customHeight="1">
      <c r="A60" s="20" t="s">
        <v>919</v>
      </c>
      <c r="B60" s="6" t="s">
        <v>102</v>
      </c>
      <c r="C60" s="6" t="s">
        <v>777</v>
      </c>
      <c r="D60" s="21">
        <v>13799</v>
      </c>
      <c r="E60" s="21">
        <v>14043</v>
      </c>
      <c r="F60" s="6"/>
      <c r="G60" s="22" t="s">
        <v>920</v>
      </c>
      <c r="H60" s="6" t="s">
        <v>921</v>
      </c>
      <c r="I60" s="6" t="s">
        <v>802</v>
      </c>
      <c r="J60" s="6" t="s">
        <v>922</v>
      </c>
      <c r="K60" s="6" t="s">
        <v>923</v>
      </c>
      <c r="L60" s="6"/>
      <c r="M60" s="6"/>
      <c r="N60" s="6"/>
      <c r="O60" s="6"/>
      <c r="P60" s="6"/>
      <c r="Q60" s="6"/>
      <c r="R60" s="6"/>
    </row>
    <row r="61" spans="1:18" ht="12.75" customHeight="1">
      <c r="A61" s="20" t="s">
        <v>924</v>
      </c>
      <c r="B61" s="6" t="s">
        <v>45</v>
      </c>
      <c r="C61" s="6" t="s">
        <v>628</v>
      </c>
      <c r="D61" s="21">
        <v>5088</v>
      </c>
      <c r="E61" s="21">
        <v>5307</v>
      </c>
      <c r="F61" s="6"/>
      <c r="G61" s="22" t="s">
        <v>925</v>
      </c>
      <c r="H61" s="6" t="s">
        <v>926</v>
      </c>
      <c r="I61" s="6" t="s">
        <v>802</v>
      </c>
      <c r="J61" s="6" t="s">
        <v>922</v>
      </c>
      <c r="K61" s="6" t="s">
        <v>927</v>
      </c>
      <c r="L61" s="6"/>
      <c r="M61" s="6"/>
      <c r="N61" s="6"/>
      <c r="O61" s="6"/>
      <c r="P61" s="6"/>
      <c r="Q61" s="6"/>
      <c r="R61" s="6"/>
    </row>
    <row r="62" spans="1:18" ht="12.75" customHeight="1">
      <c r="A62" s="20" t="s">
        <v>928</v>
      </c>
      <c r="B62" s="6" t="s">
        <v>106</v>
      </c>
      <c r="C62" s="6" t="s">
        <v>744</v>
      </c>
      <c r="D62" s="21">
        <v>19452</v>
      </c>
      <c r="E62" s="21">
        <v>22083</v>
      </c>
      <c r="F62" s="6"/>
      <c r="G62" s="22" t="s">
        <v>929</v>
      </c>
      <c r="H62" s="6" t="s">
        <v>930</v>
      </c>
      <c r="I62" s="6" t="s">
        <v>802</v>
      </c>
      <c r="J62" s="6" t="s">
        <v>922</v>
      </c>
      <c r="K62" s="6" t="s">
        <v>931</v>
      </c>
      <c r="L62" s="6"/>
      <c r="M62" s="6"/>
      <c r="N62" s="6"/>
      <c r="O62" s="6"/>
      <c r="P62" s="6"/>
      <c r="Q62" s="6"/>
      <c r="R62" s="6"/>
    </row>
    <row r="63" spans="1:18" ht="12.75" customHeight="1">
      <c r="A63" s="20" t="s">
        <v>932</v>
      </c>
      <c r="B63" s="6" t="s">
        <v>137</v>
      </c>
      <c r="C63" s="6" t="s">
        <v>711</v>
      </c>
      <c r="D63" s="21">
        <v>3526</v>
      </c>
      <c r="E63" s="21">
        <v>3638</v>
      </c>
      <c r="F63" s="6"/>
      <c r="G63" s="22" t="s">
        <v>933</v>
      </c>
      <c r="H63" s="6" t="s">
        <v>934</v>
      </c>
      <c r="I63" s="6" t="s">
        <v>802</v>
      </c>
      <c r="J63" s="6" t="s">
        <v>922</v>
      </c>
      <c r="K63" s="6" t="s">
        <v>935</v>
      </c>
      <c r="L63" s="6"/>
      <c r="M63" s="6"/>
      <c r="N63" s="6"/>
      <c r="O63" s="6"/>
      <c r="P63" s="6"/>
      <c r="Q63" s="6"/>
      <c r="R63" s="6"/>
    </row>
    <row r="64" spans="1:18" ht="12.75" customHeight="1">
      <c r="A64" s="20" t="s">
        <v>936</v>
      </c>
      <c r="B64" s="6" t="s">
        <v>46</v>
      </c>
      <c r="C64" s="6" t="s">
        <v>729</v>
      </c>
      <c r="D64" s="21">
        <v>99461</v>
      </c>
      <c r="E64" s="21">
        <v>106050</v>
      </c>
      <c r="F64" s="6"/>
      <c r="G64" s="22" t="s">
        <v>937</v>
      </c>
      <c r="H64" s="6" t="s">
        <v>938</v>
      </c>
      <c r="I64" s="6" t="s">
        <v>802</v>
      </c>
      <c r="J64" s="6" t="s">
        <v>922</v>
      </c>
      <c r="K64" s="6" t="s">
        <v>939</v>
      </c>
      <c r="L64" s="6"/>
      <c r="M64" s="6"/>
      <c r="N64" s="6"/>
      <c r="O64" s="6"/>
      <c r="P64" s="6"/>
      <c r="Q64" s="6"/>
      <c r="R64" s="6"/>
    </row>
    <row r="65" spans="1:18" ht="12.75" customHeight="1">
      <c r="A65" s="20" t="s">
        <v>940</v>
      </c>
      <c r="B65" s="6" t="s">
        <v>99</v>
      </c>
      <c r="C65" s="6" t="s">
        <v>941</v>
      </c>
      <c r="D65" s="21">
        <v>32357</v>
      </c>
      <c r="E65" s="21">
        <v>33588</v>
      </c>
      <c r="F65" s="6"/>
      <c r="G65" s="22" t="s">
        <v>942</v>
      </c>
      <c r="H65" s="6" t="s">
        <v>943</v>
      </c>
      <c r="I65" s="6" t="s">
        <v>802</v>
      </c>
      <c r="J65" s="6" t="s">
        <v>922</v>
      </c>
      <c r="K65" s="6" t="s">
        <v>944</v>
      </c>
      <c r="L65" s="6"/>
      <c r="M65" s="6"/>
      <c r="N65" s="6"/>
      <c r="O65" s="6"/>
      <c r="P65" s="6"/>
      <c r="Q65" s="6"/>
      <c r="R65" s="6"/>
    </row>
    <row r="66" spans="1:18" ht="12.75" customHeight="1">
      <c r="A66" s="20" t="s">
        <v>945</v>
      </c>
      <c r="B66" s="6" t="s">
        <v>47</v>
      </c>
      <c r="C66" s="6" t="s">
        <v>764</v>
      </c>
      <c r="D66" s="21">
        <v>11192</v>
      </c>
      <c r="E66" s="21">
        <v>11386</v>
      </c>
      <c r="F66" s="6"/>
      <c r="G66" s="22" t="s">
        <v>946</v>
      </c>
      <c r="H66" s="6" t="s">
        <v>947</v>
      </c>
      <c r="I66" s="6" t="s">
        <v>802</v>
      </c>
      <c r="J66" s="6" t="s">
        <v>922</v>
      </c>
      <c r="K66" s="6" t="s">
        <v>948</v>
      </c>
      <c r="L66" s="6"/>
      <c r="M66" s="6"/>
      <c r="N66" s="6"/>
      <c r="O66" s="6"/>
      <c r="P66" s="6"/>
      <c r="Q66" s="6"/>
      <c r="R66" s="6"/>
    </row>
    <row r="67" spans="1:18" ht="12.75" customHeight="1">
      <c r="A67" s="20" t="s">
        <v>949</v>
      </c>
      <c r="B67" s="6" t="s">
        <v>48</v>
      </c>
      <c r="C67" s="6" t="s">
        <v>729</v>
      </c>
      <c r="D67" s="21">
        <v>51944</v>
      </c>
      <c r="E67" s="21">
        <v>53659</v>
      </c>
      <c r="F67" s="6"/>
      <c r="G67" s="22" t="s">
        <v>950</v>
      </c>
      <c r="H67" s="6" t="s">
        <v>951</v>
      </c>
      <c r="I67" s="6" t="s">
        <v>802</v>
      </c>
      <c r="J67" s="6" t="s">
        <v>922</v>
      </c>
      <c r="K67" s="6" t="s">
        <v>952</v>
      </c>
      <c r="L67" s="6"/>
      <c r="M67" s="6"/>
      <c r="N67" s="6"/>
      <c r="O67" s="6"/>
      <c r="P67" s="6"/>
      <c r="Q67" s="6"/>
      <c r="R67" s="6"/>
    </row>
    <row r="68" spans="1:18" ht="12.75" customHeight="1">
      <c r="A68" s="20" t="s">
        <v>953</v>
      </c>
      <c r="B68" s="6" t="s">
        <v>129</v>
      </c>
      <c r="C68" s="6" t="s">
        <v>711</v>
      </c>
      <c r="D68" s="21">
        <v>275640</v>
      </c>
      <c r="E68" s="21">
        <v>291839</v>
      </c>
      <c r="F68" s="6"/>
      <c r="G68" s="22" t="s">
        <v>954</v>
      </c>
      <c r="H68" s="6" t="s">
        <v>955</v>
      </c>
      <c r="I68" s="6" t="s">
        <v>802</v>
      </c>
      <c r="J68" s="6" t="s">
        <v>922</v>
      </c>
      <c r="K68" s="6" t="s">
        <v>956</v>
      </c>
      <c r="L68" s="6"/>
      <c r="M68" s="6"/>
      <c r="N68" s="6"/>
      <c r="O68" s="6"/>
      <c r="P68" s="6"/>
      <c r="Q68" s="6"/>
      <c r="R68" s="6"/>
    </row>
    <row r="69" spans="1:18" ht="12.75" customHeight="1">
      <c r="A69" s="20" t="s">
        <v>957</v>
      </c>
      <c r="B69" s="6" t="s">
        <v>103</v>
      </c>
      <c r="C69" s="6" t="s">
        <v>754</v>
      </c>
      <c r="D69" s="21">
        <v>10704</v>
      </c>
      <c r="E69" s="21">
        <v>11303</v>
      </c>
      <c r="F69" s="6"/>
      <c r="G69" s="22" t="s">
        <v>958</v>
      </c>
      <c r="H69" s="6" t="s">
        <v>959</v>
      </c>
      <c r="I69" s="6" t="s">
        <v>802</v>
      </c>
      <c r="J69" s="6" t="s">
        <v>960</v>
      </c>
      <c r="K69" s="6" t="s">
        <v>961</v>
      </c>
      <c r="L69" s="6"/>
      <c r="M69" s="6"/>
      <c r="N69" s="6"/>
      <c r="O69" s="6"/>
      <c r="P69" s="6"/>
      <c r="Q69" s="6"/>
      <c r="R69" s="6"/>
    </row>
    <row r="70" spans="1:18" ht="12.75" customHeight="1">
      <c r="A70" s="20" t="s">
        <v>962</v>
      </c>
      <c r="B70" s="6" t="s">
        <v>49</v>
      </c>
      <c r="C70" s="6" t="s">
        <v>777</v>
      </c>
      <c r="D70" s="21">
        <v>8379</v>
      </c>
      <c r="E70" s="21">
        <v>7734</v>
      </c>
      <c r="F70" s="6"/>
      <c r="G70" s="22" t="s">
        <v>963</v>
      </c>
      <c r="H70" s="6" t="s">
        <v>964</v>
      </c>
      <c r="I70" s="6" t="s">
        <v>965</v>
      </c>
      <c r="J70" s="6" t="s">
        <v>966</v>
      </c>
      <c r="K70" s="6" t="s">
        <v>967</v>
      </c>
      <c r="L70" s="6"/>
      <c r="M70" s="6"/>
      <c r="N70" s="6"/>
      <c r="O70" s="6"/>
      <c r="P70" s="6"/>
      <c r="Q70" s="6"/>
      <c r="R70" s="6"/>
    </row>
    <row r="71" spans="1:18" ht="12.75" customHeight="1">
      <c r="A71" s="20" t="s">
        <v>968</v>
      </c>
      <c r="B71" s="6" t="s">
        <v>143</v>
      </c>
      <c r="C71" s="6" t="s">
        <v>791</v>
      </c>
      <c r="D71" s="21">
        <v>183437</v>
      </c>
      <c r="E71" s="21">
        <v>232852</v>
      </c>
      <c r="F71" s="6"/>
      <c r="G71" s="22" t="s">
        <v>969</v>
      </c>
      <c r="H71" s="6" t="s">
        <v>970</v>
      </c>
      <c r="I71" s="6" t="s">
        <v>965</v>
      </c>
      <c r="J71" s="6" t="s">
        <v>966</v>
      </c>
      <c r="K71" s="6" t="s">
        <v>971</v>
      </c>
      <c r="L71" s="6"/>
      <c r="M71" s="6"/>
      <c r="N71" s="6"/>
      <c r="O71" s="6"/>
      <c r="P71" s="6"/>
      <c r="Q71" s="6"/>
      <c r="R71" s="6"/>
    </row>
    <row r="72" spans="1:18" ht="12.75" customHeight="1">
      <c r="A72" s="20" t="s">
        <v>972</v>
      </c>
      <c r="B72" s="6" t="s">
        <v>50</v>
      </c>
      <c r="C72" s="6" t="s">
        <v>791</v>
      </c>
      <c r="D72" s="21">
        <v>3117</v>
      </c>
      <c r="E72" s="21">
        <v>2924</v>
      </c>
      <c r="F72" s="6"/>
      <c r="G72" s="22" t="s">
        <v>973</v>
      </c>
      <c r="H72" s="6" t="s">
        <v>974</v>
      </c>
      <c r="I72" s="6" t="s">
        <v>965</v>
      </c>
      <c r="J72" s="6" t="s">
        <v>975</v>
      </c>
      <c r="K72" s="6" t="s">
        <v>976</v>
      </c>
      <c r="L72" s="6"/>
      <c r="M72" s="6"/>
      <c r="N72" s="6"/>
      <c r="O72" s="6"/>
      <c r="P72" s="6"/>
      <c r="Q72" s="6"/>
      <c r="R72" s="6"/>
    </row>
    <row r="73" spans="1:18" ht="12.75" customHeight="1">
      <c r="A73" s="20" t="s">
        <v>977</v>
      </c>
      <c r="B73" s="6" t="s">
        <v>113</v>
      </c>
      <c r="C73" s="6" t="s">
        <v>818</v>
      </c>
      <c r="D73" s="21">
        <v>7349</v>
      </c>
      <c r="E73" s="21">
        <v>7609</v>
      </c>
      <c r="F73" s="6"/>
      <c r="G73" s="22" t="s">
        <v>978</v>
      </c>
      <c r="H73" s="6" t="s">
        <v>979</v>
      </c>
      <c r="I73" s="6" t="s">
        <v>965</v>
      </c>
      <c r="J73" s="6" t="s">
        <v>975</v>
      </c>
      <c r="K73" s="6" t="s">
        <v>980</v>
      </c>
      <c r="L73" s="6"/>
      <c r="M73" s="6"/>
      <c r="N73" s="6"/>
      <c r="O73" s="6"/>
      <c r="P73" s="6"/>
      <c r="Q73" s="6"/>
      <c r="R73" s="6"/>
    </row>
    <row r="74" spans="1:18" ht="12.75" customHeight="1">
      <c r="A74" s="20" t="s">
        <v>981</v>
      </c>
      <c r="B74" s="6" t="s">
        <v>51</v>
      </c>
      <c r="C74" s="6" t="s">
        <v>818</v>
      </c>
      <c r="D74" s="21">
        <v>69725</v>
      </c>
      <c r="E74" s="21">
        <v>72230</v>
      </c>
      <c r="F74" s="6"/>
      <c r="G74" s="22" t="s">
        <v>982</v>
      </c>
      <c r="H74" s="6" t="s">
        <v>983</v>
      </c>
      <c r="I74" s="6" t="s">
        <v>965</v>
      </c>
      <c r="J74" s="6" t="s">
        <v>975</v>
      </c>
      <c r="K74" s="6" t="s">
        <v>984</v>
      </c>
      <c r="L74" s="6"/>
      <c r="M74" s="6"/>
      <c r="N74" s="6"/>
      <c r="O74" s="6"/>
      <c r="P74" s="6"/>
      <c r="Q74" s="6"/>
      <c r="R74" s="6"/>
    </row>
    <row r="75" spans="1:18" ht="12.75" customHeight="1">
      <c r="A75" s="20" t="s">
        <v>985</v>
      </c>
      <c r="B75" s="6" t="s">
        <v>126</v>
      </c>
      <c r="C75" s="6" t="s">
        <v>628</v>
      </c>
      <c r="D75" s="21">
        <v>15890</v>
      </c>
      <c r="E75" s="21">
        <v>16792</v>
      </c>
      <c r="F75" s="6"/>
      <c r="G75" s="22" t="s">
        <v>986</v>
      </c>
      <c r="H75" s="6" t="s">
        <v>987</v>
      </c>
      <c r="I75" s="6" t="s">
        <v>965</v>
      </c>
      <c r="J75" s="6" t="s">
        <v>975</v>
      </c>
      <c r="K75" s="6" t="s">
        <v>988</v>
      </c>
      <c r="L75" s="6"/>
      <c r="M75" s="6"/>
      <c r="N75" s="6"/>
      <c r="O75" s="6"/>
      <c r="P75" s="6"/>
      <c r="Q75" s="6"/>
      <c r="R75" s="6"/>
    </row>
    <row r="76" spans="1:18" ht="12.75" customHeight="1">
      <c r="A76" s="20" t="s">
        <v>989</v>
      </c>
      <c r="B76" s="6" t="s">
        <v>123</v>
      </c>
      <c r="C76" s="6" t="s">
        <v>654</v>
      </c>
      <c r="D76" s="21">
        <v>3783</v>
      </c>
      <c r="E76" s="21">
        <v>3791</v>
      </c>
      <c r="F76" s="6"/>
      <c r="G76" s="22"/>
      <c r="H76" s="6"/>
      <c r="I76" s="6" t="s">
        <v>965</v>
      </c>
      <c r="J76" s="6" t="s">
        <v>975</v>
      </c>
      <c r="K76" s="6" t="s">
        <v>990</v>
      </c>
      <c r="L76" s="6"/>
      <c r="M76" s="6"/>
      <c r="N76" s="6"/>
      <c r="O76" s="6"/>
      <c r="P76" s="6"/>
      <c r="Q76" s="6"/>
      <c r="R76" s="6"/>
    </row>
    <row r="77" spans="1:18" ht="12.75" customHeight="1">
      <c r="A77" s="20" t="s">
        <v>991</v>
      </c>
      <c r="B77" s="6" t="s">
        <v>52</v>
      </c>
      <c r="C77" s="6" t="s">
        <v>744</v>
      </c>
      <c r="D77" s="21">
        <v>3122</v>
      </c>
      <c r="E77" s="21">
        <v>3095</v>
      </c>
      <c r="F77" s="6"/>
      <c r="G77" s="22"/>
      <c r="H77" s="6"/>
      <c r="I77" s="6" t="s">
        <v>965</v>
      </c>
      <c r="J77" s="6" t="s">
        <v>975</v>
      </c>
      <c r="K77" s="6" t="s">
        <v>992</v>
      </c>
      <c r="L77" s="6"/>
      <c r="M77" s="6"/>
      <c r="N77" s="6"/>
      <c r="O77" s="6"/>
      <c r="P77" s="6"/>
      <c r="Q77" s="6"/>
      <c r="R77" s="6"/>
    </row>
    <row r="78" spans="1:18" ht="12.75" customHeight="1">
      <c r="A78" s="20" t="s">
        <v>993</v>
      </c>
      <c r="B78" s="6" t="s">
        <v>53</v>
      </c>
      <c r="C78" s="6" t="s">
        <v>642</v>
      </c>
      <c r="D78" s="21">
        <v>27777</v>
      </c>
      <c r="E78" s="21">
        <v>28102</v>
      </c>
      <c r="F78" s="6"/>
      <c r="G78" s="22"/>
      <c r="H78" s="6"/>
      <c r="I78" s="6" t="s">
        <v>965</v>
      </c>
      <c r="J78" s="6" t="s">
        <v>994</v>
      </c>
      <c r="K78" s="6" t="s">
        <v>995</v>
      </c>
      <c r="L78" s="6"/>
      <c r="M78" s="6"/>
      <c r="N78" s="6"/>
      <c r="O78" s="6"/>
      <c r="P78" s="6"/>
      <c r="Q78" s="6"/>
      <c r="R78" s="6"/>
    </row>
    <row r="79" spans="1:18" ht="12.75" customHeight="1">
      <c r="A79" s="20" t="s">
        <v>996</v>
      </c>
      <c r="B79" s="6" t="s">
        <v>54</v>
      </c>
      <c r="C79" s="6" t="s">
        <v>628</v>
      </c>
      <c r="D79" s="21">
        <v>32960</v>
      </c>
      <c r="E79" s="21">
        <v>31965</v>
      </c>
      <c r="F79" s="6"/>
      <c r="G79" s="22"/>
      <c r="H79" s="6"/>
      <c r="I79" s="6" t="s">
        <v>965</v>
      </c>
      <c r="J79" s="6" t="s">
        <v>994</v>
      </c>
      <c r="K79" s="6" t="s">
        <v>997</v>
      </c>
      <c r="L79" s="6"/>
      <c r="M79" s="6"/>
      <c r="N79" s="6"/>
      <c r="O79" s="6"/>
      <c r="P79" s="6"/>
      <c r="Q79" s="6"/>
      <c r="R79" s="6"/>
    </row>
    <row r="80" spans="1:18" ht="12.75" customHeight="1">
      <c r="A80" s="20" t="s">
        <v>998</v>
      </c>
      <c r="B80" s="6" t="s">
        <v>100</v>
      </c>
      <c r="C80" s="6" t="s">
        <v>764</v>
      </c>
      <c r="D80" s="21">
        <v>14278</v>
      </c>
      <c r="E80" s="21">
        <v>16431</v>
      </c>
      <c r="F80" s="6"/>
      <c r="G80" s="22"/>
      <c r="H80" s="6"/>
      <c r="I80" s="6" t="s">
        <v>965</v>
      </c>
      <c r="J80" s="6" t="s">
        <v>994</v>
      </c>
      <c r="K80" s="6" t="s">
        <v>999</v>
      </c>
      <c r="L80" s="6"/>
      <c r="M80" s="6"/>
      <c r="N80" s="6"/>
      <c r="O80" s="6"/>
      <c r="P80" s="6"/>
      <c r="Q80" s="6"/>
      <c r="R80" s="6"/>
    </row>
    <row r="81" spans="1:18" ht="12.75" customHeight="1">
      <c r="A81" s="20" t="s">
        <v>1000</v>
      </c>
      <c r="B81" s="6" t="s">
        <v>55</v>
      </c>
      <c r="C81" s="6" t="s">
        <v>711</v>
      </c>
      <c r="D81" s="21">
        <v>5643</v>
      </c>
      <c r="E81" s="21">
        <v>5086</v>
      </c>
      <c r="F81" s="6"/>
      <c r="G81" s="22"/>
      <c r="H81" s="6"/>
      <c r="I81" s="6" t="s">
        <v>965</v>
      </c>
      <c r="J81" s="6" t="s">
        <v>994</v>
      </c>
      <c r="K81" s="6" t="s">
        <v>1001</v>
      </c>
      <c r="L81" s="6"/>
      <c r="M81" s="6"/>
      <c r="N81" s="6"/>
      <c r="O81" s="6"/>
      <c r="P81" s="6"/>
      <c r="Q81" s="6"/>
      <c r="R81" s="6"/>
    </row>
    <row r="82" spans="1:18" ht="12.75" customHeight="1">
      <c r="A82" s="20" t="s">
        <v>1002</v>
      </c>
      <c r="B82" s="6" t="s">
        <v>97</v>
      </c>
      <c r="C82" s="6" t="s">
        <v>744</v>
      </c>
      <c r="D82" s="21">
        <v>3033</v>
      </c>
      <c r="E82" s="21">
        <v>3515</v>
      </c>
      <c r="F82" s="6"/>
      <c r="G82" s="22"/>
      <c r="H82" s="6"/>
      <c r="I82" s="6" t="s">
        <v>965</v>
      </c>
      <c r="J82" s="6" t="s">
        <v>994</v>
      </c>
      <c r="K82" s="6" t="s">
        <v>1003</v>
      </c>
      <c r="L82" s="6"/>
      <c r="M82" s="6"/>
      <c r="N82" s="6"/>
      <c r="O82" s="6"/>
      <c r="P82" s="6"/>
      <c r="Q82" s="6"/>
      <c r="R82" s="6"/>
    </row>
    <row r="83" spans="1:18" ht="12.75" customHeight="1">
      <c r="A83" s="20" t="s">
        <v>1004</v>
      </c>
      <c r="B83" s="6" t="s">
        <v>56</v>
      </c>
      <c r="C83" s="6" t="s">
        <v>642</v>
      </c>
      <c r="D83" s="21">
        <v>36778</v>
      </c>
      <c r="E83" s="21">
        <v>37186</v>
      </c>
      <c r="F83" s="6"/>
      <c r="G83" s="22"/>
      <c r="H83" s="6"/>
      <c r="I83" s="6" t="s">
        <v>965</v>
      </c>
      <c r="J83" s="6" t="s">
        <v>994</v>
      </c>
      <c r="K83" s="6" t="s">
        <v>1005</v>
      </c>
      <c r="L83" s="6"/>
      <c r="M83" s="6"/>
      <c r="N83" s="6"/>
      <c r="O83" s="6"/>
      <c r="P83" s="6"/>
      <c r="Q83" s="6"/>
      <c r="R83" s="6"/>
    </row>
    <row r="84" spans="1:18" ht="12.75" customHeight="1">
      <c r="A84" s="20" t="s">
        <v>1006</v>
      </c>
      <c r="B84" s="6" t="s">
        <v>57</v>
      </c>
      <c r="C84" s="6" t="s">
        <v>654</v>
      </c>
      <c r="D84" s="21">
        <v>80365</v>
      </c>
      <c r="E84" s="21">
        <v>87690</v>
      </c>
      <c r="F84" s="6"/>
      <c r="G84" s="22"/>
      <c r="H84" s="6"/>
      <c r="I84" s="6" t="s">
        <v>965</v>
      </c>
      <c r="J84" s="6" t="s">
        <v>1007</v>
      </c>
      <c r="K84" s="6" t="s">
        <v>1008</v>
      </c>
      <c r="L84" s="6"/>
      <c r="M84" s="6"/>
      <c r="N84" s="6"/>
      <c r="O84" s="6"/>
      <c r="P84" s="6"/>
      <c r="Q84" s="6"/>
      <c r="R84" s="6"/>
    </row>
    <row r="85" spans="1:18" ht="12.75" customHeight="1">
      <c r="A85" s="20" t="s">
        <v>1009</v>
      </c>
      <c r="B85" s="6" t="s">
        <v>58</v>
      </c>
      <c r="C85" s="6" t="s">
        <v>711</v>
      </c>
      <c r="D85" s="21">
        <v>15126</v>
      </c>
      <c r="E85" s="21">
        <v>14997</v>
      </c>
      <c r="F85" s="6"/>
      <c r="G85" s="22"/>
      <c r="H85" s="6"/>
      <c r="I85" s="6" t="s">
        <v>965</v>
      </c>
      <c r="J85" s="6" t="s">
        <v>1007</v>
      </c>
      <c r="K85" s="6" t="s">
        <v>1010</v>
      </c>
      <c r="L85" s="6"/>
      <c r="M85" s="6"/>
      <c r="N85" s="6"/>
      <c r="O85" s="6"/>
      <c r="P85" s="6"/>
      <c r="Q85" s="6"/>
      <c r="R85" s="6"/>
    </row>
    <row r="86" spans="1:18" ht="12.75" customHeight="1">
      <c r="A86" s="20" t="s">
        <v>1011</v>
      </c>
      <c r="B86" s="6" t="s">
        <v>59</v>
      </c>
      <c r="C86" s="6" t="s">
        <v>764</v>
      </c>
      <c r="D86" s="21">
        <v>38396</v>
      </c>
      <c r="E86" s="21">
        <v>38955</v>
      </c>
      <c r="F86" s="6"/>
      <c r="G86" s="22"/>
      <c r="H86" s="6"/>
      <c r="I86" s="6" t="s">
        <v>965</v>
      </c>
      <c r="J86" s="6" t="s">
        <v>1007</v>
      </c>
      <c r="K86" s="6" t="s">
        <v>1012</v>
      </c>
      <c r="L86" s="6"/>
      <c r="M86" s="6"/>
      <c r="N86" s="6"/>
      <c r="O86" s="6"/>
      <c r="P86" s="6"/>
      <c r="Q86" s="6"/>
      <c r="R86" s="6"/>
    </row>
    <row r="87" spans="1:18" ht="12.75" customHeight="1">
      <c r="A87" s="20" t="s">
        <v>1013</v>
      </c>
      <c r="B87" s="6" t="s">
        <v>85</v>
      </c>
      <c r="C87" s="6" t="s">
        <v>642</v>
      </c>
      <c r="D87" s="21">
        <v>19506</v>
      </c>
      <c r="E87" s="21">
        <v>21245</v>
      </c>
      <c r="F87" s="6"/>
      <c r="G87" s="22"/>
      <c r="H87" s="6"/>
      <c r="I87" s="6" t="s">
        <v>965</v>
      </c>
      <c r="J87" s="6" t="s">
        <v>1014</v>
      </c>
      <c r="K87" s="6" t="s">
        <v>1015</v>
      </c>
      <c r="L87" s="6"/>
      <c r="M87" s="6"/>
      <c r="N87" s="6"/>
      <c r="O87" s="6"/>
      <c r="P87" s="6"/>
      <c r="Q87" s="6"/>
      <c r="R87" s="6"/>
    </row>
    <row r="88" spans="1:18" ht="12.75" customHeight="1">
      <c r="A88" s="20" t="s">
        <v>1016</v>
      </c>
      <c r="B88" s="6" t="s">
        <v>60</v>
      </c>
      <c r="C88" s="6" t="s">
        <v>764</v>
      </c>
      <c r="D88" s="21">
        <v>16579</v>
      </c>
      <c r="E88" s="21">
        <v>16705</v>
      </c>
      <c r="F88" s="6"/>
      <c r="G88" s="22"/>
      <c r="H88" s="6"/>
      <c r="I88" s="6" t="s">
        <v>965</v>
      </c>
      <c r="J88" s="6" t="s">
        <v>1014</v>
      </c>
      <c r="K88" s="6" t="s">
        <v>1017</v>
      </c>
      <c r="L88" s="6"/>
      <c r="M88" s="6"/>
      <c r="N88" s="6"/>
      <c r="O88" s="6"/>
      <c r="P88" s="6"/>
      <c r="Q88" s="6"/>
      <c r="R88" s="6"/>
    </row>
    <row r="89" spans="1:18" ht="12.75" customHeight="1">
      <c r="A89" s="20" t="s">
        <v>1018</v>
      </c>
      <c r="B89" s="6" t="s">
        <v>61</v>
      </c>
      <c r="C89" s="6" t="s">
        <v>706</v>
      </c>
      <c r="D89" s="21">
        <v>17257</v>
      </c>
      <c r="E89" s="21">
        <v>16603</v>
      </c>
      <c r="F89" s="6"/>
      <c r="G89" s="22"/>
      <c r="H89" s="6"/>
      <c r="I89" s="6" t="s">
        <v>965</v>
      </c>
      <c r="J89" s="6" t="s">
        <v>1014</v>
      </c>
      <c r="K89" s="6" t="s">
        <v>1019</v>
      </c>
      <c r="L89" s="6"/>
      <c r="M89" s="6"/>
      <c r="N89" s="6"/>
      <c r="O89" s="6"/>
      <c r="P89" s="6"/>
      <c r="Q89" s="6"/>
      <c r="R89" s="6"/>
    </row>
    <row r="90" spans="1:18" ht="12.75" customHeight="1">
      <c r="A90" s="20" t="s">
        <v>1020</v>
      </c>
      <c r="B90" s="6" t="s">
        <v>62</v>
      </c>
      <c r="C90" s="6" t="s">
        <v>642</v>
      </c>
      <c r="D90" s="21">
        <v>3703</v>
      </c>
      <c r="E90" s="21">
        <v>4072</v>
      </c>
      <c r="F90" s="6"/>
      <c r="G90" s="22"/>
      <c r="H90" s="6"/>
      <c r="I90" s="6" t="s">
        <v>965</v>
      </c>
      <c r="J90" s="6" t="s">
        <v>1014</v>
      </c>
      <c r="K90" s="6" t="s">
        <v>1021</v>
      </c>
      <c r="L90" s="6"/>
      <c r="M90" s="6"/>
      <c r="N90" s="6"/>
      <c r="O90" s="6"/>
      <c r="P90" s="6"/>
      <c r="Q90" s="6"/>
      <c r="R90" s="6"/>
    </row>
    <row r="91" spans="1:18" ht="12.75" customHeight="1">
      <c r="A91" s="20" t="s">
        <v>1022</v>
      </c>
      <c r="B91" s="6" t="s">
        <v>63</v>
      </c>
      <c r="C91" s="6" t="s">
        <v>706</v>
      </c>
      <c r="D91" s="21">
        <v>7005</v>
      </c>
      <c r="E91" s="21">
        <v>7302</v>
      </c>
      <c r="F91" s="6"/>
      <c r="G91" s="22"/>
      <c r="H91" s="6"/>
      <c r="I91" s="6" t="s">
        <v>965</v>
      </c>
      <c r="J91" s="6" t="s">
        <v>1014</v>
      </c>
      <c r="K91" s="6" t="s">
        <v>1023</v>
      </c>
      <c r="L91" s="6"/>
      <c r="M91" s="6"/>
      <c r="N91" s="6"/>
      <c r="O91" s="6"/>
      <c r="P91" s="6"/>
      <c r="Q91" s="6"/>
      <c r="R91" s="6"/>
    </row>
    <row r="92" spans="1:18" ht="12.75" customHeight="1">
      <c r="A92" s="20" t="s">
        <v>1024</v>
      </c>
      <c r="B92" s="6" t="s">
        <v>64</v>
      </c>
      <c r="C92" s="6" t="s">
        <v>941</v>
      </c>
      <c r="D92" s="21">
        <v>41278</v>
      </c>
      <c r="E92" s="21">
        <v>39839</v>
      </c>
      <c r="F92" s="6"/>
      <c r="G92" s="22"/>
      <c r="H92" s="6"/>
      <c r="I92" s="6" t="s">
        <v>965</v>
      </c>
      <c r="J92" s="6" t="s">
        <v>1014</v>
      </c>
      <c r="K92" s="6" t="s">
        <v>1025</v>
      </c>
      <c r="L92" s="6"/>
      <c r="M92" s="6"/>
      <c r="N92" s="6"/>
      <c r="O92" s="6"/>
      <c r="P92" s="6"/>
      <c r="Q92" s="6"/>
      <c r="R92" s="6"/>
    </row>
    <row r="93" spans="1:18" ht="12.75" customHeight="1">
      <c r="A93" s="20" t="s">
        <v>1026</v>
      </c>
      <c r="B93" s="6" t="s">
        <v>90</v>
      </c>
      <c r="C93" s="6" t="s">
        <v>642</v>
      </c>
      <c r="D93" s="21">
        <v>10317</v>
      </c>
      <c r="E93" s="21">
        <v>11039</v>
      </c>
      <c r="F93" s="6"/>
      <c r="G93" s="22"/>
      <c r="H93" s="6"/>
      <c r="I93" s="6" t="s">
        <v>965</v>
      </c>
      <c r="J93" s="6" t="s">
        <v>1027</v>
      </c>
      <c r="K93" s="6" t="s">
        <v>1028</v>
      </c>
      <c r="L93" s="6"/>
      <c r="M93" s="6"/>
      <c r="N93" s="6"/>
      <c r="O93" s="6"/>
      <c r="P93" s="6"/>
      <c r="Q93" s="6"/>
      <c r="R93" s="6"/>
    </row>
    <row r="94" spans="1:18" ht="12.75" customHeight="1">
      <c r="A94" s="20" t="s">
        <v>1029</v>
      </c>
      <c r="B94" s="6" t="s">
        <v>65</v>
      </c>
      <c r="C94" s="6" t="s">
        <v>628</v>
      </c>
      <c r="D94" s="21">
        <v>141322</v>
      </c>
      <c r="E94" s="21">
        <v>150190</v>
      </c>
      <c r="F94" s="6"/>
      <c r="G94" s="22"/>
      <c r="H94" s="6"/>
      <c r="I94" s="6" t="s">
        <v>965</v>
      </c>
      <c r="J94" s="6" t="s">
        <v>1030</v>
      </c>
      <c r="K94" s="6" t="s">
        <v>1031</v>
      </c>
      <c r="L94" s="6"/>
      <c r="M94" s="6"/>
      <c r="N94" s="6"/>
      <c r="O94" s="6"/>
      <c r="P94" s="6"/>
      <c r="Q94" s="6"/>
      <c r="R94" s="6"/>
    </row>
    <row r="95" spans="1:18" ht="12.75" customHeight="1">
      <c r="A95" s="20" t="s">
        <v>1032</v>
      </c>
      <c r="B95" s="6" t="s">
        <v>66</v>
      </c>
      <c r="C95" s="6" t="s">
        <v>654</v>
      </c>
      <c r="D95" s="21">
        <v>42009</v>
      </c>
      <c r="E95" s="21">
        <v>44353</v>
      </c>
      <c r="F95" s="6"/>
      <c r="G95" s="22"/>
      <c r="H95" s="6"/>
      <c r="I95" s="6" t="s">
        <v>965</v>
      </c>
      <c r="J95" s="6" t="s">
        <v>1030</v>
      </c>
      <c r="K95" s="6" t="s">
        <v>1033</v>
      </c>
      <c r="L95" s="6"/>
      <c r="M95" s="6"/>
      <c r="N95" s="6"/>
      <c r="O95" s="6"/>
      <c r="P95" s="6"/>
      <c r="Q95" s="6"/>
      <c r="R95" s="6"/>
    </row>
    <row r="96" spans="1:18" ht="12.75" customHeight="1">
      <c r="A96" s="20" t="s">
        <v>1034</v>
      </c>
      <c r="B96" s="6" t="s">
        <v>67</v>
      </c>
      <c r="C96" s="6" t="s">
        <v>654</v>
      </c>
      <c r="D96" s="21">
        <v>9608</v>
      </c>
      <c r="E96" s="21">
        <v>9647</v>
      </c>
      <c r="F96" s="6"/>
      <c r="G96" s="22"/>
      <c r="H96" s="6"/>
      <c r="I96" s="6" t="s">
        <v>965</v>
      </c>
      <c r="J96" s="6" t="s">
        <v>1035</v>
      </c>
      <c r="K96" s="6" t="s">
        <v>1036</v>
      </c>
      <c r="L96" s="6"/>
      <c r="M96" s="6"/>
      <c r="N96" s="6"/>
      <c r="O96" s="6"/>
      <c r="P96" s="6"/>
      <c r="Q96" s="6"/>
      <c r="R96" s="6"/>
    </row>
    <row r="97" spans="1:18" ht="12.75" customHeight="1">
      <c r="A97" s="20" t="s">
        <v>1037</v>
      </c>
      <c r="B97" s="6" t="s">
        <v>68</v>
      </c>
      <c r="C97" s="6" t="s">
        <v>777</v>
      </c>
      <c r="D97" s="21">
        <v>20961</v>
      </c>
      <c r="E97" s="21">
        <v>22758</v>
      </c>
      <c r="F97" s="6"/>
      <c r="G97" s="22"/>
      <c r="H97" s="6"/>
      <c r="I97" s="6" t="s">
        <v>965</v>
      </c>
      <c r="J97" s="6" t="s">
        <v>1035</v>
      </c>
      <c r="K97" s="6" t="s">
        <v>1038</v>
      </c>
      <c r="L97" s="6"/>
      <c r="M97" s="6"/>
      <c r="N97" s="6"/>
      <c r="O97" s="6"/>
      <c r="P97" s="6"/>
      <c r="Q97" s="6"/>
      <c r="R97" s="6"/>
    </row>
    <row r="98" spans="1:18" ht="12.75" customHeight="1">
      <c r="A98" s="20" t="s">
        <v>1039</v>
      </c>
      <c r="B98" s="6" t="s">
        <v>69</v>
      </c>
      <c r="C98" s="6" t="s">
        <v>791</v>
      </c>
      <c r="D98" s="21">
        <v>549442</v>
      </c>
      <c r="E98" s="21">
        <v>727750</v>
      </c>
      <c r="F98" s="6"/>
      <c r="G98" s="22"/>
      <c r="H98" s="6"/>
      <c r="I98" s="6" t="s">
        <v>965</v>
      </c>
      <c r="J98" s="6" t="s">
        <v>1035</v>
      </c>
      <c r="K98" s="6" t="s">
        <v>1040</v>
      </c>
      <c r="L98" s="6"/>
      <c r="M98" s="6"/>
      <c r="N98" s="6"/>
      <c r="O98" s="6"/>
      <c r="P98" s="6"/>
      <c r="Q98" s="6"/>
      <c r="R98" s="6"/>
    </row>
    <row r="99" spans="1:18" ht="12.75" customHeight="1">
      <c r="A99" s="20" t="s">
        <v>1041</v>
      </c>
      <c r="B99" s="6" t="s">
        <v>70</v>
      </c>
      <c r="C99" s="6" t="s">
        <v>791</v>
      </c>
      <c r="D99" s="21">
        <v>664193</v>
      </c>
      <c r="E99" s="21">
        <v>687127</v>
      </c>
      <c r="F99" s="6"/>
      <c r="G99" s="22"/>
      <c r="H99" s="6"/>
      <c r="I99" s="6" t="s">
        <v>965</v>
      </c>
      <c r="J99" s="6" t="s">
        <v>1035</v>
      </c>
      <c r="K99" s="6" t="s">
        <v>1042</v>
      </c>
      <c r="L99" s="6"/>
      <c r="M99" s="6"/>
      <c r="N99" s="6"/>
      <c r="O99" s="6"/>
      <c r="P99" s="6"/>
      <c r="Q99" s="6"/>
      <c r="R99" s="6"/>
    </row>
    <row r="100" spans="1:18" ht="12.75" customHeight="1">
      <c r="A100" s="20" t="s">
        <v>1043</v>
      </c>
      <c r="B100" s="6" t="s">
        <v>119</v>
      </c>
      <c r="C100" s="6" t="s">
        <v>764</v>
      </c>
      <c r="D100" s="21">
        <v>10310</v>
      </c>
      <c r="E100" s="21">
        <v>11219</v>
      </c>
      <c r="F100" s="6"/>
      <c r="G100" s="22"/>
      <c r="H100" s="6"/>
      <c r="I100" s="6" t="s">
        <v>965</v>
      </c>
      <c r="J100" s="6" t="s">
        <v>1044</v>
      </c>
      <c r="K100" s="6" t="s">
        <v>1045</v>
      </c>
      <c r="L100" s="6"/>
      <c r="M100" s="6"/>
      <c r="N100" s="6"/>
      <c r="O100" s="6"/>
      <c r="P100" s="6"/>
      <c r="Q100" s="6"/>
      <c r="R100" s="6"/>
    </row>
    <row r="101" spans="1:18" ht="12.75" customHeight="1">
      <c r="A101" s="20" t="s">
        <v>1046</v>
      </c>
      <c r="B101" s="6" t="s">
        <v>72</v>
      </c>
      <c r="C101" s="6" t="s">
        <v>754</v>
      </c>
      <c r="D101" s="21">
        <v>35824</v>
      </c>
      <c r="E101" s="21">
        <v>36316</v>
      </c>
      <c r="F101" s="6"/>
      <c r="G101" s="22"/>
      <c r="H101" s="6"/>
      <c r="I101" s="6" t="s">
        <v>965</v>
      </c>
      <c r="J101" s="6" t="s">
        <v>1044</v>
      </c>
      <c r="K101" s="6" t="s">
        <v>1047</v>
      </c>
      <c r="L101" s="6"/>
      <c r="M101" s="6"/>
      <c r="N101" s="6"/>
      <c r="O101" s="6"/>
      <c r="P101" s="6"/>
      <c r="Q101" s="6"/>
      <c r="R101" s="6"/>
    </row>
    <row r="102" spans="1:18" ht="12.75" customHeight="1">
      <c r="A102" s="20" t="s">
        <v>1048</v>
      </c>
      <c r="B102" s="6" t="s">
        <v>73</v>
      </c>
      <c r="C102" s="6" t="s">
        <v>791</v>
      </c>
      <c r="D102" s="21">
        <v>536111</v>
      </c>
      <c r="E102" s="21">
        <v>569913</v>
      </c>
      <c r="F102" s="6"/>
      <c r="G102" s="22"/>
      <c r="H102" s="6"/>
      <c r="I102" s="6" t="s">
        <v>965</v>
      </c>
      <c r="J102" s="6" t="s">
        <v>1044</v>
      </c>
      <c r="K102" s="6" t="s">
        <v>1049</v>
      </c>
      <c r="L102" s="6"/>
      <c r="M102" s="6"/>
      <c r="N102" s="6"/>
      <c r="O102" s="6"/>
      <c r="P102" s="6"/>
      <c r="Q102" s="6"/>
      <c r="R102" s="6"/>
    </row>
    <row r="103" spans="1:18" ht="12.75" customHeight="1">
      <c r="A103" s="20" t="s">
        <v>1050</v>
      </c>
      <c r="B103" s="6" t="s">
        <v>74</v>
      </c>
      <c r="C103" s="6" t="s">
        <v>706</v>
      </c>
      <c r="D103" s="21">
        <v>5960</v>
      </c>
      <c r="E103" s="21">
        <v>5961</v>
      </c>
      <c r="F103" s="6"/>
      <c r="G103" s="22"/>
      <c r="H103" s="6"/>
      <c r="I103" s="6" t="s">
        <v>1051</v>
      </c>
      <c r="J103" s="6" t="s">
        <v>1052</v>
      </c>
      <c r="K103" s="6" t="s">
        <v>1053</v>
      </c>
      <c r="L103" s="6"/>
      <c r="M103" s="6"/>
      <c r="N103" s="6"/>
      <c r="O103" s="6"/>
      <c r="P103" s="6"/>
      <c r="Q103" s="6"/>
      <c r="R103" s="6"/>
    </row>
    <row r="104" spans="1:18" ht="12.75" customHeight="1">
      <c r="A104" s="20" t="s">
        <v>1054</v>
      </c>
      <c r="B104" s="6" t="s">
        <v>75</v>
      </c>
      <c r="C104" s="6" t="s">
        <v>764</v>
      </c>
      <c r="D104" s="21">
        <v>7256</v>
      </c>
      <c r="E104" s="21">
        <v>7565</v>
      </c>
      <c r="F104" s="6"/>
      <c r="G104" s="22"/>
      <c r="H104" s="6"/>
      <c r="I104" s="6" t="s">
        <v>1051</v>
      </c>
      <c r="J104" s="6" t="s">
        <v>1052</v>
      </c>
      <c r="K104" s="6" t="s">
        <v>1055</v>
      </c>
      <c r="L104" s="6"/>
      <c r="M104" s="6"/>
      <c r="N104" s="6"/>
      <c r="O104" s="6"/>
      <c r="P104" s="6"/>
      <c r="Q104" s="6"/>
      <c r="R104" s="6"/>
    </row>
    <row r="105" spans="1:18" ht="12.75" customHeight="1">
      <c r="A105" s="20" t="s">
        <v>1056</v>
      </c>
      <c r="B105" s="6" t="s">
        <v>98</v>
      </c>
      <c r="C105" s="6" t="s">
        <v>744</v>
      </c>
      <c r="D105" s="21">
        <v>4412</v>
      </c>
      <c r="E105" s="21">
        <v>4180</v>
      </c>
      <c r="F105" s="6"/>
      <c r="G105" s="22"/>
      <c r="H105" s="6"/>
      <c r="I105" s="6" t="s">
        <v>1051</v>
      </c>
      <c r="J105" s="6" t="s">
        <v>1057</v>
      </c>
      <c r="K105" s="6" t="s">
        <v>1058</v>
      </c>
      <c r="L105" s="6"/>
      <c r="M105" s="6"/>
      <c r="N105" s="6"/>
      <c r="O105" s="6"/>
      <c r="P105" s="6"/>
      <c r="Q105" s="6"/>
      <c r="R105" s="6"/>
    </row>
    <row r="106" spans="1:18" ht="12.75" customHeight="1">
      <c r="A106" s="20" t="s">
        <v>1059</v>
      </c>
      <c r="B106" s="6" t="s">
        <v>76</v>
      </c>
      <c r="C106" s="6" t="s">
        <v>729</v>
      </c>
      <c r="D106" s="21">
        <v>23171</v>
      </c>
      <c r="E106" s="21">
        <v>23573</v>
      </c>
      <c r="F106" s="6"/>
      <c r="G106" s="22"/>
      <c r="H106" s="6"/>
      <c r="I106" s="6" t="s">
        <v>1051</v>
      </c>
      <c r="J106" s="6" t="s">
        <v>1057</v>
      </c>
      <c r="K106" s="6" t="s">
        <v>1060</v>
      </c>
      <c r="L106" s="6"/>
      <c r="M106" s="6"/>
      <c r="N106" s="6"/>
      <c r="O106" s="6"/>
      <c r="P106" s="6"/>
      <c r="Q106" s="6"/>
      <c r="R106" s="6"/>
    </row>
    <row r="107" spans="1:18" ht="12.75" customHeight="1">
      <c r="A107" s="20" t="s">
        <v>1061</v>
      </c>
      <c r="B107" s="6" t="s">
        <v>77</v>
      </c>
      <c r="C107" s="6" t="s">
        <v>706</v>
      </c>
      <c r="D107" s="21">
        <v>4229</v>
      </c>
      <c r="E107" s="21">
        <v>5482</v>
      </c>
      <c r="F107" s="6"/>
      <c r="G107" s="22"/>
      <c r="H107" s="6"/>
      <c r="I107" s="6" t="s">
        <v>1051</v>
      </c>
      <c r="J107" s="6" t="s">
        <v>1057</v>
      </c>
      <c r="K107" s="6" t="s">
        <v>1062</v>
      </c>
      <c r="L107" s="6"/>
      <c r="M107" s="6"/>
      <c r="N107" s="6"/>
      <c r="O107" s="6"/>
      <c r="P107" s="6"/>
      <c r="Q107" s="6"/>
      <c r="R107" s="6"/>
    </row>
    <row r="108" spans="1:18" ht="12.75" customHeight="1">
      <c r="A108" s="20" t="s">
        <v>1063</v>
      </c>
      <c r="B108" s="6" t="s">
        <v>114</v>
      </c>
      <c r="C108" s="6" t="s">
        <v>777</v>
      </c>
      <c r="D108" s="21">
        <v>6156</v>
      </c>
      <c r="E108" s="21">
        <v>6702</v>
      </c>
      <c r="F108" s="6"/>
      <c r="G108" s="22"/>
      <c r="H108" s="6"/>
      <c r="I108" s="6" t="s">
        <v>1051</v>
      </c>
      <c r="J108" s="6" t="s">
        <v>1064</v>
      </c>
      <c r="K108" s="6" t="s">
        <v>1065</v>
      </c>
      <c r="L108" s="6"/>
      <c r="M108" s="6"/>
      <c r="N108" s="6"/>
      <c r="O108" s="6"/>
      <c r="P108" s="6"/>
      <c r="Q108" s="6"/>
      <c r="R108" s="6"/>
    </row>
    <row r="109" spans="1:18" ht="12.75" customHeight="1">
      <c r="A109" s="20" t="s">
        <v>1066</v>
      </c>
      <c r="B109" s="6" t="s">
        <v>86</v>
      </c>
      <c r="C109" s="6" t="s">
        <v>764</v>
      </c>
      <c r="D109" s="21">
        <v>34182</v>
      </c>
      <c r="E109" s="21">
        <v>37518</v>
      </c>
      <c r="F109" s="6"/>
      <c r="G109" s="22"/>
      <c r="H109" s="6"/>
      <c r="I109" s="6" t="s">
        <v>1051</v>
      </c>
      <c r="J109" s="6" t="s">
        <v>1064</v>
      </c>
      <c r="K109" s="6" t="s">
        <v>1067</v>
      </c>
      <c r="L109" s="6"/>
      <c r="M109" s="6"/>
      <c r="N109" s="6"/>
      <c r="O109" s="6"/>
      <c r="P109" s="6"/>
      <c r="Q109" s="6"/>
      <c r="R109" s="6"/>
    </row>
    <row r="110" spans="1:18" ht="12.75" customHeight="1">
      <c r="A110" s="20" t="s">
        <v>1068</v>
      </c>
      <c r="B110" s="6" t="s">
        <v>78</v>
      </c>
      <c r="C110" s="6" t="s">
        <v>941</v>
      </c>
      <c r="D110" s="21">
        <v>17325</v>
      </c>
      <c r="E110" s="21">
        <v>19069</v>
      </c>
      <c r="F110" s="6"/>
      <c r="G110" s="22"/>
      <c r="H110" s="6"/>
      <c r="I110" s="6" t="s">
        <v>1051</v>
      </c>
      <c r="J110" s="6" t="s">
        <v>1064</v>
      </c>
      <c r="K110" s="6" t="s">
        <v>1069</v>
      </c>
      <c r="L110" s="6"/>
      <c r="M110" s="6"/>
      <c r="N110" s="6"/>
      <c r="O110" s="6"/>
      <c r="P110" s="6"/>
      <c r="Q110" s="6"/>
      <c r="R110" s="6"/>
    </row>
    <row r="111" spans="1:18" ht="12.75" customHeight="1">
      <c r="A111" s="20" t="s">
        <v>1070</v>
      </c>
      <c r="B111" s="6" t="s">
        <v>79</v>
      </c>
      <c r="C111" s="6" t="s">
        <v>706</v>
      </c>
      <c r="D111" s="21">
        <v>13446</v>
      </c>
      <c r="E111" s="21">
        <v>13799</v>
      </c>
      <c r="F111" s="6"/>
      <c r="G111" s="22"/>
      <c r="H111" s="6"/>
      <c r="I111" s="6" t="s">
        <v>1051</v>
      </c>
      <c r="J111" s="6" t="s">
        <v>1064</v>
      </c>
      <c r="K111" s="6" t="s">
        <v>1071</v>
      </c>
      <c r="L111" s="6"/>
      <c r="M111" s="6"/>
      <c r="N111" s="6"/>
      <c r="O111" s="6"/>
      <c r="P111" s="6"/>
      <c r="Q111" s="6"/>
      <c r="R111" s="6"/>
    </row>
    <row r="112" spans="1:18" ht="12.75" customHeight="1">
      <c r="A112" s="20" t="s">
        <v>1072</v>
      </c>
      <c r="B112" s="6" t="s">
        <v>133</v>
      </c>
      <c r="C112" s="6" t="s">
        <v>628</v>
      </c>
      <c r="D112" s="21">
        <v>6924</v>
      </c>
      <c r="E112" s="21">
        <v>6627</v>
      </c>
      <c r="F112" s="6"/>
      <c r="G112" s="22"/>
      <c r="H112" s="6"/>
      <c r="I112" s="6" t="s">
        <v>1051</v>
      </c>
      <c r="J112" s="6" t="s">
        <v>1073</v>
      </c>
      <c r="K112" s="6" t="s">
        <v>1074</v>
      </c>
      <c r="L112" s="6"/>
      <c r="M112" s="6"/>
      <c r="N112" s="6"/>
      <c r="O112" s="6"/>
      <c r="P112" s="6"/>
      <c r="Q112" s="6"/>
      <c r="R112" s="6"/>
    </row>
    <row r="113" spans="1:5" ht="12.75" customHeight="1">
      <c r="A113" s="20" t="s">
        <v>1075</v>
      </c>
      <c r="B113" s="6" t="s">
        <v>120</v>
      </c>
      <c r="C113" s="6" t="s">
        <v>777</v>
      </c>
      <c r="D113" s="21">
        <v>5389</v>
      </c>
      <c r="E113" s="21">
        <v>6151</v>
      </c>
    </row>
    <row r="114" spans="1:5" ht="12.75" customHeight="1">
      <c r="A114" s="20" t="s">
        <v>1076</v>
      </c>
      <c r="B114" s="6" t="s">
        <v>91</v>
      </c>
      <c r="C114" s="6" t="s">
        <v>764</v>
      </c>
      <c r="D114" s="21">
        <v>16105</v>
      </c>
      <c r="E114" s="21">
        <v>16548</v>
      </c>
    </row>
    <row r="115" spans="1:5" ht="12.75" customHeight="1">
      <c r="A115" s="20" t="s">
        <v>1077</v>
      </c>
      <c r="B115" s="6" t="s">
        <v>130</v>
      </c>
      <c r="C115" s="6" t="s">
        <v>642</v>
      </c>
      <c r="D115" s="21">
        <v>17824</v>
      </c>
      <c r="E115" s="21">
        <v>19063</v>
      </c>
    </row>
    <row r="116" spans="1:5" ht="12.75" customHeight="1">
      <c r="A116" s="20" t="s">
        <v>1078</v>
      </c>
      <c r="B116" s="6" t="s">
        <v>132</v>
      </c>
      <c r="C116" s="6" t="s">
        <v>744</v>
      </c>
      <c r="D116" s="21">
        <v>5417</v>
      </c>
      <c r="E116" s="21">
        <v>5525</v>
      </c>
    </row>
    <row r="117" spans="1:5" ht="12.75" customHeight="1">
      <c r="A117" s="20" t="s">
        <v>1079</v>
      </c>
      <c r="B117" s="6" t="s">
        <v>101</v>
      </c>
      <c r="C117" s="6" t="s">
        <v>818</v>
      </c>
      <c r="D117" s="21">
        <v>20257</v>
      </c>
      <c r="E117" s="21">
        <v>20088</v>
      </c>
    </row>
    <row r="118" spans="1:5" ht="12.75" customHeight="1">
      <c r="A118" s="20" t="s">
        <v>1080</v>
      </c>
      <c r="B118" s="6" t="s">
        <v>121</v>
      </c>
      <c r="C118" s="6" t="s">
        <v>628</v>
      </c>
      <c r="D118" s="21">
        <v>4110</v>
      </c>
      <c r="E118" s="21">
        <v>4388</v>
      </c>
    </row>
    <row r="119" spans="1:5" ht="12.75" customHeight="1">
      <c r="A119" s="20" t="s">
        <v>1081</v>
      </c>
      <c r="B119" s="6" t="s">
        <v>80</v>
      </c>
      <c r="C119" s="6" t="s">
        <v>1082</v>
      </c>
      <c r="D119" s="21">
        <v>22586</v>
      </c>
      <c r="E119" s="21">
        <v>22394</v>
      </c>
    </row>
    <row r="120" spans="1:5" ht="12.75" customHeight="1">
      <c r="A120" s="20" t="s">
        <v>1083</v>
      </c>
      <c r="B120" s="6" t="s">
        <v>81</v>
      </c>
      <c r="C120" s="6" t="s">
        <v>642</v>
      </c>
      <c r="D120" s="21">
        <v>28205</v>
      </c>
      <c r="E120" s="21">
        <v>30472</v>
      </c>
    </row>
    <row r="121" spans="1:5" ht="12.75" customHeight="1">
      <c r="A121" s="20" t="s">
        <v>1084</v>
      </c>
      <c r="B121" s="6" t="s">
        <v>82</v>
      </c>
      <c r="C121" s="6" t="s">
        <v>791</v>
      </c>
      <c r="D121" s="21">
        <v>1332272</v>
      </c>
      <c r="E121" s="21">
        <v>1476491</v>
      </c>
    </row>
    <row r="122" spans="1:5" ht="12.75" customHeight="1">
      <c r="A122" s="20" t="s">
        <v>1085</v>
      </c>
      <c r="B122" s="6" t="s">
        <v>83</v>
      </c>
      <c r="C122" s="6" t="s">
        <v>764</v>
      </c>
      <c r="D122" s="21">
        <v>29190</v>
      </c>
      <c r="E122" s="21">
        <v>33713</v>
      </c>
    </row>
    <row r="123" spans="1:5" ht="12.75" customHeight="1">
      <c r="A123" s="20" t="s">
        <v>1086</v>
      </c>
      <c r="B123" s="6" t="s">
        <v>115</v>
      </c>
      <c r="C123" s="6" t="s">
        <v>764</v>
      </c>
      <c r="D123" s="21">
        <v>7027</v>
      </c>
      <c r="E123" s="21">
        <v>7466</v>
      </c>
    </row>
    <row r="124" spans="1:5" ht="12.75" customHeight="1">
      <c r="A124" s="20" t="s">
        <v>1087</v>
      </c>
      <c r="B124" s="6" t="s">
        <v>127</v>
      </c>
      <c r="C124" s="6" t="s">
        <v>716</v>
      </c>
      <c r="D124" s="21">
        <v>17893</v>
      </c>
      <c r="E124" s="21">
        <v>19279</v>
      </c>
    </row>
    <row r="125" spans="1:5" ht="12.75" customHeight="1">
      <c r="A125" s="20" t="s">
        <v>1088</v>
      </c>
      <c r="B125" s="6" t="s">
        <v>84</v>
      </c>
      <c r="C125" s="6" t="s">
        <v>791</v>
      </c>
      <c r="D125" s="21">
        <v>68519</v>
      </c>
      <c r="E125" s="21">
        <v>64806</v>
      </c>
    </row>
    <row r="126" spans="1:5" ht="12.75" customHeight="1">
      <c r="A126" s="20" t="s">
        <v>1089</v>
      </c>
      <c r="B126" s="6" t="s">
        <v>436</v>
      </c>
      <c r="C126" s="6" t="s">
        <v>628</v>
      </c>
      <c r="D126" s="21">
        <v>18952</v>
      </c>
      <c r="E126" s="21">
        <v>18341</v>
      </c>
    </row>
    <row r="127" spans="1:5" ht="12.75" customHeight="1">
      <c r="A127" s="6"/>
      <c r="B127" s="6" t="s">
        <v>1090</v>
      </c>
      <c r="C127" s="6"/>
      <c r="D127" s="21">
        <f t="shared" ref="D127:E127" si="0">SUM(D2:D126)</f>
        <v>7842822</v>
      </c>
      <c r="E127" s="21">
        <f t="shared" si="0"/>
        <v>8348151</v>
      </c>
    </row>
  </sheetData>
  <pageMargins left="0.7" right="0.7" top="0.75" bottom="0.75" header="0" footer="0"/>
  <pageSetup orientation="landscape"/>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001"/>
  <sheetViews>
    <sheetView workbookViewId="0">
      <pane xSplit="3" ySplit="1" topLeftCell="D2" activePane="bottomRight" state="frozen"/>
      <selection pane="topRight" activeCell="D1" sqref="D1"/>
      <selection pane="bottomLeft" activeCell="A2" sqref="A2"/>
      <selection pane="bottomRight" activeCell="D2" sqref="D2"/>
    </sheetView>
  </sheetViews>
  <sheetFormatPr baseColWidth="10" defaultColWidth="14.42578125" defaultRowHeight="15" customHeight="1"/>
  <cols>
    <col min="1" max="1" width="4" customWidth="1"/>
    <col min="2" max="2" width="5" customWidth="1"/>
    <col min="3" max="3" width="107.140625" customWidth="1"/>
    <col min="4" max="4" width="22.85546875" customWidth="1"/>
    <col min="5" max="5" width="10.140625" customWidth="1"/>
    <col min="6" max="6" width="16.42578125" customWidth="1"/>
    <col min="7" max="7" width="23" customWidth="1"/>
    <col min="8" max="8" width="12" customWidth="1"/>
    <col min="9" max="9" width="15.42578125" customWidth="1"/>
    <col min="10" max="10" width="21.42578125" customWidth="1"/>
    <col min="11" max="11" width="18" customWidth="1"/>
    <col min="12" max="12" width="48.5703125" customWidth="1"/>
    <col min="13" max="13" width="13.140625" customWidth="1"/>
    <col min="14" max="14" width="48.140625" customWidth="1"/>
    <col min="15" max="15" width="2" customWidth="1"/>
    <col min="16" max="16" width="4" customWidth="1"/>
    <col min="17" max="17" width="31.5703125" customWidth="1"/>
    <col min="18" max="19" width="14.42578125" customWidth="1"/>
    <col min="20" max="26" width="10" customWidth="1"/>
  </cols>
  <sheetData>
    <row r="1" spans="1:19">
      <c r="A1" s="23"/>
      <c r="B1" s="24"/>
      <c r="C1" s="25" t="s">
        <v>0</v>
      </c>
      <c r="D1" s="25" t="s">
        <v>1</v>
      </c>
      <c r="E1" s="25" t="s">
        <v>2</v>
      </c>
      <c r="F1" s="26" t="s">
        <v>3</v>
      </c>
      <c r="G1" s="25" t="s">
        <v>4</v>
      </c>
      <c r="H1" s="26" t="s">
        <v>5</v>
      </c>
      <c r="I1" s="26" t="s">
        <v>6</v>
      </c>
      <c r="J1" s="26" t="s">
        <v>7</v>
      </c>
      <c r="K1" s="26" t="s">
        <v>8</v>
      </c>
      <c r="L1" s="26" t="s">
        <v>9</v>
      </c>
      <c r="M1" s="26" t="s">
        <v>10</v>
      </c>
      <c r="N1" s="26" t="s">
        <v>11</v>
      </c>
      <c r="O1" s="27"/>
      <c r="P1" s="27"/>
      <c r="Q1" s="17" t="s">
        <v>613</v>
      </c>
      <c r="R1" s="28" t="s">
        <v>614</v>
      </c>
      <c r="S1" s="28" t="s">
        <v>615</v>
      </c>
    </row>
    <row r="2" spans="1:19">
      <c r="A2" s="23">
        <f>COUNTIF(A!$A$2:$A$1001,"&lt;="&amp;A!A2)</f>
        <v>1</v>
      </c>
      <c r="B2" s="24">
        <v>1</v>
      </c>
      <c r="C2" s="29" t="str">
        <f t="array" ref="C2">INDEX(A!$A$2:$A$1001,MATCH(EF!B2,EF!$A$2:$A$1001,0))</f>
        <v>Acatic</v>
      </c>
      <c r="D2" s="29" t="str">
        <f t="array" ref="D2">INDEX(A!$B$2:$B$1001,MATCH(EF!C2,A!$A$2:$A$1001,0))</f>
        <v>Municipal</v>
      </c>
      <c r="E2" s="29" t="str">
        <f t="array" ref="E2">INDEX(A!$C$2:$C$1001,MATCH(EF!C2,A!$A$2:$A$1001,0))</f>
        <v>Sí</v>
      </c>
      <c r="F2" s="29">
        <f t="array" ref="F2">INDEX(A!$D$2:$D$1001,MATCH(EF!C2,A!$A$2:$A$1001,0))</f>
        <v>1</v>
      </c>
      <c r="G2" s="29" t="str">
        <f t="array" ref="G2">INDEX(A!$E$2:$E$1001,MATCH(EF!C2,A!$A$2:$A$1001,0))</f>
        <v>Gobierno</v>
      </c>
      <c r="H2" s="29" t="str">
        <f t="array" ref="H2">INDEX(A!$F$2:$F$1001,MATCH(EF!C2,A!$A$2:$A$1001,0))</f>
        <v>Ejecutivo</v>
      </c>
      <c r="I2" s="29" t="str">
        <f t="array" ref="I2">INDEX(A!$G$2:$G$1001,MATCH(EF!C2,A!$A$2:$A$1001,0))</f>
        <v>Dependencia</v>
      </c>
      <c r="J2" s="29">
        <f t="array" ref="J2">INDEX(A!$H$2:$H$1001,MATCH(EF!C2,A!$A$2:$A$1001,0))</f>
        <v>1824</v>
      </c>
      <c r="K2" s="29" t="str">
        <f t="array" ref="K2">INDEX(A!$I$2:$I$1001,MATCH(EF!C2,A!$A$2:$A$1001,0))</f>
        <v>NA</v>
      </c>
      <c r="L2" s="29" t="str">
        <f t="array" ref="L2">INDEX(A!$J$2:$J$1001,MATCH(EF!C2,A!$A$2:$A$1001,0))</f>
        <v>NA</v>
      </c>
      <c r="M2" s="29">
        <f t="array" ref="M2">INDEX(A!$K$2:$K$1001,MATCH(EF!C2,A!$A$2:$A$1001,0))</f>
        <v>700100</v>
      </c>
      <c r="N2" s="29">
        <f t="array" ref="N2">INDEX(A!$L$2:$L$1001,MATCH(EF!C2,A!$A$2:$A$1001,0))</f>
        <v>0</v>
      </c>
      <c r="O2" s="30" t="str">
        <f t="shared" ref="O2:O256" si="0">MID(M2,1,1)</f>
        <v>7</v>
      </c>
      <c r="P2" s="30" t="str">
        <f t="shared" ref="P2:P256" si="1">MID(M2,2,3)</f>
        <v>001</v>
      </c>
      <c r="Q2" s="30" t="str">
        <f t="array" ref="Q2">IF(O2="7",IF(P2="000","Sin región al ser un intermunicipal",INDEX(B!$C$2:$C$126,MATCH(EF!P2,B!$A$2:$A$126,0))),"Sin región al ser un ente Estatal")</f>
        <v>Altos Sur</v>
      </c>
      <c r="R2" s="31">
        <f t="array" ref="R2">IF(O2="7",IF(P2="000","N/A",INDEX(B!$D$2:$D$126,MATCH(EF!P2,B!$A$2:$A$126,0))),B!$D$127)</f>
        <v>21530</v>
      </c>
      <c r="S2" s="31">
        <f t="array" ref="S2">IF(O2="7",IF(P2="000","N/A",INDEX(B!$E$2:$E$126,MATCH(EF!P2,B!$A$2:$A$126,0))),B!$E$127)</f>
        <v>23175</v>
      </c>
    </row>
    <row r="3" spans="1:19">
      <c r="A3" s="23">
        <f>COUNTIF(A!$A$2:$A$1001,"&lt;="&amp;A!A3)</f>
        <v>9</v>
      </c>
      <c r="B3" s="24">
        <v>2</v>
      </c>
      <c r="C3" s="29" t="str">
        <f t="array" ref="C3">INDEX(A!$A$2:$A$1001,MATCH(EF!B3,EF!$A$2:$A$1001,0))</f>
        <v>Acatlán de Juárez</v>
      </c>
      <c r="D3" s="29" t="str">
        <f t="array" ref="D3">INDEX(A!$B$2:$B$1001,MATCH(EF!C3,A!$A$2:$A$1001,0))</f>
        <v>Municipal</v>
      </c>
      <c r="E3" s="29" t="str">
        <f t="array" ref="E3">INDEX(A!$C$2:$C$1001,MATCH(EF!C3,A!$A$2:$A$1001,0))</f>
        <v>Sí</v>
      </c>
      <c r="F3" s="29">
        <f t="array" ref="F3">INDEX(A!$D$2:$D$1001,MATCH(EF!C3,A!$A$2:$A$1001,0))</f>
        <v>2</v>
      </c>
      <c r="G3" s="29" t="str">
        <f t="array" ref="G3">INDEX(A!$E$2:$E$1001,MATCH(EF!C3,A!$A$2:$A$1001,0))</f>
        <v>Gobierno</v>
      </c>
      <c r="H3" s="29" t="str">
        <f t="array" ref="H3">INDEX(A!$F$2:$F$1001,MATCH(EF!C3,A!$A$2:$A$1001,0))</f>
        <v>Ejecutivo</v>
      </c>
      <c r="I3" s="29" t="str">
        <f t="array" ref="I3">INDEX(A!$G$2:$G$1001,MATCH(EF!C3,A!$A$2:$A$1001,0))</f>
        <v>Dependencia</v>
      </c>
      <c r="J3" s="29">
        <f t="array" ref="J3">INDEX(A!$H$2:$H$1001,MATCH(EF!C3,A!$A$2:$A$1001,0))</f>
        <v>1891</v>
      </c>
      <c r="K3" s="29" t="str">
        <f t="array" ref="K3">INDEX(A!$I$2:$I$1001,MATCH(EF!C3,A!$A$2:$A$1001,0))</f>
        <v>NA</v>
      </c>
      <c r="L3" s="29" t="str">
        <f t="array" ref="L3">INDEX(A!$J$2:$J$1001,MATCH(EF!C3,A!$A$2:$A$1001,0))</f>
        <v>NA</v>
      </c>
      <c r="M3" s="29">
        <f t="array" ref="M3">INDEX(A!$K$2:$K$1001,MATCH(EF!C3,A!$A$2:$A$1001,0))</f>
        <v>700200</v>
      </c>
      <c r="N3" s="29">
        <f t="array" ref="N3">INDEX(A!$L$2:$L$1001,MATCH(EF!C3,A!$A$2:$A$1001,0))</f>
        <v>0</v>
      </c>
      <c r="O3" s="30" t="str">
        <f t="shared" si="0"/>
        <v>7</v>
      </c>
      <c r="P3" s="30" t="str">
        <f t="shared" si="1"/>
        <v>002</v>
      </c>
      <c r="Q3" s="30" t="str">
        <f t="array" ref="Q3">IF(O3="7",IF(P3="000","Sin región al ser un intermunicipal",INDEX(B!$C$2:$C$126,MATCH(EF!P3,B!$A$2:$A$126,0))),"Sin región al ser un ente Estatal")</f>
        <v>Lagunas</v>
      </c>
      <c r="R3" s="31">
        <f t="array" ref="R3">IF(O3="7",IF(P3="000","N/A",INDEX(B!$D$2:$D$126,MATCH(EF!P3,B!$A$2:$A$126,0))),B!$D$127)</f>
        <v>22261</v>
      </c>
      <c r="S3" s="31">
        <f t="array" ref="S3">IF(O3="7",IF(P3="000","N/A",INDEX(B!$E$2:$E$126,MATCH(EF!P3,B!$A$2:$A$126,0))),B!$E$127)</f>
        <v>25250</v>
      </c>
    </row>
    <row r="4" spans="1:19">
      <c r="A4" s="23">
        <f>COUNTIF(A!$A$2:$A$1001,"&lt;="&amp;A!A4)</f>
        <v>10</v>
      </c>
      <c r="B4" s="24">
        <v>3</v>
      </c>
      <c r="C4" s="29" t="str">
        <f t="array" ref="C4">INDEX(A!$A$2:$A$1001,MATCH(EF!B4,EF!$A$2:$A$1001,0))</f>
        <v>Administración de Estacionómetros para la Asistencia Social del Municipio de Zapotlán el Grande</v>
      </c>
      <c r="D4" s="29" t="str">
        <f t="array" ref="D4">INDEX(A!$B$2:$B$1001,MATCH(EF!C4,A!$A$2:$A$1001,0))</f>
        <v>Municipal</v>
      </c>
      <c r="E4" s="29" t="str">
        <f t="array" ref="E4">INDEX(A!$C$2:$C$1001,MATCH(EF!C4,A!$A$2:$A$1001,0))</f>
        <v>Sí</v>
      </c>
      <c r="F4" s="29">
        <f t="array" ref="F4">INDEX(A!$D$2:$D$1001,MATCH(EF!C4,A!$A$2:$A$1001,0))</f>
        <v>23</v>
      </c>
      <c r="G4" s="29" t="str">
        <f t="array" ref="G4">INDEX(A!$E$2:$E$1001,MATCH(EF!C4,A!$A$2:$A$1001,0))</f>
        <v>Territorio</v>
      </c>
      <c r="H4" s="29" t="str">
        <f t="array" ref="H4">INDEX(A!$F$2:$F$1001,MATCH(EF!C4,A!$A$2:$A$1001,0))</f>
        <v>Ejecutivo</v>
      </c>
      <c r="I4" s="29" t="str">
        <f t="array" ref="I4">INDEX(A!$G$2:$G$1001,MATCH(EF!C4,A!$A$2:$A$1001,0))</f>
        <v>OPD</v>
      </c>
      <c r="J4" s="29">
        <f t="array" ref="J4">INDEX(A!$H$2:$H$1001,MATCH(EF!C4,A!$A$2:$A$1001,0))</f>
        <v>2013</v>
      </c>
      <c r="K4" s="29" t="str">
        <f t="array" ref="K4">INDEX(A!$I$2:$I$1001,MATCH(EF!C4,A!$A$2:$A$1001,0))</f>
        <v>NA</v>
      </c>
      <c r="L4" s="29" t="str">
        <f t="array" ref="L4">INDEX(A!$J$2:$J$1001,MATCH(EF!C4,A!$A$2:$A$1001,0))</f>
        <v>Gaceta Num. 42</v>
      </c>
      <c r="M4" s="29">
        <f t="array" ref="M4">INDEX(A!$K$2:$K$1001,MATCH(EF!C4,A!$A$2:$A$1001,0))</f>
        <v>702305</v>
      </c>
      <c r="N4" s="29">
        <f t="array" ref="N4">INDEX(A!$L$2:$L$1001,MATCH(EF!C4,A!$A$2:$A$1001,0))</f>
        <v>0</v>
      </c>
      <c r="O4" s="30" t="str">
        <f t="shared" si="0"/>
        <v>7</v>
      </c>
      <c r="P4" s="30" t="str">
        <f t="shared" si="1"/>
        <v>023</v>
      </c>
      <c r="Q4" s="30" t="str">
        <f t="array" ref="Q4">IF(O4="7",IF(P4="000","Sin región al ser un intermunicipal",INDEX(B!$C$2:$C$126,MATCH(EF!P4,B!$A$2:$A$126,0))),"Sin región al ser un ente Estatal")</f>
        <v>Sur</v>
      </c>
      <c r="R4" s="31">
        <f t="array" ref="R4">IF(O4="7",IF(P4="000","N/A",INDEX(B!$D$2:$D$126,MATCH(EF!P4,B!$A$2:$A$126,0))),B!$D$127)</f>
        <v>105423</v>
      </c>
      <c r="S4" s="31">
        <f t="array" ref="S4">IF(O4="7",IF(P4="000","N/A",INDEX(B!$E$2:$E$126,MATCH(EF!P4,B!$A$2:$A$126,0))),B!$E$127)</f>
        <v>115141</v>
      </c>
    </row>
    <row r="5" spans="1:19">
      <c r="A5" s="23">
        <f>COUNTIF(A!$A$2:$A$1001,"&lt;="&amp;A!A5)</f>
        <v>11</v>
      </c>
      <c r="B5" s="24">
        <v>4</v>
      </c>
      <c r="C5" s="29" t="str">
        <f t="array" ref="C5">INDEX(A!$A$2:$A$1001,MATCH(EF!B5,EF!$A$2:$A$1001,0))</f>
        <v xml:space="preserve">Agencia Metropolitana de Bosques Urbanos del Área Metropolitana de Guadalajara </v>
      </c>
      <c r="D5" s="29" t="str">
        <f t="array" ref="D5">INDEX(A!$B$2:$B$1001,MATCH(EF!C5,A!$A$2:$A$1001,0))</f>
        <v>Municipal</v>
      </c>
      <c r="E5" s="29" t="str">
        <f t="array" ref="E5">INDEX(A!$C$2:$C$1001,MATCH(EF!C5,A!$A$2:$A$1001,0))</f>
        <v>Sí</v>
      </c>
      <c r="F5" s="29">
        <f t="array" ref="F5">INDEX(A!$D$2:$D$1001,MATCH(EF!C5,A!$A$2:$A$1001,0))</f>
        <v>39</v>
      </c>
      <c r="G5" s="29" t="str">
        <f t="array" ref="G5">INDEX(A!$E$2:$E$1001,MATCH(EF!C5,A!$A$2:$A$1001,0))</f>
        <v>Medio ambiente</v>
      </c>
      <c r="H5" s="29" t="str">
        <f t="array" ref="H5">INDEX(A!$F$2:$F$1001,MATCH(EF!C5,A!$A$2:$A$1001,0))</f>
        <v>Ejecutivo</v>
      </c>
      <c r="I5" s="29" t="str">
        <f t="array" ref="I5">INDEX(A!$G$2:$G$1001,MATCH(EF!C5,A!$A$2:$A$1001,0))</f>
        <v>OPD</v>
      </c>
      <c r="J5" s="29">
        <f t="array" ref="J5">INDEX(A!$H$2:$H$1001,MATCH(EF!C5,A!$A$2:$A$1001,0))</f>
        <v>2016</v>
      </c>
      <c r="K5" s="29" t="str">
        <f t="array" ref="K5">INDEX(A!$I$2:$I$1001,MATCH(EF!C5,A!$A$2:$A$1001,0))</f>
        <v>NA</v>
      </c>
      <c r="L5" s="29" t="str">
        <f t="array" ref="L5">INDEX(A!$J$2:$J$1001,MATCH(EF!C5,A!$A$2:$A$1001,0))</f>
        <v>Red de Bosques Urbanos de Guadalajara
Año de inicio: 2016
Agencia Metropolitana de Bosques Urbanos del Área Metropolitana de Guadalajara
Año de inicio: 2019
Número 47. Sección IV. Tomo CCCXCV</v>
      </c>
      <c r="M5" s="29">
        <f t="array" ref="M5">INDEX(A!$K$2:$K$1001,MATCH(EF!C5,A!$A$2:$A$1001,0))</f>
        <v>703910</v>
      </c>
      <c r="N5" s="29">
        <f t="array" ref="N5">INDEX(A!$L$2:$L$1001,MATCH(EF!C5,A!$A$2:$A$1001,0))</f>
        <v>0</v>
      </c>
      <c r="O5" s="30" t="str">
        <f t="shared" si="0"/>
        <v>7</v>
      </c>
      <c r="P5" s="30" t="str">
        <f t="shared" si="1"/>
        <v>039</v>
      </c>
      <c r="Q5" s="30" t="str">
        <f t="array" ref="Q5">IF(O5="7",IF(P5="000","Sin región al ser un intermunicipal",INDEX(B!$C$2:$C$126,MATCH(EF!P5,B!$A$2:$A$126,0))),"Sin región al ser un ente Estatal")</f>
        <v>Centro</v>
      </c>
      <c r="R5" s="31">
        <f t="array" ref="R5">IF(O5="7",IF(P5="000","N/A",INDEX(B!$D$2:$D$126,MATCH(EF!P5,B!$A$2:$A$126,0))),B!$D$127)</f>
        <v>1460148</v>
      </c>
      <c r="S5" s="31">
        <f t="array" ref="S5">IF(O5="7",IF(P5="000","N/A",INDEX(B!$E$2:$E$126,MATCH(EF!P5,B!$A$2:$A$126,0))),B!$E$127)</f>
        <v>1385629</v>
      </c>
    </row>
    <row r="6" spans="1:19">
      <c r="A6" s="23">
        <f>COUNTIF(A!$A$2:$A$1001,"&lt;="&amp;A!A6)</f>
        <v>17</v>
      </c>
      <c r="B6" s="24">
        <v>5</v>
      </c>
      <c r="C6" s="29" t="str">
        <f t="array" ref="C6">INDEX(A!$A$2:$A$1001,MATCH(EF!B6,EF!$A$2:$A$1001,0))</f>
        <v xml:space="preserve">Agencia Metropolitana de Servicios de Infraestructura para la Movilidad del Área Metropolitana de Guadalajara </v>
      </c>
      <c r="D6" s="29" t="str">
        <f t="array" ref="D6">INDEX(A!$B$2:$B$1001,MATCH(EF!C6,A!$A$2:$A$1001,0))</f>
        <v>Intermunicipal</v>
      </c>
      <c r="E6" s="29" t="str">
        <f t="array" ref="E6">INDEX(A!$C$2:$C$1001,MATCH(EF!C6,A!$A$2:$A$1001,0))</f>
        <v>Sí</v>
      </c>
      <c r="F6" s="29">
        <f t="array" ref="F6">INDEX(A!$D$2:$D$1001,MATCH(EF!C6,A!$A$2:$A$1001,0))</f>
        <v>999</v>
      </c>
      <c r="G6" s="29" t="str">
        <f t="array" ref="G6">INDEX(A!$E$2:$E$1001,MATCH(EF!C6,A!$A$2:$A$1001,0))</f>
        <v>Territorio</v>
      </c>
      <c r="H6" s="29" t="str">
        <f t="array" ref="H6">INDEX(A!$F$2:$F$1001,MATCH(EF!C6,A!$A$2:$A$1001,0))</f>
        <v>Ejecutivo</v>
      </c>
      <c r="I6" s="29" t="str">
        <f t="array" ref="I6">INDEX(A!$G$2:$G$1001,MATCH(EF!C6,A!$A$2:$A$1001,0))</f>
        <v>OPD</v>
      </c>
      <c r="J6" s="29">
        <f t="array" ref="J6">INDEX(A!$H$2:$H$1001,MATCH(EF!C6,A!$A$2:$A$1001,0))</f>
        <v>2019</v>
      </c>
      <c r="K6" s="29" t="str">
        <f t="array" ref="K6">INDEX(A!$I$2:$I$1001,MATCH(EF!C6,A!$A$2:$A$1001,0))</f>
        <v>NA</v>
      </c>
      <c r="L6" s="29" t="str">
        <f t="array" ref="L6">INDEX(A!$J$2:$J$1001,MATCH(EF!C6,A!$A$2:$A$1001,0))</f>
        <v>Periódico Número 47. Sección IV. Tomo CCCXCV</v>
      </c>
      <c r="M6" s="29">
        <f t="array" ref="M6">INDEX(A!$K$2:$K$1001,MATCH(EF!C6,A!$A$2:$A$1001,0))</f>
        <v>700016</v>
      </c>
      <c r="N6" s="29">
        <f t="array" ref="N6">INDEX(A!$L$2:$L$1001,MATCH(EF!C6,A!$A$2:$A$1001,0))</f>
        <v>0</v>
      </c>
      <c r="O6" s="30" t="str">
        <f t="shared" si="0"/>
        <v>7</v>
      </c>
      <c r="P6" s="30" t="str">
        <f t="shared" si="1"/>
        <v>000</v>
      </c>
      <c r="Q6" s="30" t="str">
        <f t="array" ref="Q6">IF(O6="7",IF(P6="000","Sin región al ser un intermunicipal",INDEX(B!$C$2:$C$126,MATCH(EF!P6,B!$A$2:$A$126,0))),"Sin región al ser un ente Estatal")</f>
        <v>Sin región al ser un intermunicipal</v>
      </c>
      <c r="R6" s="31" t="str">
        <f t="array" ref="R6">IF(O6="7",IF(P6="000","N/A",INDEX(B!$D$2:$D$126,MATCH(EF!P6,B!$A$2:$A$126,0))),B!$D$127)</f>
        <v>N/A</v>
      </c>
      <c r="S6" s="31" t="str">
        <f t="array" ref="S6">IF(O6="7",IF(P6="000","N/A",INDEX(B!$E$2:$E$126,MATCH(EF!P6,B!$A$2:$A$126,0))),B!$E$127)</f>
        <v>N/A</v>
      </c>
    </row>
    <row r="7" spans="1:19">
      <c r="A7" s="23">
        <f>COUNTIF(A!$A$2:$A$1001,"&lt;="&amp;A!A7)</f>
        <v>18</v>
      </c>
      <c r="B7" s="24">
        <v>6</v>
      </c>
      <c r="C7" s="29" t="str">
        <f t="array" ref="C7">INDEX(A!$A$2:$A$1001,MATCH(EF!B7,EF!$A$2:$A$1001,0))</f>
        <v>Agua y Saneamiento del Municipio de Tepatitlán de Morelos, Jalisco (ASTEPA)</v>
      </c>
      <c r="D7" s="29" t="str">
        <f t="array" ref="D7">INDEX(A!$B$2:$B$1001,MATCH(EF!C7,A!$A$2:$A$1001,0))</f>
        <v>Municipal</v>
      </c>
      <c r="E7" s="29" t="str">
        <f t="array" ref="E7">INDEX(A!$C$2:$C$1001,MATCH(EF!C7,A!$A$2:$A$1001,0))</f>
        <v>Sí</v>
      </c>
      <c r="F7" s="29">
        <f t="array" ref="F7">INDEX(A!$D$2:$D$1001,MATCH(EF!C7,A!$A$2:$A$1001,0))</f>
        <v>93</v>
      </c>
      <c r="G7" s="29" t="str">
        <f t="array" ref="G7">INDEX(A!$E$2:$E$1001,MATCH(EF!C7,A!$A$2:$A$1001,0))</f>
        <v>Medio ambiente</v>
      </c>
      <c r="H7" s="29" t="str">
        <f t="array" ref="H7">INDEX(A!$F$2:$F$1001,MATCH(EF!C7,A!$A$2:$A$1001,0))</f>
        <v>Ejecutivo</v>
      </c>
      <c r="I7" s="29" t="str">
        <f t="array" ref="I7">INDEX(A!$G$2:$G$1001,MATCH(EF!C7,A!$A$2:$A$1001,0))</f>
        <v>OPD</v>
      </c>
      <c r="J7" s="29">
        <f t="array" ref="J7">INDEX(A!$H$2:$H$1001,MATCH(EF!C7,A!$A$2:$A$1001,0))</f>
        <v>2007</v>
      </c>
      <c r="K7" s="29" t="str">
        <f t="array" ref="K7">INDEX(A!$I$2:$I$1001,MATCH(EF!C7,A!$A$2:$A$1001,0))</f>
        <v>NA</v>
      </c>
      <c r="L7" s="29" t="str">
        <f t="array" ref="L7">INDEX(A!$J$2:$J$1001,MATCH(EF!C7,A!$A$2:$A$1001,0))</f>
        <v>Acuerdo #294-2007/2009</v>
      </c>
      <c r="M7" s="29">
        <f t="array" ref="M7">INDEX(A!$K$2:$K$1001,MATCH(EF!C7,A!$A$2:$A$1001,0))</f>
        <v>709302</v>
      </c>
      <c r="N7" s="29">
        <f t="array" ref="N7">INDEX(A!$L$2:$L$1001,MATCH(EF!C7,A!$A$2:$A$1001,0))</f>
        <v>0</v>
      </c>
      <c r="O7" s="30" t="str">
        <f t="shared" si="0"/>
        <v>7</v>
      </c>
      <c r="P7" s="30" t="str">
        <f t="shared" si="1"/>
        <v>093</v>
      </c>
      <c r="Q7" s="30" t="str">
        <f t="array" ref="Q7">IF(O7="7",IF(P7="000","Sin región al ser un intermunicipal",INDEX(B!$C$2:$C$126,MATCH(EF!P7,B!$A$2:$A$126,0))),"Sin región al ser un ente Estatal")</f>
        <v>Altos Sur</v>
      </c>
      <c r="R7" s="31">
        <f t="array" ref="R7">IF(O7="7",IF(P7="000","N/A",INDEX(B!$D$2:$D$126,MATCH(EF!P7,B!$A$2:$A$126,0))),B!$D$127)</f>
        <v>141322</v>
      </c>
      <c r="S7" s="31">
        <f t="array" ref="S7">IF(O7="7",IF(P7="000","N/A",INDEX(B!$E$2:$E$126,MATCH(EF!P7,B!$A$2:$A$126,0))),B!$E$127)</f>
        <v>150190</v>
      </c>
    </row>
    <row r="8" spans="1:19">
      <c r="A8" s="23">
        <f>COUNTIF(A!$A$2:$A$1001,"&lt;="&amp;A!A8)</f>
        <v>19</v>
      </c>
      <c r="B8" s="24">
        <v>7</v>
      </c>
      <c r="C8" s="29" t="str">
        <f t="array" ref="C8">INDEX(A!$A$2:$A$1001,MATCH(EF!B8,EF!$A$2:$A$1001,0))</f>
        <v>Ahualulco de Mercado</v>
      </c>
      <c r="D8" s="29" t="str">
        <f t="array" ref="D8">INDEX(A!$B$2:$B$1001,MATCH(EF!C8,A!$A$2:$A$1001,0))</f>
        <v>Municipal</v>
      </c>
      <c r="E8" s="29" t="str">
        <f t="array" ref="E8">INDEX(A!$C$2:$C$1001,MATCH(EF!C8,A!$A$2:$A$1001,0))</f>
        <v>Sí</v>
      </c>
      <c r="F8" s="29">
        <f t="array" ref="F8">INDEX(A!$D$2:$D$1001,MATCH(EF!C8,A!$A$2:$A$1001,0))</f>
        <v>3</v>
      </c>
      <c r="G8" s="29" t="str">
        <f t="array" ref="G8">INDEX(A!$E$2:$E$1001,MATCH(EF!C8,A!$A$2:$A$1001,0))</f>
        <v>Gobierno</v>
      </c>
      <c r="H8" s="29" t="str">
        <f t="array" ref="H8">INDEX(A!$F$2:$F$1001,MATCH(EF!C8,A!$A$2:$A$1001,0))</f>
        <v>Ejecutivo</v>
      </c>
      <c r="I8" s="29" t="str">
        <f t="array" ref="I8">INDEX(A!$G$2:$G$1001,MATCH(EF!C8,A!$A$2:$A$1001,0))</f>
        <v>Dependencia</v>
      </c>
      <c r="J8" s="29">
        <f t="array" ref="J8">INDEX(A!$H$2:$H$1001,MATCH(EF!C8,A!$A$2:$A$1001,0))</f>
        <v>1844</v>
      </c>
      <c r="K8" s="29" t="str">
        <f t="array" ref="K8">INDEX(A!$I$2:$I$1001,MATCH(EF!C8,A!$A$2:$A$1001,0))</f>
        <v>NA</v>
      </c>
      <c r="L8" s="29" t="str">
        <f t="array" ref="L8">INDEX(A!$J$2:$J$1001,MATCH(EF!C8,A!$A$2:$A$1001,0))</f>
        <v>NA</v>
      </c>
      <c r="M8" s="29">
        <f t="array" ref="M8">INDEX(A!$K$2:$K$1001,MATCH(EF!C8,A!$A$2:$A$1001,0))</f>
        <v>700300</v>
      </c>
      <c r="N8" s="29">
        <f t="array" ref="N8">INDEX(A!$L$2:$L$1001,MATCH(EF!C8,A!$A$2:$A$1001,0))</f>
        <v>0</v>
      </c>
      <c r="O8" s="30" t="str">
        <f t="shared" si="0"/>
        <v>7</v>
      </c>
      <c r="P8" s="30" t="str">
        <f t="shared" si="1"/>
        <v>003</v>
      </c>
      <c r="Q8" s="30" t="str">
        <f t="array" ref="Q8">IF(O8="7",IF(P8="000","Sin región al ser un intermunicipal",INDEX(B!$C$2:$C$126,MATCH(EF!P8,B!$A$2:$A$126,0))),"Sin región al ser un ente Estatal")</f>
        <v>Valles</v>
      </c>
      <c r="R8" s="31">
        <f t="array" ref="R8">IF(O8="7",IF(P8="000","N/A",INDEX(B!$D$2:$D$126,MATCH(EF!P8,B!$A$2:$A$126,0))),B!$D$127)</f>
        <v>23362</v>
      </c>
      <c r="S8" s="31">
        <f t="array" ref="S8">IF(O8="7",IF(P8="000","N/A",INDEX(B!$E$2:$E$126,MATCH(EF!P8,B!$A$2:$A$126,0))),B!$E$127)</f>
        <v>23630</v>
      </c>
    </row>
    <row r="9" spans="1:19">
      <c r="A9" s="23">
        <f>COUNTIF(A!$A$2:$A$1001,"&lt;="&amp;A!A9)</f>
        <v>20</v>
      </c>
      <c r="B9" s="24">
        <v>8</v>
      </c>
      <c r="C9" s="29" t="str">
        <f t="array" ref="C9">INDEX(A!$A$2:$A$1001,MATCH(EF!B9,EF!$A$2:$A$1001,0))</f>
        <v>Albergue Las Cuadritas "Fray Antonio Alcalde"</v>
      </c>
      <c r="D9" s="29" t="str">
        <f t="array" ref="D9">INDEX(A!$B$2:$B$1001,MATCH(EF!C9,A!$A$2:$A$1001,0))</f>
        <v>Municipal</v>
      </c>
      <c r="E9" s="29" t="str">
        <f t="array" ref="E9">INDEX(A!$C$2:$C$1001,MATCH(EF!C9,A!$A$2:$A$1001,0))</f>
        <v>Sí</v>
      </c>
      <c r="F9" s="29">
        <f t="array" ref="F9">INDEX(A!$D$2:$D$1001,MATCH(EF!C9,A!$A$2:$A$1001,0))</f>
        <v>39</v>
      </c>
      <c r="G9" s="29" t="str">
        <f t="array" ref="G9">INDEX(A!$E$2:$E$1001,MATCH(EF!C9,A!$A$2:$A$1001,0))</f>
        <v>Asistencia social</v>
      </c>
      <c r="H9" s="29" t="str">
        <f t="array" ref="H9">INDEX(A!$F$2:$F$1001,MATCH(EF!C9,A!$A$2:$A$1001,0))</f>
        <v>Ejecutivo</v>
      </c>
      <c r="I9" s="29" t="str">
        <f t="array" ref="I9">INDEX(A!$G$2:$G$1001,MATCH(EF!C9,A!$A$2:$A$1001,0))</f>
        <v>OPD</v>
      </c>
      <c r="J9" s="29">
        <f t="array" ref="J9">INDEX(A!$H$2:$H$1001,MATCH(EF!C9,A!$A$2:$A$1001,0))</f>
        <v>2002</v>
      </c>
      <c r="K9" s="29" t="str">
        <f t="array" ref="K9">INDEX(A!$I$2:$I$1001,MATCH(EF!C9,A!$A$2:$A$1001,0))</f>
        <v>NA</v>
      </c>
      <c r="L9" s="29" t="str">
        <f t="array" ref="L9">INDEX(A!$J$2:$J$1001,MATCH(EF!C9,A!$A$2:$A$1001,0))</f>
        <v>Acuerdo</v>
      </c>
      <c r="M9" s="29">
        <f t="array" ref="M9">INDEX(A!$K$2:$K$1001,MATCH(EF!C9,A!$A$2:$A$1001,0))</f>
        <v>703904</v>
      </c>
      <c r="N9" s="29">
        <f t="array" ref="N9">INDEX(A!$L$2:$L$1001,MATCH(EF!C9,A!$A$2:$A$1001,0))</f>
        <v>0</v>
      </c>
      <c r="O9" s="30" t="str">
        <f t="shared" si="0"/>
        <v>7</v>
      </c>
      <c r="P9" s="30" t="str">
        <f t="shared" si="1"/>
        <v>039</v>
      </c>
      <c r="Q9" s="30" t="str">
        <f t="array" ref="Q9">IF(O9="7",IF(P9="000","Sin región al ser un intermunicipal",INDEX(B!$C$2:$C$126,MATCH(EF!P9,B!$A$2:$A$126,0))),"Sin región al ser un ente Estatal")</f>
        <v>Centro</v>
      </c>
      <c r="R9" s="31">
        <f t="array" ref="R9">IF(O9="7",IF(P9="000","N/A",INDEX(B!$D$2:$D$126,MATCH(EF!P9,B!$A$2:$A$126,0))),B!$D$127)</f>
        <v>1460148</v>
      </c>
      <c r="S9" s="31">
        <f t="array" ref="S9">IF(O9="7",IF(P9="000","N/A",INDEX(B!$E$2:$E$126,MATCH(EF!P9,B!$A$2:$A$126,0))),B!$E$127)</f>
        <v>1385629</v>
      </c>
    </row>
    <row r="10" spans="1:19">
      <c r="A10" s="23">
        <f>COUNTIF(A!$A$2:$A$1001,"&lt;="&amp;A!A10)</f>
        <v>137</v>
      </c>
      <c r="B10" s="24">
        <v>9</v>
      </c>
      <c r="C10" s="29" t="str">
        <f t="array" ref="C10">INDEX(A!$A$2:$A$1001,MATCH(EF!B10,EF!$A$2:$A$1001,0))</f>
        <v>Amacueca</v>
      </c>
      <c r="D10" s="29" t="str">
        <f t="array" ref="D10">INDEX(A!$B$2:$B$1001,MATCH(EF!C10,A!$A$2:$A$1001,0))</f>
        <v>Municipal</v>
      </c>
      <c r="E10" s="29" t="str">
        <f t="array" ref="E10">INDEX(A!$C$2:$C$1001,MATCH(EF!C10,A!$A$2:$A$1001,0))</f>
        <v>Sí</v>
      </c>
      <c r="F10" s="29">
        <f t="array" ref="F10">INDEX(A!$D$2:$D$1001,MATCH(EF!C10,A!$A$2:$A$1001,0))</f>
        <v>4</v>
      </c>
      <c r="G10" s="29" t="str">
        <f t="array" ref="G10">INDEX(A!$E$2:$E$1001,MATCH(EF!C10,A!$A$2:$A$1001,0))</f>
        <v>Gobierno</v>
      </c>
      <c r="H10" s="29" t="str">
        <f t="array" ref="H10">INDEX(A!$F$2:$F$1001,MATCH(EF!C10,A!$A$2:$A$1001,0))</f>
        <v>Ejecutivo</v>
      </c>
      <c r="I10" s="29" t="str">
        <f t="array" ref="I10">INDEX(A!$G$2:$G$1001,MATCH(EF!C10,A!$A$2:$A$1001,0))</f>
        <v>Dependencia</v>
      </c>
      <c r="J10" s="29">
        <f t="array" ref="J10">INDEX(A!$H$2:$H$1001,MATCH(EF!C10,A!$A$2:$A$1001,0))</f>
        <v>1824</v>
      </c>
      <c r="K10" s="29" t="str">
        <f t="array" ref="K10">INDEX(A!$I$2:$I$1001,MATCH(EF!C10,A!$A$2:$A$1001,0))</f>
        <v>NA</v>
      </c>
      <c r="L10" s="29" t="str">
        <f t="array" ref="L10">INDEX(A!$J$2:$J$1001,MATCH(EF!C10,A!$A$2:$A$1001,0))</f>
        <v>NA</v>
      </c>
      <c r="M10" s="29">
        <f t="array" ref="M10">INDEX(A!$K$2:$K$1001,MATCH(EF!C10,A!$A$2:$A$1001,0))</f>
        <v>700400</v>
      </c>
      <c r="N10" s="29">
        <f t="array" ref="N10">INDEX(A!$L$2:$L$1001,MATCH(EF!C10,A!$A$2:$A$1001,0))</f>
        <v>0</v>
      </c>
      <c r="O10" s="30" t="str">
        <f t="shared" si="0"/>
        <v>7</v>
      </c>
      <c r="P10" s="30" t="str">
        <f t="shared" si="1"/>
        <v>004</v>
      </c>
      <c r="Q10" s="30" t="str">
        <f t="array" ref="Q10">IF(O10="7",IF(P10="000","Sin región al ser un intermunicipal",INDEX(B!$C$2:$C$126,MATCH(EF!P10,B!$A$2:$A$126,0))),"Sin región al ser un ente Estatal")</f>
        <v>Lagunas</v>
      </c>
      <c r="R10" s="31">
        <f t="array" ref="R10">IF(O10="7",IF(P10="000","N/A",INDEX(B!$D$2:$D$126,MATCH(EF!P10,B!$A$2:$A$126,0))),B!$D$127)</f>
        <v>5385</v>
      </c>
      <c r="S10" s="31">
        <f t="array" ref="S10">IF(O10="7",IF(P10="000","N/A",INDEX(B!$E$2:$E$126,MATCH(EF!P10,B!$A$2:$A$126,0))),B!$E$127)</f>
        <v>5743</v>
      </c>
    </row>
    <row r="11" spans="1:19">
      <c r="A11" s="23">
        <f>COUNTIF(A!$A$2:$A$1001,"&lt;="&amp;A!A11)</f>
        <v>366</v>
      </c>
      <c r="B11" s="24">
        <v>10</v>
      </c>
      <c r="C11" s="29" t="str">
        <f t="array" ref="C11">INDEX(A!$A$2:$A$1001,MATCH(EF!B11,EF!$A$2:$A$1001,0))</f>
        <v>Amatitán</v>
      </c>
      <c r="D11" s="29" t="str">
        <f t="array" ref="D11">INDEX(A!$B$2:$B$1001,MATCH(EF!C11,A!$A$2:$A$1001,0))</f>
        <v>Municipal</v>
      </c>
      <c r="E11" s="29" t="str">
        <f t="array" ref="E11">INDEX(A!$C$2:$C$1001,MATCH(EF!C11,A!$A$2:$A$1001,0))</f>
        <v>Sí</v>
      </c>
      <c r="F11" s="29">
        <f t="array" ref="F11">INDEX(A!$D$2:$D$1001,MATCH(EF!C11,A!$A$2:$A$1001,0))</f>
        <v>5</v>
      </c>
      <c r="G11" s="29" t="str">
        <f t="array" ref="G11">INDEX(A!$E$2:$E$1001,MATCH(EF!C11,A!$A$2:$A$1001,0))</f>
        <v>Gobierno</v>
      </c>
      <c r="H11" s="29" t="str">
        <f t="array" ref="H11">INDEX(A!$F$2:$F$1001,MATCH(EF!C11,A!$A$2:$A$1001,0))</f>
        <v>Ejecutivo</v>
      </c>
      <c r="I11" s="29" t="str">
        <f t="array" ref="I11">INDEX(A!$G$2:$G$1001,MATCH(EF!C11,A!$A$2:$A$1001,0))</f>
        <v>Dependencia</v>
      </c>
      <c r="J11" s="29">
        <f t="array" ref="J11">INDEX(A!$H$2:$H$1001,MATCH(EF!C11,A!$A$2:$A$1001,0))</f>
        <v>1824</v>
      </c>
      <c r="K11" s="29" t="str">
        <f t="array" ref="K11">INDEX(A!$I$2:$I$1001,MATCH(EF!C11,A!$A$2:$A$1001,0))</f>
        <v>NA</v>
      </c>
      <c r="L11" s="29" t="str">
        <f t="array" ref="L11">INDEX(A!$J$2:$J$1001,MATCH(EF!C11,A!$A$2:$A$1001,0))</f>
        <v>NA</v>
      </c>
      <c r="M11" s="29">
        <f t="array" ref="M11">INDEX(A!$K$2:$K$1001,MATCH(EF!C11,A!$A$2:$A$1001,0))</f>
        <v>700500</v>
      </c>
      <c r="N11" s="29">
        <f t="array" ref="N11">INDEX(A!$L$2:$L$1001,MATCH(EF!C11,A!$A$2:$A$1001,0))</f>
        <v>0</v>
      </c>
      <c r="O11" s="30" t="str">
        <f t="shared" si="0"/>
        <v>7</v>
      </c>
      <c r="P11" s="30" t="str">
        <f t="shared" si="1"/>
        <v>005</v>
      </c>
      <c r="Q11" s="30" t="str">
        <f t="array" ref="Q11">IF(O11="7",IF(P11="000","Sin región al ser un intermunicipal",INDEX(B!$C$2:$C$126,MATCH(EF!P11,B!$A$2:$A$126,0))),"Sin región al ser un ente Estatal")</f>
        <v>Valles</v>
      </c>
      <c r="R11" s="31">
        <f t="array" ref="R11">IF(O11="7",IF(P11="000","N/A",INDEX(B!$D$2:$D$126,MATCH(EF!P11,B!$A$2:$A$126,0))),B!$D$127)</f>
        <v>15344</v>
      </c>
      <c r="S11" s="31">
        <f t="array" ref="S11">IF(O11="7",IF(P11="000","N/A",INDEX(B!$E$2:$E$126,MATCH(EF!P11,B!$A$2:$A$126,0))),B!$E$127)</f>
        <v>16490</v>
      </c>
    </row>
    <row r="12" spans="1:19">
      <c r="A12" s="23">
        <f>COUNTIF(A!$A$2:$A$1001,"&lt;="&amp;A!A12)</f>
        <v>31</v>
      </c>
      <c r="B12" s="24">
        <v>11</v>
      </c>
      <c r="C12" s="29" t="str">
        <f t="array" ref="C12">INDEX(A!$A$2:$A$1001,MATCH(EF!B12,EF!$A$2:$A$1001,0))</f>
        <v>Ameca</v>
      </c>
      <c r="D12" s="29" t="str">
        <f t="array" ref="D12">INDEX(A!$B$2:$B$1001,MATCH(EF!C12,A!$A$2:$A$1001,0))</f>
        <v>Municipal</v>
      </c>
      <c r="E12" s="29" t="str">
        <f t="array" ref="E12">INDEX(A!$C$2:$C$1001,MATCH(EF!C12,A!$A$2:$A$1001,0))</f>
        <v>Sí</v>
      </c>
      <c r="F12" s="29">
        <f t="array" ref="F12">INDEX(A!$D$2:$D$1001,MATCH(EF!C12,A!$A$2:$A$1001,0))</f>
        <v>6</v>
      </c>
      <c r="G12" s="29" t="str">
        <f t="array" ref="G12">INDEX(A!$E$2:$E$1001,MATCH(EF!C12,A!$A$2:$A$1001,0))</f>
        <v>Gobierno</v>
      </c>
      <c r="H12" s="29" t="str">
        <f t="array" ref="H12">INDEX(A!$F$2:$F$1001,MATCH(EF!C12,A!$A$2:$A$1001,0))</f>
        <v>Ejecutivo</v>
      </c>
      <c r="I12" s="29" t="str">
        <f t="array" ref="I12">INDEX(A!$G$2:$G$1001,MATCH(EF!C12,A!$A$2:$A$1001,0))</f>
        <v>Dependencia</v>
      </c>
      <c r="J12" s="29">
        <f t="array" ref="J12">INDEX(A!$H$2:$H$1001,MATCH(EF!C12,A!$A$2:$A$1001,0))</f>
        <v>1824</v>
      </c>
      <c r="K12" s="29" t="str">
        <f t="array" ref="K12">INDEX(A!$I$2:$I$1001,MATCH(EF!C12,A!$A$2:$A$1001,0))</f>
        <v>NA</v>
      </c>
      <c r="L12" s="29" t="str">
        <f t="array" ref="L12">INDEX(A!$J$2:$J$1001,MATCH(EF!C12,A!$A$2:$A$1001,0))</f>
        <v>NA</v>
      </c>
      <c r="M12" s="29">
        <f t="array" ref="M12">INDEX(A!$K$2:$K$1001,MATCH(EF!C12,A!$A$2:$A$1001,0))</f>
        <v>700600</v>
      </c>
      <c r="N12" s="29">
        <f t="array" ref="N12">INDEX(A!$L$2:$L$1001,MATCH(EF!C12,A!$A$2:$A$1001,0))</f>
        <v>0</v>
      </c>
      <c r="O12" s="30" t="str">
        <f t="shared" si="0"/>
        <v>7</v>
      </c>
      <c r="P12" s="30" t="str">
        <f t="shared" si="1"/>
        <v>006</v>
      </c>
      <c r="Q12" s="30" t="str">
        <f t="array" ref="Q12">IF(O12="7",IF(P12="000","Sin región al ser un intermunicipal",INDEX(B!$C$2:$C$126,MATCH(EF!P12,B!$A$2:$A$126,0))),"Sin región al ser un ente Estatal")</f>
        <v>Valles</v>
      </c>
      <c r="R12" s="31">
        <f t="array" ref="R12">IF(O12="7",IF(P12="000","N/A",INDEX(B!$D$2:$D$126,MATCH(EF!P12,B!$A$2:$A$126,0))),B!$D$127)</f>
        <v>60951</v>
      </c>
      <c r="S12" s="31">
        <f t="array" ref="S12">IF(O12="7",IF(P12="000","N/A",INDEX(B!$E$2:$E$126,MATCH(EF!P12,B!$A$2:$A$126,0))),B!$E$127)</f>
        <v>60386</v>
      </c>
    </row>
    <row r="13" spans="1:19">
      <c r="A13" s="23">
        <f>COUNTIF(A!$A$2:$A$1001,"&lt;="&amp;A!A13)</f>
        <v>32</v>
      </c>
      <c r="B13" s="24">
        <v>12</v>
      </c>
      <c r="C13" s="29" t="str">
        <f t="array" ref="C13">INDEX(A!$A$2:$A$1001,MATCH(EF!B13,EF!$A$2:$A$1001,0))</f>
        <v>Arandas</v>
      </c>
      <c r="D13" s="29" t="str">
        <f t="array" ref="D13">INDEX(A!$B$2:$B$1001,MATCH(EF!C13,A!$A$2:$A$1001,0))</f>
        <v>Municipal</v>
      </c>
      <c r="E13" s="29" t="str">
        <f t="array" ref="E13">INDEX(A!$C$2:$C$1001,MATCH(EF!C13,A!$A$2:$A$1001,0))</f>
        <v>Sí</v>
      </c>
      <c r="F13" s="29">
        <f t="array" ref="F13">INDEX(A!$D$2:$D$1001,MATCH(EF!C13,A!$A$2:$A$1001,0))</f>
        <v>8</v>
      </c>
      <c r="G13" s="29" t="str">
        <f t="array" ref="G13">INDEX(A!$E$2:$E$1001,MATCH(EF!C13,A!$A$2:$A$1001,0))</f>
        <v>Gobierno</v>
      </c>
      <c r="H13" s="29" t="str">
        <f t="array" ref="H13">INDEX(A!$F$2:$F$1001,MATCH(EF!C13,A!$A$2:$A$1001,0))</f>
        <v>Ejecutivo</v>
      </c>
      <c r="I13" s="29" t="str">
        <f t="array" ref="I13">INDEX(A!$G$2:$G$1001,MATCH(EF!C13,A!$A$2:$A$1001,0))</f>
        <v>Dependencia</v>
      </c>
      <c r="J13" s="29">
        <f t="array" ref="J13">INDEX(A!$H$2:$H$1001,MATCH(EF!C13,A!$A$2:$A$1001,0))</f>
        <v>1875</v>
      </c>
      <c r="K13" s="29" t="str">
        <f t="array" ref="K13">INDEX(A!$I$2:$I$1001,MATCH(EF!C13,A!$A$2:$A$1001,0))</f>
        <v>NA</v>
      </c>
      <c r="L13" s="29" t="str">
        <f t="array" ref="L13">INDEX(A!$J$2:$J$1001,MATCH(EF!C13,A!$A$2:$A$1001,0))</f>
        <v>NA</v>
      </c>
      <c r="M13" s="29">
        <f t="array" ref="M13">INDEX(A!$K$2:$K$1001,MATCH(EF!C13,A!$A$2:$A$1001,0))</f>
        <v>700800</v>
      </c>
      <c r="N13" s="29">
        <f t="array" ref="N13">INDEX(A!$L$2:$L$1001,MATCH(EF!C13,A!$A$2:$A$1001,0))</f>
        <v>0</v>
      </c>
      <c r="O13" s="30" t="str">
        <f t="shared" si="0"/>
        <v>7</v>
      </c>
      <c r="P13" s="30" t="str">
        <f t="shared" si="1"/>
        <v>008</v>
      </c>
      <c r="Q13" s="30" t="str">
        <f t="array" ref="Q13">IF(O13="7",IF(P13="000","Sin región al ser un intermunicipal",INDEX(B!$C$2:$C$126,MATCH(EF!P13,B!$A$2:$A$126,0))),"Sin región al ser un ente Estatal")</f>
        <v>Altos Sur</v>
      </c>
      <c r="R13" s="31">
        <f t="array" ref="R13">IF(O13="7",IF(P13="000","N/A",INDEX(B!$D$2:$D$126,MATCH(EF!P13,B!$A$2:$A$126,0))),B!$D$127)</f>
        <v>77116</v>
      </c>
      <c r="S13" s="31">
        <f t="array" ref="S13">IF(O13="7",IF(P13="000","N/A",INDEX(B!$E$2:$E$126,MATCH(EF!P13,B!$A$2:$A$126,0))),B!$E$127)</f>
        <v>80609</v>
      </c>
    </row>
    <row r="14" spans="1:19">
      <c r="A14" s="23">
        <f>COUNTIF(A!$A$2:$A$1001,"&lt;="&amp;A!A14)</f>
        <v>51</v>
      </c>
      <c r="B14" s="24">
        <v>13</v>
      </c>
      <c r="C14" s="29" t="str">
        <f t="array" ref="C14">INDEX(A!$A$2:$A$1001,MATCH(EF!B14,EF!$A$2:$A$1001,0))</f>
        <v>Asociación Intermunicipal para la Protección del Medio Ambiente y el Desarrollo Sustentable del Lago de Chapala</v>
      </c>
      <c r="D14" s="29" t="str">
        <f t="array" ref="D14">INDEX(A!$B$2:$B$1001,MATCH(EF!C14,A!$A$2:$A$1001,0))</f>
        <v>Intermunicipal</v>
      </c>
      <c r="E14" s="29" t="str">
        <f t="array" ref="E14">INDEX(A!$C$2:$C$1001,MATCH(EF!C14,A!$A$2:$A$1001,0))</f>
        <v>Sí</v>
      </c>
      <c r="F14" s="29">
        <f t="array" ref="F14">INDEX(A!$D$2:$D$1001,MATCH(EF!C14,A!$A$2:$A$1001,0))</f>
        <v>999</v>
      </c>
      <c r="G14" s="29" t="str">
        <f t="array" ref="G14">INDEX(A!$E$2:$E$1001,MATCH(EF!C14,A!$A$2:$A$1001,0))</f>
        <v>Medio ambiente</v>
      </c>
      <c r="H14" s="29" t="str">
        <f t="array" ref="H14">INDEX(A!$F$2:$F$1001,MATCH(EF!C14,A!$A$2:$A$1001,0))</f>
        <v>Ejecutivo</v>
      </c>
      <c r="I14" s="29" t="str">
        <f t="array" ref="I14">INDEX(A!$G$2:$G$1001,MATCH(EF!C14,A!$A$2:$A$1001,0))</f>
        <v>OPD</v>
      </c>
      <c r="J14" s="29">
        <f t="array" ref="J14">INDEX(A!$H$2:$H$1001,MATCH(EF!C14,A!$A$2:$A$1001,0))</f>
        <v>2009</v>
      </c>
      <c r="K14" s="29" t="str">
        <f t="array" ref="K14">INDEX(A!$I$2:$I$1001,MATCH(EF!C14,A!$A$2:$A$1001,0))</f>
        <v>NA</v>
      </c>
      <c r="L14" s="29" t="str">
        <f t="array" ref="L14">INDEX(A!$J$2:$J$1001,MATCH(EF!C14,A!$A$2:$A$1001,0))</f>
        <v>Escritura pública 9522 nueve mil quinientos veintidós, tomo XIII, libro diez.
Convenio modificatorio. Periódico número 47. Sección IV Tomo CCCLXXXII</v>
      </c>
      <c r="M14" s="29">
        <f t="array" ref="M14">INDEX(A!$K$2:$K$1001,MATCH(EF!C14,A!$A$2:$A$1001,0))</f>
        <v>700003</v>
      </c>
      <c r="N14" s="29">
        <f t="array" ref="N14">INDEX(A!$L$2:$L$1001,MATCH(EF!C14,A!$A$2:$A$1001,0))</f>
        <v>0</v>
      </c>
      <c r="O14" s="30" t="str">
        <f t="shared" si="0"/>
        <v>7</v>
      </c>
      <c r="P14" s="30" t="str">
        <f t="shared" si="1"/>
        <v>000</v>
      </c>
      <c r="Q14" s="30" t="str">
        <f t="array" ref="Q14">IF(O14="7",IF(P14="000","Sin región al ser un intermunicipal",INDEX(B!$C$2:$C$126,MATCH(EF!P14,B!$A$2:$A$126,0))),"Sin región al ser un ente Estatal")</f>
        <v>Sin región al ser un intermunicipal</v>
      </c>
      <c r="R14" s="31" t="str">
        <f t="array" ref="R14">IF(O14="7",IF(P14="000","N/A",INDEX(B!$D$2:$D$126,MATCH(EF!P14,B!$A$2:$A$126,0))),B!$D$127)</f>
        <v>N/A</v>
      </c>
      <c r="S14" s="31" t="str">
        <f t="array" ref="S14">IF(O14="7",IF(P14="000","N/A",INDEX(B!$E$2:$E$126,MATCH(EF!P14,B!$A$2:$A$126,0))),B!$E$127)</f>
        <v>N/A</v>
      </c>
    </row>
    <row r="15" spans="1:19">
      <c r="A15" s="23">
        <f>COUNTIF(A!$A$2:$A$1001,"&lt;="&amp;A!A15)</f>
        <v>28</v>
      </c>
      <c r="B15" s="24">
        <v>14</v>
      </c>
      <c r="C15" s="29" t="str">
        <f t="array" ref="C15">INDEX(A!$A$2:$A$1001,MATCH(EF!B15,EF!$A$2:$A$1001,0))</f>
        <v>Atemajac de Brizuela</v>
      </c>
      <c r="D15" s="29" t="str">
        <f t="array" ref="D15">INDEX(A!$B$2:$B$1001,MATCH(EF!C15,A!$A$2:$A$1001,0))</f>
        <v>Municipal</v>
      </c>
      <c r="E15" s="29" t="str">
        <f t="array" ref="E15">INDEX(A!$C$2:$C$1001,MATCH(EF!C15,A!$A$2:$A$1001,0))</f>
        <v>Sí</v>
      </c>
      <c r="F15" s="29">
        <f t="array" ref="F15">INDEX(A!$D$2:$D$1001,MATCH(EF!C15,A!$A$2:$A$1001,0))</f>
        <v>10</v>
      </c>
      <c r="G15" s="29" t="str">
        <f t="array" ref="G15">INDEX(A!$E$2:$E$1001,MATCH(EF!C15,A!$A$2:$A$1001,0))</f>
        <v>Gobierno</v>
      </c>
      <c r="H15" s="29" t="str">
        <f t="array" ref="H15">INDEX(A!$F$2:$F$1001,MATCH(EF!C15,A!$A$2:$A$1001,0))</f>
        <v>Ejecutivo</v>
      </c>
      <c r="I15" s="29" t="str">
        <f t="array" ref="I15">INDEX(A!$G$2:$G$1001,MATCH(EF!C15,A!$A$2:$A$1001,0))</f>
        <v>Dependencia</v>
      </c>
      <c r="J15" s="29">
        <f t="array" ref="J15">INDEX(A!$H$2:$H$1001,MATCH(EF!C15,A!$A$2:$A$1001,0))</f>
        <v>1884</v>
      </c>
      <c r="K15" s="29" t="str">
        <f t="array" ref="K15">INDEX(A!$I$2:$I$1001,MATCH(EF!C15,A!$A$2:$A$1001,0))</f>
        <v>NA</v>
      </c>
      <c r="L15" s="29" t="str">
        <f t="array" ref="L15">INDEX(A!$J$2:$J$1001,MATCH(EF!C15,A!$A$2:$A$1001,0))</f>
        <v>NA</v>
      </c>
      <c r="M15" s="29">
        <f t="array" ref="M15">INDEX(A!$K$2:$K$1001,MATCH(EF!C15,A!$A$2:$A$1001,0))</f>
        <v>701000</v>
      </c>
      <c r="N15" s="29">
        <f t="array" ref="N15">INDEX(A!$L$2:$L$1001,MATCH(EF!C15,A!$A$2:$A$1001,0))</f>
        <v>0</v>
      </c>
      <c r="O15" s="30" t="str">
        <f t="shared" si="0"/>
        <v>7</v>
      </c>
      <c r="P15" s="30" t="str">
        <f t="shared" si="1"/>
        <v>010</v>
      </c>
      <c r="Q15" s="30" t="str">
        <f t="array" ref="Q15">IF(O15="7",IF(P15="000","Sin región al ser un intermunicipal",INDEX(B!$C$2:$C$126,MATCH(EF!P15,B!$A$2:$A$126,0))),"Sin región al ser un ente Estatal")</f>
        <v>Lagunas</v>
      </c>
      <c r="R15" s="31">
        <f t="array" ref="R15">IF(O15="7",IF(P15="000","N/A",INDEX(B!$D$2:$D$126,MATCH(EF!P15,B!$A$2:$A$126,0))),B!$D$127)</f>
        <v>6717</v>
      </c>
      <c r="S15" s="31">
        <f t="array" ref="S15">IF(O15="7",IF(P15="000","N/A",INDEX(B!$E$2:$E$126,MATCH(EF!P15,B!$A$2:$A$126,0))),B!$E$127)</f>
        <v>7758</v>
      </c>
    </row>
    <row r="16" spans="1:19">
      <c r="A16" s="23">
        <f>COUNTIF(A!$A$2:$A$1001,"&lt;="&amp;A!A16)</f>
        <v>29</v>
      </c>
      <c r="B16" s="24">
        <v>15</v>
      </c>
      <c r="C16" s="29" t="str">
        <f t="array" ref="C16">INDEX(A!$A$2:$A$1001,MATCH(EF!B16,EF!$A$2:$A$1001,0))</f>
        <v>Atengo</v>
      </c>
      <c r="D16" s="29" t="str">
        <f t="array" ref="D16">INDEX(A!$B$2:$B$1001,MATCH(EF!C16,A!$A$2:$A$1001,0))</f>
        <v>Municipal</v>
      </c>
      <c r="E16" s="29" t="str">
        <f t="array" ref="E16">INDEX(A!$C$2:$C$1001,MATCH(EF!C16,A!$A$2:$A$1001,0))</f>
        <v>Sí</v>
      </c>
      <c r="F16" s="29">
        <f t="array" ref="F16">INDEX(A!$D$2:$D$1001,MATCH(EF!C16,A!$A$2:$A$1001,0))</f>
        <v>11</v>
      </c>
      <c r="G16" s="29" t="str">
        <f t="array" ref="G16">INDEX(A!$E$2:$E$1001,MATCH(EF!C16,A!$A$2:$A$1001,0))</f>
        <v>Gobierno</v>
      </c>
      <c r="H16" s="29" t="str">
        <f t="array" ref="H16">INDEX(A!$F$2:$F$1001,MATCH(EF!C16,A!$A$2:$A$1001,0))</f>
        <v>Ejecutivo</v>
      </c>
      <c r="I16" s="29" t="str">
        <f t="array" ref="I16">INDEX(A!$G$2:$G$1001,MATCH(EF!C16,A!$A$2:$A$1001,0))</f>
        <v>Dependencia</v>
      </c>
      <c r="J16" s="29">
        <f t="array" ref="J16">INDEX(A!$H$2:$H$1001,MATCH(EF!C16,A!$A$2:$A$1001,0))</f>
        <v>1918</v>
      </c>
      <c r="K16" s="29" t="str">
        <f t="array" ref="K16">INDEX(A!$I$2:$I$1001,MATCH(EF!C16,A!$A$2:$A$1001,0))</f>
        <v>NA</v>
      </c>
      <c r="L16" s="29" t="str">
        <f t="array" ref="L16">INDEX(A!$J$2:$J$1001,MATCH(EF!C16,A!$A$2:$A$1001,0))</f>
        <v>NA</v>
      </c>
      <c r="M16" s="29">
        <f t="array" ref="M16">INDEX(A!$K$2:$K$1001,MATCH(EF!C16,A!$A$2:$A$1001,0))</f>
        <v>701100</v>
      </c>
      <c r="N16" s="29">
        <f t="array" ref="N16">INDEX(A!$L$2:$L$1001,MATCH(EF!C16,A!$A$2:$A$1001,0))</f>
        <v>0</v>
      </c>
      <c r="O16" s="30" t="str">
        <f t="shared" si="0"/>
        <v>7</v>
      </c>
      <c r="P16" s="30" t="str">
        <f t="shared" si="1"/>
        <v>011</v>
      </c>
      <c r="Q16" s="30" t="str">
        <f t="array" ref="Q16">IF(O16="7",IF(P16="000","Sin región al ser un intermunicipal",INDEX(B!$C$2:$C$126,MATCH(EF!P16,B!$A$2:$A$126,0))),"Sin región al ser un ente Estatal")</f>
        <v>Sierra de Amula</v>
      </c>
      <c r="R16" s="31">
        <f t="array" ref="R16">IF(O16="7",IF(P16="000","N/A",INDEX(B!$D$2:$D$126,MATCH(EF!P16,B!$A$2:$A$126,0))),B!$D$127)</f>
        <v>5475</v>
      </c>
      <c r="S16" s="31">
        <f t="array" ref="S16">IF(O16="7",IF(P16="000","N/A",INDEX(B!$E$2:$E$126,MATCH(EF!P16,B!$A$2:$A$126,0))),B!$E$127)</f>
        <v>5599</v>
      </c>
    </row>
    <row r="17" spans="1:19">
      <c r="A17" s="23">
        <f>COUNTIF(A!$A$2:$A$1001,"&lt;="&amp;A!A17)</f>
        <v>68</v>
      </c>
      <c r="B17" s="24">
        <v>16</v>
      </c>
      <c r="C17" s="29" t="str">
        <f t="array" ref="C17">INDEX(A!$A$2:$A$1001,MATCH(EF!B17,EF!$A$2:$A$1001,0))</f>
        <v>Atenguillo</v>
      </c>
      <c r="D17" s="29" t="str">
        <f t="array" ref="D17">INDEX(A!$B$2:$B$1001,MATCH(EF!C17,A!$A$2:$A$1001,0))</f>
        <v>Municipal</v>
      </c>
      <c r="E17" s="29" t="str">
        <f t="array" ref="E17">INDEX(A!$C$2:$C$1001,MATCH(EF!C17,A!$A$2:$A$1001,0))</f>
        <v>Sí</v>
      </c>
      <c r="F17" s="29">
        <f t="array" ref="F17">INDEX(A!$D$2:$D$1001,MATCH(EF!C17,A!$A$2:$A$1001,0))</f>
        <v>12</v>
      </c>
      <c r="G17" s="29" t="str">
        <f t="array" ref="G17">INDEX(A!$E$2:$E$1001,MATCH(EF!C17,A!$A$2:$A$1001,0))</f>
        <v>Gobierno</v>
      </c>
      <c r="H17" s="29" t="str">
        <f t="array" ref="H17">INDEX(A!$F$2:$F$1001,MATCH(EF!C17,A!$A$2:$A$1001,0))</f>
        <v>Ejecutivo</v>
      </c>
      <c r="I17" s="29" t="str">
        <f t="array" ref="I17">INDEX(A!$G$2:$G$1001,MATCH(EF!C17,A!$A$2:$A$1001,0))</f>
        <v>Dependencia</v>
      </c>
      <c r="J17" s="29">
        <f t="array" ref="J17">INDEX(A!$H$2:$H$1001,MATCH(EF!C17,A!$A$2:$A$1001,0))</f>
        <v>1885</v>
      </c>
      <c r="K17" s="29" t="str">
        <f t="array" ref="K17">INDEX(A!$I$2:$I$1001,MATCH(EF!C17,A!$A$2:$A$1001,0))</f>
        <v>NA</v>
      </c>
      <c r="L17" s="29" t="str">
        <f t="array" ref="L17">INDEX(A!$J$2:$J$1001,MATCH(EF!C17,A!$A$2:$A$1001,0))</f>
        <v>NA</v>
      </c>
      <c r="M17" s="29">
        <f t="array" ref="M17">INDEX(A!$K$2:$K$1001,MATCH(EF!C17,A!$A$2:$A$1001,0))</f>
        <v>701200</v>
      </c>
      <c r="N17" s="29">
        <f t="array" ref="N17">INDEX(A!$L$2:$L$1001,MATCH(EF!C17,A!$A$2:$A$1001,0))</f>
        <v>0</v>
      </c>
      <c r="O17" s="30" t="str">
        <f t="shared" si="0"/>
        <v>7</v>
      </c>
      <c r="P17" s="30" t="str">
        <f t="shared" si="1"/>
        <v>012</v>
      </c>
      <c r="Q17" s="30" t="str">
        <f t="array" ref="Q17">IF(O17="7",IF(P17="000","Sin región al ser un intermunicipal",INDEX(B!$C$2:$C$126,MATCH(EF!P17,B!$A$2:$A$126,0))),"Sin región al ser un ente Estatal")</f>
        <v>Costa Sierra Occidental</v>
      </c>
      <c r="R17" s="31">
        <f t="array" ref="R17">IF(O17="7",IF(P17="000","N/A",INDEX(B!$D$2:$D$126,MATCH(EF!P17,B!$A$2:$A$126,0))),B!$D$127)</f>
        <v>3899</v>
      </c>
      <c r="S17" s="31">
        <f t="array" ref="S17">IF(O17="7",IF(P17="000","N/A",INDEX(B!$E$2:$E$126,MATCH(EF!P17,B!$A$2:$A$126,0))),B!$E$127)</f>
        <v>4176</v>
      </c>
    </row>
    <row r="18" spans="1:19">
      <c r="A18" s="23">
        <f>COUNTIF(A!$A$2:$A$1001,"&lt;="&amp;A!A18)</f>
        <v>79</v>
      </c>
      <c r="B18" s="24">
        <v>17</v>
      </c>
      <c r="C18" s="29" t="str">
        <f t="array" ref="C18">INDEX(A!$A$2:$A$1001,MATCH(EF!B18,EF!$A$2:$A$1001,0))</f>
        <v>Atotonilco el Alto</v>
      </c>
      <c r="D18" s="29" t="str">
        <f t="array" ref="D18">INDEX(A!$B$2:$B$1001,MATCH(EF!C18,A!$A$2:$A$1001,0))</f>
        <v>Municipal</v>
      </c>
      <c r="E18" s="29" t="str">
        <f t="array" ref="E18">INDEX(A!$C$2:$C$1001,MATCH(EF!C18,A!$A$2:$A$1001,0))</f>
        <v>Sí</v>
      </c>
      <c r="F18" s="29">
        <f t="array" ref="F18">INDEX(A!$D$2:$D$1001,MATCH(EF!C18,A!$A$2:$A$1001,0))</f>
        <v>13</v>
      </c>
      <c r="G18" s="29" t="str">
        <f t="array" ref="G18">INDEX(A!$E$2:$E$1001,MATCH(EF!C18,A!$A$2:$A$1001,0))</f>
        <v>Gobierno</v>
      </c>
      <c r="H18" s="29" t="str">
        <f t="array" ref="H18">INDEX(A!$F$2:$F$1001,MATCH(EF!C18,A!$A$2:$A$1001,0))</f>
        <v>Ejecutivo</v>
      </c>
      <c r="I18" s="29" t="str">
        <f t="array" ref="I18">INDEX(A!$G$2:$G$1001,MATCH(EF!C18,A!$A$2:$A$1001,0))</f>
        <v>Dependencia</v>
      </c>
      <c r="J18" s="29">
        <f t="array" ref="J18">INDEX(A!$H$2:$H$1001,MATCH(EF!C18,A!$A$2:$A$1001,0))</f>
        <v>1824</v>
      </c>
      <c r="K18" s="29" t="str">
        <f t="array" ref="K18">INDEX(A!$I$2:$I$1001,MATCH(EF!C18,A!$A$2:$A$1001,0))</f>
        <v>NA</v>
      </c>
      <c r="L18" s="29" t="str">
        <f t="array" ref="L18">INDEX(A!$J$2:$J$1001,MATCH(EF!C18,A!$A$2:$A$1001,0))</f>
        <v>NA</v>
      </c>
      <c r="M18" s="29">
        <f t="array" ref="M18">INDEX(A!$K$2:$K$1001,MATCH(EF!C18,A!$A$2:$A$1001,0))</f>
        <v>701300</v>
      </c>
      <c r="N18" s="29">
        <f t="array" ref="N18">INDEX(A!$L$2:$L$1001,MATCH(EF!C18,A!$A$2:$A$1001,0))</f>
        <v>0</v>
      </c>
      <c r="O18" s="30" t="str">
        <f t="shared" si="0"/>
        <v>7</v>
      </c>
      <c r="P18" s="30" t="str">
        <f t="shared" si="1"/>
        <v>013</v>
      </c>
      <c r="Q18" s="30" t="str">
        <f t="array" ref="Q18">IF(O18="7",IF(P18="000","Sin región al ser un intermunicipal",INDEX(B!$C$2:$C$126,MATCH(EF!P18,B!$A$2:$A$126,0))),"Sin región al ser un ente Estatal")</f>
        <v xml:space="preserve">Ciénega </v>
      </c>
      <c r="R18" s="31">
        <f t="array" ref="R18">IF(O18="7",IF(P18="000","N/A",INDEX(B!$D$2:$D$126,MATCH(EF!P18,B!$A$2:$A$126,0))),B!$D$127)</f>
        <v>60480</v>
      </c>
      <c r="S18" s="31">
        <f t="array" ref="S18">IF(O18="7",IF(P18="000","N/A",INDEX(B!$E$2:$E$126,MATCH(EF!P18,B!$A$2:$A$126,0))),B!$E$127)</f>
        <v>64009</v>
      </c>
    </row>
    <row r="19" spans="1:19">
      <c r="A19" s="23">
        <f>COUNTIF(A!$A$2:$A$1001,"&lt;="&amp;A!A19)</f>
        <v>80</v>
      </c>
      <c r="B19" s="24">
        <v>18</v>
      </c>
      <c r="C19" s="29" t="str">
        <f t="array" ref="C19">INDEX(A!$A$2:$A$1001,MATCH(EF!B19,EF!$A$2:$A$1001,0))</f>
        <v>Atoyac</v>
      </c>
      <c r="D19" s="29" t="str">
        <f t="array" ref="D19">INDEX(A!$B$2:$B$1001,MATCH(EF!C19,A!$A$2:$A$1001,0))</f>
        <v>Municipal</v>
      </c>
      <c r="E19" s="29" t="str">
        <f t="array" ref="E19">INDEX(A!$C$2:$C$1001,MATCH(EF!C19,A!$A$2:$A$1001,0))</f>
        <v>Sí</v>
      </c>
      <c r="F19" s="29">
        <f t="array" ref="F19">INDEX(A!$D$2:$D$1001,MATCH(EF!C19,A!$A$2:$A$1001,0))</f>
        <v>14</v>
      </c>
      <c r="G19" s="29" t="str">
        <f t="array" ref="G19">INDEX(A!$E$2:$E$1001,MATCH(EF!C19,A!$A$2:$A$1001,0))</f>
        <v>Gobierno</v>
      </c>
      <c r="H19" s="29" t="str">
        <f t="array" ref="H19">INDEX(A!$F$2:$F$1001,MATCH(EF!C19,A!$A$2:$A$1001,0))</f>
        <v>Ejecutivo</v>
      </c>
      <c r="I19" s="29" t="str">
        <f t="array" ref="I19">INDEX(A!$G$2:$G$1001,MATCH(EF!C19,A!$A$2:$A$1001,0))</f>
        <v>Dependencia</v>
      </c>
      <c r="J19" s="29">
        <f t="array" ref="J19">INDEX(A!$H$2:$H$1001,MATCH(EF!C19,A!$A$2:$A$1001,0))</f>
        <v>1824</v>
      </c>
      <c r="K19" s="29" t="str">
        <f t="array" ref="K19">INDEX(A!$I$2:$I$1001,MATCH(EF!C19,A!$A$2:$A$1001,0))</f>
        <v>NA</v>
      </c>
      <c r="L19" s="29" t="str">
        <f t="array" ref="L19">INDEX(A!$J$2:$J$1001,MATCH(EF!C19,A!$A$2:$A$1001,0))</f>
        <v>NA</v>
      </c>
      <c r="M19" s="29">
        <f t="array" ref="M19">INDEX(A!$K$2:$K$1001,MATCH(EF!C19,A!$A$2:$A$1001,0))</f>
        <v>701400</v>
      </c>
      <c r="N19" s="29">
        <f t="array" ref="N19">INDEX(A!$L$2:$L$1001,MATCH(EF!C19,A!$A$2:$A$1001,0))</f>
        <v>0</v>
      </c>
      <c r="O19" s="30" t="str">
        <f t="shared" si="0"/>
        <v>7</v>
      </c>
      <c r="P19" s="30" t="str">
        <f t="shared" si="1"/>
        <v>014</v>
      </c>
      <c r="Q19" s="30" t="str">
        <f t="array" ref="Q19">IF(O19="7",IF(P19="000","Sin región al ser un intermunicipal",INDEX(B!$C$2:$C$126,MATCH(EF!P19,B!$A$2:$A$126,0))),"Sin región al ser un ente Estatal")</f>
        <v>Lagunas</v>
      </c>
      <c r="R19" s="31">
        <f t="array" ref="R19">IF(O19="7",IF(P19="000","N/A",INDEX(B!$D$2:$D$126,MATCH(EF!P19,B!$A$2:$A$126,0))),B!$D$127)</f>
        <v>8264</v>
      </c>
      <c r="S19" s="31">
        <f t="array" ref="S19">IF(O19="7",IF(P19="000","N/A",INDEX(B!$E$2:$E$126,MATCH(EF!P19,B!$A$2:$A$126,0))),B!$E$127)</f>
        <v>8689</v>
      </c>
    </row>
    <row r="20" spans="1:19">
      <c r="A20" s="23">
        <f>COUNTIF(A!$A$2:$A$1001,"&lt;="&amp;A!A20)</f>
        <v>119</v>
      </c>
      <c r="B20" s="24">
        <v>19</v>
      </c>
      <c r="C20" s="29" t="str">
        <f t="array" ref="C20">INDEX(A!$A$2:$A$1001,MATCH(EF!B20,EF!$A$2:$A$1001,0))</f>
        <v>Autlán de Navarro</v>
      </c>
      <c r="D20" s="29" t="str">
        <f t="array" ref="D20">INDEX(A!$B$2:$B$1001,MATCH(EF!C20,A!$A$2:$A$1001,0))</f>
        <v>Municipal</v>
      </c>
      <c r="E20" s="29" t="str">
        <f t="array" ref="E20">INDEX(A!$C$2:$C$1001,MATCH(EF!C20,A!$A$2:$A$1001,0))</f>
        <v>Sí</v>
      </c>
      <c r="F20" s="29">
        <f t="array" ref="F20">INDEX(A!$D$2:$D$1001,MATCH(EF!C20,A!$A$2:$A$1001,0))</f>
        <v>15</v>
      </c>
      <c r="G20" s="29" t="str">
        <f t="array" ref="G20">INDEX(A!$E$2:$E$1001,MATCH(EF!C20,A!$A$2:$A$1001,0))</f>
        <v>Gobierno</v>
      </c>
      <c r="H20" s="29" t="str">
        <f t="array" ref="H20">INDEX(A!$F$2:$F$1001,MATCH(EF!C20,A!$A$2:$A$1001,0))</f>
        <v>Ejecutivo</v>
      </c>
      <c r="I20" s="29" t="str">
        <f t="array" ref="I20">INDEX(A!$G$2:$G$1001,MATCH(EF!C20,A!$A$2:$A$1001,0))</f>
        <v>Dependencia</v>
      </c>
      <c r="J20" s="29">
        <f t="array" ref="J20">INDEX(A!$H$2:$H$1001,MATCH(EF!C20,A!$A$2:$A$1001,0))</f>
        <v>1824</v>
      </c>
      <c r="K20" s="29" t="str">
        <f t="array" ref="K20">INDEX(A!$I$2:$I$1001,MATCH(EF!C20,A!$A$2:$A$1001,0))</f>
        <v>NA</v>
      </c>
      <c r="L20" s="29" t="str">
        <f t="array" ref="L20">INDEX(A!$J$2:$J$1001,MATCH(EF!C20,A!$A$2:$A$1001,0))</f>
        <v>NA</v>
      </c>
      <c r="M20" s="29">
        <f t="array" ref="M20">INDEX(A!$K$2:$K$1001,MATCH(EF!C20,A!$A$2:$A$1001,0))</f>
        <v>701500</v>
      </c>
      <c r="N20" s="29">
        <f t="array" ref="N20">INDEX(A!$L$2:$L$1001,MATCH(EF!C20,A!$A$2:$A$1001,0))</f>
        <v>0</v>
      </c>
      <c r="O20" s="30" t="str">
        <f t="shared" si="0"/>
        <v>7</v>
      </c>
      <c r="P20" s="30" t="str">
        <f t="shared" si="1"/>
        <v>015</v>
      </c>
      <c r="Q20" s="30" t="str">
        <f t="array" ref="Q20">IF(O20="7",IF(P20="000","Sin región al ser un intermunicipal",INDEX(B!$C$2:$C$126,MATCH(EF!P20,B!$A$2:$A$126,0))),"Sin región al ser un ente Estatal")</f>
        <v>Sierra de Amula</v>
      </c>
      <c r="R20" s="31">
        <f t="array" ref="R20">IF(O20="7",IF(P20="000","N/A",INDEX(B!$D$2:$D$126,MATCH(EF!P20,B!$A$2:$A$126,0))),B!$D$127)</f>
        <v>60572</v>
      </c>
      <c r="S20" s="31">
        <f t="array" ref="S20">IF(O20="7",IF(P20="000","N/A",INDEX(B!$E$2:$E$126,MATCH(EF!P20,B!$A$2:$A$126,0))),B!$E$127)</f>
        <v>64931</v>
      </c>
    </row>
    <row r="21" spans="1:19" ht="15.75" customHeight="1">
      <c r="A21" s="23">
        <f>COUNTIF(A!$A$2:$A$1001,"&lt;="&amp;A!A21)</f>
        <v>120</v>
      </c>
      <c r="B21" s="24">
        <v>20</v>
      </c>
      <c r="C21" s="29" t="str">
        <f t="array" ref="C21">INDEX(A!$A$2:$A$1001,MATCH(EF!B21,EF!$A$2:$A$1001,0))</f>
        <v>Ayotlán</v>
      </c>
      <c r="D21" s="29" t="str">
        <f t="array" ref="D21">INDEX(A!$B$2:$B$1001,MATCH(EF!C21,A!$A$2:$A$1001,0))</f>
        <v>Municipal</v>
      </c>
      <c r="E21" s="29" t="str">
        <f t="array" ref="E21">INDEX(A!$C$2:$C$1001,MATCH(EF!C21,A!$A$2:$A$1001,0))</f>
        <v>Sí</v>
      </c>
      <c r="F21" s="29">
        <f t="array" ref="F21">INDEX(A!$D$2:$D$1001,MATCH(EF!C21,A!$A$2:$A$1001,0))</f>
        <v>16</v>
      </c>
      <c r="G21" s="29" t="str">
        <f t="array" ref="G21">INDEX(A!$E$2:$E$1001,MATCH(EF!C21,A!$A$2:$A$1001,0))</f>
        <v>Gobierno</v>
      </c>
      <c r="H21" s="29" t="str">
        <f t="array" ref="H21">INDEX(A!$F$2:$F$1001,MATCH(EF!C21,A!$A$2:$A$1001,0))</f>
        <v>Ejecutivo</v>
      </c>
      <c r="I21" s="29" t="str">
        <f t="array" ref="I21">INDEX(A!$G$2:$G$1001,MATCH(EF!C21,A!$A$2:$A$1001,0))</f>
        <v>Dependencia</v>
      </c>
      <c r="J21" s="29">
        <f t="array" ref="J21">INDEX(A!$H$2:$H$1001,MATCH(EF!C21,A!$A$2:$A$1001,0))</f>
        <v>1824</v>
      </c>
      <c r="K21" s="29" t="str">
        <f t="array" ref="K21">INDEX(A!$I$2:$I$1001,MATCH(EF!C21,A!$A$2:$A$1001,0))</f>
        <v>NA</v>
      </c>
      <c r="L21" s="29" t="str">
        <f t="array" ref="L21">INDEX(A!$J$2:$J$1001,MATCH(EF!C21,A!$A$2:$A$1001,0))</f>
        <v>NA</v>
      </c>
      <c r="M21" s="29">
        <f t="array" ref="M21">INDEX(A!$K$2:$K$1001,MATCH(EF!C21,A!$A$2:$A$1001,0))</f>
        <v>701600</v>
      </c>
      <c r="N21" s="29">
        <f t="array" ref="N21">INDEX(A!$L$2:$L$1001,MATCH(EF!C21,A!$A$2:$A$1001,0))</f>
        <v>0</v>
      </c>
      <c r="O21" s="30" t="str">
        <f t="shared" si="0"/>
        <v>7</v>
      </c>
      <c r="P21" s="30" t="str">
        <f t="shared" si="1"/>
        <v>016</v>
      </c>
      <c r="Q21" s="30" t="str">
        <f t="array" ref="Q21">IF(O21="7",IF(P21="000","Sin región al ser un intermunicipal",INDEX(B!$C$2:$C$126,MATCH(EF!P21,B!$A$2:$A$126,0))),"Sin región al ser un ente Estatal")</f>
        <v>Ciénega</v>
      </c>
      <c r="R21" s="31">
        <f t="array" ref="R21">IF(O21="7",IF(P21="000","N/A",INDEX(B!$D$2:$D$126,MATCH(EF!P21,B!$A$2:$A$126,0))),B!$D$127)</f>
        <v>37963</v>
      </c>
      <c r="S21" s="31">
        <f t="array" ref="S21">IF(O21="7",IF(P21="000","N/A",INDEX(B!$E$2:$E$126,MATCH(EF!P21,B!$A$2:$A$126,0))),B!$E$127)</f>
        <v>41552</v>
      </c>
    </row>
    <row r="22" spans="1:19" ht="15.75" customHeight="1">
      <c r="A22" s="23">
        <f>COUNTIF(A!$A$2:$A$1001,"&lt;="&amp;A!A22)</f>
        <v>121</v>
      </c>
      <c r="B22" s="24">
        <v>21</v>
      </c>
      <c r="C22" s="29" t="str">
        <f t="array" ref="C22">INDEX(A!$A$2:$A$1001,MATCH(EF!B22,EF!$A$2:$A$1001,0))</f>
        <v>Ayutla</v>
      </c>
      <c r="D22" s="29" t="str">
        <f t="array" ref="D22">INDEX(A!$B$2:$B$1001,MATCH(EF!C22,A!$A$2:$A$1001,0))</f>
        <v>Municipal</v>
      </c>
      <c r="E22" s="29" t="str">
        <f t="array" ref="E22">INDEX(A!$C$2:$C$1001,MATCH(EF!C22,A!$A$2:$A$1001,0))</f>
        <v>Sí</v>
      </c>
      <c r="F22" s="29">
        <f t="array" ref="F22">INDEX(A!$D$2:$D$1001,MATCH(EF!C22,A!$A$2:$A$1001,0))</f>
        <v>17</v>
      </c>
      <c r="G22" s="29" t="str">
        <f t="array" ref="G22">INDEX(A!$E$2:$E$1001,MATCH(EF!C22,A!$A$2:$A$1001,0))</f>
        <v>Gobierno</v>
      </c>
      <c r="H22" s="29" t="str">
        <f t="array" ref="H22">INDEX(A!$F$2:$F$1001,MATCH(EF!C22,A!$A$2:$A$1001,0))</f>
        <v>Ejecutivo</v>
      </c>
      <c r="I22" s="29" t="str">
        <f t="array" ref="I22">INDEX(A!$G$2:$G$1001,MATCH(EF!C22,A!$A$2:$A$1001,0))</f>
        <v>Dependencia</v>
      </c>
      <c r="J22" s="29">
        <f t="array" ref="J22">INDEX(A!$H$2:$H$1001,MATCH(EF!C22,A!$A$2:$A$1001,0))</f>
        <v>1885</v>
      </c>
      <c r="K22" s="29" t="str">
        <f t="array" ref="K22">INDEX(A!$I$2:$I$1001,MATCH(EF!C22,A!$A$2:$A$1001,0))</f>
        <v>NA</v>
      </c>
      <c r="L22" s="29" t="str">
        <f t="array" ref="L22">INDEX(A!$J$2:$J$1001,MATCH(EF!C22,A!$A$2:$A$1001,0))</f>
        <v>NA</v>
      </c>
      <c r="M22" s="29">
        <f t="array" ref="M22">INDEX(A!$K$2:$K$1001,MATCH(EF!C22,A!$A$2:$A$1001,0))</f>
        <v>701700</v>
      </c>
      <c r="N22" s="29">
        <f t="array" ref="N22">INDEX(A!$L$2:$L$1001,MATCH(EF!C22,A!$A$2:$A$1001,0))</f>
        <v>0</v>
      </c>
      <c r="O22" s="30" t="str">
        <f t="shared" si="0"/>
        <v>7</v>
      </c>
      <c r="P22" s="30" t="str">
        <f t="shared" si="1"/>
        <v>017</v>
      </c>
      <c r="Q22" s="30" t="str">
        <f t="array" ref="Q22">IF(O22="7",IF(P22="000","Sin región al ser un intermunicipal",INDEX(B!$C$2:$C$126,MATCH(EF!P22,B!$A$2:$A$126,0))),"Sin región al ser un ente Estatal")</f>
        <v>Sierra de Amula</v>
      </c>
      <c r="R22" s="31">
        <f t="array" ref="R22">IF(O22="7",IF(P22="000","N/A",INDEX(B!$D$2:$D$126,MATCH(EF!P22,B!$A$2:$A$126,0))),B!$D$127)</f>
        <v>12453</v>
      </c>
      <c r="S22" s="31">
        <f t="array" ref="S22">IF(O22="7",IF(P22="000","N/A",INDEX(B!$E$2:$E$126,MATCH(EF!P22,B!$A$2:$A$126,0))),B!$E$127)</f>
        <v>12880</v>
      </c>
    </row>
    <row r="23" spans="1:19" ht="15.75" customHeight="1">
      <c r="A23" s="23">
        <f>COUNTIF(A!$A$2:$A$1001,"&lt;="&amp;A!A23)</f>
        <v>122</v>
      </c>
      <c r="B23" s="24">
        <v>22</v>
      </c>
      <c r="C23" s="29" t="str">
        <f t="array" ref="C23">INDEX(A!$A$2:$A$1001,MATCH(EF!B23,EF!$A$2:$A$1001,0))</f>
        <v>Bolaños</v>
      </c>
      <c r="D23" s="29" t="str">
        <f t="array" ref="D23">INDEX(A!$B$2:$B$1001,MATCH(EF!C23,A!$A$2:$A$1001,0))</f>
        <v>Municipal</v>
      </c>
      <c r="E23" s="29" t="str">
        <f t="array" ref="E23">INDEX(A!$C$2:$C$1001,MATCH(EF!C23,A!$A$2:$A$1001,0))</f>
        <v>Sí</v>
      </c>
      <c r="F23" s="29">
        <f t="array" ref="F23">INDEX(A!$D$2:$D$1001,MATCH(EF!C23,A!$A$2:$A$1001,0))</f>
        <v>19</v>
      </c>
      <c r="G23" s="29" t="str">
        <f t="array" ref="G23">INDEX(A!$E$2:$E$1001,MATCH(EF!C23,A!$A$2:$A$1001,0))</f>
        <v>Gobierno</v>
      </c>
      <c r="H23" s="29" t="str">
        <f t="array" ref="H23">INDEX(A!$F$2:$F$1001,MATCH(EF!C23,A!$A$2:$A$1001,0))</f>
        <v>Ejecutivo</v>
      </c>
      <c r="I23" s="29" t="str">
        <f t="array" ref="I23">INDEX(A!$G$2:$G$1001,MATCH(EF!C23,A!$A$2:$A$1001,0))</f>
        <v>Dependencia</v>
      </c>
      <c r="J23" s="29">
        <f t="array" ref="J23">INDEX(A!$H$2:$H$1001,MATCH(EF!C23,A!$A$2:$A$1001,0))</f>
        <v>1885</v>
      </c>
      <c r="K23" s="29" t="str">
        <f t="array" ref="K23">INDEX(A!$I$2:$I$1001,MATCH(EF!C23,A!$A$2:$A$1001,0))</f>
        <v>NA</v>
      </c>
      <c r="L23" s="29" t="str">
        <f t="array" ref="L23">INDEX(A!$J$2:$J$1001,MATCH(EF!C23,A!$A$2:$A$1001,0))</f>
        <v>NA</v>
      </c>
      <c r="M23" s="29">
        <f t="array" ref="M23">INDEX(A!$K$2:$K$1001,MATCH(EF!C23,A!$A$2:$A$1001,0))</f>
        <v>701900</v>
      </c>
      <c r="N23" s="29">
        <f t="array" ref="N23">INDEX(A!$L$2:$L$1001,MATCH(EF!C23,A!$A$2:$A$1001,0))</f>
        <v>0</v>
      </c>
      <c r="O23" s="30" t="str">
        <f t="shared" si="0"/>
        <v>7</v>
      </c>
      <c r="P23" s="30" t="str">
        <f t="shared" si="1"/>
        <v>019</v>
      </c>
      <c r="Q23" s="30" t="str">
        <f t="array" ref="Q23">IF(O23="7",IF(P23="000","Sin región al ser un intermunicipal",INDEX(B!$C$2:$C$126,MATCH(EF!P23,B!$A$2:$A$126,0))),"Sin región al ser un ente Estatal")</f>
        <v>Norte</v>
      </c>
      <c r="R23" s="31">
        <f t="array" ref="R23">IF(O23="7",IF(P23="000","N/A",INDEX(B!$D$2:$D$126,MATCH(EF!P23,B!$A$2:$A$126,0))),B!$D$127)</f>
        <v>7341</v>
      </c>
      <c r="S23" s="31">
        <f t="array" ref="S23">IF(O23="7",IF(P23="000","N/A",INDEX(B!$E$2:$E$126,MATCH(EF!P23,B!$A$2:$A$126,0))),B!$E$127)</f>
        <v>7043</v>
      </c>
    </row>
    <row r="24" spans="1:19" ht="15.75" customHeight="1">
      <c r="A24" s="23">
        <f>COUNTIF(A!$A$2:$A$1001,"&lt;="&amp;A!A24)</f>
        <v>125</v>
      </c>
      <c r="B24" s="24">
        <v>23</v>
      </c>
      <c r="C24" s="29" t="str">
        <f t="array" ref="C24">INDEX(A!$A$2:$A$1001,MATCH(EF!B24,EF!$A$2:$A$1001,0))</f>
        <v>Cabo Corrientes</v>
      </c>
      <c r="D24" s="29" t="str">
        <f t="array" ref="D24">INDEX(A!$B$2:$B$1001,MATCH(EF!C24,A!$A$2:$A$1001,0))</f>
        <v>Municipal</v>
      </c>
      <c r="E24" s="29" t="str">
        <f t="array" ref="E24">INDEX(A!$C$2:$C$1001,MATCH(EF!C24,A!$A$2:$A$1001,0))</f>
        <v>Sí</v>
      </c>
      <c r="F24" s="29">
        <f t="array" ref="F24">INDEX(A!$D$2:$D$1001,MATCH(EF!C24,A!$A$2:$A$1001,0))</f>
        <v>20</v>
      </c>
      <c r="G24" s="29" t="str">
        <f t="array" ref="G24">INDEX(A!$E$2:$E$1001,MATCH(EF!C24,A!$A$2:$A$1001,0))</f>
        <v>Gobierno</v>
      </c>
      <c r="H24" s="29" t="str">
        <f t="array" ref="H24">INDEX(A!$F$2:$F$1001,MATCH(EF!C24,A!$A$2:$A$1001,0))</f>
        <v>Ejecutivo</v>
      </c>
      <c r="I24" s="29" t="str">
        <f t="array" ref="I24">INDEX(A!$G$2:$G$1001,MATCH(EF!C24,A!$A$2:$A$1001,0))</f>
        <v>Dependencia</v>
      </c>
      <c r="J24" s="29">
        <f t="array" ref="J24">INDEX(A!$H$2:$H$1001,MATCH(EF!C24,A!$A$2:$A$1001,0))</f>
        <v>1944</v>
      </c>
      <c r="K24" s="29" t="str">
        <f t="array" ref="K24">INDEX(A!$I$2:$I$1001,MATCH(EF!C24,A!$A$2:$A$1001,0))</f>
        <v>NA</v>
      </c>
      <c r="L24" s="29" t="str">
        <f t="array" ref="L24">INDEX(A!$J$2:$J$1001,MATCH(EF!C24,A!$A$2:$A$1001,0))</f>
        <v>NA</v>
      </c>
      <c r="M24" s="29">
        <f t="array" ref="M24">INDEX(A!$K$2:$K$1001,MATCH(EF!C24,A!$A$2:$A$1001,0))</f>
        <v>702000</v>
      </c>
      <c r="N24" s="29">
        <f t="array" ref="N24">INDEX(A!$L$2:$L$1001,MATCH(EF!C24,A!$A$2:$A$1001,0))</f>
        <v>0</v>
      </c>
      <c r="O24" s="30" t="str">
        <f t="shared" si="0"/>
        <v>7</v>
      </c>
      <c r="P24" s="30" t="str">
        <f t="shared" si="1"/>
        <v>020</v>
      </c>
      <c r="Q24" s="30" t="str">
        <f t="array" ref="Q24">IF(O24="7",IF(P24="000","Sin región al ser un intermunicipal",INDEX(B!$C$2:$C$126,MATCH(EF!P24,B!$A$2:$A$126,0))),"Sin región al ser un ente Estatal")</f>
        <v>Costa Sierra Occidental</v>
      </c>
      <c r="R24" s="31">
        <f t="array" ref="R24">IF(O24="7",IF(P24="000","N/A",INDEX(B!$D$2:$D$126,MATCH(EF!P24,B!$A$2:$A$126,0))),B!$D$127)</f>
        <v>10303</v>
      </c>
      <c r="S24" s="31">
        <f t="array" ref="S24">IF(O24="7",IF(P24="000","N/A",INDEX(B!$E$2:$E$126,MATCH(EF!P24,B!$A$2:$A$126,0))),B!$E$127)</f>
        <v>10940</v>
      </c>
    </row>
    <row r="25" spans="1:19" ht="15.75" customHeight="1">
      <c r="A25" s="23">
        <f>COUNTIF(A!$A$2:$A$1001,"&lt;="&amp;A!A25)</f>
        <v>140</v>
      </c>
      <c r="B25" s="24">
        <v>24</v>
      </c>
      <c r="C25" s="29" t="str">
        <f t="array" ref="C25">INDEX(A!$A$2:$A$1001,MATCH(EF!B25,EF!$A$2:$A$1001,0))</f>
        <v>Cañadas de Obregón</v>
      </c>
      <c r="D25" s="29" t="str">
        <f t="array" ref="D25">INDEX(A!$B$2:$B$1001,MATCH(EF!C25,A!$A$2:$A$1001,0))</f>
        <v>Municipal</v>
      </c>
      <c r="E25" s="29" t="str">
        <f t="array" ref="E25">INDEX(A!$C$2:$C$1001,MATCH(EF!C25,A!$A$2:$A$1001,0))</f>
        <v>Sí</v>
      </c>
      <c r="F25" s="29">
        <f t="array" ref="F25">INDEX(A!$D$2:$D$1001,MATCH(EF!C25,A!$A$2:$A$1001,0))</f>
        <v>117</v>
      </c>
      <c r="G25" s="29" t="str">
        <f t="array" ref="G25">INDEX(A!$E$2:$E$1001,MATCH(EF!C25,A!$A$2:$A$1001,0))</f>
        <v>Gobierno</v>
      </c>
      <c r="H25" s="29" t="str">
        <f t="array" ref="H25">INDEX(A!$F$2:$F$1001,MATCH(EF!C25,A!$A$2:$A$1001,0))</f>
        <v>Ejecutivo</v>
      </c>
      <c r="I25" s="29" t="str">
        <f t="array" ref="I25">INDEX(A!$G$2:$G$1001,MATCH(EF!C25,A!$A$2:$A$1001,0))</f>
        <v>Dependencia</v>
      </c>
      <c r="J25" s="29">
        <f t="array" ref="J25">INDEX(A!$H$2:$H$1001,MATCH(EF!C25,A!$A$2:$A$1001,0))</f>
        <v>1903</v>
      </c>
      <c r="K25" s="29" t="str">
        <f t="array" ref="K25">INDEX(A!$I$2:$I$1001,MATCH(EF!C25,A!$A$2:$A$1001,0))</f>
        <v>NA</v>
      </c>
      <c r="L25" s="29" t="str">
        <f t="array" ref="L25">INDEX(A!$J$2:$J$1001,MATCH(EF!C25,A!$A$2:$A$1001,0))</f>
        <v>NA</v>
      </c>
      <c r="M25" s="29">
        <f t="array" ref="M25">INDEX(A!$K$2:$K$1001,MATCH(EF!C25,A!$A$2:$A$1001,0))</f>
        <v>711700</v>
      </c>
      <c r="N25" s="29">
        <f t="array" ref="N25">INDEX(A!$L$2:$L$1001,MATCH(EF!C25,A!$A$2:$A$1001,0))</f>
        <v>0</v>
      </c>
      <c r="O25" s="30" t="str">
        <f t="shared" si="0"/>
        <v>7</v>
      </c>
      <c r="P25" s="30" t="str">
        <f t="shared" si="1"/>
        <v>117</v>
      </c>
      <c r="Q25" s="30" t="str">
        <f t="array" ref="Q25">IF(O25="7",IF(P25="000","Sin región al ser un intermunicipal",INDEX(B!$C$2:$C$126,MATCH(EF!P25,B!$A$2:$A$126,0))),"Sin región al ser un ente Estatal")</f>
        <v>Altos Sur</v>
      </c>
      <c r="R25" s="31">
        <f t="array" ref="R25">IF(O25="7",IF(P25="000","N/A",INDEX(B!$D$2:$D$126,MATCH(EF!P25,B!$A$2:$A$126,0))),B!$D$127)</f>
        <v>4110</v>
      </c>
      <c r="S25" s="31">
        <f t="array" ref="S25">IF(O25="7",IF(P25="000","N/A",INDEX(B!$E$2:$E$126,MATCH(EF!P25,B!$A$2:$A$126,0))),B!$E$127)</f>
        <v>4388</v>
      </c>
    </row>
    <row r="26" spans="1:19" ht="15.75" customHeight="1">
      <c r="A26" s="23">
        <f>COUNTIF(A!$A$2:$A$1001,"&lt;="&amp;A!A26)</f>
        <v>141</v>
      </c>
      <c r="B26" s="24">
        <v>25</v>
      </c>
      <c r="C26" s="29" t="str">
        <f t="array" ref="C26">INDEX(A!$A$2:$A$1001,MATCH(EF!B26,EF!$A$2:$A$1001,0))</f>
        <v>Casimiro Castillo</v>
      </c>
      <c r="D26" s="29" t="str">
        <f t="array" ref="D26">INDEX(A!$B$2:$B$1001,MATCH(EF!C26,A!$A$2:$A$1001,0))</f>
        <v>Municipal</v>
      </c>
      <c r="E26" s="29" t="str">
        <f t="array" ref="E26">INDEX(A!$C$2:$C$1001,MATCH(EF!C26,A!$A$2:$A$1001,0))</f>
        <v>Sí</v>
      </c>
      <c r="F26" s="29">
        <f t="array" ref="F26">INDEX(A!$D$2:$D$1001,MATCH(EF!C26,A!$A$2:$A$1001,0))</f>
        <v>21</v>
      </c>
      <c r="G26" s="29" t="str">
        <f t="array" ref="G26">INDEX(A!$E$2:$E$1001,MATCH(EF!C26,A!$A$2:$A$1001,0))</f>
        <v>Gobierno</v>
      </c>
      <c r="H26" s="29" t="str">
        <f t="array" ref="H26">INDEX(A!$F$2:$F$1001,MATCH(EF!C26,A!$A$2:$A$1001,0))</f>
        <v>Ejecutivo</v>
      </c>
      <c r="I26" s="29" t="str">
        <f t="array" ref="I26">INDEX(A!$G$2:$G$1001,MATCH(EF!C26,A!$A$2:$A$1001,0))</f>
        <v>Dependencia</v>
      </c>
      <c r="J26" s="29">
        <f t="array" ref="J26">INDEX(A!$H$2:$H$1001,MATCH(EF!C26,A!$A$2:$A$1001,0))</f>
        <v>1943</v>
      </c>
      <c r="K26" s="29" t="str">
        <f t="array" ref="K26">INDEX(A!$I$2:$I$1001,MATCH(EF!C26,A!$A$2:$A$1001,0))</f>
        <v>NA</v>
      </c>
      <c r="L26" s="29" t="str">
        <f t="array" ref="L26">INDEX(A!$J$2:$J$1001,MATCH(EF!C26,A!$A$2:$A$1001,0))</f>
        <v>NA</v>
      </c>
      <c r="M26" s="29">
        <f t="array" ref="M26">INDEX(A!$K$2:$K$1001,MATCH(EF!C26,A!$A$2:$A$1001,0))</f>
        <v>702100</v>
      </c>
      <c r="N26" s="29">
        <f t="array" ref="N26">INDEX(A!$L$2:$L$1001,MATCH(EF!C26,A!$A$2:$A$1001,0))</f>
        <v>0</v>
      </c>
      <c r="O26" s="30" t="str">
        <f t="shared" si="0"/>
        <v>7</v>
      </c>
      <c r="P26" s="30" t="str">
        <f t="shared" si="1"/>
        <v>021</v>
      </c>
      <c r="Q26" s="30" t="str">
        <f t="array" ref="Q26">IF(O26="7",IF(P26="000","Sin región al ser un intermunicipal",INDEX(B!$C$2:$C$126,MATCH(EF!P26,B!$A$2:$A$126,0))),"Sin región al ser un ente Estatal")</f>
        <v>Costa Sur</v>
      </c>
      <c r="R26" s="31">
        <f t="array" ref="R26">IF(O26="7",IF(P26="000","N/A",INDEX(B!$D$2:$D$126,MATCH(EF!P26,B!$A$2:$A$126,0))),B!$D$127)</f>
        <v>21584</v>
      </c>
      <c r="S26" s="31">
        <f t="array" ref="S26">IF(O26="7",IF(P26="000","N/A",INDEX(B!$E$2:$E$126,MATCH(EF!P26,B!$A$2:$A$126,0))),B!$E$127)</f>
        <v>20548</v>
      </c>
    </row>
    <row r="27" spans="1:19" ht="15.75" customHeight="1">
      <c r="A27" s="23">
        <f>COUNTIF(A!$A$2:$A$1001,"&lt;="&amp;A!A27)</f>
        <v>142</v>
      </c>
      <c r="B27" s="24">
        <v>26</v>
      </c>
      <c r="C27" s="29" t="str">
        <f t="array" ref="C27">INDEX(A!$A$2:$A$1001,MATCH(EF!B27,EF!$A$2:$A$1001,0))</f>
        <v>Centro de Estimulación para Personas con Discapacidad Intelectual de Tlajomulco de Zúñiga</v>
      </c>
      <c r="D27" s="29" t="str">
        <f t="array" ref="D27">INDEX(A!$B$2:$B$1001,MATCH(EF!C27,A!$A$2:$A$1001,0))</f>
        <v>Municipal</v>
      </c>
      <c r="E27" s="29" t="str">
        <f t="array" ref="E27">INDEX(A!$C$2:$C$1001,MATCH(EF!C27,A!$A$2:$A$1001,0))</f>
        <v>Sí</v>
      </c>
      <c r="F27" s="29">
        <f t="array" ref="F27">INDEX(A!$D$2:$D$1001,MATCH(EF!C27,A!$A$2:$A$1001,0))</f>
        <v>97</v>
      </c>
      <c r="G27" s="29" t="str">
        <f t="array" ref="G27">INDEX(A!$E$2:$E$1001,MATCH(EF!C27,A!$A$2:$A$1001,0))</f>
        <v>Salud</v>
      </c>
      <c r="H27" s="29" t="str">
        <f t="array" ref="H27">INDEX(A!$F$2:$F$1001,MATCH(EF!C27,A!$A$2:$A$1001,0))</f>
        <v>Ejecutivo</v>
      </c>
      <c r="I27" s="29" t="str">
        <f t="array" ref="I27">INDEX(A!$G$2:$G$1001,MATCH(EF!C27,A!$A$2:$A$1001,0))</f>
        <v>OPD</v>
      </c>
      <c r="J27" s="29">
        <f t="array" ref="J27">INDEX(A!$H$2:$H$1001,MATCH(EF!C27,A!$A$2:$A$1001,0))</f>
        <v>2013</v>
      </c>
      <c r="K27" s="29" t="str">
        <f t="array" ref="K27">INDEX(A!$I$2:$I$1001,MATCH(EF!C27,A!$A$2:$A$1001,0))</f>
        <v>NA</v>
      </c>
      <c r="L27" s="29" t="str">
        <f t="array" ref="L27">INDEX(A!$J$2:$J$1001,MATCH(EF!C27,A!$A$2:$A$1001,0))</f>
        <v>NA</v>
      </c>
      <c r="M27" s="29">
        <f t="array" ref="M27">INDEX(A!$K$2:$K$1001,MATCH(EF!C27,A!$A$2:$A$1001,0))</f>
        <v>709704</v>
      </c>
      <c r="N27" s="29">
        <f t="array" ref="N27">INDEX(A!$L$2:$L$1001,MATCH(EF!C27,A!$A$2:$A$1001,0))</f>
        <v>0</v>
      </c>
      <c r="O27" s="30" t="str">
        <f t="shared" si="0"/>
        <v>7</v>
      </c>
      <c r="P27" s="30" t="str">
        <f t="shared" si="1"/>
        <v>097</v>
      </c>
      <c r="Q27" s="30" t="str">
        <f t="array" ref="Q27">IF(O27="7",IF(P27="000","Sin región al ser un intermunicipal",INDEX(B!$C$2:$C$126,MATCH(EF!P27,B!$A$2:$A$126,0))),"Sin región al ser un ente Estatal")</f>
        <v>Centro</v>
      </c>
      <c r="R27" s="31">
        <f t="array" ref="R27">IF(O27="7",IF(P27="000","N/A",INDEX(B!$D$2:$D$126,MATCH(EF!P27,B!$A$2:$A$126,0))),B!$D$127)</f>
        <v>549442</v>
      </c>
      <c r="S27" s="31">
        <f t="array" ref="S27">IF(O27="7",IF(P27="000","N/A",INDEX(B!$E$2:$E$126,MATCH(EF!P27,B!$A$2:$A$126,0))),B!$E$127)</f>
        <v>727750</v>
      </c>
    </row>
    <row r="28" spans="1:19" ht="15.75" customHeight="1">
      <c r="A28" s="23">
        <f>COUNTIF(A!$A$2:$A$1001,"&lt;="&amp;A!A28)</f>
        <v>144</v>
      </c>
      <c r="B28" s="24">
        <v>27</v>
      </c>
      <c r="C28" s="29" t="str">
        <f t="array" ref="C28">INDEX(A!$A$2:$A$1001,MATCH(EF!B28,EF!$A$2:$A$1001,0))</f>
        <v>Chapala</v>
      </c>
      <c r="D28" s="29" t="str">
        <f t="array" ref="D28">INDEX(A!$B$2:$B$1001,MATCH(EF!C28,A!$A$2:$A$1001,0))</f>
        <v>Municipal</v>
      </c>
      <c r="E28" s="29" t="str">
        <f t="array" ref="E28">INDEX(A!$C$2:$C$1001,MATCH(EF!C28,A!$A$2:$A$1001,0))</f>
        <v>Sí</v>
      </c>
      <c r="F28" s="29">
        <f t="array" ref="F28">INDEX(A!$D$2:$D$1001,MATCH(EF!C28,A!$A$2:$A$1001,0))</f>
        <v>30</v>
      </c>
      <c r="G28" s="29" t="str">
        <f t="array" ref="G28">INDEX(A!$E$2:$E$1001,MATCH(EF!C28,A!$A$2:$A$1001,0))</f>
        <v>Gobierno</v>
      </c>
      <c r="H28" s="29" t="str">
        <f t="array" ref="H28">INDEX(A!$F$2:$F$1001,MATCH(EF!C28,A!$A$2:$A$1001,0))</f>
        <v>Ejecutivo</v>
      </c>
      <c r="I28" s="29" t="str">
        <f t="array" ref="I28">INDEX(A!$G$2:$G$1001,MATCH(EF!C28,A!$A$2:$A$1001,0))</f>
        <v>Dependencia</v>
      </c>
      <c r="J28" s="29">
        <f t="array" ref="J28">INDEX(A!$H$2:$H$1001,MATCH(EF!C28,A!$A$2:$A$1001,0))</f>
        <v>1846</v>
      </c>
      <c r="K28" s="29" t="str">
        <f t="array" ref="K28">INDEX(A!$I$2:$I$1001,MATCH(EF!C28,A!$A$2:$A$1001,0))</f>
        <v>NA</v>
      </c>
      <c r="L28" s="29" t="str">
        <f t="array" ref="L28">INDEX(A!$J$2:$J$1001,MATCH(EF!C28,A!$A$2:$A$1001,0))</f>
        <v>NA</v>
      </c>
      <c r="M28" s="29">
        <f t="array" ref="M28">INDEX(A!$K$2:$K$1001,MATCH(EF!C28,A!$A$2:$A$1001,0))</f>
        <v>703000</v>
      </c>
      <c r="N28" s="29">
        <f t="array" ref="N28">INDEX(A!$L$2:$L$1001,MATCH(EF!C28,A!$A$2:$A$1001,0))</f>
        <v>0</v>
      </c>
      <c r="O28" s="30" t="str">
        <f t="shared" si="0"/>
        <v>7</v>
      </c>
      <c r="P28" s="30" t="str">
        <f t="shared" si="1"/>
        <v>030</v>
      </c>
      <c r="Q28" s="30" t="str">
        <f t="array" ref="Q28">IF(O28="7",IF(P28="000","Sin región al ser un intermunicipal",INDEX(B!$C$2:$C$126,MATCH(EF!P28,B!$A$2:$A$126,0))),"Sin región al ser un ente Estatal")</f>
        <v>Sureste</v>
      </c>
      <c r="R28" s="31">
        <f t="array" ref="R28">IF(O28="7",IF(P28="000","N/A",INDEX(B!$D$2:$D$126,MATCH(EF!P28,B!$A$2:$A$126,0))),B!$D$127)</f>
        <v>50738</v>
      </c>
      <c r="S28" s="31">
        <f t="array" ref="S28">IF(O28="7",IF(P28="000","N/A",INDEX(B!$E$2:$E$126,MATCH(EF!P28,B!$A$2:$A$126,0))),B!$E$127)</f>
        <v>55196</v>
      </c>
    </row>
    <row r="29" spans="1:19" ht="15.75" customHeight="1">
      <c r="A29" s="23">
        <f>COUNTIF(A!$A$2:$A$1001,"&lt;="&amp;A!A29)</f>
        <v>147</v>
      </c>
      <c r="B29" s="24">
        <v>28</v>
      </c>
      <c r="C29" s="29" t="str">
        <f t="array" ref="C29">INDEX(A!$A$2:$A$1001,MATCH(EF!B29,EF!$A$2:$A$1001,0))</f>
        <v>Chimaltitán</v>
      </c>
      <c r="D29" s="29" t="str">
        <f t="array" ref="D29">INDEX(A!$B$2:$B$1001,MATCH(EF!C29,A!$A$2:$A$1001,0))</f>
        <v>Municipal</v>
      </c>
      <c r="E29" s="29" t="str">
        <f t="array" ref="E29">INDEX(A!$C$2:$C$1001,MATCH(EF!C29,A!$A$2:$A$1001,0))</f>
        <v>Sí</v>
      </c>
      <c r="F29" s="29">
        <f t="array" ref="F29">INDEX(A!$D$2:$D$1001,MATCH(EF!C29,A!$A$2:$A$1001,0))</f>
        <v>31</v>
      </c>
      <c r="G29" s="29" t="str">
        <f t="array" ref="G29">INDEX(A!$E$2:$E$1001,MATCH(EF!C29,A!$A$2:$A$1001,0))</f>
        <v>Gobierno</v>
      </c>
      <c r="H29" s="29" t="str">
        <f t="array" ref="H29">INDEX(A!$F$2:$F$1001,MATCH(EF!C29,A!$A$2:$A$1001,0))</f>
        <v>Ejecutivo</v>
      </c>
      <c r="I29" s="29" t="str">
        <f t="array" ref="I29">INDEX(A!$G$2:$G$1001,MATCH(EF!C29,A!$A$2:$A$1001,0))</f>
        <v>Dependencia</v>
      </c>
      <c r="J29" s="29">
        <f t="array" ref="J29">INDEX(A!$H$2:$H$1001,MATCH(EF!C29,A!$A$2:$A$1001,0))</f>
        <v>1824</v>
      </c>
      <c r="K29" s="29" t="str">
        <f t="array" ref="K29">INDEX(A!$I$2:$I$1001,MATCH(EF!C29,A!$A$2:$A$1001,0))</f>
        <v>NA</v>
      </c>
      <c r="L29" s="29" t="str">
        <f t="array" ref="L29">INDEX(A!$J$2:$J$1001,MATCH(EF!C29,A!$A$2:$A$1001,0))</f>
        <v>NA</v>
      </c>
      <c r="M29" s="29">
        <f t="array" ref="M29">INDEX(A!$K$2:$K$1001,MATCH(EF!C29,A!$A$2:$A$1001,0))</f>
        <v>703100</v>
      </c>
      <c r="N29" s="29">
        <f t="array" ref="N29">INDEX(A!$L$2:$L$1001,MATCH(EF!C29,A!$A$2:$A$1001,0))</f>
        <v>0</v>
      </c>
      <c r="O29" s="30" t="str">
        <f t="shared" si="0"/>
        <v>7</v>
      </c>
      <c r="P29" s="30" t="str">
        <f t="shared" si="1"/>
        <v>031</v>
      </c>
      <c r="Q29" s="30" t="str">
        <f t="array" ref="Q29">IF(O29="7",IF(P29="000","Sin región al ser un intermunicipal",INDEX(B!$C$2:$C$126,MATCH(EF!P29,B!$A$2:$A$126,0))),"Sin región al ser un ente Estatal")</f>
        <v>Norte</v>
      </c>
      <c r="R29" s="31">
        <f t="array" ref="R29">IF(O29="7",IF(P29="000","N/A",INDEX(B!$D$2:$D$126,MATCH(EF!P29,B!$A$2:$A$126,0))),B!$D$127)</f>
        <v>3383</v>
      </c>
      <c r="S29" s="31">
        <f t="array" ref="S29">IF(O29="7",IF(P29="000","N/A",INDEX(B!$E$2:$E$126,MATCH(EF!P29,B!$A$2:$A$126,0))),B!$E$127)</f>
        <v>3270</v>
      </c>
    </row>
    <row r="30" spans="1:19" ht="15.75" customHeight="1">
      <c r="A30" s="23">
        <f>COUNTIF(A!$A$2:$A$1001,"&lt;="&amp;A!A30)</f>
        <v>158</v>
      </c>
      <c r="B30" s="24">
        <v>29</v>
      </c>
      <c r="C30" s="29" t="str">
        <f t="array" ref="C30">INDEX(A!$A$2:$A$1001,MATCH(EF!B30,EF!$A$2:$A$1001,0))</f>
        <v>Chiquilistlán</v>
      </c>
      <c r="D30" s="29" t="str">
        <f t="array" ref="D30">INDEX(A!$B$2:$B$1001,MATCH(EF!C30,A!$A$2:$A$1001,0))</f>
        <v>Municipal</v>
      </c>
      <c r="E30" s="29" t="str">
        <f t="array" ref="E30">INDEX(A!$C$2:$C$1001,MATCH(EF!C30,A!$A$2:$A$1001,0))</f>
        <v>Sí</v>
      </c>
      <c r="F30" s="29">
        <f t="array" ref="F30">INDEX(A!$D$2:$D$1001,MATCH(EF!C30,A!$A$2:$A$1001,0))</f>
        <v>32</v>
      </c>
      <c r="G30" s="29" t="str">
        <f t="array" ref="G30">INDEX(A!$E$2:$E$1001,MATCH(EF!C30,A!$A$2:$A$1001,0))</f>
        <v>Gobierno</v>
      </c>
      <c r="H30" s="29" t="str">
        <f t="array" ref="H30">INDEX(A!$F$2:$F$1001,MATCH(EF!C30,A!$A$2:$A$1001,0))</f>
        <v>Ejecutivo</v>
      </c>
      <c r="I30" s="29" t="str">
        <f t="array" ref="I30">INDEX(A!$G$2:$G$1001,MATCH(EF!C30,A!$A$2:$A$1001,0))</f>
        <v>Dependencia</v>
      </c>
      <c r="J30" s="29">
        <f t="array" ref="J30">INDEX(A!$H$2:$H$1001,MATCH(EF!C30,A!$A$2:$A$1001,0))</f>
        <v>1824</v>
      </c>
      <c r="K30" s="29" t="str">
        <f t="array" ref="K30">INDEX(A!$I$2:$I$1001,MATCH(EF!C30,A!$A$2:$A$1001,0))</f>
        <v>NA</v>
      </c>
      <c r="L30" s="29" t="str">
        <f t="array" ref="L30">INDEX(A!$J$2:$J$1001,MATCH(EF!C30,A!$A$2:$A$1001,0))</f>
        <v>NA</v>
      </c>
      <c r="M30" s="29">
        <f t="array" ref="M30">INDEX(A!$K$2:$K$1001,MATCH(EF!C30,A!$A$2:$A$1001,0))</f>
        <v>703200</v>
      </c>
      <c r="N30" s="29">
        <f t="array" ref="N30">INDEX(A!$L$2:$L$1001,MATCH(EF!C30,A!$A$2:$A$1001,0))</f>
        <v>0</v>
      </c>
      <c r="O30" s="30" t="str">
        <f t="shared" si="0"/>
        <v>7</v>
      </c>
      <c r="P30" s="30" t="str">
        <f t="shared" si="1"/>
        <v>032</v>
      </c>
      <c r="Q30" s="30" t="str">
        <f t="array" ref="Q30">IF(O30="7",IF(P30="000","Sin región al ser un intermunicipal",INDEX(B!$C$2:$C$126,MATCH(EF!P30,B!$A$2:$A$126,0))),"Sin región al ser un ente Estatal")</f>
        <v>Sierra de Amula</v>
      </c>
      <c r="R30" s="31">
        <f t="array" ref="R30">IF(O30="7",IF(P30="000","N/A",INDEX(B!$D$2:$D$126,MATCH(EF!P30,B!$A$2:$A$126,0))),B!$D$127)</f>
        <v>6102</v>
      </c>
      <c r="S30" s="31">
        <f t="array" ref="S30">IF(O30="7",IF(P30="000","N/A",INDEX(B!$E$2:$E$126,MATCH(EF!P30,B!$A$2:$A$126,0))),B!$E$127)</f>
        <v>5983</v>
      </c>
    </row>
    <row r="31" spans="1:19" ht="15.75" customHeight="1">
      <c r="A31" s="23">
        <f>COUNTIF(A!$A$2:$A$1001,"&lt;="&amp;A!A31)</f>
        <v>160</v>
      </c>
      <c r="B31" s="24">
        <v>30</v>
      </c>
      <c r="C31" s="29" t="str">
        <f t="array" ref="C31">INDEX(A!$A$2:$A$1001,MATCH(EF!B31,EF!$A$2:$A$1001,0))</f>
        <v>Cihuatlán</v>
      </c>
      <c r="D31" s="29" t="str">
        <f t="array" ref="D31">INDEX(A!$B$2:$B$1001,MATCH(EF!C31,A!$A$2:$A$1001,0))</f>
        <v>Municipal</v>
      </c>
      <c r="E31" s="29" t="str">
        <f t="array" ref="E31">INDEX(A!$C$2:$C$1001,MATCH(EF!C31,A!$A$2:$A$1001,0))</f>
        <v>Sí</v>
      </c>
      <c r="F31" s="29">
        <f t="array" ref="F31">INDEX(A!$D$2:$D$1001,MATCH(EF!C31,A!$A$2:$A$1001,0))</f>
        <v>22</v>
      </c>
      <c r="G31" s="29" t="str">
        <f t="array" ref="G31">INDEX(A!$E$2:$E$1001,MATCH(EF!C31,A!$A$2:$A$1001,0))</f>
        <v>Gobierno</v>
      </c>
      <c r="H31" s="29" t="str">
        <f t="array" ref="H31">INDEX(A!$F$2:$F$1001,MATCH(EF!C31,A!$A$2:$A$1001,0))</f>
        <v>Ejecutivo</v>
      </c>
      <c r="I31" s="29" t="str">
        <f t="array" ref="I31">INDEX(A!$G$2:$G$1001,MATCH(EF!C31,A!$A$2:$A$1001,0))</f>
        <v>Dependencia</v>
      </c>
      <c r="J31" s="29">
        <f t="array" ref="J31">INDEX(A!$H$2:$H$1001,MATCH(EF!C31,A!$A$2:$A$1001,0))</f>
        <v>1904</v>
      </c>
      <c r="K31" s="29" t="str">
        <f t="array" ref="K31">INDEX(A!$I$2:$I$1001,MATCH(EF!C31,A!$A$2:$A$1001,0))</f>
        <v>NA</v>
      </c>
      <c r="L31" s="29" t="str">
        <f t="array" ref="L31">INDEX(A!$J$2:$J$1001,MATCH(EF!C31,A!$A$2:$A$1001,0))</f>
        <v>NA</v>
      </c>
      <c r="M31" s="29">
        <f t="array" ref="M31">INDEX(A!$K$2:$K$1001,MATCH(EF!C31,A!$A$2:$A$1001,0))</f>
        <v>702200</v>
      </c>
      <c r="N31" s="29">
        <f t="array" ref="N31">INDEX(A!$L$2:$L$1001,MATCH(EF!C31,A!$A$2:$A$1001,0))</f>
        <v>0</v>
      </c>
      <c r="O31" s="30" t="str">
        <f t="shared" si="0"/>
        <v>7</v>
      </c>
      <c r="P31" s="30" t="str">
        <f t="shared" si="1"/>
        <v>022</v>
      </c>
      <c r="Q31" s="30" t="str">
        <f t="array" ref="Q31">IF(O31="7",IF(P31="000","Sin región al ser un intermunicipal",INDEX(B!$C$2:$C$126,MATCH(EF!P31,B!$A$2:$A$126,0))),"Sin región al ser un ente Estatal")</f>
        <v>Costa Sur</v>
      </c>
      <c r="R31" s="31">
        <f t="array" ref="R31">IF(O31="7",IF(P31="000","N/A",INDEX(B!$D$2:$D$126,MATCH(EF!P31,B!$A$2:$A$126,0))),B!$D$127)</f>
        <v>41300</v>
      </c>
      <c r="S31" s="31">
        <f t="array" ref="S31">IF(O31="7",IF(P31="000","N/A",INDEX(B!$E$2:$E$126,MATCH(EF!P31,B!$A$2:$A$126,0))),B!$E$127)</f>
        <v>40139</v>
      </c>
    </row>
    <row r="32" spans="1:19" ht="15.75" customHeight="1">
      <c r="A32" s="23">
        <f>COUNTIF(A!$A$2:$A$1001,"&lt;="&amp;A!A32)</f>
        <v>162</v>
      </c>
      <c r="B32" s="24">
        <v>31</v>
      </c>
      <c r="C32" s="29" t="str">
        <f t="array" ref="C32">INDEX(A!$A$2:$A$1001,MATCH(EF!B32,EF!$A$2:$A$1001,0))</f>
        <v>Cocula</v>
      </c>
      <c r="D32" s="29" t="str">
        <f t="array" ref="D32">INDEX(A!$B$2:$B$1001,MATCH(EF!C32,A!$A$2:$A$1001,0))</f>
        <v>Municipal</v>
      </c>
      <c r="E32" s="29" t="str">
        <f t="array" ref="E32">INDEX(A!$C$2:$C$1001,MATCH(EF!C32,A!$A$2:$A$1001,0))</f>
        <v>Sí</v>
      </c>
      <c r="F32" s="29">
        <f t="array" ref="F32">INDEX(A!$D$2:$D$1001,MATCH(EF!C32,A!$A$2:$A$1001,0))</f>
        <v>24</v>
      </c>
      <c r="G32" s="29" t="str">
        <f t="array" ref="G32">INDEX(A!$E$2:$E$1001,MATCH(EF!C32,A!$A$2:$A$1001,0))</f>
        <v>Gobierno</v>
      </c>
      <c r="H32" s="29" t="str">
        <f t="array" ref="H32">INDEX(A!$F$2:$F$1001,MATCH(EF!C32,A!$A$2:$A$1001,0))</f>
        <v>Ejecutivo</v>
      </c>
      <c r="I32" s="29" t="str">
        <f t="array" ref="I32">INDEX(A!$G$2:$G$1001,MATCH(EF!C32,A!$A$2:$A$1001,0))</f>
        <v>Dependencia</v>
      </c>
      <c r="J32" s="29">
        <f t="array" ref="J32">INDEX(A!$H$2:$H$1001,MATCH(EF!C32,A!$A$2:$A$1001,0))</f>
        <v>1824</v>
      </c>
      <c r="K32" s="29" t="str">
        <f t="array" ref="K32">INDEX(A!$I$2:$I$1001,MATCH(EF!C32,A!$A$2:$A$1001,0))</f>
        <v>NA</v>
      </c>
      <c r="L32" s="29" t="str">
        <f t="array" ref="L32">INDEX(A!$J$2:$J$1001,MATCH(EF!C32,A!$A$2:$A$1001,0))</f>
        <v>NA</v>
      </c>
      <c r="M32" s="29">
        <f t="array" ref="M32">INDEX(A!$K$2:$K$1001,MATCH(EF!C32,A!$A$2:$A$1001,0))</f>
        <v>702400</v>
      </c>
      <c r="N32" s="29">
        <f t="array" ref="N32">INDEX(A!$L$2:$L$1001,MATCH(EF!C32,A!$A$2:$A$1001,0))</f>
        <v>0</v>
      </c>
      <c r="O32" s="30" t="str">
        <f t="shared" si="0"/>
        <v>7</v>
      </c>
      <c r="P32" s="30" t="str">
        <f t="shared" si="1"/>
        <v>024</v>
      </c>
      <c r="Q32" s="30" t="str">
        <f t="array" ref="Q32">IF(O32="7",IF(P32="000","Sin región al ser un intermunicipal",INDEX(B!$C$2:$C$126,MATCH(EF!P32,B!$A$2:$A$126,0))),"Sin región al ser un ente Estatal")</f>
        <v>Lagunas</v>
      </c>
      <c r="R32" s="31">
        <f t="array" ref="R32">IF(O32="7",IF(P32="000","N/A",INDEX(B!$D$2:$D$126,MATCH(EF!P32,B!$A$2:$A$126,0))),B!$D$127)</f>
        <v>26687</v>
      </c>
      <c r="S32" s="31">
        <f t="array" ref="S32">IF(O32="7",IF(P32="000","N/A",INDEX(B!$E$2:$E$126,MATCH(EF!P32,B!$A$2:$A$126,0))),B!$E$127)</f>
        <v>29267</v>
      </c>
    </row>
    <row r="33" spans="1:19" ht="15.75" customHeight="1">
      <c r="A33" s="23">
        <f>COUNTIF(A!$A$2:$A$1001,"&lt;="&amp;A!A33)</f>
        <v>163</v>
      </c>
      <c r="B33" s="24">
        <v>32</v>
      </c>
      <c r="C33" s="29" t="str">
        <f t="array" ref="C33">INDEX(A!$A$2:$A$1001,MATCH(EF!B33,EF!$A$2:$A$1001,0))</f>
        <v>Colotlán</v>
      </c>
      <c r="D33" s="29" t="str">
        <f t="array" ref="D33">INDEX(A!$B$2:$B$1001,MATCH(EF!C33,A!$A$2:$A$1001,0))</f>
        <v>Municipal</v>
      </c>
      <c r="E33" s="29" t="str">
        <f t="array" ref="E33">INDEX(A!$C$2:$C$1001,MATCH(EF!C33,A!$A$2:$A$1001,0))</f>
        <v>Sí</v>
      </c>
      <c r="F33" s="29">
        <f t="array" ref="F33">INDEX(A!$D$2:$D$1001,MATCH(EF!C33,A!$A$2:$A$1001,0))</f>
        <v>25</v>
      </c>
      <c r="G33" s="29" t="str">
        <f t="array" ref="G33">INDEX(A!$E$2:$E$1001,MATCH(EF!C33,A!$A$2:$A$1001,0))</f>
        <v>Gobierno</v>
      </c>
      <c r="H33" s="29" t="str">
        <f t="array" ref="H33">INDEX(A!$F$2:$F$1001,MATCH(EF!C33,A!$A$2:$A$1001,0))</f>
        <v>Ejecutivo</v>
      </c>
      <c r="I33" s="29" t="str">
        <f t="array" ref="I33">INDEX(A!$G$2:$G$1001,MATCH(EF!C33,A!$A$2:$A$1001,0))</f>
        <v>Dependencia</v>
      </c>
      <c r="J33" s="29">
        <f t="array" ref="J33">INDEX(A!$H$2:$H$1001,MATCH(EF!C33,A!$A$2:$A$1001,0))</f>
        <v>1824</v>
      </c>
      <c r="K33" s="29" t="str">
        <f t="array" ref="K33">INDEX(A!$I$2:$I$1001,MATCH(EF!C33,A!$A$2:$A$1001,0))</f>
        <v>NA</v>
      </c>
      <c r="L33" s="29" t="str">
        <f t="array" ref="L33">INDEX(A!$J$2:$J$1001,MATCH(EF!C33,A!$A$2:$A$1001,0))</f>
        <v>NA</v>
      </c>
      <c r="M33" s="29">
        <f t="array" ref="M33">INDEX(A!$K$2:$K$1001,MATCH(EF!C33,A!$A$2:$A$1001,0))</f>
        <v>702500</v>
      </c>
      <c r="N33" s="29">
        <f t="array" ref="N33">INDEX(A!$L$2:$L$1001,MATCH(EF!C33,A!$A$2:$A$1001,0))</f>
        <v>0</v>
      </c>
      <c r="O33" s="30" t="str">
        <f t="shared" si="0"/>
        <v>7</v>
      </c>
      <c r="P33" s="30" t="str">
        <f t="shared" si="1"/>
        <v>025</v>
      </c>
      <c r="Q33" s="30" t="str">
        <f t="array" ref="Q33">IF(O33="7",IF(P33="000","Sin región al ser un intermunicipal",INDEX(B!$C$2:$C$126,MATCH(EF!P33,B!$A$2:$A$126,0))),"Sin región al ser un ente Estatal")</f>
        <v>Norte</v>
      </c>
      <c r="R33" s="31">
        <f t="array" ref="R33">IF(O33="7",IF(P33="000","N/A",INDEX(B!$D$2:$D$126,MATCH(EF!P33,B!$A$2:$A$126,0))),B!$D$127)</f>
        <v>17865</v>
      </c>
      <c r="S33" s="31">
        <f t="array" ref="S33">IF(O33="7",IF(P33="000","N/A",INDEX(B!$E$2:$E$126,MATCH(EF!P33,B!$A$2:$A$126,0))),B!$E$127)</f>
        <v>19689</v>
      </c>
    </row>
    <row r="34" spans="1:19" ht="15.75" customHeight="1">
      <c r="A34" s="23">
        <f>COUNTIF(A!$A$2:$A$1001,"&lt;="&amp;A!A34)</f>
        <v>167</v>
      </c>
      <c r="B34" s="24">
        <v>33</v>
      </c>
      <c r="C34" s="29" t="str">
        <f t="array" ref="C34">INDEX(A!$A$2:$A$1001,MATCH(EF!B34,EF!$A$2:$A$1001,0))</f>
        <v>Comité de Feria de Zapotlán el Grande, Jalisco</v>
      </c>
      <c r="D34" s="29" t="str">
        <f t="array" ref="D34">INDEX(A!$B$2:$B$1001,MATCH(EF!C34,A!$A$2:$A$1001,0))</f>
        <v>Municipal</v>
      </c>
      <c r="E34" s="29" t="str">
        <f t="array" ref="E34">INDEX(A!$C$2:$C$1001,MATCH(EF!C34,A!$A$2:$A$1001,0))</f>
        <v>Sí</v>
      </c>
      <c r="F34" s="29">
        <f t="array" ref="F34">INDEX(A!$D$2:$D$1001,MATCH(EF!C34,A!$A$2:$A$1001,0))</f>
        <v>23</v>
      </c>
      <c r="G34" s="29" t="str">
        <f t="array" ref="G34">INDEX(A!$E$2:$E$1001,MATCH(EF!C34,A!$A$2:$A$1001,0))</f>
        <v>Cultura</v>
      </c>
      <c r="H34" s="29" t="str">
        <f t="array" ref="H34">INDEX(A!$F$2:$F$1001,MATCH(EF!C34,A!$A$2:$A$1001,0))</f>
        <v>Ejecutivo</v>
      </c>
      <c r="I34" s="29" t="str">
        <f t="array" ref="I34">INDEX(A!$G$2:$G$1001,MATCH(EF!C34,A!$A$2:$A$1001,0))</f>
        <v>OPD</v>
      </c>
      <c r="J34" s="29">
        <f t="array" ref="J34">INDEX(A!$H$2:$H$1001,MATCH(EF!C34,A!$A$2:$A$1001,0))</f>
        <v>2011</v>
      </c>
      <c r="K34" s="29" t="str">
        <f t="array" ref="K34">INDEX(A!$I$2:$I$1001,MATCH(EF!C34,A!$A$2:$A$1001,0))</f>
        <v>NA</v>
      </c>
      <c r="L34" s="29" t="str">
        <f t="array" ref="L34">INDEX(A!$J$2:$J$1001,MATCH(EF!C34,A!$A$2:$A$1001,0))</f>
        <v>Gaceta Num. 6, Año 2</v>
      </c>
      <c r="M34" s="29">
        <f t="array" ref="M34">INDEX(A!$K$2:$K$1001,MATCH(EF!C34,A!$A$2:$A$1001,0))</f>
        <v>702306</v>
      </c>
      <c r="N34" s="29">
        <f t="array" ref="N34">INDEX(A!$L$2:$L$1001,MATCH(EF!C34,A!$A$2:$A$1001,0))</f>
        <v>0</v>
      </c>
      <c r="O34" s="30" t="str">
        <f t="shared" si="0"/>
        <v>7</v>
      </c>
      <c r="P34" s="30" t="str">
        <f t="shared" si="1"/>
        <v>023</v>
      </c>
      <c r="Q34" s="30" t="str">
        <f t="array" ref="Q34">IF(O34="7",IF(P34="000","Sin región al ser un intermunicipal",INDEX(B!$C$2:$C$126,MATCH(EF!P34,B!$A$2:$A$126,0))),"Sin región al ser un ente Estatal")</f>
        <v>Sur</v>
      </c>
      <c r="R34" s="31">
        <f t="array" ref="R34">IF(O34="7",IF(P34="000","N/A",INDEX(B!$D$2:$D$126,MATCH(EF!P34,B!$A$2:$A$126,0))),B!$D$127)</f>
        <v>105423</v>
      </c>
      <c r="S34" s="31">
        <f t="array" ref="S34">IF(O34="7",IF(P34="000","N/A",INDEX(B!$E$2:$E$126,MATCH(EF!P34,B!$A$2:$A$126,0))),B!$E$127)</f>
        <v>115141</v>
      </c>
    </row>
    <row r="35" spans="1:19" ht="15.75" customHeight="1">
      <c r="A35" s="23">
        <f>COUNTIF(A!$A$2:$A$1001,"&lt;="&amp;A!A35)</f>
        <v>171</v>
      </c>
      <c r="B35" s="24">
        <v>34</v>
      </c>
      <c r="C35" s="29" t="str">
        <f t="array" ref="C35">INDEX(A!$A$2:$A$1001,MATCH(EF!B35,EF!$A$2:$A$1001,0))</f>
        <v>Comité del Carnaval Sayula</v>
      </c>
      <c r="D35" s="29" t="str">
        <f t="array" ref="D35">INDEX(A!$B$2:$B$1001,MATCH(EF!C35,A!$A$2:$A$1001,0))</f>
        <v>Municipal</v>
      </c>
      <c r="E35" s="29" t="str">
        <f t="array" ref="E35">INDEX(A!$C$2:$C$1001,MATCH(EF!C35,A!$A$2:$A$1001,0))</f>
        <v>Sí</v>
      </c>
      <c r="F35" s="29">
        <f t="array" ref="F35">INDEX(A!$D$2:$D$1001,MATCH(EF!C35,A!$A$2:$A$1001,0))</f>
        <v>82</v>
      </c>
      <c r="G35" s="29" t="str">
        <f t="array" ref="G35">INDEX(A!$E$2:$E$1001,MATCH(EF!C35,A!$A$2:$A$1001,0))</f>
        <v>Cultura</v>
      </c>
      <c r="H35" s="29" t="str">
        <f t="array" ref="H35">INDEX(A!$F$2:$F$1001,MATCH(EF!C35,A!$A$2:$A$1001,0))</f>
        <v>Ejecutivo</v>
      </c>
      <c r="I35" s="29" t="str">
        <f t="array" ref="I35">INDEX(A!$G$2:$G$1001,MATCH(EF!C35,A!$A$2:$A$1001,0))</f>
        <v>OPD</v>
      </c>
      <c r="J35" s="29">
        <f t="array" ref="J35">INDEX(A!$H$2:$H$1001,MATCH(EF!C35,A!$A$2:$A$1001,0))</f>
        <v>2018</v>
      </c>
      <c r="K35" s="29" t="str">
        <f t="array" ref="K35">INDEX(A!$I$2:$I$1001,MATCH(EF!C35,A!$A$2:$A$1001,0))</f>
        <v>NA</v>
      </c>
      <c r="L35" s="29" t="str">
        <f t="array" ref="L35">INDEX(A!$J$2:$J$1001,MATCH(EF!C35,A!$A$2:$A$1001,0))</f>
        <v>Gaceta Municipal No. 1, Año 3, Epoca II</v>
      </c>
      <c r="M35" s="29">
        <f t="array" ref="M35">INDEX(A!$K$2:$K$1001,MATCH(EF!C35,A!$A$2:$A$1001,0))</f>
        <v>708202</v>
      </c>
      <c r="N35" s="29">
        <f t="array" ref="N35">INDEX(A!$L$2:$L$1001,MATCH(EF!C35,A!$A$2:$A$1001,0))</f>
        <v>0</v>
      </c>
      <c r="O35" s="30" t="str">
        <f t="shared" si="0"/>
        <v>7</v>
      </c>
      <c r="P35" s="30" t="str">
        <f t="shared" si="1"/>
        <v>082</v>
      </c>
      <c r="Q35" s="30" t="str">
        <f t="array" ref="Q35">IF(O35="7",IF(P35="000","Sin región al ser un intermunicipal",INDEX(B!$C$2:$C$126,MATCH(EF!P35,B!$A$2:$A$126,0))),"Sin región al ser un ente Estatal")</f>
        <v>Lagunas</v>
      </c>
      <c r="R35" s="31">
        <f t="array" ref="R35">IF(O35="7",IF(P35="000","N/A",INDEX(B!$D$2:$D$126,MATCH(EF!P35,B!$A$2:$A$126,0))),B!$D$127)</f>
        <v>36778</v>
      </c>
      <c r="S35" s="31">
        <f t="array" ref="S35">IF(O35="7",IF(P35="000","N/A",INDEX(B!$E$2:$E$126,MATCH(EF!P35,B!$A$2:$A$126,0))),B!$E$127)</f>
        <v>37186</v>
      </c>
    </row>
    <row r="36" spans="1:19" ht="15.75" customHeight="1">
      <c r="A36" s="23">
        <f>COUNTIF(A!$A$2:$A$1001,"&lt;="&amp;A!A36)</f>
        <v>172</v>
      </c>
      <c r="B36" s="24">
        <v>35</v>
      </c>
      <c r="C36" s="29" t="str">
        <f t="array" ref="C36">INDEX(A!$A$2:$A$1001,MATCH(EF!B36,EF!$A$2:$A$1001,0))</f>
        <v>Concepción de Buenos Aires</v>
      </c>
      <c r="D36" s="29" t="str">
        <f t="array" ref="D36">INDEX(A!$B$2:$B$1001,MATCH(EF!C36,A!$A$2:$A$1001,0))</f>
        <v>Municipal</v>
      </c>
      <c r="E36" s="29" t="str">
        <f t="array" ref="E36">INDEX(A!$C$2:$C$1001,MATCH(EF!C36,A!$A$2:$A$1001,0))</f>
        <v>Sí</v>
      </c>
      <c r="F36" s="29">
        <f t="array" ref="F36">INDEX(A!$D$2:$D$1001,MATCH(EF!C36,A!$A$2:$A$1001,0))</f>
        <v>26</v>
      </c>
      <c r="G36" s="29" t="str">
        <f t="array" ref="G36">INDEX(A!$E$2:$E$1001,MATCH(EF!C36,A!$A$2:$A$1001,0))</f>
        <v>Gobierno</v>
      </c>
      <c r="H36" s="29" t="str">
        <f t="array" ref="H36">INDEX(A!$F$2:$F$1001,MATCH(EF!C36,A!$A$2:$A$1001,0))</f>
        <v>Ejecutivo</v>
      </c>
      <c r="I36" s="29" t="str">
        <f t="array" ref="I36">INDEX(A!$G$2:$G$1001,MATCH(EF!C36,A!$A$2:$A$1001,0))</f>
        <v>Dependencia</v>
      </c>
      <c r="J36" s="29">
        <f t="array" ref="J36">INDEX(A!$H$2:$H$1001,MATCH(EF!C36,A!$A$2:$A$1001,0))</f>
        <v>1888</v>
      </c>
      <c r="K36" s="29" t="str">
        <f t="array" ref="K36">INDEX(A!$I$2:$I$1001,MATCH(EF!C36,A!$A$2:$A$1001,0))</f>
        <v>NA</v>
      </c>
      <c r="L36" s="29" t="str">
        <f t="array" ref="L36">INDEX(A!$J$2:$J$1001,MATCH(EF!C36,A!$A$2:$A$1001,0))</f>
        <v>NA</v>
      </c>
      <c r="M36" s="29">
        <f t="array" ref="M36">INDEX(A!$K$2:$K$1001,MATCH(EF!C36,A!$A$2:$A$1001,0))</f>
        <v>702600</v>
      </c>
      <c r="N36" s="29">
        <f t="array" ref="N36">INDEX(A!$L$2:$L$1001,MATCH(EF!C36,A!$A$2:$A$1001,0))</f>
        <v>0</v>
      </c>
      <c r="O36" s="30" t="str">
        <f t="shared" si="0"/>
        <v>7</v>
      </c>
      <c r="P36" s="30" t="str">
        <f t="shared" si="1"/>
        <v>026</v>
      </c>
      <c r="Q36" s="30" t="str">
        <f t="array" ref="Q36">IF(O36="7",IF(P36="000","Sin región al ser un intermunicipal",INDEX(B!$C$2:$C$126,MATCH(EF!P36,B!$A$2:$A$126,0))),"Sin región al ser un ente Estatal")</f>
        <v>Sureste</v>
      </c>
      <c r="R36" s="31">
        <f t="array" ref="R36">IF(O36="7",IF(P36="000","N/A",INDEX(B!$D$2:$D$126,MATCH(EF!P36,B!$A$2:$A$126,0))),B!$D$127)</f>
        <v>5933</v>
      </c>
      <c r="S36" s="31">
        <f t="array" ref="S36">IF(O36="7",IF(P36="000","N/A",INDEX(B!$E$2:$E$126,MATCH(EF!P36,B!$A$2:$A$126,0))),B!$E$127)</f>
        <v>6334</v>
      </c>
    </row>
    <row r="37" spans="1:19" ht="15.75" customHeight="1">
      <c r="A37" s="23">
        <f>COUNTIF(A!$A$2:$A$1001,"&lt;="&amp;A!A37)</f>
        <v>173</v>
      </c>
      <c r="B37" s="24">
        <v>36</v>
      </c>
      <c r="C37" s="29" t="str">
        <f t="array" ref="C37">INDEX(A!$A$2:$A$1001,MATCH(EF!B37,EF!$A$2:$A$1001,0))</f>
        <v>Consejo Municipal contra las Adicciones en San Pedro Tlaquepaque</v>
      </c>
      <c r="D37" s="29" t="str">
        <f t="array" ref="D37">INDEX(A!$B$2:$B$1001,MATCH(EF!C37,A!$A$2:$A$1001,0))</f>
        <v>Municipal</v>
      </c>
      <c r="E37" s="29" t="str">
        <f t="array" ref="E37">INDEX(A!$C$2:$C$1001,MATCH(EF!C37,A!$A$2:$A$1001,0))</f>
        <v>Sí</v>
      </c>
      <c r="F37" s="29">
        <f t="array" ref="F37">INDEX(A!$D$2:$D$1001,MATCH(EF!C37,A!$A$2:$A$1001,0))</f>
        <v>98</v>
      </c>
      <c r="G37" s="29" t="str">
        <f t="array" ref="G37">INDEX(A!$E$2:$E$1001,MATCH(EF!C37,A!$A$2:$A$1001,0))</f>
        <v>Salud</v>
      </c>
      <c r="H37" s="29" t="str">
        <f t="array" ref="H37">INDEX(A!$F$2:$F$1001,MATCH(EF!C37,A!$A$2:$A$1001,0))</f>
        <v>Ejecutivo</v>
      </c>
      <c r="I37" s="29" t="str">
        <f t="array" ref="I37">INDEX(A!$G$2:$G$1001,MATCH(EF!C37,A!$A$2:$A$1001,0))</f>
        <v>OPD</v>
      </c>
      <c r="J37" s="29">
        <f t="array" ref="J37">INDEX(A!$H$2:$H$1001,MATCH(EF!C37,A!$A$2:$A$1001,0))</f>
        <v>2010</v>
      </c>
      <c r="K37" s="29" t="str">
        <f t="array" ref="K37">INDEX(A!$I$2:$I$1001,MATCH(EF!C37,A!$A$2:$A$1001,0))</f>
        <v>NA</v>
      </c>
      <c r="L37" s="29" t="str">
        <f t="array" ref="L37">INDEX(A!$J$2:$J$1001,MATCH(EF!C37,A!$A$2:$A$1001,0))</f>
        <v>Consejo Municipal contra las Adicciones en San Pedro Tlaquepaque
Gaceta diciembre de 2012. Año 01. Número 03
Consejo Municipal contra las Adicciones en Tlaquepaque
Gaceta marzo 2010. Acta de sesión ordinaria número 5.</v>
      </c>
      <c r="M37" s="29">
        <f t="array" ref="M37">INDEX(A!$K$2:$K$1001,MATCH(EF!C37,A!$A$2:$A$1001,0))</f>
        <v>709802</v>
      </c>
      <c r="N37" s="29">
        <f t="array" ref="N37">INDEX(A!$L$2:$L$1001,MATCH(EF!C37,A!$A$2:$A$1001,0))</f>
        <v>0</v>
      </c>
      <c r="O37" s="30" t="str">
        <f t="shared" si="0"/>
        <v>7</v>
      </c>
      <c r="P37" s="30" t="str">
        <f t="shared" si="1"/>
        <v>098</v>
      </c>
      <c r="Q37" s="30" t="str">
        <f t="array" ref="Q37">IF(O37="7",IF(P37="000","Sin región al ser un intermunicipal",INDEX(B!$C$2:$C$126,MATCH(EF!P37,B!$A$2:$A$126,0))),"Sin región al ser un ente Estatal")</f>
        <v>Centro</v>
      </c>
      <c r="R37" s="31">
        <f t="array" ref="R37">IF(O37="7",IF(P37="000","N/A",INDEX(B!$D$2:$D$126,MATCH(EF!P37,B!$A$2:$A$126,0))),B!$D$127)</f>
        <v>664193</v>
      </c>
      <c r="S37" s="31">
        <f t="array" ref="S37">IF(O37="7",IF(P37="000","N/A",INDEX(B!$E$2:$E$126,MATCH(EF!P37,B!$A$2:$A$126,0))),B!$E$127)</f>
        <v>687127</v>
      </c>
    </row>
    <row r="38" spans="1:19" ht="15.75" customHeight="1">
      <c r="A38" s="23">
        <f>COUNTIF(A!$A$2:$A$1001,"&lt;="&amp;A!A38)</f>
        <v>175</v>
      </c>
      <c r="B38" s="24">
        <v>37</v>
      </c>
      <c r="C38" s="29" t="str">
        <f t="array" ref="C38">INDEX(A!$A$2:$A$1001,MATCH(EF!B38,EF!$A$2:$A$1001,0))</f>
        <v>Consejo Municipal del Deporte de Ahualulco de Mercado</v>
      </c>
      <c r="D38" s="29" t="str">
        <f t="array" ref="D38">INDEX(A!$B$2:$B$1001,MATCH(EF!C38,A!$A$2:$A$1001,0))</f>
        <v>Municipal</v>
      </c>
      <c r="E38" s="29" t="str">
        <f t="array" ref="E38">INDEX(A!$C$2:$C$1001,MATCH(EF!C38,A!$A$2:$A$1001,0))</f>
        <v>Sí</v>
      </c>
      <c r="F38" s="29">
        <f t="array" ref="F38">INDEX(A!$D$2:$D$1001,MATCH(EF!C38,A!$A$2:$A$1001,0))</f>
        <v>3</v>
      </c>
      <c r="G38" s="29" t="str">
        <f t="array" ref="G38">INDEX(A!$E$2:$E$1001,MATCH(EF!C38,A!$A$2:$A$1001,0))</f>
        <v>Otro</v>
      </c>
      <c r="H38" s="29" t="str">
        <f t="array" ref="H38">INDEX(A!$F$2:$F$1001,MATCH(EF!C38,A!$A$2:$A$1001,0))</f>
        <v>Ejecutivo</v>
      </c>
      <c r="I38" s="29" t="str">
        <f t="array" ref="I38">INDEX(A!$G$2:$G$1001,MATCH(EF!C38,A!$A$2:$A$1001,0))</f>
        <v>OPD</v>
      </c>
      <c r="J38" s="29">
        <f t="array" ref="J38">INDEX(A!$H$2:$H$1001,MATCH(EF!C38,A!$A$2:$A$1001,0))</f>
        <v>2001</v>
      </c>
      <c r="K38" s="29" t="str">
        <f t="array" ref="K38">INDEX(A!$I$2:$I$1001,MATCH(EF!C38,A!$A$2:$A$1001,0))</f>
        <v>NA</v>
      </c>
      <c r="L38" s="29" t="str">
        <f t="array" ref="L38">INDEX(A!$J$2:$J$1001,MATCH(EF!C38,A!$A$2:$A$1001,0))</f>
        <v>Decreto número 18977. Periódico número 8. Sección II Tomo CCCXXXVIII</v>
      </c>
      <c r="M38" s="29">
        <f t="array" ref="M38">INDEX(A!$K$2:$K$1001,MATCH(EF!C38,A!$A$2:$A$1001,0))</f>
        <v>700302</v>
      </c>
      <c r="N38" s="29">
        <f t="array" ref="N38">INDEX(A!$L$2:$L$1001,MATCH(EF!C38,A!$A$2:$A$1001,0))</f>
        <v>0</v>
      </c>
      <c r="O38" s="30" t="str">
        <f t="shared" si="0"/>
        <v>7</v>
      </c>
      <c r="P38" s="30" t="str">
        <f t="shared" si="1"/>
        <v>003</v>
      </c>
      <c r="Q38" s="30" t="str">
        <f t="array" ref="Q38">IF(O38="7",IF(P38="000","Sin región al ser un intermunicipal",INDEX(B!$C$2:$C$126,MATCH(EF!P38,B!$A$2:$A$126,0))),"Sin región al ser un ente Estatal")</f>
        <v>Valles</v>
      </c>
      <c r="R38" s="31">
        <f t="array" ref="R38">IF(O38="7",IF(P38="000","N/A",INDEX(B!$D$2:$D$126,MATCH(EF!P38,B!$A$2:$A$126,0))),B!$D$127)</f>
        <v>23362</v>
      </c>
      <c r="S38" s="31">
        <f t="array" ref="S38">IF(O38="7",IF(P38="000","N/A",INDEX(B!$E$2:$E$126,MATCH(EF!P38,B!$A$2:$A$126,0))),B!$E$127)</f>
        <v>23630</v>
      </c>
    </row>
    <row r="39" spans="1:19" ht="15.75" customHeight="1">
      <c r="A39" s="23">
        <f>COUNTIF(A!$A$2:$A$1001,"&lt;="&amp;A!A39)</f>
        <v>178</v>
      </c>
      <c r="B39" s="24">
        <v>38</v>
      </c>
      <c r="C39" s="29" t="str">
        <f t="array" ref="C39">INDEX(A!$A$2:$A$1001,MATCH(EF!B39,EF!$A$2:$A$1001,0))</f>
        <v>Consejo Municipal del Deporte de Degollado, Jalisco</v>
      </c>
      <c r="D39" s="29" t="str">
        <f t="array" ref="D39">INDEX(A!$B$2:$B$1001,MATCH(EF!C39,A!$A$2:$A$1001,0))</f>
        <v>Municipal</v>
      </c>
      <c r="E39" s="29" t="str">
        <f t="array" ref="E39">INDEX(A!$C$2:$C$1001,MATCH(EF!C39,A!$A$2:$A$1001,0))</f>
        <v>Sí</v>
      </c>
      <c r="F39" s="29">
        <f t="array" ref="F39">INDEX(A!$D$2:$D$1001,MATCH(EF!C39,A!$A$2:$A$1001,0))</f>
        <v>33</v>
      </c>
      <c r="G39" s="29" t="str">
        <f t="array" ref="G39">INDEX(A!$E$2:$E$1001,MATCH(EF!C39,A!$A$2:$A$1001,0))</f>
        <v>Otro</v>
      </c>
      <c r="H39" s="29" t="str">
        <f t="array" ref="H39">INDEX(A!$F$2:$F$1001,MATCH(EF!C39,A!$A$2:$A$1001,0))</f>
        <v>Ejecutivo</v>
      </c>
      <c r="I39" s="29" t="str">
        <f t="array" ref="I39">INDEX(A!$G$2:$G$1001,MATCH(EF!C39,A!$A$2:$A$1001,0))</f>
        <v>OPD</v>
      </c>
      <c r="J39" s="29">
        <f t="array" ref="J39">INDEX(A!$H$2:$H$1001,MATCH(EF!C39,A!$A$2:$A$1001,0))</f>
        <v>2011</v>
      </c>
      <c r="K39" s="29" t="str">
        <f t="array" ref="K39">INDEX(A!$I$2:$I$1001,MATCH(EF!C39,A!$A$2:$A$1001,0))</f>
        <v>NA</v>
      </c>
      <c r="L39" s="29" t="str">
        <f t="array" ref="L39">INDEX(A!$J$2:$J$1001,MATCH(EF!C39,A!$A$2:$A$1001,0))</f>
        <v>NA</v>
      </c>
      <c r="M39" s="29">
        <f t="array" ref="M39">INDEX(A!$K$2:$K$1001,MATCH(EF!C39,A!$A$2:$A$1001,0))</f>
        <v>703302</v>
      </c>
      <c r="N39" s="29">
        <f t="array" ref="N39">INDEX(A!$L$2:$L$1001,MATCH(EF!C39,A!$A$2:$A$1001,0))</f>
        <v>0</v>
      </c>
      <c r="O39" s="30" t="str">
        <f t="shared" si="0"/>
        <v>7</v>
      </c>
      <c r="P39" s="30" t="str">
        <f t="shared" si="1"/>
        <v>033</v>
      </c>
      <c r="Q39" s="30" t="str">
        <f t="array" ref="Q39">IF(O39="7",IF(P39="000","Sin región al ser un intermunicipal",INDEX(B!$C$2:$C$126,MATCH(EF!P39,B!$A$2:$A$126,0))),"Sin región al ser un ente Estatal")</f>
        <v>Ciénega</v>
      </c>
      <c r="R39" s="31">
        <f t="array" ref="R39">IF(O39="7",IF(P39="000","N/A",INDEX(B!$D$2:$D$126,MATCH(EF!P39,B!$A$2:$A$126,0))),B!$D$127)</f>
        <v>21479</v>
      </c>
      <c r="S39" s="31">
        <f t="array" ref="S39">IF(O39="7",IF(P39="000","N/A",INDEX(B!$E$2:$E$126,MATCH(EF!P39,B!$A$2:$A$126,0))),B!$E$127)</f>
        <v>21226</v>
      </c>
    </row>
    <row r="40" spans="1:19" ht="15.75" customHeight="1">
      <c r="A40" s="23">
        <f>COUNTIF(A!$A$2:$A$1001,"&lt;="&amp;A!A40)</f>
        <v>327</v>
      </c>
      <c r="B40" s="24">
        <v>39</v>
      </c>
      <c r="C40" s="29" t="str">
        <f t="array" ref="C40">INDEX(A!$A$2:$A$1001,MATCH(EF!B40,EF!$A$2:$A$1001,0))</f>
        <v>Consejo Municipal del Deporte de Guadalajara</v>
      </c>
      <c r="D40" s="29" t="str">
        <f t="array" ref="D40">INDEX(A!$B$2:$B$1001,MATCH(EF!C40,A!$A$2:$A$1001,0))</f>
        <v>Municipal</v>
      </c>
      <c r="E40" s="29" t="str">
        <f t="array" ref="E40">INDEX(A!$C$2:$C$1001,MATCH(EF!C40,A!$A$2:$A$1001,0))</f>
        <v>Sí</v>
      </c>
      <c r="F40" s="29">
        <f t="array" ref="F40">INDEX(A!$D$2:$D$1001,MATCH(EF!C40,A!$A$2:$A$1001,0))</f>
        <v>39</v>
      </c>
      <c r="G40" s="29" t="str">
        <f t="array" ref="G40">INDEX(A!$E$2:$E$1001,MATCH(EF!C40,A!$A$2:$A$1001,0))</f>
        <v>Otro</v>
      </c>
      <c r="H40" s="29" t="str">
        <f t="array" ref="H40">INDEX(A!$F$2:$F$1001,MATCH(EF!C40,A!$A$2:$A$1001,0))</f>
        <v>Ejecutivo</v>
      </c>
      <c r="I40" s="29" t="str">
        <f t="array" ref="I40">INDEX(A!$G$2:$G$1001,MATCH(EF!C40,A!$A$2:$A$1001,0))</f>
        <v>OPD</v>
      </c>
      <c r="J40" s="29">
        <f t="array" ref="J40">INDEX(A!$H$2:$H$1001,MATCH(EF!C40,A!$A$2:$A$1001,0))</f>
        <v>1998</v>
      </c>
      <c r="K40" s="29">
        <f t="array" ref="K40">INDEX(A!$I$2:$I$1001,MATCH(EF!C40,A!$A$2:$A$1001,0))</f>
        <v>2007</v>
      </c>
      <c r="L40" s="29" t="str">
        <f t="array" ref="L40">INDEX(A!$J$2:$J$1001,MATCH(EF!C40,A!$A$2:$A$1001,0))</f>
        <v>Gaceta municipal de julio
Decreto número 17190</v>
      </c>
      <c r="M40" s="29">
        <f t="array" ref="M40">INDEX(A!$K$2:$K$1001,MATCH(EF!C40,A!$A$2:$A$1001,0))</f>
        <v>703902</v>
      </c>
      <c r="N40" s="29" t="str">
        <f t="array" ref="N40">INDEX(A!$L$2:$L$1001,MATCH(EF!C40,A!$A$2:$A$1001,0))</f>
        <v>Decreto 21819/LVII/07. Número 26. Sección II. Tomo CCCLVI</v>
      </c>
      <c r="O40" s="30" t="str">
        <f t="shared" si="0"/>
        <v>7</v>
      </c>
      <c r="P40" s="30" t="str">
        <f t="shared" si="1"/>
        <v>039</v>
      </c>
      <c r="Q40" s="30" t="str">
        <f t="array" ref="Q40">IF(O40="7",IF(P40="000","Sin región al ser un intermunicipal",INDEX(B!$C$2:$C$126,MATCH(EF!P40,B!$A$2:$A$126,0))),"Sin región al ser un ente Estatal")</f>
        <v>Centro</v>
      </c>
      <c r="R40" s="31">
        <f t="array" ref="R40">IF(O40="7",IF(P40="000","N/A",INDEX(B!$D$2:$D$126,MATCH(EF!P40,B!$A$2:$A$126,0))),B!$D$127)</f>
        <v>1460148</v>
      </c>
      <c r="S40" s="31">
        <f t="array" ref="S40">IF(O40="7",IF(P40="000","N/A",INDEX(B!$E$2:$E$126,MATCH(EF!P40,B!$A$2:$A$126,0))),B!$E$127)</f>
        <v>1385629</v>
      </c>
    </row>
    <row r="41" spans="1:19" ht="15.75" customHeight="1">
      <c r="A41" s="23">
        <f>COUNTIF(A!$A$2:$A$1001,"&lt;="&amp;A!A41)</f>
        <v>328</v>
      </c>
      <c r="B41" s="24">
        <v>40</v>
      </c>
      <c r="C41" s="29" t="str">
        <f t="array" ref="C41">INDEX(A!$A$2:$A$1001,MATCH(EF!B41,EF!$A$2:$A$1001,0))</f>
        <v>Consejo Municipal del Deporte de Jocotepec</v>
      </c>
      <c r="D41" s="29" t="str">
        <f t="array" ref="D41">INDEX(A!$B$2:$B$1001,MATCH(EF!C41,A!$A$2:$A$1001,0))</f>
        <v>Municipal</v>
      </c>
      <c r="E41" s="29" t="str">
        <f t="array" ref="E41">INDEX(A!$C$2:$C$1001,MATCH(EF!C41,A!$A$2:$A$1001,0))</f>
        <v>Sí</v>
      </c>
      <c r="F41" s="29">
        <f t="array" ref="F41">INDEX(A!$D$2:$D$1001,MATCH(EF!C41,A!$A$2:$A$1001,0))</f>
        <v>50</v>
      </c>
      <c r="G41" s="29" t="str">
        <f t="array" ref="G41">INDEX(A!$E$2:$E$1001,MATCH(EF!C41,A!$A$2:$A$1001,0))</f>
        <v>Otro</v>
      </c>
      <c r="H41" s="29" t="str">
        <f t="array" ref="H41">INDEX(A!$F$2:$F$1001,MATCH(EF!C41,A!$A$2:$A$1001,0))</f>
        <v>Ejecutivo</v>
      </c>
      <c r="I41" s="29" t="str">
        <f t="array" ref="I41">INDEX(A!$G$2:$G$1001,MATCH(EF!C41,A!$A$2:$A$1001,0))</f>
        <v>OPD</v>
      </c>
      <c r="J41" s="29">
        <f t="array" ref="J41">INDEX(A!$H$2:$H$1001,MATCH(EF!C41,A!$A$2:$A$1001,0))</f>
        <v>2007</v>
      </c>
      <c r="K41" s="29" t="str">
        <f t="array" ref="K41">INDEX(A!$I$2:$I$1001,MATCH(EF!C41,A!$A$2:$A$1001,0))</f>
        <v>NA</v>
      </c>
      <c r="L41" s="29" t="str">
        <f t="array" ref="L41">INDEX(A!$J$2:$J$1001,MATCH(EF!C41,A!$A$2:$A$1001,0))</f>
        <v>NA</v>
      </c>
      <c r="M41" s="29">
        <f t="array" ref="M41">INDEX(A!$K$2:$K$1001,MATCH(EF!C41,A!$A$2:$A$1001,0))</f>
        <v>705002</v>
      </c>
      <c r="N41" s="29">
        <f t="array" ref="N41">INDEX(A!$L$2:$L$1001,MATCH(EF!C41,A!$A$2:$A$1001,0))</f>
        <v>0</v>
      </c>
      <c r="O41" s="30" t="str">
        <f t="shared" si="0"/>
        <v>7</v>
      </c>
      <c r="P41" s="30" t="str">
        <f t="shared" si="1"/>
        <v>050</v>
      </c>
      <c r="Q41" s="30" t="str">
        <f t="array" ref="Q41">IF(O41="7",IF(P41="000","Sin región al ser un intermunicipal",INDEX(B!$C$2:$C$126,MATCH(EF!P41,B!$A$2:$A$126,0))),"Sin región al ser un ente Estatal")</f>
        <v>Sureste</v>
      </c>
      <c r="R41" s="31">
        <f t="array" ref="R41">IF(O41="7",IF(P41="000","N/A",INDEX(B!$D$2:$D$126,MATCH(EF!P41,B!$A$2:$A$126,0))),B!$D$127)</f>
        <v>46521</v>
      </c>
      <c r="S41" s="31">
        <f t="array" ref="S41">IF(O41="7",IF(P41="000","N/A",INDEX(B!$E$2:$E$126,MATCH(EF!P41,B!$A$2:$A$126,0))),B!$E$127)</f>
        <v>47105</v>
      </c>
    </row>
    <row r="42" spans="1:19" ht="15.75" customHeight="1">
      <c r="A42" s="23">
        <f>COUNTIF(A!$A$2:$A$1001,"&lt;="&amp;A!A42)</f>
        <v>329</v>
      </c>
      <c r="B42" s="24">
        <v>41</v>
      </c>
      <c r="C42" s="29" t="str">
        <f t="array" ref="C42">INDEX(A!$A$2:$A$1001,MATCH(EF!B42,EF!$A$2:$A$1001,0))</f>
        <v>Consejo Municipal del Deporte de La Barca</v>
      </c>
      <c r="D42" s="29" t="str">
        <f t="array" ref="D42">INDEX(A!$B$2:$B$1001,MATCH(EF!C42,A!$A$2:$A$1001,0))</f>
        <v>Municipal</v>
      </c>
      <c r="E42" s="29" t="str">
        <f t="array" ref="E42">INDEX(A!$C$2:$C$1001,MATCH(EF!C42,A!$A$2:$A$1001,0))</f>
        <v>Sí</v>
      </c>
      <c r="F42" s="29">
        <f t="array" ref="F42">INDEX(A!$D$2:$D$1001,MATCH(EF!C42,A!$A$2:$A$1001,0))</f>
        <v>18</v>
      </c>
      <c r="G42" s="29" t="str">
        <f t="array" ref="G42">INDEX(A!$E$2:$E$1001,MATCH(EF!C42,A!$A$2:$A$1001,0))</f>
        <v>Otro</v>
      </c>
      <c r="H42" s="29" t="str">
        <f t="array" ref="H42">INDEX(A!$F$2:$F$1001,MATCH(EF!C42,A!$A$2:$A$1001,0))</f>
        <v>Ejecutivo</v>
      </c>
      <c r="I42" s="29" t="str">
        <f t="array" ref="I42">INDEX(A!$G$2:$G$1001,MATCH(EF!C42,A!$A$2:$A$1001,0))</f>
        <v>OPD</v>
      </c>
      <c r="J42" s="29">
        <f t="array" ref="J42">INDEX(A!$H$2:$H$1001,MATCH(EF!C42,A!$A$2:$A$1001,0))</f>
        <v>1999</v>
      </c>
      <c r="K42" s="29" t="str">
        <f t="array" ref="K42">INDEX(A!$I$2:$I$1001,MATCH(EF!C42,A!$A$2:$A$1001,0))</f>
        <v>NA</v>
      </c>
      <c r="L42" s="29" t="str">
        <f t="array" ref="L42">INDEX(A!$J$2:$J$1001,MATCH(EF!C42,A!$A$2:$A$1001,0))</f>
        <v>Decreto número 18029</v>
      </c>
      <c r="M42" s="29">
        <f t="array" ref="M42">INDEX(A!$K$2:$K$1001,MATCH(EF!C42,A!$A$2:$A$1001,0))</f>
        <v>701802</v>
      </c>
      <c r="N42" s="29">
        <f t="array" ref="N42">INDEX(A!$L$2:$L$1001,MATCH(EF!C42,A!$A$2:$A$1001,0))</f>
        <v>0</v>
      </c>
      <c r="O42" s="30" t="str">
        <f t="shared" si="0"/>
        <v>7</v>
      </c>
      <c r="P42" s="30" t="str">
        <f t="shared" si="1"/>
        <v>018</v>
      </c>
      <c r="Q42" s="30" t="str">
        <f t="array" ref="Q42">IF(O42="7",IF(P42="000","Sin región al ser un intermunicipal",INDEX(B!$C$2:$C$126,MATCH(EF!P42,B!$A$2:$A$126,0))),"Sin región al ser un ente Estatal")</f>
        <v>Ciénega</v>
      </c>
      <c r="R42" s="31">
        <f t="array" ref="R42">IF(O42="7",IF(P42="000","N/A",INDEX(B!$D$2:$D$126,MATCH(EF!P42,B!$A$2:$A$126,0))),B!$D$127)</f>
        <v>65055</v>
      </c>
      <c r="S42" s="31">
        <f t="array" ref="S42">IF(O42="7",IF(P42="000","N/A",INDEX(B!$E$2:$E$126,MATCH(EF!P42,B!$A$2:$A$126,0))),B!$E$127)</f>
        <v>67937</v>
      </c>
    </row>
    <row r="43" spans="1:19" ht="15.75" customHeight="1">
      <c r="A43" s="23">
        <f>COUNTIF(A!$A$2:$A$1001,"&lt;="&amp;A!A43)</f>
        <v>331</v>
      </c>
      <c r="B43" s="24">
        <v>42</v>
      </c>
      <c r="C43" s="29" t="str">
        <f t="array" ref="C43">INDEX(A!$A$2:$A$1001,MATCH(EF!B43,EF!$A$2:$A$1001,0))</f>
        <v>Consejo Municipal del Deporte de Ocotlán, Jalisco</v>
      </c>
      <c r="D43" s="29" t="str">
        <f t="array" ref="D43">INDEX(A!$B$2:$B$1001,MATCH(EF!C43,A!$A$2:$A$1001,0))</f>
        <v>Municipal</v>
      </c>
      <c r="E43" s="29" t="str">
        <f t="array" ref="E43">INDEX(A!$C$2:$C$1001,MATCH(EF!C43,A!$A$2:$A$1001,0))</f>
        <v>Sí</v>
      </c>
      <c r="F43" s="29">
        <f t="array" ref="F43">INDEX(A!$D$2:$D$1001,MATCH(EF!C43,A!$A$2:$A$1001,0))</f>
        <v>63</v>
      </c>
      <c r="G43" s="29" t="str">
        <f t="array" ref="G43">INDEX(A!$E$2:$E$1001,MATCH(EF!C43,A!$A$2:$A$1001,0))</f>
        <v>Otro</v>
      </c>
      <c r="H43" s="29" t="str">
        <f t="array" ref="H43">INDEX(A!$F$2:$F$1001,MATCH(EF!C43,A!$A$2:$A$1001,0))</f>
        <v>Ejecutivo</v>
      </c>
      <c r="I43" s="29" t="str">
        <f t="array" ref="I43">INDEX(A!$G$2:$G$1001,MATCH(EF!C43,A!$A$2:$A$1001,0))</f>
        <v>OPD</v>
      </c>
      <c r="J43" s="29">
        <f t="array" ref="J43">INDEX(A!$H$2:$H$1001,MATCH(EF!C43,A!$A$2:$A$1001,0))</f>
        <v>2000</v>
      </c>
      <c r="K43" s="29" t="str">
        <f t="array" ref="K43">INDEX(A!$I$2:$I$1001,MATCH(EF!C43,A!$A$2:$A$1001,0))</f>
        <v>NA</v>
      </c>
      <c r="L43" s="29" t="str">
        <f t="array" ref="L43">INDEX(A!$J$2:$J$1001,MATCH(EF!C43,A!$A$2:$A$1001,0))</f>
        <v>Decreto número 12474</v>
      </c>
      <c r="M43" s="29">
        <f t="array" ref="M43">INDEX(A!$K$2:$K$1001,MATCH(EF!C43,A!$A$2:$A$1001,0))</f>
        <v>706302</v>
      </c>
      <c r="N43" s="29">
        <f t="array" ref="N43">INDEX(A!$L$2:$L$1001,MATCH(EF!C43,A!$A$2:$A$1001,0))</f>
        <v>0</v>
      </c>
      <c r="O43" s="30" t="str">
        <f t="shared" si="0"/>
        <v>7</v>
      </c>
      <c r="P43" s="30" t="str">
        <f t="shared" si="1"/>
        <v>063</v>
      </c>
      <c r="Q43" s="30" t="str">
        <f t="array" ref="Q43">IF(O43="7",IF(P43="000","Sin región al ser un intermunicipal",INDEX(B!$C$2:$C$126,MATCH(EF!P43,B!$A$2:$A$126,0))),"Sin región al ser un ente Estatal")</f>
        <v>Ciénega</v>
      </c>
      <c r="R43" s="31">
        <f t="array" ref="R43">IF(O43="7",IF(P43="000","N/A",INDEX(B!$D$2:$D$126,MATCH(EF!P43,B!$A$2:$A$126,0))),B!$D$127)</f>
        <v>99461</v>
      </c>
      <c r="S43" s="31">
        <f t="array" ref="S43">IF(O43="7",IF(P43="000","N/A",INDEX(B!$E$2:$E$126,MATCH(EF!P43,B!$A$2:$A$126,0))),B!$E$127)</f>
        <v>106050</v>
      </c>
    </row>
    <row r="44" spans="1:19" ht="15.75" customHeight="1">
      <c r="A44" s="23">
        <f>COUNTIF(A!$A$2:$A$1001,"&lt;="&amp;A!A44)</f>
        <v>333</v>
      </c>
      <c r="B44" s="24">
        <v>43</v>
      </c>
      <c r="C44" s="29" t="str">
        <f t="array" ref="C44">INDEX(A!$A$2:$A$1001,MATCH(EF!B44,EF!$A$2:$A$1001,0))</f>
        <v>Consejo Municipal del Deporte de Puerto Vallarta</v>
      </c>
      <c r="D44" s="29" t="str">
        <f t="array" ref="D44">INDEX(A!$B$2:$B$1001,MATCH(EF!C44,A!$A$2:$A$1001,0))</f>
        <v>Municipal</v>
      </c>
      <c r="E44" s="29" t="str">
        <f t="array" ref="E44">INDEX(A!$C$2:$C$1001,MATCH(EF!C44,A!$A$2:$A$1001,0))</f>
        <v>Sí</v>
      </c>
      <c r="F44" s="29">
        <f t="array" ref="F44">INDEX(A!$D$2:$D$1001,MATCH(EF!C44,A!$A$2:$A$1001,0))</f>
        <v>67</v>
      </c>
      <c r="G44" s="29" t="str">
        <f t="array" ref="G44">INDEX(A!$E$2:$E$1001,MATCH(EF!C44,A!$A$2:$A$1001,0))</f>
        <v>Otro</v>
      </c>
      <c r="H44" s="29" t="str">
        <f t="array" ref="H44">INDEX(A!$F$2:$F$1001,MATCH(EF!C44,A!$A$2:$A$1001,0))</f>
        <v>Ejecutivo</v>
      </c>
      <c r="I44" s="29" t="str">
        <f t="array" ref="I44">INDEX(A!$G$2:$G$1001,MATCH(EF!C44,A!$A$2:$A$1001,0))</f>
        <v>OPD</v>
      </c>
      <c r="J44" s="29">
        <f t="array" ref="J44">INDEX(A!$H$2:$H$1001,MATCH(EF!C44,A!$A$2:$A$1001,0))</f>
        <v>2007</v>
      </c>
      <c r="K44" s="29" t="str">
        <f t="array" ref="K44">INDEX(A!$I$2:$I$1001,MATCH(EF!C44,A!$A$2:$A$1001,0))</f>
        <v>NA</v>
      </c>
      <c r="L44" s="29" t="str">
        <f t="array" ref="L44">INDEX(A!$J$2:$J$1001,MATCH(EF!C44,A!$A$2:$A$1001,0))</f>
        <v>NA</v>
      </c>
      <c r="M44" s="29">
        <f t="array" ref="M44">INDEX(A!$K$2:$K$1001,MATCH(EF!C44,A!$A$2:$A$1001,0))</f>
        <v>706705</v>
      </c>
      <c r="N44" s="29">
        <f t="array" ref="N44">INDEX(A!$L$2:$L$1001,MATCH(EF!C44,A!$A$2:$A$1001,0))</f>
        <v>0</v>
      </c>
      <c r="O44" s="30" t="str">
        <f t="shared" si="0"/>
        <v>7</v>
      </c>
      <c r="P44" s="30" t="str">
        <f t="shared" si="1"/>
        <v>067</v>
      </c>
      <c r="Q44" s="30" t="str">
        <f t="array" ref="Q44">IF(O44="7",IF(P44="000","Sin región al ser un intermunicipal",INDEX(B!$C$2:$C$126,MATCH(EF!P44,B!$A$2:$A$126,0))),"Sin región al ser un ente Estatal")</f>
        <v>Costa Sierra Occidental</v>
      </c>
      <c r="R44" s="31">
        <f t="array" ref="R44">IF(O44="7",IF(P44="000","N/A",INDEX(B!$D$2:$D$126,MATCH(EF!P44,B!$A$2:$A$126,0))),B!$D$127)</f>
        <v>275640</v>
      </c>
      <c r="S44" s="31">
        <f t="array" ref="S44">IF(O44="7",IF(P44="000","N/A",INDEX(B!$E$2:$E$126,MATCH(EF!P44,B!$A$2:$A$126,0))),B!$E$127)</f>
        <v>291839</v>
      </c>
    </row>
    <row r="45" spans="1:19" ht="15.75" customHeight="1">
      <c r="A45" s="23">
        <f>COUNTIF(A!$A$2:$A$1001,"&lt;="&amp;A!A45)</f>
        <v>332</v>
      </c>
      <c r="B45" s="24">
        <v>44</v>
      </c>
      <c r="C45" s="29" t="str">
        <f t="array" ref="C45">INDEX(A!$A$2:$A$1001,MATCH(EF!B45,EF!$A$2:$A$1001,0))</f>
        <v>Consejo Municipal del Deporte de San Pedro Tlaquepaque</v>
      </c>
      <c r="D45" s="29" t="str">
        <f t="array" ref="D45">INDEX(A!$B$2:$B$1001,MATCH(EF!C45,A!$A$2:$A$1001,0))</f>
        <v>Municipal</v>
      </c>
      <c r="E45" s="29" t="str">
        <f t="array" ref="E45">INDEX(A!$C$2:$C$1001,MATCH(EF!C45,A!$A$2:$A$1001,0))</f>
        <v>Sí</v>
      </c>
      <c r="F45" s="29">
        <f t="array" ref="F45">INDEX(A!$D$2:$D$1001,MATCH(EF!C45,A!$A$2:$A$1001,0))</f>
        <v>98</v>
      </c>
      <c r="G45" s="29" t="str">
        <f t="array" ref="G45">INDEX(A!$E$2:$E$1001,MATCH(EF!C45,A!$A$2:$A$1001,0))</f>
        <v>Otro</v>
      </c>
      <c r="H45" s="29" t="str">
        <f t="array" ref="H45">INDEX(A!$F$2:$F$1001,MATCH(EF!C45,A!$A$2:$A$1001,0))</f>
        <v>Ejecutivo</v>
      </c>
      <c r="I45" s="29" t="str">
        <f t="array" ref="I45">INDEX(A!$G$2:$G$1001,MATCH(EF!C45,A!$A$2:$A$1001,0))</f>
        <v>OPD</v>
      </c>
      <c r="J45" s="29">
        <f t="array" ref="J45">INDEX(A!$H$2:$H$1001,MATCH(EF!C45,A!$A$2:$A$1001,0))</f>
        <v>2012</v>
      </c>
      <c r="K45" s="29" t="str">
        <f t="array" ref="K45">INDEX(A!$I$2:$I$1001,MATCH(EF!C45,A!$A$2:$A$1001,0))</f>
        <v>NA</v>
      </c>
      <c r="L45" s="29" t="str">
        <f t="array" ref="L45">INDEX(A!$J$2:$J$1001,MATCH(EF!C45,A!$A$2:$A$1001,0))</f>
        <v>Acta de sesión ordinaria número 03</v>
      </c>
      <c r="M45" s="29">
        <f t="array" ref="M45">INDEX(A!$K$2:$K$1001,MATCH(EF!C45,A!$A$2:$A$1001,0))</f>
        <v>709806</v>
      </c>
      <c r="N45" s="29">
        <f t="array" ref="N45">INDEX(A!$L$2:$L$1001,MATCH(EF!C45,A!$A$2:$A$1001,0))</f>
        <v>0</v>
      </c>
      <c r="O45" s="30" t="str">
        <f t="shared" si="0"/>
        <v>7</v>
      </c>
      <c r="P45" s="30" t="str">
        <f t="shared" si="1"/>
        <v>098</v>
      </c>
      <c r="Q45" s="30" t="str">
        <f t="array" ref="Q45">IF(O45="7",IF(P45="000","Sin región al ser un intermunicipal",INDEX(B!$C$2:$C$126,MATCH(EF!P45,B!$A$2:$A$126,0))),"Sin región al ser un ente Estatal")</f>
        <v>Centro</v>
      </c>
      <c r="R45" s="31">
        <f t="array" ref="R45">IF(O45="7",IF(P45="000","N/A",INDEX(B!$D$2:$D$126,MATCH(EF!P45,B!$A$2:$A$126,0))),B!$D$127)</f>
        <v>664193</v>
      </c>
      <c r="S45" s="31">
        <f t="array" ref="S45">IF(O45="7",IF(P45="000","N/A",INDEX(B!$E$2:$E$126,MATCH(EF!P45,B!$A$2:$A$126,0))),B!$E$127)</f>
        <v>687127</v>
      </c>
    </row>
    <row r="46" spans="1:19" ht="15.75" customHeight="1">
      <c r="A46" s="23">
        <f>COUNTIF(A!$A$2:$A$1001,"&lt;="&amp;A!A46)</f>
        <v>334</v>
      </c>
      <c r="B46" s="24">
        <v>45</v>
      </c>
      <c r="C46" s="29" t="str">
        <f t="array" ref="C46">INDEX(A!$A$2:$A$1001,MATCH(EF!B46,EF!$A$2:$A$1001,0))</f>
        <v>Consejo Municipal del Deporte de Tonalá</v>
      </c>
      <c r="D46" s="29" t="str">
        <f t="array" ref="D46">INDEX(A!$B$2:$B$1001,MATCH(EF!C46,A!$A$2:$A$1001,0))</f>
        <v>Municipal</v>
      </c>
      <c r="E46" s="29" t="str">
        <f t="array" ref="E46">INDEX(A!$C$2:$C$1001,MATCH(EF!C46,A!$A$2:$A$1001,0))</f>
        <v>Sí</v>
      </c>
      <c r="F46" s="29">
        <f t="array" ref="F46">INDEX(A!$D$2:$D$1001,MATCH(EF!C46,A!$A$2:$A$1001,0))</f>
        <v>101</v>
      </c>
      <c r="G46" s="29" t="str">
        <f t="array" ref="G46">INDEX(A!$E$2:$E$1001,MATCH(EF!C46,A!$A$2:$A$1001,0))</f>
        <v>Otro</v>
      </c>
      <c r="H46" s="29" t="str">
        <f t="array" ref="H46">INDEX(A!$F$2:$F$1001,MATCH(EF!C46,A!$A$2:$A$1001,0))</f>
        <v>Ejecutivo</v>
      </c>
      <c r="I46" s="29" t="str">
        <f t="array" ref="I46">INDEX(A!$G$2:$G$1001,MATCH(EF!C46,A!$A$2:$A$1001,0))</f>
        <v>OPD</v>
      </c>
      <c r="J46" s="29">
        <f t="array" ref="J46">INDEX(A!$H$2:$H$1001,MATCH(EF!C46,A!$A$2:$A$1001,0))</f>
        <v>2009</v>
      </c>
      <c r="K46" s="29" t="str">
        <f t="array" ref="K46">INDEX(A!$I$2:$I$1001,MATCH(EF!C46,A!$A$2:$A$1001,0))</f>
        <v>NA</v>
      </c>
      <c r="L46" s="29" t="str">
        <f t="array" ref="L46">INDEX(A!$J$2:$J$1001,MATCH(EF!C46,A!$A$2:$A$1001,0))</f>
        <v>Acuerdo no. 1285</v>
      </c>
      <c r="M46" s="29">
        <f t="array" ref="M46">INDEX(A!$K$2:$K$1001,MATCH(EF!C46,A!$A$2:$A$1001,0))</f>
        <v>710103</v>
      </c>
      <c r="N46" s="29">
        <f t="array" ref="N46">INDEX(A!$L$2:$L$1001,MATCH(EF!C46,A!$A$2:$A$1001,0))</f>
        <v>0</v>
      </c>
      <c r="O46" s="30" t="str">
        <f t="shared" si="0"/>
        <v>7</v>
      </c>
      <c r="P46" s="30" t="str">
        <f t="shared" si="1"/>
        <v>101</v>
      </c>
      <c r="Q46" s="30" t="str">
        <f t="array" ref="Q46">IF(O46="7",IF(P46="000","Sin región al ser un intermunicipal",INDEX(B!$C$2:$C$126,MATCH(EF!P46,B!$A$2:$A$126,0))),"Sin región al ser un ente Estatal")</f>
        <v>Centro</v>
      </c>
      <c r="R46" s="31">
        <f t="array" ref="R46">IF(O46="7",IF(P46="000","N/A",INDEX(B!$D$2:$D$126,MATCH(EF!P46,B!$A$2:$A$126,0))),B!$D$127)</f>
        <v>536111</v>
      </c>
      <c r="S46" s="31">
        <f t="array" ref="S46">IF(O46="7",IF(P46="000","N/A",INDEX(B!$E$2:$E$126,MATCH(EF!P46,B!$A$2:$A$126,0))),B!$E$127)</f>
        <v>569913</v>
      </c>
    </row>
    <row r="47" spans="1:19" ht="15.75" customHeight="1">
      <c r="A47" s="23">
        <f>COUNTIF(A!$A$2:$A$1001,"&lt;="&amp;A!A47)</f>
        <v>335</v>
      </c>
      <c r="B47" s="24">
        <v>46</v>
      </c>
      <c r="C47" s="29" t="str">
        <f t="array" ref="C47">INDEX(A!$A$2:$A$1001,MATCH(EF!B47,EF!$A$2:$A$1001,0))</f>
        <v>Consejo Municipal del Deporte de Yahualica</v>
      </c>
      <c r="D47" s="29" t="str">
        <f t="array" ref="D47">INDEX(A!$B$2:$B$1001,MATCH(EF!C47,A!$A$2:$A$1001,0))</f>
        <v>Municipal</v>
      </c>
      <c r="E47" s="29" t="str">
        <f t="array" ref="E47">INDEX(A!$C$2:$C$1001,MATCH(EF!C47,A!$A$2:$A$1001,0))</f>
        <v>Sí</v>
      </c>
      <c r="F47" s="29">
        <f t="array" ref="F47">INDEX(A!$D$2:$D$1001,MATCH(EF!C47,A!$A$2:$A$1001,0))</f>
        <v>118</v>
      </c>
      <c r="G47" s="29" t="str">
        <f t="array" ref="G47">INDEX(A!$E$2:$E$1001,MATCH(EF!C47,A!$A$2:$A$1001,0))</f>
        <v>Otro</v>
      </c>
      <c r="H47" s="29" t="str">
        <f t="array" ref="H47">INDEX(A!$F$2:$F$1001,MATCH(EF!C47,A!$A$2:$A$1001,0))</f>
        <v>Ejecutivo</v>
      </c>
      <c r="I47" s="29" t="str">
        <f t="array" ref="I47">INDEX(A!$G$2:$G$1001,MATCH(EF!C47,A!$A$2:$A$1001,0))</f>
        <v>OPD</v>
      </c>
      <c r="J47" s="29">
        <f t="array" ref="J47">INDEX(A!$H$2:$H$1001,MATCH(EF!C47,A!$A$2:$A$1001,0))</f>
        <v>2016</v>
      </c>
      <c r="K47" s="29" t="str">
        <f t="array" ref="K47">INDEX(A!$I$2:$I$1001,MATCH(EF!C47,A!$A$2:$A$1001,0))</f>
        <v>NA</v>
      </c>
      <c r="L47" s="29" t="str">
        <f t="array" ref="L47">INDEX(A!$J$2:$J$1001,MATCH(EF!C47,A!$A$2:$A$1001,0))</f>
        <v>Gaceta Municipal edición especial</v>
      </c>
      <c r="M47" s="29">
        <f t="array" ref="M47">INDEX(A!$K$2:$K$1001,MATCH(EF!C47,A!$A$2:$A$1001,0))</f>
        <v>711802</v>
      </c>
      <c r="N47" s="29">
        <f t="array" ref="N47">INDEX(A!$L$2:$L$1001,MATCH(EF!C47,A!$A$2:$A$1001,0))</f>
        <v>0</v>
      </c>
      <c r="O47" s="30" t="str">
        <f t="shared" si="0"/>
        <v>7</v>
      </c>
      <c r="P47" s="30" t="str">
        <f t="shared" si="1"/>
        <v>118</v>
      </c>
      <c r="Q47" s="30" t="str">
        <f t="array" ref="Q47">IF(O47="7",IF(P47="000","Sin región al ser un intermunicipal",INDEX(B!$C$2:$C$126,MATCH(EF!P47,B!$A$2:$A$126,0))),"Sin región al ser un ente Estatal")</f>
        <v xml:space="preserve">Altos Sur </v>
      </c>
      <c r="R47" s="31">
        <f t="array" ref="R47">IF(O47="7",IF(P47="000","N/A",INDEX(B!$D$2:$D$126,MATCH(EF!P47,B!$A$2:$A$126,0))),B!$D$127)</f>
        <v>22586</v>
      </c>
      <c r="S47" s="31">
        <f t="array" ref="S47">IF(O47="7",IF(P47="000","N/A",INDEX(B!$E$2:$E$126,MATCH(EF!P47,B!$A$2:$A$126,0))),B!$E$127)</f>
        <v>22394</v>
      </c>
    </row>
    <row r="48" spans="1:19" ht="15.75" customHeight="1">
      <c r="A48" s="23">
        <f>COUNTIF(A!$A$2:$A$1001,"&lt;="&amp;A!A48)</f>
        <v>337</v>
      </c>
      <c r="B48" s="24">
        <v>47</v>
      </c>
      <c r="C48" s="29" t="str">
        <f t="array" ref="C48">INDEX(A!$A$2:$A$1001,MATCH(EF!B48,EF!$A$2:$A$1001,0))</f>
        <v>Consejo Municipal del Deporte de Zapopan, Jalisco</v>
      </c>
      <c r="D48" s="29" t="str">
        <f t="array" ref="D48">INDEX(A!$B$2:$B$1001,MATCH(EF!C48,A!$A$2:$A$1001,0))</f>
        <v>Municipal</v>
      </c>
      <c r="E48" s="29" t="str">
        <f t="array" ref="E48">INDEX(A!$C$2:$C$1001,MATCH(EF!C48,A!$A$2:$A$1001,0))</f>
        <v>Sí</v>
      </c>
      <c r="F48" s="29">
        <f t="array" ref="F48">INDEX(A!$D$2:$D$1001,MATCH(EF!C48,A!$A$2:$A$1001,0))</f>
        <v>120</v>
      </c>
      <c r="G48" s="29" t="str">
        <f t="array" ref="G48">INDEX(A!$E$2:$E$1001,MATCH(EF!C48,A!$A$2:$A$1001,0))</f>
        <v>Otro</v>
      </c>
      <c r="H48" s="29" t="str">
        <f t="array" ref="H48">INDEX(A!$F$2:$F$1001,MATCH(EF!C48,A!$A$2:$A$1001,0))</f>
        <v>Ejecutivo</v>
      </c>
      <c r="I48" s="29" t="str">
        <f t="array" ref="I48">INDEX(A!$G$2:$G$1001,MATCH(EF!C48,A!$A$2:$A$1001,0))</f>
        <v>OPD</v>
      </c>
      <c r="J48" s="29">
        <f t="array" ref="J48">INDEX(A!$H$2:$H$1001,MATCH(EF!C48,A!$A$2:$A$1001,0))</f>
        <v>1998</v>
      </c>
      <c r="K48" s="29" t="str">
        <f t="array" ref="K48">INDEX(A!$I$2:$I$1001,MATCH(EF!C48,A!$A$2:$A$1001,0))</f>
        <v>NA</v>
      </c>
      <c r="L48" s="29" t="str">
        <f t="array" ref="L48">INDEX(A!$J$2:$J$1001,MATCH(EF!C48,A!$A$2:$A$1001,0))</f>
        <v>Decreto número 17191</v>
      </c>
      <c r="M48" s="29">
        <f t="array" ref="M48">INDEX(A!$K$2:$K$1001,MATCH(EF!C48,A!$A$2:$A$1001,0))</f>
        <v>712002</v>
      </c>
      <c r="N48" s="29">
        <f t="array" ref="N48">INDEX(A!$L$2:$L$1001,MATCH(EF!C48,A!$A$2:$A$1001,0))</f>
        <v>0</v>
      </c>
      <c r="O48" s="30" t="str">
        <f t="shared" si="0"/>
        <v>7</v>
      </c>
      <c r="P48" s="30" t="str">
        <f t="shared" si="1"/>
        <v>120</v>
      </c>
      <c r="Q48" s="30" t="str">
        <f t="array" ref="Q48">IF(O48="7",IF(P48="000","Sin región al ser un intermunicipal",INDEX(B!$C$2:$C$126,MATCH(EF!P48,B!$A$2:$A$126,0))),"Sin región al ser un ente Estatal")</f>
        <v>Centro</v>
      </c>
      <c r="R48" s="31">
        <f t="array" ref="R48">IF(O48="7",IF(P48="000","N/A",INDEX(B!$D$2:$D$126,MATCH(EF!P48,B!$A$2:$A$126,0))),B!$D$127)</f>
        <v>1332272</v>
      </c>
      <c r="S48" s="31">
        <f t="array" ref="S48">IF(O48="7",IF(P48="000","N/A",INDEX(B!$E$2:$E$126,MATCH(EF!P48,B!$A$2:$A$126,0))),B!$E$127)</f>
        <v>1476491</v>
      </c>
    </row>
    <row r="49" spans="1:19" ht="15.75" customHeight="1">
      <c r="A49" s="23">
        <f>COUNTIF(A!$A$2:$A$1001,"&lt;="&amp;A!A49)</f>
        <v>338</v>
      </c>
      <c r="B49" s="24">
        <v>48</v>
      </c>
      <c r="C49" s="29" t="str">
        <f t="array" ref="C49">INDEX(A!$A$2:$A$1001,MATCH(EF!B49,EF!$A$2:$A$1001,0))</f>
        <v>Consejo Social de Cooperación para el Desarrollo Urbano de Guadalajara</v>
      </c>
      <c r="D49" s="29" t="str">
        <f t="array" ref="D49">INDEX(A!$B$2:$B$1001,MATCH(EF!C49,A!$A$2:$A$1001,0))</f>
        <v>Municipal</v>
      </c>
      <c r="E49" s="29" t="str">
        <f t="array" ref="E49">INDEX(A!$C$2:$C$1001,MATCH(EF!C49,A!$A$2:$A$1001,0))</f>
        <v>Sí</v>
      </c>
      <c r="F49" s="29">
        <f t="array" ref="F49">INDEX(A!$D$2:$D$1001,MATCH(EF!C49,A!$A$2:$A$1001,0))</f>
        <v>39</v>
      </c>
      <c r="G49" s="29" t="str">
        <f t="array" ref="G49">INDEX(A!$E$2:$E$1001,MATCH(EF!C49,A!$A$2:$A$1001,0))</f>
        <v>Territorio</v>
      </c>
      <c r="H49" s="29" t="str">
        <f t="array" ref="H49">INDEX(A!$F$2:$F$1001,MATCH(EF!C49,A!$A$2:$A$1001,0))</f>
        <v>Ejecutivo</v>
      </c>
      <c r="I49" s="29" t="str">
        <f t="array" ref="I49">INDEX(A!$G$2:$G$1001,MATCH(EF!C49,A!$A$2:$A$1001,0))</f>
        <v>OPD</v>
      </c>
      <c r="J49" s="29">
        <f t="array" ref="J49">INDEX(A!$H$2:$H$1001,MATCH(EF!C49,A!$A$2:$A$1001,0))</f>
        <v>2007</v>
      </c>
      <c r="K49" s="29" t="str">
        <f t="array" ref="K49">INDEX(A!$I$2:$I$1001,MATCH(EF!C49,A!$A$2:$A$1001,0))</f>
        <v>NA</v>
      </c>
      <c r="L49" s="29" t="str">
        <f t="array" ref="L49">INDEX(A!$J$2:$J$1001,MATCH(EF!C49,A!$A$2:$A$1001,0))</f>
        <v>NA</v>
      </c>
      <c r="M49" s="29">
        <f t="array" ref="M49">INDEX(A!$K$2:$K$1001,MATCH(EF!C49,A!$A$2:$A$1001,0))</f>
        <v>703907</v>
      </c>
      <c r="N49" s="29">
        <f t="array" ref="N49">INDEX(A!$L$2:$L$1001,MATCH(EF!C49,A!$A$2:$A$1001,0))</f>
        <v>0</v>
      </c>
      <c r="O49" s="30" t="str">
        <f t="shared" si="0"/>
        <v>7</v>
      </c>
      <c r="P49" s="30" t="str">
        <f t="shared" si="1"/>
        <v>039</v>
      </c>
      <c r="Q49" s="30" t="str">
        <f t="array" ref="Q49">IF(O49="7",IF(P49="000","Sin región al ser un intermunicipal",INDEX(B!$C$2:$C$126,MATCH(EF!P49,B!$A$2:$A$126,0))),"Sin región al ser un ente Estatal")</f>
        <v>Centro</v>
      </c>
      <c r="R49" s="31">
        <f t="array" ref="R49">IF(O49="7",IF(P49="000","N/A",INDEX(B!$D$2:$D$126,MATCH(EF!P49,B!$A$2:$A$126,0))),B!$D$127)</f>
        <v>1460148</v>
      </c>
      <c r="S49" s="31">
        <f t="array" ref="S49">IF(O49="7",IF(P49="000","N/A",INDEX(B!$E$2:$E$126,MATCH(EF!P49,B!$A$2:$A$126,0))),B!$E$127)</f>
        <v>1385629</v>
      </c>
    </row>
    <row r="50" spans="1:19" ht="15.75" customHeight="1">
      <c r="A50" s="23">
        <f>COUNTIF(A!$A$2:$A$1001,"&lt;="&amp;A!A50)</f>
        <v>339</v>
      </c>
      <c r="B50" s="24">
        <v>49</v>
      </c>
      <c r="C50" s="29" t="str">
        <f t="array" ref="C50">INDEX(A!$A$2:$A$1001,MATCH(EF!B50,EF!$A$2:$A$1001,0))</f>
        <v>Cuautitlán de García Barragán</v>
      </c>
      <c r="D50" s="29" t="str">
        <f t="array" ref="D50">INDEX(A!$B$2:$B$1001,MATCH(EF!C50,A!$A$2:$A$1001,0))</f>
        <v>Municipal</v>
      </c>
      <c r="E50" s="29" t="str">
        <f t="array" ref="E50">INDEX(A!$C$2:$C$1001,MATCH(EF!C50,A!$A$2:$A$1001,0))</f>
        <v>Sí</v>
      </c>
      <c r="F50" s="29">
        <f t="array" ref="F50">INDEX(A!$D$2:$D$1001,MATCH(EF!C50,A!$A$2:$A$1001,0))</f>
        <v>27</v>
      </c>
      <c r="G50" s="29" t="str">
        <f t="array" ref="G50">INDEX(A!$E$2:$E$1001,MATCH(EF!C50,A!$A$2:$A$1001,0))</f>
        <v>Gobierno</v>
      </c>
      <c r="H50" s="29" t="str">
        <f t="array" ref="H50">INDEX(A!$F$2:$F$1001,MATCH(EF!C50,A!$A$2:$A$1001,0))</f>
        <v>Ejecutivo</v>
      </c>
      <c r="I50" s="29" t="str">
        <f t="array" ref="I50">INDEX(A!$G$2:$G$1001,MATCH(EF!C50,A!$A$2:$A$1001,0))</f>
        <v>Dependencia</v>
      </c>
      <c r="J50" s="29">
        <f t="array" ref="J50">INDEX(A!$H$2:$H$1001,MATCH(EF!C50,A!$A$2:$A$1001,0))</f>
        <v>1946</v>
      </c>
      <c r="K50" s="29" t="str">
        <f t="array" ref="K50">INDEX(A!$I$2:$I$1001,MATCH(EF!C50,A!$A$2:$A$1001,0))</f>
        <v>NA</v>
      </c>
      <c r="L50" s="29" t="str">
        <f t="array" ref="L50">INDEX(A!$J$2:$J$1001,MATCH(EF!C50,A!$A$2:$A$1001,0))</f>
        <v>NA</v>
      </c>
      <c r="M50" s="29">
        <f t="array" ref="M50">INDEX(A!$K$2:$K$1001,MATCH(EF!C50,A!$A$2:$A$1001,0))</f>
        <v>702700</v>
      </c>
      <c r="N50" s="29">
        <f t="array" ref="N50">INDEX(A!$L$2:$L$1001,MATCH(EF!C50,A!$A$2:$A$1001,0))</f>
        <v>0</v>
      </c>
      <c r="O50" s="30" t="str">
        <f t="shared" si="0"/>
        <v>7</v>
      </c>
      <c r="P50" s="30" t="str">
        <f t="shared" si="1"/>
        <v>027</v>
      </c>
      <c r="Q50" s="30" t="str">
        <f t="array" ref="Q50">IF(O50="7",IF(P50="000","Sin región al ser un intermunicipal",INDEX(B!$C$2:$C$126,MATCH(EF!P50,B!$A$2:$A$126,0))),"Sin región al ser un ente Estatal")</f>
        <v>Costa Sur</v>
      </c>
      <c r="R50" s="31">
        <f t="array" ref="R50">IF(O50="7",IF(P50="000","N/A",INDEX(B!$D$2:$D$126,MATCH(EF!P50,B!$A$2:$A$126,0))),B!$D$127)</f>
        <v>18138</v>
      </c>
      <c r="S50" s="31">
        <f t="array" ref="S50">IF(O50="7",IF(P50="000","N/A",INDEX(B!$E$2:$E$126,MATCH(EF!P50,B!$A$2:$A$126,0))),B!$E$127)</f>
        <v>18370</v>
      </c>
    </row>
    <row r="51" spans="1:19" ht="15.75" customHeight="1">
      <c r="A51" s="23">
        <f>COUNTIF(A!$A$2:$A$1001,"&lt;="&amp;A!A51)</f>
        <v>340</v>
      </c>
      <c r="B51" s="24">
        <v>50</v>
      </c>
      <c r="C51" s="29" t="str">
        <f t="array" ref="C51">INDEX(A!$A$2:$A$1001,MATCH(EF!B51,EF!$A$2:$A$1001,0))</f>
        <v>Cuautla</v>
      </c>
      <c r="D51" s="29" t="str">
        <f t="array" ref="D51">INDEX(A!$B$2:$B$1001,MATCH(EF!C51,A!$A$2:$A$1001,0))</f>
        <v>Municipal</v>
      </c>
      <c r="E51" s="29" t="str">
        <f t="array" ref="E51">INDEX(A!$C$2:$C$1001,MATCH(EF!C51,A!$A$2:$A$1001,0))</f>
        <v>Sí</v>
      </c>
      <c r="F51" s="29">
        <f t="array" ref="F51">INDEX(A!$D$2:$D$1001,MATCH(EF!C51,A!$A$2:$A$1001,0))</f>
        <v>28</v>
      </c>
      <c r="G51" s="29" t="str">
        <f t="array" ref="G51">INDEX(A!$E$2:$E$1001,MATCH(EF!C51,A!$A$2:$A$1001,0))</f>
        <v>Gobierno</v>
      </c>
      <c r="H51" s="29" t="str">
        <f t="array" ref="H51">INDEX(A!$F$2:$F$1001,MATCH(EF!C51,A!$A$2:$A$1001,0))</f>
        <v>Ejecutivo</v>
      </c>
      <c r="I51" s="29" t="str">
        <f t="array" ref="I51">INDEX(A!$G$2:$G$1001,MATCH(EF!C51,A!$A$2:$A$1001,0))</f>
        <v>Dependencia</v>
      </c>
      <c r="J51" s="29">
        <f t="array" ref="J51">INDEX(A!$H$2:$H$1001,MATCH(EF!C51,A!$A$2:$A$1001,0))</f>
        <v>1888</v>
      </c>
      <c r="K51" s="29" t="str">
        <f t="array" ref="K51">INDEX(A!$I$2:$I$1001,MATCH(EF!C51,A!$A$2:$A$1001,0))</f>
        <v>NA</v>
      </c>
      <c r="L51" s="29" t="str">
        <f t="array" ref="L51">INDEX(A!$J$2:$J$1001,MATCH(EF!C51,A!$A$2:$A$1001,0))</f>
        <v>NA</v>
      </c>
      <c r="M51" s="29">
        <f t="array" ref="M51">INDEX(A!$K$2:$K$1001,MATCH(EF!C51,A!$A$2:$A$1001,0))</f>
        <v>702800</v>
      </c>
      <c r="N51" s="29">
        <f t="array" ref="N51">INDEX(A!$L$2:$L$1001,MATCH(EF!C51,A!$A$2:$A$1001,0))</f>
        <v>0</v>
      </c>
      <c r="O51" s="30" t="str">
        <f t="shared" si="0"/>
        <v>7</v>
      </c>
      <c r="P51" s="30" t="str">
        <f t="shared" si="1"/>
        <v>028</v>
      </c>
      <c r="Q51" s="30" t="str">
        <f t="array" ref="Q51">IF(O51="7",IF(P51="000","Sin región al ser un intermunicipal",INDEX(B!$C$2:$C$126,MATCH(EF!P51,B!$A$2:$A$126,0))),"Sin región al ser un ente Estatal")</f>
        <v>Sierra de Amula</v>
      </c>
      <c r="R51" s="31">
        <f t="array" ref="R51">IF(O51="7",IF(P51="000","N/A",INDEX(B!$D$2:$D$126,MATCH(EF!P51,B!$A$2:$A$126,0))),B!$D$127)</f>
        <v>2120</v>
      </c>
      <c r="S51" s="31">
        <f t="array" ref="S51">IF(O51="7",IF(P51="000","N/A",INDEX(B!$E$2:$E$126,MATCH(EF!P51,B!$A$2:$A$126,0))),B!$E$127)</f>
        <v>2166</v>
      </c>
    </row>
    <row r="52" spans="1:19" ht="15.75" customHeight="1">
      <c r="A52" s="23">
        <f>COUNTIF(A!$A$2:$A$1001,"&lt;="&amp;A!A52)</f>
        <v>341</v>
      </c>
      <c r="B52" s="24">
        <v>51</v>
      </c>
      <c r="C52" s="29" t="str">
        <f t="array" ref="C52">INDEX(A!$A$2:$A$1001,MATCH(EF!B52,EF!$A$2:$A$1001,0))</f>
        <v>Cuquío</v>
      </c>
      <c r="D52" s="29" t="str">
        <f t="array" ref="D52">INDEX(A!$B$2:$B$1001,MATCH(EF!C52,A!$A$2:$A$1001,0))</f>
        <v>Municipal</v>
      </c>
      <c r="E52" s="29" t="str">
        <f t="array" ref="E52">INDEX(A!$C$2:$C$1001,MATCH(EF!C52,A!$A$2:$A$1001,0))</f>
        <v>Sí</v>
      </c>
      <c r="F52" s="29">
        <f t="array" ref="F52">INDEX(A!$D$2:$D$1001,MATCH(EF!C52,A!$A$2:$A$1001,0))</f>
        <v>29</v>
      </c>
      <c r="G52" s="29" t="str">
        <f t="array" ref="G52">INDEX(A!$E$2:$E$1001,MATCH(EF!C52,A!$A$2:$A$1001,0))</f>
        <v>Gobierno</v>
      </c>
      <c r="H52" s="29" t="str">
        <f t="array" ref="H52">INDEX(A!$F$2:$F$1001,MATCH(EF!C52,A!$A$2:$A$1001,0))</f>
        <v>Ejecutivo</v>
      </c>
      <c r="I52" s="29" t="str">
        <f t="array" ref="I52">INDEX(A!$G$2:$G$1001,MATCH(EF!C52,A!$A$2:$A$1001,0))</f>
        <v>Dependencia</v>
      </c>
      <c r="J52" s="29">
        <f t="array" ref="J52">INDEX(A!$H$2:$H$1001,MATCH(EF!C52,A!$A$2:$A$1001,0))</f>
        <v>1824</v>
      </c>
      <c r="K52" s="29" t="str">
        <f t="array" ref="K52">INDEX(A!$I$2:$I$1001,MATCH(EF!C52,A!$A$2:$A$1001,0))</f>
        <v>NA</v>
      </c>
      <c r="L52" s="29" t="str">
        <f t="array" ref="L52">INDEX(A!$J$2:$J$1001,MATCH(EF!C52,A!$A$2:$A$1001,0))</f>
        <v>NA</v>
      </c>
      <c r="M52" s="29">
        <f t="array" ref="M52">INDEX(A!$K$2:$K$1001,MATCH(EF!C52,A!$A$2:$A$1001,0))</f>
        <v>702900</v>
      </c>
      <c r="N52" s="29">
        <f t="array" ref="N52">INDEX(A!$L$2:$L$1001,MATCH(EF!C52,A!$A$2:$A$1001,0))</f>
        <v>0</v>
      </c>
      <c r="O52" s="30" t="str">
        <f t="shared" si="0"/>
        <v>7</v>
      </c>
      <c r="P52" s="30" t="str">
        <f t="shared" si="1"/>
        <v>029</v>
      </c>
      <c r="Q52" s="30" t="str">
        <f t="array" ref="Q52">IF(O52="7",IF(P52="000","Sin región al ser un intermunicipal",INDEX(B!$C$2:$C$126,MATCH(EF!P52,B!$A$2:$A$126,0))),"Sin región al ser un ente Estatal")</f>
        <v>Centro</v>
      </c>
      <c r="R52" s="31">
        <f t="array" ref="R52">IF(O52="7",IF(P52="000","N/A",INDEX(B!$D$2:$D$126,MATCH(EF!P52,B!$A$2:$A$126,0))),B!$D$127)</f>
        <v>17980</v>
      </c>
      <c r="S52" s="31">
        <f t="array" ref="S52">IF(O52="7",IF(P52="000","N/A",INDEX(B!$E$2:$E$126,MATCH(EF!P52,B!$A$2:$A$126,0))),B!$E$127)</f>
        <v>17820</v>
      </c>
    </row>
    <row r="53" spans="1:19" ht="15.75" customHeight="1">
      <c r="A53" s="23">
        <f>COUNTIF(A!$A$2:$A$1001,"&lt;="&amp;A!A53)</f>
        <v>174</v>
      </c>
      <c r="B53" s="24">
        <v>52</v>
      </c>
      <c r="C53" s="29" t="str">
        <f t="array" ref="C53">INDEX(A!$A$2:$A$1001,MATCH(EF!B53,EF!$A$2:$A$1001,0))</f>
        <v>Degollado</v>
      </c>
      <c r="D53" s="29" t="str">
        <f t="array" ref="D53">INDEX(A!$B$2:$B$1001,MATCH(EF!C53,A!$A$2:$A$1001,0))</f>
        <v>Municipal</v>
      </c>
      <c r="E53" s="29" t="str">
        <f t="array" ref="E53">INDEX(A!$C$2:$C$1001,MATCH(EF!C53,A!$A$2:$A$1001,0))</f>
        <v>Sí</v>
      </c>
      <c r="F53" s="29">
        <f t="array" ref="F53">INDEX(A!$D$2:$D$1001,MATCH(EF!C53,A!$A$2:$A$1001,0))</f>
        <v>33</v>
      </c>
      <c r="G53" s="29" t="str">
        <f t="array" ref="G53">INDEX(A!$E$2:$E$1001,MATCH(EF!C53,A!$A$2:$A$1001,0))</f>
        <v>Gobierno</v>
      </c>
      <c r="H53" s="29" t="str">
        <f t="array" ref="H53">INDEX(A!$F$2:$F$1001,MATCH(EF!C53,A!$A$2:$A$1001,0))</f>
        <v>Ejecutivo</v>
      </c>
      <c r="I53" s="29" t="str">
        <f t="array" ref="I53">INDEX(A!$G$2:$G$1001,MATCH(EF!C53,A!$A$2:$A$1001,0))</f>
        <v>Dependencia</v>
      </c>
      <c r="J53" s="29">
        <f t="array" ref="J53">INDEX(A!$H$2:$H$1001,MATCH(EF!C53,A!$A$2:$A$1001,0))</f>
        <v>1861</v>
      </c>
      <c r="K53" s="29" t="str">
        <f t="array" ref="K53">INDEX(A!$I$2:$I$1001,MATCH(EF!C53,A!$A$2:$A$1001,0))</f>
        <v>NA</v>
      </c>
      <c r="L53" s="29" t="str">
        <f t="array" ref="L53">INDEX(A!$J$2:$J$1001,MATCH(EF!C53,A!$A$2:$A$1001,0))</f>
        <v>NA</v>
      </c>
      <c r="M53" s="29">
        <f t="array" ref="M53">INDEX(A!$K$2:$K$1001,MATCH(EF!C53,A!$A$2:$A$1001,0))</f>
        <v>703300</v>
      </c>
      <c r="N53" s="29">
        <f t="array" ref="N53">INDEX(A!$L$2:$L$1001,MATCH(EF!C53,A!$A$2:$A$1001,0))</f>
        <v>0</v>
      </c>
      <c r="O53" s="30" t="str">
        <f t="shared" si="0"/>
        <v>7</v>
      </c>
      <c r="P53" s="30" t="str">
        <f t="shared" si="1"/>
        <v>033</v>
      </c>
      <c r="Q53" s="30" t="str">
        <f t="array" ref="Q53">IF(O53="7",IF(P53="000","Sin región al ser un intermunicipal",INDEX(B!$C$2:$C$126,MATCH(EF!P53,B!$A$2:$A$126,0))),"Sin región al ser un ente Estatal")</f>
        <v>Ciénega</v>
      </c>
      <c r="R53" s="31">
        <f t="array" ref="R53">IF(O53="7",IF(P53="000","N/A",INDEX(B!$D$2:$D$126,MATCH(EF!P53,B!$A$2:$A$126,0))),B!$D$127)</f>
        <v>21479</v>
      </c>
      <c r="S53" s="31">
        <f t="array" ref="S53">IF(O53="7",IF(P53="000","N/A",INDEX(B!$E$2:$E$126,MATCH(EF!P53,B!$A$2:$A$126,0))),B!$E$127)</f>
        <v>21226</v>
      </c>
    </row>
    <row r="54" spans="1:19" ht="15.75" customHeight="1">
      <c r="A54" s="23">
        <f>COUNTIF(A!$A$2:$A$1001,"&lt;="&amp;A!A54)</f>
        <v>343</v>
      </c>
      <c r="B54" s="24">
        <v>53</v>
      </c>
      <c r="C54" s="29" t="str">
        <f t="array" ref="C54">INDEX(A!$A$2:$A$1001,MATCH(EF!B54,EF!$A$2:$A$1001,0))</f>
        <v>DIF Municipal de Amacueca</v>
      </c>
      <c r="D54" s="29" t="str">
        <f t="array" ref="D54">INDEX(A!$B$2:$B$1001,MATCH(EF!C54,A!$A$2:$A$1001,0))</f>
        <v>Municipal</v>
      </c>
      <c r="E54" s="29" t="str">
        <f t="array" ref="E54">INDEX(A!$C$2:$C$1001,MATCH(EF!C54,A!$A$2:$A$1001,0))</f>
        <v>Sí</v>
      </c>
      <c r="F54" s="29">
        <f t="array" ref="F54">INDEX(A!$D$2:$D$1001,MATCH(EF!C54,A!$A$2:$A$1001,0))</f>
        <v>4</v>
      </c>
      <c r="G54" s="29" t="str">
        <f t="array" ref="G54">INDEX(A!$E$2:$E$1001,MATCH(EF!C54,A!$A$2:$A$1001,0))</f>
        <v>Asistencia social</v>
      </c>
      <c r="H54" s="29" t="str">
        <f t="array" ref="H54">INDEX(A!$F$2:$F$1001,MATCH(EF!C54,A!$A$2:$A$1001,0))</f>
        <v>Ejecutivo</v>
      </c>
      <c r="I54" s="29" t="str">
        <f t="array" ref="I54">INDEX(A!$G$2:$G$1001,MATCH(EF!C54,A!$A$2:$A$1001,0))</f>
        <v>OPD</v>
      </c>
      <c r="J54" s="29">
        <f t="array" ref="J54">INDEX(A!$H$2:$H$1001,MATCH(EF!C54,A!$A$2:$A$1001,0))</f>
        <v>1986</v>
      </c>
      <c r="K54" s="29" t="str">
        <f t="array" ref="K54">INDEX(A!$I$2:$I$1001,MATCH(EF!C54,A!$A$2:$A$1001,0))</f>
        <v>NA</v>
      </c>
      <c r="L54" s="29" t="str">
        <f t="array" ref="L54">INDEX(A!$J$2:$J$1001,MATCH(EF!C54,A!$A$2:$A$1001,0))</f>
        <v>Decreto N.° 12473</v>
      </c>
      <c r="M54" s="29">
        <f t="array" ref="M54">INDEX(A!$K$2:$K$1001,MATCH(EF!C54,A!$A$2:$A$1001,0))</f>
        <v>700401</v>
      </c>
      <c r="N54" s="29">
        <f t="array" ref="N54">INDEX(A!$L$2:$L$1001,MATCH(EF!C54,A!$A$2:$A$1001,0))</f>
        <v>0</v>
      </c>
      <c r="O54" s="30" t="str">
        <f t="shared" si="0"/>
        <v>7</v>
      </c>
      <c r="P54" s="30" t="str">
        <f t="shared" si="1"/>
        <v>004</v>
      </c>
      <c r="Q54" s="30" t="str">
        <f t="array" ref="Q54">IF(O54="7",IF(P54="000","Sin región al ser un intermunicipal",INDEX(B!$C$2:$C$126,MATCH(EF!P54,B!$A$2:$A$126,0))),"Sin región al ser un ente Estatal")</f>
        <v>Lagunas</v>
      </c>
      <c r="R54" s="31">
        <f t="array" ref="R54">IF(O54="7",IF(P54="000","N/A",INDEX(B!$D$2:$D$126,MATCH(EF!P54,B!$A$2:$A$126,0))),B!$D$127)</f>
        <v>5385</v>
      </c>
      <c r="S54" s="31">
        <f t="array" ref="S54">IF(O54="7",IF(P54="000","N/A",INDEX(B!$E$2:$E$126,MATCH(EF!P54,B!$A$2:$A$126,0))),B!$E$127)</f>
        <v>5743</v>
      </c>
    </row>
    <row r="55" spans="1:19" ht="15.75" customHeight="1">
      <c r="A55" s="23">
        <f>COUNTIF(A!$A$2:$A$1001,"&lt;="&amp;A!A55)</f>
        <v>344</v>
      </c>
      <c r="B55" s="24">
        <v>54</v>
      </c>
      <c r="C55" s="29" t="str">
        <f t="array" ref="C55">INDEX(A!$A$2:$A$1001,MATCH(EF!B55,EF!$A$2:$A$1001,0))</f>
        <v>DIF Municipal de Chimaltitán</v>
      </c>
      <c r="D55" s="29" t="str">
        <f t="array" ref="D55">INDEX(A!$B$2:$B$1001,MATCH(EF!C55,A!$A$2:$A$1001,0))</f>
        <v>Municipal</v>
      </c>
      <c r="E55" s="29" t="str">
        <f t="array" ref="E55">INDEX(A!$C$2:$C$1001,MATCH(EF!C55,A!$A$2:$A$1001,0))</f>
        <v>Sí</v>
      </c>
      <c r="F55" s="29">
        <f t="array" ref="F55">INDEX(A!$D$2:$D$1001,MATCH(EF!C55,A!$A$2:$A$1001,0))</f>
        <v>31</v>
      </c>
      <c r="G55" s="29" t="str">
        <f t="array" ref="G55">INDEX(A!$E$2:$E$1001,MATCH(EF!C55,A!$A$2:$A$1001,0))</f>
        <v>Asistencia social</v>
      </c>
      <c r="H55" s="29" t="str">
        <f t="array" ref="H55">INDEX(A!$F$2:$F$1001,MATCH(EF!C55,A!$A$2:$A$1001,0))</f>
        <v>Ejecutivo</v>
      </c>
      <c r="I55" s="29" t="str">
        <f t="array" ref="I55">INDEX(A!$G$2:$G$1001,MATCH(EF!C55,A!$A$2:$A$1001,0))</f>
        <v>OPD</v>
      </c>
      <c r="J55" s="29">
        <f t="array" ref="J55">INDEX(A!$H$2:$H$1001,MATCH(EF!C55,A!$A$2:$A$1001,0))</f>
        <v>1988</v>
      </c>
      <c r="K55" s="29" t="str">
        <f t="array" ref="K55">INDEX(A!$I$2:$I$1001,MATCH(EF!C55,A!$A$2:$A$1001,0))</f>
        <v>NA</v>
      </c>
      <c r="L55" s="29" t="str">
        <f t="array" ref="L55">INDEX(A!$J$2:$J$1001,MATCH(EF!C55,A!$A$2:$A$1001,0))</f>
        <v>Decreto número 13192</v>
      </c>
      <c r="M55" s="29">
        <f t="array" ref="M55">INDEX(A!$K$2:$K$1001,MATCH(EF!C55,A!$A$2:$A$1001,0))</f>
        <v>703101</v>
      </c>
      <c r="N55" s="29">
        <f t="array" ref="N55">INDEX(A!$L$2:$L$1001,MATCH(EF!C55,A!$A$2:$A$1001,0))</f>
        <v>0</v>
      </c>
      <c r="O55" s="30" t="str">
        <f t="shared" si="0"/>
        <v>7</v>
      </c>
      <c r="P55" s="30" t="str">
        <f t="shared" si="1"/>
        <v>031</v>
      </c>
      <c r="Q55" s="30" t="str">
        <f t="array" ref="Q55">IF(O55="7",IF(P55="000","Sin región al ser un intermunicipal",INDEX(B!$C$2:$C$126,MATCH(EF!P55,B!$A$2:$A$126,0))),"Sin región al ser un ente Estatal")</f>
        <v>Norte</v>
      </c>
      <c r="R55" s="31">
        <f t="array" ref="R55">IF(O55="7",IF(P55="000","N/A",INDEX(B!$D$2:$D$126,MATCH(EF!P55,B!$A$2:$A$126,0))),B!$D$127)</f>
        <v>3383</v>
      </c>
      <c r="S55" s="31">
        <f t="array" ref="S55">IF(O55="7",IF(P55="000","N/A",INDEX(B!$E$2:$E$126,MATCH(EF!P55,B!$A$2:$A$126,0))),B!$E$127)</f>
        <v>3270</v>
      </c>
    </row>
    <row r="56" spans="1:19" ht="15.75" customHeight="1">
      <c r="A56" s="23">
        <f>COUNTIF(A!$A$2:$A$1001,"&lt;="&amp;A!A56)</f>
        <v>345</v>
      </c>
      <c r="B56" s="24">
        <v>55</v>
      </c>
      <c r="C56" s="29" t="str">
        <f t="array" ref="C56">INDEX(A!$A$2:$A$1001,MATCH(EF!B56,EF!$A$2:$A$1001,0))</f>
        <v>DIF Municipal de Guachinango</v>
      </c>
      <c r="D56" s="29" t="str">
        <f t="array" ref="D56">INDEX(A!$B$2:$B$1001,MATCH(EF!C56,A!$A$2:$A$1001,0))</f>
        <v>Municipal</v>
      </c>
      <c r="E56" s="29" t="str">
        <f t="array" ref="E56">INDEX(A!$C$2:$C$1001,MATCH(EF!C56,A!$A$2:$A$1001,0))</f>
        <v>Sí</v>
      </c>
      <c r="F56" s="29">
        <f t="array" ref="F56">INDEX(A!$D$2:$D$1001,MATCH(EF!C56,A!$A$2:$A$1001,0))</f>
        <v>38</v>
      </c>
      <c r="G56" s="29" t="str">
        <f t="array" ref="G56">INDEX(A!$E$2:$E$1001,MATCH(EF!C56,A!$A$2:$A$1001,0))</f>
        <v>Asistencia social</v>
      </c>
      <c r="H56" s="29" t="str">
        <f t="array" ref="H56">INDEX(A!$F$2:$F$1001,MATCH(EF!C56,A!$A$2:$A$1001,0))</f>
        <v>Ejecutivo</v>
      </c>
      <c r="I56" s="29" t="str">
        <f t="array" ref="I56">INDEX(A!$G$2:$G$1001,MATCH(EF!C56,A!$A$2:$A$1001,0))</f>
        <v>OPD</v>
      </c>
      <c r="J56" s="29">
        <f t="array" ref="J56">INDEX(A!$H$2:$H$1001,MATCH(EF!C56,A!$A$2:$A$1001,0))</f>
        <v>1987</v>
      </c>
      <c r="K56" s="29" t="str">
        <f t="array" ref="K56">INDEX(A!$I$2:$I$1001,MATCH(EF!C56,A!$A$2:$A$1001,0))</f>
        <v>NA</v>
      </c>
      <c r="L56" s="29" t="str">
        <f t="array" ref="L56">INDEX(A!$J$2:$J$1001,MATCH(EF!C56,A!$A$2:$A$1001,0))</f>
        <v>Decreto número 12808</v>
      </c>
      <c r="M56" s="29">
        <f t="array" ref="M56">INDEX(A!$K$2:$K$1001,MATCH(EF!C56,A!$A$2:$A$1001,0))</f>
        <v>703801</v>
      </c>
      <c r="N56" s="29">
        <f t="array" ref="N56">INDEX(A!$L$2:$L$1001,MATCH(EF!C56,A!$A$2:$A$1001,0))</f>
        <v>0</v>
      </c>
      <c r="O56" s="30" t="str">
        <f t="shared" si="0"/>
        <v>7</v>
      </c>
      <c r="P56" s="30" t="str">
        <f t="shared" si="1"/>
        <v>038</v>
      </c>
      <c r="Q56" s="30" t="str">
        <f t="array" ref="Q56">IF(O56="7",IF(P56="000","Sin región al ser un intermunicipal",INDEX(B!$C$2:$C$126,MATCH(EF!P56,B!$A$2:$A$126,0))),"Sin región al ser un ente Estatal")</f>
        <v>Costa Sierra Occidente</v>
      </c>
      <c r="R56" s="31">
        <f t="array" ref="R56">IF(O56="7",IF(P56="000","N/A",INDEX(B!$D$2:$D$126,MATCH(EF!P56,B!$A$2:$A$126,0))),B!$D$127)</f>
        <v>4184</v>
      </c>
      <c r="S56" s="31">
        <f t="array" ref="S56">IF(O56="7",IF(P56="000","N/A",INDEX(B!$E$2:$E$126,MATCH(EF!P56,B!$A$2:$A$126,0))),B!$E$127)</f>
        <v>4199</v>
      </c>
    </row>
    <row r="57" spans="1:19" ht="15.75" customHeight="1">
      <c r="A57" s="23">
        <f>COUNTIF(A!$A$2:$A$1001,"&lt;="&amp;A!A57)</f>
        <v>346</v>
      </c>
      <c r="B57" s="24">
        <v>56</v>
      </c>
      <c r="C57" s="29" t="str">
        <f t="array" ref="C57">INDEX(A!$A$2:$A$1001,MATCH(EF!B57,EF!$A$2:$A$1001,0))</f>
        <v>DIF Municipal de Mexticacán</v>
      </c>
      <c r="D57" s="29" t="str">
        <f t="array" ref="D57">INDEX(A!$B$2:$B$1001,MATCH(EF!C57,A!$A$2:$A$1001,0))</f>
        <v>Municipal</v>
      </c>
      <c r="E57" s="29" t="str">
        <f t="array" ref="E57">INDEX(A!$C$2:$C$1001,MATCH(EF!C57,A!$A$2:$A$1001,0))</f>
        <v>Sí</v>
      </c>
      <c r="F57" s="29">
        <f t="array" ref="F57">INDEX(A!$D$2:$D$1001,MATCH(EF!C57,A!$A$2:$A$1001,0))</f>
        <v>60</v>
      </c>
      <c r="G57" s="29" t="str">
        <f t="array" ref="G57">INDEX(A!$E$2:$E$1001,MATCH(EF!C57,A!$A$2:$A$1001,0))</f>
        <v>Asistencia social</v>
      </c>
      <c r="H57" s="29" t="str">
        <f t="array" ref="H57">INDEX(A!$F$2:$F$1001,MATCH(EF!C57,A!$A$2:$A$1001,0))</f>
        <v>Ejecutivo</v>
      </c>
      <c r="I57" s="29" t="str">
        <f t="array" ref="I57">INDEX(A!$G$2:$G$1001,MATCH(EF!C57,A!$A$2:$A$1001,0))</f>
        <v>OPD</v>
      </c>
      <c r="J57" s="29">
        <f t="array" ref="J57">INDEX(A!$H$2:$H$1001,MATCH(EF!C57,A!$A$2:$A$1001,0))</f>
        <v>1987</v>
      </c>
      <c r="K57" s="29" t="str">
        <f t="array" ref="K57">INDEX(A!$I$2:$I$1001,MATCH(EF!C57,A!$A$2:$A$1001,0))</f>
        <v>NA</v>
      </c>
      <c r="L57" s="29" t="str">
        <f t="array" ref="L57">INDEX(A!$J$2:$J$1001,MATCH(EF!C57,A!$A$2:$A$1001,0))</f>
        <v>Decreto número 12822</v>
      </c>
      <c r="M57" s="29">
        <f t="array" ref="M57">INDEX(A!$K$2:$K$1001,MATCH(EF!C57,A!$A$2:$A$1001,0))</f>
        <v>706001</v>
      </c>
      <c r="N57" s="29">
        <f t="array" ref="N57">INDEX(A!$L$2:$L$1001,MATCH(EF!C57,A!$A$2:$A$1001,0))</f>
        <v>0</v>
      </c>
      <c r="O57" s="30" t="str">
        <f t="shared" si="0"/>
        <v>7</v>
      </c>
      <c r="P57" s="30" t="str">
        <f t="shared" si="1"/>
        <v>060</v>
      </c>
      <c r="Q57" s="30" t="str">
        <f t="array" ref="Q57">IF(O57="7",IF(P57="000","Sin región al ser un intermunicipal",INDEX(B!$C$2:$C$126,MATCH(EF!P57,B!$A$2:$A$126,0))),"Sin región al ser un ente Estatal")</f>
        <v>Altos Sur</v>
      </c>
      <c r="R57" s="31">
        <f t="array" ref="R57">IF(O57="7",IF(P57="000","N/A",INDEX(B!$D$2:$D$126,MATCH(EF!P57,B!$A$2:$A$126,0))),B!$D$127)</f>
        <v>5088</v>
      </c>
      <c r="S57" s="31">
        <f t="array" ref="S57">IF(O57="7",IF(P57="000","N/A",INDEX(B!$E$2:$E$126,MATCH(EF!P57,B!$A$2:$A$126,0))),B!$E$127)</f>
        <v>5307</v>
      </c>
    </row>
    <row r="58" spans="1:19" ht="15.75" customHeight="1">
      <c r="A58" s="23">
        <f>COUNTIF(A!$A$2:$A$1001,"&lt;="&amp;A!A58)</f>
        <v>348</v>
      </c>
      <c r="B58" s="24">
        <v>57</v>
      </c>
      <c r="C58" s="29" t="str">
        <f t="array" ref="C58">INDEX(A!$A$2:$A$1001,MATCH(EF!B58,EF!$A$2:$A$1001,0))</f>
        <v>DIF Municipal de Pihuamo</v>
      </c>
      <c r="D58" s="29" t="str">
        <f t="array" ref="D58">INDEX(A!$B$2:$B$1001,MATCH(EF!C58,A!$A$2:$A$1001,0))</f>
        <v>Municipal</v>
      </c>
      <c r="E58" s="29" t="str">
        <f t="array" ref="E58">INDEX(A!$C$2:$C$1001,MATCH(EF!C58,A!$A$2:$A$1001,0))</f>
        <v>Sí</v>
      </c>
      <c r="F58" s="29">
        <f t="array" ref="F58">INDEX(A!$D$2:$D$1001,MATCH(EF!C58,A!$A$2:$A$1001,0))</f>
        <v>65</v>
      </c>
      <c r="G58" s="29" t="str">
        <f t="array" ref="G58">INDEX(A!$E$2:$E$1001,MATCH(EF!C58,A!$A$2:$A$1001,0))</f>
        <v>Asistencia social</v>
      </c>
      <c r="H58" s="29" t="str">
        <f t="array" ref="H58">INDEX(A!$F$2:$F$1001,MATCH(EF!C58,A!$A$2:$A$1001,0))</f>
        <v>Ejecutivo</v>
      </c>
      <c r="I58" s="29" t="str">
        <f t="array" ref="I58">INDEX(A!$G$2:$G$1001,MATCH(EF!C58,A!$A$2:$A$1001,0))</f>
        <v>OPD</v>
      </c>
      <c r="J58" s="29">
        <f t="array" ref="J58">INDEX(A!$H$2:$H$1001,MATCH(EF!C58,A!$A$2:$A$1001,0))</f>
        <v>1986</v>
      </c>
      <c r="K58" s="29" t="str">
        <f t="array" ref="K58">INDEX(A!$I$2:$I$1001,MATCH(EF!C58,A!$A$2:$A$1001,0))</f>
        <v>NA</v>
      </c>
      <c r="L58" s="29" t="str">
        <f t="array" ref="L58">INDEX(A!$J$2:$J$1001,MATCH(EF!C58,A!$A$2:$A$1001,0))</f>
        <v>Decreto número 12429</v>
      </c>
      <c r="M58" s="29">
        <f t="array" ref="M58">INDEX(A!$K$2:$K$1001,MATCH(EF!C58,A!$A$2:$A$1001,0))</f>
        <v>706501</v>
      </c>
      <c r="N58" s="29">
        <f t="array" ref="N58">INDEX(A!$L$2:$L$1001,MATCH(EF!C58,A!$A$2:$A$1001,0))</f>
        <v>0</v>
      </c>
      <c r="O58" s="30" t="str">
        <f t="shared" si="0"/>
        <v>7</v>
      </c>
      <c r="P58" s="30" t="str">
        <f t="shared" si="1"/>
        <v>065</v>
      </c>
      <c r="Q58" s="30" t="str">
        <f t="array" ref="Q58">IF(O58="7",IF(P58="000","Sin región al ser un intermunicipal",INDEX(B!$C$2:$C$126,MATCH(EF!P58,B!$A$2:$A$126,0))),"Sin región al ser un ente Estatal")</f>
        <v>Sur</v>
      </c>
      <c r="R58" s="31">
        <f t="array" ref="R58">IF(O58="7",IF(P58="000","N/A",INDEX(B!$D$2:$D$126,MATCH(EF!P58,B!$A$2:$A$126,0))),B!$D$127)</f>
        <v>11192</v>
      </c>
      <c r="S58" s="31">
        <f t="array" ref="S58">IF(O58="7",IF(P58="000","N/A",INDEX(B!$E$2:$E$126,MATCH(EF!P58,B!$A$2:$A$126,0))),B!$E$127)</f>
        <v>11386</v>
      </c>
    </row>
    <row r="59" spans="1:19" ht="15.75" customHeight="1">
      <c r="A59" s="23">
        <f>COUNTIF(A!$A$2:$A$1001,"&lt;="&amp;A!A59)</f>
        <v>349</v>
      </c>
      <c r="B59" s="24">
        <v>58</v>
      </c>
      <c r="C59" s="29" t="str">
        <f t="array" ref="C59">INDEX(A!$A$2:$A$1001,MATCH(EF!B59,EF!$A$2:$A$1001,0))</f>
        <v>DIF Municipal de San Marcos</v>
      </c>
      <c r="D59" s="29" t="str">
        <f t="array" ref="D59">INDEX(A!$B$2:$B$1001,MATCH(EF!C59,A!$A$2:$A$1001,0))</f>
        <v>Municipal</v>
      </c>
      <c r="E59" s="29" t="str">
        <f t="array" ref="E59">INDEX(A!$C$2:$C$1001,MATCH(EF!C59,A!$A$2:$A$1001,0))</f>
        <v>Sí</v>
      </c>
      <c r="F59" s="29">
        <f t="array" ref="F59">INDEX(A!$D$2:$D$1001,MATCH(EF!C59,A!$A$2:$A$1001,0))</f>
        <v>75</v>
      </c>
      <c r="G59" s="29" t="str">
        <f t="array" ref="G59">INDEX(A!$E$2:$E$1001,MATCH(EF!C59,A!$A$2:$A$1001,0))</f>
        <v>Asistencia social</v>
      </c>
      <c r="H59" s="29" t="str">
        <f t="array" ref="H59">INDEX(A!$F$2:$F$1001,MATCH(EF!C59,A!$A$2:$A$1001,0))</f>
        <v>Ejecutivo</v>
      </c>
      <c r="I59" s="29" t="str">
        <f t="array" ref="I59">INDEX(A!$G$2:$G$1001,MATCH(EF!C59,A!$A$2:$A$1001,0))</f>
        <v>OPD</v>
      </c>
      <c r="J59" s="29">
        <f t="array" ref="J59">INDEX(A!$H$2:$H$1001,MATCH(EF!C59,A!$A$2:$A$1001,0))</f>
        <v>1986</v>
      </c>
      <c r="K59" s="29" t="str">
        <f t="array" ref="K59">INDEX(A!$I$2:$I$1001,MATCH(EF!C59,A!$A$2:$A$1001,0))</f>
        <v>NA</v>
      </c>
      <c r="L59" s="29" t="str">
        <f t="array" ref="L59">INDEX(A!$J$2:$J$1001,MATCH(EF!C59,A!$A$2:$A$1001,0))</f>
        <v>Decreto número 12418</v>
      </c>
      <c r="M59" s="29">
        <f t="array" ref="M59">INDEX(A!$K$2:$K$1001,MATCH(EF!C59,A!$A$2:$A$1001,0))</f>
        <v>707501</v>
      </c>
      <c r="N59" s="29">
        <f t="array" ref="N59">INDEX(A!$L$2:$L$1001,MATCH(EF!C59,A!$A$2:$A$1001,0))</f>
        <v>0</v>
      </c>
      <c r="O59" s="30" t="str">
        <f t="shared" si="0"/>
        <v>7</v>
      </c>
      <c r="P59" s="30" t="str">
        <f t="shared" si="1"/>
        <v>075</v>
      </c>
      <c r="Q59" s="30" t="str">
        <f t="array" ref="Q59">IF(O59="7",IF(P59="000","Sin región al ser un intermunicipal",INDEX(B!$C$2:$C$126,MATCH(EF!P59,B!$A$2:$A$126,0))),"Sin región al ser un ente Estatal")</f>
        <v>Valles</v>
      </c>
      <c r="R59" s="31">
        <f t="array" ref="R59">IF(O59="7",IF(P59="000","N/A",INDEX(B!$D$2:$D$126,MATCH(EF!P59,B!$A$2:$A$126,0))),B!$D$127)</f>
        <v>3783</v>
      </c>
      <c r="S59" s="31">
        <f t="array" ref="S59">IF(O59="7",IF(P59="000","N/A",INDEX(B!$E$2:$E$126,MATCH(EF!P59,B!$A$2:$A$126,0))),B!$E$127)</f>
        <v>3791</v>
      </c>
    </row>
    <row r="60" spans="1:19" ht="15.75" customHeight="1">
      <c r="A60" s="23">
        <f>COUNTIF(A!$A$2:$A$1001,"&lt;="&amp;A!A60)</f>
        <v>352</v>
      </c>
      <c r="B60" s="24">
        <v>59</v>
      </c>
      <c r="C60" s="29" t="str">
        <f t="array" ref="C60">INDEX(A!$A$2:$A$1001,MATCH(EF!B60,EF!$A$2:$A$1001,0))</f>
        <v>DIF Municipal de San Martín de Bolaños</v>
      </c>
      <c r="D60" s="29" t="str">
        <f t="array" ref="D60">INDEX(A!$B$2:$B$1001,MATCH(EF!C60,A!$A$2:$A$1001,0))</f>
        <v>Municipal</v>
      </c>
      <c r="E60" s="29" t="str">
        <f t="array" ref="E60">INDEX(A!$C$2:$C$1001,MATCH(EF!C60,A!$A$2:$A$1001,0))</f>
        <v>Sí</v>
      </c>
      <c r="F60" s="29">
        <f t="array" ref="F60">INDEX(A!$D$2:$D$1001,MATCH(EF!C60,A!$A$2:$A$1001,0))</f>
        <v>76</v>
      </c>
      <c r="G60" s="29" t="str">
        <f t="array" ref="G60">INDEX(A!$E$2:$E$1001,MATCH(EF!C60,A!$A$2:$A$1001,0))</f>
        <v>Asistencia social</v>
      </c>
      <c r="H60" s="29" t="str">
        <f t="array" ref="H60">INDEX(A!$F$2:$F$1001,MATCH(EF!C60,A!$A$2:$A$1001,0))</f>
        <v>Ejecutivo</v>
      </c>
      <c r="I60" s="29" t="str">
        <f t="array" ref="I60">INDEX(A!$G$2:$G$1001,MATCH(EF!C60,A!$A$2:$A$1001,0))</f>
        <v>OPD</v>
      </c>
      <c r="J60" s="29">
        <f t="array" ref="J60">INDEX(A!$H$2:$H$1001,MATCH(EF!C60,A!$A$2:$A$1001,0))</f>
        <v>1987</v>
      </c>
      <c r="K60" s="29" t="str">
        <f t="array" ref="K60">INDEX(A!$I$2:$I$1001,MATCH(EF!C60,A!$A$2:$A$1001,0))</f>
        <v>NA</v>
      </c>
      <c r="L60" s="29" t="str">
        <f t="array" ref="L60">INDEX(A!$J$2:$J$1001,MATCH(EF!C60,A!$A$2:$A$1001,0))</f>
        <v>Decreto número 13029</v>
      </c>
      <c r="M60" s="29">
        <f t="array" ref="M60">INDEX(A!$K$2:$K$1001,MATCH(EF!C60,A!$A$2:$A$1001,0))</f>
        <v>707601</v>
      </c>
      <c r="N60" s="29">
        <f t="array" ref="N60">INDEX(A!$L$2:$L$1001,MATCH(EF!C60,A!$A$2:$A$1001,0))</f>
        <v>0</v>
      </c>
      <c r="O60" s="30" t="str">
        <f t="shared" si="0"/>
        <v>7</v>
      </c>
      <c r="P60" s="30" t="str">
        <f t="shared" si="1"/>
        <v>076</v>
      </c>
      <c r="Q60" s="30" t="str">
        <f t="array" ref="Q60">IF(O60="7",IF(P60="000","Sin región al ser un intermunicipal",INDEX(B!$C$2:$C$126,MATCH(EF!P60,B!$A$2:$A$126,0))),"Sin región al ser un ente Estatal")</f>
        <v>Norte</v>
      </c>
      <c r="R60" s="31">
        <f t="array" ref="R60">IF(O60="7",IF(P60="000","N/A",INDEX(B!$D$2:$D$126,MATCH(EF!P60,B!$A$2:$A$126,0))),B!$D$127)</f>
        <v>3122</v>
      </c>
      <c r="S60" s="31">
        <f t="array" ref="S60">IF(O60="7",IF(P60="000","N/A",INDEX(B!$E$2:$E$126,MATCH(EF!P60,B!$A$2:$A$126,0))),B!$E$127)</f>
        <v>3095</v>
      </c>
    </row>
    <row r="61" spans="1:19" ht="15.75" customHeight="1">
      <c r="A61" s="23">
        <f>COUNTIF(A!$A$2:$A$1001,"&lt;="&amp;A!A61)</f>
        <v>353</v>
      </c>
      <c r="B61" s="24">
        <v>60</v>
      </c>
      <c r="C61" s="29" t="str">
        <f t="array" ref="C61">INDEX(A!$A$2:$A$1001,MATCH(EF!B61,EF!$A$2:$A$1001,0))</f>
        <v>DIF Municipal de Techaluta de Montenegro</v>
      </c>
      <c r="D61" s="29" t="str">
        <f t="array" ref="D61">INDEX(A!$B$2:$B$1001,MATCH(EF!C61,A!$A$2:$A$1001,0))</f>
        <v>Municipal</v>
      </c>
      <c r="E61" s="29" t="str">
        <f t="array" ref="E61">INDEX(A!$C$2:$C$1001,MATCH(EF!C61,A!$A$2:$A$1001,0))</f>
        <v>Sí</v>
      </c>
      <c r="F61" s="29">
        <f t="array" ref="F61">INDEX(A!$D$2:$D$1001,MATCH(EF!C61,A!$A$2:$A$1001,0))</f>
        <v>89</v>
      </c>
      <c r="G61" s="29" t="str">
        <f t="array" ref="G61">INDEX(A!$E$2:$E$1001,MATCH(EF!C61,A!$A$2:$A$1001,0))</f>
        <v>Asistencia social</v>
      </c>
      <c r="H61" s="29" t="str">
        <f t="array" ref="H61">INDEX(A!$F$2:$F$1001,MATCH(EF!C61,A!$A$2:$A$1001,0))</f>
        <v>Ejecutivo</v>
      </c>
      <c r="I61" s="29" t="str">
        <f t="array" ref="I61">INDEX(A!$G$2:$G$1001,MATCH(EF!C61,A!$A$2:$A$1001,0))</f>
        <v>OPD</v>
      </c>
      <c r="J61" s="29">
        <f t="array" ref="J61">INDEX(A!$H$2:$H$1001,MATCH(EF!C61,A!$A$2:$A$1001,0))</f>
        <v>1987</v>
      </c>
      <c r="K61" s="29" t="str">
        <f t="array" ref="K61">INDEX(A!$I$2:$I$1001,MATCH(EF!C61,A!$A$2:$A$1001,0))</f>
        <v>NA</v>
      </c>
      <c r="L61" s="29" t="str">
        <f t="array" ref="L61">INDEX(A!$J$2:$J$1001,MATCH(EF!C61,A!$A$2:$A$1001,0))</f>
        <v>Decreto número 13030</v>
      </c>
      <c r="M61" s="29">
        <f t="array" ref="M61">INDEX(A!$K$2:$K$1001,MATCH(EF!C61,A!$A$2:$A$1001,0))</f>
        <v>708901</v>
      </c>
      <c r="N61" s="29">
        <f t="array" ref="N61">INDEX(A!$L$2:$L$1001,MATCH(EF!C61,A!$A$2:$A$1001,0))</f>
        <v>0</v>
      </c>
      <c r="O61" s="30" t="str">
        <f t="shared" si="0"/>
        <v>7</v>
      </c>
      <c r="P61" s="30" t="str">
        <f t="shared" si="1"/>
        <v>089</v>
      </c>
      <c r="Q61" s="30" t="str">
        <f t="array" ref="Q61">IF(O61="7",IF(P61="000","Sin región al ser un intermunicipal",INDEX(B!$C$2:$C$126,MATCH(EF!P61,B!$A$2:$A$126,0))),"Sin región al ser un ente Estatal")</f>
        <v>Lagunas</v>
      </c>
      <c r="R61" s="31">
        <f t="array" ref="R61">IF(O61="7",IF(P61="000","N/A",INDEX(B!$D$2:$D$126,MATCH(EF!P61,B!$A$2:$A$126,0))),B!$D$127)</f>
        <v>3703</v>
      </c>
      <c r="S61" s="31">
        <f t="array" ref="S61">IF(O61="7",IF(P61="000","N/A",INDEX(B!$E$2:$E$126,MATCH(EF!P61,B!$A$2:$A$126,0))),B!$E$127)</f>
        <v>4072</v>
      </c>
    </row>
    <row r="62" spans="1:19" ht="15.75" customHeight="1">
      <c r="A62" s="23">
        <f>COUNTIF(A!$A$2:$A$1001,"&lt;="&amp;A!A62)</f>
        <v>360</v>
      </c>
      <c r="B62" s="24">
        <v>61</v>
      </c>
      <c r="C62" s="29" t="str">
        <f t="array" ref="C62">INDEX(A!$A$2:$A$1001,MATCH(EF!B62,EF!$A$2:$A$1001,0))</f>
        <v>DIF Municipal de Tepatitlán de Morelos</v>
      </c>
      <c r="D62" s="29" t="str">
        <f t="array" ref="D62">INDEX(A!$B$2:$B$1001,MATCH(EF!C62,A!$A$2:$A$1001,0))</f>
        <v>Municipal</v>
      </c>
      <c r="E62" s="29" t="str">
        <f t="array" ref="E62">INDEX(A!$C$2:$C$1001,MATCH(EF!C62,A!$A$2:$A$1001,0))</f>
        <v>Sí</v>
      </c>
      <c r="F62" s="29">
        <f t="array" ref="F62">INDEX(A!$D$2:$D$1001,MATCH(EF!C62,A!$A$2:$A$1001,0))</f>
        <v>93</v>
      </c>
      <c r="G62" s="29" t="str">
        <f t="array" ref="G62">INDEX(A!$E$2:$E$1001,MATCH(EF!C62,A!$A$2:$A$1001,0))</f>
        <v>Asistencia social</v>
      </c>
      <c r="H62" s="29" t="str">
        <f t="array" ref="H62">INDEX(A!$F$2:$F$1001,MATCH(EF!C62,A!$A$2:$A$1001,0))</f>
        <v>Ejecutivo</v>
      </c>
      <c r="I62" s="29" t="str">
        <f t="array" ref="I62">INDEX(A!$G$2:$G$1001,MATCH(EF!C62,A!$A$2:$A$1001,0))</f>
        <v>OPD</v>
      </c>
      <c r="J62" s="29">
        <f t="array" ref="J62">INDEX(A!$H$2:$H$1001,MATCH(EF!C62,A!$A$2:$A$1001,0))</f>
        <v>1987</v>
      </c>
      <c r="K62" s="29" t="str">
        <f t="array" ref="K62">INDEX(A!$I$2:$I$1001,MATCH(EF!C62,A!$A$2:$A$1001,0))</f>
        <v>NA</v>
      </c>
      <c r="L62" s="29" t="str">
        <f t="array" ref="L62">INDEX(A!$J$2:$J$1001,MATCH(EF!C62,A!$A$2:$A$1001,0))</f>
        <v>Decreto número 12821</v>
      </c>
      <c r="M62" s="29">
        <f t="array" ref="M62">INDEX(A!$K$2:$K$1001,MATCH(EF!C62,A!$A$2:$A$1001,0))</f>
        <v>709301</v>
      </c>
      <c r="N62" s="29">
        <f t="array" ref="N62">INDEX(A!$L$2:$L$1001,MATCH(EF!C62,A!$A$2:$A$1001,0))</f>
        <v>0</v>
      </c>
      <c r="O62" s="30" t="str">
        <f t="shared" si="0"/>
        <v>7</v>
      </c>
      <c r="P62" s="30" t="str">
        <f t="shared" si="1"/>
        <v>093</v>
      </c>
      <c r="Q62" s="30" t="str">
        <f t="array" ref="Q62">IF(O62="7",IF(P62="000","Sin región al ser un intermunicipal",INDEX(B!$C$2:$C$126,MATCH(EF!P62,B!$A$2:$A$126,0))),"Sin región al ser un ente Estatal")</f>
        <v>Altos Sur</v>
      </c>
      <c r="R62" s="31">
        <f t="array" ref="R62">IF(O62="7",IF(P62="000","N/A",INDEX(B!$D$2:$D$126,MATCH(EF!P62,B!$A$2:$A$126,0))),B!$D$127)</f>
        <v>141322</v>
      </c>
      <c r="S62" s="31">
        <f t="array" ref="S62">IF(O62="7",IF(P62="000","N/A",INDEX(B!$E$2:$E$126,MATCH(EF!P62,B!$A$2:$A$126,0))),B!$E$127)</f>
        <v>150190</v>
      </c>
    </row>
    <row r="63" spans="1:19" ht="15.75" customHeight="1">
      <c r="A63" s="23">
        <f>COUNTIF(A!$A$2:$A$1001,"&lt;="&amp;A!A63)</f>
        <v>361</v>
      </c>
      <c r="B63" s="24">
        <v>62</v>
      </c>
      <c r="C63" s="29" t="str">
        <f t="array" ref="C63">INDEX(A!$A$2:$A$1001,MATCH(EF!B63,EF!$A$2:$A$1001,0))</f>
        <v>DIF Municipal de Villa Purificación</v>
      </c>
      <c r="D63" s="29" t="str">
        <f t="array" ref="D63">INDEX(A!$B$2:$B$1001,MATCH(EF!C63,A!$A$2:$A$1001,0))</f>
        <v>Municipal</v>
      </c>
      <c r="E63" s="29" t="str">
        <f t="array" ref="E63">INDEX(A!$C$2:$C$1001,MATCH(EF!C63,A!$A$2:$A$1001,0))</f>
        <v>Sí</v>
      </c>
      <c r="F63" s="29">
        <f t="array" ref="F63">INDEX(A!$D$2:$D$1001,MATCH(EF!C63,A!$A$2:$A$1001,0))</f>
        <v>68</v>
      </c>
      <c r="G63" s="29" t="str">
        <f t="array" ref="G63">INDEX(A!$E$2:$E$1001,MATCH(EF!C63,A!$A$2:$A$1001,0))</f>
        <v>Asistencia social</v>
      </c>
      <c r="H63" s="29" t="str">
        <f t="array" ref="H63">INDEX(A!$F$2:$F$1001,MATCH(EF!C63,A!$A$2:$A$1001,0))</f>
        <v>Ejecutivo</v>
      </c>
      <c r="I63" s="29" t="str">
        <f t="array" ref="I63">INDEX(A!$G$2:$G$1001,MATCH(EF!C63,A!$A$2:$A$1001,0))</f>
        <v>OPD</v>
      </c>
      <c r="J63" s="29">
        <f t="array" ref="J63">INDEX(A!$H$2:$H$1001,MATCH(EF!C63,A!$A$2:$A$1001,0))</f>
        <v>1986</v>
      </c>
      <c r="K63" s="29" t="str">
        <f t="array" ref="K63">INDEX(A!$I$2:$I$1001,MATCH(EF!C63,A!$A$2:$A$1001,0))</f>
        <v>NA</v>
      </c>
      <c r="L63" s="29" t="str">
        <f t="array" ref="L63">INDEX(A!$J$2:$J$1001,MATCH(EF!C63,A!$A$2:$A$1001,0))</f>
        <v>Decreto número 12425</v>
      </c>
      <c r="M63" s="29">
        <f t="array" ref="M63">INDEX(A!$K$2:$K$1001,MATCH(EF!C63,A!$A$2:$A$1001,0))</f>
        <v>706801</v>
      </c>
      <c r="N63" s="29">
        <f t="array" ref="N63">INDEX(A!$L$2:$L$1001,MATCH(EF!C63,A!$A$2:$A$1001,0))</f>
        <v>0</v>
      </c>
      <c r="O63" s="30" t="str">
        <f t="shared" si="0"/>
        <v>7</v>
      </c>
      <c r="P63" s="30" t="str">
        <f t="shared" si="1"/>
        <v>068</v>
      </c>
      <c r="Q63" s="30" t="str">
        <f t="array" ref="Q63">IF(O63="7",IF(P63="000","Sin región al ser un intermunicipal",INDEX(B!$C$2:$C$126,MATCH(EF!P63,B!$A$2:$A$126,0))),"Sin región al ser un ente Estatal")</f>
        <v>Costa Sur</v>
      </c>
      <c r="R63" s="31">
        <f t="array" ref="R63">IF(O63="7",IF(P63="000","N/A",INDEX(B!$D$2:$D$126,MATCH(EF!P63,B!$A$2:$A$126,0))),B!$D$127)</f>
        <v>10704</v>
      </c>
      <c r="S63" s="31">
        <f t="array" ref="S63">IF(O63="7",IF(P63="000","N/A",INDEX(B!$E$2:$E$126,MATCH(EF!P63,B!$A$2:$A$126,0))),B!$E$127)</f>
        <v>11303</v>
      </c>
    </row>
    <row r="64" spans="1:19" ht="15.75" customHeight="1">
      <c r="A64" s="23">
        <f>COUNTIF(A!$A$2:$A$1001,"&lt;="&amp;A!A64)</f>
        <v>362</v>
      </c>
      <c r="B64" s="24">
        <v>63</v>
      </c>
      <c r="C64" s="29" t="str">
        <f t="array" ref="C64">INDEX(A!$A$2:$A$1001,MATCH(EF!B64,EF!$A$2:$A$1001,0))</f>
        <v>Ejutla</v>
      </c>
      <c r="D64" s="29" t="str">
        <f t="array" ref="D64">INDEX(A!$B$2:$B$1001,MATCH(EF!C64,A!$A$2:$A$1001,0))</f>
        <v>Municipal</v>
      </c>
      <c r="E64" s="29" t="str">
        <f t="array" ref="E64">INDEX(A!$C$2:$C$1001,MATCH(EF!C64,A!$A$2:$A$1001,0))</f>
        <v>Sí</v>
      </c>
      <c r="F64" s="29">
        <f t="array" ref="F64">INDEX(A!$D$2:$D$1001,MATCH(EF!C64,A!$A$2:$A$1001,0))</f>
        <v>34</v>
      </c>
      <c r="G64" s="29" t="str">
        <f t="array" ref="G64">INDEX(A!$E$2:$E$1001,MATCH(EF!C64,A!$A$2:$A$1001,0))</f>
        <v>Gobierno</v>
      </c>
      <c r="H64" s="29" t="str">
        <f t="array" ref="H64">INDEX(A!$F$2:$F$1001,MATCH(EF!C64,A!$A$2:$A$1001,0))</f>
        <v>Ejecutivo</v>
      </c>
      <c r="I64" s="29" t="str">
        <f t="array" ref="I64">INDEX(A!$G$2:$G$1001,MATCH(EF!C64,A!$A$2:$A$1001,0))</f>
        <v>Dependencia</v>
      </c>
      <c r="J64" s="29">
        <f t="array" ref="J64">INDEX(A!$H$2:$H$1001,MATCH(EF!C64,A!$A$2:$A$1001,0))</f>
        <v>1875</v>
      </c>
      <c r="K64" s="29" t="str">
        <f t="array" ref="K64">INDEX(A!$I$2:$I$1001,MATCH(EF!C64,A!$A$2:$A$1001,0))</f>
        <v>NA</v>
      </c>
      <c r="L64" s="29" t="str">
        <f t="array" ref="L64">INDEX(A!$J$2:$J$1001,MATCH(EF!C64,A!$A$2:$A$1001,0))</f>
        <v>NA</v>
      </c>
      <c r="M64" s="29">
        <f t="array" ref="M64">INDEX(A!$K$2:$K$1001,MATCH(EF!C64,A!$A$2:$A$1001,0))</f>
        <v>703400</v>
      </c>
      <c r="N64" s="29">
        <f t="array" ref="N64">INDEX(A!$L$2:$L$1001,MATCH(EF!C64,A!$A$2:$A$1001,0))</f>
        <v>0</v>
      </c>
      <c r="O64" s="30" t="str">
        <f t="shared" si="0"/>
        <v>7</v>
      </c>
      <c r="P64" s="30" t="str">
        <f t="shared" si="1"/>
        <v>034</v>
      </c>
      <c r="Q64" s="30" t="str">
        <f t="array" ref="Q64">IF(O64="7",IF(P64="000","Sin región al ser un intermunicipal",INDEX(B!$C$2:$C$126,MATCH(EF!P64,B!$A$2:$A$126,0))),"Sin región al ser un ente Estatal")</f>
        <v>Sierra de Amula</v>
      </c>
      <c r="R64" s="31">
        <f t="array" ref="R64">IF(O64="7",IF(P64="000","N/A",INDEX(B!$D$2:$D$126,MATCH(EF!P64,B!$A$2:$A$126,0))),B!$D$127)</f>
        <v>2082</v>
      </c>
      <c r="S64" s="31">
        <f t="array" ref="S64">IF(O64="7",IF(P64="000","N/A",INDEX(B!$E$2:$E$126,MATCH(EF!P64,B!$A$2:$A$126,0))),B!$E$127)</f>
        <v>1981</v>
      </c>
    </row>
    <row r="65" spans="1:19" ht="15.75" customHeight="1">
      <c r="A65" s="23">
        <f>COUNTIF(A!$A$2:$A$1001,"&lt;="&amp;A!A65)</f>
        <v>363</v>
      </c>
      <c r="B65" s="24">
        <v>64</v>
      </c>
      <c r="C65" s="29" t="str">
        <f t="array" ref="C65">INDEX(A!$A$2:$A$1001,MATCH(EF!B65,EF!$A$2:$A$1001,0))</f>
        <v>El Arenal</v>
      </c>
      <c r="D65" s="29" t="str">
        <f t="array" ref="D65">INDEX(A!$B$2:$B$1001,MATCH(EF!C65,A!$A$2:$A$1001,0))</f>
        <v>Municipal</v>
      </c>
      <c r="E65" s="29" t="str">
        <f t="array" ref="E65">INDEX(A!$C$2:$C$1001,MATCH(EF!C65,A!$A$2:$A$1001,0))</f>
        <v>Sí</v>
      </c>
      <c r="F65" s="29">
        <f t="array" ref="F65">INDEX(A!$D$2:$D$1001,MATCH(EF!C65,A!$A$2:$A$1001,0))</f>
        <v>9</v>
      </c>
      <c r="G65" s="29" t="str">
        <f t="array" ref="G65">INDEX(A!$E$2:$E$1001,MATCH(EF!C65,A!$A$2:$A$1001,0))</f>
        <v>Gobierno</v>
      </c>
      <c r="H65" s="29" t="str">
        <f t="array" ref="H65">INDEX(A!$F$2:$F$1001,MATCH(EF!C65,A!$A$2:$A$1001,0))</f>
        <v>Ejecutivo</v>
      </c>
      <c r="I65" s="29" t="str">
        <f t="array" ref="I65">INDEX(A!$G$2:$G$1001,MATCH(EF!C65,A!$A$2:$A$1001,0))</f>
        <v>Dependencia</v>
      </c>
      <c r="J65" s="29">
        <f t="array" ref="J65">INDEX(A!$H$2:$H$1001,MATCH(EF!C65,A!$A$2:$A$1001,0))</f>
        <v>1923</v>
      </c>
      <c r="K65" s="29" t="str">
        <f t="array" ref="K65">INDEX(A!$I$2:$I$1001,MATCH(EF!C65,A!$A$2:$A$1001,0))</f>
        <v>NA</v>
      </c>
      <c r="L65" s="29" t="str">
        <f t="array" ref="L65">INDEX(A!$J$2:$J$1001,MATCH(EF!C65,A!$A$2:$A$1001,0))</f>
        <v>NA</v>
      </c>
      <c r="M65" s="29">
        <f t="array" ref="M65">INDEX(A!$K$2:$K$1001,MATCH(EF!C65,A!$A$2:$A$1001,0))</f>
        <v>700900</v>
      </c>
      <c r="N65" s="29">
        <f t="array" ref="N65">INDEX(A!$L$2:$L$1001,MATCH(EF!C65,A!$A$2:$A$1001,0))</f>
        <v>0</v>
      </c>
      <c r="O65" s="30" t="str">
        <f t="shared" si="0"/>
        <v>7</v>
      </c>
      <c r="P65" s="30" t="str">
        <f t="shared" si="1"/>
        <v>009</v>
      </c>
      <c r="Q65" s="30" t="str">
        <f t="array" ref="Q65">IF(O65="7",IF(P65="000","Sin región al ser un intermunicipal",INDEX(B!$C$2:$C$126,MATCH(EF!P65,B!$A$2:$A$126,0))),"Sin región al ser un ente Estatal")</f>
        <v>Valles</v>
      </c>
      <c r="R65" s="31">
        <f t="array" ref="R65">IF(O65="7",IF(P65="000","N/A",INDEX(B!$D$2:$D$126,MATCH(EF!P65,B!$A$2:$A$126,0))),B!$D$127)</f>
        <v>19900</v>
      </c>
      <c r="S65" s="31">
        <f t="array" ref="S65">IF(O65="7",IF(P65="000","N/A",INDEX(B!$E$2:$E$126,MATCH(EF!P65,B!$A$2:$A$126,0))),B!$E$127)</f>
        <v>21115</v>
      </c>
    </row>
    <row r="66" spans="1:19" ht="15.75" customHeight="1">
      <c r="A66" s="23">
        <f>COUNTIF(A!$A$2:$A$1001,"&lt;="&amp;A!A66)</f>
        <v>367</v>
      </c>
      <c r="B66" s="24">
        <v>65</v>
      </c>
      <c r="C66" s="29" t="str">
        <f t="array" ref="C66">INDEX(A!$A$2:$A$1001,MATCH(EF!B66,EF!$A$2:$A$1001,0))</f>
        <v>El Grullo</v>
      </c>
      <c r="D66" s="29" t="str">
        <f t="array" ref="D66">INDEX(A!$B$2:$B$1001,MATCH(EF!C66,A!$A$2:$A$1001,0))</f>
        <v>Municipal</v>
      </c>
      <c r="E66" s="29" t="str">
        <f t="array" ref="E66">INDEX(A!$C$2:$C$1001,MATCH(EF!C66,A!$A$2:$A$1001,0))</f>
        <v>Sí</v>
      </c>
      <c r="F66" s="29">
        <f t="array" ref="F66">INDEX(A!$D$2:$D$1001,MATCH(EF!C66,A!$A$2:$A$1001,0))</f>
        <v>37</v>
      </c>
      <c r="G66" s="29" t="str">
        <f t="array" ref="G66">INDEX(A!$E$2:$E$1001,MATCH(EF!C66,A!$A$2:$A$1001,0))</f>
        <v>Gobierno</v>
      </c>
      <c r="H66" s="29" t="str">
        <f t="array" ref="H66">INDEX(A!$F$2:$F$1001,MATCH(EF!C66,A!$A$2:$A$1001,0))</f>
        <v>Ejecutivo</v>
      </c>
      <c r="I66" s="29" t="str">
        <f t="array" ref="I66">INDEX(A!$G$2:$G$1001,MATCH(EF!C66,A!$A$2:$A$1001,0))</f>
        <v>Dependencia</v>
      </c>
      <c r="J66" s="29">
        <f t="array" ref="J66">INDEX(A!$H$2:$H$1001,MATCH(EF!C66,A!$A$2:$A$1001,0))</f>
        <v>1912</v>
      </c>
      <c r="K66" s="29" t="str">
        <f t="array" ref="K66">INDEX(A!$I$2:$I$1001,MATCH(EF!C66,A!$A$2:$A$1001,0))</f>
        <v>NA</v>
      </c>
      <c r="L66" s="29" t="str">
        <f t="array" ref="L66">INDEX(A!$J$2:$J$1001,MATCH(EF!C66,A!$A$2:$A$1001,0))</f>
        <v>NA</v>
      </c>
      <c r="M66" s="29">
        <f t="array" ref="M66">INDEX(A!$K$2:$K$1001,MATCH(EF!C66,A!$A$2:$A$1001,0))</f>
        <v>703700</v>
      </c>
      <c r="N66" s="29">
        <f t="array" ref="N66">INDEX(A!$L$2:$L$1001,MATCH(EF!C66,A!$A$2:$A$1001,0))</f>
        <v>0</v>
      </c>
      <c r="O66" s="30" t="str">
        <f t="shared" si="0"/>
        <v>7</v>
      </c>
      <c r="P66" s="30" t="str">
        <f t="shared" si="1"/>
        <v>037</v>
      </c>
      <c r="Q66" s="30" t="str">
        <f t="array" ref="Q66">IF(O66="7",IF(P66="000","Sin región al ser un intermunicipal",INDEX(B!$C$2:$C$126,MATCH(EF!P66,B!$A$2:$A$126,0))),"Sin región al ser un ente Estatal")</f>
        <v>Sierra de Amula</v>
      </c>
      <c r="R66" s="31">
        <f t="array" ref="R66">IF(O66="7",IF(P66="000","N/A",INDEX(B!$D$2:$D$126,MATCH(EF!P66,B!$A$2:$A$126,0))),B!$D$127)</f>
        <v>23845</v>
      </c>
      <c r="S66" s="31">
        <f t="array" ref="S66">IF(O66="7",IF(P66="000","N/A",INDEX(B!$E$2:$E$126,MATCH(EF!P66,B!$A$2:$A$126,0))),B!$E$127)</f>
        <v>25920</v>
      </c>
    </row>
    <row r="67" spans="1:19" ht="15.75" customHeight="1">
      <c r="A67" s="23">
        <f>COUNTIF(A!$A$2:$A$1001,"&lt;="&amp;A!A67)</f>
        <v>330</v>
      </c>
      <c r="B67" s="24">
        <v>66</v>
      </c>
      <c r="C67" s="29" t="str">
        <f t="array" ref="C67">INDEX(A!$A$2:$A$1001,MATCH(EF!B67,EF!$A$2:$A$1001,0))</f>
        <v>El Limón</v>
      </c>
      <c r="D67" s="29" t="str">
        <f t="array" ref="D67">INDEX(A!$B$2:$B$1001,MATCH(EF!C67,A!$A$2:$A$1001,0))</f>
        <v>Municipal</v>
      </c>
      <c r="E67" s="29" t="str">
        <f t="array" ref="E67">INDEX(A!$C$2:$C$1001,MATCH(EF!C67,A!$A$2:$A$1001,0))</f>
        <v>Sí</v>
      </c>
      <c r="F67" s="29">
        <f t="array" ref="F67">INDEX(A!$D$2:$D$1001,MATCH(EF!C67,A!$A$2:$A$1001,0))</f>
        <v>54</v>
      </c>
      <c r="G67" s="29" t="str">
        <f t="array" ref="G67">INDEX(A!$E$2:$E$1001,MATCH(EF!C67,A!$A$2:$A$1001,0))</f>
        <v>Gobierno</v>
      </c>
      <c r="H67" s="29" t="str">
        <f t="array" ref="H67">INDEX(A!$F$2:$F$1001,MATCH(EF!C67,A!$A$2:$A$1001,0))</f>
        <v>Ejecutivo</v>
      </c>
      <c r="I67" s="29" t="str">
        <f t="array" ref="I67">INDEX(A!$G$2:$G$1001,MATCH(EF!C67,A!$A$2:$A$1001,0))</f>
        <v>Dependencia</v>
      </c>
      <c r="J67" s="29">
        <f t="array" ref="J67">INDEX(A!$H$2:$H$1001,MATCH(EF!C67,A!$A$2:$A$1001,0))</f>
        <v>1921</v>
      </c>
      <c r="K67" s="29" t="str">
        <f t="array" ref="K67">INDEX(A!$I$2:$I$1001,MATCH(EF!C67,A!$A$2:$A$1001,0))</f>
        <v>NA</v>
      </c>
      <c r="L67" s="29" t="str">
        <f t="array" ref="L67">INDEX(A!$J$2:$J$1001,MATCH(EF!C67,A!$A$2:$A$1001,0))</f>
        <v>NA</v>
      </c>
      <c r="M67" s="29">
        <f t="array" ref="M67">INDEX(A!$K$2:$K$1001,MATCH(EF!C67,A!$A$2:$A$1001,0))</f>
        <v>705400</v>
      </c>
      <c r="N67" s="29">
        <f t="array" ref="N67">INDEX(A!$L$2:$L$1001,MATCH(EF!C67,A!$A$2:$A$1001,0))</f>
        <v>0</v>
      </c>
      <c r="O67" s="30" t="str">
        <f t="shared" si="0"/>
        <v>7</v>
      </c>
      <c r="P67" s="30" t="str">
        <f t="shared" si="1"/>
        <v>054</v>
      </c>
      <c r="Q67" s="30" t="str">
        <f t="array" ref="Q67">IF(O67="7",IF(P67="000","Sin región al ser un intermunicipal",INDEX(B!$C$2:$C$126,MATCH(EF!P67,B!$A$2:$A$126,0))),"Sin región al ser un ente Estatal")</f>
        <v>Sierra de Amula</v>
      </c>
      <c r="R67" s="31">
        <f t="array" ref="R67">IF(O67="7",IF(P67="000","N/A",INDEX(B!$D$2:$D$126,MATCH(EF!P67,B!$A$2:$A$126,0))),B!$D$127)</f>
        <v>5379</v>
      </c>
      <c r="S67" s="31">
        <f t="array" ref="S67">IF(O67="7",IF(P67="000","N/A",INDEX(B!$E$2:$E$126,MATCH(EF!P67,B!$A$2:$A$126,0))),B!$E$127)</f>
        <v>5368</v>
      </c>
    </row>
    <row r="68" spans="1:19" ht="15.75" customHeight="1">
      <c r="A68" s="23">
        <f>COUNTIF(A!$A$2:$A$1001,"&lt;="&amp;A!A68)</f>
        <v>351</v>
      </c>
      <c r="B68" s="24">
        <v>67</v>
      </c>
      <c r="C68" s="29" t="str">
        <f t="array" ref="C68">INDEX(A!$A$2:$A$1001,MATCH(EF!B68,EF!$A$2:$A$1001,0))</f>
        <v>El Salto</v>
      </c>
      <c r="D68" s="29" t="str">
        <f t="array" ref="D68">INDEX(A!$B$2:$B$1001,MATCH(EF!C68,A!$A$2:$A$1001,0))</f>
        <v>Municipal</v>
      </c>
      <c r="E68" s="29" t="str">
        <f t="array" ref="E68">INDEX(A!$C$2:$C$1001,MATCH(EF!C68,A!$A$2:$A$1001,0))</f>
        <v>Sí</v>
      </c>
      <c r="F68" s="29">
        <f t="array" ref="F68">INDEX(A!$D$2:$D$1001,MATCH(EF!C68,A!$A$2:$A$1001,0))</f>
        <v>70</v>
      </c>
      <c r="G68" s="29" t="str">
        <f t="array" ref="G68">INDEX(A!$E$2:$E$1001,MATCH(EF!C68,A!$A$2:$A$1001,0))</f>
        <v>Gobierno</v>
      </c>
      <c r="H68" s="29" t="str">
        <f t="array" ref="H68">INDEX(A!$F$2:$F$1001,MATCH(EF!C68,A!$A$2:$A$1001,0))</f>
        <v>Ejecutivo</v>
      </c>
      <c r="I68" s="29" t="str">
        <f t="array" ref="I68">INDEX(A!$G$2:$G$1001,MATCH(EF!C68,A!$A$2:$A$1001,0))</f>
        <v>Dependencia</v>
      </c>
      <c r="J68" s="29">
        <f t="array" ref="J68">INDEX(A!$H$2:$H$1001,MATCH(EF!C68,A!$A$2:$A$1001,0))</f>
        <v>1943</v>
      </c>
      <c r="K68" s="29" t="str">
        <f t="array" ref="K68">INDEX(A!$I$2:$I$1001,MATCH(EF!C68,A!$A$2:$A$1001,0))</f>
        <v>NA</v>
      </c>
      <c r="L68" s="29" t="str">
        <f t="array" ref="L68">INDEX(A!$J$2:$J$1001,MATCH(EF!C68,A!$A$2:$A$1001,0))</f>
        <v>NA</v>
      </c>
      <c r="M68" s="29">
        <f t="array" ref="M68">INDEX(A!$K$2:$K$1001,MATCH(EF!C68,A!$A$2:$A$1001,0))</f>
        <v>707000</v>
      </c>
      <c r="N68" s="29">
        <f t="array" ref="N68">INDEX(A!$L$2:$L$1001,MATCH(EF!C68,A!$A$2:$A$1001,0))</f>
        <v>0</v>
      </c>
      <c r="O68" s="30" t="str">
        <f t="shared" si="0"/>
        <v>7</v>
      </c>
      <c r="P68" s="30" t="str">
        <f t="shared" si="1"/>
        <v>070</v>
      </c>
      <c r="Q68" s="30" t="str">
        <f t="array" ref="Q68">IF(O68="7",IF(P68="000","Sin región al ser un intermunicipal",INDEX(B!$C$2:$C$126,MATCH(EF!P68,B!$A$2:$A$126,0))),"Sin región al ser un ente Estatal")</f>
        <v>Centro</v>
      </c>
      <c r="R68" s="31">
        <f t="array" ref="R68">IF(O68="7",IF(P68="000","N/A",INDEX(B!$D$2:$D$126,MATCH(EF!P68,B!$A$2:$A$126,0))),B!$D$127)</f>
        <v>183437</v>
      </c>
      <c r="S68" s="31">
        <f t="array" ref="S68">IF(O68="7",IF(P68="000","N/A",INDEX(B!$E$2:$E$126,MATCH(EF!P68,B!$A$2:$A$126,0))),B!$E$127)</f>
        <v>232852</v>
      </c>
    </row>
    <row r="69" spans="1:19" ht="15.75" customHeight="1">
      <c r="A69" s="23">
        <f>COUNTIF(A!$A$2:$A$1001,"&lt;="&amp;A!A69)</f>
        <v>127</v>
      </c>
      <c r="B69" s="24">
        <v>68</v>
      </c>
      <c r="C69" s="29" t="str">
        <f t="array" ref="C69">INDEX(A!$A$2:$A$1001,MATCH(EF!B69,EF!$A$2:$A$1001,0))</f>
        <v>Encarnación de Díaz</v>
      </c>
      <c r="D69" s="29" t="str">
        <f t="array" ref="D69">INDEX(A!$B$2:$B$1001,MATCH(EF!C69,A!$A$2:$A$1001,0))</f>
        <v>Municipal</v>
      </c>
      <c r="E69" s="29" t="str">
        <f t="array" ref="E69">INDEX(A!$C$2:$C$1001,MATCH(EF!C69,A!$A$2:$A$1001,0))</f>
        <v>Sí</v>
      </c>
      <c r="F69" s="29">
        <f t="array" ref="F69">INDEX(A!$D$2:$D$1001,MATCH(EF!C69,A!$A$2:$A$1001,0))</f>
        <v>35</v>
      </c>
      <c r="G69" s="29" t="str">
        <f t="array" ref="G69">INDEX(A!$E$2:$E$1001,MATCH(EF!C69,A!$A$2:$A$1001,0))</f>
        <v>Gobierno</v>
      </c>
      <c r="H69" s="29" t="str">
        <f t="array" ref="H69">INDEX(A!$F$2:$F$1001,MATCH(EF!C69,A!$A$2:$A$1001,0))</f>
        <v>Ejecutivo</v>
      </c>
      <c r="I69" s="29" t="str">
        <f t="array" ref="I69">INDEX(A!$G$2:$G$1001,MATCH(EF!C69,A!$A$2:$A$1001,0))</f>
        <v>Dependencia</v>
      </c>
      <c r="J69" s="29">
        <f t="array" ref="J69">INDEX(A!$H$2:$H$1001,MATCH(EF!C69,A!$A$2:$A$1001,0))</f>
        <v>1824</v>
      </c>
      <c r="K69" s="29" t="str">
        <f t="array" ref="K69">INDEX(A!$I$2:$I$1001,MATCH(EF!C69,A!$A$2:$A$1001,0))</f>
        <v>NA</v>
      </c>
      <c r="L69" s="29" t="str">
        <f t="array" ref="L69">INDEX(A!$J$2:$J$1001,MATCH(EF!C69,A!$A$2:$A$1001,0))</f>
        <v>NA</v>
      </c>
      <c r="M69" s="29">
        <f t="array" ref="M69">INDEX(A!$K$2:$K$1001,MATCH(EF!C69,A!$A$2:$A$1001,0))</f>
        <v>703500</v>
      </c>
      <c r="N69" s="29">
        <f t="array" ref="N69">INDEX(A!$L$2:$L$1001,MATCH(EF!C69,A!$A$2:$A$1001,0))</f>
        <v>0</v>
      </c>
      <c r="O69" s="30" t="str">
        <f t="shared" si="0"/>
        <v>7</v>
      </c>
      <c r="P69" s="30" t="str">
        <f t="shared" si="1"/>
        <v>035</v>
      </c>
      <c r="Q69" s="30" t="str">
        <f t="array" ref="Q69">IF(O69="7",IF(P69="000","Sin región al ser un intermunicipal",INDEX(B!$C$2:$C$126,MATCH(EF!P69,B!$A$2:$A$126,0))),"Sin región al ser un ente Estatal")</f>
        <v>Altos Norte</v>
      </c>
      <c r="R69" s="31">
        <f t="array" ref="R69">IF(O69="7",IF(P69="000","N/A",INDEX(B!$D$2:$D$126,MATCH(EF!P69,B!$A$2:$A$126,0))),B!$D$127)</f>
        <v>53555</v>
      </c>
      <c r="S69" s="31">
        <f t="array" ref="S69">IF(O69="7",IF(P69="000","N/A",INDEX(B!$E$2:$E$126,MATCH(EF!P69,B!$A$2:$A$126,0))),B!$E$127)</f>
        <v>53039</v>
      </c>
    </row>
    <row r="70" spans="1:19" ht="15.75" customHeight="1">
      <c r="A70" s="23">
        <f>COUNTIF(A!$A$2:$A$1001,"&lt;="&amp;A!A70)</f>
        <v>7</v>
      </c>
      <c r="B70" s="24">
        <v>69</v>
      </c>
      <c r="C70" s="29" t="str">
        <f t="array" ref="C70">INDEX(A!$A$2:$A$1001,MATCH(EF!B70,EF!$A$2:$A$1001,0))</f>
        <v>Etzatlán</v>
      </c>
      <c r="D70" s="29" t="str">
        <f t="array" ref="D70">INDEX(A!$B$2:$B$1001,MATCH(EF!C70,A!$A$2:$A$1001,0))</f>
        <v>Municipal</v>
      </c>
      <c r="E70" s="29" t="str">
        <f t="array" ref="E70">INDEX(A!$C$2:$C$1001,MATCH(EF!C70,A!$A$2:$A$1001,0))</f>
        <v>Sí</v>
      </c>
      <c r="F70" s="29">
        <f t="array" ref="F70">INDEX(A!$D$2:$D$1001,MATCH(EF!C70,A!$A$2:$A$1001,0))</f>
        <v>36</v>
      </c>
      <c r="G70" s="29" t="str">
        <f t="array" ref="G70">INDEX(A!$E$2:$E$1001,MATCH(EF!C70,A!$A$2:$A$1001,0))</f>
        <v>Gobierno</v>
      </c>
      <c r="H70" s="29" t="str">
        <f t="array" ref="H70">INDEX(A!$F$2:$F$1001,MATCH(EF!C70,A!$A$2:$A$1001,0))</f>
        <v>Ejecutivo</v>
      </c>
      <c r="I70" s="29" t="str">
        <f t="array" ref="I70">INDEX(A!$G$2:$G$1001,MATCH(EF!C70,A!$A$2:$A$1001,0))</f>
        <v>Dependencia</v>
      </c>
      <c r="J70" s="29">
        <f t="array" ref="J70">INDEX(A!$H$2:$H$1001,MATCH(EF!C70,A!$A$2:$A$1001,0))</f>
        <v>1844</v>
      </c>
      <c r="K70" s="29" t="str">
        <f t="array" ref="K70">INDEX(A!$I$2:$I$1001,MATCH(EF!C70,A!$A$2:$A$1001,0))</f>
        <v>NA</v>
      </c>
      <c r="L70" s="29" t="str">
        <f t="array" ref="L70">INDEX(A!$J$2:$J$1001,MATCH(EF!C70,A!$A$2:$A$1001,0))</f>
        <v>NA</v>
      </c>
      <c r="M70" s="29">
        <f t="array" ref="M70">INDEX(A!$K$2:$K$1001,MATCH(EF!C70,A!$A$2:$A$1001,0))</f>
        <v>703600</v>
      </c>
      <c r="N70" s="29">
        <f t="array" ref="N70">INDEX(A!$L$2:$L$1001,MATCH(EF!C70,A!$A$2:$A$1001,0))</f>
        <v>0</v>
      </c>
      <c r="O70" s="30" t="str">
        <f t="shared" si="0"/>
        <v>7</v>
      </c>
      <c r="P70" s="30" t="str">
        <f t="shared" si="1"/>
        <v>036</v>
      </c>
      <c r="Q70" s="30" t="str">
        <f t="array" ref="Q70">IF(O70="7",IF(P70="000","Sin región al ser un intermunicipal",INDEX(B!$C$2:$C$126,MATCH(EF!P70,B!$A$2:$A$126,0))),"Sin región al ser un ente Estatal")</f>
        <v>Valles</v>
      </c>
      <c r="R70" s="31">
        <f t="array" ref="R70">IF(O70="7",IF(P70="000","N/A",INDEX(B!$D$2:$D$126,MATCH(EF!P70,B!$A$2:$A$126,0))),B!$D$127)</f>
        <v>19847</v>
      </c>
      <c r="S70" s="31">
        <f t="array" ref="S70">IF(O70="7",IF(P70="000","N/A",INDEX(B!$E$2:$E$126,MATCH(EF!P70,B!$A$2:$A$126,0))),B!$E$127)</f>
        <v>20011</v>
      </c>
    </row>
    <row r="71" spans="1:19" ht="15.75" customHeight="1">
      <c r="A71" s="23">
        <f>COUNTIF(A!$A$2:$A$1001,"&lt;="&amp;A!A71)</f>
        <v>69</v>
      </c>
      <c r="B71" s="24">
        <v>70</v>
      </c>
      <c r="C71" s="29" t="str">
        <f t="array" ref="C71">INDEX(A!$A$2:$A$1001,MATCH(EF!B71,EF!$A$2:$A$1001,0))</f>
        <v>Fideicomiso Coeficiente de Utilización del Suelo</v>
      </c>
      <c r="D71" s="29" t="str">
        <f t="array" ref="D71">INDEX(A!$B$2:$B$1001,MATCH(EF!C71,A!$A$2:$A$1001,0))</f>
        <v>Municipal</v>
      </c>
      <c r="E71" s="29" t="str">
        <f t="array" ref="E71">INDEX(A!$C$2:$C$1001,MATCH(EF!C71,A!$A$2:$A$1001,0))</f>
        <v>Sí</v>
      </c>
      <c r="F71" s="29">
        <f t="array" ref="F71">INDEX(A!$D$2:$D$1001,MATCH(EF!C71,A!$A$2:$A$1001,0))</f>
        <v>120</v>
      </c>
      <c r="G71" s="29" t="str">
        <f t="array" ref="G71">INDEX(A!$E$2:$E$1001,MATCH(EF!C71,A!$A$2:$A$1001,0))</f>
        <v>Territorio</v>
      </c>
      <c r="H71" s="29" t="str">
        <f t="array" ref="H71">INDEX(A!$F$2:$F$1001,MATCH(EF!C71,A!$A$2:$A$1001,0))</f>
        <v>Ejecutivo</v>
      </c>
      <c r="I71" s="29" t="str">
        <f t="array" ref="I71">INDEX(A!$G$2:$G$1001,MATCH(EF!C71,A!$A$2:$A$1001,0))</f>
        <v>Fideicomiso</v>
      </c>
      <c r="J71" s="29">
        <f t="array" ref="J71">INDEX(A!$H$2:$H$1001,MATCH(EF!C71,A!$A$2:$A$1001,0))</f>
        <v>2016</v>
      </c>
      <c r="K71" s="29" t="str">
        <f t="array" ref="K71">INDEX(A!$I$2:$I$1001,MATCH(EF!C71,A!$A$2:$A$1001,0))</f>
        <v>NA</v>
      </c>
      <c r="L71" s="29" t="str">
        <f t="array" ref="L71">INDEX(A!$J$2:$J$1001,MATCH(EF!C71,A!$A$2:$A$1001,0))</f>
        <v>2365-2</v>
      </c>
      <c r="M71" s="29">
        <f t="array" ref="M71">INDEX(A!$K$2:$K$1001,MATCH(EF!C71,A!$A$2:$A$1001,0))</f>
        <v>712009</v>
      </c>
      <c r="N71" s="29">
        <f t="array" ref="N71">INDEX(A!$L$2:$L$1001,MATCH(EF!C71,A!$A$2:$A$1001,0))</f>
        <v>0</v>
      </c>
      <c r="O71" s="30" t="str">
        <f t="shared" si="0"/>
        <v>7</v>
      </c>
      <c r="P71" s="30" t="str">
        <f t="shared" si="1"/>
        <v>120</v>
      </c>
      <c r="Q71" s="30" t="str">
        <f t="array" ref="Q71">IF(O71="7",IF(P71="000","Sin región al ser un intermunicipal",INDEX(B!$C$2:$C$126,MATCH(EF!P71,B!$A$2:$A$126,0))),"Sin región al ser un ente Estatal")</f>
        <v>Centro</v>
      </c>
      <c r="R71" s="31">
        <f t="array" ref="R71">IF(O71="7",IF(P71="000","N/A",INDEX(B!$D$2:$D$126,MATCH(EF!P71,B!$A$2:$A$126,0))),B!$D$127)</f>
        <v>1332272</v>
      </c>
      <c r="S71" s="31">
        <f t="array" ref="S71">IF(O71="7",IF(P71="000","N/A",INDEX(B!$E$2:$E$126,MATCH(EF!P71,B!$A$2:$A$126,0))),B!$E$127)</f>
        <v>1476491</v>
      </c>
    </row>
    <row r="72" spans="1:19" ht="15.75" customHeight="1">
      <c r="A72" s="23">
        <f>COUNTIF(A!$A$2:$A$1001,"&lt;="&amp;A!A72)</f>
        <v>336</v>
      </c>
      <c r="B72" s="24">
        <v>71</v>
      </c>
      <c r="C72" s="29" t="str">
        <f t="array" ref="C72">INDEX(A!$A$2:$A$1001,MATCH(EF!B72,EF!$A$2:$A$1001,0))</f>
        <v>Fideicomiso de Equipamiento e Infraestructura Urbana y Vial en la Zona del Bajío</v>
      </c>
      <c r="D72" s="29" t="str">
        <f t="array" ref="D72">INDEX(A!$B$2:$B$1001,MATCH(EF!C72,A!$A$2:$A$1001,0))</f>
        <v>Municipal</v>
      </c>
      <c r="E72" s="29" t="str">
        <f t="array" ref="E72">INDEX(A!$C$2:$C$1001,MATCH(EF!C72,A!$A$2:$A$1001,0))</f>
        <v>Sí</v>
      </c>
      <c r="F72" s="29">
        <f t="array" ref="F72">INDEX(A!$D$2:$D$1001,MATCH(EF!C72,A!$A$2:$A$1001,0))</f>
        <v>120</v>
      </c>
      <c r="G72" s="29" t="str">
        <f t="array" ref="G72">INDEX(A!$E$2:$E$1001,MATCH(EF!C72,A!$A$2:$A$1001,0))</f>
        <v>Territorio</v>
      </c>
      <c r="H72" s="29" t="str">
        <f t="array" ref="H72">INDEX(A!$F$2:$F$1001,MATCH(EF!C72,A!$A$2:$A$1001,0))</f>
        <v>Ejecutivo</v>
      </c>
      <c r="I72" s="29" t="str">
        <f t="array" ref="I72">INDEX(A!$G$2:$G$1001,MATCH(EF!C72,A!$A$2:$A$1001,0))</f>
        <v>Fideicomiso</v>
      </c>
      <c r="J72" s="29">
        <f t="array" ref="J72">INDEX(A!$H$2:$H$1001,MATCH(EF!C72,A!$A$2:$A$1001,0))</f>
        <v>2010</v>
      </c>
      <c r="K72" s="29" t="str">
        <f t="array" ref="K72">INDEX(A!$I$2:$I$1001,MATCH(EF!C72,A!$A$2:$A$1001,0))</f>
        <v>NA</v>
      </c>
      <c r="L72" s="29" t="str">
        <f t="array" ref="L72">INDEX(A!$J$2:$J$1001,MATCH(EF!C72,A!$A$2:$A$1001,0))</f>
        <v>F/2001817</v>
      </c>
      <c r="M72" s="29">
        <f t="array" ref="M72">INDEX(A!$K$2:$K$1001,MATCH(EF!C72,A!$A$2:$A$1001,0))</f>
        <v>712006</v>
      </c>
      <c r="N72" s="29">
        <f t="array" ref="N72">INDEX(A!$L$2:$L$1001,MATCH(EF!C72,A!$A$2:$A$1001,0))</f>
        <v>0</v>
      </c>
      <c r="O72" s="30" t="str">
        <f t="shared" si="0"/>
        <v>7</v>
      </c>
      <c r="P72" s="30" t="str">
        <f t="shared" si="1"/>
        <v>120</v>
      </c>
      <c r="Q72" s="30" t="str">
        <f t="array" ref="Q72">IF(O72="7",IF(P72="000","Sin región al ser un intermunicipal",INDEX(B!$C$2:$C$126,MATCH(EF!P72,B!$A$2:$A$126,0))),"Sin región al ser un ente Estatal")</f>
        <v>Centro</v>
      </c>
      <c r="R72" s="31">
        <f t="array" ref="R72">IF(O72="7",IF(P72="000","N/A",INDEX(B!$D$2:$D$126,MATCH(EF!P72,B!$A$2:$A$126,0))),B!$D$127)</f>
        <v>1332272</v>
      </c>
      <c r="S72" s="31">
        <f t="array" ref="S72">IF(O72="7",IF(P72="000","N/A",INDEX(B!$E$2:$E$126,MATCH(EF!P72,B!$A$2:$A$126,0))),B!$E$127)</f>
        <v>1476491</v>
      </c>
    </row>
    <row r="73" spans="1:19" ht="15.75" customHeight="1">
      <c r="A73" s="23">
        <f>COUNTIF(A!$A$2:$A$1001,"&lt;="&amp;A!A73)</f>
        <v>165</v>
      </c>
      <c r="B73" s="24">
        <v>72</v>
      </c>
      <c r="C73" s="29" t="str">
        <f t="array" ref="C73">INDEX(A!$A$2:$A$1001,MATCH(EF!B73,EF!$A$2:$A$1001,0))</f>
        <v>Fideicomiso de Turismo de Puerto Vallarta</v>
      </c>
      <c r="D73" s="29" t="str">
        <f t="array" ref="D73">INDEX(A!$B$2:$B$1001,MATCH(EF!C73,A!$A$2:$A$1001,0))</f>
        <v>Municipal</v>
      </c>
      <c r="E73" s="29" t="str">
        <f t="array" ref="E73">INDEX(A!$C$2:$C$1001,MATCH(EF!C73,A!$A$2:$A$1001,0))</f>
        <v>Sí</v>
      </c>
      <c r="F73" s="29">
        <f t="array" ref="F73">INDEX(A!$D$2:$D$1001,MATCH(EF!C73,A!$A$2:$A$1001,0))</f>
        <v>67</v>
      </c>
      <c r="G73" s="29" t="str">
        <f t="array" ref="G73">INDEX(A!$E$2:$E$1001,MATCH(EF!C73,A!$A$2:$A$1001,0))</f>
        <v>Economía</v>
      </c>
      <c r="H73" s="29" t="str">
        <f t="array" ref="H73">INDEX(A!$F$2:$F$1001,MATCH(EF!C73,A!$A$2:$A$1001,0))</f>
        <v>Ejecutivo</v>
      </c>
      <c r="I73" s="29" t="str">
        <f t="array" ref="I73">INDEX(A!$G$2:$G$1001,MATCH(EF!C73,A!$A$2:$A$1001,0))</f>
        <v>Fideicomiso</v>
      </c>
      <c r="J73" s="29">
        <f t="array" ref="J73">INDEX(A!$H$2:$H$1001,MATCH(EF!C73,A!$A$2:$A$1001,0))</f>
        <v>1996</v>
      </c>
      <c r="K73" s="29" t="str">
        <f t="array" ref="K73">INDEX(A!$I$2:$I$1001,MATCH(EF!C73,A!$A$2:$A$1001,0))</f>
        <v>NA</v>
      </c>
      <c r="L73" s="29" t="str">
        <f t="array" ref="L73">INDEX(A!$J$2:$J$1001,MATCH(EF!C73,A!$A$2:$A$1001,0))</f>
        <v>F/2177</v>
      </c>
      <c r="M73" s="29">
        <f t="array" ref="M73">INDEX(A!$K$2:$K$1001,MATCH(EF!C73,A!$A$2:$A$1001,0))</f>
        <v>706702</v>
      </c>
      <c r="N73" s="29">
        <f t="array" ref="N73">INDEX(A!$L$2:$L$1001,MATCH(EF!C73,A!$A$2:$A$1001,0))</f>
        <v>0</v>
      </c>
      <c r="O73" s="30" t="str">
        <f t="shared" si="0"/>
        <v>7</v>
      </c>
      <c r="P73" s="30" t="str">
        <f t="shared" si="1"/>
        <v>067</v>
      </c>
      <c r="Q73" s="30" t="str">
        <f t="array" ref="Q73">IF(O73="7",IF(P73="000","Sin región al ser un intermunicipal",INDEX(B!$C$2:$C$126,MATCH(EF!P73,B!$A$2:$A$126,0))),"Sin región al ser un ente Estatal")</f>
        <v>Costa Sierra Occidental</v>
      </c>
      <c r="R73" s="31">
        <f t="array" ref="R73">IF(O73="7",IF(P73="000","N/A",INDEX(B!$D$2:$D$126,MATCH(EF!P73,B!$A$2:$A$126,0))),B!$D$127)</f>
        <v>275640</v>
      </c>
      <c r="S73" s="31">
        <f t="array" ref="S73">IF(O73="7",IF(P73="000","N/A",INDEX(B!$E$2:$E$126,MATCH(EF!P73,B!$A$2:$A$126,0))),B!$E$127)</f>
        <v>291839</v>
      </c>
    </row>
    <row r="74" spans="1:19" ht="15.75" customHeight="1">
      <c r="A74" s="23">
        <f>COUNTIF(A!$A$2:$A$1001,"&lt;="&amp;A!A74)</f>
        <v>27</v>
      </c>
      <c r="B74" s="24">
        <v>73</v>
      </c>
      <c r="C74" s="29" t="str">
        <f t="array" ref="C74">INDEX(A!$A$2:$A$1001,MATCH(EF!B74,EF!$A$2:$A$1001,0))</f>
        <v>Fideicomiso Irrevocable de Garantía, Administración y Fuente de Pago (Zapopan)</v>
      </c>
      <c r="D74" s="29" t="str">
        <f t="array" ref="D74">INDEX(A!$B$2:$B$1001,MATCH(EF!C74,A!$A$2:$A$1001,0))</f>
        <v>Municipal</v>
      </c>
      <c r="E74" s="29" t="str">
        <f t="array" ref="E74">INDEX(A!$C$2:$C$1001,MATCH(EF!C74,A!$A$2:$A$1001,0))</f>
        <v>Sí</v>
      </c>
      <c r="F74" s="29">
        <f t="array" ref="F74">INDEX(A!$D$2:$D$1001,MATCH(EF!C74,A!$A$2:$A$1001,0))</f>
        <v>120</v>
      </c>
      <c r="G74" s="29" t="str">
        <f t="array" ref="G74">INDEX(A!$E$2:$E$1001,MATCH(EF!C74,A!$A$2:$A$1001,0))</f>
        <v>Economía</v>
      </c>
      <c r="H74" s="29" t="str">
        <f t="array" ref="H74">INDEX(A!$F$2:$F$1001,MATCH(EF!C74,A!$A$2:$A$1001,0))</f>
        <v>Ejecutivo</v>
      </c>
      <c r="I74" s="29" t="str">
        <f t="array" ref="I74">INDEX(A!$G$2:$G$1001,MATCH(EF!C74,A!$A$2:$A$1001,0))</f>
        <v>Fideicomiso</v>
      </c>
      <c r="J74" s="29">
        <f t="array" ref="J74">INDEX(A!$H$2:$H$1001,MATCH(EF!C74,A!$A$2:$A$1001,0))</f>
        <v>2005</v>
      </c>
      <c r="K74" s="29">
        <f t="array" ref="K74">INDEX(A!$I$2:$I$1001,MATCH(EF!C74,A!$A$2:$A$1001,0))</f>
        <v>2018</v>
      </c>
      <c r="L74" s="29" t="str">
        <f t="array" ref="L74">INDEX(A!$J$2:$J$1001,MATCH(EF!C74,A!$A$2:$A$1001,0))</f>
        <v>F/00111</v>
      </c>
      <c r="M74" s="29">
        <f t="array" ref="M74">INDEX(A!$K$2:$K$1001,MATCH(EF!C74,A!$A$2:$A$1001,0))</f>
        <v>712004</v>
      </c>
      <c r="N74" s="29">
        <f t="array" ref="N74">INDEX(A!$L$2:$L$1001,MATCH(EF!C74,A!$A$2:$A$1001,0))</f>
        <v>0</v>
      </c>
      <c r="O74" s="30" t="str">
        <f t="shared" si="0"/>
        <v>7</v>
      </c>
      <c r="P74" s="30" t="str">
        <f t="shared" si="1"/>
        <v>120</v>
      </c>
      <c r="Q74" s="30" t="str">
        <f t="array" ref="Q74">IF(O74="7",IF(P74="000","Sin región al ser un intermunicipal",INDEX(B!$C$2:$C$126,MATCH(EF!P74,B!$A$2:$A$126,0))),"Sin región al ser un ente Estatal")</f>
        <v>Centro</v>
      </c>
      <c r="R74" s="31">
        <f t="array" ref="R74">IF(O74="7",IF(P74="000","N/A",INDEX(B!$D$2:$D$126,MATCH(EF!P74,B!$A$2:$A$126,0))),B!$D$127)</f>
        <v>1332272</v>
      </c>
      <c r="S74" s="31">
        <f t="array" ref="S74">IF(O74="7",IF(P74="000","N/A",INDEX(B!$E$2:$E$126,MATCH(EF!P74,B!$A$2:$A$126,0))),B!$E$127)</f>
        <v>1476491</v>
      </c>
    </row>
    <row r="75" spans="1:19" ht="15.75" customHeight="1">
      <c r="A75" s="23">
        <f>COUNTIF(A!$A$2:$A$1001,"&lt;="&amp;A!A75)</f>
        <v>124</v>
      </c>
      <c r="B75" s="24">
        <v>74</v>
      </c>
      <c r="C75" s="29" t="str">
        <f t="array" ref="C75">INDEX(A!$A$2:$A$1001,MATCH(EF!B75,EF!$A$2:$A$1001,0))</f>
        <v>Fideicomiso Maestro de Fomento Económico para el Municipio de Zapopan (FIMAFEZ)</v>
      </c>
      <c r="D75" s="29" t="str">
        <f t="array" ref="D75">INDEX(A!$B$2:$B$1001,MATCH(EF!C75,A!$A$2:$A$1001,0))</f>
        <v>Municipal</v>
      </c>
      <c r="E75" s="29" t="str">
        <f t="array" ref="E75">INDEX(A!$C$2:$C$1001,MATCH(EF!C75,A!$A$2:$A$1001,0))</f>
        <v>Sí</v>
      </c>
      <c r="F75" s="29">
        <f t="array" ref="F75">INDEX(A!$D$2:$D$1001,MATCH(EF!C75,A!$A$2:$A$1001,0))</f>
        <v>120</v>
      </c>
      <c r="G75" s="29" t="str">
        <f t="array" ref="G75">INDEX(A!$E$2:$E$1001,MATCH(EF!C75,A!$A$2:$A$1001,0))</f>
        <v>Economía</v>
      </c>
      <c r="H75" s="29" t="str">
        <f t="array" ref="H75">INDEX(A!$F$2:$F$1001,MATCH(EF!C75,A!$A$2:$A$1001,0))</f>
        <v>Ejecutivo</v>
      </c>
      <c r="I75" s="29" t="str">
        <f t="array" ref="I75">INDEX(A!$G$2:$G$1001,MATCH(EF!C75,A!$A$2:$A$1001,0))</f>
        <v>Fideicomiso</v>
      </c>
      <c r="J75" s="29">
        <f t="array" ref="J75">INDEX(A!$H$2:$H$1001,MATCH(EF!C75,A!$A$2:$A$1001,0))</f>
        <v>2010</v>
      </c>
      <c r="K75" s="29" t="str">
        <f t="array" ref="K75">INDEX(A!$I$2:$I$1001,MATCH(EF!C75,A!$A$2:$A$1001,0))</f>
        <v>NA</v>
      </c>
      <c r="L75" s="29" t="str">
        <f t="array" ref="L75">INDEX(A!$J$2:$J$1001,MATCH(EF!C75,A!$A$2:$A$1001,0))</f>
        <v>106807-3</v>
      </c>
      <c r="M75" s="29">
        <f t="array" ref="M75">INDEX(A!$K$2:$K$1001,MATCH(EF!C75,A!$A$2:$A$1001,0))</f>
        <v>712007</v>
      </c>
      <c r="N75" s="29">
        <f t="array" ref="N75">INDEX(A!$L$2:$L$1001,MATCH(EF!C75,A!$A$2:$A$1001,0))</f>
        <v>0</v>
      </c>
      <c r="O75" s="30" t="str">
        <f t="shared" si="0"/>
        <v>7</v>
      </c>
      <c r="P75" s="30" t="str">
        <f t="shared" si="1"/>
        <v>120</v>
      </c>
      <c r="Q75" s="30" t="str">
        <f t="array" ref="Q75">IF(O75="7",IF(P75="000","Sin región al ser un intermunicipal",INDEX(B!$C$2:$C$126,MATCH(EF!P75,B!$A$2:$A$126,0))),"Sin región al ser un ente Estatal")</f>
        <v>Centro</v>
      </c>
      <c r="R75" s="31">
        <f t="array" ref="R75">IF(O75="7",IF(P75="000","N/A",INDEX(B!$D$2:$D$126,MATCH(EF!P75,B!$A$2:$A$126,0))),B!$D$127)</f>
        <v>1332272</v>
      </c>
      <c r="S75" s="31">
        <f t="array" ref="S75">IF(O75="7",IF(P75="000","N/A",INDEX(B!$E$2:$E$126,MATCH(EF!P75,B!$A$2:$A$126,0))),B!$E$127)</f>
        <v>1476491</v>
      </c>
    </row>
    <row r="76" spans="1:19" ht="15.75" customHeight="1">
      <c r="A76" s="23">
        <f>COUNTIF(A!$A$2:$A$1001,"&lt;="&amp;A!A76)</f>
        <v>52</v>
      </c>
      <c r="B76" s="24">
        <v>75</v>
      </c>
      <c r="C76" s="29" t="str">
        <f t="array" ref="C76">INDEX(A!$A$2:$A$1001,MATCH(EF!B76,EF!$A$2:$A$1001,0))</f>
        <v>Fideicomiso Público de Administración, Garantía y Fuente de Pago para la Concesión de Alumbrado Público del Municipio de Zapopan, Jalisco</v>
      </c>
      <c r="D76" s="29" t="str">
        <f t="array" ref="D76">INDEX(A!$B$2:$B$1001,MATCH(EF!C76,A!$A$2:$A$1001,0))</f>
        <v>Municipal</v>
      </c>
      <c r="E76" s="29" t="str">
        <f t="array" ref="E76">INDEX(A!$C$2:$C$1001,MATCH(EF!C76,A!$A$2:$A$1001,0))</f>
        <v>Sí</v>
      </c>
      <c r="F76" s="29">
        <f t="array" ref="F76">INDEX(A!$D$2:$D$1001,MATCH(EF!C76,A!$A$2:$A$1001,0))</f>
        <v>120</v>
      </c>
      <c r="G76" s="29" t="str">
        <f t="array" ref="G76">INDEX(A!$E$2:$E$1001,MATCH(EF!C76,A!$A$2:$A$1001,0))</f>
        <v>Territorio</v>
      </c>
      <c r="H76" s="29" t="str">
        <f t="array" ref="H76">INDEX(A!$F$2:$F$1001,MATCH(EF!C76,A!$A$2:$A$1001,0))</f>
        <v>Ejecutivo</v>
      </c>
      <c r="I76" s="29" t="str">
        <f t="array" ref="I76">INDEX(A!$G$2:$G$1001,MATCH(EF!C76,A!$A$2:$A$1001,0))</f>
        <v>Fideicomiso</v>
      </c>
      <c r="J76" s="29">
        <f t="array" ref="J76">INDEX(A!$H$2:$H$1001,MATCH(EF!C76,A!$A$2:$A$1001,0))</f>
        <v>2017</v>
      </c>
      <c r="K76" s="29" t="str">
        <f t="array" ref="K76">INDEX(A!$I$2:$I$1001,MATCH(EF!C76,A!$A$2:$A$1001,0))</f>
        <v>NA</v>
      </c>
      <c r="L76" s="29" t="str">
        <f t="array" ref="L76">INDEX(A!$J$2:$J$1001,MATCH(EF!C76,A!$A$2:$A$1001,0))</f>
        <v>2546-9</v>
      </c>
      <c r="M76" s="29">
        <f t="array" ref="M76">INDEX(A!$K$2:$K$1001,MATCH(EF!C76,A!$A$2:$A$1001,0))</f>
        <v>712011</v>
      </c>
      <c r="N76" s="29">
        <f t="array" ref="N76">INDEX(A!$L$2:$L$1001,MATCH(EF!C76,A!$A$2:$A$1001,0))</f>
        <v>0</v>
      </c>
      <c r="O76" s="30" t="str">
        <f t="shared" si="0"/>
        <v>7</v>
      </c>
      <c r="P76" s="30" t="str">
        <f t="shared" si="1"/>
        <v>120</v>
      </c>
      <c r="Q76" s="30" t="str">
        <f t="array" ref="Q76">IF(O76="7",IF(P76="000","Sin región al ser un intermunicipal",INDEX(B!$C$2:$C$126,MATCH(EF!P76,B!$A$2:$A$126,0))),"Sin región al ser un ente Estatal")</f>
        <v>Centro</v>
      </c>
      <c r="R76" s="31">
        <f t="array" ref="R76">IF(O76="7",IF(P76="000","N/A",INDEX(B!$D$2:$D$126,MATCH(EF!P76,B!$A$2:$A$126,0))),B!$D$127)</f>
        <v>1332272</v>
      </c>
      <c r="S76" s="31">
        <f t="array" ref="S76">IF(O76="7",IF(P76="000","N/A",INDEX(B!$E$2:$E$126,MATCH(EF!P76,B!$A$2:$A$126,0))),B!$E$127)</f>
        <v>1476491</v>
      </c>
    </row>
    <row r="77" spans="1:19" ht="15.75" customHeight="1">
      <c r="A77" s="23">
        <f>COUNTIF(A!$A$2:$A$1001,"&lt;="&amp;A!A77)</f>
        <v>81</v>
      </c>
      <c r="B77" s="24">
        <v>76</v>
      </c>
      <c r="C77" s="29" t="str">
        <f t="array" ref="C77">INDEX(A!$A$2:$A$1001,MATCH(EF!B77,EF!$A$2:$A$1001,0))</f>
        <v>Fideicomiso Revocable de Administración, Inversión y Fuente de Pago "Av. Juan Palomar Arias"</v>
      </c>
      <c r="D77" s="29" t="str">
        <f t="array" ref="D77">INDEX(A!$B$2:$B$1001,MATCH(EF!C77,A!$A$2:$A$1001,0))</f>
        <v>Municipal</v>
      </c>
      <c r="E77" s="29" t="str">
        <f t="array" ref="E77">INDEX(A!$C$2:$C$1001,MATCH(EF!C77,A!$A$2:$A$1001,0))</f>
        <v>Sí</v>
      </c>
      <c r="F77" s="29">
        <f t="array" ref="F77">INDEX(A!$D$2:$D$1001,MATCH(EF!C77,A!$A$2:$A$1001,0))</f>
        <v>120</v>
      </c>
      <c r="G77" s="29" t="str">
        <f t="array" ref="G77">INDEX(A!$E$2:$E$1001,MATCH(EF!C77,A!$A$2:$A$1001,0))</f>
        <v>Territorio</v>
      </c>
      <c r="H77" s="29" t="str">
        <f t="array" ref="H77">INDEX(A!$F$2:$F$1001,MATCH(EF!C77,A!$A$2:$A$1001,0))</f>
        <v>Ejecutivo</v>
      </c>
      <c r="I77" s="29" t="str">
        <f t="array" ref="I77">INDEX(A!$G$2:$G$1001,MATCH(EF!C77,A!$A$2:$A$1001,0))</f>
        <v>Fideicomiso</v>
      </c>
      <c r="J77" s="29">
        <f t="array" ref="J77">INDEX(A!$H$2:$H$1001,MATCH(EF!C77,A!$A$2:$A$1001,0))</f>
        <v>2015</v>
      </c>
      <c r="K77" s="29" t="str">
        <f t="array" ref="K77">INDEX(A!$I$2:$I$1001,MATCH(EF!C77,A!$A$2:$A$1001,0))</f>
        <v>NA</v>
      </c>
      <c r="L77" s="29" t="str">
        <f t="array" ref="L77">INDEX(A!$J$2:$J$1001,MATCH(EF!C77,A!$A$2:$A$1001,0))</f>
        <v>co-001/2015</v>
      </c>
      <c r="M77" s="29">
        <f t="array" ref="M77">INDEX(A!$K$2:$K$1001,MATCH(EF!C77,A!$A$2:$A$1001,0))</f>
        <v>712008</v>
      </c>
      <c r="N77" s="29">
        <f t="array" ref="N77">INDEX(A!$L$2:$L$1001,MATCH(EF!C77,A!$A$2:$A$1001,0))</f>
        <v>0</v>
      </c>
      <c r="O77" s="30" t="str">
        <f t="shared" si="0"/>
        <v>7</v>
      </c>
      <c r="P77" s="30" t="str">
        <f t="shared" si="1"/>
        <v>120</v>
      </c>
      <c r="Q77" s="30" t="str">
        <f t="array" ref="Q77">IF(O77="7",IF(P77="000","Sin región al ser un intermunicipal",INDEX(B!$C$2:$C$126,MATCH(EF!P77,B!$A$2:$A$126,0))),"Sin región al ser un ente Estatal")</f>
        <v>Centro</v>
      </c>
      <c r="R77" s="31">
        <f t="array" ref="R77">IF(O77="7",IF(P77="000","N/A",INDEX(B!$D$2:$D$126,MATCH(EF!P77,B!$A$2:$A$126,0))),B!$D$127)</f>
        <v>1332272</v>
      </c>
      <c r="S77" s="31">
        <f t="array" ref="S77">IF(O77="7",IF(P77="000","N/A",INDEX(B!$E$2:$E$126,MATCH(EF!P77,B!$A$2:$A$126,0))),B!$E$127)</f>
        <v>1476491</v>
      </c>
    </row>
    <row r="78" spans="1:19" ht="15.75" customHeight="1">
      <c r="A78" s="23">
        <f>COUNTIF(A!$A$2:$A$1001,"&lt;="&amp;A!A78)</f>
        <v>82</v>
      </c>
      <c r="B78" s="24">
        <v>77</v>
      </c>
      <c r="C78" s="29" t="str">
        <f t="array" ref="C78">INDEX(A!$A$2:$A$1001,MATCH(EF!B78,EF!$A$2:$A$1001,0))</f>
        <v>Gómez Farías</v>
      </c>
      <c r="D78" s="29" t="str">
        <f t="array" ref="D78">INDEX(A!$B$2:$B$1001,MATCH(EF!C78,A!$A$2:$A$1001,0))</f>
        <v>Municipal</v>
      </c>
      <c r="E78" s="29" t="str">
        <f t="array" ref="E78">INDEX(A!$C$2:$C$1001,MATCH(EF!C78,A!$A$2:$A$1001,0))</f>
        <v>Sí</v>
      </c>
      <c r="F78" s="29">
        <f t="array" ref="F78">INDEX(A!$D$2:$D$1001,MATCH(EF!C78,A!$A$2:$A$1001,0))</f>
        <v>79</v>
      </c>
      <c r="G78" s="29" t="str">
        <f t="array" ref="G78">INDEX(A!$E$2:$E$1001,MATCH(EF!C78,A!$A$2:$A$1001,0))</f>
        <v>Gobierno</v>
      </c>
      <c r="H78" s="29" t="str">
        <f t="array" ref="H78">INDEX(A!$F$2:$F$1001,MATCH(EF!C78,A!$A$2:$A$1001,0))</f>
        <v>Ejecutivo</v>
      </c>
      <c r="I78" s="29" t="str">
        <f t="array" ref="I78">INDEX(A!$G$2:$G$1001,MATCH(EF!C78,A!$A$2:$A$1001,0))</f>
        <v>Dependencia</v>
      </c>
      <c r="J78" s="29">
        <f t="array" ref="J78">INDEX(A!$H$2:$H$1001,MATCH(EF!C78,A!$A$2:$A$1001,0))</f>
        <v>1869</v>
      </c>
      <c r="K78" s="29" t="str">
        <f t="array" ref="K78">INDEX(A!$I$2:$I$1001,MATCH(EF!C78,A!$A$2:$A$1001,0))</f>
        <v>NA</v>
      </c>
      <c r="L78" s="29" t="str">
        <f t="array" ref="L78">INDEX(A!$J$2:$J$1001,MATCH(EF!C78,A!$A$2:$A$1001,0))</f>
        <v>NA</v>
      </c>
      <c r="M78" s="29">
        <f t="array" ref="M78">INDEX(A!$K$2:$K$1001,MATCH(EF!C78,A!$A$2:$A$1001,0))</f>
        <v>707900</v>
      </c>
      <c r="N78" s="29">
        <f t="array" ref="N78">INDEX(A!$L$2:$L$1001,MATCH(EF!C78,A!$A$2:$A$1001,0))</f>
        <v>0</v>
      </c>
      <c r="O78" s="30" t="str">
        <f t="shared" si="0"/>
        <v>7</v>
      </c>
      <c r="P78" s="30" t="str">
        <f t="shared" si="1"/>
        <v>079</v>
      </c>
      <c r="Q78" s="30" t="str">
        <f t="array" ref="Q78">IF(O78="7",IF(P78="000","Sin región al ser un intermunicipal",INDEX(B!$C$2:$C$126,MATCH(EF!P78,B!$A$2:$A$126,0))),"Sin región al ser un ente Estatal")</f>
        <v>Sur</v>
      </c>
      <c r="R78" s="31">
        <f t="array" ref="R78">IF(O78="7",IF(P78="000","N/A",INDEX(B!$D$2:$D$126,MATCH(EF!P78,B!$A$2:$A$126,0))),B!$D$127)</f>
        <v>14278</v>
      </c>
      <c r="S78" s="31">
        <f t="array" ref="S78">IF(O78="7",IF(P78="000","N/A",INDEX(B!$E$2:$E$126,MATCH(EF!P78,B!$A$2:$A$126,0))),B!$E$127)</f>
        <v>16431</v>
      </c>
    </row>
    <row r="79" spans="1:19" ht="15.75" customHeight="1">
      <c r="A79" s="23">
        <f>COUNTIF(A!$A$2:$A$1001,"&lt;="&amp;A!A79)</f>
        <v>176</v>
      </c>
      <c r="B79" s="24">
        <v>78</v>
      </c>
      <c r="C79" s="29" t="str">
        <f t="array" ref="C79">INDEX(A!$A$2:$A$1001,MATCH(EF!B79,EF!$A$2:$A$1001,0))</f>
        <v>Guachinango</v>
      </c>
      <c r="D79" s="29" t="str">
        <f t="array" ref="D79">INDEX(A!$B$2:$B$1001,MATCH(EF!C79,A!$A$2:$A$1001,0))</f>
        <v>Municipal</v>
      </c>
      <c r="E79" s="29" t="str">
        <f t="array" ref="E79">INDEX(A!$C$2:$C$1001,MATCH(EF!C79,A!$A$2:$A$1001,0))</f>
        <v>Sí</v>
      </c>
      <c r="F79" s="29">
        <f t="array" ref="F79">INDEX(A!$D$2:$D$1001,MATCH(EF!C79,A!$A$2:$A$1001,0))</f>
        <v>38</v>
      </c>
      <c r="G79" s="29" t="str">
        <f t="array" ref="G79">INDEX(A!$E$2:$E$1001,MATCH(EF!C79,A!$A$2:$A$1001,0))</f>
        <v>Gobierno</v>
      </c>
      <c r="H79" s="29" t="str">
        <f t="array" ref="H79">INDEX(A!$F$2:$F$1001,MATCH(EF!C79,A!$A$2:$A$1001,0))</f>
        <v>Ejecutivo</v>
      </c>
      <c r="I79" s="29" t="str">
        <f t="array" ref="I79">INDEX(A!$G$2:$G$1001,MATCH(EF!C79,A!$A$2:$A$1001,0))</f>
        <v>Dependencia</v>
      </c>
      <c r="J79" s="29">
        <f t="array" ref="J79">INDEX(A!$H$2:$H$1001,MATCH(EF!C79,A!$A$2:$A$1001,0))</f>
        <v>1885</v>
      </c>
      <c r="K79" s="29" t="str">
        <f t="array" ref="K79">INDEX(A!$I$2:$I$1001,MATCH(EF!C79,A!$A$2:$A$1001,0))</f>
        <v>NA</v>
      </c>
      <c r="L79" s="29" t="str">
        <f t="array" ref="L79">INDEX(A!$J$2:$J$1001,MATCH(EF!C79,A!$A$2:$A$1001,0))</f>
        <v>NA</v>
      </c>
      <c r="M79" s="29">
        <f t="array" ref="M79">INDEX(A!$K$2:$K$1001,MATCH(EF!C79,A!$A$2:$A$1001,0))</f>
        <v>703800</v>
      </c>
      <c r="N79" s="29">
        <f t="array" ref="N79">INDEX(A!$L$2:$L$1001,MATCH(EF!C79,A!$A$2:$A$1001,0))</f>
        <v>0</v>
      </c>
      <c r="O79" s="30" t="str">
        <f t="shared" si="0"/>
        <v>7</v>
      </c>
      <c r="P79" s="30" t="str">
        <f t="shared" si="1"/>
        <v>038</v>
      </c>
      <c r="Q79" s="30" t="str">
        <f t="array" ref="Q79">IF(O79="7",IF(P79="000","Sin región al ser un intermunicipal",INDEX(B!$C$2:$C$126,MATCH(EF!P79,B!$A$2:$A$126,0))),"Sin región al ser un ente Estatal")</f>
        <v>Costa Sierra Occidente</v>
      </c>
      <c r="R79" s="31">
        <f t="array" ref="R79">IF(O79="7",IF(P79="000","N/A",INDEX(B!$D$2:$D$126,MATCH(EF!P79,B!$A$2:$A$126,0))),B!$D$127)</f>
        <v>4184</v>
      </c>
      <c r="S79" s="31">
        <f t="array" ref="S79">IF(O79="7",IF(P79="000","N/A",INDEX(B!$E$2:$E$126,MATCH(EF!P79,B!$A$2:$A$126,0))),B!$E$127)</f>
        <v>4199</v>
      </c>
    </row>
    <row r="80" spans="1:19" ht="15.75" customHeight="1">
      <c r="A80" s="23">
        <f>COUNTIF(A!$A$2:$A$1001,"&lt;="&amp;A!A80)</f>
        <v>347</v>
      </c>
      <c r="B80" s="24">
        <v>79</v>
      </c>
      <c r="C80" s="29" t="str">
        <f t="array" ref="C80">INDEX(A!$A$2:$A$1001,MATCH(EF!B80,EF!$A$2:$A$1001,0))</f>
        <v>Guadalajara</v>
      </c>
      <c r="D80" s="29" t="str">
        <f t="array" ref="D80">INDEX(A!$B$2:$B$1001,MATCH(EF!C80,A!$A$2:$A$1001,0))</f>
        <v>Municipal</v>
      </c>
      <c r="E80" s="29" t="str">
        <f t="array" ref="E80">INDEX(A!$C$2:$C$1001,MATCH(EF!C80,A!$A$2:$A$1001,0))</f>
        <v>Sí</v>
      </c>
      <c r="F80" s="29">
        <f t="array" ref="F80">INDEX(A!$D$2:$D$1001,MATCH(EF!C80,A!$A$2:$A$1001,0))</f>
        <v>39</v>
      </c>
      <c r="G80" s="29" t="str">
        <f t="array" ref="G80">INDEX(A!$E$2:$E$1001,MATCH(EF!C80,A!$A$2:$A$1001,0))</f>
        <v>Gobierno</v>
      </c>
      <c r="H80" s="29" t="str">
        <f t="array" ref="H80">INDEX(A!$F$2:$F$1001,MATCH(EF!C80,A!$A$2:$A$1001,0))</f>
        <v>Ejecutivo</v>
      </c>
      <c r="I80" s="29" t="str">
        <f t="array" ref="I80">INDEX(A!$G$2:$G$1001,MATCH(EF!C80,A!$A$2:$A$1001,0))</f>
        <v>Dependencia</v>
      </c>
      <c r="J80" s="29">
        <f t="array" ref="J80">INDEX(A!$H$2:$H$1001,MATCH(EF!C80,A!$A$2:$A$1001,0))</f>
        <v>1824</v>
      </c>
      <c r="K80" s="29" t="str">
        <f t="array" ref="K80">INDEX(A!$I$2:$I$1001,MATCH(EF!C80,A!$A$2:$A$1001,0))</f>
        <v>NA</v>
      </c>
      <c r="L80" s="29" t="str">
        <f t="array" ref="L80">INDEX(A!$J$2:$J$1001,MATCH(EF!C80,A!$A$2:$A$1001,0))</f>
        <v>NA</v>
      </c>
      <c r="M80" s="29">
        <f t="array" ref="M80">INDEX(A!$K$2:$K$1001,MATCH(EF!C80,A!$A$2:$A$1001,0))</f>
        <v>703900</v>
      </c>
      <c r="N80" s="29">
        <f t="array" ref="N80">INDEX(A!$L$2:$L$1001,MATCH(EF!C80,A!$A$2:$A$1001,0))</f>
        <v>0</v>
      </c>
      <c r="O80" s="30" t="str">
        <f t="shared" si="0"/>
        <v>7</v>
      </c>
      <c r="P80" s="30" t="str">
        <f t="shared" si="1"/>
        <v>039</v>
      </c>
      <c r="Q80" s="30" t="str">
        <f t="array" ref="Q80">IF(O80="7",IF(P80="000","Sin región al ser un intermunicipal",INDEX(B!$C$2:$C$126,MATCH(EF!P80,B!$A$2:$A$126,0))),"Sin región al ser un ente Estatal")</f>
        <v>Centro</v>
      </c>
      <c r="R80" s="31">
        <f t="array" ref="R80">IF(O80="7",IF(P80="000","N/A",INDEX(B!$D$2:$D$126,MATCH(EF!P80,B!$A$2:$A$126,0))),B!$D$127)</f>
        <v>1460148</v>
      </c>
      <c r="S80" s="31">
        <f t="array" ref="S80">IF(O80="7",IF(P80="000","N/A",INDEX(B!$E$2:$E$126,MATCH(EF!P80,B!$A$2:$A$126,0))),B!$E$127)</f>
        <v>1385629</v>
      </c>
    </row>
    <row r="81" spans="1:19" ht="15.75" customHeight="1">
      <c r="A81" s="23">
        <f>COUNTIF(A!$A$2:$A$1001,"&lt;="&amp;A!A81)</f>
        <v>148</v>
      </c>
      <c r="B81" s="24">
        <v>80</v>
      </c>
      <c r="C81" s="29" t="str">
        <f t="array" ref="C81">INDEX(A!$A$2:$A$1001,MATCH(EF!B81,EF!$A$2:$A$1001,0))</f>
        <v>Hostotipaquillo</v>
      </c>
      <c r="D81" s="29" t="str">
        <f t="array" ref="D81">INDEX(A!$B$2:$B$1001,MATCH(EF!C81,A!$A$2:$A$1001,0))</f>
        <v>Municipal</v>
      </c>
      <c r="E81" s="29" t="str">
        <f t="array" ref="E81">INDEX(A!$C$2:$C$1001,MATCH(EF!C81,A!$A$2:$A$1001,0))</f>
        <v>Sí</v>
      </c>
      <c r="F81" s="29">
        <f t="array" ref="F81">INDEX(A!$D$2:$D$1001,MATCH(EF!C81,A!$A$2:$A$1001,0))</f>
        <v>40</v>
      </c>
      <c r="G81" s="29" t="str">
        <f t="array" ref="G81">INDEX(A!$E$2:$E$1001,MATCH(EF!C81,A!$A$2:$A$1001,0))</f>
        <v>Gobierno</v>
      </c>
      <c r="H81" s="29" t="str">
        <f t="array" ref="H81">INDEX(A!$F$2:$F$1001,MATCH(EF!C81,A!$A$2:$A$1001,0))</f>
        <v>Ejecutivo</v>
      </c>
      <c r="I81" s="29" t="str">
        <f t="array" ref="I81">INDEX(A!$G$2:$G$1001,MATCH(EF!C81,A!$A$2:$A$1001,0))</f>
        <v>Dependencia</v>
      </c>
      <c r="J81" s="29">
        <f t="array" ref="J81">INDEX(A!$H$2:$H$1001,MATCH(EF!C81,A!$A$2:$A$1001,0))</f>
        <v>1824</v>
      </c>
      <c r="K81" s="29" t="str">
        <f t="array" ref="K81">INDEX(A!$I$2:$I$1001,MATCH(EF!C81,A!$A$2:$A$1001,0))</f>
        <v>NA</v>
      </c>
      <c r="L81" s="29" t="str">
        <f t="array" ref="L81">INDEX(A!$J$2:$J$1001,MATCH(EF!C81,A!$A$2:$A$1001,0))</f>
        <v>NA</v>
      </c>
      <c r="M81" s="29">
        <f t="array" ref="M81">INDEX(A!$K$2:$K$1001,MATCH(EF!C81,A!$A$2:$A$1001,0))</f>
        <v>704000</v>
      </c>
      <c r="N81" s="29">
        <f t="array" ref="N81">INDEX(A!$L$2:$L$1001,MATCH(EF!C81,A!$A$2:$A$1001,0))</f>
        <v>0</v>
      </c>
      <c r="O81" s="30" t="str">
        <f t="shared" si="0"/>
        <v>7</v>
      </c>
      <c r="P81" s="30" t="str">
        <f t="shared" si="1"/>
        <v>040</v>
      </c>
      <c r="Q81" s="30" t="str">
        <f t="array" ref="Q81">IF(O81="7",IF(P81="000","Sin región al ser un intermunicipal",INDEX(B!$C$2:$C$126,MATCH(EF!P81,B!$A$2:$A$126,0))),"Sin región al ser un ente Estatal")</f>
        <v>Valles</v>
      </c>
      <c r="R81" s="31">
        <f t="array" ref="R81">IF(O81="7",IF(P81="000","N/A",INDEX(B!$D$2:$D$126,MATCH(EF!P81,B!$A$2:$A$126,0))),B!$D$127)</f>
        <v>9761</v>
      </c>
      <c r="S81" s="31">
        <f t="array" ref="S81">IF(O81="7",IF(P81="000","N/A",INDEX(B!$E$2:$E$126,MATCH(EF!P81,B!$A$2:$A$126,0))),B!$E$127)</f>
        <v>8732</v>
      </c>
    </row>
    <row r="82" spans="1:19" ht="15.75" customHeight="1">
      <c r="A82" s="23">
        <f>COUNTIF(A!$A$2:$A$1001,"&lt;="&amp;A!A82)</f>
        <v>77</v>
      </c>
      <c r="B82" s="24">
        <v>81</v>
      </c>
      <c r="C82" s="29" t="str">
        <f t="array" ref="C82">INDEX(A!$A$2:$A$1001,MATCH(EF!B82,EF!$A$2:$A$1001,0))</f>
        <v>Huejúcar</v>
      </c>
      <c r="D82" s="29" t="str">
        <f t="array" ref="D82">INDEX(A!$B$2:$B$1001,MATCH(EF!C82,A!$A$2:$A$1001,0))</f>
        <v>Municipal</v>
      </c>
      <c r="E82" s="29" t="str">
        <f t="array" ref="E82">INDEX(A!$C$2:$C$1001,MATCH(EF!C82,A!$A$2:$A$1001,0))</f>
        <v>Sí</v>
      </c>
      <c r="F82" s="29">
        <f t="array" ref="F82">INDEX(A!$D$2:$D$1001,MATCH(EF!C82,A!$A$2:$A$1001,0))</f>
        <v>41</v>
      </c>
      <c r="G82" s="29" t="str">
        <f t="array" ref="G82">INDEX(A!$E$2:$E$1001,MATCH(EF!C82,A!$A$2:$A$1001,0))</f>
        <v>Gobierno</v>
      </c>
      <c r="H82" s="29" t="str">
        <f t="array" ref="H82">INDEX(A!$F$2:$F$1001,MATCH(EF!C82,A!$A$2:$A$1001,0))</f>
        <v>Ejecutivo</v>
      </c>
      <c r="I82" s="29" t="str">
        <f t="array" ref="I82">INDEX(A!$G$2:$G$1001,MATCH(EF!C82,A!$A$2:$A$1001,0))</f>
        <v>Dependencia</v>
      </c>
      <c r="J82" s="29">
        <f t="array" ref="J82">INDEX(A!$H$2:$H$1001,MATCH(EF!C82,A!$A$2:$A$1001,0))</f>
        <v>1861</v>
      </c>
      <c r="K82" s="29" t="str">
        <f t="array" ref="K82">INDEX(A!$I$2:$I$1001,MATCH(EF!C82,A!$A$2:$A$1001,0))</f>
        <v>NA</v>
      </c>
      <c r="L82" s="29" t="str">
        <f t="array" ref="L82">INDEX(A!$J$2:$J$1001,MATCH(EF!C82,A!$A$2:$A$1001,0))</f>
        <v>NA</v>
      </c>
      <c r="M82" s="29">
        <f t="array" ref="M82">INDEX(A!$K$2:$K$1001,MATCH(EF!C82,A!$A$2:$A$1001,0))</f>
        <v>704100</v>
      </c>
      <c r="N82" s="29">
        <f t="array" ref="N82">INDEX(A!$L$2:$L$1001,MATCH(EF!C82,A!$A$2:$A$1001,0))</f>
        <v>0</v>
      </c>
      <c r="O82" s="30" t="str">
        <f t="shared" si="0"/>
        <v>7</v>
      </c>
      <c r="P82" s="30" t="str">
        <f t="shared" si="1"/>
        <v>041</v>
      </c>
      <c r="Q82" s="30" t="str">
        <f t="array" ref="Q82">IF(O82="7",IF(P82="000","Sin región al ser un intermunicipal",INDEX(B!$C$2:$C$126,MATCH(EF!P82,B!$A$2:$A$126,0))),"Sin región al ser un ente Estatal")</f>
        <v>Norte</v>
      </c>
      <c r="R82" s="31">
        <f t="array" ref="R82">IF(O82="7",IF(P82="000","N/A",INDEX(B!$D$2:$D$126,MATCH(EF!P82,B!$A$2:$A$126,0))),B!$D$127)</f>
        <v>5633</v>
      </c>
      <c r="S82" s="31">
        <f t="array" ref="S82">IF(O82="7",IF(P82="000","N/A",INDEX(B!$E$2:$E$126,MATCH(EF!P82,B!$A$2:$A$126,0))),B!$E$127)</f>
        <v>5920</v>
      </c>
    </row>
    <row r="83" spans="1:19" ht="15.75" customHeight="1">
      <c r="A83" s="23">
        <f>COUNTIF(A!$A$2:$A$1001,"&lt;="&amp;A!A83)</f>
        <v>358</v>
      </c>
      <c r="B83" s="24">
        <v>82</v>
      </c>
      <c r="C83" s="29" t="str">
        <f t="array" ref="C83">INDEX(A!$A$2:$A$1001,MATCH(EF!B83,EF!$A$2:$A$1001,0))</f>
        <v>Huejuquilla el Alto</v>
      </c>
      <c r="D83" s="29" t="str">
        <f t="array" ref="D83">INDEX(A!$B$2:$B$1001,MATCH(EF!C83,A!$A$2:$A$1001,0))</f>
        <v>Municipal</v>
      </c>
      <c r="E83" s="29" t="str">
        <f t="array" ref="E83">INDEX(A!$C$2:$C$1001,MATCH(EF!C83,A!$A$2:$A$1001,0))</f>
        <v>Sí</v>
      </c>
      <c r="F83" s="29">
        <f t="array" ref="F83">INDEX(A!$D$2:$D$1001,MATCH(EF!C83,A!$A$2:$A$1001,0))</f>
        <v>42</v>
      </c>
      <c r="G83" s="29" t="str">
        <f t="array" ref="G83">INDEX(A!$E$2:$E$1001,MATCH(EF!C83,A!$A$2:$A$1001,0))</f>
        <v>Gobierno</v>
      </c>
      <c r="H83" s="29" t="str">
        <f t="array" ref="H83">INDEX(A!$F$2:$F$1001,MATCH(EF!C83,A!$A$2:$A$1001,0))</f>
        <v>Ejecutivo</v>
      </c>
      <c r="I83" s="29" t="str">
        <f t="array" ref="I83">INDEX(A!$G$2:$G$1001,MATCH(EF!C83,A!$A$2:$A$1001,0))</f>
        <v>Dependencia</v>
      </c>
      <c r="J83" s="29">
        <f t="array" ref="J83">INDEX(A!$H$2:$H$1001,MATCH(EF!C83,A!$A$2:$A$1001,0))</f>
        <v>1861</v>
      </c>
      <c r="K83" s="29" t="str">
        <f t="array" ref="K83">INDEX(A!$I$2:$I$1001,MATCH(EF!C83,A!$A$2:$A$1001,0))</f>
        <v>NA</v>
      </c>
      <c r="L83" s="29" t="str">
        <f t="array" ref="L83">INDEX(A!$J$2:$J$1001,MATCH(EF!C83,A!$A$2:$A$1001,0))</f>
        <v>NA</v>
      </c>
      <c r="M83" s="29">
        <f t="array" ref="M83">INDEX(A!$K$2:$K$1001,MATCH(EF!C83,A!$A$2:$A$1001,0))</f>
        <v>704200</v>
      </c>
      <c r="N83" s="29">
        <f t="array" ref="N83">INDEX(A!$L$2:$L$1001,MATCH(EF!C83,A!$A$2:$A$1001,0))</f>
        <v>0</v>
      </c>
      <c r="O83" s="30" t="str">
        <f t="shared" si="0"/>
        <v>7</v>
      </c>
      <c r="P83" s="30" t="str">
        <f t="shared" si="1"/>
        <v>042</v>
      </c>
      <c r="Q83" s="30" t="str">
        <f t="array" ref="Q83">IF(O83="7",IF(P83="000","Sin región al ser un intermunicipal",INDEX(B!$C$2:$C$126,MATCH(EF!P83,B!$A$2:$A$126,0))),"Sin región al ser un ente Estatal")</f>
        <v>Norte</v>
      </c>
      <c r="R83" s="31">
        <f t="array" ref="R83">IF(O83="7",IF(P83="000","N/A",INDEX(B!$D$2:$D$126,MATCH(EF!P83,B!$A$2:$A$126,0))),B!$D$127)</f>
        <v>8787</v>
      </c>
      <c r="S83" s="31">
        <f t="array" ref="S83">IF(O83="7",IF(P83="000","N/A",INDEX(B!$E$2:$E$126,MATCH(EF!P83,B!$A$2:$A$126,0))),B!$E$127)</f>
        <v>10015</v>
      </c>
    </row>
    <row r="84" spans="1:19" ht="15.75" customHeight="1">
      <c r="A84" s="23">
        <f>COUNTIF(A!$A$2:$A$1001,"&lt;="&amp;A!A84)</f>
        <v>143</v>
      </c>
      <c r="B84" s="24">
        <v>83</v>
      </c>
      <c r="C84" s="29" t="str">
        <f t="array" ref="C84">INDEX(A!$A$2:$A$1001,MATCH(EF!B84,EF!$A$2:$A$1001,0))</f>
        <v>Instituto de Alternativas para los Jóvenes de Tlajomulco de Zúñiga</v>
      </c>
      <c r="D84" s="29" t="str">
        <f t="array" ref="D84">INDEX(A!$B$2:$B$1001,MATCH(EF!C84,A!$A$2:$A$1001,0))</f>
        <v>Municipal</v>
      </c>
      <c r="E84" s="29" t="str">
        <f t="array" ref="E84">INDEX(A!$C$2:$C$1001,MATCH(EF!C84,A!$A$2:$A$1001,0))</f>
        <v>Sí</v>
      </c>
      <c r="F84" s="29">
        <f t="array" ref="F84">INDEX(A!$D$2:$D$1001,MATCH(EF!C84,A!$A$2:$A$1001,0))</f>
        <v>97</v>
      </c>
      <c r="G84" s="29" t="str">
        <f t="array" ref="G84">INDEX(A!$E$2:$E$1001,MATCH(EF!C84,A!$A$2:$A$1001,0))</f>
        <v>Asistencia social</v>
      </c>
      <c r="H84" s="29" t="str">
        <f t="array" ref="H84">INDEX(A!$F$2:$F$1001,MATCH(EF!C84,A!$A$2:$A$1001,0))</f>
        <v>Ejecutivo</v>
      </c>
      <c r="I84" s="29" t="str">
        <f t="array" ref="I84">INDEX(A!$G$2:$G$1001,MATCH(EF!C84,A!$A$2:$A$1001,0))</f>
        <v>OPD</v>
      </c>
      <c r="J84" s="29">
        <f t="array" ref="J84">INDEX(A!$H$2:$H$1001,MATCH(EF!C84,A!$A$2:$A$1001,0))</f>
        <v>2013</v>
      </c>
      <c r="K84" s="29" t="str">
        <f t="array" ref="K84">INDEX(A!$I$2:$I$1001,MATCH(EF!C84,A!$A$2:$A$1001,0))</f>
        <v>NA</v>
      </c>
      <c r="L84" s="29" t="str">
        <f t="array" ref="L84">INDEX(A!$J$2:$J$1001,MATCH(EF!C84,A!$A$2:$A$1001,0))</f>
        <v>NA</v>
      </c>
      <c r="M84" s="29">
        <f t="array" ref="M84">INDEX(A!$K$2:$K$1001,MATCH(EF!C84,A!$A$2:$A$1001,0))</f>
        <v>709705</v>
      </c>
      <c r="N84" s="29">
        <f t="array" ref="N84">INDEX(A!$L$2:$L$1001,MATCH(EF!C84,A!$A$2:$A$1001,0))</f>
        <v>0</v>
      </c>
      <c r="O84" s="30" t="str">
        <f t="shared" si="0"/>
        <v>7</v>
      </c>
      <c r="P84" s="30" t="str">
        <f t="shared" si="1"/>
        <v>097</v>
      </c>
      <c r="Q84" s="30" t="str">
        <f t="array" ref="Q84">IF(O84="7",IF(P84="000","Sin región al ser un intermunicipal",INDEX(B!$C$2:$C$126,MATCH(EF!P84,B!$A$2:$A$126,0))),"Sin región al ser un ente Estatal")</f>
        <v>Centro</v>
      </c>
      <c r="R84" s="31">
        <f t="array" ref="R84">IF(O84="7",IF(P84="000","N/A",INDEX(B!$D$2:$D$126,MATCH(EF!P84,B!$A$2:$A$126,0))),B!$D$127)</f>
        <v>549442</v>
      </c>
      <c r="S84" s="31">
        <f t="array" ref="S84">IF(O84="7",IF(P84="000","N/A",INDEX(B!$E$2:$E$126,MATCH(EF!P84,B!$A$2:$A$126,0))),B!$E$127)</f>
        <v>727750</v>
      </c>
    </row>
    <row r="85" spans="1:19" ht="15.75" customHeight="1">
      <c r="A85" s="23">
        <f>COUNTIF(A!$A$2:$A$1001,"&lt;="&amp;A!A85)</f>
        <v>359</v>
      </c>
      <c r="B85" s="24">
        <v>84</v>
      </c>
      <c r="C85" s="29" t="str">
        <f t="array" ref="C85">INDEX(A!$A$2:$A$1001,MATCH(EF!B85,EF!$A$2:$A$1001,0))</f>
        <v>Instituto de Alternativas para los Jóvenes de Tonalá</v>
      </c>
      <c r="D85" s="29" t="str">
        <f t="array" ref="D85">INDEX(A!$B$2:$B$1001,MATCH(EF!C85,A!$A$2:$A$1001,0))</f>
        <v>Municipal</v>
      </c>
      <c r="E85" s="29" t="str">
        <f t="array" ref="E85">INDEX(A!$C$2:$C$1001,MATCH(EF!C85,A!$A$2:$A$1001,0))</f>
        <v>Sí</v>
      </c>
      <c r="F85" s="29">
        <f t="array" ref="F85">INDEX(A!$D$2:$D$1001,MATCH(EF!C85,A!$A$2:$A$1001,0))</f>
        <v>101</v>
      </c>
      <c r="G85" s="29" t="str">
        <f t="array" ref="G85">INDEX(A!$E$2:$E$1001,MATCH(EF!C85,A!$A$2:$A$1001,0))</f>
        <v>Asistencia social</v>
      </c>
      <c r="H85" s="29" t="str">
        <f t="array" ref="H85">INDEX(A!$F$2:$F$1001,MATCH(EF!C85,A!$A$2:$A$1001,0))</f>
        <v>Ejecutivo</v>
      </c>
      <c r="I85" s="29" t="str">
        <f t="array" ref="I85">INDEX(A!$G$2:$G$1001,MATCH(EF!C85,A!$A$2:$A$1001,0))</f>
        <v>OPD</v>
      </c>
      <c r="J85" s="29">
        <f t="array" ref="J85">INDEX(A!$H$2:$H$1001,MATCH(EF!C85,A!$A$2:$A$1001,0))</f>
        <v>2008</v>
      </c>
      <c r="K85" s="29" t="str">
        <f t="array" ref="K85">INDEX(A!$I$2:$I$1001,MATCH(EF!C85,A!$A$2:$A$1001,0))</f>
        <v>NA</v>
      </c>
      <c r="L85" s="29" t="str">
        <f t="array" ref="L85">INDEX(A!$J$2:$J$1001,MATCH(EF!C85,A!$A$2:$A$1001,0))</f>
        <v>NA</v>
      </c>
      <c r="M85" s="29">
        <f t="array" ref="M85">INDEX(A!$K$2:$K$1001,MATCH(EF!C85,A!$A$2:$A$1001,0))</f>
        <v>710102</v>
      </c>
      <c r="N85" s="29">
        <f t="array" ref="N85">INDEX(A!$L$2:$L$1001,MATCH(EF!C85,A!$A$2:$A$1001,0))</f>
        <v>0</v>
      </c>
      <c r="O85" s="30" t="str">
        <f t="shared" si="0"/>
        <v>7</v>
      </c>
      <c r="P85" s="30" t="str">
        <f t="shared" si="1"/>
        <v>101</v>
      </c>
      <c r="Q85" s="30" t="str">
        <f t="array" ref="Q85">IF(O85="7",IF(P85="000","Sin región al ser un intermunicipal",INDEX(B!$C$2:$C$126,MATCH(EF!P85,B!$A$2:$A$126,0))),"Sin región al ser un ente Estatal")</f>
        <v>Centro</v>
      </c>
      <c r="R85" s="31">
        <f t="array" ref="R85">IF(O85="7",IF(P85="000","N/A",INDEX(B!$D$2:$D$126,MATCH(EF!P85,B!$A$2:$A$126,0))),B!$D$127)</f>
        <v>536111</v>
      </c>
      <c r="S85" s="31">
        <f t="array" ref="S85">IF(O85="7",IF(P85="000","N/A",INDEX(B!$E$2:$E$126,MATCH(EF!P85,B!$A$2:$A$126,0))),B!$E$127)</f>
        <v>569913</v>
      </c>
    </row>
    <row r="86" spans="1:19" ht="15.75" customHeight="1">
      <c r="A86" s="23">
        <f>COUNTIF(A!$A$2:$A$1001,"&lt;="&amp;A!A86)</f>
        <v>12</v>
      </c>
      <c r="B86" s="24">
        <v>85</v>
      </c>
      <c r="C86" s="29" t="str">
        <f t="array" ref="C86">INDEX(A!$A$2:$A$1001,MATCH(EF!B86,EF!$A$2:$A$1001,0))</f>
        <v>Instituto de Atención a la Juventud Teocaltichense</v>
      </c>
      <c r="D86" s="29" t="str">
        <f t="array" ref="D86">INDEX(A!$B$2:$B$1001,MATCH(EF!C86,A!$A$2:$A$1001,0))</f>
        <v>Municipal</v>
      </c>
      <c r="E86" s="29" t="str">
        <f t="array" ref="E86">INDEX(A!$C$2:$C$1001,MATCH(EF!C86,A!$A$2:$A$1001,0))</f>
        <v>Sí</v>
      </c>
      <c r="F86" s="29">
        <f t="array" ref="F86">INDEX(A!$D$2:$D$1001,MATCH(EF!C86,A!$A$2:$A$1001,0))</f>
        <v>91</v>
      </c>
      <c r="G86" s="29" t="str">
        <f t="array" ref="G86">INDEX(A!$E$2:$E$1001,MATCH(EF!C86,A!$A$2:$A$1001,0))</f>
        <v>Asistencia social</v>
      </c>
      <c r="H86" s="29" t="str">
        <f t="array" ref="H86">INDEX(A!$F$2:$F$1001,MATCH(EF!C86,A!$A$2:$A$1001,0))</f>
        <v>Ejecutivo</v>
      </c>
      <c r="I86" s="29" t="str">
        <f t="array" ref="I86">INDEX(A!$G$2:$G$1001,MATCH(EF!C86,A!$A$2:$A$1001,0))</f>
        <v>OPD</v>
      </c>
      <c r="J86" s="29">
        <f t="array" ref="J86">INDEX(A!$H$2:$H$1001,MATCH(EF!C86,A!$A$2:$A$1001,0))</f>
        <v>2010</v>
      </c>
      <c r="K86" s="29" t="str">
        <f t="array" ref="K86">INDEX(A!$I$2:$I$1001,MATCH(EF!C86,A!$A$2:$A$1001,0))</f>
        <v>NA</v>
      </c>
      <c r="L86" s="29" t="str">
        <f t="array" ref="L86">INDEX(A!$J$2:$J$1001,MATCH(EF!C86,A!$A$2:$A$1001,0))</f>
        <v xml:space="preserve">Gaceta municipal número: Ejemplar 1 ordinario </v>
      </c>
      <c r="M86" s="29">
        <f t="array" ref="M86">INDEX(A!$K$2:$K$1001,MATCH(EF!C86,A!$A$2:$A$1001,0))</f>
        <v>709102</v>
      </c>
      <c r="N86" s="29">
        <f t="array" ref="N86">INDEX(A!$L$2:$L$1001,MATCH(EF!C86,A!$A$2:$A$1001,0))</f>
        <v>0</v>
      </c>
      <c r="O86" s="30" t="str">
        <f t="shared" si="0"/>
        <v>7</v>
      </c>
      <c r="P86" s="30" t="str">
        <f t="shared" si="1"/>
        <v>091</v>
      </c>
      <c r="Q86" s="30" t="str">
        <f t="array" ref="Q86">IF(O86="7",IF(P86="000","Sin región al ser un intermunicipal",INDEX(B!$C$2:$C$126,MATCH(EF!P86,B!$A$2:$A$126,0))),"Sin región al ser un ente Estatal")</f>
        <v xml:space="preserve">Altos Norte  </v>
      </c>
      <c r="R86" s="31">
        <f t="array" ref="R86">IF(O86="7",IF(P86="000","N/A",INDEX(B!$D$2:$D$126,MATCH(EF!P86,B!$A$2:$A$126,0))),B!$D$127)</f>
        <v>41278</v>
      </c>
      <c r="S86" s="31">
        <f t="array" ref="S86">IF(O86="7",IF(P86="000","N/A",INDEX(B!$E$2:$E$126,MATCH(EF!P86,B!$A$2:$A$126,0))),B!$E$127)</f>
        <v>39839</v>
      </c>
    </row>
    <row r="87" spans="1:19" ht="15.75" customHeight="1">
      <c r="A87" s="23">
        <f>COUNTIF(A!$A$2:$A$1001,"&lt;="&amp;A!A87)</f>
        <v>63</v>
      </c>
      <c r="B87" s="24">
        <v>86</v>
      </c>
      <c r="C87" s="29" t="str">
        <f t="array" ref="C87">INDEX(A!$A$2:$A$1001,MATCH(EF!B87,EF!$A$2:$A$1001,0))</f>
        <v>Instituto de Cultura, Recreación y Deporte del Municipio de Tlajomulco de Zúñiga</v>
      </c>
      <c r="D87" s="29" t="str">
        <f t="array" ref="D87">INDEX(A!$B$2:$B$1001,MATCH(EF!C87,A!$A$2:$A$1001,0))</f>
        <v>Municipal</v>
      </c>
      <c r="E87" s="29" t="str">
        <f t="array" ref="E87">INDEX(A!$C$2:$C$1001,MATCH(EF!C87,A!$A$2:$A$1001,0))</f>
        <v>Sí</v>
      </c>
      <c r="F87" s="29">
        <f t="array" ref="F87">INDEX(A!$D$2:$D$1001,MATCH(EF!C87,A!$A$2:$A$1001,0))</f>
        <v>97</v>
      </c>
      <c r="G87" s="29" t="str">
        <f t="array" ref="G87">INDEX(A!$E$2:$E$1001,MATCH(EF!C87,A!$A$2:$A$1001,0))</f>
        <v>Cultura</v>
      </c>
      <c r="H87" s="29" t="str">
        <f t="array" ref="H87">INDEX(A!$F$2:$F$1001,MATCH(EF!C87,A!$A$2:$A$1001,0))</f>
        <v>Ejecutivo</v>
      </c>
      <c r="I87" s="29" t="str">
        <f t="array" ref="I87">INDEX(A!$G$2:$G$1001,MATCH(EF!C87,A!$A$2:$A$1001,0))</f>
        <v>OPD</v>
      </c>
      <c r="J87" s="29">
        <f t="array" ref="J87">INDEX(A!$H$2:$H$1001,MATCH(EF!C87,A!$A$2:$A$1001,0))</f>
        <v>2010</v>
      </c>
      <c r="K87" s="29" t="str">
        <f t="array" ref="K87">INDEX(A!$I$2:$I$1001,MATCH(EF!C87,A!$A$2:$A$1001,0))</f>
        <v>NA</v>
      </c>
      <c r="L87" s="29" t="str">
        <f t="array" ref="L87">INDEX(A!$J$2:$J$1001,MATCH(EF!C87,A!$A$2:$A$1001,0))</f>
        <v>NA</v>
      </c>
      <c r="M87" s="29">
        <f t="array" ref="M87">INDEX(A!$K$2:$K$1001,MATCH(EF!C87,A!$A$2:$A$1001,0))</f>
        <v>709702</v>
      </c>
      <c r="N87" s="29">
        <f t="array" ref="N87">INDEX(A!$L$2:$L$1001,MATCH(EF!C87,A!$A$2:$A$1001,0))</f>
        <v>0</v>
      </c>
      <c r="O87" s="30" t="str">
        <f t="shared" si="0"/>
        <v>7</v>
      </c>
      <c r="P87" s="30" t="str">
        <f t="shared" si="1"/>
        <v>097</v>
      </c>
      <c r="Q87" s="30" t="str">
        <f t="array" ref="Q87">IF(O87="7",IF(P87="000","Sin región al ser un intermunicipal",INDEX(B!$C$2:$C$126,MATCH(EF!P87,B!$A$2:$A$126,0))),"Sin región al ser un ente Estatal")</f>
        <v>Centro</v>
      </c>
      <c r="R87" s="31">
        <f t="array" ref="R87">IF(O87="7",IF(P87="000","N/A",INDEX(B!$D$2:$D$126,MATCH(EF!P87,B!$A$2:$A$126,0))),B!$D$127)</f>
        <v>549442</v>
      </c>
      <c r="S87" s="31">
        <f t="array" ref="S87">IF(O87="7",IF(P87="000","N/A",INDEX(B!$E$2:$E$126,MATCH(EF!P87,B!$A$2:$A$126,0))),B!$E$127)</f>
        <v>727750</v>
      </c>
    </row>
    <row r="88" spans="1:19" ht="15.75" customHeight="1">
      <c r="A88" s="23">
        <f>COUNTIF(A!$A$2:$A$1001,"&lt;="&amp;A!A88)</f>
        <v>145</v>
      </c>
      <c r="B88" s="24">
        <v>87</v>
      </c>
      <c r="C88" s="29" t="str">
        <f t="array" ref="C88">INDEX(A!$A$2:$A$1001,MATCH(EF!B88,EF!$A$2:$A$1001,0))</f>
        <v>Instituto de la Mujer Tenamaxtlán</v>
      </c>
      <c r="D88" s="29" t="str">
        <f t="array" ref="D88">INDEX(A!$B$2:$B$1001,MATCH(EF!C88,A!$A$2:$A$1001,0))</f>
        <v>Municipal</v>
      </c>
      <c r="E88" s="29" t="str">
        <f t="array" ref="E88">INDEX(A!$C$2:$C$1001,MATCH(EF!C88,A!$A$2:$A$1001,0))</f>
        <v>Sí</v>
      </c>
      <c r="F88" s="29">
        <f t="array" ref="F88">INDEX(A!$D$2:$D$1001,MATCH(EF!C88,A!$A$2:$A$1001,0))</f>
        <v>90</v>
      </c>
      <c r="G88" s="29" t="str">
        <f t="array" ref="G88">INDEX(A!$E$2:$E$1001,MATCH(EF!C88,A!$A$2:$A$1001,0))</f>
        <v>Asistencia social</v>
      </c>
      <c r="H88" s="29" t="str">
        <f t="array" ref="H88">INDEX(A!$F$2:$F$1001,MATCH(EF!C88,A!$A$2:$A$1001,0))</f>
        <v>Ejecutivo</v>
      </c>
      <c r="I88" s="29" t="str">
        <f t="array" ref="I88">INDEX(A!$G$2:$G$1001,MATCH(EF!C88,A!$A$2:$A$1001,0))</f>
        <v>OPD</v>
      </c>
      <c r="J88" s="29">
        <f t="array" ref="J88">INDEX(A!$H$2:$H$1001,MATCH(EF!C88,A!$A$2:$A$1001,0))</f>
        <v>2015</v>
      </c>
      <c r="K88" s="29" t="str">
        <f t="array" ref="K88">INDEX(A!$I$2:$I$1001,MATCH(EF!C88,A!$A$2:$A$1001,0))</f>
        <v>NA</v>
      </c>
      <c r="L88" s="29" t="str">
        <f t="array" ref="L88">INDEX(A!$J$2:$J$1001,MATCH(EF!C88,A!$A$2:$A$1001,0))</f>
        <v>NA</v>
      </c>
      <c r="M88" s="29">
        <f t="array" ref="M88">INDEX(A!$K$2:$K$1001,MATCH(EF!C88,A!$A$2:$A$1001,0))</f>
        <v>709002</v>
      </c>
      <c r="N88" s="29">
        <f t="array" ref="N88">INDEX(A!$L$2:$L$1001,MATCH(EF!C88,A!$A$2:$A$1001,0))</f>
        <v>0</v>
      </c>
      <c r="O88" s="30" t="str">
        <f t="shared" si="0"/>
        <v>7</v>
      </c>
      <c r="P88" s="30" t="str">
        <f t="shared" si="1"/>
        <v>090</v>
      </c>
      <c r="Q88" s="30" t="str">
        <f t="array" ref="Q88">IF(O88="7",IF(P88="000","Sin región al ser un intermunicipal",INDEX(B!$C$2:$C$126,MATCH(EF!P88,B!$A$2:$A$126,0))),"Sin región al ser un ente Estatal")</f>
        <v>Sierra de Amula</v>
      </c>
      <c r="R88" s="31">
        <f t="array" ref="R88">IF(O88="7",IF(P88="000","N/A",INDEX(B!$D$2:$D$126,MATCH(EF!P88,B!$A$2:$A$126,0))),B!$D$127)</f>
        <v>7005</v>
      </c>
      <c r="S88" s="31">
        <f t="array" ref="S88">IF(O88="7",IF(P88="000","N/A",INDEX(B!$E$2:$E$126,MATCH(EF!P88,B!$A$2:$A$126,0))),B!$E$127)</f>
        <v>7302</v>
      </c>
    </row>
    <row r="89" spans="1:19" ht="15.75" customHeight="1">
      <c r="A89" s="23">
        <f>COUNTIF(A!$A$2:$A$1001,"&lt;="&amp;A!A89)</f>
        <v>123</v>
      </c>
      <c r="B89" s="24">
        <v>88</v>
      </c>
      <c r="C89" s="29" t="str">
        <f t="array" ref="C89">INDEX(A!$A$2:$A$1001,MATCH(EF!B89,EF!$A$2:$A$1001,0))</f>
        <v>Instituto de las Mujeres de Cuquío</v>
      </c>
      <c r="D89" s="29" t="str">
        <f t="array" ref="D89">INDEX(A!$B$2:$B$1001,MATCH(EF!C89,A!$A$2:$A$1001,0))</f>
        <v>Municipal</v>
      </c>
      <c r="E89" s="29" t="str">
        <f t="array" ref="E89">INDEX(A!$C$2:$C$1001,MATCH(EF!C89,A!$A$2:$A$1001,0))</f>
        <v>Sí</v>
      </c>
      <c r="F89" s="29">
        <f t="array" ref="F89">INDEX(A!$D$2:$D$1001,MATCH(EF!C89,A!$A$2:$A$1001,0))</f>
        <v>29</v>
      </c>
      <c r="G89" s="29" t="str">
        <f t="array" ref="G89">INDEX(A!$E$2:$E$1001,MATCH(EF!C89,A!$A$2:$A$1001,0))</f>
        <v>Asistencia social</v>
      </c>
      <c r="H89" s="29" t="str">
        <f t="array" ref="H89">INDEX(A!$F$2:$F$1001,MATCH(EF!C89,A!$A$2:$A$1001,0))</f>
        <v>Ejecutivo</v>
      </c>
      <c r="I89" s="29" t="str">
        <f t="array" ref="I89">INDEX(A!$G$2:$G$1001,MATCH(EF!C89,A!$A$2:$A$1001,0))</f>
        <v>OPD</v>
      </c>
      <c r="J89" s="29" t="str">
        <f t="array" ref="J89">INDEX(A!$H$2:$H$1001,MATCH(EF!C89,A!$A$2:$A$1001,0))</f>
        <v>NA</v>
      </c>
      <c r="K89" s="29" t="str">
        <f t="array" ref="K89">INDEX(A!$I$2:$I$1001,MATCH(EF!C89,A!$A$2:$A$1001,0))</f>
        <v>NA</v>
      </c>
      <c r="L89" s="29" t="str">
        <f t="array" ref="L89">INDEX(A!$J$2:$J$1001,MATCH(EF!C89,A!$A$2:$A$1001,0))</f>
        <v>NA</v>
      </c>
      <c r="M89" s="29">
        <f t="array" ref="M89">INDEX(A!$K$2:$K$1001,MATCH(EF!C89,A!$A$2:$A$1001,0))</f>
        <v>702902</v>
      </c>
      <c r="N89" s="29">
        <f t="array" ref="N89">INDEX(A!$L$2:$L$1001,MATCH(EF!C89,A!$A$2:$A$1001,0))</f>
        <v>0</v>
      </c>
      <c r="O89" s="30" t="str">
        <f t="shared" si="0"/>
        <v>7</v>
      </c>
      <c r="P89" s="30" t="str">
        <f t="shared" si="1"/>
        <v>029</v>
      </c>
      <c r="Q89" s="30" t="str">
        <f t="array" ref="Q89">IF(O89="7",IF(P89="000","Sin región al ser un intermunicipal",INDEX(B!$C$2:$C$126,MATCH(EF!P89,B!$A$2:$A$126,0))),"Sin región al ser un ente Estatal")</f>
        <v>Centro</v>
      </c>
      <c r="R89" s="31">
        <f t="array" ref="R89">IF(O89="7",IF(P89="000","N/A",INDEX(B!$D$2:$D$126,MATCH(EF!P89,B!$A$2:$A$126,0))),B!$D$127)</f>
        <v>17980</v>
      </c>
      <c r="S89" s="31">
        <f t="array" ref="S89">IF(O89="7",IF(P89="000","N/A",INDEX(B!$E$2:$E$126,MATCH(EF!P89,B!$A$2:$A$126,0))),B!$E$127)</f>
        <v>17820</v>
      </c>
    </row>
    <row r="90" spans="1:19" ht="15.75" customHeight="1">
      <c r="A90" s="23">
        <f>COUNTIF(A!$A$2:$A$1001,"&lt;="&amp;A!A90)</f>
        <v>14</v>
      </c>
      <c r="B90" s="24">
        <v>89</v>
      </c>
      <c r="C90" s="29" t="str">
        <f t="array" ref="C90">INDEX(A!$A$2:$A$1001,MATCH(EF!B90,EF!$A$2:$A$1001,0))</f>
        <v>Instituto de las Mujeres y para la Igualdad Sustantiva del Municipio de San Pedro Tlaquepaque</v>
      </c>
      <c r="D90" s="29" t="str">
        <f t="array" ref="D90">INDEX(A!$B$2:$B$1001,MATCH(EF!C90,A!$A$2:$A$1001,0))</f>
        <v>Municipal</v>
      </c>
      <c r="E90" s="29" t="str">
        <f t="array" ref="E90">INDEX(A!$C$2:$C$1001,MATCH(EF!C90,A!$A$2:$A$1001,0))</f>
        <v>Sí</v>
      </c>
      <c r="F90" s="29">
        <f t="array" ref="F90">INDEX(A!$D$2:$D$1001,MATCH(EF!C90,A!$A$2:$A$1001,0))</f>
        <v>98</v>
      </c>
      <c r="G90" s="29" t="str">
        <f t="array" ref="G90">INDEX(A!$E$2:$E$1001,MATCH(EF!C90,A!$A$2:$A$1001,0))</f>
        <v>Asistencia social</v>
      </c>
      <c r="H90" s="29" t="str">
        <f t="array" ref="H90">INDEX(A!$F$2:$F$1001,MATCH(EF!C90,A!$A$2:$A$1001,0))</f>
        <v>Ejecutivo</v>
      </c>
      <c r="I90" s="29" t="str">
        <f t="array" ref="I90">INDEX(A!$G$2:$G$1001,MATCH(EF!C90,A!$A$2:$A$1001,0))</f>
        <v>OPD</v>
      </c>
      <c r="J90" s="29">
        <f t="array" ref="J90">INDEX(A!$H$2:$H$1001,MATCH(EF!C90,A!$A$2:$A$1001,0))</f>
        <v>2010</v>
      </c>
      <c r="K90" s="29" t="str">
        <f t="array" ref="K90">INDEX(A!$I$2:$I$1001,MATCH(EF!C90,A!$A$2:$A$1001,0))</f>
        <v>NA</v>
      </c>
      <c r="L90" s="29" t="str">
        <f t="array" ref="L90">INDEX(A!$J$2:$J$1001,MATCH(EF!C90,A!$A$2:$A$1001,0))</f>
        <v>Instituto de las Mujeres y para la Igualdad Sustantiva del Municipio de San Pedro Tlaquepaque
Acta de sesión ordinaria número 19. Julio 2016
Instituto Municipal de las Mujeres en San Pedro Tlaquepaque
Gaceta diciembre 2012. Año 01. Número 3
Instituto Municipal de las Mujeres en Tlaquepaque
Gaceta marzo 2010. Acta de sesión ordinaria número 5</v>
      </c>
      <c r="M90" s="29">
        <f t="array" ref="M90">INDEX(A!$K$2:$K$1001,MATCH(EF!C90,A!$A$2:$A$1001,0))</f>
        <v>709804</v>
      </c>
      <c r="N90" s="29">
        <f t="array" ref="N90">INDEX(A!$L$2:$L$1001,MATCH(EF!C90,A!$A$2:$A$1001,0))</f>
        <v>0</v>
      </c>
      <c r="O90" s="30" t="str">
        <f t="shared" si="0"/>
        <v>7</v>
      </c>
      <c r="P90" s="30" t="str">
        <f t="shared" si="1"/>
        <v>098</v>
      </c>
      <c r="Q90" s="30" t="str">
        <f t="array" ref="Q90">IF(O90="7",IF(P90="000","Sin región al ser un intermunicipal",INDEX(B!$C$2:$C$126,MATCH(EF!P90,B!$A$2:$A$126,0))),"Sin región al ser un ente Estatal")</f>
        <v>Centro</v>
      </c>
      <c r="R90" s="31">
        <f t="array" ref="R90">IF(O90="7",IF(P90="000","N/A",INDEX(B!$D$2:$D$126,MATCH(EF!P90,B!$A$2:$A$126,0))),B!$D$127)</f>
        <v>664193</v>
      </c>
      <c r="S90" s="31">
        <f t="array" ref="S90">IF(O90="7",IF(P90="000","N/A",INDEX(B!$E$2:$E$126,MATCH(EF!P90,B!$A$2:$A$126,0))),B!$E$127)</f>
        <v>687127</v>
      </c>
    </row>
    <row r="91" spans="1:19" ht="15.75" customHeight="1">
      <c r="A91" s="23">
        <f>COUNTIF(A!$A$2:$A$1001,"&lt;="&amp;A!A91)</f>
        <v>16</v>
      </c>
      <c r="B91" s="24">
        <v>90</v>
      </c>
      <c r="C91" s="29" t="str">
        <f t="array" ref="C91">INDEX(A!$A$2:$A$1001,MATCH(EF!B91,EF!$A$2:$A$1001,0))</f>
        <v>Instituto de Planeación y Gestión del Desarrollo</v>
      </c>
      <c r="D91" s="29" t="str">
        <f t="array" ref="D91">INDEX(A!$B$2:$B$1001,MATCH(EF!C91,A!$A$2:$A$1001,0))</f>
        <v>Intermunicipal</v>
      </c>
      <c r="E91" s="29" t="str">
        <f t="array" ref="E91">INDEX(A!$C$2:$C$1001,MATCH(EF!C91,A!$A$2:$A$1001,0))</f>
        <v>Sí</v>
      </c>
      <c r="F91" s="29">
        <f t="array" ref="F91">INDEX(A!$D$2:$D$1001,MATCH(EF!C91,A!$A$2:$A$1001,0))</f>
        <v>999</v>
      </c>
      <c r="G91" s="29" t="str">
        <f t="array" ref="G91">INDEX(A!$E$2:$E$1001,MATCH(EF!C91,A!$A$2:$A$1001,0))</f>
        <v>Territorio</v>
      </c>
      <c r="H91" s="29" t="str">
        <f t="array" ref="H91">INDEX(A!$F$2:$F$1001,MATCH(EF!C91,A!$A$2:$A$1001,0))</f>
        <v>Ejecutivo</v>
      </c>
      <c r="I91" s="29" t="str">
        <f t="array" ref="I91">INDEX(A!$G$2:$G$1001,MATCH(EF!C91,A!$A$2:$A$1001,0))</f>
        <v>OPD</v>
      </c>
      <c r="J91" s="29">
        <f t="array" ref="J91">INDEX(A!$H$2:$H$1001,MATCH(EF!C91,A!$A$2:$A$1001,0))</f>
        <v>2011</v>
      </c>
      <c r="K91" s="29" t="str">
        <f t="array" ref="K91">INDEX(A!$I$2:$I$1001,MATCH(EF!C91,A!$A$2:$A$1001,0))</f>
        <v>NA</v>
      </c>
      <c r="L91" s="29" t="str">
        <f t="array" ref="L91">INDEX(A!$J$2:$J$1001,MATCH(EF!C91,A!$A$2:$A$1001,0))</f>
        <v>Instituto Metropolitano de Planeación
Año de creación: 2011
Decreto 23486/LIX/10 Periódico Número 48. Sección V Tomo CCCLXVIII
Instituto de Planeación y Gestión del Desarrollo
Año 2020
Decreto número 27808/LXII/20</v>
      </c>
      <c r="M91" s="29">
        <f t="array" ref="M91">INDEX(A!$K$2:$K$1001,MATCH(EF!C91,A!$A$2:$A$1001,0))</f>
        <v>700004</v>
      </c>
      <c r="N91" s="29">
        <f t="array" ref="N91">INDEX(A!$L$2:$L$1001,MATCH(EF!C91,A!$A$2:$A$1001,0))</f>
        <v>0</v>
      </c>
      <c r="O91" s="30" t="str">
        <f t="shared" si="0"/>
        <v>7</v>
      </c>
      <c r="P91" s="30" t="str">
        <f t="shared" si="1"/>
        <v>000</v>
      </c>
      <c r="Q91" s="30" t="str">
        <f t="array" ref="Q91">IF(O91="7",IF(P91="000","Sin región al ser un intermunicipal",INDEX(B!$C$2:$C$126,MATCH(EF!P91,B!$A$2:$A$126,0))),"Sin región al ser un ente Estatal")</f>
        <v>Sin región al ser un intermunicipal</v>
      </c>
      <c r="R91" s="31" t="str">
        <f t="array" ref="R91">IF(O91="7",IF(P91="000","N/A",INDEX(B!$D$2:$D$126,MATCH(EF!P91,B!$A$2:$A$126,0))),B!$D$127)</f>
        <v>N/A</v>
      </c>
      <c r="S91" s="31" t="str">
        <f t="array" ref="S91">IF(O91="7",IF(P91="000","N/A",INDEX(B!$E$2:$E$126,MATCH(EF!P91,B!$A$2:$A$126,0))),B!$E$127)</f>
        <v>N/A</v>
      </c>
    </row>
    <row r="92" spans="1:19" ht="15.75" customHeight="1">
      <c r="A92" s="23">
        <f>COUNTIF(A!$A$2:$A$1001,"&lt;="&amp;A!A92)</f>
        <v>21</v>
      </c>
      <c r="B92" s="24">
        <v>91</v>
      </c>
      <c r="C92" s="29" t="str">
        <f t="array" ref="C92">INDEX(A!$A$2:$A$1001,MATCH(EF!B92,EF!$A$2:$A$1001,0))</f>
        <v>Instituto Municipal de Atención a la Juventud de Guadalajara</v>
      </c>
      <c r="D92" s="29" t="str">
        <f t="array" ref="D92">INDEX(A!$B$2:$B$1001,MATCH(EF!C92,A!$A$2:$A$1001,0))</f>
        <v>Municipal</v>
      </c>
      <c r="E92" s="29" t="str">
        <f t="array" ref="E92">INDEX(A!$C$2:$C$1001,MATCH(EF!C92,A!$A$2:$A$1001,0))</f>
        <v>Sí</v>
      </c>
      <c r="F92" s="29">
        <f t="array" ref="F92">INDEX(A!$D$2:$D$1001,MATCH(EF!C92,A!$A$2:$A$1001,0))</f>
        <v>39</v>
      </c>
      <c r="G92" s="29" t="str">
        <f t="array" ref="G92">INDEX(A!$E$2:$E$1001,MATCH(EF!C92,A!$A$2:$A$1001,0))</f>
        <v>Asistencia social</v>
      </c>
      <c r="H92" s="29" t="str">
        <f t="array" ref="H92">INDEX(A!$F$2:$F$1001,MATCH(EF!C92,A!$A$2:$A$1001,0))</f>
        <v>Ejecutivo</v>
      </c>
      <c r="I92" s="29" t="str">
        <f t="array" ref="I92">INDEX(A!$G$2:$G$1001,MATCH(EF!C92,A!$A$2:$A$1001,0))</f>
        <v>OPD</v>
      </c>
      <c r="J92" s="29">
        <f t="array" ref="J92">INDEX(A!$H$2:$H$1001,MATCH(EF!C92,A!$A$2:$A$1001,0))</f>
        <v>2004</v>
      </c>
      <c r="K92" s="29" t="str">
        <f t="array" ref="K92">INDEX(A!$I$2:$I$1001,MATCH(EF!C92,A!$A$2:$A$1001,0))</f>
        <v>NA</v>
      </c>
      <c r="L92" s="29" t="str">
        <f t="array" ref="L92">INDEX(A!$J$2:$J$1001,MATCH(EF!C92,A!$A$2:$A$1001,0))</f>
        <v>Gaceta Tomo I. Año 87.</v>
      </c>
      <c r="M92" s="29">
        <f t="array" ref="M92">INDEX(A!$K$2:$K$1001,MATCH(EF!C92,A!$A$2:$A$1001,0))</f>
        <v>703906</v>
      </c>
      <c r="N92" s="29">
        <f t="array" ref="N92">INDEX(A!$L$2:$L$1001,MATCH(EF!C92,A!$A$2:$A$1001,0))</f>
        <v>0</v>
      </c>
      <c r="O92" s="30" t="str">
        <f t="shared" si="0"/>
        <v>7</v>
      </c>
      <c r="P92" s="30" t="str">
        <f t="shared" si="1"/>
        <v>039</v>
      </c>
      <c r="Q92" s="30" t="str">
        <f t="array" ref="Q92">IF(O92="7",IF(P92="000","Sin región al ser un intermunicipal",INDEX(B!$C$2:$C$126,MATCH(EF!P92,B!$A$2:$A$126,0))),"Sin región al ser un ente Estatal")</f>
        <v>Centro</v>
      </c>
      <c r="R92" s="31">
        <f t="array" ref="R92">IF(O92="7",IF(P92="000","N/A",INDEX(B!$D$2:$D$126,MATCH(EF!P92,B!$A$2:$A$126,0))),B!$D$127)</f>
        <v>1460148</v>
      </c>
      <c r="S92" s="31">
        <f t="array" ref="S92">IF(O92="7",IF(P92="000","N/A",INDEX(B!$E$2:$E$126,MATCH(EF!P92,B!$A$2:$A$126,0))),B!$E$127)</f>
        <v>1385629</v>
      </c>
    </row>
    <row r="93" spans="1:19" ht="15.75" customHeight="1">
      <c r="A93" s="23">
        <f>COUNTIF(A!$A$2:$A$1001,"&lt;="&amp;A!A93)</f>
        <v>22</v>
      </c>
      <c r="B93" s="24">
        <v>92</v>
      </c>
      <c r="C93" s="29" t="str">
        <f t="array" ref="C93">INDEX(A!$A$2:$A$1001,MATCH(EF!B93,EF!$A$2:$A$1001,0))</f>
        <v>Instituto Municipal de Atención a la Juventud de Jocotepec, Jalisco</v>
      </c>
      <c r="D93" s="29" t="str">
        <f t="array" ref="D93">INDEX(A!$B$2:$B$1001,MATCH(EF!C93,A!$A$2:$A$1001,0))</f>
        <v>Municipal</v>
      </c>
      <c r="E93" s="29" t="str">
        <f t="array" ref="E93">INDEX(A!$C$2:$C$1001,MATCH(EF!C93,A!$A$2:$A$1001,0))</f>
        <v>Sí</v>
      </c>
      <c r="F93" s="29">
        <f t="array" ref="F93">INDEX(A!$D$2:$D$1001,MATCH(EF!C93,A!$A$2:$A$1001,0))</f>
        <v>50</v>
      </c>
      <c r="G93" s="29" t="str">
        <f t="array" ref="G93">INDEX(A!$E$2:$E$1001,MATCH(EF!C93,A!$A$2:$A$1001,0))</f>
        <v>Asistencia social</v>
      </c>
      <c r="H93" s="29" t="str">
        <f t="array" ref="H93">INDEX(A!$F$2:$F$1001,MATCH(EF!C93,A!$A$2:$A$1001,0))</f>
        <v>Ejecutivo</v>
      </c>
      <c r="I93" s="29" t="str">
        <f t="array" ref="I93">INDEX(A!$G$2:$G$1001,MATCH(EF!C93,A!$A$2:$A$1001,0))</f>
        <v>OPD</v>
      </c>
      <c r="J93" s="29">
        <f t="array" ref="J93">INDEX(A!$H$2:$H$1001,MATCH(EF!C93,A!$A$2:$A$1001,0))</f>
        <v>2008</v>
      </c>
      <c r="K93" s="29" t="str">
        <f t="array" ref="K93">INDEX(A!$I$2:$I$1001,MATCH(EF!C93,A!$A$2:$A$1001,0))</f>
        <v>NA</v>
      </c>
      <c r="L93" s="29">
        <f t="array" ref="L93">INDEX(A!$J$2:$J$1001,MATCH(EF!C93,A!$A$2:$A$1001,0))</f>
        <v>0</v>
      </c>
      <c r="M93" s="29">
        <f t="array" ref="M93">INDEX(A!$K$2:$K$1001,MATCH(EF!C93,A!$A$2:$A$1001,0))</f>
        <v>705004</v>
      </c>
      <c r="N93" s="29">
        <f t="array" ref="N93">INDEX(A!$L$2:$L$1001,MATCH(EF!C93,A!$A$2:$A$1001,0))</f>
        <v>0</v>
      </c>
      <c r="O93" s="30" t="str">
        <f t="shared" si="0"/>
        <v>7</v>
      </c>
      <c r="P93" s="30" t="str">
        <f t="shared" si="1"/>
        <v>050</v>
      </c>
      <c r="Q93" s="30" t="str">
        <f t="array" ref="Q93">IF(O93="7",IF(P93="000","Sin región al ser un intermunicipal",INDEX(B!$C$2:$C$126,MATCH(EF!P93,B!$A$2:$A$126,0))),"Sin región al ser un ente Estatal")</f>
        <v>Sureste</v>
      </c>
      <c r="R93" s="31">
        <f t="array" ref="R93">IF(O93="7",IF(P93="000","N/A",INDEX(B!$D$2:$D$126,MATCH(EF!P93,B!$A$2:$A$126,0))),B!$D$127)</f>
        <v>46521</v>
      </c>
      <c r="S93" s="31">
        <f t="array" ref="S93">IF(O93="7",IF(P93="000","N/A",INDEX(B!$E$2:$E$126,MATCH(EF!P93,B!$A$2:$A$126,0))),B!$E$127)</f>
        <v>47105</v>
      </c>
    </row>
    <row r="94" spans="1:19" ht="15.75" customHeight="1">
      <c r="A94" s="23">
        <f>COUNTIF(A!$A$2:$A$1001,"&lt;="&amp;A!A94)</f>
        <v>78</v>
      </c>
      <c r="B94" s="24">
        <v>93</v>
      </c>
      <c r="C94" s="29" t="str">
        <f t="array" ref="C94">INDEX(A!$A$2:$A$1001,MATCH(EF!B94,EF!$A$2:$A$1001,0))</f>
        <v>Instituto Municipal de la Juventud en San Pedro Tlaquepaque</v>
      </c>
      <c r="D94" s="29" t="str">
        <f t="array" ref="D94">INDEX(A!$B$2:$B$1001,MATCH(EF!C94,A!$A$2:$A$1001,0))</f>
        <v>Municipal</v>
      </c>
      <c r="E94" s="29" t="str">
        <f t="array" ref="E94">INDEX(A!$C$2:$C$1001,MATCH(EF!C94,A!$A$2:$A$1001,0))</f>
        <v>Sí</v>
      </c>
      <c r="F94" s="29">
        <f t="array" ref="F94">INDEX(A!$D$2:$D$1001,MATCH(EF!C94,A!$A$2:$A$1001,0))</f>
        <v>98</v>
      </c>
      <c r="G94" s="29" t="str">
        <f t="array" ref="G94">INDEX(A!$E$2:$E$1001,MATCH(EF!C94,A!$A$2:$A$1001,0))</f>
        <v>Asistencia social</v>
      </c>
      <c r="H94" s="29" t="str">
        <f t="array" ref="H94">INDEX(A!$F$2:$F$1001,MATCH(EF!C94,A!$A$2:$A$1001,0))</f>
        <v>Ejecutivo</v>
      </c>
      <c r="I94" s="29" t="str">
        <f t="array" ref="I94">INDEX(A!$G$2:$G$1001,MATCH(EF!C94,A!$A$2:$A$1001,0))</f>
        <v>OPD</v>
      </c>
      <c r="J94" s="29">
        <f t="array" ref="J94">INDEX(A!$H$2:$H$1001,MATCH(EF!C94,A!$A$2:$A$1001,0))</f>
        <v>2010</v>
      </c>
      <c r="K94" s="29" t="str">
        <f t="array" ref="K94">INDEX(A!$I$2:$I$1001,MATCH(EF!C94,A!$A$2:$A$1001,0))</f>
        <v>NA</v>
      </c>
      <c r="L94" s="29" t="str">
        <f t="array" ref="L94">INDEX(A!$J$2:$J$1001,MATCH(EF!C94,A!$A$2:$A$1001,0))</f>
        <v>Instituto Municipal de la Juventud en San Pedro Tlaquepaque
Gaceta diciembre 2012. Año 01. Número 3
Instituto Municipal de la Juventud en Tlaquepaque
Acta de sesión ordinaria 09 de agosto de 2010</v>
      </c>
      <c r="M94" s="29">
        <f t="array" ref="M94">INDEX(A!$K$2:$K$1001,MATCH(EF!C94,A!$A$2:$A$1001,0))</f>
        <v>709803</v>
      </c>
      <c r="N94" s="29">
        <f t="array" ref="N94">INDEX(A!$L$2:$L$1001,MATCH(EF!C94,A!$A$2:$A$1001,0))</f>
        <v>0</v>
      </c>
      <c r="O94" s="30" t="str">
        <f t="shared" si="0"/>
        <v>7</v>
      </c>
      <c r="P94" s="30" t="str">
        <f t="shared" si="1"/>
        <v>098</v>
      </c>
      <c r="Q94" s="30" t="str">
        <f t="array" ref="Q94">IF(O94="7",IF(P94="000","Sin región al ser un intermunicipal",INDEX(B!$C$2:$C$126,MATCH(EF!P94,B!$A$2:$A$126,0))),"Sin región al ser un ente Estatal")</f>
        <v>Centro</v>
      </c>
      <c r="R94" s="31">
        <f t="array" ref="R94">IF(O94="7",IF(P94="000","N/A",INDEX(B!$D$2:$D$126,MATCH(EF!P94,B!$A$2:$A$126,0))),B!$D$127)</f>
        <v>664193</v>
      </c>
      <c r="S94" s="31">
        <f t="array" ref="S94">IF(O94="7",IF(P94="000","N/A",INDEX(B!$E$2:$E$126,MATCH(EF!P94,B!$A$2:$A$126,0))),B!$E$127)</f>
        <v>687127</v>
      </c>
    </row>
    <row r="95" spans="1:19" ht="15.75" customHeight="1">
      <c r="A95" s="23">
        <f>COUNTIF(A!$A$2:$A$1001,"&lt;="&amp;A!A95)</f>
        <v>164</v>
      </c>
      <c r="B95" s="24">
        <v>94</v>
      </c>
      <c r="C95" s="29" t="str">
        <f t="array" ref="C95">INDEX(A!$A$2:$A$1001,MATCH(EF!B95,EF!$A$2:$A$1001,0))</f>
        <v>Instituto Municipal de la Juventud Mazamitla</v>
      </c>
      <c r="D95" s="29" t="str">
        <f t="array" ref="D95">INDEX(A!$B$2:$B$1001,MATCH(EF!C95,A!$A$2:$A$1001,0))</f>
        <v>Municipal</v>
      </c>
      <c r="E95" s="29" t="str">
        <f t="array" ref="E95">INDEX(A!$C$2:$C$1001,MATCH(EF!C95,A!$A$2:$A$1001,0))</f>
        <v>Sí</v>
      </c>
      <c r="F95" s="29">
        <f t="array" ref="F95">INDEX(A!$D$2:$D$1001,MATCH(EF!C95,A!$A$2:$A$1001,0))</f>
        <v>59</v>
      </c>
      <c r="G95" s="29" t="str">
        <f t="array" ref="G95">INDEX(A!$E$2:$E$1001,MATCH(EF!C95,A!$A$2:$A$1001,0))</f>
        <v>Asistencia social</v>
      </c>
      <c r="H95" s="29" t="str">
        <f t="array" ref="H95">INDEX(A!$F$2:$F$1001,MATCH(EF!C95,A!$A$2:$A$1001,0))</f>
        <v>Ejecutivo</v>
      </c>
      <c r="I95" s="29" t="str">
        <f t="array" ref="I95">INDEX(A!$G$2:$G$1001,MATCH(EF!C95,A!$A$2:$A$1001,0))</f>
        <v>OPD</v>
      </c>
      <c r="J95" s="29" t="str">
        <f t="array" ref="J95">INDEX(A!$H$2:$H$1001,MATCH(EF!C95,A!$A$2:$A$1001,0))</f>
        <v>NA</v>
      </c>
      <c r="K95" s="29" t="str">
        <f t="array" ref="K95">INDEX(A!$I$2:$I$1001,MATCH(EF!C95,A!$A$2:$A$1001,0))</f>
        <v>NA</v>
      </c>
      <c r="L95" s="29" t="str">
        <f t="array" ref="L95">INDEX(A!$J$2:$J$1001,MATCH(EF!C95,A!$A$2:$A$1001,0))</f>
        <v>NA</v>
      </c>
      <c r="M95" s="29">
        <f t="array" ref="M95">INDEX(A!$K$2:$K$1001,MATCH(EF!C95,A!$A$2:$A$1001,0))</f>
        <v>705903</v>
      </c>
      <c r="N95" s="29">
        <f t="array" ref="N95">INDEX(A!$L$2:$L$1001,MATCH(EF!C95,A!$A$2:$A$1001,0))</f>
        <v>0</v>
      </c>
      <c r="O95" s="30" t="str">
        <f t="shared" si="0"/>
        <v>7</v>
      </c>
      <c r="P95" s="30" t="str">
        <f t="shared" si="1"/>
        <v>059</v>
      </c>
      <c r="Q95" s="30" t="str">
        <f t="array" ref="Q95">IF(O95="7",IF(P95="000","Sin región al ser un intermunicipal",INDEX(B!$C$2:$C$126,MATCH(EF!P95,B!$A$2:$A$126,0))),"Sin región al ser un ente Estatal")</f>
        <v>Sureste</v>
      </c>
      <c r="R95" s="31">
        <f t="array" ref="R95">IF(O95="7",IF(P95="000","N/A",INDEX(B!$D$2:$D$126,MATCH(EF!P95,B!$A$2:$A$126,0))),B!$D$127)</f>
        <v>13799</v>
      </c>
      <c r="S95" s="31">
        <f t="array" ref="S95">IF(O95="7",IF(P95="000","N/A",INDEX(B!$E$2:$E$126,MATCH(EF!P95,B!$A$2:$A$126,0))),B!$E$127)</f>
        <v>14043</v>
      </c>
    </row>
    <row r="96" spans="1:19" ht="15.75" customHeight="1">
      <c r="A96" s="23">
        <f>COUNTIF(A!$A$2:$A$1001,"&lt;="&amp;A!A96)</f>
        <v>350</v>
      </c>
      <c r="B96" s="24">
        <v>95</v>
      </c>
      <c r="C96" s="29" t="str">
        <f t="array" ref="C96">INDEX(A!$A$2:$A$1001,MATCH(EF!B96,EF!$A$2:$A$1001,0))</f>
        <v>Instituto Municipal de la Mujer de Tonalá</v>
      </c>
      <c r="D96" s="29" t="str">
        <f t="array" ref="D96">INDEX(A!$B$2:$B$1001,MATCH(EF!C96,A!$A$2:$A$1001,0))</f>
        <v>Municipal</v>
      </c>
      <c r="E96" s="29" t="str">
        <f t="array" ref="E96">INDEX(A!$C$2:$C$1001,MATCH(EF!C96,A!$A$2:$A$1001,0))</f>
        <v>Sí</v>
      </c>
      <c r="F96" s="29">
        <f t="array" ref="F96">INDEX(A!$D$2:$D$1001,MATCH(EF!C96,A!$A$2:$A$1001,0))</f>
        <v>101</v>
      </c>
      <c r="G96" s="29" t="str">
        <f t="array" ref="G96">INDEX(A!$E$2:$E$1001,MATCH(EF!C96,A!$A$2:$A$1001,0))</f>
        <v>Asistencia social</v>
      </c>
      <c r="H96" s="29" t="str">
        <f t="array" ref="H96">INDEX(A!$F$2:$F$1001,MATCH(EF!C96,A!$A$2:$A$1001,0))</f>
        <v>Ejecutivo</v>
      </c>
      <c r="I96" s="29" t="str">
        <f t="array" ref="I96">INDEX(A!$G$2:$G$1001,MATCH(EF!C96,A!$A$2:$A$1001,0))</f>
        <v>OPD</v>
      </c>
      <c r="J96" s="29">
        <f t="array" ref="J96">INDEX(A!$H$2:$H$1001,MATCH(EF!C96,A!$A$2:$A$1001,0))</f>
        <v>2008</v>
      </c>
      <c r="K96" s="29" t="str">
        <f t="array" ref="K96">INDEX(A!$I$2:$I$1001,MATCH(EF!C96,A!$A$2:$A$1001,0))</f>
        <v>NA</v>
      </c>
      <c r="L96" s="29" t="str">
        <f t="array" ref="L96">INDEX(A!$J$2:$J$1001,MATCH(EF!C96,A!$A$2:$A$1001,0))</f>
        <v>Acuerdo de ayuntamiento No. 641</v>
      </c>
      <c r="M96" s="29">
        <f t="array" ref="M96">INDEX(A!$K$2:$K$1001,MATCH(EF!C96,A!$A$2:$A$1001,0))</f>
        <v>710104</v>
      </c>
      <c r="N96" s="29">
        <f t="array" ref="N96">INDEX(A!$L$2:$L$1001,MATCH(EF!C96,A!$A$2:$A$1001,0))</f>
        <v>0</v>
      </c>
      <c r="O96" s="30" t="str">
        <f t="shared" si="0"/>
        <v>7</v>
      </c>
      <c r="P96" s="30" t="str">
        <f t="shared" si="1"/>
        <v>101</v>
      </c>
      <c r="Q96" s="30" t="str">
        <f t="array" ref="Q96">IF(O96="7",IF(P96="000","Sin región al ser un intermunicipal",INDEX(B!$C$2:$C$126,MATCH(EF!P96,B!$A$2:$A$126,0))),"Sin región al ser un ente Estatal")</f>
        <v>Centro</v>
      </c>
      <c r="R96" s="31">
        <f t="array" ref="R96">IF(O96="7",IF(P96="000","N/A",INDEX(B!$D$2:$D$126,MATCH(EF!P96,B!$A$2:$A$126,0))),B!$D$127)</f>
        <v>536111</v>
      </c>
      <c r="S96" s="31">
        <f t="array" ref="S96">IF(O96="7",IF(P96="000","N/A",INDEX(B!$E$2:$E$126,MATCH(EF!P96,B!$A$2:$A$126,0))),B!$E$127)</f>
        <v>569913</v>
      </c>
    </row>
    <row r="97" spans="1:19" ht="15.75" customHeight="1">
      <c r="A97" s="23">
        <f>COUNTIF(A!$A$2:$A$1001,"&lt;="&amp;A!A97)</f>
        <v>364</v>
      </c>
      <c r="B97" s="24">
        <v>96</v>
      </c>
      <c r="C97" s="29" t="str">
        <f t="array" ref="C97">INDEX(A!$A$2:$A$1001,MATCH(EF!B97,EF!$A$2:$A$1001,0))</f>
        <v>Instituto Municipal de la Mujer de Zapotitlán de Vadillo</v>
      </c>
      <c r="D97" s="29" t="str">
        <f t="array" ref="D97">INDEX(A!$B$2:$B$1001,MATCH(EF!C97,A!$A$2:$A$1001,0))</f>
        <v>Municipal</v>
      </c>
      <c r="E97" s="29" t="str">
        <f t="array" ref="E97">INDEX(A!$C$2:$C$1001,MATCH(EF!C97,A!$A$2:$A$1001,0))</f>
        <v>Sí</v>
      </c>
      <c r="F97" s="29">
        <f t="array" ref="F97">INDEX(A!$D$2:$D$1001,MATCH(EF!C97,A!$A$2:$A$1001,0))</f>
        <v>122</v>
      </c>
      <c r="G97" s="29" t="str">
        <f t="array" ref="G97">INDEX(A!$E$2:$E$1001,MATCH(EF!C97,A!$A$2:$A$1001,0))</f>
        <v>Asistencia social</v>
      </c>
      <c r="H97" s="29" t="str">
        <f t="array" ref="H97">INDEX(A!$F$2:$F$1001,MATCH(EF!C97,A!$A$2:$A$1001,0))</f>
        <v>Ejecutivo</v>
      </c>
      <c r="I97" s="29" t="str">
        <f t="array" ref="I97">INDEX(A!$G$2:$G$1001,MATCH(EF!C97,A!$A$2:$A$1001,0))</f>
        <v>OPD</v>
      </c>
      <c r="J97" s="29" t="str">
        <f t="array" ref="J97">INDEX(A!$H$2:$H$1001,MATCH(EF!C97,A!$A$2:$A$1001,0))</f>
        <v>NA</v>
      </c>
      <c r="K97" s="29" t="str">
        <f t="array" ref="K97">INDEX(A!$I$2:$I$1001,MATCH(EF!C97,A!$A$2:$A$1001,0))</f>
        <v>NA</v>
      </c>
      <c r="L97" s="29" t="str">
        <f t="array" ref="L97">INDEX(A!$J$2:$J$1001,MATCH(EF!C97,A!$A$2:$A$1001,0))</f>
        <v>NA</v>
      </c>
      <c r="M97" s="29">
        <f t="array" ref="M97">INDEX(A!$K$2:$K$1001,MATCH(EF!C97,A!$A$2:$A$1001,0))</f>
        <v>712202</v>
      </c>
      <c r="N97" s="29">
        <f t="array" ref="N97">INDEX(A!$L$2:$L$1001,MATCH(EF!C97,A!$A$2:$A$1001,0))</f>
        <v>0</v>
      </c>
      <c r="O97" s="30" t="str">
        <f t="shared" si="0"/>
        <v>7</v>
      </c>
      <c r="P97" s="30" t="str">
        <f t="shared" si="1"/>
        <v>122</v>
      </c>
      <c r="Q97" s="30" t="str">
        <f t="array" ref="Q97">IF(O97="7",IF(P97="000","Sin región al ser un intermunicipal",INDEX(B!$C$2:$C$126,MATCH(EF!P97,B!$A$2:$A$126,0))),"Sin región al ser un ente Estatal")</f>
        <v>Sur</v>
      </c>
      <c r="R97" s="31">
        <f t="array" ref="R97">IF(O97="7",IF(P97="000","N/A",INDEX(B!$D$2:$D$126,MATCH(EF!P97,B!$A$2:$A$126,0))),B!$D$127)</f>
        <v>7027</v>
      </c>
      <c r="S97" s="31">
        <f t="array" ref="S97">IF(O97="7",IF(P97="000","N/A",INDEX(B!$E$2:$E$126,MATCH(EF!P97,B!$A$2:$A$126,0))),B!$E$127)</f>
        <v>7466</v>
      </c>
    </row>
    <row r="98" spans="1:19" ht="15.75" customHeight="1">
      <c r="A98" s="23">
        <f>COUNTIF(A!$A$2:$A$1001,"&lt;="&amp;A!A98)</f>
        <v>35</v>
      </c>
      <c r="B98" s="24">
        <v>97</v>
      </c>
      <c r="C98" s="29" t="str">
        <f t="array" ref="C98">INDEX(A!$A$2:$A$1001,MATCH(EF!B98,EF!$A$2:$A$1001,0))</f>
        <v>Instituto Municipal de la Mujer del Municipio de Autlán de Navarro</v>
      </c>
      <c r="D98" s="29" t="str">
        <f t="array" ref="D98">INDEX(A!$B$2:$B$1001,MATCH(EF!C98,A!$A$2:$A$1001,0))</f>
        <v>Municipal</v>
      </c>
      <c r="E98" s="29" t="str">
        <f t="array" ref="E98">INDEX(A!$C$2:$C$1001,MATCH(EF!C98,A!$A$2:$A$1001,0))</f>
        <v>Sí</v>
      </c>
      <c r="F98" s="29">
        <f t="array" ref="F98">INDEX(A!$D$2:$D$1001,MATCH(EF!C98,A!$A$2:$A$1001,0))</f>
        <v>15</v>
      </c>
      <c r="G98" s="29" t="str">
        <f t="array" ref="G98">INDEX(A!$E$2:$E$1001,MATCH(EF!C98,A!$A$2:$A$1001,0))</f>
        <v>Asistencia social</v>
      </c>
      <c r="H98" s="29" t="str">
        <f t="array" ref="H98">INDEX(A!$F$2:$F$1001,MATCH(EF!C98,A!$A$2:$A$1001,0))</f>
        <v>Ejecutivo</v>
      </c>
      <c r="I98" s="29" t="str">
        <f t="array" ref="I98">INDEX(A!$G$2:$G$1001,MATCH(EF!C98,A!$A$2:$A$1001,0))</f>
        <v>OPD</v>
      </c>
      <c r="J98" s="29">
        <f t="array" ref="J98">INDEX(A!$H$2:$H$1001,MATCH(EF!C98,A!$A$2:$A$1001,0))</f>
        <v>2011</v>
      </c>
      <c r="K98" s="29" t="str">
        <f t="array" ref="K98">INDEX(A!$I$2:$I$1001,MATCH(EF!C98,A!$A$2:$A$1001,0))</f>
        <v>NA</v>
      </c>
      <c r="L98" s="29" t="str">
        <f t="array" ref="L98">INDEX(A!$J$2:$J$1001,MATCH(EF!C98,A!$A$2:$A$1001,0))</f>
        <v>AA/20110427/O/002</v>
      </c>
      <c r="M98" s="29">
        <f t="array" ref="M98">INDEX(A!$K$2:$K$1001,MATCH(EF!C98,A!$A$2:$A$1001,0))</f>
        <v>701502</v>
      </c>
      <c r="N98" s="29">
        <f t="array" ref="N98">INDEX(A!$L$2:$L$1001,MATCH(EF!C98,A!$A$2:$A$1001,0))</f>
        <v>0</v>
      </c>
      <c r="O98" s="30" t="str">
        <f t="shared" si="0"/>
        <v>7</v>
      </c>
      <c r="P98" s="30" t="str">
        <f t="shared" si="1"/>
        <v>015</v>
      </c>
      <c r="Q98" s="30" t="str">
        <f t="array" ref="Q98">IF(O98="7",IF(P98="000","Sin región al ser un intermunicipal",INDEX(B!$C$2:$C$126,MATCH(EF!P98,B!$A$2:$A$126,0))),"Sin región al ser un ente Estatal")</f>
        <v>Sierra de Amula</v>
      </c>
      <c r="R98" s="31">
        <f t="array" ref="R98">IF(O98="7",IF(P98="000","N/A",INDEX(B!$D$2:$D$126,MATCH(EF!P98,B!$A$2:$A$126,0))),B!$D$127)</f>
        <v>60572</v>
      </c>
      <c r="S98" s="31">
        <f t="array" ref="S98">IF(O98="7",IF(P98="000","N/A",INDEX(B!$E$2:$E$126,MATCH(EF!P98,B!$A$2:$A$126,0))),B!$E$127)</f>
        <v>64931</v>
      </c>
    </row>
    <row r="99" spans="1:19" ht="15.75" customHeight="1">
      <c r="A99" s="23">
        <f>COUNTIF(A!$A$2:$A$1001,"&lt;="&amp;A!A99)</f>
        <v>50</v>
      </c>
      <c r="B99" s="24">
        <v>98</v>
      </c>
      <c r="C99" s="29" t="str">
        <f t="array" ref="C99">INDEX(A!$A$2:$A$1001,MATCH(EF!B99,EF!$A$2:$A$1001,0))</f>
        <v>Instituto Municipal de la Mujer en La Barca</v>
      </c>
      <c r="D99" s="29" t="str">
        <f t="array" ref="D99">INDEX(A!$B$2:$B$1001,MATCH(EF!C99,A!$A$2:$A$1001,0))</f>
        <v>Municipal</v>
      </c>
      <c r="E99" s="29" t="str">
        <f t="array" ref="E99">INDEX(A!$C$2:$C$1001,MATCH(EF!C99,A!$A$2:$A$1001,0))</f>
        <v>Sí</v>
      </c>
      <c r="F99" s="29">
        <f t="array" ref="F99">INDEX(A!$D$2:$D$1001,MATCH(EF!C99,A!$A$2:$A$1001,0))</f>
        <v>18</v>
      </c>
      <c r="G99" s="29" t="str">
        <f t="array" ref="G99">INDEX(A!$E$2:$E$1001,MATCH(EF!C99,A!$A$2:$A$1001,0))</f>
        <v>Asistencia social</v>
      </c>
      <c r="H99" s="29" t="str">
        <f t="array" ref="H99">INDEX(A!$F$2:$F$1001,MATCH(EF!C99,A!$A$2:$A$1001,0))</f>
        <v>Ejecutivo</v>
      </c>
      <c r="I99" s="29" t="str">
        <f t="array" ref="I99">INDEX(A!$G$2:$G$1001,MATCH(EF!C99,A!$A$2:$A$1001,0))</f>
        <v>OPD</v>
      </c>
      <c r="J99" s="29">
        <f t="array" ref="J99">INDEX(A!$H$2:$H$1001,MATCH(EF!C99,A!$A$2:$A$1001,0))</f>
        <v>2013</v>
      </c>
      <c r="K99" s="29" t="str">
        <f t="array" ref="K99">INDEX(A!$I$2:$I$1001,MATCH(EF!C99,A!$A$2:$A$1001,0))</f>
        <v>NA</v>
      </c>
      <c r="L99" s="29" t="str">
        <f t="array" ref="L99">INDEX(A!$J$2:$J$1001,MATCH(EF!C99,A!$A$2:$A$1001,0))</f>
        <v>NA</v>
      </c>
      <c r="M99" s="29">
        <f t="array" ref="M99">INDEX(A!$K$2:$K$1001,MATCH(EF!C99,A!$A$2:$A$1001,0))</f>
        <v>701804</v>
      </c>
      <c r="N99" s="29">
        <f t="array" ref="N99">INDEX(A!$L$2:$L$1001,MATCH(EF!C99,A!$A$2:$A$1001,0))</f>
        <v>0</v>
      </c>
      <c r="O99" s="30" t="str">
        <f t="shared" si="0"/>
        <v>7</v>
      </c>
      <c r="P99" s="30" t="str">
        <f t="shared" si="1"/>
        <v>018</v>
      </c>
      <c r="Q99" s="30" t="str">
        <f t="array" ref="Q99">IF(O99="7",IF(P99="000","Sin región al ser un intermunicipal",INDEX(B!$C$2:$C$126,MATCH(EF!P99,B!$A$2:$A$126,0))),"Sin región al ser un ente Estatal")</f>
        <v>Ciénega</v>
      </c>
      <c r="R99" s="31">
        <f t="array" ref="R99">IF(O99="7",IF(P99="000","N/A",INDEX(B!$D$2:$D$126,MATCH(EF!P99,B!$A$2:$A$126,0))),B!$D$127)</f>
        <v>65055</v>
      </c>
      <c r="S99" s="31">
        <f t="array" ref="S99">IF(O99="7",IF(P99="000","N/A",INDEX(B!$E$2:$E$126,MATCH(EF!P99,B!$A$2:$A$126,0))),B!$E$127)</f>
        <v>67937</v>
      </c>
    </row>
    <row r="100" spans="1:19" ht="15.75" customHeight="1">
      <c r="A100" s="23">
        <f>COUNTIF(A!$A$2:$A$1001,"&lt;="&amp;A!A100)</f>
        <v>2</v>
      </c>
      <c r="B100" s="24">
        <v>99</v>
      </c>
      <c r="C100" s="29" t="str">
        <f t="array" ref="C100">INDEX(A!$A$2:$A$1001,MATCH(EF!B100,EF!$A$2:$A$1001,0))</f>
        <v>Instituto Municipal de la Mujer en San Diego de Alejandría</v>
      </c>
      <c r="D100" s="29" t="str">
        <f t="array" ref="D100">INDEX(A!$B$2:$B$1001,MATCH(EF!C100,A!$A$2:$A$1001,0))</f>
        <v>Municipal</v>
      </c>
      <c r="E100" s="29" t="str">
        <f t="array" ref="E100">INDEX(A!$C$2:$C$1001,MATCH(EF!C100,A!$A$2:$A$1001,0))</f>
        <v>Sí</v>
      </c>
      <c r="F100" s="29">
        <f t="array" ref="F100">INDEX(A!$D$2:$D$1001,MATCH(EF!C100,A!$A$2:$A$1001,0))</f>
        <v>72</v>
      </c>
      <c r="G100" s="29" t="str">
        <f t="array" ref="G100">INDEX(A!$E$2:$E$1001,MATCH(EF!C100,A!$A$2:$A$1001,0))</f>
        <v>Asistencia social</v>
      </c>
      <c r="H100" s="29" t="str">
        <f t="array" ref="H100">INDEX(A!$F$2:$F$1001,MATCH(EF!C100,A!$A$2:$A$1001,0))</f>
        <v>Ejecutivo</v>
      </c>
      <c r="I100" s="29" t="str">
        <f t="array" ref="I100">INDEX(A!$G$2:$G$1001,MATCH(EF!C100,A!$A$2:$A$1001,0))</f>
        <v>OPD</v>
      </c>
      <c r="J100" s="29">
        <f t="array" ref="J100">INDEX(A!$H$2:$H$1001,MATCH(EF!C100,A!$A$2:$A$1001,0))</f>
        <v>2009</v>
      </c>
      <c r="K100" s="29" t="str">
        <f t="array" ref="K100">INDEX(A!$I$2:$I$1001,MATCH(EF!C100,A!$A$2:$A$1001,0))</f>
        <v>NA</v>
      </c>
      <c r="L100" s="29" t="str">
        <f t="array" ref="L100">INDEX(A!$J$2:$J$1001,MATCH(EF!C100,A!$A$2:$A$1001,0))</f>
        <v>NA</v>
      </c>
      <c r="M100" s="29">
        <f t="array" ref="M100">INDEX(A!$K$2:$K$1001,MATCH(EF!C100,A!$A$2:$A$1001,0))</f>
        <v>707202</v>
      </c>
      <c r="N100" s="29">
        <f t="array" ref="N100">INDEX(A!$L$2:$L$1001,MATCH(EF!C100,A!$A$2:$A$1001,0))</f>
        <v>0</v>
      </c>
      <c r="O100" s="30" t="str">
        <f t="shared" si="0"/>
        <v>7</v>
      </c>
      <c r="P100" s="30" t="str">
        <f t="shared" si="1"/>
        <v>072</v>
      </c>
      <c r="Q100" s="30" t="str">
        <f t="array" ref="Q100">IF(O100="7",IF(P100="000","Sin región al ser un intermunicipal",INDEX(B!$C$2:$C$126,MATCH(EF!P100,B!$A$2:$A$126,0))),"Sin región al ser un ente Estatal")</f>
        <v>Altos Norte</v>
      </c>
      <c r="R100" s="31">
        <f t="array" ref="R100">IF(O100="7",IF(P100="000","N/A",INDEX(B!$D$2:$D$126,MATCH(EF!P100,B!$A$2:$A$126,0))),B!$D$127)</f>
        <v>7349</v>
      </c>
      <c r="S100" s="31">
        <f t="array" ref="S100">IF(O100="7",IF(P100="000","N/A",INDEX(B!$E$2:$E$126,MATCH(EF!P100,B!$A$2:$A$126,0))),B!$E$127)</f>
        <v>7609</v>
      </c>
    </row>
    <row r="101" spans="1:19" ht="15.75" customHeight="1">
      <c r="A101" s="23">
        <f>COUNTIF(A!$A$2:$A$1001,"&lt;="&amp;A!A101)</f>
        <v>342</v>
      </c>
      <c r="B101" s="24">
        <v>100</v>
      </c>
      <c r="C101" s="29" t="str">
        <f t="array" ref="C101">INDEX(A!$A$2:$A$1001,MATCH(EF!B101,EF!$A$2:$A$1001,0))</f>
        <v>Instituto Municipal de la Mujer Pihuamense</v>
      </c>
      <c r="D101" s="29" t="str">
        <f t="array" ref="D101">INDEX(A!$B$2:$B$1001,MATCH(EF!C101,A!$A$2:$A$1001,0))</f>
        <v>Municipal</v>
      </c>
      <c r="E101" s="29" t="str">
        <f t="array" ref="E101">INDEX(A!$C$2:$C$1001,MATCH(EF!C101,A!$A$2:$A$1001,0))</f>
        <v>Sí</v>
      </c>
      <c r="F101" s="29">
        <f t="array" ref="F101">INDEX(A!$D$2:$D$1001,MATCH(EF!C101,A!$A$2:$A$1001,0))</f>
        <v>65</v>
      </c>
      <c r="G101" s="29" t="str">
        <f t="array" ref="G101">INDEX(A!$E$2:$E$1001,MATCH(EF!C101,A!$A$2:$A$1001,0))</f>
        <v>Asistencia social</v>
      </c>
      <c r="H101" s="29" t="str">
        <f t="array" ref="H101">INDEX(A!$F$2:$F$1001,MATCH(EF!C101,A!$A$2:$A$1001,0))</f>
        <v>Ejecutivo</v>
      </c>
      <c r="I101" s="29" t="str">
        <f t="array" ref="I101">INDEX(A!$G$2:$G$1001,MATCH(EF!C101,A!$A$2:$A$1001,0))</f>
        <v>OPD</v>
      </c>
      <c r="J101" s="29">
        <f t="array" ref="J101">INDEX(A!$H$2:$H$1001,MATCH(EF!C101,A!$A$2:$A$1001,0))</f>
        <v>2012</v>
      </c>
      <c r="K101" s="29" t="str">
        <f t="array" ref="K101">INDEX(A!$I$2:$I$1001,MATCH(EF!C101,A!$A$2:$A$1001,0))</f>
        <v>NA</v>
      </c>
      <c r="L101" s="29" t="str">
        <f t="array" ref="L101">INDEX(A!$J$2:$J$1001,MATCH(EF!C101,A!$A$2:$A$1001,0))</f>
        <v>Acta de ayuntamiento Quincuagésima Quinta Sesión Ordinaria</v>
      </c>
      <c r="M101" s="29">
        <f t="array" ref="M101">INDEX(A!$K$2:$K$1001,MATCH(EF!C101,A!$A$2:$A$1001,0))</f>
        <v>706502</v>
      </c>
      <c r="N101" s="29">
        <f t="array" ref="N101">INDEX(A!$L$2:$L$1001,MATCH(EF!C101,A!$A$2:$A$1001,0))</f>
        <v>0</v>
      </c>
      <c r="O101" s="30" t="str">
        <f t="shared" si="0"/>
        <v>7</v>
      </c>
      <c r="P101" s="30" t="str">
        <f t="shared" si="1"/>
        <v>065</v>
      </c>
      <c r="Q101" s="30" t="str">
        <f t="array" ref="Q101">IF(O101="7",IF(P101="000","Sin región al ser un intermunicipal",INDEX(B!$C$2:$C$126,MATCH(EF!P101,B!$A$2:$A$126,0))),"Sin región al ser un ente Estatal")</f>
        <v>Sur</v>
      </c>
      <c r="R101" s="31">
        <f t="array" ref="R101">IF(O101="7",IF(P101="000","N/A",INDEX(B!$D$2:$D$126,MATCH(EF!P101,B!$A$2:$A$126,0))),B!$D$127)</f>
        <v>11192</v>
      </c>
      <c r="S101" s="31">
        <f t="array" ref="S101">IF(O101="7",IF(P101="000","N/A",INDEX(B!$E$2:$E$126,MATCH(EF!P101,B!$A$2:$A$126,0))),B!$E$127)</f>
        <v>11386</v>
      </c>
    </row>
    <row r="102" spans="1:19" ht="15.75" customHeight="1">
      <c r="A102" s="23">
        <f>COUNTIF(A!$A$2:$A$1001,"&lt;="&amp;A!A102)</f>
        <v>355</v>
      </c>
      <c r="B102" s="24">
        <v>101</v>
      </c>
      <c r="C102" s="29" t="str">
        <f t="array" ref="C102">INDEX(A!$A$2:$A$1001,MATCH(EF!B102,EF!$A$2:$A$1001,0))</f>
        <v>Instituto Municipal de la Mujer Tlajomulquense de Tlajomulco de Zúñiga</v>
      </c>
      <c r="D102" s="29" t="str">
        <f t="array" ref="D102">INDEX(A!$B$2:$B$1001,MATCH(EF!C102,A!$A$2:$A$1001,0))</f>
        <v>Municipal</v>
      </c>
      <c r="E102" s="29" t="str">
        <f t="array" ref="E102">INDEX(A!$C$2:$C$1001,MATCH(EF!C102,A!$A$2:$A$1001,0))</f>
        <v>Sí</v>
      </c>
      <c r="F102" s="29">
        <f t="array" ref="F102">INDEX(A!$D$2:$D$1001,MATCH(EF!C102,A!$A$2:$A$1001,0))</f>
        <v>97</v>
      </c>
      <c r="G102" s="29" t="str">
        <f t="array" ref="G102">INDEX(A!$E$2:$E$1001,MATCH(EF!C102,A!$A$2:$A$1001,0))</f>
        <v>Asistencia social</v>
      </c>
      <c r="H102" s="29" t="str">
        <f t="array" ref="H102">INDEX(A!$F$2:$F$1001,MATCH(EF!C102,A!$A$2:$A$1001,0))</f>
        <v>Ejecutivo</v>
      </c>
      <c r="I102" s="29" t="str">
        <f t="array" ref="I102">INDEX(A!$G$2:$G$1001,MATCH(EF!C102,A!$A$2:$A$1001,0))</f>
        <v>OPD</v>
      </c>
      <c r="J102" s="29">
        <f t="array" ref="J102">INDEX(A!$H$2:$H$1001,MATCH(EF!C102,A!$A$2:$A$1001,0))</f>
        <v>2010</v>
      </c>
      <c r="K102" s="29" t="str">
        <f t="array" ref="K102">INDEX(A!$I$2:$I$1001,MATCH(EF!C102,A!$A$2:$A$1001,0))</f>
        <v>NA</v>
      </c>
      <c r="L102" s="29" t="str">
        <f t="array" ref="L102">INDEX(A!$J$2:$J$1001,MATCH(EF!C102,A!$A$2:$A$1001,0))</f>
        <v>NA</v>
      </c>
      <c r="M102" s="29">
        <f t="array" ref="M102">INDEX(A!$K$2:$K$1001,MATCH(EF!C102,A!$A$2:$A$1001,0))</f>
        <v>709703</v>
      </c>
      <c r="N102" s="29">
        <f t="array" ref="N102">INDEX(A!$L$2:$L$1001,MATCH(EF!C102,A!$A$2:$A$1001,0))</f>
        <v>0</v>
      </c>
      <c r="O102" s="30" t="str">
        <f t="shared" si="0"/>
        <v>7</v>
      </c>
      <c r="P102" s="30" t="str">
        <f t="shared" si="1"/>
        <v>097</v>
      </c>
      <c r="Q102" s="30" t="str">
        <f t="array" ref="Q102">IF(O102="7",IF(P102="000","Sin región al ser un intermunicipal",INDEX(B!$C$2:$C$126,MATCH(EF!P102,B!$A$2:$A$126,0))),"Sin región al ser un ente Estatal")</f>
        <v>Centro</v>
      </c>
      <c r="R102" s="31">
        <f t="array" ref="R102">IF(O102="7",IF(P102="000","N/A",INDEX(B!$D$2:$D$126,MATCH(EF!P102,B!$A$2:$A$126,0))),B!$D$127)</f>
        <v>549442</v>
      </c>
      <c r="S102" s="31">
        <f t="array" ref="S102">IF(O102="7",IF(P102="000","N/A",INDEX(B!$E$2:$E$126,MATCH(EF!P102,B!$A$2:$A$126,0))),B!$E$127)</f>
        <v>727750</v>
      </c>
    </row>
    <row r="103" spans="1:19" ht="15.75" customHeight="1">
      <c r="A103" s="23">
        <f>COUNTIF(A!$A$2:$A$1001,"&lt;="&amp;A!A103)</f>
        <v>24</v>
      </c>
      <c r="B103" s="24">
        <v>102</v>
      </c>
      <c r="C103" s="29" t="str">
        <f t="array" ref="C103">INDEX(A!$A$2:$A$1001,MATCH(EF!B103,EF!$A$2:$A$1001,0))</f>
        <v>Instituto Municipal de la Mujer Zapotlense en Zapotlán el Grande</v>
      </c>
      <c r="D103" s="29" t="str">
        <f t="array" ref="D103">INDEX(A!$B$2:$B$1001,MATCH(EF!C103,A!$A$2:$A$1001,0))</f>
        <v>Municipal</v>
      </c>
      <c r="E103" s="29" t="str">
        <f t="array" ref="E103">INDEX(A!$C$2:$C$1001,MATCH(EF!C103,A!$A$2:$A$1001,0))</f>
        <v>Sí</v>
      </c>
      <c r="F103" s="29">
        <f t="array" ref="F103">INDEX(A!$D$2:$D$1001,MATCH(EF!C103,A!$A$2:$A$1001,0))</f>
        <v>23</v>
      </c>
      <c r="G103" s="29" t="str">
        <f t="array" ref="G103">INDEX(A!$E$2:$E$1001,MATCH(EF!C103,A!$A$2:$A$1001,0))</f>
        <v>Asistencia social</v>
      </c>
      <c r="H103" s="29" t="str">
        <f t="array" ref="H103">INDEX(A!$F$2:$F$1001,MATCH(EF!C103,A!$A$2:$A$1001,0))</f>
        <v>Ejecutivo</v>
      </c>
      <c r="I103" s="29" t="str">
        <f t="array" ref="I103">INDEX(A!$G$2:$G$1001,MATCH(EF!C103,A!$A$2:$A$1001,0))</f>
        <v>OPD</v>
      </c>
      <c r="J103" s="29">
        <f t="array" ref="J103">INDEX(A!$H$2:$H$1001,MATCH(EF!C103,A!$A$2:$A$1001,0))</f>
        <v>2010</v>
      </c>
      <c r="K103" s="29" t="str">
        <f t="array" ref="K103">INDEX(A!$I$2:$I$1001,MATCH(EF!C103,A!$A$2:$A$1001,0))</f>
        <v>NA</v>
      </c>
      <c r="L103" s="29" t="str">
        <f t="array" ref="L103">INDEX(A!$J$2:$J$1001,MATCH(EF!C103,A!$A$2:$A$1001,0))</f>
        <v>Gaceta Num. 3</v>
      </c>
      <c r="M103" s="29">
        <f t="array" ref="M103">INDEX(A!$K$2:$K$1001,MATCH(EF!C103,A!$A$2:$A$1001,0))</f>
        <v>702304</v>
      </c>
      <c r="N103" s="29">
        <f t="array" ref="N103">INDEX(A!$L$2:$L$1001,MATCH(EF!C103,A!$A$2:$A$1001,0))</f>
        <v>0</v>
      </c>
      <c r="O103" s="30" t="str">
        <f t="shared" si="0"/>
        <v>7</v>
      </c>
      <c r="P103" s="30" t="str">
        <f t="shared" si="1"/>
        <v>023</v>
      </c>
      <c r="Q103" s="30" t="str">
        <f t="array" ref="Q103">IF(O103="7",IF(P103="000","Sin región al ser un intermunicipal",INDEX(B!$C$2:$C$126,MATCH(EF!P103,B!$A$2:$A$126,0))),"Sin región al ser un ente Estatal")</f>
        <v>Sur</v>
      </c>
      <c r="R103" s="31">
        <f t="array" ref="R103">IF(O103="7",IF(P103="000","N/A",INDEX(B!$D$2:$D$126,MATCH(EF!P103,B!$A$2:$A$126,0))),B!$D$127)</f>
        <v>105423</v>
      </c>
      <c r="S103" s="31">
        <f t="array" ref="S103">IF(O103="7",IF(P103="000","N/A",INDEX(B!$E$2:$E$126,MATCH(EF!P103,B!$A$2:$A$126,0))),B!$E$127)</f>
        <v>115141</v>
      </c>
    </row>
    <row r="104" spans="1:19" ht="15.75" customHeight="1">
      <c r="A104" s="23">
        <f>COUNTIF(A!$A$2:$A$1001,"&lt;="&amp;A!A104)</f>
        <v>30</v>
      </c>
      <c r="B104" s="24">
        <v>103</v>
      </c>
      <c r="C104" s="29" t="str">
        <f t="array" ref="C104">INDEX(A!$A$2:$A$1001,MATCH(EF!B104,EF!$A$2:$A$1001,0))</f>
        <v>Instituto Municipal de la Vivienda de Guadalajara</v>
      </c>
      <c r="D104" s="29" t="str">
        <f t="array" ref="D104">INDEX(A!$B$2:$B$1001,MATCH(EF!C104,A!$A$2:$A$1001,0))</f>
        <v>Municipal</v>
      </c>
      <c r="E104" s="29" t="str">
        <f t="array" ref="E104">INDEX(A!$C$2:$C$1001,MATCH(EF!C104,A!$A$2:$A$1001,0))</f>
        <v>Sí</v>
      </c>
      <c r="F104" s="29">
        <f t="array" ref="F104">INDEX(A!$D$2:$D$1001,MATCH(EF!C104,A!$A$2:$A$1001,0))</f>
        <v>39</v>
      </c>
      <c r="G104" s="29" t="str">
        <f t="array" ref="G104">INDEX(A!$E$2:$E$1001,MATCH(EF!C104,A!$A$2:$A$1001,0))</f>
        <v>Territorio</v>
      </c>
      <c r="H104" s="29" t="str">
        <f t="array" ref="H104">INDEX(A!$F$2:$F$1001,MATCH(EF!C104,A!$A$2:$A$1001,0))</f>
        <v>Ejecutivo</v>
      </c>
      <c r="I104" s="29" t="str">
        <f t="array" ref="I104">INDEX(A!$G$2:$G$1001,MATCH(EF!C104,A!$A$2:$A$1001,0))</f>
        <v>OPD</v>
      </c>
      <c r="J104" s="29">
        <f t="array" ref="J104">INDEX(A!$H$2:$H$1001,MATCH(EF!C104,A!$A$2:$A$1001,0))</f>
        <v>2010</v>
      </c>
      <c r="K104" s="29" t="str">
        <f t="array" ref="K104">INDEX(A!$I$2:$I$1001,MATCH(EF!C104,A!$A$2:$A$1001,0))</f>
        <v>NA</v>
      </c>
      <c r="L104" s="29" t="str">
        <f t="array" ref="L104">INDEX(A!$J$2:$J$1001,MATCH(EF!C104,A!$A$2:$A$1001,0))</f>
        <v>NA</v>
      </c>
      <c r="M104" s="29">
        <f t="array" ref="M104">INDEX(A!$K$2:$K$1001,MATCH(EF!C104,A!$A$2:$A$1001,0))</f>
        <v>703909</v>
      </c>
      <c r="N104" s="29">
        <f t="array" ref="N104">INDEX(A!$L$2:$L$1001,MATCH(EF!C104,A!$A$2:$A$1001,0))</f>
        <v>0</v>
      </c>
      <c r="O104" s="30" t="str">
        <f t="shared" si="0"/>
        <v>7</v>
      </c>
      <c r="P104" s="30" t="str">
        <f t="shared" si="1"/>
        <v>039</v>
      </c>
      <c r="Q104" s="30" t="str">
        <f t="array" ref="Q104">IF(O104="7",IF(P104="000","Sin región al ser un intermunicipal",INDEX(B!$C$2:$C$126,MATCH(EF!P104,B!$A$2:$A$126,0))),"Sin región al ser un ente Estatal")</f>
        <v>Centro</v>
      </c>
      <c r="R104" s="31">
        <f t="array" ref="R104">IF(O104="7",IF(P104="000","N/A",INDEX(B!$D$2:$D$126,MATCH(EF!P104,B!$A$2:$A$126,0))),B!$D$127)</f>
        <v>1460148</v>
      </c>
      <c r="S104" s="31">
        <f t="array" ref="S104">IF(O104="7",IF(P104="000","N/A",INDEX(B!$E$2:$E$126,MATCH(EF!P104,B!$A$2:$A$126,0))),B!$E$127)</f>
        <v>1385629</v>
      </c>
    </row>
    <row r="105" spans="1:19" ht="15.75" customHeight="1">
      <c r="A105" s="23">
        <f>COUNTIF(A!$A$2:$A$1001,"&lt;="&amp;A!A105)</f>
        <v>170</v>
      </c>
      <c r="B105" s="24">
        <v>104</v>
      </c>
      <c r="C105" s="29" t="str">
        <f t="array" ref="C105">INDEX(A!$A$2:$A$1001,MATCH(EF!B105,EF!$A$2:$A$1001,0))</f>
        <v>Instituto Municipal de las Mujeres de El Grullo</v>
      </c>
      <c r="D105" s="29" t="str">
        <f t="array" ref="D105">INDEX(A!$B$2:$B$1001,MATCH(EF!C105,A!$A$2:$A$1001,0))</f>
        <v>Municipal</v>
      </c>
      <c r="E105" s="29" t="str">
        <f t="array" ref="E105">INDEX(A!$C$2:$C$1001,MATCH(EF!C105,A!$A$2:$A$1001,0))</f>
        <v>Sí</v>
      </c>
      <c r="F105" s="29">
        <f t="array" ref="F105">INDEX(A!$D$2:$D$1001,MATCH(EF!C105,A!$A$2:$A$1001,0))</f>
        <v>37</v>
      </c>
      <c r="G105" s="29" t="str">
        <f t="array" ref="G105">INDEX(A!$E$2:$E$1001,MATCH(EF!C105,A!$A$2:$A$1001,0))</f>
        <v>Asistencia social</v>
      </c>
      <c r="H105" s="29" t="str">
        <f t="array" ref="H105">INDEX(A!$F$2:$F$1001,MATCH(EF!C105,A!$A$2:$A$1001,0))</f>
        <v>Ejecutivo</v>
      </c>
      <c r="I105" s="29" t="str">
        <f t="array" ref="I105">INDEX(A!$G$2:$G$1001,MATCH(EF!C105,A!$A$2:$A$1001,0))</f>
        <v>OPD</v>
      </c>
      <c r="J105" s="29">
        <f t="array" ref="J105">INDEX(A!$H$2:$H$1001,MATCH(EF!C105,A!$A$2:$A$1001,0))</f>
        <v>2010</v>
      </c>
      <c r="K105" s="29" t="str">
        <f t="array" ref="K105">INDEX(A!$I$2:$I$1001,MATCH(EF!C105,A!$A$2:$A$1001,0))</f>
        <v>NA</v>
      </c>
      <c r="L105" s="29" t="str">
        <f t="array" ref="L105">INDEX(A!$J$2:$J$1001,MATCH(EF!C105,A!$A$2:$A$1001,0))</f>
        <v>NA</v>
      </c>
      <c r="M105" s="29">
        <f t="array" ref="M105">INDEX(A!$K$2:$K$1001,MATCH(EF!C105,A!$A$2:$A$1001,0))</f>
        <v>703702</v>
      </c>
      <c r="N105" s="29">
        <f t="array" ref="N105">INDEX(A!$L$2:$L$1001,MATCH(EF!C105,A!$A$2:$A$1001,0))</f>
        <v>0</v>
      </c>
      <c r="O105" s="30" t="str">
        <f t="shared" si="0"/>
        <v>7</v>
      </c>
      <c r="P105" s="30" t="str">
        <f t="shared" si="1"/>
        <v>037</v>
      </c>
      <c r="Q105" s="30" t="str">
        <f t="array" ref="Q105">IF(O105="7",IF(P105="000","Sin región al ser un intermunicipal",INDEX(B!$C$2:$C$126,MATCH(EF!P105,B!$A$2:$A$126,0))),"Sin región al ser un ente Estatal")</f>
        <v>Sierra de Amula</v>
      </c>
      <c r="R105" s="31">
        <f t="array" ref="R105">IF(O105="7",IF(P105="000","N/A",INDEX(B!$D$2:$D$126,MATCH(EF!P105,B!$A$2:$A$126,0))),B!$D$127)</f>
        <v>23845</v>
      </c>
      <c r="S105" s="31">
        <f t="array" ref="S105">IF(O105="7",IF(P105="000","N/A",INDEX(B!$E$2:$E$126,MATCH(EF!P105,B!$A$2:$A$126,0))),B!$E$127)</f>
        <v>25920</v>
      </c>
    </row>
    <row r="106" spans="1:19" ht="15.75" customHeight="1">
      <c r="A106" s="23">
        <f>COUNTIF(A!$A$2:$A$1001,"&lt;="&amp;A!A106)</f>
        <v>139</v>
      </c>
      <c r="B106" s="24">
        <v>105</v>
      </c>
      <c r="C106" s="29" t="str">
        <f t="array" ref="C106">INDEX(A!$A$2:$A$1001,MATCH(EF!B106,EF!$A$2:$A$1001,0))</f>
        <v>Instituto Municipal de las Mujeres de Jilotlán</v>
      </c>
      <c r="D106" s="29" t="str">
        <f t="array" ref="D106">INDEX(A!$B$2:$B$1001,MATCH(EF!C106,A!$A$2:$A$1001,0))</f>
        <v>Municipal</v>
      </c>
      <c r="E106" s="29" t="str">
        <f t="array" ref="E106">INDEX(A!$C$2:$C$1001,MATCH(EF!C106,A!$A$2:$A$1001,0))</f>
        <v>Sí</v>
      </c>
      <c r="F106" s="29">
        <f t="array" ref="F106">INDEX(A!$D$2:$D$1001,MATCH(EF!C106,A!$A$2:$A$1001,0))</f>
        <v>49</v>
      </c>
      <c r="G106" s="29" t="str">
        <f t="array" ref="G106">INDEX(A!$E$2:$E$1001,MATCH(EF!C106,A!$A$2:$A$1001,0))</f>
        <v>Asistencia social</v>
      </c>
      <c r="H106" s="29" t="str">
        <f t="array" ref="H106">INDEX(A!$F$2:$F$1001,MATCH(EF!C106,A!$A$2:$A$1001,0))</f>
        <v>Ejecutivo</v>
      </c>
      <c r="I106" s="29" t="str">
        <f t="array" ref="I106">INDEX(A!$G$2:$G$1001,MATCH(EF!C106,A!$A$2:$A$1001,0))</f>
        <v>OPD</v>
      </c>
      <c r="J106" s="29">
        <f t="array" ref="J106">INDEX(A!$H$2:$H$1001,MATCH(EF!C106,A!$A$2:$A$1001,0))</f>
        <v>2012</v>
      </c>
      <c r="K106" s="29" t="str">
        <f t="array" ref="K106">INDEX(A!$I$2:$I$1001,MATCH(EF!C106,A!$A$2:$A$1001,0))</f>
        <v>NA</v>
      </c>
      <c r="L106" s="29" t="str">
        <f t="array" ref="L106">INDEX(A!$J$2:$J$1001,MATCH(EF!C106,A!$A$2:$A$1001,0))</f>
        <v>Gaceta Acta No. 45/.5/.2012</v>
      </c>
      <c r="M106" s="29">
        <f t="array" ref="M106">INDEX(A!$K$2:$K$1001,MATCH(EF!C106,A!$A$2:$A$1001,0))</f>
        <v>704902</v>
      </c>
      <c r="N106" s="29">
        <f t="array" ref="N106">INDEX(A!$L$2:$L$1001,MATCH(EF!C106,A!$A$2:$A$1001,0))</f>
        <v>0</v>
      </c>
      <c r="O106" s="30" t="str">
        <f t="shared" si="0"/>
        <v>7</v>
      </c>
      <c r="P106" s="30" t="str">
        <f t="shared" si="1"/>
        <v>049</v>
      </c>
      <c r="Q106" s="30" t="str">
        <f t="array" ref="Q106">IF(O106="7",IF(P106="000","Sin región al ser un intermunicipal",INDEX(B!$C$2:$C$126,MATCH(EF!P106,B!$A$2:$A$126,0))),"Sin región al ser un ente Estatal")</f>
        <v>Sur</v>
      </c>
      <c r="R106" s="31">
        <f t="array" ref="R106">IF(O106="7",IF(P106="000","N/A",INDEX(B!$D$2:$D$126,MATCH(EF!P106,B!$A$2:$A$126,0))),B!$D$127)</f>
        <v>9917</v>
      </c>
      <c r="S106" s="31">
        <f t="array" ref="S106">IF(O106="7",IF(P106="000","N/A",INDEX(B!$E$2:$E$126,MATCH(EF!P106,B!$A$2:$A$126,0))),B!$E$127)</f>
        <v>9425</v>
      </c>
    </row>
    <row r="107" spans="1:19" ht="15.75" customHeight="1">
      <c r="A107" s="23">
        <f>COUNTIF(A!$A$2:$A$1001,"&lt;="&amp;A!A107)</f>
        <v>65</v>
      </c>
      <c r="B107" s="24">
        <v>106</v>
      </c>
      <c r="C107" s="29" t="str">
        <f t="array" ref="C107">INDEX(A!$A$2:$A$1001,MATCH(EF!B107,EF!$A$2:$A$1001,0))</f>
        <v>Instituto Municipal de las Mujeres de Mazamitla</v>
      </c>
      <c r="D107" s="29" t="str">
        <f t="array" ref="D107">INDEX(A!$B$2:$B$1001,MATCH(EF!C107,A!$A$2:$A$1001,0))</f>
        <v>Municipal</v>
      </c>
      <c r="E107" s="29" t="str">
        <f t="array" ref="E107">INDEX(A!$C$2:$C$1001,MATCH(EF!C107,A!$A$2:$A$1001,0))</f>
        <v>Sí</v>
      </c>
      <c r="F107" s="29">
        <f t="array" ref="F107">INDEX(A!$D$2:$D$1001,MATCH(EF!C107,A!$A$2:$A$1001,0))</f>
        <v>59</v>
      </c>
      <c r="G107" s="29" t="str">
        <f t="array" ref="G107">INDEX(A!$E$2:$E$1001,MATCH(EF!C107,A!$A$2:$A$1001,0))</f>
        <v>Asistencia social</v>
      </c>
      <c r="H107" s="29" t="str">
        <f t="array" ref="H107">INDEX(A!$F$2:$F$1001,MATCH(EF!C107,A!$A$2:$A$1001,0))</f>
        <v>Ejecutivo</v>
      </c>
      <c r="I107" s="29" t="str">
        <f t="array" ref="I107">INDEX(A!$G$2:$G$1001,MATCH(EF!C107,A!$A$2:$A$1001,0))</f>
        <v>OPD</v>
      </c>
      <c r="J107" s="29" t="str">
        <f t="array" ref="J107">INDEX(A!$H$2:$H$1001,MATCH(EF!C107,A!$A$2:$A$1001,0))</f>
        <v>NA</v>
      </c>
      <c r="K107" s="29" t="str">
        <f t="array" ref="K107">INDEX(A!$I$2:$I$1001,MATCH(EF!C107,A!$A$2:$A$1001,0))</f>
        <v>NA</v>
      </c>
      <c r="L107" s="29" t="str">
        <f t="array" ref="L107">INDEX(A!$J$2:$J$1001,MATCH(EF!C107,A!$A$2:$A$1001,0))</f>
        <v>NA</v>
      </c>
      <c r="M107" s="29">
        <f t="array" ref="M107">INDEX(A!$K$2:$K$1001,MATCH(EF!C107,A!$A$2:$A$1001,0))</f>
        <v>705904</v>
      </c>
      <c r="N107" s="29">
        <f t="array" ref="N107">INDEX(A!$L$2:$L$1001,MATCH(EF!C107,A!$A$2:$A$1001,0))</f>
        <v>0</v>
      </c>
      <c r="O107" s="30" t="str">
        <f t="shared" si="0"/>
        <v>7</v>
      </c>
      <c r="P107" s="30" t="str">
        <f t="shared" si="1"/>
        <v>059</v>
      </c>
      <c r="Q107" s="30" t="str">
        <f t="array" ref="Q107">IF(O107="7",IF(P107="000","Sin región al ser un intermunicipal",INDEX(B!$C$2:$C$126,MATCH(EF!P107,B!$A$2:$A$126,0))),"Sin región al ser un ente Estatal")</f>
        <v>Sureste</v>
      </c>
      <c r="R107" s="31">
        <f t="array" ref="R107">IF(O107="7",IF(P107="000","N/A",INDEX(B!$D$2:$D$126,MATCH(EF!P107,B!$A$2:$A$126,0))),B!$D$127)</f>
        <v>13799</v>
      </c>
      <c r="S107" s="31">
        <f t="array" ref="S107">IF(O107="7",IF(P107="000","N/A",INDEX(B!$E$2:$E$126,MATCH(EF!P107,B!$A$2:$A$126,0))),B!$E$127)</f>
        <v>14043</v>
      </c>
    </row>
    <row r="108" spans="1:19" ht="15.75" customHeight="1">
      <c r="A108" s="23">
        <f>COUNTIF(A!$A$2:$A$1001,"&lt;="&amp;A!A108)</f>
        <v>169</v>
      </c>
      <c r="B108" s="24">
        <v>107</v>
      </c>
      <c r="C108" s="29" t="str">
        <f t="array" ref="C108">INDEX(A!$A$2:$A$1001,MATCH(EF!B108,EF!$A$2:$A$1001,0))</f>
        <v>Instituto Municipal de las Mujeres de San Julián</v>
      </c>
      <c r="D108" s="29" t="str">
        <f t="array" ref="D108">INDEX(A!$B$2:$B$1001,MATCH(EF!C108,A!$A$2:$A$1001,0))</f>
        <v>Municipal</v>
      </c>
      <c r="E108" s="29" t="str">
        <f t="array" ref="E108">INDEX(A!$C$2:$C$1001,MATCH(EF!C108,A!$A$2:$A$1001,0))</f>
        <v>Sí</v>
      </c>
      <c r="F108" s="29">
        <f t="array" ref="F108">INDEX(A!$D$2:$D$1001,MATCH(EF!C108,A!$A$2:$A$1001,0))</f>
        <v>74</v>
      </c>
      <c r="G108" s="29" t="str">
        <f t="array" ref="G108">INDEX(A!$E$2:$E$1001,MATCH(EF!C108,A!$A$2:$A$1001,0))</f>
        <v>Asistencia social</v>
      </c>
      <c r="H108" s="29" t="str">
        <f t="array" ref="H108">INDEX(A!$F$2:$F$1001,MATCH(EF!C108,A!$A$2:$A$1001,0))</f>
        <v>Ejecutivo</v>
      </c>
      <c r="I108" s="29" t="str">
        <f t="array" ref="I108">INDEX(A!$G$2:$G$1001,MATCH(EF!C108,A!$A$2:$A$1001,0))</f>
        <v>OPD</v>
      </c>
      <c r="J108" s="29">
        <f t="array" ref="J108">INDEX(A!$H$2:$H$1001,MATCH(EF!C108,A!$A$2:$A$1001,0))</f>
        <v>2009</v>
      </c>
      <c r="K108" s="29" t="str">
        <f t="array" ref="K108">INDEX(A!$I$2:$I$1001,MATCH(EF!C108,A!$A$2:$A$1001,0))</f>
        <v>NA</v>
      </c>
      <c r="L108" s="29" t="str">
        <f t="array" ref="L108">INDEX(A!$J$2:$J$1001,MATCH(EF!C108,A!$A$2:$A$1001,0))</f>
        <v>Gaceta Municipal No. 20. Año 3</v>
      </c>
      <c r="M108" s="29">
        <f t="array" ref="M108">INDEX(A!$K$2:$K$1001,MATCH(EF!C108,A!$A$2:$A$1001,0))</f>
        <v>707402</v>
      </c>
      <c r="N108" s="29">
        <f t="array" ref="N108">INDEX(A!$L$2:$L$1001,MATCH(EF!C108,A!$A$2:$A$1001,0))</f>
        <v>0</v>
      </c>
      <c r="O108" s="30" t="str">
        <f t="shared" si="0"/>
        <v>7</v>
      </c>
      <c r="P108" s="30" t="str">
        <f t="shared" si="1"/>
        <v>074</v>
      </c>
      <c r="Q108" s="30" t="str">
        <f t="array" ref="Q108">IF(O108="7",IF(P108="000","Sin región al ser un intermunicipal",INDEX(B!$C$2:$C$126,MATCH(EF!P108,B!$A$2:$A$126,0))),"Sin región al ser un ente Estatal")</f>
        <v>Altos Sur</v>
      </c>
      <c r="R108" s="31">
        <f t="array" ref="R108">IF(O108="7",IF(P108="000","N/A",INDEX(B!$D$2:$D$126,MATCH(EF!P108,B!$A$2:$A$126,0))),B!$D$127)</f>
        <v>15890</v>
      </c>
      <c r="S108" s="31">
        <f t="array" ref="S108">IF(O108="7",IF(P108="000","N/A",INDEX(B!$E$2:$E$126,MATCH(EF!P108,B!$A$2:$A$126,0))),B!$E$127)</f>
        <v>16792</v>
      </c>
    </row>
    <row r="109" spans="1:19" ht="15.75" customHeight="1">
      <c r="A109" s="23">
        <f>COUNTIF(A!$A$2:$A$1001,"&lt;="&amp;A!A109)</f>
        <v>365</v>
      </c>
      <c r="B109" s="24">
        <v>108</v>
      </c>
      <c r="C109" s="29" t="str">
        <f t="array" ref="C109">INDEX(A!$A$2:$A$1001,MATCH(EF!B109,EF!$A$2:$A$1001,0))</f>
        <v>Instituto Municipal de las Mujeres de Teocaltiche</v>
      </c>
      <c r="D109" s="29" t="str">
        <f t="array" ref="D109">INDEX(A!$B$2:$B$1001,MATCH(EF!C109,A!$A$2:$A$1001,0))</f>
        <v>Municipal</v>
      </c>
      <c r="E109" s="29" t="str">
        <f t="array" ref="E109">INDEX(A!$C$2:$C$1001,MATCH(EF!C109,A!$A$2:$A$1001,0))</f>
        <v>Sí</v>
      </c>
      <c r="F109" s="29">
        <f t="array" ref="F109">INDEX(A!$D$2:$D$1001,MATCH(EF!C109,A!$A$2:$A$1001,0))</f>
        <v>91</v>
      </c>
      <c r="G109" s="29" t="str">
        <f t="array" ref="G109">INDEX(A!$E$2:$E$1001,MATCH(EF!C109,A!$A$2:$A$1001,0))</f>
        <v>Asistencia social</v>
      </c>
      <c r="H109" s="29" t="str">
        <f t="array" ref="H109">INDEX(A!$F$2:$F$1001,MATCH(EF!C109,A!$A$2:$A$1001,0))</f>
        <v>Ejecutivo</v>
      </c>
      <c r="I109" s="29" t="str">
        <f t="array" ref="I109">INDEX(A!$G$2:$G$1001,MATCH(EF!C109,A!$A$2:$A$1001,0))</f>
        <v>OPD</v>
      </c>
      <c r="J109" s="29">
        <f t="array" ref="J109">INDEX(A!$H$2:$H$1001,MATCH(EF!C109,A!$A$2:$A$1001,0))</f>
        <v>2010</v>
      </c>
      <c r="K109" s="29" t="str">
        <f t="array" ref="K109">INDEX(A!$I$2:$I$1001,MATCH(EF!C109,A!$A$2:$A$1001,0))</f>
        <v>NA</v>
      </c>
      <c r="L109" s="29" t="str">
        <f t="array" ref="L109">INDEX(A!$J$2:$J$1001,MATCH(EF!C109,A!$A$2:$A$1001,0))</f>
        <v>Sesión Extraordinaria. Acta número 9 del 18 de mayo de 2010</v>
      </c>
      <c r="M109" s="29">
        <f t="array" ref="M109">INDEX(A!$K$2:$K$1001,MATCH(EF!C109,A!$A$2:$A$1001,0))</f>
        <v>709103</v>
      </c>
      <c r="N109" s="29">
        <f t="array" ref="N109">INDEX(A!$L$2:$L$1001,MATCH(EF!C109,A!$A$2:$A$1001,0))</f>
        <v>0</v>
      </c>
      <c r="O109" s="30" t="str">
        <f t="shared" si="0"/>
        <v>7</v>
      </c>
      <c r="P109" s="30" t="str">
        <f t="shared" si="1"/>
        <v>091</v>
      </c>
      <c r="Q109" s="30" t="str">
        <f t="array" ref="Q109">IF(O109="7",IF(P109="000","Sin región al ser un intermunicipal",INDEX(B!$C$2:$C$126,MATCH(EF!P109,B!$A$2:$A$126,0))),"Sin región al ser un ente Estatal")</f>
        <v xml:space="preserve">Altos Norte  </v>
      </c>
      <c r="R109" s="31">
        <f t="array" ref="R109">IF(O109="7",IF(P109="000","N/A",INDEX(B!$D$2:$D$126,MATCH(EF!P109,B!$A$2:$A$126,0))),B!$D$127)</f>
        <v>41278</v>
      </c>
      <c r="S109" s="31">
        <f t="array" ref="S109">IF(O109="7",IF(P109="000","N/A",INDEX(B!$E$2:$E$126,MATCH(EF!P109,B!$A$2:$A$126,0))),B!$E$127)</f>
        <v>39839</v>
      </c>
    </row>
    <row r="110" spans="1:19" ht="15.75" customHeight="1">
      <c r="A110" s="23">
        <f>COUNTIF(A!$A$2:$A$1001,"&lt;="&amp;A!A110)</f>
        <v>15</v>
      </c>
      <c r="B110" s="24">
        <v>109</v>
      </c>
      <c r="C110" s="29" t="str">
        <f t="array" ref="C110">INDEX(A!$A$2:$A$1001,MATCH(EF!B110,EF!$A$2:$A$1001,0))</f>
        <v>Instituto Municipal de las Mujeres en Guadalajara</v>
      </c>
      <c r="D110" s="29" t="str">
        <f t="array" ref="D110">INDEX(A!$B$2:$B$1001,MATCH(EF!C110,A!$A$2:$A$1001,0))</f>
        <v>Municipal</v>
      </c>
      <c r="E110" s="29" t="str">
        <f t="array" ref="E110">INDEX(A!$C$2:$C$1001,MATCH(EF!C110,A!$A$2:$A$1001,0))</f>
        <v>Sí</v>
      </c>
      <c r="F110" s="29">
        <f t="array" ref="F110">INDEX(A!$D$2:$D$1001,MATCH(EF!C110,A!$A$2:$A$1001,0))</f>
        <v>39</v>
      </c>
      <c r="G110" s="29" t="str">
        <f t="array" ref="G110">INDEX(A!$E$2:$E$1001,MATCH(EF!C110,A!$A$2:$A$1001,0))</f>
        <v>Asistencia social</v>
      </c>
      <c r="H110" s="29" t="str">
        <f t="array" ref="H110">INDEX(A!$F$2:$F$1001,MATCH(EF!C110,A!$A$2:$A$1001,0))</f>
        <v>Ejecutivo</v>
      </c>
      <c r="I110" s="29" t="str">
        <f t="array" ref="I110">INDEX(A!$G$2:$G$1001,MATCH(EF!C110,A!$A$2:$A$1001,0))</f>
        <v>OPD</v>
      </c>
      <c r="J110" s="29">
        <f t="array" ref="J110">INDEX(A!$H$2:$H$1001,MATCH(EF!C110,A!$A$2:$A$1001,0))</f>
        <v>2002</v>
      </c>
      <c r="K110" s="29" t="str">
        <f t="array" ref="K110">INDEX(A!$I$2:$I$1001,MATCH(EF!C110,A!$A$2:$A$1001,0))</f>
        <v>NA</v>
      </c>
      <c r="L110" s="29" t="str">
        <f t="array" ref="L110">INDEX(A!$J$2:$J$1001,MATCH(EF!C110,A!$A$2:$A$1001,0))</f>
        <v>Certificación del Acta no. 26</v>
      </c>
      <c r="M110" s="29">
        <f t="array" ref="M110">INDEX(A!$K$2:$K$1001,MATCH(EF!C110,A!$A$2:$A$1001,0))</f>
        <v>703905</v>
      </c>
      <c r="N110" s="29">
        <f t="array" ref="N110">INDEX(A!$L$2:$L$1001,MATCH(EF!C110,A!$A$2:$A$1001,0))</f>
        <v>0</v>
      </c>
      <c r="O110" s="30" t="str">
        <f t="shared" si="0"/>
        <v>7</v>
      </c>
      <c r="P110" s="30" t="str">
        <f t="shared" si="1"/>
        <v>039</v>
      </c>
      <c r="Q110" s="30" t="str">
        <f t="array" ref="Q110">IF(O110="7",IF(P110="000","Sin región al ser un intermunicipal",INDEX(B!$C$2:$C$126,MATCH(EF!P110,B!$A$2:$A$126,0))),"Sin región al ser un ente Estatal")</f>
        <v>Centro</v>
      </c>
      <c r="R110" s="31">
        <f t="array" ref="R110">IF(O110="7",IF(P110="000","N/A",INDEX(B!$D$2:$D$126,MATCH(EF!P110,B!$A$2:$A$126,0))),B!$D$127)</f>
        <v>1460148</v>
      </c>
      <c r="S110" s="31">
        <f t="array" ref="S110">IF(O110="7",IF(P110="000","N/A",INDEX(B!$E$2:$E$126,MATCH(EF!P110,B!$A$2:$A$126,0))),B!$E$127)</f>
        <v>1385629</v>
      </c>
    </row>
    <row r="111" spans="1:19" ht="15.75" customHeight="1">
      <c r="A111" s="23">
        <f>COUNTIF(A!$A$2:$A$1001,"&lt;="&amp;A!A111)</f>
        <v>161</v>
      </c>
      <c r="B111" s="24">
        <v>110</v>
      </c>
      <c r="C111" s="29" t="str">
        <f t="array" ref="C111">INDEX(A!$A$2:$A$1001,MATCH(EF!B111,EF!$A$2:$A$1001,0))</f>
        <v>Instituto Municipal de las Mujeres Tamazulenses</v>
      </c>
      <c r="D111" s="29" t="str">
        <f t="array" ref="D111">INDEX(A!$B$2:$B$1001,MATCH(EF!C111,A!$A$2:$A$1001,0))</f>
        <v>Municipal</v>
      </c>
      <c r="E111" s="29" t="str">
        <f t="array" ref="E111">INDEX(A!$C$2:$C$1001,MATCH(EF!C111,A!$A$2:$A$1001,0))</f>
        <v>Sí</v>
      </c>
      <c r="F111" s="29">
        <f t="array" ref="F111">INDEX(A!$D$2:$D$1001,MATCH(EF!C111,A!$A$2:$A$1001,0))</f>
        <v>85</v>
      </c>
      <c r="G111" s="29" t="str">
        <f t="array" ref="G111">INDEX(A!$E$2:$E$1001,MATCH(EF!C111,A!$A$2:$A$1001,0))</f>
        <v>Asistencia social</v>
      </c>
      <c r="H111" s="29" t="str">
        <f t="array" ref="H111">INDEX(A!$F$2:$F$1001,MATCH(EF!C111,A!$A$2:$A$1001,0))</f>
        <v>Ejecutivo</v>
      </c>
      <c r="I111" s="29" t="str">
        <f t="array" ref="I111">INDEX(A!$G$2:$G$1001,MATCH(EF!C111,A!$A$2:$A$1001,0))</f>
        <v>OPD</v>
      </c>
      <c r="J111" s="29">
        <f t="array" ref="J111">INDEX(A!$H$2:$H$1001,MATCH(EF!C111,A!$A$2:$A$1001,0))</f>
        <v>2012</v>
      </c>
      <c r="K111" s="29" t="str">
        <f t="array" ref="K111">INDEX(A!$I$2:$I$1001,MATCH(EF!C111,A!$A$2:$A$1001,0))</f>
        <v>NA</v>
      </c>
      <c r="L111" s="29" t="str">
        <f t="array" ref="L111">INDEX(A!$J$2:$J$1001,MATCH(EF!C111,A!$A$2:$A$1001,0))</f>
        <v>Acuerdo. Periódico Número 11. Sección II, Tomo CCCLXXXV</v>
      </c>
      <c r="M111" s="29">
        <f t="array" ref="M111">INDEX(A!$K$2:$K$1001,MATCH(EF!C111,A!$A$2:$A$1001,0))</f>
        <v>708502</v>
      </c>
      <c r="N111" s="29">
        <f t="array" ref="N111">INDEX(A!$L$2:$L$1001,MATCH(EF!C111,A!$A$2:$A$1001,0))</f>
        <v>0</v>
      </c>
      <c r="O111" s="30" t="str">
        <f t="shared" si="0"/>
        <v>7</v>
      </c>
      <c r="P111" s="30" t="str">
        <f t="shared" si="1"/>
        <v>085</v>
      </c>
      <c r="Q111" s="30" t="str">
        <f t="array" ref="Q111">IF(O111="7",IF(P111="000","Sin región al ser un intermunicipal",INDEX(B!$C$2:$C$126,MATCH(EF!P111,B!$A$2:$A$126,0))),"Sin región al ser un ente Estatal")</f>
        <v>Sur</v>
      </c>
      <c r="R111" s="31">
        <f t="array" ref="R111">IF(O111="7",IF(P111="000","N/A",INDEX(B!$D$2:$D$126,MATCH(EF!P111,B!$A$2:$A$126,0))),B!$D$127)</f>
        <v>38396</v>
      </c>
      <c r="S111" s="31">
        <f t="array" ref="S111">IF(O111="7",IF(P111="000","N/A",INDEX(B!$E$2:$E$126,MATCH(EF!P111,B!$A$2:$A$126,0))),B!$E$127)</f>
        <v>38955</v>
      </c>
    </row>
    <row r="112" spans="1:19" ht="15.75" customHeight="1">
      <c r="A112" s="23">
        <f>COUNTIF(A!$A$2:$A$1001,"&lt;="&amp;A!A112)</f>
        <v>356</v>
      </c>
      <c r="B112" s="24">
        <v>111</v>
      </c>
      <c r="C112" s="29" t="str">
        <f t="array" ref="C112">INDEX(A!$A$2:$A$1001,MATCH(EF!B112,EF!$A$2:$A$1001,0))</f>
        <v>Instituto Municipal de las Mujeres Tonayenses</v>
      </c>
      <c r="D112" s="29" t="str">
        <f t="array" ref="D112">INDEX(A!$B$2:$B$1001,MATCH(EF!C112,A!$A$2:$A$1001,0))</f>
        <v>Municipal</v>
      </c>
      <c r="E112" s="29" t="str">
        <f t="array" ref="E112">INDEX(A!$C$2:$C$1001,MATCH(EF!C112,A!$A$2:$A$1001,0))</f>
        <v>Sí</v>
      </c>
      <c r="F112" s="29">
        <f t="array" ref="F112">INDEX(A!$D$2:$D$1001,MATCH(EF!C112,A!$A$2:$A$1001,0))</f>
        <v>102</v>
      </c>
      <c r="G112" s="29" t="str">
        <f t="array" ref="G112">INDEX(A!$E$2:$E$1001,MATCH(EF!C112,A!$A$2:$A$1001,0))</f>
        <v>Asistencia social</v>
      </c>
      <c r="H112" s="29" t="str">
        <f t="array" ref="H112">INDEX(A!$F$2:$F$1001,MATCH(EF!C112,A!$A$2:$A$1001,0))</f>
        <v>Ejecutivo</v>
      </c>
      <c r="I112" s="29" t="str">
        <f t="array" ref="I112">INDEX(A!$G$2:$G$1001,MATCH(EF!C112,A!$A$2:$A$1001,0))</f>
        <v>OPD</v>
      </c>
      <c r="J112" s="29">
        <f t="array" ref="J112">INDEX(A!$H$2:$H$1001,MATCH(EF!C112,A!$A$2:$A$1001,0))</f>
        <v>2012</v>
      </c>
      <c r="K112" s="29" t="str">
        <f t="array" ref="K112">INDEX(A!$I$2:$I$1001,MATCH(EF!C112,A!$A$2:$A$1001,0))</f>
        <v>NA</v>
      </c>
      <c r="L112" s="29" t="str">
        <f t="array" ref="L112">INDEX(A!$J$2:$J$1001,MATCH(EF!C112,A!$A$2:$A$1001,0))</f>
        <v>Acuerdo de sesión 16 de julio del 2012</v>
      </c>
      <c r="M112" s="29">
        <f t="array" ref="M112">INDEX(A!$K$2:$K$1001,MATCH(EF!C112,A!$A$2:$A$1001,0))</f>
        <v>710202</v>
      </c>
      <c r="N112" s="29">
        <f t="array" ref="N112">INDEX(A!$L$2:$L$1001,MATCH(EF!C112,A!$A$2:$A$1001,0))</f>
        <v>0</v>
      </c>
      <c r="O112" s="30" t="str">
        <f t="shared" si="0"/>
        <v>7</v>
      </c>
      <c r="P112" s="30" t="str">
        <f t="shared" si="1"/>
        <v>102</v>
      </c>
      <c r="Q112" s="30" t="str">
        <f t="array" ref="Q112">IF(O112="7",IF(P112="000","Sin región al ser un intermunicipal",INDEX(B!$C$2:$C$126,MATCH(EF!P112,B!$A$2:$A$126,0))),"Sin región al ser un ente Estatal")</f>
        <v>Sierra de Amula</v>
      </c>
      <c r="R112" s="31">
        <f t="array" ref="R112">IF(O112="7",IF(P112="000","N/A",INDEX(B!$D$2:$D$126,MATCH(EF!P112,B!$A$2:$A$126,0))),B!$D$127)</f>
        <v>5960</v>
      </c>
      <c r="S112" s="31">
        <f t="array" ref="S112">IF(O112="7",IF(P112="000","N/A",INDEX(B!$E$2:$E$126,MATCH(EF!P112,B!$A$2:$A$126,0))),B!$E$127)</f>
        <v>5961</v>
      </c>
    </row>
    <row r="113" spans="1:19" ht="15.75" customHeight="1">
      <c r="A113" s="23">
        <f>COUNTIF(A!$A$2:$A$1001,"&lt;="&amp;A!A113)</f>
        <v>66</v>
      </c>
      <c r="B113" s="24">
        <v>112</v>
      </c>
      <c r="C113" s="29" t="str">
        <f t="array" ref="C113">INDEX(A!$A$2:$A$1001,MATCH(EF!B113,EF!$A$2:$A$1001,0))</f>
        <v>Instituto Municipal de las Mujeres Zapopanas para la Igualdad Sustantiva</v>
      </c>
      <c r="D113" s="29" t="str">
        <f t="array" ref="D113">INDEX(A!$B$2:$B$1001,MATCH(EF!C113,A!$A$2:$A$1001,0))</f>
        <v>Municipal</v>
      </c>
      <c r="E113" s="29" t="str">
        <f t="array" ref="E113">INDEX(A!$C$2:$C$1001,MATCH(EF!C113,A!$A$2:$A$1001,0))</f>
        <v>Sí</v>
      </c>
      <c r="F113" s="29">
        <f t="array" ref="F113">INDEX(A!$D$2:$D$1001,MATCH(EF!C113,A!$A$2:$A$1001,0))</f>
        <v>120</v>
      </c>
      <c r="G113" s="29" t="str">
        <f t="array" ref="G113">INDEX(A!$E$2:$E$1001,MATCH(EF!C113,A!$A$2:$A$1001,0))</f>
        <v>Asistencia social</v>
      </c>
      <c r="H113" s="29" t="str">
        <f t="array" ref="H113">INDEX(A!$F$2:$F$1001,MATCH(EF!C113,A!$A$2:$A$1001,0))</f>
        <v>Ejecutivo</v>
      </c>
      <c r="I113" s="29" t="str">
        <f t="array" ref="I113">INDEX(A!$G$2:$G$1001,MATCH(EF!C113,A!$A$2:$A$1001,0))</f>
        <v>OPD</v>
      </c>
      <c r="J113" s="29">
        <f t="array" ref="J113">INDEX(A!$H$2:$H$1001,MATCH(EF!C113,A!$A$2:$A$1001,0))</f>
        <v>2006</v>
      </c>
      <c r="K113" s="29" t="str">
        <f t="array" ref="K113">INDEX(A!$I$2:$I$1001,MATCH(EF!C113,A!$A$2:$A$1001,0))</f>
        <v>NA</v>
      </c>
      <c r="L113" s="29" t="str">
        <f t="array" ref="L113">INDEX(A!$J$2:$J$1001,MATCH(EF!C113,A!$A$2:$A$1001,0))</f>
        <v>NA</v>
      </c>
      <c r="M113" s="29">
        <f t="array" ref="M113">INDEX(A!$K$2:$K$1001,MATCH(EF!C113,A!$A$2:$A$1001,0))</f>
        <v>712005</v>
      </c>
      <c r="N113" s="29">
        <f t="array" ref="N113">INDEX(A!$L$2:$L$1001,MATCH(EF!C113,A!$A$2:$A$1001,0))</f>
        <v>0</v>
      </c>
      <c r="O113" s="30" t="str">
        <f t="shared" si="0"/>
        <v>7</v>
      </c>
      <c r="P113" s="30" t="str">
        <f t="shared" si="1"/>
        <v>120</v>
      </c>
      <c r="Q113" s="30" t="str">
        <f t="array" ref="Q113">IF(O113="7",IF(P113="000","Sin región al ser un intermunicipal",INDEX(B!$C$2:$C$126,MATCH(EF!P113,B!$A$2:$A$126,0))),"Sin región al ser un ente Estatal")</f>
        <v>Centro</v>
      </c>
      <c r="R113" s="31">
        <f t="array" ref="R113">IF(O113="7",IF(P113="000","N/A",INDEX(B!$D$2:$D$126,MATCH(EF!P113,B!$A$2:$A$126,0))),B!$D$127)</f>
        <v>1332272</v>
      </c>
      <c r="S113" s="31">
        <f t="array" ref="S113">IF(O113="7",IF(P113="000","N/A",INDEX(B!$E$2:$E$126,MATCH(EF!P113,B!$A$2:$A$126,0))),B!$E$127)</f>
        <v>1476491</v>
      </c>
    </row>
    <row r="114" spans="1:19" ht="15.75" customHeight="1">
      <c r="A114" s="23">
        <f>COUNTIF(A!$A$2:$A$1001,"&lt;="&amp;A!A114)</f>
        <v>357</v>
      </c>
      <c r="B114" s="24">
        <v>113</v>
      </c>
      <c r="C114" s="29" t="str">
        <f t="array" ref="C114">INDEX(A!$A$2:$A$1001,MATCH(EF!B114,EF!$A$2:$A$1001,0))</f>
        <v>Instituto Municipal de Planeación de Lagos de Moreno</v>
      </c>
      <c r="D114" s="29" t="str">
        <f t="array" ref="D114">INDEX(A!$B$2:$B$1001,MATCH(EF!C114,A!$A$2:$A$1001,0))</f>
        <v>Municipal</v>
      </c>
      <c r="E114" s="29" t="str">
        <f t="array" ref="E114">INDEX(A!$C$2:$C$1001,MATCH(EF!C114,A!$A$2:$A$1001,0))</f>
        <v>Sí</v>
      </c>
      <c r="F114" s="29">
        <f t="array" ref="F114">INDEX(A!$D$2:$D$1001,MATCH(EF!C114,A!$A$2:$A$1001,0))</f>
        <v>53</v>
      </c>
      <c r="G114" s="29" t="str">
        <f t="array" ref="G114">INDEX(A!$E$2:$E$1001,MATCH(EF!C114,A!$A$2:$A$1001,0))</f>
        <v>Territorio</v>
      </c>
      <c r="H114" s="29" t="str">
        <f t="array" ref="H114">INDEX(A!$F$2:$F$1001,MATCH(EF!C114,A!$A$2:$A$1001,0))</f>
        <v>Ejecutivo</v>
      </c>
      <c r="I114" s="29" t="str">
        <f t="array" ref="I114">INDEX(A!$G$2:$G$1001,MATCH(EF!C114,A!$A$2:$A$1001,0))</f>
        <v>OPD</v>
      </c>
      <c r="J114" s="29">
        <f t="array" ref="J114">INDEX(A!$H$2:$H$1001,MATCH(EF!C114,A!$A$2:$A$1001,0))</f>
        <v>2016</v>
      </c>
      <c r="K114" s="29" t="str">
        <f t="array" ref="K114">INDEX(A!$I$2:$I$1001,MATCH(EF!C114,A!$A$2:$A$1001,0))</f>
        <v>NA</v>
      </c>
      <c r="L114" s="29" t="str">
        <f t="array" ref="L114">INDEX(A!$J$2:$J$1001,MATCH(EF!C114,A!$A$2:$A$1001,0))</f>
        <v>NA</v>
      </c>
      <c r="M114" s="29">
        <f t="array" ref="M114">INDEX(A!$K$2:$K$1001,MATCH(EF!C114,A!$A$2:$A$1001,0))</f>
        <v>705303</v>
      </c>
      <c r="N114" s="29">
        <f t="array" ref="N114">INDEX(A!$L$2:$L$1001,MATCH(EF!C114,A!$A$2:$A$1001,0))</f>
        <v>0</v>
      </c>
      <c r="O114" s="30" t="str">
        <f t="shared" si="0"/>
        <v>7</v>
      </c>
      <c r="P114" s="30" t="str">
        <f t="shared" si="1"/>
        <v>053</v>
      </c>
      <c r="Q114" s="30" t="str">
        <f t="array" ref="Q114">IF(O114="7",IF(P114="000","Sin región al ser un intermunicipal",INDEX(B!$C$2:$C$126,MATCH(EF!P114,B!$A$2:$A$126,0))),"Sin región al ser un ente Estatal")</f>
        <v>Altos Norte</v>
      </c>
      <c r="R114" s="31">
        <f t="array" ref="R114">IF(O114="7",IF(P114="000","N/A",INDEX(B!$D$2:$D$126,MATCH(EF!P114,B!$A$2:$A$126,0))),B!$D$127)</f>
        <v>164981</v>
      </c>
      <c r="S114" s="31">
        <f t="array" ref="S114">IF(O114="7",IF(P114="000","N/A",INDEX(B!$E$2:$E$126,MATCH(EF!P114,B!$A$2:$A$126,0))),B!$E$127)</f>
        <v>172403</v>
      </c>
    </row>
    <row r="115" spans="1:19" ht="15.75" customHeight="1">
      <c r="A115" s="23">
        <f>COUNTIF(A!$A$2:$A$1001,"&lt;="&amp;A!A115)</f>
        <v>354</v>
      </c>
      <c r="B115" s="24">
        <v>114</v>
      </c>
      <c r="C115" s="29" t="str">
        <f t="array" ref="C115">INDEX(A!$A$2:$A$1001,MATCH(EF!B115,EF!$A$2:$A$1001,0))</f>
        <v>Instituto Para la Igualdad Sustantiva entre Hombres y Mujeres de Jocotepec</v>
      </c>
      <c r="D115" s="29" t="str">
        <f t="array" ref="D115">INDEX(A!$B$2:$B$1001,MATCH(EF!C115,A!$A$2:$A$1001,0))</f>
        <v>Municipal</v>
      </c>
      <c r="E115" s="29" t="str">
        <f t="array" ref="E115">INDEX(A!$C$2:$C$1001,MATCH(EF!C115,A!$A$2:$A$1001,0))</f>
        <v>Sí</v>
      </c>
      <c r="F115" s="29">
        <f t="array" ref="F115">INDEX(A!$D$2:$D$1001,MATCH(EF!C115,A!$A$2:$A$1001,0))</f>
        <v>50</v>
      </c>
      <c r="G115" s="29" t="str">
        <f t="array" ref="G115">INDEX(A!$E$2:$E$1001,MATCH(EF!C115,A!$A$2:$A$1001,0))</f>
        <v>Asistencia social</v>
      </c>
      <c r="H115" s="29" t="str">
        <f t="array" ref="H115">INDEX(A!$F$2:$F$1001,MATCH(EF!C115,A!$A$2:$A$1001,0))</f>
        <v>Ejecutivo</v>
      </c>
      <c r="I115" s="29" t="str">
        <f t="array" ref="I115">INDEX(A!$G$2:$G$1001,MATCH(EF!C115,A!$A$2:$A$1001,0))</f>
        <v>OPD</v>
      </c>
      <c r="J115" s="29">
        <f t="array" ref="J115">INDEX(A!$H$2:$H$1001,MATCH(EF!C115,A!$A$2:$A$1001,0))</f>
        <v>2008</v>
      </c>
      <c r="K115" s="29" t="str">
        <f t="array" ref="K115">INDEX(A!$I$2:$I$1001,MATCH(EF!C115,A!$A$2:$A$1001,0))</f>
        <v>NA</v>
      </c>
      <c r="L115" s="29" t="str">
        <f t="array" ref="L115">INDEX(A!$J$2:$J$1001,MATCH(EF!C115,A!$A$2:$A$1001,0))</f>
        <v>NA</v>
      </c>
      <c r="M115" s="29">
        <f t="array" ref="M115">INDEX(A!$K$2:$K$1001,MATCH(EF!C115,A!$A$2:$A$1001,0))</f>
        <v>705003</v>
      </c>
      <c r="N115" s="29">
        <f t="array" ref="N115">INDEX(A!$L$2:$L$1001,MATCH(EF!C115,A!$A$2:$A$1001,0))</f>
        <v>0</v>
      </c>
      <c r="O115" s="30" t="str">
        <f t="shared" si="0"/>
        <v>7</v>
      </c>
      <c r="P115" s="30" t="str">
        <f t="shared" si="1"/>
        <v>050</v>
      </c>
      <c r="Q115" s="30" t="str">
        <f t="array" ref="Q115">IF(O115="7",IF(P115="000","Sin región al ser un intermunicipal",INDEX(B!$C$2:$C$126,MATCH(EF!P115,B!$A$2:$A$126,0))),"Sin región al ser un ente Estatal")</f>
        <v>Sureste</v>
      </c>
      <c r="R115" s="31">
        <f t="array" ref="R115">IF(O115="7",IF(P115="000","N/A",INDEX(B!$D$2:$D$126,MATCH(EF!P115,B!$A$2:$A$126,0))),B!$D$127)</f>
        <v>46521</v>
      </c>
      <c r="S115" s="31">
        <f t="array" ref="S115">IF(O115="7",IF(P115="000","N/A",INDEX(B!$E$2:$E$126,MATCH(EF!P115,B!$A$2:$A$126,0))),B!$E$127)</f>
        <v>47105</v>
      </c>
    </row>
    <row r="116" spans="1:19" ht="15.75" customHeight="1">
      <c r="A116" s="23">
        <f>COUNTIF(A!$A$2:$A$1001,"&lt;="&amp;A!A116)</f>
        <v>64</v>
      </c>
      <c r="B116" s="24">
        <v>115</v>
      </c>
      <c r="C116" s="29" t="str">
        <f t="array" ref="C116">INDEX(A!$A$2:$A$1001,MATCH(EF!B116,EF!$A$2:$A$1001,0))</f>
        <v>Instituto Tecalitlense de la Juventud</v>
      </c>
      <c r="D116" s="29" t="str">
        <f t="array" ref="D116">INDEX(A!$B$2:$B$1001,MATCH(EF!C116,A!$A$2:$A$1001,0))</f>
        <v>Municipal</v>
      </c>
      <c r="E116" s="29" t="str">
        <f t="array" ref="E116">INDEX(A!$C$2:$C$1001,MATCH(EF!C116,A!$A$2:$A$1001,0))</f>
        <v>Sí</v>
      </c>
      <c r="F116" s="29">
        <f t="array" ref="F116">INDEX(A!$D$2:$D$1001,MATCH(EF!C116,A!$A$2:$A$1001,0))</f>
        <v>87</v>
      </c>
      <c r="G116" s="29" t="str">
        <f t="array" ref="G116">INDEX(A!$E$2:$E$1001,MATCH(EF!C116,A!$A$2:$A$1001,0))</f>
        <v>Asistencia social</v>
      </c>
      <c r="H116" s="29" t="str">
        <f t="array" ref="H116">INDEX(A!$F$2:$F$1001,MATCH(EF!C116,A!$A$2:$A$1001,0))</f>
        <v>Ejecutivo</v>
      </c>
      <c r="I116" s="29" t="str">
        <f t="array" ref="I116">INDEX(A!$G$2:$G$1001,MATCH(EF!C116,A!$A$2:$A$1001,0))</f>
        <v>OPD</v>
      </c>
      <c r="J116" s="29">
        <f t="array" ref="J116">INDEX(A!$H$2:$H$1001,MATCH(EF!C116,A!$A$2:$A$1001,0))</f>
        <v>2015</v>
      </c>
      <c r="K116" s="29" t="str">
        <f t="array" ref="K116">INDEX(A!$I$2:$I$1001,MATCH(EF!C116,A!$A$2:$A$1001,0))</f>
        <v>NA</v>
      </c>
      <c r="L116" s="29" t="str">
        <f t="array" ref="L116">INDEX(A!$J$2:$J$1001,MATCH(EF!C116,A!$A$2:$A$1001,0))</f>
        <v>Gaceta Dic 2015 - Feb 2016</v>
      </c>
      <c r="M116" s="29">
        <f t="array" ref="M116">INDEX(A!$K$2:$K$1001,MATCH(EF!C116,A!$A$2:$A$1001,0))</f>
        <v>708703</v>
      </c>
      <c r="N116" s="29">
        <f t="array" ref="N116">INDEX(A!$L$2:$L$1001,MATCH(EF!C116,A!$A$2:$A$1001,0))</f>
        <v>0</v>
      </c>
      <c r="O116" s="30" t="str">
        <f t="shared" si="0"/>
        <v>7</v>
      </c>
      <c r="P116" s="30" t="str">
        <f t="shared" si="1"/>
        <v>087</v>
      </c>
      <c r="Q116" s="30" t="str">
        <f t="array" ref="Q116">IF(O116="7",IF(P116="000","Sin región al ser un intermunicipal",INDEX(B!$C$2:$C$126,MATCH(EF!P116,B!$A$2:$A$126,0))),"Sin región al ser un ente Estatal")</f>
        <v>Sur</v>
      </c>
      <c r="R116" s="31">
        <f t="array" ref="R116">IF(O116="7",IF(P116="000","N/A",INDEX(B!$D$2:$D$126,MATCH(EF!P116,B!$A$2:$A$126,0))),B!$D$127)</f>
        <v>16579</v>
      </c>
      <c r="S116" s="31">
        <f t="array" ref="S116">IF(O116="7",IF(P116="000","N/A",INDEX(B!$E$2:$E$126,MATCH(EF!P116,B!$A$2:$A$126,0))),B!$E$127)</f>
        <v>16705</v>
      </c>
    </row>
    <row r="117" spans="1:19" ht="15.75" customHeight="1">
      <c r="A117" s="23">
        <f>COUNTIF(A!$A$2:$A$1001,"&lt;="&amp;A!A117)</f>
        <v>177</v>
      </c>
      <c r="B117" s="24">
        <v>116</v>
      </c>
      <c r="C117" s="29" t="str">
        <f t="array" ref="C117">INDEX(A!$A$2:$A$1001,MATCH(EF!B117,EF!$A$2:$A$1001,0))</f>
        <v>Instituto Tecalitlense de la Mujer</v>
      </c>
      <c r="D117" s="29" t="str">
        <f t="array" ref="D117">INDEX(A!$B$2:$B$1001,MATCH(EF!C117,A!$A$2:$A$1001,0))</f>
        <v>Municipal</v>
      </c>
      <c r="E117" s="29" t="str">
        <f t="array" ref="E117">INDEX(A!$C$2:$C$1001,MATCH(EF!C117,A!$A$2:$A$1001,0))</f>
        <v>Sí</v>
      </c>
      <c r="F117" s="29">
        <f t="array" ref="F117">INDEX(A!$D$2:$D$1001,MATCH(EF!C117,A!$A$2:$A$1001,0))</f>
        <v>87</v>
      </c>
      <c r="G117" s="29" t="str">
        <f t="array" ref="G117">INDEX(A!$E$2:$E$1001,MATCH(EF!C117,A!$A$2:$A$1001,0))</f>
        <v>Asistencia social</v>
      </c>
      <c r="H117" s="29" t="str">
        <f t="array" ref="H117">INDEX(A!$F$2:$F$1001,MATCH(EF!C117,A!$A$2:$A$1001,0))</f>
        <v>Ejecutivo</v>
      </c>
      <c r="I117" s="29" t="str">
        <f t="array" ref="I117">INDEX(A!$G$2:$G$1001,MATCH(EF!C117,A!$A$2:$A$1001,0))</f>
        <v>OPD</v>
      </c>
      <c r="J117" s="29">
        <f t="array" ref="J117">INDEX(A!$H$2:$H$1001,MATCH(EF!C117,A!$A$2:$A$1001,0))</f>
        <v>2013</v>
      </c>
      <c r="K117" s="29" t="str">
        <f t="array" ref="K117">INDEX(A!$I$2:$I$1001,MATCH(EF!C117,A!$A$2:$A$1001,0))</f>
        <v>NA</v>
      </c>
      <c r="L117" s="29" t="str">
        <f t="array" ref="L117">INDEX(A!$J$2:$J$1001,MATCH(EF!C117,A!$A$2:$A$1001,0))</f>
        <v>NA</v>
      </c>
      <c r="M117" s="29">
        <f t="array" ref="M117">INDEX(A!$K$2:$K$1001,MATCH(EF!C117,A!$A$2:$A$1001,0))</f>
        <v>708702</v>
      </c>
      <c r="N117" s="29">
        <f t="array" ref="N117">INDEX(A!$L$2:$L$1001,MATCH(EF!C117,A!$A$2:$A$1001,0))</f>
        <v>0</v>
      </c>
      <c r="O117" s="30" t="str">
        <f t="shared" si="0"/>
        <v>7</v>
      </c>
      <c r="P117" s="30" t="str">
        <f t="shared" si="1"/>
        <v>087</v>
      </c>
      <c r="Q117" s="30" t="str">
        <f t="array" ref="Q117">IF(O117="7",IF(P117="000","Sin región al ser un intermunicipal",INDEX(B!$C$2:$C$126,MATCH(EF!P117,B!$A$2:$A$126,0))),"Sin región al ser un ente Estatal")</f>
        <v>Sur</v>
      </c>
      <c r="R117" s="31">
        <f t="array" ref="R117">IF(O117="7",IF(P117="000","N/A",INDEX(B!$D$2:$D$126,MATCH(EF!P117,B!$A$2:$A$126,0))),B!$D$127)</f>
        <v>16579</v>
      </c>
      <c r="S117" s="31">
        <f t="array" ref="S117">IF(O117="7",IF(P117="000","N/A",INDEX(B!$E$2:$E$126,MATCH(EF!P117,B!$A$2:$A$126,0))),B!$E$127)</f>
        <v>16705</v>
      </c>
    </row>
    <row r="118" spans="1:19" ht="15.75" customHeight="1">
      <c r="A118" s="23">
        <f>COUNTIF(A!$A$2:$A$1001,"&lt;="&amp;A!A118)</f>
        <v>146</v>
      </c>
      <c r="B118" s="24">
        <v>117</v>
      </c>
      <c r="C118" s="29" t="str">
        <f t="array" ref="C118">INDEX(A!$A$2:$A$1001,MATCH(EF!B118,EF!$A$2:$A$1001,0))</f>
        <v>Instituto Vallartense de Cultura</v>
      </c>
      <c r="D118" s="29" t="str">
        <f t="array" ref="D118">INDEX(A!$B$2:$B$1001,MATCH(EF!C118,A!$A$2:$A$1001,0))</f>
        <v>Municipal</v>
      </c>
      <c r="E118" s="29" t="str">
        <f t="array" ref="E118">INDEX(A!$C$2:$C$1001,MATCH(EF!C118,A!$A$2:$A$1001,0))</f>
        <v>Sí</v>
      </c>
      <c r="F118" s="29">
        <f t="array" ref="F118">INDEX(A!$D$2:$D$1001,MATCH(EF!C118,A!$A$2:$A$1001,0))</f>
        <v>67</v>
      </c>
      <c r="G118" s="29" t="str">
        <f t="array" ref="G118">INDEX(A!$E$2:$E$1001,MATCH(EF!C118,A!$A$2:$A$1001,0))</f>
        <v>Cultura</v>
      </c>
      <c r="H118" s="29" t="str">
        <f t="array" ref="H118">INDEX(A!$F$2:$F$1001,MATCH(EF!C118,A!$A$2:$A$1001,0))</f>
        <v>Ejecutivo</v>
      </c>
      <c r="I118" s="29" t="str">
        <f t="array" ref="I118">INDEX(A!$G$2:$G$1001,MATCH(EF!C118,A!$A$2:$A$1001,0))</f>
        <v>OPD</v>
      </c>
      <c r="J118" s="29">
        <f t="array" ref="J118">INDEX(A!$H$2:$H$1001,MATCH(EF!C118,A!$A$2:$A$1001,0))</f>
        <v>2011</v>
      </c>
      <c r="K118" s="29" t="str">
        <f t="array" ref="K118">INDEX(A!$I$2:$I$1001,MATCH(EF!C118,A!$A$2:$A$1001,0))</f>
        <v>NA</v>
      </c>
      <c r="L118" s="29" t="str">
        <f t="array" ref="L118">INDEX(A!$J$2:$J$1001,MATCH(EF!C118,A!$A$2:$A$1001,0))</f>
        <v>NA</v>
      </c>
      <c r="M118" s="29">
        <f t="array" ref="M118">INDEX(A!$K$2:$K$1001,MATCH(EF!C118,A!$A$2:$A$1001,0))</f>
        <v>706706</v>
      </c>
      <c r="N118" s="29">
        <f t="array" ref="N118">INDEX(A!$L$2:$L$1001,MATCH(EF!C118,A!$A$2:$A$1001,0))</f>
        <v>0</v>
      </c>
      <c r="O118" s="30" t="str">
        <f t="shared" si="0"/>
        <v>7</v>
      </c>
      <c r="P118" s="30" t="str">
        <f t="shared" si="1"/>
        <v>067</v>
      </c>
      <c r="Q118" s="30" t="str">
        <f t="array" ref="Q118">IF(O118="7",IF(P118="000","Sin región al ser un intermunicipal",INDEX(B!$C$2:$C$126,MATCH(EF!P118,B!$A$2:$A$126,0))),"Sin región al ser un ente Estatal")</f>
        <v>Costa Sierra Occidental</v>
      </c>
      <c r="R118" s="31">
        <f t="array" ref="R118">IF(O118="7",IF(P118="000","N/A",INDEX(B!$D$2:$D$126,MATCH(EF!P118,B!$A$2:$A$126,0))),B!$D$127)</f>
        <v>275640</v>
      </c>
      <c r="S118" s="31">
        <f t="array" ref="S118">IF(O118="7",IF(P118="000","N/A",INDEX(B!$E$2:$E$126,MATCH(EF!P118,B!$A$2:$A$126,0))),B!$E$127)</f>
        <v>291839</v>
      </c>
    </row>
    <row r="119" spans="1:19" ht="15.75" customHeight="1">
      <c r="A119" s="23">
        <f>COUNTIF(A!$A$2:$A$1001,"&lt;="&amp;A!A119)</f>
        <v>168</v>
      </c>
      <c r="B119" s="24">
        <v>118</v>
      </c>
      <c r="C119" s="29" t="str">
        <f t="array" ref="C119">INDEX(A!$A$2:$A$1001,MATCH(EF!B119,EF!$A$2:$A$1001,0))</f>
        <v xml:space="preserve">Instituto Zapotlense de la Juventud del municipio de Zapotlán el Grande, Jalisco </v>
      </c>
      <c r="D119" s="29" t="str">
        <f t="array" ref="D119">INDEX(A!$B$2:$B$1001,MATCH(EF!C119,A!$A$2:$A$1001,0))</f>
        <v>Municipal</v>
      </c>
      <c r="E119" s="29" t="str">
        <f t="array" ref="E119">INDEX(A!$C$2:$C$1001,MATCH(EF!C119,A!$A$2:$A$1001,0))</f>
        <v>Sí</v>
      </c>
      <c r="F119" s="29">
        <f t="array" ref="F119">INDEX(A!$D$2:$D$1001,MATCH(EF!C119,A!$A$2:$A$1001,0))</f>
        <v>23</v>
      </c>
      <c r="G119" s="29" t="str">
        <f t="array" ref="G119">INDEX(A!$E$2:$E$1001,MATCH(EF!C119,A!$A$2:$A$1001,0))</f>
        <v>Asistencia social</v>
      </c>
      <c r="H119" s="29" t="str">
        <f t="array" ref="H119">INDEX(A!$F$2:$F$1001,MATCH(EF!C119,A!$A$2:$A$1001,0))</f>
        <v>Ejecutivo</v>
      </c>
      <c r="I119" s="29" t="str">
        <f t="array" ref="I119">INDEX(A!$G$2:$G$1001,MATCH(EF!C119,A!$A$2:$A$1001,0))</f>
        <v>OPD</v>
      </c>
      <c r="J119" s="29">
        <f t="array" ref="J119">INDEX(A!$H$2:$H$1001,MATCH(EF!C119,A!$A$2:$A$1001,0))</f>
        <v>2003</v>
      </c>
      <c r="K119" s="29" t="str">
        <f t="array" ref="K119">INDEX(A!$I$2:$I$1001,MATCH(EF!C119,A!$A$2:$A$1001,0))</f>
        <v>NA</v>
      </c>
      <c r="L119" s="29" t="str">
        <f t="array" ref="L119">INDEX(A!$J$2:$J$1001,MATCH(EF!C119,A!$A$2:$A$1001,0))</f>
        <v xml:space="preserve">Gaceta edición especial. Epoca 1. Año 3. </v>
      </c>
      <c r="M119" s="29">
        <f t="array" ref="M119">INDEX(A!$K$2:$K$1001,MATCH(EF!C119,A!$A$2:$A$1001,0))</f>
        <v>702302</v>
      </c>
      <c r="N119" s="29">
        <f t="array" ref="N119">INDEX(A!$L$2:$L$1001,MATCH(EF!C119,A!$A$2:$A$1001,0))</f>
        <v>0</v>
      </c>
      <c r="O119" s="30" t="str">
        <f t="shared" si="0"/>
        <v>7</v>
      </c>
      <c r="P119" s="30" t="str">
        <f t="shared" si="1"/>
        <v>023</v>
      </c>
      <c r="Q119" s="30" t="str">
        <f t="array" ref="Q119">IF(O119="7",IF(P119="000","Sin región al ser un intermunicipal",INDEX(B!$C$2:$C$126,MATCH(EF!P119,B!$A$2:$A$126,0))),"Sin región al ser un ente Estatal")</f>
        <v>Sur</v>
      </c>
      <c r="R119" s="31">
        <f t="array" ref="R119">IF(O119="7",IF(P119="000","N/A",INDEX(B!$D$2:$D$126,MATCH(EF!P119,B!$A$2:$A$126,0))),B!$D$127)</f>
        <v>105423</v>
      </c>
      <c r="S119" s="31">
        <f t="array" ref="S119">IF(O119="7",IF(P119="000","N/A",INDEX(B!$E$2:$E$126,MATCH(EF!P119,B!$A$2:$A$126,0))),B!$E$127)</f>
        <v>115141</v>
      </c>
    </row>
    <row r="120" spans="1:19" ht="15.75" customHeight="1">
      <c r="A120" s="23">
        <f>COUNTIF(A!$A$2:$A$1001,"&lt;="&amp;A!A120)</f>
        <v>25</v>
      </c>
      <c r="B120" s="24">
        <v>119</v>
      </c>
      <c r="C120" s="29" t="str">
        <f t="array" ref="C120">INDEX(A!$A$2:$A$1001,MATCH(EF!B120,EF!$A$2:$A$1001,0))</f>
        <v>Ixtlahuacán de los Membrillos</v>
      </c>
      <c r="D120" s="29" t="str">
        <f t="array" ref="D120">INDEX(A!$B$2:$B$1001,MATCH(EF!C120,A!$A$2:$A$1001,0))</f>
        <v>Municipal</v>
      </c>
      <c r="E120" s="29" t="str">
        <f t="array" ref="E120">INDEX(A!$C$2:$C$1001,MATCH(EF!C120,A!$A$2:$A$1001,0))</f>
        <v>Sí</v>
      </c>
      <c r="F120" s="29">
        <f t="array" ref="F120">INDEX(A!$D$2:$D$1001,MATCH(EF!C120,A!$A$2:$A$1001,0))</f>
        <v>44</v>
      </c>
      <c r="G120" s="29" t="str">
        <f t="array" ref="G120">INDEX(A!$E$2:$E$1001,MATCH(EF!C120,A!$A$2:$A$1001,0))</f>
        <v>Gobierno</v>
      </c>
      <c r="H120" s="29" t="str">
        <f t="array" ref="H120">INDEX(A!$F$2:$F$1001,MATCH(EF!C120,A!$A$2:$A$1001,0))</f>
        <v>Ejecutivo</v>
      </c>
      <c r="I120" s="29" t="str">
        <f t="array" ref="I120">INDEX(A!$G$2:$G$1001,MATCH(EF!C120,A!$A$2:$A$1001,0))</f>
        <v>Dependencia</v>
      </c>
      <c r="J120" s="29">
        <f t="array" ref="J120">INDEX(A!$H$2:$H$1001,MATCH(EF!C120,A!$A$2:$A$1001,0))</f>
        <v>1824</v>
      </c>
      <c r="K120" s="29" t="str">
        <f t="array" ref="K120">INDEX(A!$I$2:$I$1001,MATCH(EF!C120,A!$A$2:$A$1001,0))</f>
        <v>NA</v>
      </c>
      <c r="L120" s="29" t="str">
        <f t="array" ref="L120">INDEX(A!$J$2:$J$1001,MATCH(EF!C120,A!$A$2:$A$1001,0))</f>
        <v>NA</v>
      </c>
      <c r="M120" s="29">
        <f t="array" ref="M120">INDEX(A!$K$2:$K$1001,MATCH(EF!C120,A!$A$2:$A$1001,0))</f>
        <v>704400</v>
      </c>
      <c r="N120" s="29">
        <f t="array" ref="N120">INDEX(A!$L$2:$L$1001,MATCH(EF!C120,A!$A$2:$A$1001,0))</f>
        <v>0</v>
      </c>
      <c r="O120" s="30" t="str">
        <f t="shared" si="0"/>
        <v>7</v>
      </c>
      <c r="P120" s="30" t="str">
        <f t="shared" si="1"/>
        <v>044</v>
      </c>
      <c r="Q120" s="30" t="str">
        <f t="array" ref="Q120">IF(O120="7",IF(P120="000","Sin región al ser un intermunicipal",INDEX(B!$C$2:$C$126,MATCH(EF!P120,B!$A$2:$A$126,0))),"Sin región al ser un ente Estatal")</f>
        <v>Centro</v>
      </c>
      <c r="R120" s="31">
        <f t="array" ref="R120">IF(O120="7",IF(P120="000","N/A",INDEX(B!$D$2:$D$126,MATCH(EF!P120,B!$A$2:$A$126,0))),B!$D$127)</f>
        <v>53045</v>
      </c>
      <c r="S120" s="31">
        <f t="array" ref="S120">IF(O120="7",IF(P120="000","N/A",INDEX(B!$E$2:$E$126,MATCH(EF!P120,B!$A$2:$A$126,0))),B!$E$127)</f>
        <v>67969</v>
      </c>
    </row>
    <row r="121" spans="1:19" ht="15.75" customHeight="1">
      <c r="A121" s="23">
        <f>COUNTIF(A!$A$2:$A$1001,"&lt;="&amp;A!A121)</f>
        <v>138</v>
      </c>
      <c r="B121" s="24">
        <v>120</v>
      </c>
      <c r="C121" s="29" t="str">
        <f t="array" ref="C121">INDEX(A!$A$2:$A$1001,MATCH(EF!B121,EF!$A$2:$A$1001,0))</f>
        <v>Ixtlahuacán del Río</v>
      </c>
      <c r="D121" s="29" t="str">
        <f t="array" ref="D121">INDEX(A!$B$2:$B$1001,MATCH(EF!C121,A!$A$2:$A$1001,0))</f>
        <v>Municipal</v>
      </c>
      <c r="E121" s="29" t="str">
        <f t="array" ref="E121">INDEX(A!$C$2:$C$1001,MATCH(EF!C121,A!$A$2:$A$1001,0))</f>
        <v>Sí</v>
      </c>
      <c r="F121" s="29">
        <f t="array" ref="F121">INDEX(A!$D$2:$D$1001,MATCH(EF!C121,A!$A$2:$A$1001,0))</f>
        <v>45</v>
      </c>
      <c r="G121" s="29" t="str">
        <f t="array" ref="G121">INDEX(A!$E$2:$E$1001,MATCH(EF!C121,A!$A$2:$A$1001,0))</f>
        <v>Gobierno</v>
      </c>
      <c r="H121" s="29" t="str">
        <f t="array" ref="H121">INDEX(A!$F$2:$F$1001,MATCH(EF!C121,A!$A$2:$A$1001,0))</f>
        <v>Ejecutivo</v>
      </c>
      <c r="I121" s="29" t="str">
        <f t="array" ref="I121">INDEX(A!$G$2:$G$1001,MATCH(EF!C121,A!$A$2:$A$1001,0))</f>
        <v>Dependencia</v>
      </c>
      <c r="J121" s="29">
        <f t="array" ref="J121">INDEX(A!$H$2:$H$1001,MATCH(EF!C121,A!$A$2:$A$1001,0))</f>
        <v>1824</v>
      </c>
      <c r="K121" s="29" t="str">
        <f t="array" ref="K121">INDEX(A!$I$2:$I$1001,MATCH(EF!C121,A!$A$2:$A$1001,0))</f>
        <v>NA</v>
      </c>
      <c r="L121" s="29" t="str">
        <f t="array" ref="L121">INDEX(A!$J$2:$J$1001,MATCH(EF!C121,A!$A$2:$A$1001,0))</f>
        <v>NA</v>
      </c>
      <c r="M121" s="29">
        <f t="array" ref="M121">INDEX(A!$K$2:$K$1001,MATCH(EF!C121,A!$A$2:$A$1001,0))</f>
        <v>704500</v>
      </c>
      <c r="N121" s="29">
        <f t="array" ref="N121">INDEX(A!$L$2:$L$1001,MATCH(EF!C121,A!$A$2:$A$1001,0))</f>
        <v>0</v>
      </c>
      <c r="O121" s="30" t="str">
        <f t="shared" si="0"/>
        <v>7</v>
      </c>
      <c r="P121" s="30" t="str">
        <f t="shared" si="1"/>
        <v>045</v>
      </c>
      <c r="Q121" s="30" t="str">
        <f t="array" ref="Q121">IF(O121="7",IF(P121="000","Sin región al ser un intermunicipal",INDEX(B!$C$2:$C$126,MATCH(EF!P121,B!$A$2:$A$126,0))),"Sin región al ser un ente Estatal")</f>
        <v>Centro</v>
      </c>
      <c r="R121" s="31">
        <f t="array" ref="R121">IF(O121="7",IF(P121="000","N/A",INDEX(B!$D$2:$D$126,MATCH(EF!P121,B!$A$2:$A$126,0))),B!$D$127)</f>
        <v>19070</v>
      </c>
      <c r="S121" s="31">
        <f t="array" ref="S121">IF(O121="7",IF(P121="000","N/A",INDEX(B!$E$2:$E$126,MATCH(EF!P121,B!$A$2:$A$126,0))),B!$E$127)</f>
        <v>20465</v>
      </c>
    </row>
    <row r="122" spans="1:19" ht="15.75" customHeight="1">
      <c r="A122" s="23">
        <f>COUNTIF(A!$A$2:$A$1001,"&lt;="&amp;A!A122)</f>
        <v>126</v>
      </c>
      <c r="B122" s="24">
        <v>121</v>
      </c>
      <c r="C122" s="29" t="str">
        <f t="array" ref="C122">INDEX(A!$A$2:$A$1001,MATCH(EF!B122,EF!$A$2:$A$1001,0))</f>
        <v>Jalostotitlán</v>
      </c>
      <c r="D122" s="29" t="str">
        <f t="array" ref="D122">INDEX(A!$B$2:$B$1001,MATCH(EF!C122,A!$A$2:$A$1001,0))</f>
        <v>Municipal</v>
      </c>
      <c r="E122" s="29" t="str">
        <f t="array" ref="E122">INDEX(A!$C$2:$C$1001,MATCH(EF!C122,A!$A$2:$A$1001,0))</f>
        <v>Sí</v>
      </c>
      <c r="F122" s="29">
        <f t="array" ref="F122">INDEX(A!$D$2:$D$1001,MATCH(EF!C122,A!$A$2:$A$1001,0))</f>
        <v>46</v>
      </c>
      <c r="G122" s="29" t="str">
        <f t="array" ref="G122">INDEX(A!$E$2:$E$1001,MATCH(EF!C122,A!$A$2:$A$1001,0))</f>
        <v>Gobierno</v>
      </c>
      <c r="H122" s="29" t="str">
        <f t="array" ref="H122">INDEX(A!$F$2:$F$1001,MATCH(EF!C122,A!$A$2:$A$1001,0))</f>
        <v>Ejecutivo</v>
      </c>
      <c r="I122" s="29" t="str">
        <f t="array" ref="I122">INDEX(A!$G$2:$G$1001,MATCH(EF!C122,A!$A$2:$A$1001,0))</f>
        <v>Dependencia</v>
      </c>
      <c r="J122" s="29">
        <f t="array" ref="J122">INDEX(A!$H$2:$H$1001,MATCH(EF!C122,A!$A$2:$A$1001,0))</f>
        <v>1824</v>
      </c>
      <c r="K122" s="29" t="str">
        <f t="array" ref="K122">INDEX(A!$I$2:$I$1001,MATCH(EF!C122,A!$A$2:$A$1001,0))</f>
        <v>NA</v>
      </c>
      <c r="L122" s="29" t="str">
        <f t="array" ref="L122">INDEX(A!$J$2:$J$1001,MATCH(EF!C122,A!$A$2:$A$1001,0))</f>
        <v>NA</v>
      </c>
      <c r="M122" s="29">
        <f t="array" ref="M122">INDEX(A!$K$2:$K$1001,MATCH(EF!C122,A!$A$2:$A$1001,0))</f>
        <v>704600</v>
      </c>
      <c r="N122" s="29">
        <f t="array" ref="N122">INDEX(A!$L$2:$L$1001,MATCH(EF!C122,A!$A$2:$A$1001,0))</f>
        <v>0</v>
      </c>
      <c r="O122" s="30" t="str">
        <f t="shared" si="0"/>
        <v>7</v>
      </c>
      <c r="P122" s="30" t="str">
        <f t="shared" si="1"/>
        <v>046</v>
      </c>
      <c r="Q122" s="30" t="str">
        <f t="array" ref="Q122">IF(O122="7",IF(P122="000","Sin región al ser un intermunicipal",INDEX(B!$C$2:$C$126,MATCH(EF!P122,B!$A$2:$A$126,0))),"Sin región al ser un ente Estatal")</f>
        <v>Altos Sur</v>
      </c>
      <c r="R122" s="31">
        <f t="array" ref="R122">IF(O122="7",IF(P122="000","N/A",INDEX(B!$D$2:$D$126,MATCH(EF!P122,B!$A$2:$A$126,0))),B!$D$127)</f>
        <v>33777</v>
      </c>
      <c r="S122" s="31">
        <f t="array" ref="S122">IF(O122="7",IF(P122="000","N/A",INDEX(B!$E$2:$E$126,MATCH(EF!P122,B!$A$2:$A$126,0))),B!$E$127)</f>
        <v>32678</v>
      </c>
    </row>
    <row r="123" spans="1:19" ht="15.75" customHeight="1">
      <c r="A123" s="23">
        <f>COUNTIF(A!$A$2:$A$1001,"&lt;="&amp;A!A123)</f>
        <v>67</v>
      </c>
      <c r="B123" s="24">
        <v>122</v>
      </c>
      <c r="C123" s="29" t="str">
        <f t="array" ref="C123">INDEX(A!$A$2:$A$1001,MATCH(EF!B123,EF!$A$2:$A$1001,0))</f>
        <v>Jamay</v>
      </c>
      <c r="D123" s="29" t="str">
        <f t="array" ref="D123">INDEX(A!$B$2:$B$1001,MATCH(EF!C123,A!$A$2:$A$1001,0))</f>
        <v>Municipal</v>
      </c>
      <c r="E123" s="29" t="str">
        <f t="array" ref="E123">INDEX(A!$C$2:$C$1001,MATCH(EF!C123,A!$A$2:$A$1001,0))</f>
        <v>Sí</v>
      </c>
      <c r="F123" s="29">
        <f t="array" ref="F123">INDEX(A!$D$2:$D$1001,MATCH(EF!C123,A!$A$2:$A$1001,0))</f>
        <v>47</v>
      </c>
      <c r="G123" s="29" t="str">
        <f t="array" ref="G123">INDEX(A!$E$2:$E$1001,MATCH(EF!C123,A!$A$2:$A$1001,0))</f>
        <v>Gobierno</v>
      </c>
      <c r="H123" s="29" t="str">
        <f t="array" ref="H123">INDEX(A!$F$2:$F$1001,MATCH(EF!C123,A!$A$2:$A$1001,0))</f>
        <v>Ejecutivo</v>
      </c>
      <c r="I123" s="29" t="str">
        <f t="array" ref="I123">INDEX(A!$G$2:$G$1001,MATCH(EF!C123,A!$A$2:$A$1001,0))</f>
        <v>Dependencia</v>
      </c>
      <c r="J123" s="29">
        <f t="array" ref="J123">INDEX(A!$H$2:$H$1001,MATCH(EF!C123,A!$A$2:$A$1001,0))</f>
        <v>1824</v>
      </c>
      <c r="K123" s="29" t="str">
        <f t="array" ref="K123">INDEX(A!$I$2:$I$1001,MATCH(EF!C123,A!$A$2:$A$1001,0))</f>
        <v>NA</v>
      </c>
      <c r="L123" s="29" t="str">
        <f t="array" ref="L123">INDEX(A!$J$2:$J$1001,MATCH(EF!C123,A!$A$2:$A$1001,0))</f>
        <v>NA</v>
      </c>
      <c r="M123" s="29">
        <f t="array" ref="M123">INDEX(A!$K$2:$K$1001,MATCH(EF!C123,A!$A$2:$A$1001,0))</f>
        <v>704700</v>
      </c>
      <c r="N123" s="29">
        <f t="array" ref="N123">INDEX(A!$L$2:$L$1001,MATCH(EF!C123,A!$A$2:$A$1001,0))</f>
        <v>0</v>
      </c>
      <c r="O123" s="30" t="str">
        <f t="shared" si="0"/>
        <v>7</v>
      </c>
      <c r="P123" s="30" t="str">
        <f t="shared" si="1"/>
        <v>047</v>
      </c>
      <c r="Q123" s="30" t="str">
        <f t="array" ref="Q123">IF(O123="7",IF(P123="000","Sin región al ser un intermunicipal",INDEX(B!$C$2:$C$126,MATCH(EF!P123,B!$A$2:$A$126,0))),"Sin región al ser un ente Estatal")</f>
        <v>Ciénega</v>
      </c>
      <c r="R123" s="31">
        <f t="array" ref="R123">IF(O123="7",IF(P123="000","N/A",INDEX(B!$D$2:$D$126,MATCH(EF!P123,B!$A$2:$A$126,0))),B!$D$127)</f>
        <v>24753</v>
      </c>
      <c r="S123" s="31">
        <f t="array" ref="S123">IF(O123="7",IF(P123="000","N/A",INDEX(B!$E$2:$E$126,MATCH(EF!P123,B!$A$2:$A$126,0))),B!$E$127)</f>
        <v>24894</v>
      </c>
    </row>
    <row r="124" spans="1:19" ht="15.75" customHeight="1">
      <c r="A124" s="23">
        <f>COUNTIF(A!$A$2:$A$1001,"&lt;="&amp;A!A124)</f>
        <v>23</v>
      </c>
      <c r="B124" s="24">
        <v>123</v>
      </c>
      <c r="C124" s="29" t="str">
        <f t="array" ref="C124">INDEX(A!$A$2:$A$1001,MATCH(EF!B124,EF!$A$2:$A$1001,0))</f>
        <v>Jesús María</v>
      </c>
      <c r="D124" s="29" t="str">
        <f t="array" ref="D124">INDEX(A!$B$2:$B$1001,MATCH(EF!C124,A!$A$2:$A$1001,0))</f>
        <v>Municipal</v>
      </c>
      <c r="E124" s="29" t="str">
        <f t="array" ref="E124">INDEX(A!$C$2:$C$1001,MATCH(EF!C124,A!$A$2:$A$1001,0))</f>
        <v>Sí</v>
      </c>
      <c r="F124" s="29">
        <f t="array" ref="F124">INDEX(A!$D$2:$D$1001,MATCH(EF!C124,A!$A$2:$A$1001,0))</f>
        <v>48</v>
      </c>
      <c r="G124" s="29" t="str">
        <f t="array" ref="G124">INDEX(A!$E$2:$E$1001,MATCH(EF!C124,A!$A$2:$A$1001,0))</f>
        <v>Gobierno</v>
      </c>
      <c r="H124" s="29" t="str">
        <f t="array" ref="H124">INDEX(A!$F$2:$F$1001,MATCH(EF!C124,A!$A$2:$A$1001,0))</f>
        <v>Ejecutivo</v>
      </c>
      <c r="I124" s="29" t="str">
        <f t="array" ref="I124">INDEX(A!$G$2:$G$1001,MATCH(EF!C124,A!$A$2:$A$1001,0))</f>
        <v>Dependencia</v>
      </c>
      <c r="J124" s="29">
        <f t="array" ref="J124">INDEX(A!$H$2:$H$1001,MATCH(EF!C124,A!$A$2:$A$1001,0))</f>
        <v>1882</v>
      </c>
      <c r="K124" s="29" t="str">
        <f t="array" ref="K124">INDEX(A!$I$2:$I$1001,MATCH(EF!C124,A!$A$2:$A$1001,0))</f>
        <v>NA</v>
      </c>
      <c r="L124" s="29" t="str">
        <f t="array" ref="L124">INDEX(A!$J$2:$J$1001,MATCH(EF!C124,A!$A$2:$A$1001,0))</f>
        <v>NA</v>
      </c>
      <c r="M124" s="29">
        <f t="array" ref="M124">INDEX(A!$K$2:$K$1001,MATCH(EF!C124,A!$A$2:$A$1001,0))</f>
        <v>704800</v>
      </c>
      <c r="N124" s="29">
        <f t="array" ref="N124">INDEX(A!$L$2:$L$1001,MATCH(EF!C124,A!$A$2:$A$1001,0))</f>
        <v>0</v>
      </c>
      <c r="O124" s="30" t="str">
        <f t="shared" si="0"/>
        <v>7</v>
      </c>
      <c r="P124" s="30" t="str">
        <f t="shared" si="1"/>
        <v>048</v>
      </c>
      <c r="Q124" s="30" t="str">
        <f t="array" ref="Q124">IF(O124="7",IF(P124="000","Sin región al ser un intermunicipal",INDEX(B!$C$2:$C$126,MATCH(EF!P124,B!$A$2:$A$126,0))),"Sin región al ser un ente Estatal")</f>
        <v>Altos Sur</v>
      </c>
      <c r="R124" s="31">
        <f t="array" ref="R124">IF(O124="7",IF(P124="000","N/A",INDEX(B!$D$2:$D$126,MATCH(EF!P124,B!$A$2:$A$126,0))),B!$D$127)</f>
        <v>19469</v>
      </c>
      <c r="S124" s="31">
        <f t="array" ref="S124">IF(O124="7",IF(P124="000","N/A",INDEX(B!$E$2:$E$126,MATCH(EF!P124,B!$A$2:$A$126,0))),B!$E$127)</f>
        <v>18982</v>
      </c>
    </row>
    <row r="125" spans="1:19" ht="15.75" customHeight="1">
      <c r="A125" s="23">
        <f>COUNTIF(A!$A$2:$A$1001,"&lt;="&amp;A!A125)</f>
        <v>49</v>
      </c>
      <c r="B125" s="24">
        <v>124</v>
      </c>
      <c r="C125" s="29" t="str">
        <f t="array" ref="C125">INDEX(A!$A$2:$A$1001,MATCH(EF!B125,EF!$A$2:$A$1001,0))</f>
        <v>Jilotlán de los Dolores</v>
      </c>
      <c r="D125" s="29" t="str">
        <f t="array" ref="D125">INDEX(A!$B$2:$B$1001,MATCH(EF!C125,A!$A$2:$A$1001,0))</f>
        <v>Municipal</v>
      </c>
      <c r="E125" s="29" t="str">
        <f t="array" ref="E125">INDEX(A!$C$2:$C$1001,MATCH(EF!C125,A!$A$2:$A$1001,0))</f>
        <v>Sí</v>
      </c>
      <c r="F125" s="29">
        <f t="array" ref="F125">INDEX(A!$D$2:$D$1001,MATCH(EF!C125,A!$A$2:$A$1001,0))</f>
        <v>49</v>
      </c>
      <c r="G125" s="29" t="str">
        <f t="array" ref="G125">INDEX(A!$E$2:$E$1001,MATCH(EF!C125,A!$A$2:$A$1001,0))</f>
        <v>Gobierno</v>
      </c>
      <c r="H125" s="29" t="str">
        <f t="array" ref="H125">INDEX(A!$F$2:$F$1001,MATCH(EF!C125,A!$A$2:$A$1001,0))</f>
        <v>Ejecutivo</v>
      </c>
      <c r="I125" s="29" t="str">
        <f t="array" ref="I125">INDEX(A!$G$2:$G$1001,MATCH(EF!C125,A!$A$2:$A$1001,0))</f>
        <v>Dependencia</v>
      </c>
      <c r="J125" s="29">
        <f t="array" ref="J125">INDEX(A!$H$2:$H$1001,MATCH(EF!C125,A!$A$2:$A$1001,0))</f>
        <v>1849</v>
      </c>
      <c r="K125" s="29" t="str">
        <f t="array" ref="K125">INDEX(A!$I$2:$I$1001,MATCH(EF!C125,A!$A$2:$A$1001,0))</f>
        <v>NA</v>
      </c>
      <c r="L125" s="29" t="str">
        <f t="array" ref="L125">INDEX(A!$J$2:$J$1001,MATCH(EF!C125,A!$A$2:$A$1001,0))</f>
        <v>NA</v>
      </c>
      <c r="M125" s="29">
        <f t="array" ref="M125">INDEX(A!$K$2:$K$1001,MATCH(EF!C125,A!$A$2:$A$1001,0))</f>
        <v>704900</v>
      </c>
      <c r="N125" s="29">
        <f t="array" ref="N125">INDEX(A!$L$2:$L$1001,MATCH(EF!C125,A!$A$2:$A$1001,0))</f>
        <v>0</v>
      </c>
      <c r="O125" s="30" t="str">
        <f t="shared" si="0"/>
        <v>7</v>
      </c>
      <c r="P125" s="30" t="str">
        <f t="shared" si="1"/>
        <v>049</v>
      </c>
      <c r="Q125" s="30" t="str">
        <f t="array" ref="Q125">IF(O125="7",IF(P125="000","Sin región al ser un intermunicipal",INDEX(B!$C$2:$C$126,MATCH(EF!P125,B!$A$2:$A$126,0))),"Sin región al ser un ente Estatal")</f>
        <v>Sur</v>
      </c>
      <c r="R125" s="31">
        <f t="array" ref="R125">IF(O125="7",IF(P125="000","N/A",INDEX(B!$D$2:$D$126,MATCH(EF!P125,B!$A$2:$A$126,0))),B!$D$127)</f>
        <v>9917</v>
      </c>
      <c r="S125" s="31">
        <f t="array" ref="S125">IF(O125="7",IF(P125="000","N/A",INDEX(B!$E$2:$E$126,MATCH(EF!P125,B!$A$2:$A$126,0))),B!$E$127)</f>
        <v>9425</v>
      </c>
    </row>
    <row r="126" spans="1:19" ht="15.75" customHeight="1">
      <c r="A126" s="23">
        <f>COUNTIF(A!$A$2:$A$1001,"&lt;="&amp;A!A126)</f>
        <v>215</v>
      </c>
      <c r="B126" s="24">
        <v>125</v>
      </c>
      <c r="C126" s="29" t="str">
        <f t="array" ref="C126">INDEX(A!$A$2:$A$1001,MATCH(EF!B126,EF!$A$2:$A$1001,0))</f>
        <v>Jocotepec</v>
      </c>
      <c r="D126" s="29" t="str">
        <f t="array" ref="D126">INDEX(A!$B$2:$B$1001,MATCH(EF!C126,A!$A$2:$A$1001,0))</f>
        <v>Municipal</v>
      </c>
      <c r="E126" s="29" t="str">
        <f t="array" ref="E126">INDEX(A!$C$2:$C$1001,MATCH(EF!C126,A!$A$2:$A$1001,0))</f>
        <v>Sí</v>
      </c>
      <c r="F126" s="29">
        <f t="array" ref="F126">INDEX(A!$D$2:$D$1001,MATCH(EF!C126,A!$A$2:$A$1001,0))</f>
        <v>50</v>
      </c>
      <c r="G126" s="29" t="str">
        <f t="array" ref="G126">INDEX(A!$E$2:$E$1001,MATCH(EF!C126,A!$A$2:$A$1001,0))</f>
        <v>Gobierno</v>
      </c>
      <c r="H126" s="29" t="str">
        <f t="array" ref="H126">INDEX(A!$F$2:$F$1001,MATCH(EF!C126,A!$A$2:$A$1001,0))</f>
        <v>Ejecutivo</v>
      </c>
      <c r="I126" s="29" t="str">
        <f t="array" ref="I126">INDEX(A!$G$2:$G$1001,MATCH(EF!C126,A!$A$2:$A$1001,0))</f>
        <v>Dependencia</v>
      </c>
      <c r="J126" s="29">
        <f t="array" ref="J126">INDEX(A!$H$2:$H$1001,MATCH(EF!C126,A!$A$2:$A$1001,0))</f>
        <v>1824</v>
      </c>
      <c r="K126" s="29" t="str">
        <f t="array" ref="K126">INDEX(A!$I$2:$I$1001,MATCH(EF!C126,A!$A$2:$A$1001,0))</f>
        <v>NA</v>
      </c>
      <c r="L126" s="29" t="str">
        <f t="array" ref="L126">INDEX(A!$J$2:$J$1001,MATCH(EF!C126,A!$A$2:$A$1001,0))</f>
        <v>NA</v>
      </c>
      <c r="M126" s="29">
        <f t="array" ref="M126">INDEX(A!$K$2:$K$1001,MATCH(EF!C126,A!$A$2:$A$1001,0))</f>
        <v>705000</v>
      </c>
      <c r="N126" s="29">
        <f t="array" ref="N126">INDEX(A!$L$2:$L$1001,MATCH(EF!C126,A!$A$2:$A$1001,0))</f>
        <v>0</v>
      </c>
      <c r="O126" s="30" t="str">
        <f t="shared" si="0"/>
        <v>7</v>
      </c>
      <c r="P126" s="30" t="str">
        <f t="shared" si="1"/>
        <v>050</v>
      </c>
      <c r="Q126" s="30" t="str">
        <f t="array" ref="Q126">IF(O126="7",IF(P126="000","Sin región al ser un intermunicipal",INDEX(B!$C$2:$C$126,MATCH(EF!P126,B!$A$2:$A$126,0))),"Sin región al ser un ente Estatal")</f>
        <v>Sureste</v>
      </c>
      <c r="R126" s="31">
        <f t="array" ref="R126">IF(O126="7",IF(P126="000","N/A",INDEX(B!$D$2:$D$126,MATCH(EF!P126,B!$A$2:$A$126,0))),B!$D$127)</f>
        <v>46521</v>
      </c>
      <c r="S126" s="31">
        <f t="array" ref="S126">IF(O126="7",IF(P126="000","N/A",INDEX(B!$E$2:$E$126,MATCH(EF!P126,B!$A$2:$A$126,0))),B!$E$127)</f>
        <v>47105</v>
      </c>
    </row>
    <row r="127" spans="1:19" ht="15.75" customHeight="1">
      <c r="A127" s="23">
        <f>COUNTIF(A!$A$2:$A$1001,"&lt;="&amp;A!A127)</f>
        <v>217</v>
      </c>
      <c r="B127" s="24">
        <v>126</v>
      </c>
      <c r="C127" s="29" t="str">
        <f t="array" ref="C127">INDEX(A!$A$2:$A$1001,MATCH(EF!B127,EF!$A$2:$A$1001,0))</f>
        <v>Juanacatlán</v>
      </c>
      <c r="D127" s="29" t="str">
        <f t="array" ref="D127">INDEX(A!$B$2:$B$1001,MATCH(EF!C127,A!$A$2:$A$1001,0))</f>
        <v>Municipal</v>
      </c>
      <c r="E127" s="29" t="str">
        <f t="array" ref="E127">INDEX(A!$C$2:$C$1001,MATCH(EF!C127,A!$A$2:$A$1001,0))</f>
        <v>Sí</v>
      </c>
      <c r="F127" s="29">
        <f t="array" ref="F127">INDEX(A!$D$2:$D$1001,MATCH(EF!C127,A!$A$2:$A$1001,0))</f>
        <v>51</v>
      </c>
      <c r="G127" s="29" t="str">
        <f t="array" ref="G127">INDEX(A!$E$2:$E$1001,MATCH(EF!C127,A!$A$2:$A$1001,0))</f>
        <v>Gobierno</v>
      </c>
      <c r="H127" s="29" t="str">
        <f t="array" ref="H127">INDEX(A!$F$2:$F$1001,MATCH(EF!C127,A!$A$2:$A$1001,0))</f>
        <v>Ejecutivo</v>
      </c>
      <c r="I127" s="29" t="str">
        <f t="array" ref="I127">INDEX(A!$G$2:$G$1001,MATCH(EF!C127,A!$A$2:$A$1001,0))</f>
        <v>Dependencia</v>
      </c>
      <c r="J127" s="29">
        <f t="array" ref="J127">INDEX(A!$H$2:$H$1001,MATCH(EF!C127,A!$A$2:$A$1001,0))</f>
        <v>1943</v>
      </c>
      <c r="K127" s="29" t="str">
        <f t="array" ref="K127">INDEX(A!$I$2:$I$1001,MATCH(EF!C127,A!$A$2:$A$1001,0))</f>
        <v>NA</v>
      </c>
      <c r="L127" s="29" t="str">
        <f t="array" ref="L127">INDEX(A!$J$2:$J$1001,MATCH(EF!C127,A!$A$2:$A$1001,0))</f>
        <v>NA</v>
      </c>
      <c r="M127" s="29">
        <f t="array" ref="M127">INDEX(A!$K$2:$K$1001,MATCH(EF!C127,A!$A$2:$A$1001,0))</f>
        <v>705100</v>
      </c>
      <c r="N127" s="29">
        <f t="array" ref="N127">INDEX(A!$L$2:$L$1001,MATCH(EF!C127,A!$A$2:$A$1001,0))</f>
        <v>0</v>
      </c>
      <c r="O127" s="30" t="str">
        <f t="shared" si="0"/>
        <v>7</v>
      </c>
      <c r="P127" s="30" t="str">
        <f t="shared" si="1"/>
        <v>051</v>
      </c>
      <c r="Q127" s="30" t="str">
        <f t="array" ref="Q127">IF(O127="7",IF(P127="000","Sin región al ser un intermunicipal",INDEX(B!$C$2:$C$126,MATCH(EF!P127,B!$A$2:$A$126,0))),"Sin región al ser un ente Estatal")</f>
        <v>Centro</v>
      </c>
      <c r="R127" s="31">
        <f t="array" ref="R127">IF(O127="7",IF(P127="000","N/A",INDEX(B!$D$2:$D$126,MATCH(EF!P127,B!$A$2:$A$126,0))),B!$D$127)</f>
        <v>17955</v>
      </c>
      <c r="S127" s="31">
        <f t="array" ref="S127">IF(O127="7",IF(P127="000","N/A",INDEX(B!$E$2:$E$126,MATCH(EF!P127,B!$A$2:$A$126,0))),B!$E$127)</f>
        <v>30855</v>
      </c>
    </row>
    <row r="128" spans="1:19" ht="15.75" customHeight="1">
      <c r="A128" s="23">
        <f>COUNTIF(A!$A$2:$A$1001,"&lt;="&amp;A!A128)</f>
        <v>222</v>
      </c>
      <c r="B128" s="24">
        <v>127</v>
      </c>
      <c r="C128" s="29" t="str">
        <f t="array" ref="C128">INDEX(A!$A$2:$A$1001,MATCH(EF!B128,EF!$A$2:$A$1001,0))</f>
        <v>Juchitlán</v>
      </c>
      <c r="D128" s="29" t="str">
        <f t="array" ref="D128">INDEX(A!$B$2:$B$1001,MATCH(EF!C128,A!$A$2:$A$1001,0))</f>
        <v>Municipal</v>
      </c>
      <c r="E128" s="29" t="str">
        <f t="array" ref="E128">INDEX(A!$C$2:$C$1001,MATCH(EF!C128,A!$A$2:$A$1001,0))</f>
        <v>Sí</v>
      </c>
      <c r="F128" s="29">
        <f t="array" ref="F128">INDEX(A!$D$2:$D$1001,MATCH(EF!C128,A!$A$2:$A$1001,0))</f>
        <v>52</v>
      </c>
      <c r="G128" s="29" t="str">
        <f t="array" ref="G128">INDEX(A!$E$2:$E$1001,MATCH(EF!C128,A!$A$2:$A$1001,0))</f>
        <v>Gobierno</v>
      </c>
      <c r="H128" s="29" t="str">
        <f t="array" ref="H128">INDEX(A!$F$2:$F$1001,MATCH(EF!C128,A!$A$2:$A$1001,0))</f>
        <v>Ejecutivo</v>
      </c>
      <c r="I128" s="29" t="str">
        <f t="array" ref="I128">INDEX(A!$G$2:$G$1001,MATCH(EF!C128,A!$A$2:$A$1001,0))</f>
        <v>Dependencia</v>
      </c>
      <c r="J128" s="29">
        <f t="array" ref="J128">INDEX(A!$H$2:$H$1001,MATCH(EF!C128,A!$A$2:$A$1001,0))</f>
        <v>1837</v>
      </c>
      <c r="K128" s="29" t="str">
        <f t="array" ref="K128">INDEX(A!$I$2:$I$1001,MATCH(EF!C128,A!$A$2:$A$1001,0))</f>
        <v>NA</v>
      </c>
      <c r="L128" s="29" t="str">
        <f t="array" ref="L128">INDEX(A!$J$2:$J$1001,MATCH(EF!C128,A!$A$2:$A$1001,0))</f>
        <v>NA</v>
      </c>
      <c r="M128" s="29">
        <f t="array" ref="M128">INDEX(A!$K$2:$K$1001,MATCH(EF!C128,A!$A$2:$A$1001,0))</f>
        <v>705200</v>
      </c>
      <c r="N128" s="29">
        <f t="array" ref="N128">INDEX(A!$L$2:$L$1001,MATCH(EF!C128,A!$A$2:$A$1001,0))</f>
        <v>0</v>
      </c>
      <c r="O128" s="30" t="str">
        <f t="shared" si="0"/>
        <v>7</v>
      </c>
      <c r="P128" s="30" t="str">
        <f t="shared" si="1"/>
        <v>052</v>
      </c>
      <c r="Q128" s="30" t="str">
        <f t="array" ref="Q128">IF(O128="7",IF(P128="000","Sin región al ser un intermunicipal",INDEX(B!$C$2:$C$126,MATCH(EF!P128,B!$A$2:$A$126,0))),"Sin región al ser un ente Estatal")</f>
        <v>Sierra de Amula</v>
      </c>
      <c r="R128" s="31">
        <f t="array" ref="R128">IF(O128="7",IF(P128="000","N/A",INDEX(B!$D$2:$D$126,MATCH(EF!P128,B!$A$2:$A$126,0))),B!$D$127)</f>
        <v>5638</v>
      </c>
      <c r="S128" s="31">
        <f t="array" ref="S128">IF(O128="7",IF(P128="000","N/A",INDEX(B!$E$2:$E$126,MATCH(EF!P128,B!$A$2:$A$126,0))),B!$E$127)</f>
        <v>5534</v>
      </c>
    </row>
    <row r="129" spans="1:19" ht="15.75" customHeight="1">
      <c r="A129" s="23">
        <f>COUNTIF(A!$A$2:$A$1001,"&lt;="&amp;A!A129)</f>
        <v>224</v>
      </c>
      <c r="B129" s="24">
        <v>128</v>
      </c>
      <c r="C129" s="29" t="str">
        <f t="array" ref="C129">INDEX(A!$A$2:$A$1001,MATCH(EF!B129,EF!$A$2:$A$1001,0))</f>
        <v>Junta Intermunicipal de Medio Ambiente Altos Sur</v>
      </c>
      <c r="D129" s="29" t="str">
        <f t="array" ref="D129">INDEX(A!$B$2:$B$1001,MATCH(EF!C129,A!$A$2:$A$1001,0))</f>
        <v>Intermunicipal</v>
      </c>
      <c r="E129" s="29" t="str">
        <f t="array" ref="E129">INDEX(A!$C$2:$C$1001,MATCH(EF!C129,A!$A$2:$A$1001,0))</f>
        <v>Sí</v>
      </c>
      <c r="F129" s="29">
        <f t="array" ref="F129">INDEX(A!$D$2:$D$1001,MATCH(EF!C129,A!$A$2:$A$1001,0))</f>
        <v>999</v>
      </c>
      <c r="G129" s="29" t="str">
        <f t="array" ref="G129">INDEX(A!$E$2:$E$1001,MATCH(EF!C129,A!$A$2:$A$1001,0))</f>
        <v>Medio ambiente</v>
      </c>
      <c r="H129" s="29" t="str">
        <f t="array" ref="H129">INDEX(A!$F$2:$F$1001,MATCH(EF!C129,A!$A$2:$A$1001,0))</f>
        <v>Ejecutivo</v>
      </c>
      <c r="I129" s="29" t="str">
        <f t="array" ref="I129">INDEX(A!$G$2:$G$1001,MATCH(EF!C129,A!$A$2:$A$1001,0))</f>
        <v>OPD</v>
      </c>
      <c r="J129" s="29">
        <f t="array" ref="J129">INDEX(A!$H$2:$H$1001,MATCH(EF!C129,A!$A$2:$A$1001,0))</f>
        <v>2014</v>
      </c>
      <c r="K129" s="29" t="str">
        <f t="array" ref="K129">INDEX(A!$I$2:$I$1001,MATCH(EF!C129,A!$A$2:$A$1001,0))</f>
        <v>NA</v>
      </c>
      <c r="L129" s="29" t="str">
        <f t="array" ref="L129">INDEX(A!$J$2:$J$1001,MATCH(EF!C129,A!$A$2:$A$1001,0))</f>
        <v>Convenio de creación número 31. Sección IV Tomo CCCLXXIX</v>
      </c>
      <c r="M129" s="29">
        <f t="array" ref="M129">INDEX(A!$K$2:$K$1001,MATCH(EF!C129,A!$A$2:$A$1001,0))</f>
        <v>700011</v>
      </c>
      <c r="N129" s="29">
        <f t="array" ref="N129">INDEX(A!$L$2:$L$1001,MATCH(EF!C129,A!$A$2:$A$1001,0))</f>
        <v>0</v>
      </c>
      <c r="O129" s="30" t="str">
        <f t="shared" si="0"/>
        <v>7</v>
      </c>
      <c r="P129" s="30" t="str">
        <f t="shared" si="1"/>
        <v>000</v>
      </c>
      <c r="Q129" s="30" t="str">
        <f t="array" ref="Q129">IF(O129="7",IF(P129="000","Sin región al ser un intermunicipal",INDEX(B!$C$2:$C$126,MATCH(EF!P129,B!$A$2:$A$126,0))),"Sin región al ser un ente Estatal")</f>
        <v>Sin región al ser un intermunicipal</v>
      </c>
      <c r="R129" s="31" t="str">
        <f t="array" ref="R129">IF(O129="7",IF(P129="000","N/A",INDEX(B!$D$2:$D$126,MATCH(EF!P129,B!$A$2:$A$126,0))),B!$D$127)</f>
        <v>N/A</v>
      </c>
      <c r="S129" s="31" t="str">
        <f t="array" ref="S129">IF(O129="7",IF(P129="000","N/A",INDEX(B!$E$2:$E$126,MATCH(EF!P129,B!$A$2:$A$126,0))),B!$E$127)</f>
        <v>N/A</v>
      </c>
    </row>
    <row r="130" spans="1:19" ht="15.75" customHeight="1">
      <c r="A130" s="23">
        <f>COUNTIF(A!$A$2:$A$1001,"&lt;="&amp;A!A130)</f>
        <v>263</v>
      </c>
      <c r="B130" s="24">
        <v>129</v>
      </c>
      <c r="C130" s="29" t="str">
        <f t="array" ref="C130">INDEX(A!$A$2:$A$1001,MATCH(EF!B130,EF!$A$2:$A$1001,0))</f>
        <v>Junta Intermunicipal de Medio Ambiente de la Costa Sur</v>
      </c>
      <c r="D130" s="29" t="str">
        <f t="array" ref="D130">INDEX(A!$B$2:$B$1001,MATCH(EF!C130,A!$A$2:$A$1001,0))</f>
        <v>Intermunicipal</v>
      </c>
      <c r="E130" s="29" t="str">
        <f t="array" ref="E130">INDEX(A!$C$2:$C$1001,MATCH(EF!C130,A!$A$2:$A$1001,0))</f>
        <v>Sí</v>
      </c>
      <c r="F130" s="29">
        <f t="array" ref="F130">INDEX(A!$D$2:$D$1001,MATCH(EF!C130,A!$A$2:$A$1001,0))</f>
        <v>999</v>
      </c>
      <c r="G130" s="29" t="str">
        <f t="array" ref="G130">INDEX(A!$E$2:$E$1001,MATCH(EF!C130,A!$A$2:$A$1001,0))</f>
        <v>Medio ambiente</v>
      </c>
      <c r="H130" s="29" t="str">
        <f t="array" ref="H130">INDEX(A!$F$2:$F$1001,MATCH(EF!C130,A!$A$2:$A$1001,0))</f>
        <v>Ejecutivo</v>
      </c>
      <c r="I130" s="29" t="str">
        <f t="array" ref="I130">INDEX(A!$G$2:$G$1001,MATCH(EF!C130,A!$A$2:$A$1001,0))</f>
        <v>OPD</v>
      </c>
      <c r="J130" s="29">
        <f t="array" ref="J130">INDEX(A!$H$2:$H$1001,MATCH(EF!C130,A!$A$2:$A$1001,0))</f>
        <v>2013</v>
      </c>
      <c r="K130" s="29" t="str">
        <f t="array" ref="K130">INDEX(A!$I$2:$I$1001,MATCH(EF!C130,A!$A$2:$A$1001,0))</f>
        <v>NA</v>
      </c>
      <c r="L130" s="29" t="str">
        <f t="array" ref="L130">INDEX(A!$J$2:$J$1001,MATCH(EF!C130,A!$A$2:$A$1001,0))</f>
        <v>Convenio de creación número 19. Sección II Tomo CCCLXXVI</v>
      </c>
      <c r="M130" s="29">
        <f t="array" ref="M130">INDEX(A!$K$2:$K$1001,MATCH(EF!C130,A!$A$2:$A$1001,0))</f>
        <v>700009</v>
      </c>
      <c r="N130" s="29">
        <f t="array" ref="N130">INDEX(A!$L$2:$L$1001,MATCH(EF!C130,A!$A$2:$A$1001,0))</f>
        <v>0</v>
      </c>
      <c r="O130" s="30" t="str">
        <f t="shared" si="0"/>
        <v>7</v>
      </c>
      <c r="P130" s="30" t="str">
        <f t="shared" si="1"/>
        <v>000</v>
      </c>
      <c r="Q130" s="30" t="str">
        <f t="array" ref="Q130">IF(O130="7",IF(P130="000","Sin región al ser un intermunicipal",INDEX(B!$C$2:$C$126,MATCH(EF!P130,B!$A$2:$A$126,0))),"Sin región al ser un ente Estatal")</f>
        <v>Sin región al ser un intermunicipal</v>
      </c>
      <c r="R130" s="31" t="str">
        <f t="array" ref="R130">IF(O130="7",IF(P130="000","N/A",INDEX(B!$D$2:$D$126,MATCH(EF!P130,B!$A$2:$A$126,0))),B!$D$127)</f>
        <v>N/A</v>
      </c>
      <c r="S130" s="31" t="str">
        <f t="array" ref="S130">IF(O130="7",IF(P130="000","N/A",INDEX(B!$E$2:$E$126,MATCH(EF!P130,B!$A$2:$A$126,0))),B!$E$127)</f>
        <v>N/A</v>
      </c>
    </row>
    <row r="131" spans="1:19" ht="15.75" customHeight="1">
      <c r="A131" s="23">
        <f>COUNTIF(A!$A$2:$A$1001,"&lt;="&amp;A!A131)</f>
        <v>234</v>
      </c>
      <c r="B131" s="24">
        <v>130</v>
      </c>
      <c r="C131" s="29" t="str">
        <f t="array" ref="C131">INDEX(A!$A$2:$A$1001,MATCH(EF!B131,EF!$A$2:$A$1001,0))</f>
        <v>Junta Intermunicipal de Medio Ambiente de Sierra Occidental y Costa</v>
      </c>
      <c r="D131" s="29" t="str">
        <f t="array" ref="D131">INDEX(A!$B$2:$B$1001,MATCH(EF!C131,A!$A$2:$A$1001,0))</f>
        <v>Intermunicipal</v>
      </c>
      <c r="E131" s="29" t="str">
        <f t="array" ref="E131">INDEX(A!$C$2:$C$1001,MATCH(EF!C131,A!$A$2:$A$1001,0))</f>
        <v>Sí</v>
      </c>
      <c r="F131" s="29">
        <f t="array" ref="F131">INDEX(A!$D$2:$D$1001,MATCH(EF!C131,A!$A$2:$A$1001,0))</f>
        <v>999</v>
      </c>
      <c r="G131" s="29" t="str">
        <f t="array" ref="G131">INDEX(A!$E$2:$E$1001,MATCH(EF!C131,A!$A$2:$A$1001,0))</f>
        <v>Medio ambiente</v>
      </c>
      <c r="H131" s="29" t="str">
        <f t="array" ref="H131">INDEX(A!$F$2:$F$1001,MATCH(EF!C131,A!$A$2:$A$1001,0))</f>
        <v>Ejecutivo</v>
      </c>
      <c r="I131" s="29" t="str">
        <f t="array" ref="I131">INDEX(A!$G$2:$G$1001,MATCH(EF!C131,A!$A$2:$A$1001,0))</f>
        <v>OPD</v>
      </c>
      <c r="J131" s="29">
        <f t="array" ref="J131">INDEX(A!$H$2:$H$1001,MATCH(EF!C131,A!$A$2:$A$1001,0))</f>
        <v>2012</v>
      </c>
      <c r="K131" s="29" t="str">
        <f t="array" ref="K131">INDEX(A!$I$2:$I$1001,MATCH(EF!C131,A!$A$2:$A$1001,0))</f>
        <v>NA</v>
      </c>
      <c r="L131" s="29" t="str">
        <f t="array" ref="L131">INDEX(A!$J$2:$J$1001,MATCH(EF!C131,A!$A$2:$A$1001,0))</f>
        <v>Convenio de creación. Periódico número 13. Sección II Tomo CCCLXXIII</v>
      </c>
      <c r="M131" s="29">
        <f t="array" ref="M131">INDEX(A!$K$2:$K$1001,MATCH(EF!C131,A!$A$2:$A$1001,0))</f>
        <v>700008</v>
      </c>
      <c r="N131" s="29">
        <f t="array" ref="N131">INDEX(A!$L$2:$L$1001,MATCH(EF!C131,A!$A$2:$A$1001,0))</f>
        <v>0</v>
      </c>
      <c r="O131" s="30" t="str">
        <f t="shared" si="0"/>
        <v>7</v>
      </c>
      <c r="P131" s="30" t="str">
        <f t="shared" si="1"/>
        <v>000</v>
      </c>
      <c r="Q131" s="30" t="str">
        <f t="array" ref="Q131">IF(O131="7",IF(P131="000","Sin región al ser un intermunicipal",INDEX(B!$C$2:$C$126,MATCH(EF!P131,B!$A$2:$A$126,0))),"Sin región al ser un ente Estatal")</f>
        <v>Sin región al ser un intermunicipal</v>
      </c>
      <c r="R131" s="31" t="str">
        <f t="array" ref="R131">IF(O131="7",IF(P131="000","N/A",INDEX(B!$D$2:$D$126,MATCH(EF!P131,B!$A$2:$A$126,0))),B!$D$127)</f>
        <v>N/A</v>
      </c>
      <c r="S131" s="31" t="str">
        <f t="array" ref="S131">IF(O131="7",IF(P131="000","N/A",INDEX(B!$E$2:$E$126,MATCH(EF!P131,B!$A$2:$A$126,0))),B!$E$127)</f>
        <v>N/A</v>
      </c>
    </row>
    <row r="132" spans="1:19" ht="15.75" customHeight="1">
      <c r="A132" s="23">
        <f>COUNTIF(A!$A$2:$A$1001,"&lt;="&amp;A!A132)</f>
        <v>236</v>
      </c>
      <c r="B132" s="24">
        <v>131</v>
      </c>
      <c r="C132" s="29" t="str">
        <f t="array" ref="C132">INDEX(A!$A$2:$A$1001,MATCH(EF!B132,EF!$A$2:$A$1001,0))</f>
        <v>Junta Intermunicipal de Medio Ambiente del Ayuquila Alto (JIMA Ayuquila Alto)</v>
      </c>
      <c r="D132" s="29" t="str">
        <f t="array" ref="D132">INDEX(A!$B$2:$B$1001,MATCH(EF!C132,A!$A$2:$A$1001,0))</f>
        <v>Intermunicipal</v>
      </c>
      <c r="E132" s="29" t="str">
        <f t="array" ref="E132">INDEX(A!$C$2:$C$1001,MATCH(EF!C132,A!$A$2:$A$1001,0))</f>
        <v>Sí</v>
      </c>
      <c r="F132" s="29">
        <f t="array" ref="F132">INDEX(A!$D$2:$D$1001,MATCH(EF!C132,A!$A$2:$A$1001,0))</f>
        <v>999</v>
      </c>
      <c r="G132" s="29" t="str">
        <f t="array" ref="G132">INDEX(A!$E$2:$E$1001,MATCH(EF!C132,A!$A$2:$A$1001,0))</f>
        <v>Medio ambiente</v>
      </c>
      <c r="H132" s="29" t="str">
        <f t="array" ref="H132">INDEX(A!$F$2:$F$1001,MATCH(EF!C132,A!$A$2:$A$1001,0))</f>
        <v>Ejecutivo</v>
      </c>
      <c r="I132" s="29" t="str">
        <f t="array" ref="I132">INDEX(A!$G$2:$G$1001,MATCH(EF!C132,A!$A$2:$A$1001,0))</f>
        <v>OPD</v>
      </c>
      <c r="J132" s="29">
        <f t="array" ref="J132">INDEX(A!$H$2:$H$1001,MATCH(EF!C132,A!$A$2:$A$1001,0))</f>
        <v>2020</v>
      </c>
      <c r="K132" s="29" t="str">
        <f t="array" ref="K132">INDEX(A!$I$2:$I$1001,MATCH(EF!C132,A!$A$2:$A$1001,0))</f>
        <v>NA</v>
      </c>
      <c r="L132" s="29" t="str">
        <f t="array" ref="L132">INDEX(A!$J$2:$J$1001,MATCH(EF!C132,A!$A$2:$A$1001,0))</f>
        <v>Periódico Número 39. Sección XI. Tomo CCCXCVII</v>
      </c>
      <c r="M132" s="29">
        <f t="array" ref="M132">INDEX(A!$K$2:$K$1001,MATCH(EF!C132,A!$A$2:$A$1001,0))</f>
        <v>700017</v>
      </c>
      <c r="N132" s="29">
        <f t="array" ref="N132">INDEX(A!$L$2:$L$1001,MATCH(EF!C132,A!$A$2:$A$1001,0))</f>
        <v>0</v>
      </c>
      <c r="O132" s="30" t="str">
        <f t="shared" si="0"/>
        <v>7</v>
      </c>
      <c r="P132" s="30" t="str">
        <f t="shared" si="1"/>
        <v>000</v>
      </c>
      <c r="Q132" s="30" t="str">
        <f t="array" ref="Q132">IF(O132="7",IF(P132="000","Sin región al ser un intermunicipal",INDEX(B!$C$2:$C$126,MATCH(EF!P132,B!$A$2:$A$126,0))),"Sin región al ser un ente Estatal")</f>
        <v>Sin región al ser un intermunicipal</v>
      </c>
      <c r="R132" s="31" t="str">
        <f t="array" ref="R132">IF(O132="7",IF(P132="000","N/A",INDEX(B!$D$2:$D$126,MATCH(EF!P132,B!$A$2:$A$126,0))),B!$D$127)</f>
        <v>N/A</v>
      </c>
      <c r="S132" s="31" t="str">
        <f t="array" ref="S132">IF(O132="7",IF(P132="000","N/A",INDEX(B!$E$2:$E$126,MATCH(EF!P132,B!$A$2:$A$126,0))),B!$E$127)</f>
        <v>N/A</v>
      </c>
    </row>
    <row r="133" spans="1:19" ht="15.75" customHeight="1">
      <c r="A133" s="23">
        <f>COUNTIF(A!$A$2:$A$1001,"&lt;="&amp;A!A133)</f>
        <v>247</v>
      </c>
      <c r="B133" s="24">
        <v>132</v>
      </c>
      <c r="C133" s="29" t="str">
        <f t="array" ref="C133">INDEX(A!$A$2:$A$1001,MATCH(EF!B133,EF!$A$2:$A$1001,0))</f>
        <v>Junta Intermunicipal de Medio Ambiente Lagunas</v>
      </c>
      <c r="D133" s="29" t="str">
        <f t="array" ref="D133">INDEX(A!$B$2:$B$1001,MATCH(EF!C133,A!$A$2:$A$1001,0))</f>
        <v>Intermunicipal</v>
      </c>
      <c r="E133" s="29" t="str">
        <f t="array" ref="E133">INDEX(A!$C$2:$C$1001,MATCH(EF!C133,A!$A$2:$A$1001,0))</f>
        <v>Sí</v>
      </c>
      <c r="F133" s="29">
        <f t="array" ref="F133">INDEX(A!$D$2:$D$1001,MATCH(EF!C133,A!$A$2:$A$1001,0))</f>
        <v>999</v>
      </c>
      <c r="G133" s="29" t="str">
        <f t="array" ref="G133">INDEX(A!$E$2:$E$1001,MATCH(EF!C133,A!$A$2:$A$1001,0))</f>
        <v>Medio ambiente</v>
      </c>
      <c r="H133" s="29" t="str">
        <f t="array" ref="H133">INDEX(A!$F$2:$F$1001,MATCH(EF!C133,A!$A$2:$A$1001,0))</f>
        <v>Ejecutivo</v>
      </c>
      <c r="I133" s="29" t="str">
        <f t="array" ref="I133">INDEX(A!$G$2:$G$1001,MATCH(EF!C133,A!$A$2:$A$1001,0))</f>
        <v>OPD</v>
      </c>
      <c r="J133" s="29">
        <f t="array" ref="J133">INDEX(A!$H$2:$H$1001,MATCH(EF!C133,A!$A$2:$A$1001,0))</f>
        <v>2019</v>
      </c>
      <c r="K133" s="29" t="str">
        <f t="array" ref="K133">INDEX(A!$I$2:$I$1001,MATCH(EF!C133,A!$A$2:$A$1001,0))</f>
        <v>NA</v>
      </c>
      <c r="L133" s="29" t="str">
        <f t="array" ref="L133">INDEX(A!$J$2:$J$1001,MATCH(EF!C133,A!$A$2:$A$1001,0))</f>
        <v>Convenio de creación. Periódico número 14. Sección IV Tomo CCCXCVI</v>
      </c>
      <c r="M133" s="29">
        <f t="array" ref="M133">INDEX(A!$K$2:$K$1001,MATCH(EF!C133,A!$A$2:$A$1001,0))</f>
        <v>700015</v>
      </c>
      <c r="N133" s="29">
        <f t="array" ref="N133">INDEX(A!$L$2:$L$1001,MATCH(EF!C133,A!$A$2:$A$1001,0))</f>
        <v>0</v>
      </c>
      <c r="O133" s="30" t="str">
        <f t="shared" si="0"/>
        <v>7</v>
      </c>
      <c r="P133" s="30" t="str">
        <f t="shared" si="1"/>
        <v>000</v>
      </c>
      <c r="Q133" s="30" t="str">
        <f t="array" ref="Q133">IF(O133="7",IF(P133="000","Sin región al ser un intermunicipal",INDEX(B!$C$2:$C$126,MATCH(EF!P133,B!$A$2:$A$126,0))),"Sin región al ser un ente Estatal")</f>
        <v>Sin región al ser un intermunicipal</v>
      </c>
      <c r="R133" s="31" t="str">
        <f t="array" ref="R133">IF(O133="7",IF(P133="000","N/A",INDEX(B!$D$2:$D$126,MATCH(EF!P133,B!$A$2:$A$126,0))),B!$D$127)</f>
        <v>N/A</v>
      </c>
      <c r="S133" s="31" t="str">
        <f t="array" ref="S133">IF(O133="7",IF(P133="000","N/A",INDEX(B!$E$2:$E$126,MATCH(EF!P133,B!$A$2:$A$126,0))),B!$E$127)</f>
        <v>N/A</v>
      </c>
    </row>
    <row r="134" spans="1:19" ht="15.75" customHeight="1">
      <c r="A134" s="23">
        <f>COUNTIF(A!$A$2:$A$1001,"&lt;="&amp;A!A134)</f>
        <v>250</v>
      </c>
      <c r="B134" s="24">
        <v>133</v>
      </c>
      <c r="C134" s="29" t="str">
        <f t="array" ref="C134">INDEX(A!$A$2:$A$1001,MATCH(EF!B134,EF!$A$2:$A$1001,0))</f>
        <v>Junta Intermunicipal de Medio Ambiente para la Gestión Integral de la Cuenca del Río Coahuayana (JIRCO)</v>
      </c>
      <c r="D134" s="29" t="str">
        <f t="array" ref="D134">INDEX(A!$B$2:$B$1001,MATCH(EF!C134,A!$A$2:$A$1001,0))</f>
        <v>Intermunicipal</v>
      </c>
      <c r="E134" s="29" t="str">
        <f t="array" ref="E134">INDEX(A!$C$2:$C$1001,MATCH(EF!C134,A!$A$2:$A$1001,0))</f>
        <v>Sí</v>
      </c>
      <c r="F134" s="29">
        <f t="array" ref="F134">INDEX(A!$D$2:$D$1001,MATCH(EF!C134,A!$A$2:$A$1001,0))</f>
        <v>999</v>
      </c>
      <c r="G134" s="29" t="str">
        <f t="array" ref="G134">INDEX(A!$E$2:$E$1001,MATCH(EF!C134,A!$A$2:$A$1001,0))</f>
        <v>Medio ambiente</v>
      </c>
      <c r="H134" s="29" t="str">
        <f t="array" ref="H134">INDEX(A!$F$2:$F$1001,MATCH(EF!C134,A!$A$2:$A$1001,0))</f>
        <v>Ejecutivo</v>
      </c>
      <c r="I134" s="29" t="str">
        <f t="array" ref="I134">INDEX(A!$G$2:$G$1001,MATCH(EF!C134,A!$A$2:$A$1001,0))</f>
        <v>OPD</v>
      </c>
      <c r="J134" s="29">
        <f t="array" ref="J134">INDEX(A!$H$2:$H$1001,MATCH(EF!C134,A!$A$2:$A$1001,0))</f>
        <v>2009</v>
      </c>
      <c r="K134" s="29" t="str">
        <f t="array" ref="K134">INDEX(A!$I$2:$I$1001,MATCH(EF!C134,A!$A$2:$A$1001,0))</f>
        <v>NA</v>
      </c>
      <c r="L134" s="29" t="str">
        <f t="array" ref="L134">INDEX(A!$J$2:$J$1001,MATCH(EF!C134,A!$A$2:$A$1001,0))</f>
        <v>Convenio de creación. Periódico número 47. Sección II Tomo CCCLXIV</v>
      </c>
      <c r="M134" s="29">
        <f t="array" ref="M134">INDEX(A!$K$2:$K$1001,MATCH(EF!C134,A!$A$2:$A$1001,0))</f>
        <v>700005</v>
      </c>
      <c r="N134" s="29">
        <f t="array" ref="N134">INDEX(A!$L$2:$L$1001,MATCH(EF!C134,A!$A$2:$A$1001,0))</f>
        <v>0</v>
      </c>
      <c r="O134" s="30" t="str">
        <f t="shared" si="0"/>
        <v>7</v>
      </c>
      <c r="P134" s="30" t="str">
        <f t="shared" si="1"/>
        <v>000</v>
      </c>
      <c r="Q134" s="30" t="str">
        <f t="array" ref="Q134">IF(O134="7",IF(P134="000","Sin región al ser un intermunicipal",INDEX(B!$C$2:$C$126,MATCH(EF!P134,B!$A$2:$A$126,0))),"Sin región al ser un ente Estatal")</f>
        <v>Sin región al ser un intermunicipal</v>
      </c>
      <c r="R134" s="31" t="str">
        <f t="array" ref="R134">IF(O134="7",IF(P134="000","N/A",INDEX(B!$D$2:$D$126,MATCH(EF!P134,B!$A$2:$A$126,0))),B!$D$127)</f>
        <v>N/A</v>
      </c>
      <c r="S134" s="31" t="str">
        <f t="array" ref="S134">IF(O134="7",IF(P134="000","N/A",INDEX(B!$E$2:$E$126,MATCH(EF!P134,B!$A$2:$A$126,0))),B!$E$127)</f>
        <v>N/A</v>
      </c>
    </row>
    <row r="135" spans="1:19" ht="15.75" customHeight="1">
      <c r="A135" s="23">
        <f>COUNTIF(A!$A$2:$A$1001,"&lt;="&amp;A!A135)</f>
        <v>266</v>
      </c>
      <c r="B135" s="24">
        <v>134</v>
      </c>
      <c r="C135" s="29" t="str">
        <f t="array" ref="C135">INDEX(A!$A$2:$A$1001,MATCH(EF!B135,EF!$A$2:$A$1001,0))</f>
        <v>Junta Intermunicipal de Medio Ambiente para la Gestión Integral de la Región Norte del Estado de Jalisco (JINOR)</v>
      </c>
      <c r="D135" s="29" t="str">
        <f t="array" ref="D135">INDEX(A!$B$2:$B$1001,MATCH(EF!C135,A!$A$2:$A$1001,0))</f>
        <v>Intermunicipal</v>
      </c>
      <c r="E135" s="29" t="str">
        <f t="array" ref="E135">INDEX(A!$C$2:$C$1001,MATCH(EF!C135,A!$A$2:$A$1001,0))</f>
        <v>Sí</v>
      </c>
      <c r="F135" s="29">
        <f t="array" ref="F135">INDEX(A!$D$2:$D$1001,MATCH(EF!C135,A!$A$2:$A$1001,0))</f>
        <v>999</v>
      </c>
      <c r="G135" s="29" t="str">
        <f t="array" ref="G135">INDEX(A!$E$2:$E$1001,MATCH(EF!C135,A!$A$2:$A$1001,0))</f>
        <v>Medio ambiente</v>
      </c>
      <c r="H135" s="29" t="str">
        <f t="array" ref="H135">INDEX(A!$F$2:$F$1001,MATCH(EF!C135,A!$A$2:$A$1001,0))</f>
        <v>Ejecutivo</v>
      </c>
      <c r="I135" s="29" t="str">
        <f t="array" ref="I135">INDEX(A!$G$2:$G$1001,MATCH(EF!C135,A!$A$2:$A$1001,0))</f>
        <v>OPD</v>
      </c>
      <c r="J135" s="29">
        <f t="array" ref="J135">INDEX(A!$H$2:$H$1001,MATCH(EF!C135,A!$A$2:$A$1001,0))</f>
        <v>2017</v>
      </c>
      <c r="K135" s="29" t="str">
        <f t="array" ref="K135">INDEX(A!$I$2:$I$1001,MATCH(EF!C135,A!$A$2:$A$1001,0))</f>
        <v>NA</v>
      </c>
      <c r="L135" s="29" t="str">
        <f t="array" ref="L135">INDEX(A!$J$2:$J$1001,MATCH(EF!C135,A!$A$2:$A$1001,0))</f>
        <v>Convenio de creación número 17. Sección IV Tomo CCCLXXXIX</v>
      </c>
      <c r="M135" s="29">
        <f t="array" ref="M135">INDEX(A!$K$2:$K$1001,MATCH(EF!C135,A!$A$2:$A$1001,0))</f>
        <v>700013</v>
      </c>
      <c r="N135" s="29">
        <f t="array" ref="N135">INDEX(A!$L$2:$L$1001,MATCH(EF!C135,A!$A$2:$A$1001,0))</f>
        <v>0</v>
      </c>
      <c r="O135" s="30" t="str">
        <f t="shared" si="0"/>
        <v>7</v>
      </c>
      <c r="P135" s="30" t="str">
        <f t="shared" si="1"/>
        <v>000</v>
      </c>
      <c r="Q135" s="30" t="str">
        <f t="array" ref="Q135">IF(O135="7",IF(P135="000","Sin región al ser un intermunicipal",INDEX(B!$C$2:$C$126,MATCH(EF!P135,B!$A$2:$A$126,0))),"Sin región al ser un ente Estatal")</f>
        <v>Sin región al ser un intermunicipal</v>
      </c>
      <c r="R135" s="31" t="str">
        <f t="array" ref="R135">IF(O135="7",IF(P135="000","N/A",INDEX(B!$D$2:$D$126,MATCH(EF!P135,B!$A$2:$A$126,0))),B!$D$127)</f>
        <v>N/A</v>
      </c>
      <c r="S135" s="31" t="str">
        <f t="array" ref="S135">IF(O135="7",IF(P135="000","N/A",INDEX(B!$E$2:$E$126,MATCH(EF!P135,B!$A$2:$A$126,0))),B!$E$127)</f>
        <v>N/A</v>
      </c>
    </row>
    <row r="136" spans="1:19" ht="15.75" customHeight="1">
      <c r="A136" s="23">
        <f>COUNTIF(A!$A$2:$A$1001,"&lt;="&amp;A!A136)</f>
        <v>274</v>
      </c>
      <c r="B136" s="24">
        <v>135</v>
      </c>
      <c r="C136" s="29" t="str">
        <f t="array" ref="C136">INDEX(A!$A$2:$A$1001,MATCH(EF!B136,EF!$A$2:$A$1001,0))</f>
        <v>Junta Intermunicipal de Medio Ambiente para la Gestión Integral de la Región Valles (JIMAV)</v>
      </c>
      <c r="D136" s="29" t="str">
        <f t="array" ref="D136">INDEX(A!$B$2:$B$1001,MATCH(EF!C136,A!$A$2:$A$1001,0))</f>
        <v>Intermunicipal</v>
      </c>
      <c r="E136" s="29" t="str">
        <f t="array" ref="E136">INDEX(A!$C$2:$C$1001,MATCH(EF!C136,A!$A$2:$A$1001,0))</f>
        <v>Sí</v>
      </c>
      <c r="F136" s="29">
        <f t="array" ref="F136">INDEX(A!$D$2:$D$1001,MATCH(EF!C136,A!$A$2:$A$1001,0))</f>
        <v>999</v>
      </c>
      <c r="G136" s="29" t="str">
        <f t="array" ref="G136">INDEX(A!$E$2:$E$1001,MATCH(EF!C136,A!$A$2:$A$1001,0))</f>
        <v>Medio ambiente</v>
      </c>
      <c r="H136" s="29" t="str">
        <f t="array" ref="H136">INDEX(A!$F$2:$F$1001,MATCH(EF!C136,A!$A$2:$A$1001,0))</f>
        <v>Ejecutivo</v>
      </c>
      <c r="I136" s="29" t="str">
        <f t="array" ref="I136">INDEX(A!$G$2:$G$1001,MATCH(EF!C136,A!$A$2:$A$1001,0))</f>
        <v>OPD</v>
      </c>
      <c r="J136" s="29">
        <f t="array" ref="J136">INDEX(A!$H$2:$H$1001,MATCH(EF!C136,A!$A$2:$A$1001,0))</f>
        <v>2017</v>
      </c>
      <c r="K136" s="29" t="str">
        <f t="array" ref="K136">INDEX(A!$I$2:$I$1001,MATCH(EF!C136,A!$A$2:$A$1001,0))</f>
        <v>NA</v>
      </c>
      <c r="L136" s="29" t="str">
        <f t="array" ref="L136">INDEX(A!$J$2:$J$1001,MATCH(EF!C136,A!$A$2:$A$1001,0))</f>
        <v>Convenio de creación</v>
      </c>
      <c r="M136" s="29">
        <f t="array" ref="M136">INDEX(A!$K$2:$K$1001,MATCH(EF!C136,A!$A$2:$A$1001,0))</f>
        <v>700014</v>
      </c>
      <c r="N136" s="29">
        <f t="array" ref="N136">INDEX(A!$L$2:$L$1001,MATCH(EF!C136,A!$A$2:$A$1001,0))</f>
        <v>0</v>
      </c>
      <c r="O136" s="30" t="str">
        <f t="shared" si="0"/>
        <v>7</v>
      </c>
      <c r="P136" s="30" t="str">
        <f t="shared" si="1"/>
        <v>000</v>
      </c>
      <c r="Q136" s="30" t="str">
        <f t="array" ref="Q136">IF(O136="7",IF(P136="000","Sin región al ser un intermunicipal",INDEX(B!$C$2:$C$126,MATCH(EF!P136,B!$A$2:$A$126,0))),"Sin región al ser un ente Estatal")</f>
        <v>Sin región al ser un intermunicipal</v>
      </c>
      <c r="R136" s="31" t="str">
        <f t="array" ref="R136">IF(O136="7",IF(P136="000","N/A",INDEX(B!$D$2:$D$126,MATCH(EF!P136,B!$A$2:$A$126,0))),B!$D$127)</f>
        <v>N/A</v>
      </c>
      <c r="S136" s="31" t="str">
        <f t="array" ref="S136">IF(O136="7",IF(P136="000","N/A",INDEX(B!$E$2:$E$126,MATCH(EF!P136,B!$A$2:$A$126,0))),B!$E$127)</f>
        <v>N/A</v>
      </c>
    </row>
    <row r="137" spans="1:19" ht="15.75" customHeight="1">
      <c r="A137" s="23">
        <f>COUNTIF(A!$A$2:$A$1001,"&lt;="&amp;A!A137)</f>
        <v>275</v>
      </c>
      <c r="B137" s="24">
        <v>136</v>
      </c>
      <c r="C137" s="29" t="str">
        <f t="array" ref="C137">INDEX(A!$A$2:$A$1001,MATCH(EF!B137,EF!$A$2:$A$1001,0))</f>
        <v xml:space="preserve">Junta Intermunicipal del Medio Ambiente para la Gestión Integral de la Cuenca Baja del Río Ayuquila </v>
      </c>
      <c r="D137" s="29" t="str">
        <f t="array" ref="D137">INDEX(A!$B$2:$B$1001,MATCH(EF!C137,A!$A$2:$A$1001,0))</f>
        <v>Intermunicipal</v>
      </c>
      <c r="E137" s="29" t="str">
        <f t="array" ref="E137">INDEX(A!$C$2:$C$1001,MATCH(EF!C137,A!$A$2:$A$1001,0))</f>
        <v>Sí</v>
      </c>
      <c r="F137" s="29">
        <f t="array" ref="F137">INDEX(A!$D$2:$D$1001,MATCH(EF!C137,A!$A$2:$A$1001,0))</f>
        <v>999</v>
      </c>
      <c r="G137" s="29" t="str">
        <f t="array" ref="G137">INDEX(A!$E$2:$E$1001,MATCH(EF!C137,A!$A$2:$A$1001,0))</f>
        <v>Medio ambiente</v>
      </c>
      <c r="H137" s="29" t="str">
        <f t="array" ref="H137">INDEX(A!$F$2:$F$1001,MATCH(EF!C137,A!$A$2:$A$1001,0))</f>
        <v>Ejecutivo</v>
      </c>
      <c r="I137" s="29" t="str">
        <f t="array" ref="I137">INDEX(A!$G$2:$G$1001,MATCH(EF!C137,A!$A$2:$A$1001,0))</f>
        <v>OPD</v>
      </c>
      <c r="J137" s="29">
        <f t="array" ref="J137">INDEX(A!$H$2:$H$1001,MATCH(EF!C137,A!$A$2:$A$1001,0))</f>
        <v>2007</v>
      </c>
      <c r="K137" s="29" t="str">
        <f t="array" ref="K137">INDEX(A!$I$2:$I$1001,MATCH(EF!C137,A!$A$2:$A$1001,0))</f>
        <v>NA</v>
      </c>
      <c r="L137" s="29" t="str">
        <f t="array" ref="L137">INDEX(A!$J$2:$J$1001,MATCH(EF!C137,A!$A$2:$A$1001,0))</f>
        <v>Convenio de creación. Periódico número 33. Sección II Tomo CCCLVIII</v>
      </c>
      <c r="M137" s="29">
        <f t="array" ref="M137">INDEX(A!$K$2:$K$1001,MATCH(EF!C137,A!$A$2:$A$1001,0))</f>
        <v>700001</v>
      </c>
      <c r="N137" s="29">
        <f t="array" ref="N137">INDEX(A!$L$2:$L$1001,MATCH(EF!C137,A!$A$2:$A$1001,0))</f>
        <v>0</v>
      </c>
      <c r="O137" s="30" t="str">
        <f t="shared" si="0"/>
        <v>7</v>
      </c>
      <c r="P137" s="30" t="str">
        <f t="shared" si="1"/>
        <v>000</v>
      </c>
      <c r="Q137" s="30" t="str">
        <f t="array" ref="Q137">IF(O137="7",IF(P137="000","Sin región al ser un intermunicipal",INDEX(B!$C$2:$C$126,MATCH(EF!P137,B!$A$2:$A$126,0))),"Sin región al ser un ente Estatal")</f>
        <v>Sin región al ser un intermunicipal</v>
      </c>
      <c r="R137" s="31" t="str">
        <f t="array" ref="R137">IF(O137="7",IF(P137="000","N/A",INDEX(B!$D$2:$D$126,MATCH(EF!P137,B!$A$2:$A$126,0))),B!$D$127)</f>
        <v>N/A</v>
      </c>
      <c r="S137" s="31" t="str">
        <f t="array" ref="S137">IF(O137="7",IF(P137="000","N/A",INDEX(B!$E$2:$E$126,MATCH(EF!P137,B!$A$2:$A$126,0))),B!$E$127)</f>
        <v>N/A</v>
      </c>
    </row>
    <row r="138" spans="1:19" ht="15.75" customHeight="1">
      <c r="A138" s="23">
        <f>COUNTIF(A!$A$2:$A$1001,"&lt;="&amp;A!A138)</f>
        <v>246</v>
      </c>
      <c r="B138" s="24">
        <v>137</v>
      </c>
      <c r="C138" s="29" t="str">
        <f t="array" ref="C138">INDEX(A!$A$2:$A$1001,MATCH(EF!B138,EF!$A$2:$A$1001,0))</f>
        <v>La Barca</v>
      </c>
      <c r="D138" s="29" t="str">
        <f t="array" ref="D138">INDEX(A!$B$2:$B$1001,MATCH(EF!C138,A!$A$2:$A$1001,0))</f>
        <v>Municipal</v>
      </c>
      <c r="E138" s="29" t="str">
        <f t="array" ref="E138">INDEX(A!$C$2:$C$1001,MATCH(EF!C138,A!$A$2:$A$1001,0))</f>
        <v>Sí</v>
      </c>
      <c r="F138" s="29">
        <f t="array" ref="F138">INDEX(A!$D$2:$D$1001,MATCH(EF!C138,A!$A$2:$A$1001,0))</f>
        <v>18</v>
      </c>
      <c r="G138" s="29" t="str">
        <f t="array" ref="G138">INDEX(A!$E$2:$E$1001,MATCH(EF!C138,A!$A$2:$A$1001,0))</f>
        <v>Gobierno</v>
      </c>
      <c r="H138" s="29" t="str">
        <f t="array" ref="H138">INDEX(A!$F$2:$F$1001,MATCH(EF!C138,A!$A$2:$A$1001,0))</f>
        <v>Ejecutivo</v>
      </c>
      <c r="I138" s="29" t="str">
        <f t="array" ref="I138">INDEX(A!$G$2:$G$1001,MATCH(EF!C138,A!$A$2:$A$1001,0))</f>
        <v>Dependencia</v>
      </c>
      <c r="J138" s="29">
        <f t="array" ref="J138">INDEX(A!$H$2:$H$1001,MATCH(EF!C138,A!$A$2:$A$1001,0))</f>
        <v>1824</v>
      </c>
      <c r="K138" s="29" t="str">
        <f t="array" ref="K138">INDEX(A!$I$2:$I$1001,MATCH(EF!C138,A!$A$2:$A$1001,0))</f>
        <v>NA</v>
      </c>
      <c r="L138" s="29" t="str">
        <f t="array" ref="L138">INDEX(A!$J$2:$J$1001,MATCH(EF!C138,A!$A$2:$A$1001,0))</f>
        <v>NA</v>
      </c>
      <c r="M138" s="29">
        <f t="array" ref="M138">INDEX(A!$K$2:$K$1001,MATCH(EF!C138,A!$A$2:$A$1001,0))</f>
        <v>701800</v>
      </c>
      <c r="N138" s="29">
        <f t="array" ref="N138">INDEX(A!$L$2:$L$1001,MATCH(EF!C138,A!$A$2:$A$1001,0))</f>
        <v>0</v>
      </c>
      <c r="O138" s="30" t="str">
        <f t="shared" si="0"/>
        <v>7</v>
      </c>
      <c r="P138" s="30" t="str">
        <f t="shared" si="1"/>
        <v>018</v>
      </c>
      <c r="Q138" s="30" t="str">
        <f t="array" ref="Q138">IF(O138="7",IF(P138="000","Sin región al ser un intermunicipal",INDEX(B!$C$2:$C$126,MATCH(EF!P138,B!$A$2:$A$126,0))),"Sin región al ser un ente Estatal")</f>
        <v>Ciénega</v>
      </c>
      <c r="R138" s="31">
        <f t="array" ref="R138">IF(O138="7",IF(P138="000","N/A",INDEX(B!$D$2:$D$126,MATCH(EF!P138,B!$A$2:$A$126,0))),B!$D$127)</f>
        <v>65055</v>
      </c>
      <c r="S138" s="31">
        <f t="array" ref="S138">IF(O138="7",IF(P138="000","N/A",INDEX(B!$E$2:$E$126,MATCH(EF!P138,B!$A$2:$A$126,0))),B!$E$127)</f>
        <v>67937</v>
      </c>
    </row>
    <row r="139" spans="1:19" ht="15.75" customHeight="1">
      <c r="A139" s="23">
        <f>COUNTIF(A!$A$2:$A$1001,"&lt;="&amp;A!A139)</f>
        <v>281</v>
      </c>
      <c r="B139" s="24">
        <v>138</v>
      </c>
      <c r="C139" s="29" t="str">
        <f t="array" ref="C139">INDEX(A!$A$2:$A$1001,MATCH(EF!B139,EF!$A$2:$A$1001,0))</f>
        <v>La Huerta</v>
      </c>
      <c r="D139" s="29" t="str">
        <f t="array" ref="D139">INDEX(A!$B$2:$B$1001,MATCH(EF!C139,A!$A$2:$A$1001,0))</f>
        <v>Municipal</v>
      </c>
      <c r="E139" s="29" t="str">
        <f t="array" ref="E139">INDEX(A!$C$2:$C$1001,MATCH(EF!C139,A!$A$2:$A$1001,0))</f>
        <v>Sí</v>
      </c>
      <c r="F139" s="29">
        <f t="array" ref="F139">INDEX(A!$D$2:$D$1001,MATCH(EF!C139,A!$A$2:$A$1001,0))</f>
        <v>43</v>
      </c>
      <c r="G139" s="29" t="str">
        <f t="array" ref="G139">INDEX(A!$E$2:$E$1001,MATCH(EF!C139,A!$A$2:$A$1001,0))</f>
        <v>Gobierno</v>
      </c>
      <c r="H139" s="29" t="str">
        <f t="array" ref="H139">INDEX(A!$F$2:$F$1001,MATCH(EF!C139,A!$A$2:$A$1001,0))</f>
        <v>Ejecutivo</v>
      </c>
      <c r="I139" s="29" t="str">
        <f t="array" ref="I139">INDEX(A!$G$2:$G$1001,MATCH(EF!C139,A!$A$2:$A$1001,0))</f>
        <v>Dependencia</v>
      </c>
      <c r="J139" s="29">
        <f t="array" ref="J139">INDEX(A!$H$2:$H$1001,MATCH(EF!C139,A!$A$2:$A$1001,0))</f>
        <v>1943</v>
      </c>
      <c r="K139" s="29" t="str">
        <f t="array" ref="K139">INDEX(A!$I$2:$I$1001,MATCH(EF!C139,A!$A$2:$A$1001,0))</f>
        <v>NA</v>
      </c>
      <c r="L139" s="29" t="str">
        <f t="array" ref="L139">INDEX(A!$J$2:$J$1001,MATCH(EF!C139,A!$A$2:$A$1001,0))</f>
        <v>NA</v>
      </c>
      <c r="M139" s="29">
        <f t="array" ref="M139">INDEX(A!$K$2:$K$1001,MATCH(EF!C139,A!$A$2:$A$1001,0))</f>
        <v>704300</v>
      </c>
      <c r="N139" s="29">
        <f t="array" ref="N139">INDEX(A!$L$2:$L$1001,MATCH(EF!C139,A!$A$2:$A$1001,0))</f>
        <v>0</v>
      </c>
      <c r="O139" s="30" t="str">
        <f t="shared" si="0"/>
        <v>7</v>
      </c>
      <c r="P139" s="30" t="str">
        <f t="shared" si="1"/>
        <v>043</v>
      </c>
      <c r="Q139" s="30" t="str">
        <f t="array" ref="Q139">IF(O139="7",IF(P139="000","Sin región al ser un intermunicipal",INDEX(B!$C$2:$C$126,MATCH(EF!P139,B!$A$2:$A$126,0))),"Sin región al ser un ente Estatal")</f>
        <v>Costa Sur</v>
      </c>
      <c r="R139" s="31">
        <f t="array" ref="R139">IF(O139="7",IF(P139="000","N/A",INDEX(B!$D$2:$D$126,MATCH(EF!P139,B!$A$2:$A$126,0))),B!$D$127)</f>
        <v>24563</v>
      </c>
      <c r="S139" s="31">
        <f t="array" ref="S139">IF(O139="7",IF(P139="000","N/A",INDEX(B!$E$2:$E$126,MATCH(EF!P139,B!$A$2:$A$126,0))),B!$E$127)</f>
        <v>23258</v>
      </c>
    </row>
    <row r="140" spans="1:19" ht="15.75" customHeight="1">
      <c r="A140" s="23">
        <f>COUNTIF(A!$A$2:$A$1001,"&lt;="&amp;A!A140)</f>
        <v>292</v>
      </c>
      <c r="B140" s="24">
        <v>139</v>
      </c>
      <c r="C140" s="29" t="str">
        <f t="array" ref="C140">INDEX(A!$A$2:$A$1001,MATCH(EF!B140,EF!$A$2:$A$1001,0))</f>
        <v>La Manzanilla de la Paz</v>
      </c>
      <c r="D140" s="29" t="str">
        <f t="array" ref="D140">INDEX(A!$B$2:$B$1001,MATCH(EF!C140,A!$A$2:$A$1001,0))</f>
        <v>Municipal</v>
      </c>
      <c r="E140" s="29" t="str">
        <f t="array" ref="E140">INDEX(A!$C$2:$C$1001,MATCH(EF!C140,A!$A$2:$A$1001,0))</f>
        <v>Sí</v>
      </c>
      <c r="F140" s="29">
        <f t="array" ref="F140">INDEX(A!$D$2:$D$1001,MATCH(EF!C140,A!$A$2:$A$1001,0))</f>
        <v>57</v>
      </c>
      <c r="G140" s="29" t="str">
        <f t="array" ref="G140">INDEX(A!$E$2:$E$1001,MATCH(EF!C140,A!$A$2:$A$1001,0))</f>
        <v>Gobierno</v>
      </c>
      <c r="H140" s="29" t="str">
        <f t="array" ref="H140">INDEX(A!$F$2:$F$1001,MATCH(EF!C140,A!$A$2:$A$1001,0))</f>
        <v>Ejecutivo</v>
      </c>
      <c r="I140" s="29" t="str">
        <f t="array" ref="I140">INDEX(A!$G$2:$G$1001,MATCH(EF!C140,A!$A$2:$A$1001,0))</f>
        <v>Dependencia</v>
      </c>
      <c r="J140" s="29">
        <f t="array" ref="J140">INDEX(A!$H$2:$H$1001,MATCH(EF!C140,A!$A$2:$A$1001,0))</f>
        <v>1909</v>
      </c>
      <c r="K140" s="29" t="str">
        <f t="array" ref="K140">INDEX(A!$I$2:$I$1001,MATCH(EF!C140,A!$A$2:$A$1001,0))</f>
        <v>NA</v>
      </c>
      <c r="L140" s="29" t="str">
        <f t="array" ref="L140">INDEX(A!$J$2:$J$1001,MATCH(EF!C140,A!$A$2:$A$1001,0))</f>
        <v>NA</v>
      </c>
      <c r="M140" s="29">
        <f t="array" ref="M140">INDEX(A!$K$2:$K$1001,MATCH(EF!C140,A!$A$2:$A$1001,0))</f>
        <v>705700</v>
      </c>
      <c r="N140" s="29">
        <f t="array" ref="N140">INDEX(A!$L$2:$L$1001,MATCH(EF!C140,A!$A$2:$A$1001,0))</f>
        <v>0</v>
      </c>
      <c r="O140" s="30" t="str">
        <f t="shared" si="0"/>
        <v>7</v>
      </c>
      <c r="P140" s="30" t="str">
        <f t="shared" si="1"/>
        <v>057</v>
      </c>
      <c r="Q140" s="30" t="str">
        <f t="array" ref="Q140">IF(O140="7",IF(P140="000","Sin región al ser un intermunicipal",INDEX(B!$C$2:$C$126,MATCH(EF!P140,B!$A$2:$A$126,0))),"Sin región al ser un ente Estatal")</f>
        <v>Sureste</v>
      </c>
      <c r="R140" s="31">
        <f t="array" ref="R140">IF(O140="7",IF(P140="000","N/A",INDEX(B!$D$2:$D$126,MATCH(EF!P140,B!$A$2:$A$126,0))),B!$D$127)</f>
        <v>3688</v>
      </c>
      <c r="S140" s="31">
        <f t="array" ref="S140">IF(O140="7",IF(P140="000","N/A",INDEX(B!$E$2:$E$126,MATCH(EF!P140,B!$A$2:$A$126,0))),B!$E$127)</f>
        <v>4099</v>
      </c>
    </row>
    <row r="141" spans="1:19" ht="15.75" customHeight="1">
      <c r="A141" s="23">
        <f>COUNTIF(A!$A$2:$A$1001,"&lt;="&amp;A!A141)</f>
        <v>302</v>
      </c>
      <c r="B141" s="24">
        <v>140</v>
      </c>
      <c r="C141" s="29" t="str">
        <f t="array" ref="C141">INDEX(A!$A$2:$A$1001,MATCH(EF!B141,EF!$A$2:$A$1001,0))</f>
        <v>Lagos de Moreno</v>
      </c>
      <c r="D141" s="29" t="str">
        <f t="array" ref="D141">INDEX(A!$B$2:$B$1001,MATCH(EF!C141,A!$A$2:$A$1001,0))</f>
        <v>Municipal</v>
      </c>
      <c r="E141" s="29" t="str">
        <f t="array" ref="E141">INDEX(A!$C$2:$C$1001,MATCH(EF!C141,A!$A$2:$A$1001,0))</f>
        <v>Sí</v>
      </c>
      <c r="F141" s="29">
        <f t="array" ref="F141">INDEX(A!$D$2:$D$1001,MATCH(EF!C141,A!$A$2:$A$1001,0))</f>
        <v>53</v>
      </c>
      <c r="G141" s="29" t="str">
        <f t="array" ref="G141">INDEX(A!$E$2:$E$1001,MATCH(EF!C141,A!$A$2:$A$1001,0))</f>
        <v>Gobierno</v>
      </c>
      <c r="H141" s="29" t="str">
        <f t="array" ref="H141">INDEX(A!$F$2:$F$1001,MATCH(EF!C141,A!$A$2:$A$1001,0))</f>
        <v>Ejecutivo</v>
      </c>
      <c r="I141" s="29" t="str">
        <f t="array" ref="I141">INDEX(A!$G$2:$G$1001,MATCH(EF!C141,A!$A$2:$A$1001,0))</f>
        <v>Dependencia</v>
      </c>
      <c r="J141" s="29">
        <f t="array" ref="J141">INDEX(A!$H$2:$H$1001,MATCH(EF!C141,A!$A$2:$A$1001,0))</f>
        <v>1824</v>
      </c>
      <c r="K141" s="29" t="str">
        <f t="array" ref="K141">INDEX(A!$I$2:$I$1001,MATCH(EF!C141,A!$A$2:$A$1001,0))</f>
        <v>NA</v>
      </c>
      <c r="L141" s="29" t="str">
        <f t="array" ref="L141">INDEX(A!$J$2:$J$1001,MATCH(EF!C141,A!$A$2:$A$1001,0))</f>
        <v>NA</v>
      </c>
      <c r="M141" s="29">
        <f t="array" ref="M141">INDEX(A!$K$2:$K$1001,MATCH(EF!C141,A!$A$2:$A$1001,0))</f>
        <v>705300</v>
      </c>
      <c r="N141" s="29">
        <f t="array" ref="N141">INDEX(A!$L$2:$L$1001,MATCH(EF!C141,A!$A$2:$A$1001,0))</f>
        <v>0</v>
      </c>
      <c r="O141" s="30" t="str">
        <f t="shared" si="0"/>
        <v>7</v>
      </c>
      <c r="P141" s="30" t="str">
        <f t="shared" si="1"/>
        <v>053</v>
      </c>
      <c r="Q141" s="30" t="str">
        <f t="array" ref="Q141">IF(O141="7",IF(P141="000","Sin región al ser un intermunicipal",INDEX(B!$C$2:$C$126,MATCH(EF!P141,B!$A$2:$A$126,0))),"Sin región al ser un ente Estatal")</f>
        <v>Altos Norte</v>
      </c>
      <c r="R141" s="31">
        <f t="array" ref="R141">IF(O141="7",IF(P141="000","N/A",INDEX(B!$D$2:$D$126,MATCH(EF!P141,B!$A$2:$A$126,0))),B!$D$127)</f>
        <v>164981</v>
      </c>
      <c r="S141" s="31">
        <f t="array" ref="S141">IF(O141="7",IF(P141="000","N/A",INDEX(B!$E$2:$E$126,MATCH(EF!P141,B!$A$2:$A$126,0))),B!$E$127)</f>
        <v>172403</v>
      </c>
    </row>
    <row r="142" spans="1:19" ht="15.75" customHeight="1">
      <c r="A142" s="23">
        <f>COUNTIF(A!$A$2:$A$1001,"&lt;="&amp;A!A142)</f>
        <v>285</v>
      </c>
      <c r="B142" s="24">
        <v>141</v>
      </c>
      <c r="C142" s="29" t="str">
        <f t="array" ref="C142">INDEX(A!$A$2:$A$1001,MATCH(EF!B142,EF!$A$2:$A$1001,0))</f>
        <v>Magdalena</v>
      </c>
      <c r="D142" s="29" t="str">
        <f t="array" ref="D142">INDEX(A!$B$2:$B$1001,MATCH(EF!C142,A!$A$2:$A$1001,0))</f>
        <v>Municipal</v>
      </c>
      <c r="E142" s="29" t="str">
        <f t="array" ref="E142">INDEX(A!$C$2:$C$1001,MATCH(EF!C142,A!$A$2:$A$1001,0))</f>
        <v>Sí</v>
      </c>
      <c r="F142" s="29">
        <f t="array" ref="F142">INDEX(A!$D$2:$D$1001,MATCH(EF!C142,A!$A$2:$A$1001,0))</f>
        <v>55</v>
      </c>
      <c r="G142" s="29" t="str">
        <f t="array" ref="G142">INDEX(A!$E$2:$E$1001,MATCH(EF!C142,A!$A$2:$A$1001,0))</f>
        <v>Gobierno</v>
      </c>
      <c r="H142" s="29" t="str">
        <f t="array" ref="H142">INDEX(A!$F$2:$F$1001,MATCH(EF!C142,A!$A$2:$A$1001,0))</f>
        <v>Ejecutivo</v>
      </c>
      <c r="I142" s="29" t="str">
        <f t="array" ref="I142">INDEX(A!$G$2:$G$1001,MATCH(EF!C142,A!$A$2:$A$1001,0))</f>
        <v>Dependencia</v>
      </c>
      <c r="J142" s="29">
        <f t="array" ref="J142">INDEX(A!$H$2:$H$1001,MATCH(EF!C142,A!$A$2:$A$1001,0))</f>
        <v>1824</v>
      </c>
      <c r="K142" s="29" t="str">
        <f t="array" ref="K142">INDEX(A!$I$2:$I$1001,MATCH(EF!C142,A!$A$2:$A$1001,0))</f>
        <v>NA</v>
      </c>
      <c r="L142" s="29" t="str">
        <f t="array" ref="L142">INDEX(A!$J$2:$J$1001,MATCH(EF!C142,A!$A$2:$A$1001,0))</f>
        <v>NA</v>
      </c>
      <c r="M142" s="29">
        <f t="array" ref="M142">INDEX(A!$K$2:$K$1001,MATCH(EF!C142,A!$A$2:$A$1001,0))</f>
        <v>705500</v>
      </c>
      <c r="N142" s="29">
        <f t="array" ref="N142">INDEX(A!$L$2:$L$1001,MATCH(EF!C142,A!$A$2:$A$1001,0))</f>
        <v>0</v>
      </c>
      <c r="O142" s="30" t="str">
        <f t="shared" si="0"/>
        <v>7</v>
      </c>
      <c r="P142" s="30" t="str">
        <f t="shared" si="1"/>
        <v>055</v>
      </c>
      <c r="Q142" s="30" t="str">
        <f t="array" ref="Q142">IF(O142="7",IF(P142="000","Sin región al ser un intermunicipal",INDEX(B!$C$2:$C$126,MATCH(EF!P142,B!$A$2:$A$126,0))),"Sin región al ser un ente Estatal")</f>
        <v>Valles</v>
      </c>
      <c r="R142" s="31">
        <f t="array" ref="R142">IF(O142="7",IF(P142="000","N/A",INDEX(B!$D$2:$D$126,MATCH(EF!P142,B!$A$2:$A$126,0))),B!$D$127)</f>
        <v>22643</v>
      </c>
      <c r="S142" s="31">
        <f t="array" ref="S142">IF(O142="7",IF(P142="000","N/A",INDEX(B!$E$2:$E$126,MATCH(EF!P142,B!$A$2:$A$126,0))),B!$E$127)</f>
        <v>21781</v>
      </c>
    </row>
    <row r="143" spans="1:19" ht="15.75" customHeight="1">
      <c r="A143" s="23">
        <f>COUNTIF(A!$A$2:$A$1001,"&lt;="&amp;A!A143)</f>
        <v>305</v>
      </c>
      <c r="B143" s="24">
        <v>142</v>
      </c>
      <c r="C143" s="29" t="str">
        <f t="array" ref="C143">INDEX(A!$A$2:$A$1001,MATCH(EF!B143,EF!$A$2:$A$1001,0))</f>
        <v>Mascota</v>
      </c>
      <c r="D143" s="29" t="str">
        <f t="array" ref="D143">INDEX(A!$B$2:$B$1001,MATCH(EF!C143,A!$A$2:$A$1001,0))</f>
        <v>Municipal</v>
      </c>
      <c r="E143" s="29" t="str">
        <f t="array" ref="E143">INDEX(A!$C$2:$C$1001,MATCH(EF!C143,A!$A$2:$A$1001,0))</f>
        <v>Sí</v>
      </c>
      <c r="F143" s="29">
        <f t="array" ref="F143">INDEX(A!$D$2:$D$1001,MATCH(EF!C143,A!$A$2:$A$1001,0))</f>
        <v>58</v>
      </c>
      <c r="G143" s="29" t="str">
        <f t="array" ref="G143">INDEX(A!$E$2:$E$1001,MATCH(EF!C143,A!$A$2:$A$1001,0))</f>
        <v>Gobierno</v>
      </c>
      <c r="H143" s="29" t="str">
        <f t="array" ref="H143">INDEX(A!$F$2:$F$1001,MATCH(EF!C143,A!$A$2:$A$1001,0))</f>
        <v>Ejecutivo</v>
      </c>
      <c r="I143" s="29" t="str">
        <f t="array" ref="I143">INDEX(A!$G$2:$G$1001,MATCH(EF!C143,A!$A$2:$A$1001,0))</f>
        <v>Dependencia</v>
      </c>
      <c r="J143" s="29">
        <f t="array" ref="J143">INDEX(A!$H$2:$H$1001,MATCH(EF!C143,A!$A$2:$A$1001,0))</f>
        <v>1824</v>
      </c>
      <c r="K143" s="29" t="str">
        <f t="array" ref="K143">INDEX(A!$I$2:$I$1001,MATCH(EF!C143,A!$A$2:$A$1001,0))</f>
        <v>NA</v>
      </c>
      <c r="L143" s="29" t="str">
        <f t="array" ref="L143">INDEX(A!$J$2:$J$1001,MATCH(EF!C143,A!$A$2:$A$1001,0))</f>
        <v>NA</v>
      </c>
      <c r="M143" s="29">
        <f t="array" ref="M143">INDEX(A!$K$2:$K$1001,MATCH(EF!C143,A!$A$2:$A$1001,0))</f>
        <v>705800</v>
      </c>
      <c r="N143" s="29">
        <f t="array" ref="N143">INDEX(A!$L$2:$L$1001,MATCH(EF!C143,A!$A$2:$A$1001,0))</f>
        <v>0</v>
      </c>
      <c r="O143" s="30" t="str">
        <f t="shared" si="0"/>
        <v>7</v>
      </c>
      <c r="P143" s="30" t="str">
        <f t="shared" si="1"/>
        <v>058</v>
      </c>
      <c r="Q143" s="30" t="str">
        <f t="array" ref="Q143">IF(O143="7",IF(P143="000","Sin región al ser un intermunicipal",INDEX(B!$C$2:$C$126,MATCH(EF!P143,B!$A$2:$A$126,0))),"Sin región al ser un ente Estatal")</f>
        <v>Costa Sierra Occidental</v>
      </c>
      <c r="R143" s="31">
        <f t="array" ref="R143">IF(O143="7",IF(P143="000","N/A",INDEX(B!$D$2:$D$126,MATCH(EF!P143,B!$A$2:$A$126,0))),B!$D$127)</f>
        <v>14477</v>
      </c>
      <c r="S143" s="31">
        <f t="array" ref="S143">IF(O143="7",IF(P143="000","N/A",INDEX(B!$E$2:$E$126,MATCH(EF!P143,B!$A$2:$A$126,0))),B!$E$127)</f>
        <v>14451</v>
      </c>
    </row>
    <row r="144" spans="1:19" ht="15.75" customHeight="1">
      <c r="A144" s="23">
        <f>COUNTIF(A!$A$2:$A$1001,"&lt;="&amp;A!A144)</f>
        <v>313</v>
      </c>
      <c r="B144" s="24">
        <v>143</v>
      </c>
      <c r="C144" s="29" t="str">
        <f t="array" ref="C144">INDEX(A!$A$2:$A$1001,MATCH(EF!B144,EF!$A$2:$A$1001,0))</f>
        <v>Mazamitla</v>
      </c>
      <c r="D144" s="29" t="str">
        <f t="array" ref="D144">INDEX(A!$B$2:$B$1001,MATCH(EF!C144,A!$A$2:$A$1001,0))</f>
        <v>Municipal</v>
      </c>
      <c r="E144" s="29" t="str">
        <f t="array" ref="E144">INDEX(A!$C$2:$C$1001,MATCH(EF!C144,A!$A$2:$A$1001,0))</f>
        <v>Sí</v>
      </c>
      <c r="F144" s="29">
        <f t="array" ref="F144">INDEX(A!$D$2:$D$1001,MATCH(EF!C144,A!$A$2:$A$1001,0))</f>
        <v>59</v>
      </c>
      <c r="G144" s="29" t="str">
        <f t="array" ref="G144">INDEX(A!$E$2:$E$1001,MATCH(EF!C144,A!$A$2:$A$1001,0))</f>
        <v>Gobierno</v>
      </c>
      <c r="H144" s="29" t="str">
        <f t="array" ref="H144">INDEX(A!$F$2:$F$1001,MATCH(EF!C144,A!$A$2:$A$1001,0))</f>
        <v>Ejecutivo</v>
      </c>
      <c r="I144" s="29" t="str">
        <f t="array" ref="I144">INDEX(A!$G$2:$G$1001,MATCH(EF!C144,A!$A$2:$A$1001,0))</f>
        <v>Dependencia</v>
      </c>
      <c r="J144" s="29">
        <f t="array" ref="J144">INDEX(A!$H$2:$H$1001,MATCH(EF!C144,A!$A$2:$A$1001,0))</f>
        <v>1870</v>
      </c>
      <c r="K144" s="29" t="str">
        <f t="array" ref="K144">INDEX(A!$I$2:$I$1001,MATCH(EF!C144,A!$A$2:$A$1001,0))</f>
        <v>NA</v>
      </c>
      <c r="L144" s="29" t="str">
        <f t="array" ref="L144">INDEX(A!$J$2:$J$1001,MATCH(EF!C144,A!$A$2:$A$1001,0))</f>
        <v>NA</v>
      </c>
      <c r="M144" s="29">
        <f t="array" ref="M144">INDEX(A!$K$2:$K$1001,MATCH(EF!C144,A!$A$2:$A$1001,0))</f>
        <v>705900</v>
      </c>
      <c r="N144" s="29">
        <f t="array" ref="N144">INDEX(A!$L$2:$L$1001,MATCH(EF!C144,A!$A$2:$A$1001,0))</f>
        <v>0</v>
      </c>
      <c r="O144" s="30" t="str">
        <f t="shared" si="0"/>
        <v>7</v>
      </c>
      <c r="P144" s="30" t="str">
        <f t="shared" si="1"/>
        <v>059</v>
      </c>
      <c r="Q144" s="30" t="str">
        <f t="array" ref="Q144">IF(O144="7",IF(P144="000","Sin región al ser un intermunicipal",INDEX(B!$C$2:$C$126,MATCH(EF!P144,B!$A$2:$A$126,0))),"Sin región al ser un ente Estatal")</f>
        <v>Sureste</v>
      </c>
      <c r="R144" s="31">
        <f t="array" ref="R144">IF(O144="7",IF(P144="000","N/A",INDEX(B!$D$2:$D$126,MATCH(EF!P144,B!$A$2:$A$126,0))),B!$D$127)</f>
        <v>13799</v>
      </c>
      <c r="S144" s="31">
        <f t="array" ref="S144">IF(O144="7",IF(P144="000","N/A",INDEX(B!$E$2:$E$126,MATCH(EF!P144,B!$A$2:$A$126,0))),B!$E$127)</f>
        <v>14043</v>
      </c>
    </row>
    <row r="145" spans="1:19" ht="15.75" customHeight="1">
      <c r="A145" s="23">
        <f>COUNTIF(A!$A$2:$A$1001,"&lt;="&amp;A!A145)</f>
        <v>317</v>
      </c>
      <c r="B145" s="24">
        <v>144</v>
      </c>
      <c r="C145" s="29" t="str">
        <f t="array" ref="C145">INDEX(A!$A$2:$A$1001,MATCH(EF!B145,EF!$A$2:$A$1001,0))</f>
        <v>Mexticacán</v>
      </c>
      <c r="D145" s="29" t="str">
        <f t="array" ref="D145">INDEX(A!$B$2:$B$1001,MATCH(EF!C145,A!$A$2:$A$1001,0))</f>
        <v>Municipal</v>
      </c>
      <c r="E145" s="29" t="str">
        <f t="array" ref="E145">INDEX(A!$C$2:$C$1001,MATCH(EF!C145,A!$A$2:$A$1001,0))</f>
        <v>Sí</v>
      </c>
      <c r="F145" s="29">
        <f t="array" ref="F145">INDEX(A!$D$2:$D$1001,MATCH(EF!C145,A!$A$2:$A$1001,0))</f>
        <v>60</v>
      </c>
      <c r="G145" s="29" t="str">
        <f t="array" ref="G145">INDEX(A!$E$2:$E$1001,MATCH(EF!C145,A!$A$2:$A$1001,0))</f>
        <v>Gobierno</v>
      </c>
      <c r="H145" s="29" t="str">
        <f t="array" ref="H145">INDEX(A!$F$2:$F$1001,MATCH(EF!C145,A!$A$2:$A$1001,0))</f>
        <v>Ejecutivo</v>
      </c>
      <c r="I145" s="29" t="str">
        <f t="array" ref="I145">INDEX(A!$G$2:$G$1001,MATCH(EF!C145,A!$A$2:$A$1001,0))</f>
        <v>Dependencia</v>
      </c>
      <c r="J145" s="29">
        <f t="array" ref="J145">INDEX(A!$H$2:$H$1001,MATCH(EF!C145,A!$A$2:$A$1001,0))</f>
        <v>1824</v>
      </c>
      <c r="K145" s="29" t="str">
        <f t="array" ref="K145">INDEX(A!$I$2:$I$1001,MATCH(EF!C145,A!$A$2:$A$1001,0))</f>
        <v>NA</v>
      </c>
      <c r="L145" s="29" t="str">
        <f t="array" ref="L145">INDEX(A!$J$2:$J$1001,MATCH(EF!C145,A!$A$2:$A$1001,0))</f>
        <v>NA</v>
      </c>
      <c r="M145" s="29">
        <f t="array" ref="M145">INDEX(A!$K$2:$K$1001,MATCH(EF!C145,A!$A$2:$A$1001,0))</f>
        <v>706000</v>
      </c>
      <c r="N145" s="29">
        <f t="array" ref="N145">INDEX(A!$L$2:$L$1001,MATCH(EF!C145,A!$A$2:$A$1001,0))</f>
        <v>0</v>
      </c>
      <c r="O145" s="30" t="str">
        <f t="shared" si="0"/>
        <v>7</v>
      </c>
      <c r="P145" s="30" t="str">
        <f t="shared" si="1"/>
        <v>060</v>
      </c>
      <c r="Q145" s="30" t="str">
        <f t="array" ref="Q145">IF(O145="7",IF(P145="000","Sin región al ser un intermunicipal",INDEX(B!$C$2:$C$126,MATCH(EF!P145,B!$A$2:$A$126,0))),"Sin región al ser un ente Estatal")</f>
        <v>Altos Sur</v>
      </c>
      <c r="R145" s="31">
        <f t="array" ref="R145">IF(O145="7",IF(P145="000","N/A",INDEX(B!$D$2:$D$126,MATCH(EF!P145,B!$A$2:$A$126,0))),B!$D$127)</f>
        <v>5088</v>
      </c>
      <c r="S145" s="31">
        <f t="array" ref="S145">IF(O145="7",IF(P145="000","N/A",INDEX(B!$E$2:$E$126,MATCH(EF!P145,B!$A$2:$A$126,0))),B!$E$127)</f>
        <v>5307</v>
      </c>
    </row>
    <row r="146" spans="1:19" ht="15.75" customHeight="1">
      <c r="A146" s="23">
        <f>COUNTIF(A!$A$2:$A$1001,"&lt;="&amp;A!A146)</f>
        <v>322</v>
      </c>
      <c r="B146" s="24">
        <v>145</v>
      </c>
      <c r="C146" s="29" t="str">
        <f t="array" ref="C146">INDEX(A!$A$2:$A$1001,MATCH(EF!B146,EF!$A$2:$A$1001,0))</f>
        <v>Mezquitic</v>
      </c>
      <c r="D146" s="29" t="str">
        <f t="array" ref="D146">INDEX(A!$B$2:$B$1001,MATCH(EF!C146,A!$A$2:$A$1001,0))</f>
        <v>Municipal</v>
      </c>
      <c r="E146" s="29" t="str">
        <f t="array" ref="E146">INDEX(A!$C$2:$C$1001,MATCH(EF!C146,A!$A$2:$A$1001,0))</f>
        <v>Sí</v>
      </c>
      <c r="F146" s="29">
        <f t="array" ref="F146">INDEX(A!$D$2:$D$1001,MATCH(EF!C146,A!$A$2:$A$1001,0))</f>
        <v>61</v>
      </c>
      <c r="G146" s="29" t="str">
        <f t="array" ref="G146">INDEX(A!$E$2:$E$1001,MATCH(EF!C146,A!$A$2:$A$1001,0))</f>
        <v>Gobierno</v>
      </c>
      <c r="H146" s="29" t="str">
        <f t="array" ref="H146">INDEX(A!$F$2:$F$1001,MATCH(EF!C146,A!$A$2:$A$1001,0))</f>
        <v>Ejecutivo</v>
      </c>
      <c r="I146" s="29" t="str">
        <f t="array" ref="I146">INDEX(A!$G$2:$G$1001,MATCH(EF!C146,A!$A$2:$A$1001,0))</f>
        <v>Dependencia</v>
      </c>
      <c r="J146" s="29">
        <f t="array" ref="J146">INDEX(A!$H$2:$H$1001,MATCH(EF!C146,A!$A$2:$A$1001,0))</f>
        <v>1880</v>
      </c>
      <c r="K146" s="29" t="str">
        <f t="array" ref="K146">INDEX(A!$I$2:$I$1001,MATCH(EF!C146,A!$A$2:$A$1001,0))</f>
        <v>NA</v>
      </c>
      <c r="L146" s="29" t="str">
        <f t="array" ref="L146">INDEX(A!$J$2:$J$1001,MATCH(EF!C146,A!$A$2:$A$1001,0))</f>
        <v>NA</v>
      </c>
      <c r="M146" s="29">
        <f t="array" ref="M146">INDEX(A!$K$2:$K$1001,MATCH(EF!C146,A!$A$2:$A$1001,0))</f>
        <v>706100</v>
      </c>
      <c r="N146" s="29">
        <f t="array" ref="N146">INDEX(A!$L$2:$L$1001,MATCH(EF!C146,A!$A$2:$A$1001,0))</f>
        <v>0</v>
      </c>
      <c r="O146" s="30" t="str">
        <f t="shared" si="0"/>
        <v>7</v>
      </c>
      <c r="P146" s="30" t="str">
        <f t="shared" si="1"/>
        <v>061</v>
      </c>
      <c r="Q146" s="30" t="str">
        <f t="array" ref="Q146">IF(O146="7",IF(P146="000","Sin región al ser un intermunicipal",INDEX(B!$C$2:$C$126,MATCH(EF!P146,B!$A$2:$A$126,0))),"Sin región al ser un ente Estatal")</f>
        <v>Norte</v>
      </c>
      <c r="R146" s="31">
        <f t="array" ref="R146">IF(O146="7",IF(P146="000","N/A",INDEX(B!$D$2:$D$126,MATCH(EF!P146,B!$A$2:$A$126,0))),B!$D$127)</f>
        <v>19452</v>
      </c>
      <c r="S146" s="31">
        <f t="array" ref="S146">IF(O146="7",IF(P146="000","N/A",INDEX(B!$E$2:$E$126,MATCH(EF!P146,B!$A$2:$A$126,0))),B!$E$127)</f>
        <v>22083</v>
      </c>
    </row>
    <row r="147" spans="1:19" ht="15.75" customHeight="1">
      <c r="A147" s="23">
        <f>COUNTIF(A!$A$2:$A$1001,"&lt;="&amp;A!A147)</f>
        <v>323</v>
      </c>
      <c r="B147" s="24">
        <v>146</v>
      </c>
      <c r="C147" s="29" t="str">
        <f t="array" ref="C147">INDEX(A!$A$2:$A$1001,MATCH(EF!B147,EF!$A$2:$A$1001,0))</f>
        <v>Mixtlán</v>
      </c>
      <c r="D147" s="29" t="str">
        <f t="array" ref="D147">INDEX(A!$B$2:$B$1001,MATCH(EF!C147,A!$A$2:$A$1001,0))</f>
        <v>Municipal</v>
      </c>
      <c r="E147" s="29" t="str">
        <f t="array" ref="E147">INDEX(A!$C$2:$C$1001,MATCH(EF!C147,A!$A$2:$A$1001,0))</f>
        <v>Sí</v>
      </c>
      <c r="F147" s="29">
        <f t="array" ref="F147">INDEX(A!$D$2:$D$1001,MATCH(EF!C147,A!$A$2:$A$1001,0))</f>
        <v>62</v>
      </c>
      <c r="G147" s="29" t="str">
        <f t="array" ref="G147">INDEX(A!$E$2:$E$1001,MATCH(EF!C147,A!$A$2:$A$1001,0))</f>
        <v>Gobierno</v>
      </c>
      <c r="H147" s="29" t="str">
        <f t="array" ref="H147">INDEX(A!$F$2:$F$1001,MATCH(EF!C147,A!$A$2:$A$1001,0))</f>
        <v>Ejecutivo</v>
      </c>
      <c r="I147" s="29" t="str">
        <f t="array" ref="I147">INDEX(A!$G$2:$G$1001,MATCH(EF!C147,A!$A$2:$A$1001,0))</f>
        <v>Dependencia</v>
      </c>
      <c r="J147" s="29">
        <f t="array" ref="J147">INDEX(A!$H$2:$H$1001,MATCH(EF!C147,A!$A$2:$A$1001,0))</f>
        <v>1938</v>
      </c>
      <c r="K147" s="29" t="str">
        <f t="array" ref="K147">INDEX(A!$I$2:$I$1001,MATCH(EF!C147,A!$A$2:$A$1001,0))</f>
        <v>NA</v>
      </c>
      <c r="L147" s="29" t="str">
        <f t="array" ref="L147">INDEX(A!$J$2:$J$1001,MATCH(EF!C147,A!$A$2:$A$1001,0))</f>
        <v>NA</v>
      </c>
      <c r="M147" s="29">
        <f t="array" ref="M147">INDEX(A!$K$2:$K$1001,MATCH(EF!C147,A!$A$2:$A$1001,0))</f>
        <v>706200</v>
      </c>
      <c r="N147" s="29">
        <f t="array" ref="N147">INDEX(A!$L$2:$L$1001,MATCH(EF!C147,A!$A$2:$A$1001,0))</f>
        <v>0</v>
      </c>
      <c r="O147" s="30" t="str">
        <f t="shared" si="0"/>
        <v>7</v>
      </c>
      <c r="P147" s="30" t="str">
        <f t="shared" si="1"/>
        <v>062</v>
      </c>
      <c r="Q147" s="30" t="str">
        <f t="array" ref="Q147">IF(O147="7",IF(P147="000","Sin región al ser un intermunicipal",INDEX(B!$C$2:$C$126,MATCH(EF!P147,B!$A$2:$A$126,0))),"Sin región al ser un ente Estatal")</f>
        <v>Costa Sierra Occidental</v>
      </c>
      <c r="R147" s="31">
        <f t="array" ref="R147">IF(O147="7",IF(P147="000","N/A",INDEX(B!$D$2:$D$126,MATCH(EF!P147,B!$A$2:$A$126,0))),B!$D$127)</f>
        <v>3526</v>
      </c>
      <c r="S147" s="31">
        <f t="array" ref="S147">IF(O147="7",IF(P147="000","N/A",INDEX(B!$E$2:$E$126,MATCH(EF!P147,B!$A$2:$A$126,0))),B!$E$127)</f>
        <v>3638</v>
      </c>
    </row>
    <row r="148" spans="1:19" ht="15.75" customHeight="1">
      <c r="A148" s="23">
        <f>COUNTIF(A!$A$2:$A$1001,"&lt;="&amp;A!A148)</f>
        <v>326</v>
      </c>
      <c r="B148" s="24">
        <v>147</v>
      </c>
      <c r="C148" s="29" t="str">
        <f t="array" ref="C148">INDEX(A!$A$2:$A$1001,MATCH(EF!B148,EF!$A$2:$A$1001,0))</f>
        <v>Ocotlán</v>
      </c>
      <c r="D148" s="29" t="str">
        <f t="array" ref="D148">INDEX(A!$B$2:$B$1001,MATCH(EF!C148,A!$A$2:$A$1001,0))</f>
        <v>Municipal</v>
      </c>
      <c r="E148" s="29" t="str">
        <f t="array" ref="E148">INDEX(A!$C$2:$C$1001,MATCH(EF!C148,A!$A$2:$A$1001,0))</f>
        <v>Sí</v>
      </c>
      <c r="F148" s="29">
        <f t="array" ref="F148">INDEX(A!$D$2:$D$1001,MATCH(EF!C148,A!$A$2:$A$1001,0))</f>
        <v>63</v>
      </c>
      <c r="G148" s="29" t="str">
        <f t="array" ref="G148">INDEX(A!$E$2:$E$1001,MATCH(EF!C148,A!$A$2:$A$1001,0))</f>
        <v>Gobierno</v>
      </c>
      <c r="H148" s="29" t="str">
        <f t="array" ref="H148">INDEX(A!$F$2:$F$1001,MATCH(EF!C148,A!$A$2:$A$1001,0))</f>
        <v>Ejecutivo</v>
      </c>
      <c r="I148" s="29" t="str">
        <f t="array" ref="I148">INDEX(A!$G$2:$G$1001,MATCH(EF!C148,A!$A$2:$A$1001,0))</f>
        <v>Dependencia</v>
      </c>
      <c r="J148" s="29">
        <f t="array" ref="J148">INDEX(A!$H$2:$H$1001,MATCH(EF!C148,A!$A$2:$A$1001,0))</f>
        <v>1824</v>
      </c>
      <c r="K148" s="29" t="str">
        <f t="array" ref="K148">INDEX(A!$I$2:$I$1001,MATCH(EF!C148,A!$A$2:$A$1001,0))</f>
        <v>NA</v>
      </c>
      <c r="L148" s="29" t="str">
        <f t="array" ref="L148">INDEX(A!$J$2:$J$1001,MATCH(EF!C148,A!$A$2:$A$1001,0))</f>
        <v>NA</v>
      </c>
      <c r="M148" s="29">
        <f t="array" ref="M148">INDEX(A!$K$2:$K$1001,MATCH(EF!C148,A!$A$2:$A$1001,0))</f>
        <v>706300</v>
      </c>
      <c r="N148" s="29">
        <f t="array" ref="N148">INDEX(A!$L$2:$L$1001,MATCH(EF!C148,A!$A$2:$A$1001,0))</f>
        <v>0</v>
      </c>
      <c r="O148" s="30" t="str">
        <f t="shared" si="0"/>
        <v>7</v>
      </c>
      <c r="P148" s="30" t="str">
        <f t="shared" si="1"/>
        <v>063</v>
      </c>
      <c r="Q148" s="30" t="str">
        <f t="array" ref="Q148">IF(O148="7",IF(P148="000","Sin región al ser un intermunicipal",INDEX(B!$C$2:$C$126,MATCH(EF!P148,B!$A$2:$A$126,0))),"Sin región al ser un ente Estatal")</f>
        <v>Ciénega</v>
      </c>
      <c r="R148" s="31">
        <f t="array" ref="R148">IF(O148="7",IF(P148="000","N/A",INDEX(B!$D$2:$D$126,MATCH(EF!P148,B!$A$2:$A$126,0))),B!$D$127)</f>
        <v>99461</v>
      </c>
      <c r="S148" s="31">
        <f t="array" ref="S148">IF(O148="7",IF(P148="000","N/A",INDEX(B!$E$2:$E$126,MATCH(EF!P148,B!$A$2:$A$126,0))),B!$E$127)</f>
        <v>106050</v>
      </c>
    </row>
    <row r="149" spans="1:19" ht="15.75" customHeight="1">
      <c r="A149" s="23">
        <f>COUNTIF(A!$A$2:$A$1001,"&lt;="&amp;A!A149)</f>
        <v>213</v>
      </c>
      <c r="B149" s="24">
        <v>148</v>
      </c>
      <c r="C149" s="29" t="str">
        <f t="array" ref="C149">INDEX(A!$A$2:$A$1001,MATCH(EF!B149,EF!$A$2:$A$1001,0))</f>
        <v>Ojuelos de Jalisco</v>
      </c>
      <c r="D149" s="29" t="str">
        <f t="array" ref="D149">INDEX(A!$B$2:$B$1001,MATCH(EF!C149,A!$A$2:$A$1001,0))</f>
        <v>Municipal</v>
      </c>
      <c r="E149" s="29" t="str">
        <f t="array" ref="E149">INDEX(A!$C$2:$C$1001,MATCH(EF!C149,A!$A$2:$A$1001,0))</f>
        <v>Sí</v>
      </c>
      <c r="F149" s="29">
        <f t="array" ref="F149">INDEX(A!$D$2:$D$1001,MATCH(EF!C149,A!$A$2:$A$1001,0))</f>
        <v>64</v>
      </c>
      <c r="G149" s="29" t="str">
        <f t="array" ref="G149">INDEX(A!$E$2:$E$1001,MATCH(EF!C149,A!$A$2:$A$1001,0))</f>
        <v>Gobierno</v>
      </c>
      <c r="H149" s="29" t="str">
        <f t="array" ref="H149">INDEX(A!$F$2:$F$1001,MATCH(EF!C149,A!$A$2:$A$1001,0))</f>
        <v>Ejecutivo</v>
      </c>
      <c r="I149" s="29" t="str">
        <f t="array" ref="I149">INDEX(A!$G$2:$G$1001,MATCH(EF!C149,A!$A$2:$A$1001,0))</f>
        <v>Dependencia</v>
      </c>
      <c r="J149" s="29">
        <f t="array" ref="J149">INDEX(A!$H$2:$H$1001,MATCH(EF!C149,A!$A$2:$A$1001,0))</f>
        <v>1862</v>
      </c>
      <c r="K149" s="29" t="str">
        <f t="array" ref="K149">INDEX(A!$I$2:$I$1001,MATCH(EF!C149,A!$A$2:$A$1001,0))</f>
        <v>NA</v>
      </c>
      <c r="L149" s="29" t="str">
        <f t="array" ref="L149">INDEX(A!$J$2:$J$1001,MATCH(EF!C149,A!$A$2:$A$1001,0))</f>
        <v>NA</v>
      </c>
      <c r="M149" s="29">
        <f t="array" ref="M149">INDEX(A!$K$2:$K$1001,MATCH(EF!C149,A!$A$2:$A$1001,0))</f>
        <v>706400</v>
      </c>
      <c r="N149" s="29">
        <f t="array" ref="N149">INDEX(A!$L$2:$L$1001,MATCH(EF!C149,A!$A$2:$A$1001,0))</f>
        <v>0</v>
      </c>
      <c r="O149" s="30" t="str">
        <f t="shared" si="0"/>
        <v>7</v>
      </c>
      <c r="P149" s="30" t="str">
        <f t="shared" si="1"/>
        <v>064</v>
      </c>
      <c r="Q149" s="30" t="str">
        <f t="array" ref="Q149">IF(O149="7",IF(P149="000","Sin región al ser un intermunicipal",INDEX(B!$C$2:$C$126,MATCH(EF!P149,B!$A$2:$A$126,0))),"Sin región al ser un ente Estatal")</f>
        <v xml:space="preserve">Altos Norte  </v>
      </c>
      <c r="R149" s="31">
        <f t="array" ref="R149">IF(O149="7",IF(P149="000","N/A",INDEX(B!$D$2:$D$126,MATCH(EF!P149,B!$A$2:$A$126,0))),B!$D$127)</f>
        <v>32357</v>
      </c>
      <c r="S149" s="31">
        <f t="array" ref="S149">IF(O149="7",IF(P149="000","N/A",INDEX(B!$E$2:$E$126,MATCH(EF!P149,B!$A$2:$A$126,0))),B!$E$127)</f>
        <v>33588</v>
      </c>
    </row>
    <row r="150" spans="1:19" ht="15.75" customHeight="1">
      <c r="A150" s="23">
        <f>COUNTIF(A!$A$2:$A$1001,"&lt;="&amp;A!A150)</f>
        <v>53</v>
      </c>
      <c r="B150" s="24">
        <v>149</v>
      </c>
      <c r="C150" s="29" t="str">
        <f t="array" ref="C150">INDEX(A!$A$2:$A$1001,MATCH(EF!B150,EF!$A$2:$A$1001,0))</f>
        <v>Organismo Municipal del Agua y Saneamiento de Tala (OMAST)</v>
      </c>
      <c r="D150" s="29" t="str">
        <f t="array" ref="D150">INDEX(A!$B$2:$B$1001,MATCH(EF!C150,A!$A$2:$A$1001,0))</f>
        <v>Municipal</v>
      </c>
      <c r="E150" s="29" t="str">
        <f t="array" ref="E150">INDEX(A!$C$2:$C$1001,MATCH(EF!C150,A!$A$2:$A$1001,0))</f>
        <v>Sí</v>
      </c>
      <c r="F150" s="29">
        <f t="array" ref="F150">INDEX(A!$D$2:$D$1001,MATCH(EF!C150,A!$A$2:$A$1001,0))</f>
        <v>83</v>
      </c>
      <c r="G150" s="29" t="str">
        <f t="array" ref="G150">INDEX(A!$E$2:$E$1001,MATCH(EF!C150,A!$A$2:$A$1001,0))</f>
        <v>Medio ambiente</v>
      </c>
      <c r="H150" s="29" t="str">
        <f t="array" ref="H150">INDEX(A!$F$2:$F$1001,MATCH(EF!C150,A!$A$2:$A$1001,0))</f>
        <v>Ejecutivo</v>
      </c>
      <c r="I150" s="29" t="str">
        <f t="array" ref="I150">INDEX(A!$G$2:$G$1001,MATCH(EF!C150,A!$A$2:$A$1001,0))</f>
        <v>OPD</v>
      </c>
      <c r="J150" s="29">
        <f t="array" ref="J150">INDEX(A!$H$2:$H$1001,MATCH(EF!C150,A!$A$2:$A$1001,0))</f>
        <v>2019</v>
      </c>
      <c r="K150" s="29" t="str">
        <f t="array" ref="K150">INDEX(A!$I$2:$I$1001,MATCH(EF!C150,A!$A$2:$A$1001,0))</f>
        <v>NA</v>
      </c>
      <c r="L150" s="29" t="str">
        <f t="array" ref="L150">INDEX(A!$J$2:$J$1001,MATCH(EF!C150,A!$A$2:$A$1001,0))</f>
        <v>Acuerdo de la Sesión Ordinaria de Ayuntamiento número 25 de fecha 08 de agosto de 2019</v>
      </c>
      <c r="M150" s="29">
        <f t="array" ref="M150">INDEX(A!$K$2:$K$1001,MATCH(EF!C150,A!$A$2:$A$1001,0))</f>
        <v>708302</v>
      </c>
      <c r="N150" s="29">
        <f t="array" ref="N150">INDEX(A!$L$2:$L$1001,MATCH(EF!C150,A!$A$2:$A$1001,0))</f>
        <v>0</v>
      </c>
      <c r="O150" s="30" t="str">
        <f t="shared" si="0"/>
        <v>7</v>
      </c>
      <c r="P150" s="30" t="str">
        <f t="shared" si="1"/>
        <v>083</v>
      </c>
      <c r="Q150" s="30" t="str">
        <f t="array" ref="Q150">IF(O150="7",IF(P150="000","Sin región al ser un intermunicipal",INDEX(B!$C$2:$C$126,MATCH(EF!P150,B!$A$2:$A$126,0))),"Sin región al ser un ente Estatal")</f>
        <v>Valles</v>
      </c>
      <c r="R150" s="31">
        <f t="array" ref="R150">IF(O150="7",IF(P150="000","N/A",INDEX(B!$D$2:$D$126,MATCH(EF!P150,B!$A$2:$A$126,0))),B!$D$127)</f>
        <v>80365</v>
      </c>
      <c r="S150" s="31">
        <f t="array" ref="S150">IF(O150="7",IF(P150="000","N/A",INDEX(B!$E$2:$E$126,MATCH(EF!P150,B!$A$2:$A$126,0))),B!$E$127)</f>
        <v>87690</v>
      </c>
    </row>
    <row r="151" spans="1:19" ht="15.75" customHeight="1">
      <c r="A151" s="23">
        <f>COUNTIF(A!$A$2:$A$1001,"&lt;="&amp;A!A151)</f>
        <v>216</v>
      </c>
      <c r="B151" s="24">
        <v>150</v>
      </c>
      <c r="C151" s="29" t="str">
        <f t="array" ref="C151">INDEX(A!$A$2:$A$1001,MATCH(EF!B151,EF!$A$2:$A$1001,0))</f>
        <v>Organismo Público Descentralizado Servicios de Salud del Municipio de Zapopan</v>
      </c>
      <c r="D151" s="29" t="str">
        <f t="array" ref="D151">INDEX(A!$B$2:$B$1001,MATCH(EF!C151,A!$A$2:$A$1001,0))</f>
        <v>Municipal</v>
      </c>
      <c r="E151" s="29" t="str">
        <f t="array" ref="E151">INDEX(A!$C$2:$C$1001,MATCH(EF!C151,A!$A$2:$A$1001,0))</f>
        <v>Sí</v>
      </c>
      <c r="F151" s="29">
        <f t="array" ref="F151">INDEX(A!$D$2:$D$1001,MATCH(EF!C151,A!$A$2:$A$1001,0))</f>
        <v>120</v>
      </c>
      <c r="G151" s="29" t="str">
        <f t="array" ref="G151">INDEX(A!$E$2:$E$1001,MATCH(EF!C151,A!$A$2:$A$1001,0))</f>
        <v>Salud</v>
      </c>
      <c r="H151" s="29" t="str">
        <f t="array" ref="H151">INDEX(A!$F$2:$F$1001,MATCH(EF!C151,A!$A$2:$A$1001,0))</f>
        <v>Ejecutivo</v>
      </c>
      <c r="I151" s="29" t="str">
        <f t="array" ref="I151">INDEX(A!$G$2:$G$1001,MATCH(EF!C151,A!$A$2:$A$1001,0))</f>
        <v>OPD</v>
      </c>
      <c r="J151" s="29">
        <f t="array" ref="J151">INDEX(A!$H$2:$H$1001,MATCH(EF!C151,A!$A$2:$A$1001,0))</f>
        <v>2001</v>
      </c>
      <c r="K151" s="29" t="str">
        <f t="array" ref="K151">INDEX(A!$I$2:$I$1001,MATCH(EF!C151,A!$A$2:$A$1001,0))</f>
        <v>NA</v>
      </c>
      <c r="L151" s="29" t="str">
        <f t="array" ref="L151">INDEX(A!$J$2:$J$1001,MATCH(EF!C151,A!$A$2:$A$1001,0))</f>
        <v>F2001817</v>
      </c>
      <c r="M151" s="29">
        <f t="array" ref="M151">INDEX(A!$K$2:$K$1001,MATCH(EF!C151,A!$A$2:$A$1001,0))</f>
        <v>712003</v>
      </c>
      <c r="N151" s="29">
        <f t="array" ref="N151">INDEX(A!$L$2:$L$1001,MATCH(EF!C151,A!$A$2:$A$1001,0))</f>
        <v>0</v>
      </c>
      <c r="O151" s="30" t="str">
        <f t="shared" si="0"/>
        <v>7</v>
      </c>
      <c r="P151" s="30" t="str">
        <f t="shared" si="1"/>
        <v>120</v>
      </c>
      <c r="Q151" s="30" t="str">
        <f t="array" ref="Q151">IF(O151="7",IF(P151="000","Sin región al ser un intermunicipal",INDEX(B!$C$2:$C$126,MATCH(EF!P151,B!$A$2:$A$126,0))),"Sin región al ser un ente Estatal")</f>
        <v>Centro</v>
      </c>
      <c r="R151" s="31">
        <f t="array" ref="R151">IF(O151="7",IF(P151="000","N/A",INDEX(B!$D$2:$D$126,MATCH(EF!P151,B!$A$2:$A$126,0))),B!$D$127)</f>
        <v>1332272</v>
      </c>
      <c r="S151" s="31">
        <f t="array" ref="S151">IF(O151="7",IF(P151="000","N/A",INDEX(B!$E$2:$E$126,MATCH(EF!P151,B!$A$2:$A$126,0))),B!$E$127)</f>
        <v>1476491</v>
      </c>
    </row>
    <row r="152" spans="1:19" ht="15.75" customHeight="1">
      <c r="A152" s="23">
        <f>COUNTIF(A!$A$2:$A$1001,"&lt;="&amp;A!A152)</f>
        <v>282</v>
      </c>
      <c r="B152" s="24">
        <v>151</v>
      </c>
      <c r="C152" s="29" t="str">
        <f t="array" ref="C152">INDEX(A!$A$2:$A$1001,MATCH(EF!B152,EF!$A$2:$A$1001,0))</f>
        <v xml:space="preserve">Organismo Público Descentralizado Sierra de Quila (OPD Sierra de Quila) </v>
      </c>
      <c r="D152" s="29" t="str">
        <f t="array" ref="D152">INDEX(A!$B$2:$B$1001,MATCH(EF!C152,A!$A$2:$A$1001,0))</f>
        <v>Intermunicipal</v>
      </c>
      <c r="E152" s="29" t="str">
        <f t="array" ref="E152">INDEX(A!$C$2:$C$1001,MATCH(EF!C152,A!$A$2:$A$1001,0))</f>
        <v>Sí</v>
      </c>
      <c r="F152" s="29">
        <f t="array" ref="F152">INDEX(A!$D$2:$D$1001,MATCH(EF!C152,A!$A$2:$A$1001,0))</f>
        <v>999</v>
      </c>
      <c r="G152" s="29" t="str">
        <f t="array" ref="G152">INDEX(A!$E$2:$E$1001,MATCH(EF!C152,A!$A$2:$A$1001,0))</f>
        <v>Medio ambiente</v>
      </c>
      <c r="H152" s="29" t="str">
        <f t="array" ref="H152">INDEX(A!$F$2:$F$1001,MATCH(EF!C152,A!$A$2:$A$1001,0))</f>
        <v>Ejecutivo</v>
      </c>
      <c r="I152" s="29" t="str">
        <f t="array" ref="I152">INDEX(A!$G$2:$G$1001,MATCH(EF!C152,A!$A$2:$A$1001,0))</f>
        <v>OPD</v>
      </c>
      <c r="J152" s="29">
        <f t="array" ref="J152">INDEX(A!$H$2:$H$1001,MATCH(EF!C152,A!$A$2:$A$1001,0))</f>
        <v>2020</v>
      </c>
      <c r="K152" s="29" t="str">
        <f t="array" ref="K152">INDEX(A!$I$2:$I$1001,MATCH(EF!C152,A!$A$2:$A$1001,0))</f>
        <v>NA</v>
      </c>
      <c r="L152" s="29" t="str">
        <f t="array" ref="L152">INDEX(A!$J$2:$J$1001,MATCH(EF!C152,A!$A$2:$A$1001,0))</f>
        <v>Periódico Número 39. Sección XI. Tomo CCCXCVII</v>
      </c>
      <c r="M152" s="29">
        <f t="array" ref="M152">INDEX(A!$K$2:$K$1001,MATCH(EF!C152,A!$A$2:$A$1001,0))</f>
        <v>700018</v>
      </c>
      <c r="N152" s="29">
        <f t="array" ref="N152">INDEX(A!$L$2:$L$1001,MATCH(EF!C152,A!$A$2:$A$1001,0))</f>
        <v>0</v>
      </c>
      <c r="O152" s="30" t="str">
        <f t="shared" si="0"/>
        <v>7</v>
      </c>
      <c r="P152" s="30" t="str">
        <f t="shared" si="1"/>
        <v>000</v>
      </c>
      <c r="Q152" s="30" t="str">
        <f t="array" ref="Q152">IF(O152="7",IF(P152="000","Sin región al ser un intermunicipal",INDEX(B!$C$2:$C$126,MATCH(EF!P152,B!$A$2:$A$126,0))),"Sin región al ser un ente Estatal")</f>
        <v>Sin región al ser un intermunicipal</v>
      </c>
      <c r="R152" s="31" t="str">
        <f t="array" ref="R152">IF(O152="7",IF(P152="000","N/A",INDEX(B!$D$2:$D$126,MATCH(EF!P152,B!$A$2:$A$126,0))),B!$D$127)</f>
        <v>N/A</v>
      </c>
      <c r="S152" s="31" t="str">
        <f t="array" ref="S152">IF(O152="7",IF(P152="000","N/A",INDEX(B!$E$2:$E$126,MATCH(EF!P152,B!$A$2:$A$126,0))),B!$E$127)</f>
        <v>N/A</v>
      </c>
    </row>
    <row r="153" spans="1:19" ht="15.75" customHeight="1">
      <c r="A153" s="23">
        <f>COUNTIF(A!$A$2:$A$1001,"&lt;="&amp;A!A153)</f>
        <v>218</v>
      </c>
      <c r="B153" s="24">
        <v>152</v>
      </c>
      <c r="C153" s="29" t="str">
        <f t="array" ref="C153">INDEX(A!$A$2:$A$1001,MATCH(EF!B153,EF!$A$2:$A$1001,0))</f>
        <v>Organismo Público Descentralizado Zoológico Guadalajara</v>
      </c>
      <c r="D153" s="29" t="str">
        <f t="array" ref="D153">INDEX(A!$B$2:$B$1001,MATCH(EF!C153,A!$A$2:$A$1001,0))</f>
        <v>Municipal</v>
      </c>
      <c r="E153" s="29" t="str">
        <f t="array" ref="E153">INDEX(A!$C$2:$C$1001,MATCH(EF!C153,A!$A$2:$A$1001,0))</f>
        <v>Sí</v>
      </c>
      <c r="F153" s="29">
        <f t="array" ref="F153">INDEX(A!$D$2:$D$1001,MATCH(EF!C153,A!$A$2:$A$1001,0))</f>
        <v>39</v>
      </c>
      <c r="G153" s="29" t="str">
        <f t="array" ref="G153">INDEX(A!$E$2:$E$1001,MATCH(EF!C153,A!$A$2:$A$1001,0))</f>
        <v>Medio ambiente</v>
      </c>
      <c r="H153" s="29" t="str">
        <f t="array" ref="H153">INDEX(A!$F$2:$F$1001,MATCH(EF!C153,A!$A$2:$A$1001,0))</f>
        <v>Ejecutivo</v>
      </c>
      <c r="I153" s="29" t="str">
        <f t="array" ref="I153">INDEX(A!$G$2:$G$1001,MATCH(EF!C153,A!$A$2:$A$1001,0))</f>
        <v>OPD</v>
      </c>
      <c r="J153" s="29">
        <f t="array" ref="J153">INDEX(A!$H$2:$H$1001,MATCH(EF!C153,A!$A$2:$A$1001,0))</f>
        <v>1998</v>
      </c>
      <c r="K153" s="29">
        <f t="array" ref="K153">INDEX(A!$I$2:$I$1001,MATCH(EF!C153,A!$A$2:$A$1001,0))</f>
        <v>2007</v>
      </c>
      <c r="L153" s="29" t="str">
        <f t="array" ref="L153">INDEX(A!$J$2:$J$1001,MATCH(EF!C153,A!$A$2:$A$1001,0))</f>
        <v>Gaceta municipal Tomo III, Ejemplar 4 Sección primera
Decreto número 13144</v>
      </c>
      <c r="M153" s="29">
        <f t="array" ref="M153">INDEX(A!$K$2:$K$1001,MATCH(EF!C153,A!$A$2:$A$1001,0))</f>
        <v>703903</v>
      </c>
      <c r="N153" s="29" t="str">
        <f t="array" ref="N153">INDEX(A!$L$2:$L$1001,MATCH(EF!C153,A!$A$2:$A$1001,0))</f>
        <v>Decreto 21819-LVII. Número 26. Sección II. Tomo CCCLVI</v>
      </c>
      <c r="O153" s="30" t="str">
        <f t="shared" si="0"/>
        <v>7</v>
      </c>
      <c r="P153" s="30" t="str">
        <f t="shared" si="1"/>
        <v>039</v>
      </c>
      <c r="Q153" s="30" t="str">
        <f t="array" ref="Q153">IF(O153="7",IF(P153="000","Sin región al ser un intermunicipal",INDEX(B!$C$2:$C$126,MATCH(EF!P153,B!$A$2:$A$126,0))),"Sin región al ser un ente Estatal")</f>
        <v>Centro</v>
      </c>
      <c r="R153" s="31">
        <f t="array" ref="R153">IF(O153="7",IF(P153="000","N/A",INDEX(B!$D$2:$D$126,MATCH(EF!P153,B!$A$2:$A$126,0))),B!$D$127)</f>
        <v>1460148</v>
      </c>
      <c r="S153" s="31">
        <f t="array" ref="S153">IF(O153="7",IF(P153="000","N/A",INDEX(B!$E$2:$E$126,MATCH(EF!P153,B!$A$2:$A$126,0))),B!$E$127)</f>
        <v>1385629</v>
      </c>
    </row>
    <row r="154" spans="1:19" ht="15.75" customHeight="1">
      <c r="A154" s="23">
        <f>COUNTIF(A!$A$2:$A$1001,"&lt;="&amp;A!A154)</f>
        <v>243</v>
      </c>
      <c r="B154" s="24">
        <v>153</v>
      </c>
      <c r="C154" s="29" t="str">
        <f t="array" ref="C154">INDEX(A!$A$2:$A$1001,MATCH(EF!B154,EF!$A$2:$A$1001,0))</f>
        <v>Patronato de las Instalaciones de la Feria de Lagos de Moreno</v>
      </c>
      <c r="D154" s="29" t="str">
        <f t="array" ref="D154">INDEX(A!$B$2:$B$1001,MATCH(EF!C154,A!$A$2:$A$1001,0))</f>
        <v>Municipal</v>
      </c>
      <c r="E154" s="29" t="str">
        <f t="array" ref="E154">INDEX(A!$C$2:$C$1001,MATCH(EF!C154,A!$A$2:$A$1001,0))</f>
        <v>Sí</v>
      </c>
      <c r="F154" s="29">
        <f t="array" ref="F154">INDEX(A!$D$2:$D$1001,MATCH(EF!C154,A!$A$2:$A$1001,0))</f>
        <v>53</v>
      </c>
      <c r="G154" s="29" t="str">
        <f t="array" ref="G154">INDEX(A!$E$2:$E$1001,MATCH(EF!C154,A!$A$2:$A$1001,0))</f>
        <v>Cultura</v>
      </c>
      <c r="H154" s="29" t="str">
        <f t="array" ref="H154">INDEX(A!$F$2:$F$1001,MATCH(EF!C154,A!$A$2:$A$1001,0))</f>
        <v>Ejecutivo</v>
      </c>
      <c r="I154" s="29" t="str">
        <f t="array" ref="I154">INDEX(A!$G$2:$G$1001,MATCH(EF!C154,A!$A$2:$A$1001,0))</f>
        <v>OPD</v>
      </c>
      <c r="J154" s="29">
        <f t="array" ref="J154">INDEX(A!$H$2:$H$1001,MATCH(EF!C154,A!$A$2:$A$1001,0))</f>
        <v>2013</v>
      </c>
      <c r="K154" s="29" t="str">
        <f t="array" ref="K154">INDEX(A!$I$2:$I$1001,MATCH(EF!C154,A!$A$2:$A$1001,0))</f>
        <v>NA</v>
      </c>
      <c r="L154" s="29" t="str">
        <f t="array" ref="L154">INDEX(A!$J$2:$J$1001,MATCH(EF!C154,A!$A$2:$A$1001,0))</f>
        <v>Acta de sesión número 9</v>
      </c>
      <c r="M154" s="29">
        <f t="array" ref="M154">INDEX(A!$K$2:$K$1001,MATCH(EF!C154,A!$A$2:$A$1001,0))</f>
        <v>705302</v>
      </c>
      <c r="N154" s="29">
        <f t="array" ref="N154">INDEX(A!$L$2:$L$1001,MATCH(EF!C154,A!$A$2:$A$1001,0))</f>
        <v>0</v>
      </c>
      <c r="O154" s="30" t="str">
        <f t="shared" si="0"/>
        <v>7</v>
      </c>
      <c r="P154" s="30" t="str">
        <f t="shared" si="1"/>
        <v>053</v>
      </c>
      <c r="Q154" s="30" t="str">
        <f t="array" ref="Q154">IF(O154="7",IF(P154="000","Sin región al ser un intermunicipal",INDEX(B!$C$2:$C$126,MATCH(EF!P154,B!$A$2:$A$126,0))),"Sin región al ser un ente Estatal")</f>
        <v>Altos Norte</v>
      </c>
      <c r="R154" s="31">
        <f t="array" ref="R154">IF(O154="7",IF(P154="000","N/A",INDEX(B!$D$2:$D$126,MATCH(EF!P154,B!$A$2:$A$126,0))),B!$D$127)</f>
        <v>164981</v>
      </c>
      <c r="S154" s="31">
        <f t="array" ref="S154">IF(O154="7",IF(P154="000","N/A",INDEX(B!$E$2:$E$126,MATCH(EF!P154,B!$A$2:$A$126,0))),B!$E$127)</f>
        <v>172403</v>
      </c>
    </row>
    <row r="155" spans="1:19" ht="15.75" customHeight="1">
      <c r="A155" s="23">
        <f>COUNTIF(A!$A$2:$A$1001,"&lt;="&amp;A!A155)</f>
        <v>219</v>
      </c>
      <c r="B155" s="24">
        <v>154</v>
      </c>
      <c r="C155" s="29" t="str">
        <f t="array" ref="C155">INDEX(A!$A$2:$A$1001,MATCH(EF!B155,EF!$A$2:$A$1001,0))</f>
        <v>Patronato del Centro Histórico y Barrios Tradicionales de Tonalá, Jalisco "Tonalá Mágico"</v>
      </c>
      <c r="D155" s="29" t="str">
        <f t="array" ref="D155">INDEX(A!$B$2:$B$1001,MATCH(EF!C155,A!$A$2:$A$1001,0))</f>
        <v>Municipal</v>
      </c>
      <c r="E155" s="29" t="str">
        <f t="array" ref="E155">INDEX(A!$C$2:$C$1001,MATCH(EF!C155,A!$A$2:$A$1001,0))</f>
        <v>Sí</v>
      </c>
      <c r="F155" s="29">
        <f t="array" ref="F155">INDEX(A!$D$2:$D$1001,MATCH(EF!C155,A!$A$2:$A$1001,0))</f>
        <v>101</v>
      </c>
      <c r="G155" s="29" t="str">
        <f t="array" ref="G155">INDEX(A!$E$2:$E$1001,MATCH(EF!C155,A!$A$2:$A$1001,0))</f>
        <v>Cultura</v>
      </c>
      <c r="H155" s="29" t="str">
        <f t="array" ref="H155">INDEX(A!$F$2:$F$1001,MATCH(EF!C155,A!$A$2:$A$1001,0))</f>
        <v>Ejecutivo</v>
      </c>
      <c r="I155" s="29" t="str">
        <f t="array" ref="I155">INDEX(A!$G$2:$G$1001,MATCH(EF!C155,A!$A$2:$A$1001,0))</f>
        <v>OPD</v>
      </c>
      <c r="J155" s="29">
        <f t="array" ref="J155">INDEX(A!$H$2:$H$1001,MATCH(EF!C155,A!$A$2:$A$1001,0))</f>
        <v>2018</v>
      </c>
      <c r="K155" s="29" t="str">
        <f t="array" ref="K155">INDEX(A!$I$2:$I$1001,MATCH(EF!C155,A!$A$2:$A$1001,0))</f>
        <v>NA</v>
      </c>
      <c r="L155" s="29" t="str">
        <f t="array" ref="L155">INDEX(A!$J$2:$J$1001,MATCH(EF!C155,A!$A$2:$A$1001,0))</f>
        <v>Acuerdo no. 1083</v>
      </c>
      <c r="M155" s="29">
        <f t="array" ref="M155">INDEX(A!$K$2:$K$1001,MATCH(EF!C155,A!$A$2:$A$1001,0))</f>
        <v>710105</v>
      </c>
      <c r="N155" s="29">
        <f t="array" ref="N155">INDEX(A!$L$2:$L$1001,MATCH(EF!C155,A!$A$2:$A$1001,0))</f>
        <v>0</v>
      </c>
      <c r="O155" s="30" t="str">
        <f t="shared" si="0"/>
        <v>7</v>
      </c>
      <c r="P155" s="30" t="str">
        <f t="shared" si="1"/>
        <v>101</v>
      </c>
      <c r="Q155" s="30" t="str">
        <f t="array" ref="Q155">IF(O155="7",IF(P155="000","Sin región al ser un intermunicipal",INDEX(B!$C$2:$C$126,MATCH(EF!P155,B!$A$2:$A$126,0))),"Sin región al ser un ente Estatal")</f>
        <v>Centro</v>
      </c>
      <c r="R155" s="31">
        <f t="array" ref="R155">IF(O155="7",IF(P155="000","N/A",INDEX(B!$D$2:$D$126,MATCH(EF!P155,B!$A$2:$A$126,0))),B!$D$127)</f>
        <v>536111</v>
      </c>
      <c r="S155" s="31">
        <f t="array" ref="S155">IF(O155="7",IF(P155="000","N/A",INDEX(B!$E$2:$E$126,MATCH(EF!P155,B!$A$2:$A$126,0))),B!$E$127)</f>
        <v>569913</v>
      </c>
    </row>
    <row r="156" spans="1:19" ht="15.75" customHeight="1">
      <c r="A156" s="23">
        <f>COUNTIF(A!$A$2:$A$1001,"&lt;="&amp;A!A156)</f>
        <v>220</v>
      </c>
      <c r="B156" s="24">
        <v>155</v>
      </c>
      <c r="C156" s="29" t="str">
        <f t="array" ref="C156">INDEX(A!$A$2:$A$1001,MATCH(EF!B156,EF!$A$2:$A$1001,0))</f>
        <v>Patronato del Centro Histórico y Franja Turística de Puerto Vallarta</v>
      </c>
      <c r="D156" s="29" t="str">
        <f t="array" ref="D156">INDEX(A!$B$2:$B$1001,MATCH(EF!C156,A!$A$2:$A$1001,0))</f>
        <v>Municipal</v>
      </c>
      <c r="E156" s="29" t="str">
        <f t="array" ref="E156">INDEX(A!$C$2:$C$1001,MATCH(EF!C156,A!$A$2:$A$1001,0))</f>
        <v>Sí</v>
      </c>
      <c r="F156" s="29">
        <f t="array" ref="F156">INDEX(A!$D$2:$D$1001,MATCH(EF!C156,A!$A$2:$A$1001,0))</f>
        <v>67</v>
      </c>
      <c r="G156" s="29" t="str">
        <f t="array" ref="G156">INDEX(A!$E$2:$E$1001,MATCH(EF!C156,A!$A$2:$A$1001,0))</f>
        <v>Economía</v>
      </c>
      <c r="H156" s="29" t="str">
        <f t="array" ref="H156">INDEX(A!$F$2:$F$1001,MATCH(EF!C156,A!$A$2:$A$1001,0))</f>
        <v>Ejecutivo</v>
      </c>
      <c r="I156" s="29" t="str">
        <f t="array" ref="I156">INDEX(A!$G$2:$G$1001,MATCH(EF!C156,A!$A$2:$A$1001,0))</f>
        <v>OPD</v>
      </c>
      <c r="J156" s="29">
        <f t="array" ref="J156">INDEX(A!$H$2:$H$1001,MATCH(EF!C156,A!$A$2:$A$1001,0))</f>
        <v>2006</v>
      </c>
      <c r="K156" s="29" t="str">
        <f t="array" ref="K156">INDEX(A!$I$2:$I$1001,MATCH(EF!C156,A!$A$2:$A$1001,0))</f>
        <v>NA</v>
      </c>
      <c r="L156" s="29" t="str">
        <f t="array" ref="L156">INDEX(A!$J$2:$J$1001,MATCH(EF!C156,A!$A$2:$A$1001,0))</f>
        <v>NA</v>
      </c>
      <c r="M156" s="29">
        <f t="array" ref="M156">INDEX(A!$K$2:$K$1001,MATCH(EF!C156,A!$A$2:$A$1001,0))</f>
        <v>706704</v>
      </c>
      <c r="N156" s="29">
        <f t="array" ref="N156">INDEX(A!$L$2:$L$1001,MATCH(EF!C156,A!$A$2:$A$1001,0))</f>
        <v>0</v>
      </c>
      <c r="O156" s="30" t="str">
        <f t="shared" si="0"/>
        <v>7</v>
      </c>
      <c r="P156" s="30" t="str">
        <f t="shared" si="1"/>
        <v>067</v>
      </c>
      <c r="Q156" s="30" t="str">
        <f t="array" ref="Q156">IF(O156="7",IF(P156="000","Sin región al ser un intermunicipal",INDEX(B!$C$2:$C$126,MATCH(EF!P156,B!$A$2:$A$126,0))),"Sin región al ser un ente Estatal")</f>
        <v>Costa Sierra Occidental</v>
      </c>
      <c r="R156" s="31">
        <f t="array" ref="R156">IF(O156="7",IF(P156="000","N/A",INDEX(B!$D$2:$D$126,MATCH(EF!P156,B!$A$2:$A$126,0))),B!$D$127)</f>
        <v>275640</v>
      </c>
      <c r="S156" s="31">
        <f t="array" ref="S156">IF(O156="7",IF(P156="000","N/A",INDEX(B!$E$2:$E$126,MATCH(EF!P156,B!$A$2:$A$126,0))),B!$E$127)</f>
        <v>291839</v>
      </c>
    </row>
    <row r="157" spans="1:19" ht="15.75" customHeight="1">
      <c r="A157" s="23">
        <f>COUNTIF(A!$A$2:$A$1001,"&lt;="&amp;A!A157)</f>
        <v>221</v>
      </c>
      <c r="B157" s="24">
        <v>156</v>
      </c>
      <c r="C157" s="29" t="str">
        <f t="array" ref="C157">INDEX(A!$A$2:$A$1001,MATCH(EF!B157,EF!$A$2:$A$1001,0))</f>
        <v>Patronato del Centro Histórico, Barrios y Zonas Tradicionales de la ciudad de Guadalajara</v>
      </c>
      <c r="D157" s="29" t="str">
        <f t="array" ref="D157">INDEX(A!$B$2:$B$1001,MATCH(EF!C157,A!$A$2:$A$1001,0))</f>
        <v>Municipal</v>
      </c>
      <c r="E157" s="29" t="str">
        <f t="array" ref="E157">INDEX(A!$C$2:$C$1001,MATCH(EF!C157,A!$A$2:$A$1001,0))</f>
        <v>Sí</v>
      </c>
      <c r="F157" s="29">
        <f t="array" ref="F157">INDEX(A!$D$2:$D$1001,MATCH(EF!C157,A!$A$2:$A$1001,0))</f>
        <v>39</v>
      </c>
      <c r="G157" s="29" t="str">
        <f t="array" ref="G157">INDEX(A!$E$2:$E$1001,MATCH(EF!C157,A!$A$2:$A$1001,0))</f>
        <v>Cultura</v>
      </c>
      <c r="H157" s="29" t="str">
        <f t="array" ref="H157">INDEX(A!$F$2:$F$1001,MATCH(EF!C157,A!$A$2:$A$1001,0))</f>
        <v>Ejecutivo</v>
      </c>
      <c r="I157" s="29" t="str">
        <f t="array" ref="I157">INDEX(A!$G$2:$G$1001,MATCH(EF!C157,A!$A$2:$A$1001,0))</f>
        <v>OPD</v>
      </c>
      <c r="J157" s="29">
        <f t="array" ref="J157">INDEX(A!$H$2:$H$1001,MATCH(EF!C157,A!$A$2:$A$1001,0))</f>
        <v>2007</v>
      </c>
      <c r="K157" s="29">
        <f t="array" ref="K157">INDEX(A!$I$2:$I$1001,MATCH(EF!C157,A!$A$2:$A$1001,0))</f>
        <v>2007</v>
      </c>
      <c r="L157" s="29" t="str">
        <f t="array" ref="L157">INDEX(A!$J$2:$J$1001,MATCH(EF!C157,A!$A$2:$A$1001,0))</f>
        <v>Gaceta municipal. Suplemento. Tomo III. Ejemplar 5 
Decreto número 15305</v>
      </c>
      <c r="M157" s="29">
        <f t="array" ref="M157">INDEX(A!$K$2:$K$1001,MATCH(EF!C157,A!$A$2:$A$1001,0))</f>
        <v>703908</v>
      </c>
      <c r="N157" s="29" t="str">
        <f t="array" ref="N157">INDEX(A!$L$2:$L$1001,MATCH(EF!C157,A!$A$2:$A$1001,0))</f>
        <v>Decreto 21819-LVII. Número 26. Sección II. Tomo CCCLVI</v>
      </c>
      <c r="O157" s="30" t="str">
        <f t="shared" si="0"/>
        <v>7</v>
      </c>
      <c r="P157" s="30" t="str">
        <f t="shared" si="1"/>
        <v>039</v>
      </c>
      <c r="Q157" s="30" t="str">
        <f t="array" ref="Q157">IF(O157="7",IF(P157="000","Sin región al ser un intermunicipal",INDEX(B!$C$2:$C$126,MATCH(EF!P157,B!$A$2:$A$126,0))),"Sin región al ser un ente Estatal")</f>
        <v>Centro</v>
      </c>
      <c r="R157" s="31">
        <f t="array" ref="R157">IF(O157="7",IF(P157="000","N/A",INDEX(B!$D$2:$D$126,MATCH(EF!P157,B!$A$2:$A$126,0))),B!$D$127)</f>
        <v>1460148</v>
      </c>
      <c r="S157" s="31">
        <f t="array" ref="S157">IF(O157="7",IF(P157="000","N/A",INDEX(B!$E$2:$E$126,MATCH(EF!P157,B!$A$2:$A$126,0))),B!$E$127)</f>
        <v>1385629</v>
      </c>
    </row>
    <row r="158" spans="1:19" ht="15.75" customHeight="1">
      <c r="A158" s="23">
        <f>COUNTIF(A!$A$2:$A$1001,"&lt;="&amp;A!A158)</f>
        <v>223</v>
      </c>
      <c r="B158" s="24">
        <v>157</v>
      </c>
      <c r="C158" s="29" t="str">
        <f t="array" ref="C158">INDEX(A!$A$2:$A$1001,MATCH(EF!B158,EF!$A$2:$A$1001,0))</f>
        <v>Patronato Nacional de la Cerámica</v>
      </c>
      <c r="D158" s="29" t="str">
        <f t="array" ref="D158">INDEX(A!$B$2:$B$1001,MATCH(EF!C158,A!$A$2:$A$1001,0))</f>
        <v>Municipal</v>
      </c>
      <c r="E158" s="29" t="str">
        <f t="array" ref="E158">INDEX(A!$C$2:$C$1001,MATCH(EF!C158,A!$A$2:$A$1001,0))</f>
        <v>Sí</v>
      </c>
      <c r="F158" s="29">
        <f t="array" ref="F158">INDEX(A!$D$2:$D$1001,MATCH(EF!C158,A!$A$2:$A$1001,0))</f>
        <v>98</v>
      </c>
      <c r="G158" s="29" t="str">
        <f t="array" ref="G158">INDEX(A!$E$2:$E$1001,MATCH(EF!C158,A!$A$2:$A$1001,0))</f>
        <v>Cultura</v>
      </c>
      <c r="H158" s="29" t="str">
        <f t="array" ref="H158">INDEX(A!$F$2:$F$1001,MATCH(EF!C158,A!$A$2:$A$1001,0))</f>
        <v>Ejecutivo</v>
      </c>
      <c r="I158" s="29" t="str">
        <f t="array" ref="I158">INDEX(A!$G$2:$G$1001,MATCH(EF!C158,A!$A$2:$A$1001,0))</f>
        <v>OPD</v>
      </c>
      <c r="J158" s="29">
        <f t="array" ref="J158">INDEX(A!$H$2:$H$1001,MATCH(EF!C158,A!$A$2:$A$1001,0))</f>
        <v>2010</v>
      </c>
      <c r="K158" s="29" t="str">
        <f t="array" ref="K158">INDEX(A!$I$2:$I$1001,MATCH(EF!C158,A!$A$2:$A$1001,0))</f>
        <v>NA</v>
      </c>
      <c r="L158" s="29" t="str">
        <f t="array" ref="L158">INDEX(A!$J$2:$J$1001,MATCH(EF!C158,A!$A$2:$A$1001,0))</f>
        <v>NA</v>
      </c>
      <c r="M158" s="29">
        <f t="array" ref="M158">INDEX(A!$K$2:$K$1001,MATCH(EF!C158,A!$A$2:$A$1001,0))</f>
        <v>709805</v>
      </c>
      <c r="N158" s="29">
        <f t="array" ref="N158">INDEX(A!$L$2:$L$1001,MATCH(EF!C158,A!$A$2:$A$1001,0))</f>
        <v>0</v>
      </c>
      <c r="O158" s="30" t="str">
        <f t="shared" si="0"/>
        <v>7</v>
      </c>
      <c r="P158" s="30" t="str">
        <f t="shared" si="1"/>
        <v>098</v>
      </c>
      <c r="Q158" s="30" t="str">
        <f t="array" ref="Q158">IF(O158="7",IF(P158="000","Sin región al ser un intermunicipal",INDEX(B!$C$2:$C$126,MATCH(EF!P158,B!$A$2:$A$126,0))),"Sin región al ser un ente Estatal")</f>
        <v>Centro</v>
      </c>
      <c r="R158" s="31">
        <f t="array" ref="R158">IF(O158="7",IF(P158="000","N/A",INDEX(B!$D$2:$D$126,MATCH(EF!P158,B!$A$2:$A$126,0))),B!$D$127)</f>
        <v>664193</v>
      </c>
      <c r="S158" s="31">
        <f t="array" ref="S158">IF(O158="7",IF(P158="000","N/A",INDEX(B!$E$2:$E$126,MATCH(EF!P158,B!$A$2:$A$126,0))),B!$E$127)</f>
        <v>687127</v>
      </c>
    </row>
    <row r="159" spans="1:19" ht="15.75" customHeight="1">
      <c r="A159" s="23">
        <f>COUNTIF(A!$A$2:$A$1001,"&lt;="&amp;A!A159)</f>
        <v>225</v>
      </c>
      <c r="B159" s="24">
        <v>158</v>
      </c>
      <c r="C159" s="29" t="str">
        <f t="array" ref="C159">INDEX(A!$A$2:$A$1001,MATCH(EF!B159,EF!$A$2:$A$1001,0))</f>
        <v>Pihuamo</v>
      </c>
      <c r="D159" s="29" t="str">
        <f t="array" ref="D159">INDEX(A!$B$2:$B$1001,MATCH(EF!C159,A!$A$2:$A$1001,0))</f>
        <v>Municipal</v>
      </c>
      <c r="E159" s="29" t="str">
        <f t="array" ref="E159">INDEX(A!$C$2:$C$1001,MATCH(EF!C159,A!$A$2:$A$1001,0))</f>
        <v>Sí</v>
      </c>
      <c r="F159" s="29">
        <f t="array" ref="F159">INDEX(A!$D$2:$D$1001,MATCH(EF!C159,A!$A$2:$A$1001,0))</f>
        <v>65</v>
      </c>
      <c r="G159" s="29" t="str">
        <f t="array" ref="G159">INDEX(A!$E$2:$E$1001,MATCH(EF!C159,A!$A$2:$A$1001,0))</f>
        <v>Gobierno</v>
      </c>
      <c r="H159" s="29" t="str">
        <f t="array" ref="H159">INDEX(A!$F$2:$F$1001,MATCH(EF!C159,A!$A$2:$A$1001,0))</f>
        <v>Ejecutivo</v>
      </c>
      <c r="I159" s="29" t="str">
        <f t="array" ref="I159">INDEX(A!$G$2:$G$1001,MATCH(EF!C159,A!$A$2:$A$1001,0))</f>
        <v>Dependencia</v>
      </c>
      <c r="J159" s="29">
        <f t="array" ref="J159">INDEX(A!$H$2:$H$1001,MATCH(EF!C159,A!$A$2:$A$1001,0))</f>
        <v>1824</v>
      </c>
      <c r="K159" s="29" t="str">
        <f t="array" ref="K159">INDEX(A!$I$2:$I$1001,MATCH(EF!C159,A!$A$2:$A$1001,0))</f>
        <v>NA</v>
      </c>
      <c r="L159" s="29" t="str">
        <f t="array" ref="L159">INDEX(A!$J$2:$J$1001,MATCH(EF!C159,A!$A$2:$A$1001,0))</f>
        <v>NA</v>
      </c>
      <c r="M159" s="29">
        <f t="array" ref="M159">INDEX(A!$K$2:$K$1001,MATCH(EF!C159,A!$A$2:$A$1001,0))</f>
        <v>706500</v>
      </c>
      <c r="N159" s="29">
        <f t="array" ref="N159">INDEX(A!$L$2:$L$1001,MATCH(EF!C159,A!$A$2:$A$1001,0))</f>
        <v>0</v>
      </c>
      <c r="O159" s="30" t="str">
        <f t="shared" si="0"/>
        <v>7</v>
      </c>
      <c r="P159" s="30" t="str">
        <f t="shared" si="1"/>
        <v>065</v>
      </c>
      <c r="Q159" s="30" t="str">
        <f t="array" ref="Q159">IF(O159="7",IF(P159="000","Sin región al ser un intermunicipal",INDEX(B!$C$2:$C$126,MATCH(EF!P159,B!$A$2:$A$126,0))),"Sin región al ser un ente Estatal")</f>
        <v>Sur</v>
      </c>
      <c r="R159" s="31">
        <f t="array" ref="R159">IF(O159="7",IF(P159="000","N/A",INDEX(B!$D$2:$D$126,MATCH(EF!P159,B!$A$2:$A$126,0))),B!$D$127)</f>
        <v>11192</v>
      </c>
      <c r="S159" s="31">
        <f t="array" ref="S159">IF(O159="7",IF(P159="000","N/A",INDEX(B!$E$2:$E$126,MATCH(EF!P159,B!$A$2:$A$126,0))),B!$E$127)</f>
        <v>11386</v>
      </c>
    </row>
    <row r="160" spans="1:19" ht="15.75" customHeight="1">
      <c r="A160" s="23">
        <f>COUNTIF(A!$A$2:$A$1001,"&lt;="&amp;A!A160)</f>
        <v>226</v>
      </c>
      <c r="B160" s="24">
        <v>159</v>
      </c>
      <c r="C160" s="29" t="str">
        <f t="array" ref="C160">INDEX(A!$A$2:$A$1001,MATCH(EF!B160,EF!$A$2:$A$1001,0))</f>
        <v>Policía Metropolitana de Guadalajara</v>
      </c>
      <c r="D160" s="29" t="str">
        <f t="array" ref="D160">INDEX(A!$B$2:$B$1001,MATCH(EF!C160,A!$A$2:$A$1001,0))</f>
        <v>Intermunicipal</v>
      </c>
      <c r="E160" s="29" t="str">
        <f t="array" ref="E160">INDEX(A!$C$2:$C$1001,MATCH(EF!C160,A!$A$2:$A$1001,0))</f>
        <v>Sí</v>
      </c>
      <c r="F160" s="29">
        <f t="array" ref="F160">INDEX(A!$D$2:$D$1001,MATCH(EF!C160,A!$A$2:$A$1001,0))</f>
        <v>999</v>
      </c>
      <c r="G160" s="29" t="str">
        <f t="array" ref="G160">INDEX(A!$E$2:$E$1001,MATCH(EF!C160,A!$A$2:$A$1001,0))</f>
        <v>Seguridad</v>
      </c>
      <c r="H160" s="29" t="str">
        <f t="array" ref="H160">INDEX(A!$F$2:$F$1001,MATCH(EF!C160,A!$A$2:$A$1001,0))</f>
        <v>Ejecutivo</v>
      </c>
      <c r="I160" s="29" t="str">
        <f t="array" ref="I160">INDEX(A!$G$2:$G$1001,MATCH(EF!C160,A!$A$2:$A$1001,0))</f>
        <v>OPD</v>
      </c>
      <c r="J160" s="29" t="str">
        <f t="array" ref="J160">INDEX(A!$H$2:$H$1001,MATCH(EF!C160,A!$A$2:$A$1001,0))</f>
        <v>2019
2016</v>
      </c>
      <c r="K160" s="29" t="str">
        <f t="array" ref="K160">INDEX(A!$I$2:$I$1001,MATCH(EF!C160,A!$A$2:$A$1001,0))</f>
        <v>NA
2018</v>
      </c>
      <c r="L160" s="29" t="str">
        <f t="array" ref="L160">INDEX(A!$J$2:$J$1001,MATCH(EF!C160,A!$A$2:$A$1001,0))</f>
        <v xml:space="preserve">Policía Metropolitana de Guadalajara
Convenio Específico de Coordinación y Asociación Metropolitana y Decreto número 27354/LXII/19. Periódico número  Sección IV Tomo CCCXCV
Agencia Metropolitana de Seguridad Pública del Área Metropolitana de Guadalajara
Convenio Específico de Coordinación y Asociación Metropolitana  </v>
      </c>
      <c r="M160" s="29">
        <f t="array" ref="M160">INDEX(A!$K$2:$K$1001,MATCH(EF!C160,A!$A$2:$A$1001,0))</f>
        <v>700012</v>
      </c>
      <c r="N160" s="29">
        <f t="array" ref="N160">INDEX(A!$L$2:$L$1001,MATCH(EF!C160,A!$A$2:$A$1001,0))</f>
        <v>0</v>
      </c>
      <c r="O160" s="30" t="str">
        <f t="shared" si="0"/>
        <v>7</v>
      </c>
      <c r="P160" s="30" t="str">
        <f t="shared" si="1"/>
        <v>000</v>
      </c>
      <c r="Q160" s="30" t="str">
        <f t="array" ref="Q160">IF(O160="7",IF(P160="000","Sin región al ser un intermunicipal",INDEX(B!$C$2:$C$126,MATCH(EF!P160,B!$A$2:$A$126,0))),"Sin región al ser un ente Estatal")</f>
        <v>Sin región al ser un intermunicipal</v>
      </c>
      <c r="R160" s="31" t="str">
        <f t="array" ref="R160">IF(O160="7",IF(P160="000","N/A",INDEX(B!$D$2:$D$126,MATCH(EF!P160,B!$A$2:$A$126,0))),B!$D$127)</f>
        <v>N/A</v>
      </c>
      <c r="S160" s="31" t="str">
        <f t="array" ref="S160">IF(O160="7",IF(P160="000","N/A",INDEX(B!$E$2:$E$126,MATCH(EF!P160,B!$A$2:$A$126,0))),B!$E$127)</f>
        <v>N/A</v>
      </c>
    </row>
    <row r="161" spans="1:19" ht="15.75" customHeight="1">
      <c r="A161" s="23">
        <f>COUNTIF(A!$A$2:$A$1001,"&lt;="&amp;A!A161)</f>
        <v>228</v>
      </c>
      <c r="B161" s="24">
        <v>160</v>
      </c>
      <c r="C161" s="29" t="str">
        <f t="array" ref="C161">INDEX(A!$A$2:$A$1001,MATCH(EF!B161,EF!$A$2:$A$1001,0))</f>
        <v>Poncitlán</v>
      </c>
      <c r="D161" s="29" t="str">
        <f t="array" ref="D161">INDEX(A!$B$2:$B$1001,MATCH(EF!C161,A!$A$2:$A$1001,0))</f>
        <v>Municipal</v>
      </c>
      <c r="E161" s="29" t="str">
        <f t="array" ref="E161">INDEX(A!$C$2:$C$1001,MATCH(EF!C161,A!$A$2:$A$1001,0))</f>
        <v>Sí</v>
      </c>
      <c r="F161" s="29">
        <f t="array" ref="F161">INDEX(A!$D$2:$D$1001,MATCH(EF!C161,A!$A$2:$A$1001,0))</f>
        <v>66</v>
      </c>
      <c r="G161" s="29" t="str">
        <f t="array" ref="G161">INDEX(A!$E$2:$E$1001,MATCH(EF!C161,A!$A$2:$A$1001,0))</f>
        <v>Gobierno</v>
      </c>
      <c r="H161" s="29" t="str">
        <f t="array" ref="H161">INDEX(A!$F$2:$F$1001,MATCH(EF!C161,A!$A$2:$A$1001,0))</f>
        <v>Ejecutivo</v>
      </c>
      <c r="I161" s="29" t="str">
        <f t="array" ref="I161">INDEX(A!$G$2:$G$1001,MATCH(EF!C161,A!$A$2:$A$1001,0))</f>
        <v>Dependencia</v>
      </c>
      <c r="J161" s="29">
        <f t="array" ref="J161">INDEX(A!$H$2:$H$1001,MATCH(EF!C161,A!$A$2:$A$1001,0))</f>
        <v>1824</v>
      </c>
      <c r="K161" s="29" t="str">
        <f t="array" ref="K161">INDEX(A!$I$2:$I$1001,MATCH(EF!C161,A!$A$2:$A$1001,0))</f>
        <v>NA</v>
      </c>
      <c r="L161" s="29" t="str">
        <f t="array" ref="L161">INDEX(A!$J$2:$J$1001,MATCH(EF!C161,A!$A$2:$A$1001,0))</f>
        <v>NA</v>
      </c>
      <c r="M161" s="29">
        <f t="array" ref="M161">INDEX(A!$K$2:$K$1001,MATCH(EF!C161,A!$A$2:$A$1001,0))</f>
        <v>706600</v>
      </c>
      <c r="N161" s="29">
        <f t="array" ref="N161">INDEX(A!$L$2:$L$1001,MATCH(EF!C161,A!$A$2:$A$1001,0))</f>
        <v>0</v>
      </c>
      <c r="O161" s="30" t="str">
        <f t="shared" si="0"/>
        <v>7</v>
      </c>
      <c r="P161" s="30" t="str">
        <f t="shared" si="1"/>
        <v>066</v>
      </c>
      <c r="Q161" s="30" t="str">
        <f t="array" ref="Q161">IF(O161="7",IF(P161="000","Sin región al ser un intermunicipal",INDEX(B!$C$2:$C$126,MATCH(EF!P161,B!$A$2:$A$126,0))),"Sin región al ser un ente Estatal")</f>
        <v>Ciénega</v>
      </c>
      <c r="R161" s="31">
        <f t="array" ref="R161">IF(O161="7",IF(P161="000","N/A",INDEX(B!$D$2:$D$126,MATCH(EF!P161,B!$A$2:$A$126,0))),B!$D$127)</f>
        <v>51944</v>
      </c>
      <c r="S161" s="31">
        <f t="array" ref="S161">IF(O161="7",IF(P161="000","N/A",INDEX(B!$E$2:$E$126,MATCH(EF!P161,B!$A$2:$A$126,0))),B!$E$127)</f>
        <v>53659</v>
      </c>
    </row>
    <row r="162" spans="1:19" ht="15.75" customHeight="1">
      <c r="A162" s="23">
        <f>COUNTIF(A!$A$2:$A$1001,"&lt;="&amp;A!A162)</f>
        <v>230</v>
      </c>
      <c r="B162" s="24">
        <v>161</v>
      </c>
      <c r="C162" s="29" t="str">
        <f t="array" ref="C162">INDEX(A!$A$2:$A$1001,MATCH(EF!B162,EF!$A$2:$A$1001,0))</f>
        <v>Puerto Vallarta</v>
      </c>
      <c r="D162" s="29" t="str">
        <f t="array" ref="D162">INDEX(A!$B$2:$B$1001,MATCH(EF!C162,A!$A$2:$A$1001,0))</f>
        <v>Municipal</v>
      </c>
      <c r="E162" s="29" t="str">
        <f t="array" ref="E162">INDEX(A!$C$2:$C$1001,MATCH(EF!C162,A!$A$2:$A$1001,0))</f>
        <v>Sí</v>
      </c>
      <c r="F162" s="29">
        <f t="array" ref="F162">INDEX(A!$D$2:$D$1001,MATCH(EF!C162,A!$A$2:$A$1001,0))</f>
        <v>67</v>
      </c>
      <c r="G162" s="29" t="str">
        <f t="array" ref="G162">INDEX(A!$E$2:$E$1001,MATCH(EF!C162,A!$A$2:$A$1001,0))</f>
        <v>Gobierno</v>
      </c>
      <c r="H162" s="29" t="str">
        <f t="array" ref="H162">INDEX(A!$F$2:$F$1001,MATCH(EF!C162,A!$A$2:$A$1001,0))</f>
        <v>Ejecutivo</v>
      </c>
      <c r="I162" s="29" t="str">
        <f t="array" ref="I162">INDEX(A!$G$2:$G$1001,MATCH(EF!C162,A!$A$2:$A$1001,0))</f>
        <v>Dependencia</v>
      </c>
      <c r="J162" s="29">
        <f t="array" ref="J162">INDEX(A!$H$2:$H$1001,MATCH(EF!C162,A!$A$2:$A$1001,0))</f>
        <v>1918</v>
      </c>
      <c r="K162" s="29" t="str">
        <f t="array" ref="K162">INDEX(A!$I$2:$I$1001,MATCH(EF!C162,A!$A$2:$A$1001,0))</f>
        <v>NA</v>
      </c>
      <c r="L162" s="29" t="str">
        <f t="array" ref="L162">INDEX(A!$J$2:$J$1001,MATCH(EF!C162,A!$A$2:$A$1001,0))</f>
        <v>NA</v>
      </c>
      <c r="M162" s="29">
        <f t="array" ref="M162">INDEX(A!$K$2:$K$1001,MATCH(EF!C162,A!$A$2:$A$1001,0))</f>
        <v>706700</v>
      </c>
      <c r="N162" s="29">
        <f t="array" ref="N162">INDEX(A!$L$2:$L$1001,MATCH(EF!C162,A!$A$2:$A$1001,0))</f>
        <v>0</v>
      </c>
      <c r="O162" s="30" t="str">
        <f t="shared" si="0"/>
        <v>7</v>
      </c>
      <c r="P162" s="30" t="str">
        <f t="shared" si="1"/>
        <v>067</v>
      </c>
      <c r="Q162" s="30" t="str">
        <f t="array" ref="Q162">IF(O162="7",IF(P162="000","Sin región al ser un intermunicipal",INDEX(B!$C$2:$C$126,MATCH(EF!P162,B!$A$2:$A$126,0))),"Sin región al ser un ente Estatal")</f>
        <v>Costa Sierra Occidental</v>
      </c>
      <c r="R162" s="31">
        <f t="array" ref="R162">IF(O162="7",IF(P162="000","N/A",INDEX(B!$D$2:$D$126,MATCH(EF!P162,B!$A$2:$A$126,0))),B!$D$127)</f>
        <v>275640</v>
      </c>
      <c r="S162" s="31">
        <f t="array" ref="S162">IF(O162="7",IF(P162="000","N/A",INDEX(B!$E$2:$E$126,MATCH(EF!P162,B!$A$2:$A$126,0))),B!$E$127)</f>
        <v>291839</v>
      </c>
    </row>
    <row r="163" spans="1:19" ht="15.75" customHeight="1">
      <c r="A163" s="23">
        <f>COUNTIF(A!$A$2:$A$1001,"&lt;="&amp;A!A163)</f>
        <v>233</v>
      </c>
      <c r="B163" s="24">
        <v>162</v>
      </c>
      <c r="C163" s="29" t="str">
        <f t="array" ref="C163">INDEX(A!$A$2:$A$1001,MATCH(EF!B163,EF!$A$2:$A$1001,0))</f>
        <v>Quitupan</v>
      </c>
      <c r="D163" s="29" t="str">
        <f t="array" ref="D163">INDEX(A!$B$2:$B$1001,MATCH(EF!C163,A!$A$2:$A$1001,0))</f>
        <v>Municipal</v>
      </c>
      <c r="E163" s="29" t="str">
        <f t="array" ref="E163">INDEX(A!$C$2:$C$1001,MATCH(EF!C163,A!$A$2:$A$1001,0))</f>
        <v>Sí</v>
      </c>
      <c r="F163" s="29">
        <f t="array" ref="F163">INDEX(A!$D$2:$D$1001,MATCH(EF!C163,A!$A$2:$A$1001,0))</f>
        <v>69</v>
      </c>
      <c r="G163" s="29" t="str">
        <f t="array" ref="G163">INDEX(A!$E$2:$E$1001,MATCH(EF!C163,A!$A$2:$A$1001,0))</f>
        <v>Gobierno</v>
      </c>
      <c r="H163" s="29" t="str">
        <f t="array" ref="H163">INDEX(A!$F$2:$F$1001,MATCH(EF!C163,A!$A$2:$A$1001,0))</f>
        <v>Ejecutivo</v>
      </c>
      <c r="I163" s="29" t="str">
        <f t="array" ref="I163">INDEX(A!$G$2:$G$1001,MATCH(EF!C163,A!$A$2:$A$1001,0))</f>
        <v>Dependencia</v>
      </c>
      <c r="J163" s="29">
        <f t="array" ref="J163">INDEX(A!$H$2:$H$1001,MATCH(EF!C163,A!$A$2:$A$1001,0))</f>
        <v>1824</v>
      </c>
      <c r="K163" s="29" t="str">
        <f t="array" ref="K163">INDEX(A!$I$2:$I$1001,MATCH(EF!C163,A!$A$2:$A$1001,0))</f>
        <v>NA</v>
      </c>
      <c r="L163" s="29" t="str">
        <f t="array" ref="L163">INDEX(A!$J$2:$J$1001,MATCH(EF!C163,A!$A$2:$A$1001,0))</f>
        <v>NA</v>
      </c>
      <c r="M163" s="29">
        <f t="array" ref="M163">INDEX(A!$K$2:$K$1001,MATCH(EF!C163,A!$A$2:$A$1001,0))</f>
        <v>706900</v>
      </c>
      <c r="N163" s="29">
        <f t="array" ref="N163">INDEX(A!$L$2:$L$1001,MATCH(EF!C163,A!$A$2:$A$1001,0))</f>
        <v>0</v>
      </c>
      <c r="O163" s="30" t="str">
        <f t="shared" si="0"/>
        <v>7</v>
      </c>
      <c r="P163" s="30" t="str">
        <f t="shared" si="1"/>
        <v>069</v>
      </c>
      <c r="Q163" s="30" t="str">
        <f t="array" ref="Q163">IF(O163="7",IF(P163="000","Sin región al ser un intermunicipal",INDEX(B!$C$2:$C$126,MATCH(EF!P163,B!$A$2:$A$126,0))),"Sin región al ser un ente Estatal")</f>
        <v>Sureste</v>
      </c>
      <c r="R163" s="31">
        <f t="array" ref="R163">IF(O163="7",IF(P163="000","N/A",INDEX(B!$D$2:$D$126,MATCH(EF!P163,B!$A$2:$A$126,0))),B!$D$127)</f>
        <v>8379</v>
      </c>
      <c r="S163" s="31">
        <f t="array" ref="S163">IF(O163="7",IF(P163="000","N/A",INDEX(B!$E$2:$E$126,MATCH(EF!P163,B!$A$2:$A$126,0))),B!$E$127)</f>
        <v>7734</v>
      </c>
    </row>
    <row r="164" spans="1:19" ht="15.75" customHeight="1">
      <c r="A164" s="23">
        <f>COUNTIF(A!$A$2:$A$1001,"&lt;="&amp;A!A164)</f>
        <v>235</v>
      </c>
      <c r="B164" s="24">
        <v>163</v>
      </c>
      <c r="C164" s="29" t="str">
        <f t="array" ref="C164">INDEX(A!$A$2:$A$1001,MATCH(EF!B164,EF!$A$2:$A$1001,0))</f>
        <v>San Cristóbal de la Barranca</v>
      </c>
      <c r="D164" s="29" t="str">
        <f t="array" ref="D164">INDEX(A!$B$2:$B$1001,MATCH(EF!C164,A!$A$2:$A$1001,0))</f>
        <v>Municipal</v>
      </c>
      <c r="E164" s="29" t="str">
        <f t="array" ref="E164">INDEX(A!$C$2:$C$1001,MATCH(EF!C164,A!$A$2:$A$1001,0))</f>
        <v>Sí</v>
      </c>
      <c r="F164" s="29">
        <f t="array" ref="F164">INDEX(A!$D$2:$D$1001,MATCH(EF!C164,A!$A$2:$A$1001,0))</f>
        <v>71</v>
      </c>
      <c r="G164" s="29" t="str">
        <f t="array" ref="G164">INDEX(A!$E$2:$E$1001,MATCH(EF!C164,A!$A$2:$A$1001,0))</f>
        <v>Gobierno</v>
      </c>
      <c r="H164" s="29" t="str">
        <f t="array" ref="H164">INDEX(A!$F$2:$F$1001,MATCH(EF!C164,A!$A$2:$A$1001,0))</f>
        <v>Ejecutivo</v>
      </c>
      <c r="I164" s="29" t="str">
        <f t="array" ref="I164">INDEX(A!$G$2:$G$1001,MATCH(EF!C164,A!$A$2:$A$1001,0))</f>
        <v>Dependencia</v>
      </c>
      <c r="J164" s="29">
        <f t="array" ref="J164">INDEX(A!$H$2:$H$1001,MATCH(EF!C164,A!$A$2:$A$1001,0))</f>
        <v>1824</v>
      </c>
      <c r="K164" s="29" t="str">
        <f t="array" ref="K164">INDEX(A!$I$2:$I$1001,MATCH(EF!C164,A!$A$2:$A$1001,0))</f>
        <v>NA</v>
      </c>
      <c r="L164" s="29" t="str">
        <f t="array" ref="L164">INDEX(A!$J$2:$J$1001,MATCH(EF!C164,A!$A$2:$A$1001,0))</f>
        <v>NA</v>
      </c>
      <c r="M164" s="29">
        <f t="array" ref="M164">INDEX(A!$K$2:$K$1001,MATCH(EF!C164,A!$A$2:$A$1001,0))</f>
        <v>707100</v>
      </c>
      <c r="N164" s="29">
        <f t="array" ref="N164">INDEX(A!$L$2:$L$1001,MATCH(EF!C164,A!$A$2:$A$1001,0))</f>
        <v>0</v>
      </c>
      <c r="O164" s="30" t="str">
        <f t="shared" si="0"/>
        <v>7</v>
      </c>
      <c r="P164" s="30" t="str">
        <f t="shared" si="1"/>
        <v>071</v>
      </c>
      <c r="Q164" s="30" t="str">
        <f t="array" ref="Q164">IF(O164="7",IF(P164="000","Sin región al ser un intermunicipal",INDEX(B!$C$2:$C$126,MATCH(EF!P164,B!$A$2:$A$126,0))),"Sin región al ser un ente Estatal")</f>
        <v>Centro</v>
      </c>
      <c r="R164" s="31">
        <f t="array" ref="R164">IF(O164="7",IF(P164="000","N/A",INDEX(B!$D$2:$D$126,MATCH(EF!P164,B!$A$2:$A$126,0))),B!$D$127)</f>
        <v>3117</v>
      </c>
      <c r="S164" s="31">
        <f t="array" ref="S164">IF(O164="7",IF(P164="000","N/A",INDEX(B!$E$2:$E$126,MATCH(EF!P164,B!$A$2:$A$126,0))),B!$E$127)</f>
        <v>2924</v>
      </c>
    </row>
    <row r="165" spans="1:19" ht="15.75" customHeight="1">
      <c r="A165" s="23">
        <f>COUNTIF(A!$A$2:$A$1001,"&lt;="&amp;A!A165)</f>
        <v>239</v>
      </c>
      <c r="B165" s="24">
        <v>164</v>
      </c>
      <c r="C165" s="29" t="str">
        <f t="array" ref="C165">INDEX(A!$A$2:$A$1001,MATCH(EF!B165,EF!$A$2:$A$1001,0))</f>
        <v>San Diego de Alejandría</v>
      </c>
      <c r="D165" s="29" t="str">
        <f t="array" ref="D165">INDEX(A!$B$2:$B$1001,MATCH(EF!C165,A!$A$2:$A$1001,0))</f>
        <v>Municipal</v>
      </c>
      <c r="E165" s="29" t="str">
        <f t="array" ref="E165">INDEX(A!$C$2:$C$1001,MATCH(EF!C165,A!$A$2:$A$1001,0))</f>
        <v>Sí</v>
      </c>
      <c r="F165" s="29">
        <f t="array" ref="F165">INDEX(A!$D$2:$D$1001,MATCH(EF!C165,A!$A$2:$A$1001,0))</f>
        <v>72</v>
      </c>
      <c r="G165" s="29" t="str">
        <f t="array" ref="G165">INDEX(A!$E$2:$E$1001,MATCH(EF!C165,A!$A$2:$A$1001,0))</f>
        <v>Gobierno</v>
      </c>
      <c r="H165" s="29" t="str">
        <f t="array" ref="H165">INDEX(A!$F$2:$F$1001,MATCH(EF!C165,A!$A$2:$A$1001,0))</f>
        <v>Ejecutivo</v>
      </c>
      <c r="I165" s="29" t="str">
        <f t="array" ref="I165">INDEX(A!$G$2:$G$1001,MATCH(EF!C165,A!$A$2:$A$1001,0))</f>
        <v>Dependencia</v>
      </c>
      <c r="J165" s="29">
        <f t="array" ref="J165">INDEX(A!$H$2:$H$1001,MATCH(EF!C165,A!$A$2:$A$1001,0))</f>
        <v>1885</v>
      </c>
      <c r="K165" s="29" t="str">
        <f t="array" ref="K165">INDEX(A!$I$2:$I$1001,MATCH(EF!C165,A!$A$2:$A$1001,0))</f>
        <v>NA</v>
      </c>
      <c r="L165" s="29" t="str">
        <f t="array" ref="L165">INDEX(A!$J$2:$J$1001,MATCH(EF!C165,A!$A$2:$A$1001,0))</f>
        <v>NA</v>
      </c>
      <c r="M165" s="29">
        <f t="array" ref="M165">INDEX(A!$K$2:$K$1001,MATCH(EF!C165,A!$A$2:$A$1001,0))</f>
        <v>707200</v>
      </c>
      <c r="N165" s="29">
        <f t="array" ref="N165">INDEX(A!$L$2:$L$1001,MATCH(EF!C165,A!$A$2:$A$1001,0))</f>
        <v>0</v>
      </c>
      <c r="O165" s="30" t="str">
        <f t="shared" si="0"/>
        <v>7</v>
      </c>
      <c r="P165" s="30" t="str">
        <f t="shared" si="1"/>
        <v>072</v>
      </c>
      <c r="Q165" s="30" t="str">
        <f t="array" ref="Q165">IF(O165="7",IF(P165="000","Sin región al ser un intermunicipal",INDEX(B!$C$2:$C$126,MATCH(EF!P165,B!$A$2:$A$126,0))),"Sin región al ser un ente Estatal")</f>
        <v>Altos Norte</v>
      </c>
      <c r="R165" s="31">
        <f t="array" ref="R165">IF(O165="7",IF(P165="000","N/A",INDEX(B!$D$2:$D$126,MATCH(EF!P165,B!$A$2:$A$126,0))),B!$D$127)</f>
        <v>7349</v>
      </c>
      <c r="S165" s="31">
        <f t="array" ref="S165">IF(O165="7",IF(P165="000","N/A",INDEX(B!$E$2:$E$126,MATCH(EF!P165,B!$A$2:$A$126,0))),B!$E$127)</f>
        <v>7609</v>
      </c>
    </row>
    <row r="166" spans="1:19" ht="15.75" customHeight="1">
      <c r="A166" s="23">
        <f>COUNTIF(A!$A$2:$A$1001,"&lt;="&amp;A!A166)</f>
        <v>240</v>
      </c>
      <c r="B166" s="24">
        <v>165</v>
      </c>
      <c r="C166" s="29" t="str">
        <f t="array" ref="C166">INDEX(A!$A$2:$A$1001,MATCH(EF!B166,EF!$A$2:$A$1001,0))</f>
        <v>San Gabriel</v>
      </c>
      <c r="D166" s="29" t="str">
        <f t="array" ref="D166">INDEX(A!$B$2:$B$1001,MATCH(EF!C166,A!$A$2:$A$1001,0))</f>
        <v>Municipal</v>
      </c>
      <c r="E166" s="29" t="str">
        <f t="array" ref="E166">INDEX(A!$C$2:$C$1001,MATCH(EF!C166,A!$A$2:$A$1001,0))</f>
        <v>Sí</v>
      </c>
      <c r="F166" s="29">
        <f t="array" ref="F166">INDEX(A!$D$2:$D$1001,MATCH(EF!C166,A!$A$2:$A$1001,0))</f>
        <v>113</v>
      </c>
      <c r="G166" s="29" t="str">
        <f t="array" ref="G166">INDEX(A!$E$2:$E$1001,MATCH(EF!C166,A!$A$2:$A$1001,0))</f>
        <v>Gobierno</v>
      </c>
      <c r="H166" s="29" t="str">
        <f t="array" ref="H166">INDEX(A!$F$2:$F$1001,MATCH(EF!C166,A!$A$2:$A$1001,0))</f>
        <v>Ejecutivo</v>
      </c>
      <c r="I166" s="29" t="str">
        <f t="array" ref="I166">INDEX(A!$G$2:$G$1001,MATCH(EF!C166,A!$A$2:$A$1001,0))</f>
        <v>Dependencia</v>
      </c>
      <c r="J166" s="29">
        <f t="array" ref="J166">INDEX(A!$H$2:$H$1001,MATCH(EF!C166,A!$A$2:$A$1001,0))</f>
        <v>1845</v>
      </c>
      <c r="K166" s="29" t="str">
        <f t="array" ref="K166">INDEX(A!$I$2:$I$1001,MATCH(EF!C166,A!$A$2:$A$1001,0))</f>
        <v>NA</v>
      </c>
      <c r="L166" s="29" t="str">
        <f t="array" ref="L166">INDEX(A!$J$2:$J$1001,MATCH(EF!C166,A!$A$2:$A$1001,0))</f>
        <v>NA</v>
      </c>
      <c r="M166" s="29">
        <f t="array" ref="M166">INDEX(A!$K$2:$K$1001,MATCH(EF!C166,A!$A$2:$A$1001,0))</f>
        <v>711300</v>
      </c>
      <c r="N166" s="29">
        <f t="array" ref="N166">INDEX(A!$L$2:$L$1001,MATCH(EF!C166,A!$A$2:$A$1001,0))</f>
        <v>0</v>
      </c>
      <c r="O166" s="30" t="str">
        <f t="shared" si="0"/>
        <v>7</v>
      </c>
      <c r="P166" s="30" t="str">
        <f t="shared" si="1"/>
        <v>113</v>
      </c>
      <c r="Q166" s="30" t="str">
        <f t="array" ref="Q166">IF(O166="7",IF(P166="000","Sin región al ser un intermunicipal",INDEX(B!$C$2:$C$126,MATCH(EF!P166,B!$A$2:$A$126,0))),"Sin región al ser un ente Estatal")</f>
        <v>Sur</v>
      </c>
      <c r="R166" s="31">
        <f t="array" ref="R166">IF(O166="7",IF(P166="000","N/A",INDEX(B!$D$2:$D$126,MATCH(EF!P166,B!$A$2:$A$126,0))),B!$D$127)</f>
        <v>16105</v>
      </c>
      <c r="S166" s="31">
        <f t="array" ref="S166">IF(O166="7",IF(P166="000","N/A",INDEX(B!$E$2:$E$126,MATCH(EF!P166,B!$A$2:$A$126,0))),B!$E$127)</f>
        <v>16548</v>
      </c>
    </row>
    <row r="167" spans="1:19" ht="15.75" customHeight="1">
      <c r="A167" s="23">
        <f>COUNTIF(A!$A$2:$A$1001,"&lt;="&amp;A!A167)</f>
        <v>231</v>
      </c>
      <c r="B167" s="24">
        <v>166</v>
      </c>
      <c r="C167" s="29" t="str">
        <f t="array" ref="C167">INDEX(A!$A$2:$A$1001,MATCH(EF!B167,EF!$A$2:$A$1001,0))</f>
        <v>San Ignacio Cerro Gordo</v>
      </c>
      <c r="D167" s="29" t="str">
        <f t="array" ref="D167">INDEX(A!$B$2:$B$1001,MATCH(EF!C167,A!$A$2:$A$1001,0))</f>
        <v>Municipal</v>
      </c>
      <c r="E167" s="29" t="str">
        <f t="array" ref="E167">INDEX(A!$C$2:$C$1001,MATCH(EF!C167,A!$A$2:$A$1001,0))</f>
        <v>Sí</v>
      </c>
      <c r="F167" s="29">
        <f t="array" ref="F167">INDEX(A!$D$2:$D$1001,MATCH(EF!C167,A!$A$2:$A$1001,0))</f>
        <v>125</v>
      </c>
      <c r="G167" s="29" t="str">
        <f t="array" ref="G167">INDEX(A!$E$2:$E$1001,MATCH(EF!C167,A!$A$2:$A$1001,0))</f>
        <v>Gobierno</v>
      </c>
      <c r="H167" s="29" t="str">
        <f t="array" ref="H167">INDEX(A!$F$2:$F$1001,MATCH(EF!C167,A!$A$2:$A$1001,0))</f>
        <v>Ejecutivo</v>
      </c>
      <c r="I167" s="29" t="str">
        <f t="array" ref="I167">INDEX(A!$G$2:$G$1001,MATCH(EF!C167,A!$A$2:$A$1001,0))</f>
        <v>Dependencia</v>
      </c>
      <c r="J167" s="29">
        <f t="array" ref="J167">INDEX(A!$H$2:$H$1001,MATCH(EF!C167,A!$A$2:$A$1001,0))</f>
        <v>2005</v>
      </c>
      <c r="K167" s="29" t="str">
        <f t="array" ref="K167">INDEX(A!$I$2:$I$1001,MATCH(EF!C167,A!$A$2:$A$1001,0))</f>
        <v>NA</v>
      </c>
      <c r="L167" s="29" t="str">
        <f t="array" ref="L167">INDEX(A!$J$2:$J$1001,MATCH(EF!C167,A!$A$2:$A$1001,0))</f>
        <v>Decreto 20371. Periódico número 32. Sección IX. Tomo CCCXLVI</v>
      </c>
      <c r="M167" s="29">
        <f t="array" ref="M167">INDEX(A!$K$2:$K$1001,MATCH(EF!C167,A!$A$2:$A$1001,0))</f>
        <v>712500</v>
      </c>
      <c r="N167" s="29">
        <f t="array" ref="N167">INDEX(A!$L$2:$L$1001,MATCH(EF!C167,A!$A$2:$A$1001,0))</f>
        <v>0</v>
      </c>
      <c r="O167" s="30" t="str">
        <f t="shared" si="0"/>
        <v>7</v>
      </c>
      <c r="P167" s="30" t="str">
        <f t="shared" si="1"/>
        <v>125</v>
      </c>
      <c r="Q167" s="30" t="str">
        <f t="array" ref="Q167">IF(O167="7",IF(P167="000","Sin región al ser un intermunicipal",INDEX(B!$C$2:$C$126,MATCH(EF!P167,B!$A$2:$A$126,0))),"Sin región al ser un ente Estatal")</f>
        <v>Altos Sur</v>
      </c>
      <c r="R167" s="31">
        <f t="array" ref="R167">IF(O167="7",IF(P167="000","N/A",INDEX(B!$D$2:$D$126,MATCH(EF!P167,B!$A$2:$A$126,0))),B!$D$127)</f>
        <v>18952</v>
      </c>
      <c r="S167" s="31">
        <f t="array" ref="S167">IF(O167="7",IF(P167="000","N/A",INDEX(B!$E$2:$E$126,MATCH(EF!P167,B!$A$2:$A$126,0))),B!$E$127)</f>
        <v>18341</v>
      </c>
    </row>
    <row r="168" spans="1:19" ht="15.75" customHeight="1">
      <c r="A168" s="23">
        <f>COUNTIF(A!$A$2:$A$1001,"&lt;="&amp;A!A168)</f>
        <v>248</v>
      </c>
      <c r="B168" s="24">
        <v>167</v>
      </c>
      <c r="C168" s="29" t="str">
        <f t="array" ref="C168">INDEX(A!$A$2:$A$1001,MATCH(EF!B168,EF!$A$2:$A$1001,0))</f>
        <v>San Juan de los Lagos</v>
      </c>
      <c r="D168" s="29" t="str">
        <f t="array" ref="D168">INDEX(A!$B$2:$B$1001,MATCH(EF!C168,A!$A$2:$A$1001,0))</f>
        <v>Municipal</v>
      </c>
      <c r="E168" s="29" t="str">
        <f t="array" ref="E168">INDEX(A!$C$2:$C$1001,MATCH(EF!C168,A!$A$2:$A$1001,0))</f>
        <v>Sí</v>
      </c>
      <c r="F168" s="29">
        <f t="array" ref="F168">INDEX(A!$D$2:$D$1001,MATCH(EF!C168,A!$A$2:$A$1001,0))</f>
        <v>73</v>
      </c>
      <c r="G168" s="29" t="str">
        <f t="array" ref="G168">INDEX(A!$E$2:$E$1001,MATCH(EF!C168,A!$A$2:$A$1001,0))</f>
        <v>Gobierno</v>
      </c>
      <c r="H168" s="29" t="str">
        <f t="array" ref="H168">INDEX(A!$F$2:$F$1001,MATCH(EF!C168,A!$A$2:$A$1001,0))</f>
        <v>Ejecutivo</v>
      </c>
      <c r="I168" s="29" t="str">
        <f t="array" ref="I168">INDEX(A!$G$2:$G$1001,MATCH(EF!C168,A!$A$2:$A$1001,0))</f>
        <v>Dependencia</v>
      </c>
      <c r="J168" s="29">
        <f t="array" ref="J168">INDEX(A!$H$2:$H$1001,MATCH(EF!C168,A!$A$2:$A$1001,0))</f>
        <v>1824</v>
      </c>
      <c r="K168" s="29" t="str">
        <f t="array" ref="K168">INDEX(A!$I$2:$I$1001,MATCH(EF!C168,A!$A$2:$A$1001,0))</f>
        <v>NA</v>
      </c>
      <c r="L168" s="29" t="str">
        <f t="array" ref="L168">INDEX(A!$J$2:$J$1001,MATCH(EF!C168,A!$A$2:$A$1001,0))</f>
        <v>NA</v>
      </c>
      <c r="M168" s="29">
        <f t="array" ref="M168">INDEX(A!$K$2:$K$1001,MATCH(EF!C168,A!$A$2:$A$1001,0))</f>
        <v>707300</v>
      </c>
      <c r="N168" s="29">
        <f t="array" ref="N168">INDEX(A!$L$2:$L$1001,MATCH(EF!C168,A!$A$2:$A$1001,0))</f>
        <v>0</v>
      </c>
      <c r="O168" s="30" t="str">
        <f t="shared" si="0"/>
        <v>7</v>
      </c>
      <c r="P168" s="30" t="str">
        <f t="shared" si="1"/>
        <v>073</v>
      </c>
      <c r="Q168" s="30" t="str">
        <f t="array" ref="Q168">IF(O168="7",IF(P168="000","Sin región al ser un intermunicipal",INDEX(B!$C$2:$C$126,MATCH(EF!P168,B!$A$2:$A$126,0))),"Sin región al ser un ente Estatal")</f>
        <v>Altos Norte</v>
      </c>
      <c r="R168" s="31">
        <f t="array" ref="R168">IF(O168="7",IF(P168="000","N/A",INDEX(B!$D$2:$D$126,MATCH(EF!P168,B!$A$2:$A$126,0))),B!$D$127)</f>
        <v>69725</v>
      </c>
      <c r="S168" s="31">
        <f t="array" ref="S168">IF(O168="7",IF(P168="000","N/A",INDEX(B!$E$2:$E$126,MATCH(EF!P168,B!$A$2:$A$126,0))),B!$E$127)</f>
        <v>72230</v>
      </c>
    </row>
    <row r="169" spans="1:19" ht="15.75" customHeight="1">
      <c r="A169" s="23">
        <f>COUNTIF(A!$A$2:$A$1001,"&lt;="&amp;A!A169)</f>
        <v>244</v>
      </c>
      <c r="B169" s="24">
        <v>168</v>
      </c>
      <c r="C169" s="29" t="str">
        <f t="array" ref="C169">INDEX(A!$A$2:$A$1001,MATCH(EF!B169,EF!$A$2:$A$1001,0))</f>
        <v>San Juanito de Escobedo</v>
      </c>
      <c r="D169" s="29" t="str">
        <f t="array" ref="D169">INDEX(A!$B$2:$B$1001,MATCH(EF!C169,A!$A$2:$A$1001,0))</f>
        <v>Municipal</v>
      </c>
      <c r="E169" s="29" t="str">
        <f t="array" ref="E169">INDEX(A!$C$2:$C$1001,MATCH(EF!C169,A!$A$2:$A$1001,0))</f>
        <v>Sí</v>
      </c>
      <c r="F169" s="29">
        <f t="array" ref="F169">INDEX(A!$D$2:$D$1001,MATCH(EF!C169,A!$A$2:$A$1001,0))</f>
        <v>7</v>
      </c>
      <c r="G169" s="29" t="str">
        <f t="array" ref="G169">INDEX(A!$E$2:$E$1001,MATCH(EF!C169,A!$A$2:$A$1001,0))</f>
        <v>Gobierno</v>
      </c>
      <c r="H169" s="29" t="str">
        <f t="array" ref="H169">INDEX(A!$F$2:$F$1001,MATCH(EF!C169,A!$A$2:$A$1001,0))</f>
        <v>Ejecutivo</v>
      </c>
      <c r="I169" s="29" t="str">
        <f t="array" ref="I169">INDEX(A!$G$2:$G$1001,MATCH(EF!C169,A!$A$2:$A$1001,0))</f>
        <v>Dependencia</v>
      </c>
      <c r="J169" s="29">
        <f t="array" ref="J169">INDEX(A!$H$2:$H$1001,MATCH(EF!C169,A!$A$2:$A$1001,0))</f>
        <v>1939</v>
      </c>
      <c r="K169" s="29" t="str">
        <f t="array" ref="K169">INDEX(A!$I$2:$I$1001,MATCH(EF!C169,A!$A$2:$A$1001,0))</f>
        <v>NA</v>
      </c>
      <c r="L169" s="29" t="str">
        <f t="array" ref="L169">INDEX(A!$J$2:$J$1001,MATCH(EF!C169,A!$A$2:$A$1001,0))</f>
        <v xml:space="preserve">San Juanito de Escobedo
Decreto número 17112. 
Antonio Escobedo
Decreto número 4499. </v>
      </c>
      <c r="M169" s="29">
        <f t="array" ref="M169">INDEX(A!$K$2:$K$1001,MATCH(EF!C169,A!$A$2:$A$1001,0))</f>
        <v>700700</v>
      </c>
      <c r="N169" s="29">
        <f t="array" ref="N169">INDEX(A!$L$2:$L$1001,MATCH(EF!C169,A!$A$2:$A$1001,0))</f>
        <v>0</v>
      </c>
      <c r="O169" s="30" t="str">
        <f t="shared" si="0"/>
        <v>7</v>
      </c>
      <c r="P169" s="30" t="str">
        <f t="shared" si="1"/>
        <v>007</v>
      </c>
      <c r="Q169" s="30" t="str">
        <f t="array" ref="Q169">IF(O169="7",IF(P169="000","Sin región al ser un intermunicipal",INDEX(B!$C$2:$C$126,MATCH(EF!P169,B!$A$2:$A$126,0))),"Sin región al ser un ente Estatal")</f>
        <v>Valles</v>
      </c>
      <c r="R169" s="31">
        <f t="array" ref="R169">IF(O169="7",IF(P169="000","N/A",INDEX(B!$D$2:$D$126,MATCH(EF!P169,B!$A$2:$A$126,0))),B!$D$127)</f>
        <v>9420</v>
      </c>
      <c r="S169" s="31">
        <f t="array" ref="S169">IF(O169="7",IF(P169="000","N/A",INDEX(B!$E$2:$E$126,MATCH(EF!P169,B!$A$2:$A$126,0))),B!$E$127)</f>
        <v>9433</v>
      </c>
    </row>
    <row r="170" spans="1:19" ht="15.75" customHeight="1">
      <c r="A170" s="23">
        <f>COUNTIF(A!$A$2:$A$1001,"&lt;="&amp;A!A170)</f>
        <v>264</v>
      </c>
      <c r="B170" s="24">
        <v>169</v>
      </c>
      <c r="C170" s="29" t="str">
        <f t="array" ref="C170">INDEX(A!$A$2:$A$1001,MATCH(EF!B170,EF!$A$2:$A$1001,0))</f>
        <v>San Julián</v>
      </c>
      <c r="D170" s="29" t="str">
        <f t="array" ref="D170">INDEX(A!$B$2:$B$1001,MATCH(EF!C170,A!$A$2:$A$1001,0))</f>
        <v>Municipal</v>
      </c>
      <c r="E170" s="29" t="str">
        <f t="array" ref="E170">INDEX(A!$C$2:$C$1001,MATCH(EF!C170,A!$A$2:$A$1001,0))</f>
        <v>Sí</v>
      </c>
      <c r="F170" s="29">
        <f t="array" ref="F170">INDEX(A!$D$2:$D$1001,MATCH(EF!C170,A!$A$2:$A$1001,0))</f>
        <v>74</v>
      </c>
      <c r="G170" s="29" t="str">
        <f t="array" ref="G170">INDEX(A!$E$2:$E$1001,MATCH(EF!C170,A!$A$2:$A$1001,0))</f>
        <v>Gobierno</v>
      </c>
      <c r="H170" s="29" t="str">
        <f t="array" ref="H170">INDEX(A!$F$2:$F$1001,MATCH(EF!C170,A!$A$2:$A$1001,0))</f>
        <v>Ejecutivo</v>
      </c>
      <c r="I170" s="29" t="str">
        <f t="array" ref="I170">INDEX(A!$G$2:$G$1001,MATCH(EF!C170,A!$A$2:$A$1001,0))</f>
        <v>Dependencia</v>
      </c>
      <c r="J170" s="29">
        <f t="array" ref="J170">INDEX(A!$H$2:$H$1001,MATCH(EF!C170,A!$A$2:$A$1001,0))</f>
        <v>1912</v>
      </c>
      <c r="K170" s="29" t="str">
        <f t="array" ref="K170">INDEX(A!$I$2:$I$1001,MATCH(EF!C170,A!$A$2:$A$1001,0))</f>
        <v>NA</v>
      </c>
      <c r="L170" s="29" t="str">
        <f t="array" ref="L170">INDEX(A!$J$2:$J$1001,MATCH(EF!C170,A!$A$2:$A$1001,0))</f>
        <v>NA</v>
      </c>
      <c r="M170" s="29">
        <f t="array" ref="M170">INDEX(A!$K$2:$K$1001,MATCH(EF!C170,A!$A$2:$A$1001,0))</f>
        <v>707400</v>
      </c>
      <c r="N170" s="29">
        <f t="array" ref="N170">INDEX(A!$L$2:$L$1001,MATCH(EF!C170,A!$A$2:$A$1001,0))</f>
        <v>0</v>
      </c>
      <c r="O170" s="30" t="str">
        <f t="shared" si="0"/>
        <v>7</v>
      </c>
      <c r="P170" s="30" t="str">
        <f t="shared" si="1"/>
        <v>074</v>
      </c>
      <c r="Q170" s="30" t="str">
        <f t="array" ref="Q170">IF(O170="7",IF(P170="000","Sin región al ser un intermunicipal",INDEX(B!$C$2:$C$126,MATCH(EF!P170,B!$A$2:$A$126,0))),"Sin región al ser un ente Estatal")</f>
        <v>Altos Sur</v>
      </c>
      <c r="R170" s="31">
        <f t="array" ref="R170">IF(O170="7",IF(P170="000","N/A",INDEX(B!$D$2:$D$126,MATCH(EF!P170,B!$A$2:$A$126,0))),B!$D$127)</f>
        <v>15890</v>
      </c>
      <c r="S170" s="31">
        <f t="array" ref="S170">IF(O170="7",IF(P170="000","N/A",INDEX(B!$E$2:$E$126,MATCH(EF!P170,B!$A$2:$A$126,0))),B!$E$127)</f>
        <v>16792</v>
      </c>
    </row>
    <row r="171" spans="1:19" ht="15.75" customHeight="1">
      <c r="A171" s="23">
        <f>COUNTIF(A!$A$2:$A$1001,"&lt;="&amp;A!A171)</f>
        <v>256</v>
      </c>
      <c r="B171" s="24">
        <v>170</v>
      </c>
      <c r="C171" s="29" t="str">
        <f t="array" ref="C171">INDEX(A!$A$2:$A$1001,MATCH(EF!B171,EF!$A$2:$A$1001,0))</f>
        <v>San Marcos</v>
      </c>
      <c r="D171" s="29" t="str">
        <f t="array" ref="D171">INDEX(A!$B$2:$B$1001,MATCH(EF!C171,A!$A$2:$A$1001,0))</f>
        <v>Municipal</v>
      </c>
      <c r="E171" s="29" t="str">
        <f t="array" ref="E171">INDEX(A!$C$2:$C$1001,MATCH(EF!C171,A!$A$2:$A$1001,0))</f>
        <v>Sí</v>
      </c>
      <c r="F171" s="29">
        <f t="array" ref="F171">INDEX(A!$D$2:$D$1001,MATCH(EF!C171,A!$A$2:$A$1001,0))</f>
        <v>75</v>
      </c>
      <c r="G171" s="29" t="str">
        <f t="array" ref="G171">INDEX(A!$E$2:$E$1001,MATCH(EF!C171,A!$A$2:$A$1001,0))</f>
        <v>Gobierno</v>
      </c>
      <c r="H171" s="29" t="str">
        <f t="array" ref="H171">INDEX(A!$F$2:$F$1001,MATCH(EF!C171,A!$A$2:$A$1001,0))</f>
        <v>Ejecutivo</v>
      </c>
      <c r="I171" s="29" t="str">
        <f t="array" ref="I171">INDEX(A!$G$2:$G$1001,MATCH(EF!C171,A!$A$2:$A$1001,0))</f>
        <v>Dependencia</v>
      </c>
      <c r="J171" s="29">
        <f t="array" ref="J171">INDEX(A!$H$2:$H$1001,MATCH(EF!C171,A!$A$2:$A$1001,0))</f>
        <v>1907</v>
      </c>
      <c r="K171" s="29" t="str">
        <f t="array" ref="K171">INDEX(A!$I$2:$I$1001,MATCH(EF!C171,A!$A$2:$A$1001,0))</f>
        <v>NA</v>
      </c>
      <c r="L171" s="29" t="str">
        <f t="array" ref="L171">INDEX(A!$J$2:$J$1001,MATCH(EF!C171,A!$A$2:$A$1001,0))</f>
        <v>NA</v>
      </c>
      <c r="M171" s="29">
        <f t="array" ref="M171">INDEX(A!$K$2:$K$1001,MATCH(EF!C171,A!$A$2:$A$1001,0))</f>
        <v>707500</v>
      </c>
      <c r="N171" s="29">
        <f t="array" ref="N171">INDEX(A!$L$2:$L$1001,MATCH(EF!C171,A!$A$2:$A$1001,0))</f>
        <v>0</v>
      </c>
      <c r="O171" s="30" t="str">
        <f t="shared" si="0"/>
        <v>7</v>
      </c>
      <c r="P171" s="30" t="str">
        <f t="shared" si="1"/>
        <v>075</v>
      </c>
      <c r="Q171" s="30" t="str">
        <f t="array" ref="Q171">IF(O171="7",IF(P171="000","Sin región al ser un intermunicipal",INDEX(B!$C$2:$C$126,MATCH(EF!P171,B!$A$2:$A$126,0))),"Sin región al ser un ente Estatal")</f>
        <v>Valles</v>
      </c>
      <c r="R171" s="31">
        <f t="array" ref="R171">IF(O171="7",IF(P171="000","N/A",INDEX(B!$D$2:$D$126,MATCH(EF!P171,B!$A$2:$A$126,0))),B!$D$127)</f>
        <v>3783</v>
      </c>
      <c r="S171" s="31">
        <f t="array" ref="S171">IF(O171="7",IF(P171="000","N/A",INDEX(B!$E$2:$E$126,MATCH(EF!P171,B!$A$2:$A$126,0))),B!$E$127)</f>
        <v>3791</v>
      </c>
    </row>
    <row r="172" spans="1:19" ht="15.75" customHeight="1">
      <c r="A172" s="23">
        <f>COUNTIF(A!$A$2:$A$1001,"&lt;="&amp;A!A172)</f>
        <v>258</v>
      </c>
      <c r="B172" s="24">
        <v>171</v>
      </c>
      <c r="C172" s="29" t="str">
        <f t="array" ref="C172">INDEX(A!$A$2:$A$1001,MATCH(EF!B172,EF!$A$2:$A$1001,0))</f>
        <v>San Martín de Bolaños</v>
      </c>
      <c r="D172" s="29" t="str">
        <f t="array" ref="D172">INDEX(A!$B$2:$B$1001,MATCH(EF!C172,A!$A$2:$A$1001,0))</f>
        <v>Municipal</v>
      </c>
      <c r="E172" s="29" t="str">
        <f t="array" ref="E172">INDEX(A!$C$2:$C$1001,MATCH(EF!C172,A!$A$2:$A$1001,0))</f>
        <v>Sí</v>
      </c>
      <c r="F172" s="29">
        <f t="array" ref="F172">INDEX(A!$D$2:$D$1001,MATCH(EF!C172,A!$A$2:$A$1001,0))</f>
        <v>76</v>
      </c>
      <c r="G172" s="29" t="str">
        <f t="array" ref="G172">INDEX(A!$E$2:$E$1001,MATCH(EF!C172,A!$A$2:$A$1001,0))</f>
        <v>Gobierno</v>
      </c>
      <c r="H172" s="29" t="str">
        <f t="array" ref="H172">INDEX(A!$F$2:$F$1001,MATCH(EF!C172,A!$A$2:$A$1001,0))</f>
        <v>Ejecutivo</v>
      </c>
      <c r="I172" s="29" t="str">
        <f t="array" ref="I172">INDEX(A!$G$2:$G$1001,MATCH(EF!C172,A!$A$2:$A$1001,0))</f>
        <v>Dependencia</v>
      </c>
      <c r="J172" s="29">
        <f t="array" ref="J172">INDEX(A!$H$2:$H$1001,MATCH(EF!C172,A!$A$2:$A$1001,0))</f>
        <v>1824</v>
      </c>
      <c r="K172" s="29" t="str">
        <f t="array" ref="K172">INDEX(A!$I$2:$I$1001,MATCH(EF!C172,A!$A$2:$A$1001,0))</f>
        <v>NA</v>
      </c>
      <c r="L172" s="29" t="str">
        <f t="array" ref="L172">INDEX(A!$J$2:$J$1001,MATCH(EF!C172,A!$A$2:$A$1001,0))</f>
        <v>NA</v>
      </c>
      <c r="M172" s="29">
        <f t="array" ref="M172">INDEX(A!$K$2:$K$1001,MATCH(EF!C172,A!$A$2:$A$1001,0))</f>
        <v>707600</v>
      </c>
      <c r="N172" s="29">
        <f t="array" ref="N172">INDEX(A!$L$2:$L$1001,MATCH(EF!C172,A!$A$2:$A$1001,0))</f>
        <v>0</v>
      </c>
      <c r="O172" s="30" t="str">
        <f t="shared" si="0"/>
        <v>7</v>
      </c>
      <c r="P172" s="30" t="str">
        <f t="shared" si="1"/>
        <v>076</v>
      </c>
      <c r="Q172" s="30" t="str">
        <f t="array" ref="Q172">IF(O172="7",IF(P172="000","Sin región al ser un intermunicipal",INDEX(B!$C$2:$C$126,MATCH(EF!P172,B!$A$2:$A$126,0))),"Sin región al ser un ente Estatal")</f>
        <v>Norte</v>
      </c>
      <c r="R172" s="31">
        <f t="array" ref="R172">IF(O172="7",IF(P172="000","N/A",INDEX(B!$D$2:$D$126,MATCH(EF!P172,B!$A$2:$A$126,0))),B!$D$127)</f>
        <v>3122</v>
      </c>
      <c r="S172" s="31">
        <f t="array" ref="S172">IF(O172="7",IF(P172="000","N/A",INDEX(B!$E$2:$E$126,MATCH(EF!P172,B!$A$2:$A$126,0))),B!$E$127)</f>
        <v>3095</v>
      </c>
    </row>
    <row r="173" spans="1:19" ht="15.75" customHeight="1">
      <c r="A173" s="23">
        <f>COUNTIF(A!$A$2:$A$1001,"&lt;="&amp;A!A173)</f>
        <v>259</v>
      </c>
      <c r="B173" s="24">
        <v>172</v>
      </c>
      <c r="C173" s="29" t="str">
        <f t="array" ref="C173">INDEX(A!$A$2:$A$1001,MATCH(EF!B173,EF!$A$2:$A$1001,0))</f>
        <v>San Martín Hidalgo</v>
      </c>
      <c r="D173" s="29" t="str">
        <f t="array" ref="D173">INDEX(A!$B$2:$B$1001,MATCH(EF!C173,A!$A$2:$A$1001,0))</f>
        <v>Municipal</v>
      </c>
      <c r="E173" s="29" t="str">
        <f t="array" ref="E173">INDEX(A!$C$2:$C$1001,MATCH(EF!C173,A!$A$2:$A$1001,0))</f>
        <v>Sí</v>
      </c>
      <c r="F173" s="29">
        <f t="array" ref="F173">INDEX(A!$D$2:$D$1001,MATCH(EF!C173,A!$A$2:$A$1001,0))</f>
        <v>77</v>
      </c>
      <c r="G173" s="29" t="str">
        <f t="array" ref="G173">INDEX(A!$E$2:$E$1001,MATCH(EF!C173,A!$A$2:$A$1001,0))</f>
        <v>Gobierno</v>
      </c>
      <c r="H173" s="29" t="str">
        <f t="array" ref="H173">INDEX(A!$F$2:$F$1001,MATCH(EF!C173,A!$A$2:$A$1001,0))</f>
        <v>Ejecutivo</v>
      </c>
      <c r="I173" s="29" t="str">
        <f t="array" ref="I173">INDEX(A!$G$2:$G$1001,MATCH(EF!C173,A!$A$2:$A$1001,0))</f>
        <v>Dependencia</v>
      </c>
      <c r="J173" s="29">
        <f t="array" ref="J173">INDEX(A!$H$2:$H$1001,MATCH(EF!C173,A!$A$2:$A$1001,0))</f>
        <v>1824</v>
      </c>
      <c r="K173" s="29" t="str">
        <f t="array" ref="K173">INDEX(A!$I$2:$I$1001,MATCH(EF!C173,A!$A$2:$A$1001,0))</f>
        <v>NA</v>
      </c>
      <c r="L173" s="29" t="str">
        <f t="array" ref="L173">INDEX(A!$J$2:$J$1001,MATCH(EF!C173,A!$A$2:$A$1001,0))</f>
        <v>NA</v>
      </c>
      <c r="M173" s="29">
        <f t="array" ref="M173">INDEX(A!$K$2:$K$1001,MATCH(EF!C173,A!$A$2:$A$1001,0))</f>
        <v>707700</v>
      </c>
      <c r="N173" s="29">
        <f t="array" ref="N173">INDEX(A!$L$2:$L$1001,MATCH(EF!C173,A!$A$2:$A$1001,0))</f>
        <v>0</v>
      </c>
      <c r="O173" s="30" t="str">
        <f t="shared" si="0"/>
        <v>7</v>
      </c>
      <c r="P173" s="30" t="str">
        <f t="shared" si="1"/>
        <v>077</v>
      </c>
      <c r="Q173" s="30" t="str">
        <f t="array" ref="Q173">IF(O173="7",IF(P173="000","Sin región al ser un intermunicipal",INDEX(B!$C$2:$C$126,MATCH(EF!P173,B!$A$2:$A$126,0))),"Sin región al ser un ente Estatal")</f>
        <v>Lagunas</v>
      </c>
      <c r="R173" s="31">
        <f t="array" ref="R173">IF(O173="7",IF(P173="000","N/A",INDEX(B!$D$2:$D$126,MATCH(EF!P173,B!$A$2:$A$126,0))),B!$D$127)</f>
        <v>27777</v>
      </c>
      <c r="S173" s="31">
        <f t="array" ref="S173">IF(O173="7",IF(P173="000","N/A",INDEX(B!$E$2:$E$126,MATCH(EF!P173,B!$A$2:$A$126,0))),B!$E$127)</f>
        <v>28102</v>
      </c>
    </row>
    <row r="174" spans="1:19" ht="15.75" customHeight="1">
      <c r="A174" s="23">
        <f>COUNTIF(A!$A$2:$A$1001,"&lt;="&amp;A!A174)</f>
        <v>260</v>
      </c>
      <c r="B174" s="24">
        <v>173</v>
      </c>
      <c r="C174" s="29" t="str">
        <f t="array" ref="C174">INDEX(A!$A$2:$A$1001,MATCH(EF!B174,EF!$A$2:$A$1001,0))</f>
        <v>San Miguel el Alto</v>
      </c>
      <c r="D174" s="29" t="str">
        <f t="array" ref="D174">INDEX(A!$B$2:$B$1001,MATCH(EF!C174,A!$A$2:$A$1001,0))</f>
        <v>Municipal</v>
      </c>
      <c r="E174" s="29" t="str">
        <f t="array" ref="E174">INDEX(A!$C$2:$C$1001,MATCH(EF!C174,A!$A$2:$A$1001,0))</f>
        <v>Sí</v>
      </c>
      <c r="F174" s="29">
        <f t="array" ref="F174">INDEX(A!$D$2:$D$1001,MATCH(EF!C174,A!$A$2:$A$1001,0))</f>
        <v>78</v>
      </c>
      <c r="G174" s="29" t="str">
        <f t="array" ref="G174">INDEX(A!$E$2:$E$1001,MATCH(EF!C174,A!$A$2:$A$1001,0))</f>
        <v>Gobierno</v>
      </c>
      <c r="H174" s="29" t="str">
        <f t="array" ref="H174">INDEX(A!$F$2:$F$1001,MATCH(EF!C174,A!$A$2:$A$1001,0))</f>
        <v>Ejecutivo</v>
      </c>
      <c r="I174" s="29" t="str">
        <f t="array" ref="I174">INDEX(A!$G$2:$G$1001,MATCH(EF!C174,A!$A$2:$A$1001,0))</f>
        <v>Dependencia</v>
      </c>
      <c r="J174" s="29">
        <f t="array" ref="J174">INDEX(A!$H$2:$H$1001,MATCH(EF!C174,A!$A$2:$A$1001,0))</f>
        <v>1824</v>
      </c>
      <c r="K174" s="29" t="str">
        <f t="array" ref="K174">INDEX(A!$I$2:$I$1001,MATCH(EF!C174,A!$A$2:$A$1001,0))</f>
        <v>NA</v>
      </c>
      <c r="L174" s="29" t="str">
        <f t="array" ref="L174">INDEX(A!$J$2:$J$1001,MATCH(EF!C174,A!$A$2:$A$1001,0))</f>
        <v>NA</v>
      </c>
      <c r="M174" s="29">
        <f t="array" ref="M174">INDEX(A!$K$2:$K$1001,MATCH(EF!C174,A!$A$2:$A$1001,0))</f>
        <v>707800</v>
      </c>
      <c r="N174" s="29">
        <f t="array" ref="N174">INDEX(A!$L$2:$L$1001,MATCH(EF!C174,A!$A$2:$A$1001,0))</f>
        <v>0</v>
      </c>
      <c r="O174" s="30" t="str">
        <f t="shared" si="0"/>
        <v>7</v>
      </c>
      <c r="P174" s="30" t="str">
        <f t="shared" si="1"/>
        <v>078</v>
      </c>
      <c r="Q174" s="30" t="str">
        <f t="array" ref="Q174">IF(O174="7",IF(P174="000","Sin región al ser un intermunicipal",INDEX(B!$C$2:$C$126,MATCH(EF!P174,B!$A$2:$A$126,0))),"Sin región al ser un ente Estatal")</f>
        <v>Altos Sur</v>
      </c>
      <c r="R174" s="31">
        <f t="array" ref="R174">IF(O174="7",IF(P174="000","N/A",INDEX(B!$D$2:$D$126,MATCH(EF!P174,B!$A$2:$A$126,0))),B!$D$127)</f>
        <v>32960</v>
      </c>
      <c r="S174" s="31">
        <f t="array" ref="S174">IF(O174="7",IF(P174="000","N/A",INDEX(B!$E$2:$E$126,MATCH(EF!P174,B!$A$2:$A$126,0))),B!$E$127)</f>
        <v>31965</v>
      </c>
    </row>
    <row r="175" spans="1:19" ht="15.75" customHeight="1">
      <c r="A175" s="23">
        <f>COUNTIF(A!$A$2:$A$1001,"&lt;="&amp;A!A175)</f>
        <v>245</v>
      </c>
      <c r="B175" s="24">
        <v>174</v>
      </c>
      <c r="C175" s="29" t="str">
        <f t="array" ref="C175">INDEX(A!$A$2:$A$1001,MATCH(EF!B175,EF!$A$2:$A$1001,0))</f>
        <v>San Pedro Tlaquepaque</v>
      </c>
      <c r="D175" s="29" t="str">
        <f t="array" ref="D175">INDEX(A!$B$2:$B$1001,MATCH(EF!C175,A!$A$2:$A$1001,0))</f>
        <v>Municipal</v>
      </c>
      <c r="E175" s="29" t="str">
        <f t="array" ref="E175">INDEX(A!$C$2:$C$1001,MATCH(EF!C175,A!$A$2:$A$1001,0))</f>
        <v>Sí</v>
      </c>
      <c r="F175" s="29">
        <f t="array" ref="F175">INDEX(A!$D$2:$D$1001,MATCH(EF!C175,A!$A$2:$A$1001,0))</f>
        <v>98</v>
      </c>
      <c r="G175" s="29" t="str">
        <f t="array" ref="G175">INDEX(A!$E$2:$E$1001,MATCH(EF!C175,A!$A$2:$A$1001,0))</f>
        <v>Gobierno</v>
      </c>
      <c r="H175" s="29" t="str">
        <f t="array" ref="H175">INDEX(A!$F$2:$F$1001,MATCH(EF!C175,A!$A$2:$A$1001,0))</f>
        <v>Ejecutivo</v>
      </c>
      <c r="I175" s="29" t="str">
        <f t="array" ref="I175">INDEX(A!$G$2:$G$1001,MATCH(EF!C175,A!$A$2:$A$1001,0))</f>
        <v>Dependencia</v>
      </c>
      <c r="J175" s="29">
        <f t="array" ref="J175">INDEX(A!$H$2:$H$1001,MATCH(EF!C175,A!$A$2:$A$1001,0))</f>
        <v>1824</v>
      </c>
      <c r="K175" s="29" t="str">
        <f t="array" ref="K175">INDEX(A!$I$2:$I$1001,MATCH(EF!C175,A!$A$2:$A$1001,0))</f>
        <v>NA</v>
      </c>
      <c r="L175" s="29" t="str">
        <f t="array" ref="L175">INDEX(A!$J$2:$J$1001,MATCH(EF!C175,A!$A$2:$A$1001,0))</f>
        <v>San Pedro Tlaquepaque
Decreto 23598/LIX/11. Periódico número 10. Sección III Tomo CCCLXXI</v>
      </c>
      <c r="M175" s="29">
        <f t="array" ref="M175">INDEX(A!$K$2:$K$1001,MATCH(EF!C175,A!$A$2:$A$1001,0))</f>
        <v>709800</v>
      </c>
      <c r="N175" s="29">
        <f t="array" ref="N175">INDEX(A!$L$2:$L$1001,MATCH(EF!C175,A!$A$2:$A$1001,0))</f>
        <v>0</v>
      </c>
      <c r="O175" s="30" t="str">
        <f t="shared" si="0"/>
        <v>7</v>
      </c>
      <c r="P175" s="30" t="str">
        <f t="shared" si="1"/>
        <v>098</v>
      </c>
      <c r="Q175" s="30" t="str">
        <f t="array" ref="Q175">IF(O175="7",IF(P175="000","Sin región al ser un intermunicipal",INDEX(B!$C$2:$C$126,MATCH(EF!P175,B!$A$2:$A$126,0))),"Sin región al ser un ente Estatal")</f>
        <v>Centro</v>
      </c>
      <c r="R175" s="31">
        <f t="array" ref="R175">IF(O175="7",IF(P175="000","N/A",INDEX(B!$D$2:$D$126,MATCH(EF!P175,B!$A$2:$A$126,0))),B!$D$127)</f>
        <v>664193</v>
      </c>
      <c r="S175" s="31">
        <f t="array" ref="S175">IF(O175="7",IF(P175="000","N/A",INDEX(B!$E$2:$E$126,MATCH(EF!P175,B!$A$2:$A$126,0))),B!$E$127)</f>
        <v>687127</v>
      </c>
    </row>
    <row r="176" spans="1:19" ht="15.75" customHeight="1">
      <c r="A176" s="23">
        <f>COUNTIF(A!$A$2:$A$1001,"&lt;="&amp;A!A176)</f>
        <v>267</v>
      </c>
      <c r="B176" s="24">
        <v>175</v>
      </c>
      <c r="C176" s="29" t="str">
        <f t="array" ref="C176">INDEX(A!$A$2:$A$1001,MATCH(EF!B176,EF!$A$2:$A$1001,0))</f>
        <v>San Sebastián del Oeste</v>
      </c>
      <c r="D176" s="29" t="str">
        <f t="array" ref="D176">INDEX(A!$B$2:$B$1001,MATCH(EF!C176,A!$A$2:$A$1001,0))</f>
        <v>Municipal</v>
      </c>
      <c r="E176" s="29" t="str">
        <f t="array" ref="E176">INDEX(A!$C$2:$C$1001,MATCH(EF!C176,A!$A$2:$A$1001,0))</f>
        <v>Sí</v>
      </c>
      <c r="F176" s="29">
        <f t="array" ref="F176">INDEX(A!$D$2:$D$1001,MATCH(EF!C176,A!$A$2:$A$1001,0))</f>
        <v>80</v>
      </c>
      <c r="G176" s="29" t="str">
        <f t="array" ref="G176">INDEX(A!$E$2:$E$1001,MATCH(EF!C176,A!$A$2:$A$1001,0))</f>
        <v>Gobierno</v>
      </c>
      <c r="H176" s="29" t="str">
        <f t="array" ref="H176">INDEX(A!$F$2:$F$1001,MATCH(EF!C176,A!$A$2:$A$1001,0))</f>
        <v>Ejecutivo</v>
      </c>
      <c r="I176" s="29" t="str">
        <f t="array" ref="I176">INDEX(A!$G$2:$G$1001,MATCH(EF!C176,A!$A$2:$A$1001,0))</f>
        <v>Dependencia</v>
      </c>
      <c r="J176" s="29">
        <f t="array" ref="J176">INDEX(A!$H$2:$H$1001,MATCH(EF!C176,A!$A$2:$A$1001,0))</f>
        <v>1824</v>
      </c>
      <c r="K176" s="29" t="str">
        <f t="array" ref="K176">INDEX(A!$I$2:$I$1001,MATCH(EF!C176,A!$A$2:$A$1001,0))</f>
        <v>NA</v>
      </c>
      <c r="L176" s="29" t="str">
        <f t="array" ref="L176">INDEX(A!$J$2:$J$1001,MATCH(EF!C176,A!$A$2:$A$1001,0))</f>
        <v>NA</v>
      </c>
      <c r="M176" s="29">
        <f t="array" ref="M176">INDEX(A!$K$2:$K$1001,MATCH(EF!C176,A!$A$2:$A$1001,0))</f>
        <v>708000</v>
      </c>
      <c r="N176" s="29">
        <f t="array" ref="N176">INDEX(A!$L$2:$L$1001,MATCH(EF!C176,A!$A$2:$A$1001,0))</f>
        <v>0</v>
      </c>
      <c r="O176" s="30" t="str">
        <f t="shared" si="0"/>
        <v>7</v>
      </c>
      <c r="P176" s="30" t="str">
        <f t="shared" si="1"/>
        <v>080</v>
      </c>
      <c r="Q176" s="30" t="str">
        <f t="array" ref="Q176">IF(O176="7",IF(P176="000","Sin región al ser un intermunicipal",INDEX(B!$C$2:$C$126,MATCH(EF!P176,B!$A$2:$A$126,0))),"Sin región al ser un ente Estatal")</f>
        <v>Costa Sierra Occidental</v>
      </c>
      <c r="R176" s="31">
        <f t="array" ref="R176">IF(O176="7",IF(P176="000","N/A",INDEX(B!$D$2:$D$126,MATCH(EF!P176,B!$A$2:$A$126,0))),B!$D$127)</f>
        <v>5643</v>
      </c>
      <c r="S176" s="31">
        <f t="array" ref="S176">IF(O176="7",IF(P176="000","N/A",INDEX(B!$E$2:$E$126,MATCH(EF!P176,B!$A$2:$A$126,0))),B!$E$127)</f>
        <v>5086</v>
      </c>
    </row>
    <row r="177" spans="1:19" ht="15.75" customHeight="1">
      <c r="A177" s="23">
        <f>COUNTIF(A!$A$2:$A$1001,"&lt;="&amp;A!A177)</f>
        <v>268</v>
      </c>
      <c r="B177" s="24">
        <v>176</v>
      </c>
      <c r="C177" s="29" t="str">
        <f t="array" ref="C177">INDEX(A!$A$2:$A$1001,MATCH(EF!B177,EF!$A$2:$A$1001,0))</f>
        <v>Santa María de los Ángeles</v>
      </c>
      <c r="D177" s="29" t="str">
        <f t="array" ref="D177">INDEX(A!$B$2:$B$1001,MATCH(EF!C177,A!$A$2:$A$1001,0))</f>
        <v>Municipal</v>
      </c>
      <c r="E177" s="29" t="str">
        <f t="array" ref="E177">INDEX(A!$C$2:$C$1001,MATCH(EF!C177,A!$A$2:$A$1001,0))</f>
        <v>Sí</v>
      </c>
      <c r="F177" s="29">
        <f t="array" ref="F177">INDEX(A!$D$2:$D$1001,MATCH(EF!C177,A!$A$2:$A$1001,0))</f>
        <v>81</v>
      </c>
      <c r="G177" s="29" t="str">
        <f t="array" ref="G177">INDEX(A!$E$2:$E$1001,MATCH(EF!C177,A!$A$2:$A$1001,0))</f>
        <v>Gobierno</v>
      </c>
      <c r="H177" s="29" t="str">
        <f t="array" ref="H177">INDEX(A!$F$2:$F$1001,MATCH(EF!C177,A!$A$2:$A$1001,0))</f>
        <v>Ejecutivo</v>
      </c>
      <c r="I177" s="29" t="str">
        <f t="array" ref="I177">INDEX(A!$G$2:$G$1001,MATCH(EF!C177,A!$A$2:$A$1001,0))</f>
        <v>Dependencia</v>
      </c>
      <c r="J177" s="29">
        <f t="array" ref="J177">INDEX(A!$H$2:$H$1001,MATCH(EF!C177,A!$A$2:$A$1001,0))</f>
        <v>1861</v>
      </c>
      <c r="K177" s="29" t="str">
        <f t="array" ref="K177">INDEX(A!$I$2:$I$1001,MATCH(EF!C177,A!$A$2:$A$1001,0))</f>
        <v>NA</v>
      </c>
      <c r="L177" s="29" t="str">
        <f t="array" ref="L177">INDEX(A!$J$2:$J$1001,MATCH(EF!C177,A!$A$2:$A$1001,0))</f>
        <v>NA</v>
      </c>
      <c r="M177" s="29">
        <f t="array" ref="M177">INDEX(A!$K$2:$K$1001,MATCH(EF!C177,A!$A$2:$A$1001,0))</f>
        <v>708100</v>
      </c>
      <c r="N177" s="29">
        <f t="array" ref="N177">INDEX(A!$L$2:$L$1001,MATCH(EF!C177,A!$A$2:$A$1001,0))</f>
        <v>0</v>
      </c>
      <c r="O177" s="30" t="str">
        <f t="shared" si="0"/>
        <v>7</v>
      </c>
      <c r="P177" s="30" t="str">
        <f t="shared" si="1"/>
        <v>081</v>
      </c>
      <c r="Q177" s="30" t="str">
        <f t="array" ref="Q177">IF(O177="7",IF(P177="000","Sin región al ser un intermunicipal",INDEX(B!$C$2:$C$126,MATCH(EF!P177,B!$A$2:$A$126,0))),"Sin región al ser un ente Estatal")</f>
        <v>Norte</v>
      </c>
      <c r="R177" s="31">
        <f t="array" ref="R177">IF(O177="7",IF(P177="000","N/A",INDEX(B!$D$2:$D$126,MATCH(EF!P177,B!$A$2:$A$126,0))),B!$D$127)</f>
        <v>3033</v>
      </c>
      <c r="S177" s="31">
        <f t="array" ref="S177">IF(O177="7",IF(P177="000","N/A",INDEX(B!$E$2:$E$126,MATCH(EF!P177,B!$A$2:$A$126,0))),B!$E$127)</f>
        <v>3515</v>
      </c>
    </row>
    <row r="178" spans="1:19" ht="15.75" customHeight="1">
      <c r="A178" s="23">
        <f>COUNTIF(A!$A$2:$A$1001,"&lt;="&amp;A!A178)</f>
        <v>270</v>
      </c>
      <c r="B178" s="24">
        <v>177</v>
      </c>
      <c r="C178" s="29" t="str">
        <f t="array" ref="C178">INDEX(A!$A$2:$A$1001,MATCH(EF!B178,EF!$A$2:$A$1001,0))</f>
        <v>Santa María del Oro</v>
      </c>
      <c r="D178" s="29" t="str">
        <f t="array" ref="D178">INDEX(A!$B$2:$B$1001,MATCH(EF!C178,A!$A$2:$A$1001,0))</f>
        <v>Municipal</v>
      </c>
      <c r="E178" s="29" t="str">
        <f t="array" ref="E178">INDEX(A!$C$2:$C$1001,MATCH(EF!C178,A!$A$2:$A$1001,0))</f>
        <v>Sí</v>
      </c>
      <c r="F178" s="29">
        <f t="array" ref="F178">INDEX(A!$D$2:$D$1001,MATCH(EF!C178,A!$A$2:$A$1001,0))</f>
        <v>56</v>
      </c>
      <c r="G178" s="29" t="str">
        <f t="array" ref="G178">INDEX(A!$E$2:$E$1001,MATCH(EF!C178,A!$A$2:$A$1001,0))</f>
        <v>Gobierno</v>
      </c>
      <c r="H178" s="29" t="str">
        <f t="array" ref="H178">INDEX(A!$F$2:$F$1001,MATCH(EF!C178,A!$A$2:$A$1001,0))</f>
        <v>Ejecutivo</v>
      </c>
      <c r="I178" s="29" t="str">
        <f t="array" ref="I178">INDEX(A!$G$2:$G$1001,MATCH(EF!C178,A!$A$2:$A$1001,0))</f>
        <v>Dependencia</v>
      </c>
      <c r="J178" s="29">
        <f t="array" ref="J178">INDEX(A!$H$2:$H$1001,MATCH(EF!C178,A!$A$2:$A$1001,0))</f>
        <v>1938</v>
      </c>
      <c r="K178" s="29" t="str">
        <f t="array" ref="K178">INDEX(A!$I$2:$I$1001,MATCH(EF!C178,A!$A$2:$A$1001,0))</f>
        <v>NA</v>
      </c>
      <c r="L178" s="29" t="str">
        <f t="array" ref="L178">INDEX(A!$J$2:$J$1001,MATCH(EF!C178,A!$A$2:$A$1001,0))</f>
        <v>Santa María del Oro
Decreto 17837
Manuel M. Diéguez
Decreto</v>
      </c>
      <c r="M178" s="29">
        <f t="array" ref="M178">INDEX(A!$K$2:$K$1001,MATCH(EF!C178,A!$A$2:$A$1001,0))</f>
        <v>705600</v>
      </c>
      <c r="N178" s="29">
        <f t="array" ref="N178">INDEX(A!$L$2:$L$1001,MATCH(EF!C178,A!$A$2:$A$1001,0))</f>
        <v>0</v>
      </c>
      <c r="O178" s="30" t="str">
        <f t="shared" si="0"/>
        <v>7</v>
      </c>
      <c r="P178" s="30" t="str">
        <f t="shared" si="1"/>
        <v>056</v>
      </c>
      <c r="Q178" s="30" t="str">
        <f t="array" ref="Q178">IF(O178="7",IF(P178="000","Sin región al ser un intermunicipal",INDEX(B!$C$2:$C$126,MATCH(EF!P178,B!$A$2:$A$126,0))),"Sin región al ser un ente Estatal")</f>
        <v>Sureste</v>
      </c>
      <c r="R178" s="31">
        <f t="array" ref="R178">IF(O178="7",IF(P178="000","N/A",INDEX(B!$D$2:$D$126,MATCH(EF!P178,B!$A$2:$A$126,0))),B!$D$127)</f>
        <v>2028</v>
      </c>
      <c r="S178" s="31">
        <f t="array" ref="S178">IF(O178="7",IF(P178="000","N/A",INDEX(B!$E$2:$E$126,MATCH(EF!P178,B!$A$2:$A$126,0))),B!$E$127)</f>
        <v>1815</v>
      </c>
    </row>
    <row r="179" spans="1:19" ht="15.75" customHeight="1">
      <c r="A179" s="23">
        <f>COUNTIF(A!$A$2:$A$1001,"&lt;="&amp;A!A179)</f>
        <v>203</v>
      </c>
      <c r="B179" s="24">
        <v>178</v>
      </c>
      <c r="C179" s="29" t="str">
        <f t="array" ref="C179">INDEX(A!$A$2:$A$1001,MATCH(EF!B179,EF!$A$2:$A$1001,0))</f>
        <v>Sayula</v>
      </c>
      <c r="D179" s="29" t="str">
        <f t="array" ref="D179">INDEX(A!$B$2:$B$1001,MATCH(EF!C179,A!$A$2:$A$1001,0))</f>
        <v>Municipal</v>
      </c>
      <c r="E179" s="29" t="str">
        <f t="array" ref="E179">INDEX(A!$C$2:$C$1001,MATCH(EF!C179,A!$A$2:$A$1001,0))</f>
        <v>Sí</v>
      </c>
      <c r="F179" s="29">
        <f t="array" ref="F179">INDEX(A!$D$2:$D$1001,MATCH(EF!C179,A!$A$2:$A$1001,0))</f>
        <v>82</v>
      </c>
      <c r="G179" s="29" t="str">
        <f t="array" ref="G179">INDEX(A!$E$2:$E$1001,MATCH(EF!C179,A!$A$2:$A$1001,0))</f>
        <v>Gobierno</v>
      </c>
      <c r="H179" s="29" t="str">
        <f t="array" ref="H179">INDEX(A!$F$2:$F$1001,MATCH(EF!C179,A!$A$2:$A$1001,0))</f>
        <v>Ejecutivo</v>
      </c>
      <c r="I179" s="29" t="str">
        <f t="array" ref="I179">INDEX(A!$G$2:$G$1001,MATCH(EF!C179,A!$A$2:$A$1001,0))</f>
        <v>Dependencia</v>
      </c>
      <c r="J179" s="29">
        <f t="array" ref="J179">INDEX(A!$H$2:$H$1001,MATCH(EF!C179,A!$A$2:$A$1001,0))</f>
        <v>1824</v>
      </c>
      <c r="K179" s="29" t="str">
        <f t="array" ref="K179">INDEX(A!$I$2:$I$1001,MATCH(EF!C179,A!$A$2:$A$1001,0))</f>
        <v>NA</v>
      </c>
      <c r="L179" s="29" t="str">
        <f t="array" ref="L179">INDEX(A!$J$2:$J$1001,MATCH(EF!C179,A!$A$2:$A$1001,0))</f>
        <v>NA</v>
      </c>
      <c r="M179" s="29">
        <f t="array" ref="M179">INDEX(A!$K$2:$K$1001,MATCH(EF!C179,A!$A$2:$A$1001,0))</f>
        <v>708200</v>
      </c>
      <c r="N179" s="29">
        <f t="array" ref="N179">INDEX(A!$L$2:$L$1001,MATCH(EF!C179,A!$A$2:$A$1001,0))</f>
        <v>0</v>
      </c>
      <c r="O179" s="30" t="str">
        <f t="shared" si="0"/>
        <v>7</v>
      </c>
      <c r="P179" s="30" t="str">
        <f t="shared" si="1"/>
        <v>082</v>
      </c>
      <c r="Q179" s="30" t="str">
        <f t="array" ref="Q179">IF(O179="7",IF(P179="000","Sin región al ser un intermunicipal",INDEX(B!$C$2:$C$126,MATCH(EF!P179,B!$A$2:$A$126,0))),"Sin región al ser un ente Estatal")</f>
        <v>Lagunas</v>
      </c>
      <c r="R179" s="31">
        <f t="array" ref="R179">IF(O179="7",IF(P179="000","N/A",INDEX(B!$D$2:$D$126,MATCH(EF!P179,B!$A$2:$A$126,0))),B!$D$127)</f>
        <v>36778</v>
      </c>
      <c r="S179" s="31">
        <f t="array" ref="S179">IF(O179="7",IF(P179="000","N/A",INDEX(B!$E$2:$E$126,MATCH(EF!P179,B!$A$2:$A$126,0))),B!$E$127)</f>
        <v>37186</v>
      </c>
    </row>
    <row r="180" spans="1:19" ht="15.75" customHeight="1">
      <c r="A180" s="23">
        <f>COUNTIF(A!$A$2:$A$1001,"&lt;="&amp;A!A180)</f>
        <v>272</v>
      </c>
      <c r="B180" s="24">
        <v>179</v>
      </c>
      <c r="C180" s="29" t="str">
        <f t="array" ref="C180">INDEX(A!$A$2:$A$1001,MATCH(EF!B180,EF!$A$2:$A$1001,0))</f>
        <v>Sistema Administrativo Municipal de Agua Potable y Alcantarillado de Ixtlahuacán de los Membrillos</v>
      </c>
      <c r="D180" s="29" t="str">
        <f t="array" ref="D180">INDEX(A!$B$2:$B$1001,MATCH(EF!C180,A!$A$2:$A$1001,0))</f>
        <v>Municipal</v>
      </c>
      <c r="E180" s="29" t="str">
        <f t="array" ref="E180">INDEX(A!$C$2:$C$1001,MATCH(EF!C180,A!$A$2:$A$1001,0))</f>
        <v>Sí</v>
      </c>
      <c r="F180" s="29">
        <f t="array" ref="F180">INDEX(A!$D$2:$D$1001,MATCH(EF!C180,A!$A$2:$A$1001,0))</f>
        <v>44</v>
      </c>
      <c r="G180" s="29" t="str">
        <f t="array" ref="G180">INDEX(A!$E$2:$E$1001,MATCH(EF!C180,A!$A$2:$A$1001,0))</f>
        <v>Medio ambiente</v>
      </c>
      <c r="H180" s="29" t="str">
        <f t="array" ref="H180">INDEX(A!$F$2:$F$1001,MATCH(EF!C180,A!$A$2:$A$1001,0))</f>
        <v>Ejecutivo</v>
      </c>
      <c r="I180" s="29" t="str">
        <f t="array" ref="I180">INDEX(A!$G$2:$G$1001,MATCH(EF!C180,A!$A$2:$A$1001,0))</f>
        <v>OPD</v>
      </c>
      <c r="J180" s="29">
        <f t="array" ref="J180">INDEX(A!$H$2:$H$1001,MATCH(EF!C180,A!$A$2:$A$1001,0))</f>
        <v>2016</v>
      </c>
      <c r="K180" s="29" t="str">
        <f t="array" ref="K180">INDEX(A!$I$2:$I$1001,MATCH(EF!C180,A!$A$2:$A$1001,0))</f>
        <v>NA</v>
      </c>
      <c r="L180" s="29" t="str">
        <f t="array" ref="L180">INDEX(A!$J$2:$J$1001,MATCH(EF!C180,A!$A$2:$A$1001,0))</f>
        <v>Acuerdo de ayuntamiento de sesión ordinaria 25</v>
      </c>
      <c r="M180" s="29">
        <f t="array" ref="M180">INDEX(A!$K$2:$K$1001,MATCH(EF!C180,A!$A$2:$A$1001,0))</f>
        <v>704402</v>
      </c>
      <c r="N180" s="29">
        <f t="array" ref="N180">INDEX(A!$L$2:$L$1001,MATCH(EF!C180,A!$A$2:$A$1001,0))</f>
        <v>0</v>
      </c>
      <c r="O180" s="30" t="str">
        <f t="shared" si="0"/>
        <v>7</v>
      </c>
      <c r="P180" s="30" t="str">
        <f t="shared" si="1"/>
        <v>044</v>
      </c>
      <c r="Q180" s="30" t="str">
        <f t="array" ref="Q180">IF(O180="7",IF(P180="000","Sin región al ser un intermunicipal",INDEX(B!$C$2:$C$126,MATCH(EF!P180,B!$A$2:$A$126,0))),"Sin región al ser un ente Estatal")</f>
        <v>Centro</v>
      </c>
      <c r="R180" s="31">
        <f t="array" ref="R180">IF(O180="7",IF(P180="000","N/A",INDEX(B!$D$2:$D$126,MATCH(EF!P180,B!$A$2:$A$126,0))),B!$D$127)</f>
        <v>53045</v>
      </c>
      <c r="S180" s="31">
        <f t="array" ref="S180">IF(O180="7",IF(P180="000","N/A",INDEX(B!$E$2:$E$126,MATCH(EF!P180,B!$A$2:$A$126,0))),B!$E$127)</f>
        <v>67969</v>
      </c>
    </row>
    <row r="181" spans="1:19" ht="15.75" customHeight="1">
      <c r="A181" s="23">
        <f>COUNTIF(A!$A$2:$A$1001,"&lt;="&amp;A!A181)</f>
        <v>57</v>
      </c>
      <c r="B181" s="24">
        <v>180</v>
      </c>
      <c r="C181" s="29" t="str">
        <f t="array" ref="C181">INDEX(A!$A$2:$A$1001,MATCH(EF!B181,EF!$A$2:$A$1001,0))</f>
        <v xml:space="preserve">Sistema Barquense de Agua Potable, Alcantarillado y Saneamiento (SIBAPAS) </v>
      </c>
      <c r="D181" s="29" t="str">
        <f t="array" ref="D181">INDEX(A!$B$2:$B$1001,MATCH(EF!C181,A!$A$2:$A$1001,0))</f>
        <v>Municipal</v>
      </c>
      <c r="E181" s="29" t="str">
        <f t="array" ref="E181">INDEX(A!$C$2:$C$1001,MATCH(EF!C181,A!$A$2:$A$1001,0))</f>
        <v>Sí</v>
      </c>
      <c r="F181" s="29">
        <f t="array" ref="F181">INDEX(A!$D$2:$D$1001,MATCH(EF!C181,A!$A$2:$A$1001,0))</f>
        <v>18</v>
      </c>
      <c r="G181" s="29" t="str">
        <f t="array" ref="G181">INDEX(A!$E$2:$E$1001,MATCH(EF!C181,A!$A$2:$A$1001,0))</f>
        <v>Medio ambiente</v>
      </c>
      <c r="H181" s="29" t="str">
        <f t="array" ref="H181">INDEX(A!$F$2:$F$1001,MATCH(EF!C181,A!$A$2:$A$1001,0))</f>
        <v>Ejecutivo</v>
      </c>
      <c r="I181" s="29" t="str">
        <f t="array" ref="I181">INDEX(A!$G$2:$G$1001,MATCH(EF!C181,A!$A$2:$A$1001,0))</f>
        <v>OPD</v>
      </c>
      <c r="J181" s="29">
        <f t="array" ref="J181">INDEX(A!$H$2:$H$1001,MATCH(EF!C181,A!$A$2:$A$1001,0))</f>
        <v>2004</v>
      </c>
      <c r="K181" s="29" t="str">
        <f t="array" ref="K181">INDEX(A!$I$2:$I$1001,MATCH(EF!C181,A!$A$2:$A$1001,0))</f>
        <v>NA</v>
      </c>
      <c r="L181" s="29" t="str">
        <f t="array" ref="L181">INDEX(A!$J$2:$J$1001,MATCH(EF!C181,A!$A$2:$A$1001,0))</f>
        <v>Decreto sin número</v>
      </c>
      <c r="M181" s="29">
        <f t="array" ref="M181">INDEX(A!$K$2:$K$1001,MATCH(EF!C181,A!$A$2:$A$1001,0))</f>
        <v>701803</v>
      </c>
      <c r="N181" s="29">
        <f t="array" ref="N181">INDEX(A!$L$2:$L$1001,MATCH(EF!C181,A!$A$2:$A$1001,0))</f>
        <v>0</v>
      </c>
      <c r="O181" s="30" t="str">
        <f t="shared" si="0"/>
        <v>7</v>
      </c>
      <c r="P181" s="30" t="str">
        <f t="shared" si="1"/>
        <v>018</v>
      </c>
      <c r="Q181" s="30" t="str">
        <f t="array" ref="Q181">IF(O181="7",IF(P181="000","Sin región al ser un intermunicipal",INDEX(B!$C$2:$C$126,MATCH(EF!P181,B!$A$2:$A$126,0))),"Sin región al ser un ente Estatal")</f>
        <v>Ciénega</v>
      </c>
      <c r="R181" s="31">
        <f t="array" ref="R181">IF(O181="7",IF(P181="000","N/A",INDEX(B!$D$2:$D$126,MATCH(EF!P181,B!$A$2:$A$126,0))),B!$D$127)</f>
        <v>65055</v>
      </c>
      <c r="S181" s="31">
        <f t="array" ref="S181">IF(O181="7",IF(P181="000","N/A",INDEX(B!$E$2:$E$126,MATCH(EF!P181,B!$A$2:$A$126,0))),B!$E$127)</f>
        <v>67937</v>
      </c>
    </row>
    <row r="182" spans="1:19" ht="15.75" customHeight="1">
      <c r="A182" s="23">
        <f>COUNTIF(A!$A$2:$A$1001,"&lt;="&amp;A!A182)</f>
        <v>62</v>
      </c>
      <c r="B182" s="24">
        <v>181</v>
      </c>
      <c r="C182" s="29" t="str">
        <f t="array" ref="C182">INDEX(A!$A$2:$A$1001,MATCH(EF!B182,EF!$A$2:$A$1001,0))</f>
        <v>Sistema de Agua Potable y Alcantarillado de Mascota</v>
      </c>
      <c r="D182" s="29" t="str">
        <f t="array" ref="D182">INDEX(A!$B$2:$B$1001,MATCH(EF!C182,A!$A$2:$A$1001,0))</f>
        <v>Municipal</v>
      </c>
      <c r="E182" s="29" t="str">
        <f t="array" ref="E182">INDEX(A!$C$2:$C$1001,MATCH(EF!C182,A!$A$2:$A$1001,0))</f>
        <v>Sí</v>
      </c>
      <c r="F182" s="29">
        <f t="array" ref="F182">INDEX(A!$D$2:$D$1001,MATCH(EF!C182,A!$A$2:$A$1001,0))</f>
        <v>58</v>
      </c>
      <c r="G182" s="29" t="str">
        <f t="array" ref="G182">INDEX(A!$E$2:$E$1001,MATCH(EF!C182,A!$A$2:$A$1001,0))</f>
        <v>Medio ambiente</v>
      </c>
      <c r="H182" s="29" t="str">
        <f t="array" ref="H182">INDEX(A!$F$2:$F$1001,MATCH(EF!C182,A!$A$2:$A$1001,0))</f>
        <v>Ejecutivo</v>
      </c>
      <c r="I182" s="29" t="str">
        <f t="array" ref="I182">INDEX(A!$G$2:$G$1001,MATCH(EF!C182,A!$A$2:$A$1001,0))</f>
        <v>OPD</v>
      </c>
      <c r="J182" s="29">
        <f t="array" ref="J182">INDEX(A!$H$2:$H$1001,MATCH(EF!C182,A!$A$2:$A$1001,0))</f>
        <v>2014</v>
      </c>
      <c r="K182" s="29" t="str">
        <f t="array" ref="K182">INDEX(A!$I$2:$I$1001,MATCH(EF!C182,A!$A$2:$A$1001,0))</f>
        <v>NA</v>
      </c>
      <c r="L182" s="29" t="str">
        <f t="array" ref="L182">INDEX(A!$J$2:$J$1001,MATCH(EF!C182,A!$A$2:$A$1001,0))</f>
        <v>NA</v>
      </c>
      <c r="M182" s="29">
        <f t="array" ref="M182">INDEX(A!$K$2:$K$1001,MATCH(EF!C182,A!$A$2:$A$1001,0))</f>
        <v>705802</v>
      </c>
      <c r="N182" s="29">
        <f t="array" ref="N182">INDEX(A!$L$2:$L$1001,MATCH(EF!C182,A!$A$2:$A$1001,0))</f>
        <v>0</v>
      </c>
      <c r="O182" s="30" t="str">
        <f t="shared" si="0"/>
        <v>7</v>
      </c>
      <c r="P182" s="30" t="str">
        <f t="shared" si="1"/>
        <v>058</v>
      </c>
      <c r="Q182" s="30" t="str">
        <f t="array" ref="Q182">IF(O182="7",IF(P182="000","Sin región al ser un intermunicipal",INDEX(B!$C$2:$C$126,MATCH(EF!P182,B!$A$2:$A$126,0))),"Sin región al ser un ente Estatal")</f>
        <v>Costa Sierra Occidental</v>
      </c>
      <c r="R182" s="31">
        <f t="array" ref="R182">IF(O182="7",IF(P182="000","N/A",INDEX(B!$D$2:$D$126,MATCH(EF!P182,B!$A$2:$A$126,0))),B!$D$127)</f>
        <v>14477</v>
      </c>
      <c r="S182" s="31">
        <f t="array" ref="S182">IF(O182="7",IF(P182="000","N/A",INDEX(B!$E$2:$E$126,MATCH(EF!P182,B!$A$2:$A$126,0))),B!$E$127)</f>
        <v>14451</v>
      </c>
    </row>
    <row r="183" spans="1:19" ht="15.75" customHeight="1">
      <c r="A183" s="23">
        <f>COUNTIF(A!$A$2:$A$1001,"&lt;="&amp;A!A183)</f>
        <v>58</v>
      </c>
      <c r="B183" s="24">
        <v>182</v>
      </c>
      <c r="C183" s="29" t="str">
        <f t="array" ref="C183">INDEX(A!$A$2:$A$1001,MATCH(EF!B183,EF!$A$2:$A$1001,0))</f>
        <v>Sistema de Agua Potable y Alcantarillado de Tamazula de Gordiano</v>
      </c>
      <c r="D183" s="29" t="str">
        <f t="array" ref="D183">INDEX(A!$B$2:$B$1001,MATCH(EF!C183,A!$A$2:$A$1001,0))</f>
        <v>Municipal</v>
      </c>
      <c r="E183" s="29" t="str">
        <f t="array" ref="E183">INDEX(A!$C$2:$C$1001,MATCH(EF!C183,A!$A$2:$A$1001,0))</f>
        <v>Sí</v>
      </c>
      <c r="F183" s="29">
        <f t="array" ref="F183">INDEX(A!$D$2:$D$1001,MATCH(EF!C183,A!$A$2:$A$1001,0))</f>
        <v>85</v>
      </c>
      <c r="G183" s="29" t="str">
        <f t="array" ref="G183">INDEX(A!$E$2:$E$1001,MATCH(EF!C183,A!$A$2:$A$1001,0))</f>
        <v>Medio ambiente</v>
      </c>
      <c r="H183" s="29" t="str">
        <f t="array" ref="H183">INDEX(A!$F$2:$F$1001,MATCH(EF!C183,A!$A$2:$A$1001,0))</f>
        <v>Ejecutivo</v>
      </c>
      <c r="I183" s="29" t="str">
        <f t="array" ref="I183">INDEX(A!$G$2:$G$1001,MATCH(EF!C183,A!$A$2:$A$1001,0))</f>
        <v>OPD</v>
      </c>
      <c r="J183" s="29">
        <f t="array" ref="J183">INDEX(A!$H$2:$H$1001,MATCH(EF!C183,A!$A$2:$A$1001,0))</f>
        <v>2019</v>
      </c>
      <c r="K183" s="29" t="str">
        <f t="array" ref="K183">INDEX(A!$I$2:$I$1001,MATCH(EF!C183,A!$A$2:$A$1001,0))</f>
        <v>NA</v>
      </c>
      <c r="L183" s="29" t="str">
        <f t="array" ref="L183">INDEX(A!$J$2:$J$1001,MATCH(EF!C183,A!$A$2:$A$1001,0))</f>
        <v>NA</v>
      </c>
      <c r="M183" s="29">
        <f t="array" ref="M183">INDEX(A!$K$2:$K$1001,MATCH(EF!C183,A!$A$2:$A$1001,0))</f>
        <v>708503</v>
      </c>
      <c r="N183" s="29">
        <f t="array" ref="N183">INDEX(A!$L$2:$L$1001,MATCH(EF!C183,A!$A$2:$A$1001,0))</f>
        <v>0</v>
      </c>
      <c r="O183" s="30" t="str">
        <f t="shared" si="0"/>
        <v>7</v>
      </c>
      <c r="P183" s="30" t="str">
        <f t="shared" si="1"/>
        <v>085</v>
      </c>
      <c r="Q183" s="30" t="str">
        <f t="array" ref="Q183">IF(O183="7",IF(P183="000","Sin región al ser un intermunicipal",INDEX(B!$C$2:$C$126,MATCH(EF!P183,B!$A$2:$A$126,0))),"Sin región al ser un ente Estatal")</f>
        <v>Sur</v>
      </c>
      <c r="R183" s="31">
        <f t="array" ref="R183">IF(O183="7",IF(P183="000","N/A",INDEX(B!$D$2:$D$126,MATCH(EF!P183,B!$A$2:$A$126,0))),B!$D$127)</f>
        <v>38396</v>
      </c>
      <c r="S183" s="31">
        <f t="array" ref="S183">IF(O183="7",IF(P183="000","N/A",INDEX(B!$E$2:$E$126,MATCH(EF!P183,B!$A$2:$A$126,0))),B!$E$127)</f>
        <v>38955</v>
      </c>
    </row>
    <row r="184" spans="1:19" ht="15.75" customHeight="1">
      <c r="A184" s="23">
        <f>COUNTIF(A!$A$2:$A$1001,"&lt;="&amp;A!A184)</f>
        <v>212</v>
      </c>
      <c r="B184" s="24">
        <v>183</v>
      </c>
      <c r="C184" s="29" t="str">
        <f t="array" ref="C184">INDEX(A!$A$2:$A$1001,MATCH(EF!B184,EF!$A$2:$A$1001,0))</f>
        <v>Sistema de Agua Potable y Alcantarillado de Zapotlanejo, Jalisco</v>
      </c>
      <c r="D184" s="29" t="str">
        <f t="array" ref="D184">INDEX(A!$B$2:$B$1001,MATCH(EF!C184,A!$A$2:$A$1001,0))</f>
        <v>Municipal</v>
      </c>
      <c r="E184" s="29" t="str">
        <f t="array" ref="E184">INDEX(A!$C$2:$C$1001,MATCH(EF!C184,A!$A$2:$A$1001,0))</f>
        <v>Sí</v>
      </c>
      <c r="F184" s="29">
        <f t="array" ref="F184">INDEX(A!$D$2:$D$1001,MATCH(EF!C184,A!$A$2:$A$1001,0))</f>
        <v>124</v>
      </c>
      <c r="G184" s="29" t="str">
        <f t="array" ref="G184">INDEX(A!$E$2:$E$1001,MATCH(EF!C184,A!$A$2:$A$1001,0))</f>
        <v>Medio ambiente</v>
      </c>
      <c r="H184" s="29" t="str">
        <f t="array" ref="H184">INDEX(A!$F$2:$F$1001,MATCH(EF!C184,A!$A$2:$A$1001,0))</f>
        <v>Ejecutivo</v>
      </c>
      <c r="I184" s="29" t="str">
        <f t="array" ref="I184">INDEX(A!$G$2:$G$1001,MATCH(EF!C184,A!$A$2:$A$1001,0))</f>
        <v>OPD</v>
      </c>
      <c r="J184" s="29">
        <f t="array" ref="J184">INDEX(A!$H$2:$H$1001,MATCH(EF!C184,A!$A$2:$A$1001,0))</f>
        <v>1992</v>
      </c>
      <c r="K184" s="29" t="str">
        <f t="array" ref="K184">INDEX(A!$I$2:$I$1001,MATCH(EF!C184,A!$A$2:$A$1001,0))</f>
        <v>NA</v>
      </c>
      <c r="L184" s="29" t="str">
        <f t="array" ref="L184">INDEX(A!$J$2:$J$1001,MATCH(EF!C184,A!$A$2:$A$1001,0))</f>
        <v>Decreto número 14591</v>
      </c>
      <c r="M184" s="29">
        <f t="array" ref="M184">INDEX(A!$K$2:$K$1001,MATCH(EF!C184,A!$A$2:$A$1001,0))</f>
        <v>712402</v>
      </c>
      <c r="N184" s="29">
        <f t="array" ref="N184">INDEX(A!$L$2:$L$1001,MATCH(EF!C184,A!$A$2:$A$1001,0))</f>
        <v>0</v>
      </c>
      <c r="O184" s="30" t="str">
        <f t="shared" si="0"/>
        <v>7</v>
      </c>
      <c r="P184" s="30" t="str">
        <f t="shared" si="1"/>
        <v>124</v>
      </c>
      <c r="Q184" s="30" t="str">
        <f t="array" ref="Q184">IF(O184="7",IF(P184="000","Sin región al ser un intermunicipal",INDEX(B!$C$2:$C$126,MATCH(EF!P184,B!$A$2:$A$126,0))),"Sin región al ser un ente Estatal")</f>
        <v>Centro</v>
      </c>
      <c r="R184" s="31">
        <f t="array" ref="R184">IF(O184="7",IF(P184="000","N/A",INDEX(B!$D$2:$D$126,MATCH(EF!P184,B!$A$2:$A$126,0))),B!$D$127)</f>
        <v>68519</v>
      </c>
      <c r="S184" s="31">
        <f t="array" ref="S184">IF(O184="7",IF(P184="000","N/A",INDEX(B!$E$2:$E$126,MATCH(EF!P184,B!$A$2:$A$126,0))),B!$E$127)</f>
        <v>64806</v>
      </c>
    </row>
    <row r="185" spans="1:19" ht="15.75" customHeight="1">
      <c r="A185" s="23">
        <f>COUNTIF(A!$A$2:$A$1001,"&lt;="&amp;A!A185)</f>
        <v>284</v>
      </c>
      <c r="B185" s="24">
        <v>184</v>
      </c>
      <c r="C185" s="29" t="str">
        <f t="array" ref="C185">INDEX(A!$A$2:$A$1001,MATCH(EF!B185,EF!$A$2:$A$1001,0))</f>
        <v>Sistema de Agua Potable y Alcantarillado del Municipio de Unión de Tula</v>
      </c>
      <c r="D185" s="29" t="str">
        <f t="array" ref="D185">INDEX(A!$B$2:$B$1001,MATCH(EF!C185,A!$A$2:$A$1001,0))</f>
        <v>Municipal</v>
      </c>
      <c r="E185" s="29" t="str">
        <f t="array" ref="E185">INDEX(A!$C$2:$C$1001,MATCH(EF!C185,A!$A$2:$A$1001,0))</f>
        <v>Sí</v>
      </c>
      <c r="F185" s="29">
        <f t="array" ref="F185">INDEX(A!$D$2:$D$1001,MATCH(EF!C185,A!$A$2:$A$1001,0))</f>
        <v>110</v>
      </c>
      <c r="G185" s="29" t="str">
        <f t="array" ref="G185">INDEX(A!$E$2:$E$1001,MATCH(EF!C185,A!$A$2:$A$1001,0))</f>
        <v>Medio ambiente</v>
      </c>
      <c r="H185" s="29" t="str">
        <f t="array" ref="H185">INDEX(A!$F$2:$F$1001,MATCH(EF!C185,A!$A$2:$A$1001,0))</f>
        <v>Ejecutivo</v>
      </c>
      <c r="I185" s="29" t="str">
        <f t="array" ref="I185">INDEX(A!$G$2:$G$1001,MATCH(EF!C185,A!$A$2:$A$1001,0))</f>
        <v>OPD</v>
      </c>
      <c r="J185" s="29">
        <f t="array" ref="J185">INDEX(A!$H$2:$H$1001,MATCH(EF!C185,A!$A$2:$A$1001,0))</f>
        <v>2008</v>
      </c>
      <c r="K185" s="29" t="str">
        <f t="array" ref="K185">INDEX(A!$I$2:$I$1001,MATCH(EF!C185,A!$A$2:$A$1001,0))</f>
        <v>NA</v>
      </c>
      <c r="L185" s="29" t="str">
        <f t="array" ref="L185">INDEX(A!$J$2:$J$1001,MATCH(EF!C185,A!$A$2:$A$1001,0))</f>
        <v>Decreto número 16186</v>
      </c>
      <c r="M185" s="29">
        <f t="array" ref="M185">INDEX(A!$K$2:$K$1001,MATCH(EF!C185,A!$A$2:$A$1001,0))</f>
        <v>711002</v>
      </c>
      <c r="N185" s="29">
        <f t="array" ref="N185">INDEX(A!$L$2:$L$1001,MATCH(EF!C185,A!$A$2:$A$1001,0))</f>
        <v>0</v>
      </c>
      <c r="O185" s="30" t="str">
        <f t="shared" si="0"/>
        <v>7</v>
      </c>
      <c r="P185" s="30" t="str">
        <f t="shared" si="1"/>
        <v>110</v>
      </c>
      <c r="Q185" s="30" t="str">
        <f t="array" ref="Q185">IF(O185="7",IF(P185="000","Sin región al ser un intermunicipal",INDEX(B!$C$2:$C$126,MATCH(EF!P185,B!$A$2:$A$126,0))),"Sin región al ser un ente Estatal")</f>
        <v>Sierra de Amula</v>
      </c>
      <c r="R185" s="31">
        <f t="array" ref="R185">IF(O185="7",IF(P185="000","N/A",INDEX(B!$D$2:$D$126,MATCH(EF!P185,B!$A$2:$A$126,0))),B!$D$127)</f>
        <v>13446</v>
      </c>
      <c r="S185" s="31">
        <f t="array" ref="S185">IF(O185="7",IF(P185="000","N/A",INDEX(B!$E$2:$E$126,MATCH(EF!P185,B!$A$2:$A$126,0))),B!$E$127)</f>
        <v>13799</v>
      </c>
    </row>
    <row r="186" spans="1:19" ht="15.75" customHeight="1">
      <c r="A186" s="23">
        <f>COUNTIF(A!$A$2:$A$1001,"&lt;="&amp;A!A186)</f>
        <v>286</v>
      </c>
      <c r="B186" s="24">
        <v>185</v>
      </c>
      <c r="C186" s="29" t="str">
        <f t="array" ref="C186">INDEX(A!$A$2:$A$1001,MATCH(EF!B186,EF!$A$2:$A$1001,0))</f>
        <v>Sistema de Agua Potable, Alcantarillado y Saneamiento de Magdalena</v>
      </c>
      <c r="D186" s="29" t="str">
        <f t="array" ref="D186">INDEX(A!$B$2:$B$1001,MATCH(EF!C186,A!$A$2:$A$1001,0))</f>
        <v>Municipal</v>
      </c>
      <c r="E186" s="29" t="str">
        <f t="array" ref="E186">INDEX(A!$C$2:$C$1001,MATCH(EF!C186,A!$A$2:$A$1001,0))</f>
        <v>Sí</v>
      </c>
      <c r="F186" s="29">
        <f t="array" ref="F186">INDEX(A!$D$2:$D$1001,MATCH(EF!C186,A!$A$2:$A$1001,0))</f>
        <v>55</v>
      </c>
      <c r="G186" s="29" t="str">
        <f t="array" ref="G186">INDEX(A!$E$2:$E$1001,MATCH(EF!C186,A!$A$2:$A$1001,0))</f>
        <v>Medio ambiente</v>
      </c>
      <c r="H186" s="29" t="str">
        <f t="array" ref="H186">INDEX(A!$F$2:$F$1001,MATCH(EF!C186,A!$A$2:$A$1001,0))</f>
        <v>Ejecutivo</v>
      </c>
      <c r="I186" s="29" t="str">
        <f t="array" ref="I186">INDEX(A!$G$2:$G$1001,MATCH(EF!C186,A!$A$2:$A$1001,0))</f>
        <v>OPD</v>
      </c>
      <c r="J186" s="29">
        <f t="array" ref="J186">INDEX(A!$H$2:$H$1001,MATCH(EF!C186,A!$A$2:$A$1001,0))</f>
        <v>2014</v>
      </c>
      <c r="K186" s="29" t="str">
        <f t="array" ref="K186">INDEX(A!$I$2:$I$1001,MATCH(EF!C186,A!$A$2:$A$1001,0))</f>
        <v>NA</v>
      </c>
      <c r="L186" s="29" t="str">
        <f t="array" ref="L186">INDEX(A!$J$2:$J$1001,MATCH(EF!C186,A!$A$2:$A$1001,0))</f>
        <v>NA</v>
      </c>
      <c r="M186" s="29">
        <f t="array" ref="M186">INDEX(A!$K$2:$K$1001,MATCH(EF!C186,A!$A$2:$A$1001,0))</f>
        <v>705502</v>
      </c>
      <c r="N186" s="29">
        <f t="array" ref="N186">INDEX(A!$L$2:$L$1001,MATCH(EF!C186,A!$A$2:$A$1001,0))</f>
        <v>0</v>
      </c>
      <c r="O186" s="30" t="str">
        <f t="shared" si="0"/>
        <v>7</v>
      </c>
      <c r="P186" s="30" t="str">
        <f t="shared" si="1"/>
        <v>055</v>
      </c>
      <c r="Q186" s="30" t="str">
        <f t="array" ref="Q186">IF(O186="7",IF(P186="000","Sin región al ser un intermunicipal",INDEX(B!$C$2:$C$126,MATCH(EF!P186,B!$A$2:$A$126,0))),"Sin región al ser un ente Estatal")</f>
        <v>Valles</v>
      </c>
      <c r="R186" s="31">
        <f t="array" ref="R186">IF(O186="7",IF(P186="000","N/A",INDEX(B!$D$2:$D$126,MATCH(EF!P186,B!$A$2:$A$126,0))),B!$D$127)</f>
        <v>22643</v>
      </c>
      <c r="S186" s="31">
        <f t="array" ref="S186">IF(O186="7",IF(P186="000","N/A",INDEX(B!$E$2:$E$126,MATCH(EF!P186,B!$A$2:$A$126,0))),B!$E$127)</f>
        <v>21781</v>
      </c>
    </row>
    <row r="187" spans="1:19" ht="15.75" customHeight="1">
      <c r="A187" s="23">
        <f>COUNTIF(A!$A$2:$A$1001,"&lt;="&amp;A!A187)</f>
        <v>289</v>
      </c>
      <c r="B187" s="24">
        <v>186</v>
      </c>
      <c r="C187" s="29" t="str">
        <f t="array" ref="C187">INDEX(A!$A$2:$A$1001,MATCH(EF!B187,EF!$A$2:$A$1001,0))</f>
        <v>Sistema de Agua Potable, Alcantarillado y Saneamiento del Municipio de Ameca</v>
      </c>
      <c r="D187" s="29" t="str">
        <f t="array" ref="D187">INDEX(A!$B$2:$B$1001,MATCH(EF!C187,A!$A$2:$A$1001,0))</f>
        <v>Municipal</v>
      </c>
      <c r="E187" s="29" t="str">
        <f t="array" ref="E187">INDEX(A!$C$2:$C$1001,MATCH(EF!C187,A!$A$2:$A$1001,0))</f>
        <v>Sí</v>
      </c>
      <c r="F187" s="29">
        <f t="array" ref="F187">INDEX(A!$D$2:$D$1001,MATCH(EF!C187,A!$A$2:$A$1001,0))</f>
        <v>6</v>
      </c>
      <c r="G187" s="29" t="str">
        <f t="array" ref="G187">INDEX(A!$E$2:$E$1001,MATCH(EF!C187,A!$A$2:$A$1001,0))</f>
        <v>Medio ambiente</v>
      </c>
      <c r="H187" s="29" t="str">
        <f t="array" ref="H187">INDEX(A!$F$2:$F$1001,MATCH(EF!C187,A!$A$2:$A$1001,0))</f>
        <v>Ejecutivo</v>
      </c>
      <c r="I187" s="29" t="str">
        <f t="array" ref="I187">INDEX(A!$G$2:$G$1001,MATCH(EF!C187,A!$A$2:$A$1001,0))</f>
        <v>OPD</v>
      </c>
      <c r="J187" s="29">
        <f t="array" ref="J187">INDEX(A!$H$2:$H$1001,MATCH(EF!C187,A!$A$2:$A$1001,0))</f>
        <v>2007</v>
      </c>
      <c r="K187" s="29" t="str">
        <f t="array" ref="K187">INDEX(A!$I$2:$I$1001,MATCH(EF!C187,A!$A$2:$A$1001,0))</f>
        <v>NA</v>
      </c>
      <c r="L187" s="29" t="str">
        <f t="array" ref="L187">INDEX(A!$J$2:$J$1001,MATCH(EF!C187,A!$A$2:$A$1001,0))</f>
        <v>Gaceta Edicición No. 3</v>
      </c>
      <c r="M187" s="29">
        <f t="array" ref="M187">INDEX(A!$K$2:$K$1001,MATCH(EF!C187,A!$A$2:$A$1001,0))</f>
        <v>700602</v>
      </c>
      <c r="N187" s="29">
        <f t="array" ref="N187">INDEX(A!$L$2:$L$1001,MATCH(EF!C187,A!$A$2:$A$1001,0))</f>
        <v>0</v>
      </c>
      <c r="O187" s="30" t="str">
        <f t="shared" si="0"/>
        <v>7</v>
      </c>
      <c r="P187" s="30" t="str">
        <f t="shared" si="1"/>
        <v>006</v>
      </c>
      <c r="Q187" s="30" t="str">
        <f t="array" ref="Q187">IF(O187="7",IF(P187="000","Sin región al ser un intermunicipal",INDEX(B!$C$2:$C$126,MATCH(EF!P187,B!$A$2:$A$126,0))),"Sin región al ser un ente Estatal")</f>
        <v>Valles</v>
      </c>
      <c r="R187" s="31">
        <f t="array" ref="R187">IF(O187="7",IF(P187="000","N/A",INDEX(B!$D$2:$D$126,MATCH(EF!P187,B!$A$2:$A$126,0))),B!$D$127)</f>
        <v>60951</v>
      </c>
      <c r="S187" s="31">
        <f t="array" ref="S187">IF(O187="7",IF(P187="000","N/A",INDEX(B!$E$2:$E$126,MATCH(EF!P187,B!$A$2:$A$126,0))),B!$E$127)</f>
        <v>60386</v>
      </c>
    </row>
    <row r="188" spans="1:19" ht="15.75" customHeight="1">
      <c r="A188" s="23">
        <f>COUNTIF(A!$A$2:$A$1001,"&lt;="&amp;A!A188)</f>
        <v>290</v>
      </c>
      <c r="B188" s="24">
        <v>187</v>
      </c>
      <c r="C188" s="29" t="str">
        <f t="array" ref="C188">INDEX(A!$A$2:$A$1001,MATCH(EF!B188,EF!$A$2:$A$1001,0))</f>
        <v>Sistema de Agua Potable, Alcantarillado y Saneamiento del Municipio de Arandas Jalisco (SIMAPAAJAJ)</v>
      </c>
      <c r="D188" s="29" t="str">
        <f t="array" ref="D188">INDEX(A!$B$2:$B$1001,MATCH(EF!C188,A!$A$2:$A$1001,0))</f>
        <v>Municipal</v>
      </c>
      <c r="E188" s="29" t="str">
        <f t="array" ref="E188">INDEX(A!$C$2:$C$1001,MATCH(EF!C188,A!$A$2:$A$1001,0))</f>
        <v>Sí</v>
      </c>
      <c r="F188" s="29">
        <f t="array" ref="F188">INDEX(A!$D$2:$D$1001,MATCH(EF!C188,A!$A$2:$A$1001,0))</f>
        <v>8</v>
      </c>
      <c r="G188" s="29" t="str">
        <f t="array" ref="G188">INDEX(A!$E$2:$E$1001,MATCH(EF!C188,A!$A$2:$A$1001,0))</f>
        <v>Medio ambiente</v>
      </c>
      <c r="H188" s="29" t="str">
        <f t="array" ref="H188">INDEX(A!$F$2:$F$1001,MATCH(EF!C188,A!$A$2:$A$1001,0))</f>
        <v>Ejecutivo</v>
      </c>
      <c r="I188" s="29" t="str">
        <f t="array" ref="I188">INDEX(A!$G$2:$G$1001,MATCH(EF!C188,A!$A$2:$A$1001,0))</f>
        <v>OPD</v>
      </c>
      <c r="J188" s="29">
        <f t="array" ref="J188">INDEX(A!$H$2:$H$1001,MATCH(EF!C188,A!$A$2:$A$1001,0))</f>
        <v>2006</v>
      </c>
      <c r="K188" s="29" t="str">
        <f t="array" ref="K188">INDEX(A!$I$2:$I$1001,MATCH(EF!C188,A!$A$2:$A$1001,0))</f>
        <v>NA</v>
      </c>
      <c r="L188" s="29" t="str">
        <f t="array" ref="L188">INDEX(A!$J$2:$J$1001,MATCH(EF!C188,A!$A$2:$A$1001,0))</f>
        <v>Sistema Municipal de Agua Potable y Alcantarillado de Arandas, Jalisco
Acuerdo de la sesión ordinaria del 13 de febrero del 2006</v>
      </c>
      <c r="M188" s="29">
        <f t="array" ref="M188">INDEX(A!$K$2:$K$1001,MATCH(EF!C188,A!$A$2:$A$1001,0))</f>
        <v>700802</v>
      </c>
      <c r="N188" s="29">
        <f t="array" ref="N188">INDEX(A!$L$2:$L$1001,MATCH(EF!C188,A!$A$2:$A$1001,0))</f>
        <v>0</v>
      </c>
      <c r="O188" s="30" t="str">
        <f t="shared" si="0"/>
        <v>7</v>
      </c>
      <c r="P188" s="30" t="str">
        <f t="shared" si="1"/>
        <v>008</v>
      </c>
      <c r="Q188" s="30" t="str">
        <f t="array" ref="Q188">IF(O188="7",IF(P188="000","Sin región al ser un intermunicipal",INDEX(B!$C$2:$C$126,MATCH(EF!P188,B!$A$2:$A$126,0))),"Sin región al ser un ente Estatal")</f>
        <v>Altos Sur</v>
      </c>
      <c r="R188" s="31">
        <f t="array" ref="R188">IF(O188="7",IF(P188="000","N/A",INDEX(B!$D$2:$D$126,MATCH(EF!P188,B!$A$2:$A$126,0))),B!$D$127)</f>
        <v>77116</v>
      </c>
      <c r="S188" s="31">
        <f t="array" ref="S188">IF(O188="7",IF(P188="000","N/A",INDEX(B!$E$2:$E$126,MATCH(EF!P188,B!$A$2:$A$126,0))),B!$E$127)</f>
        <v>80609</v>
      </c>
    </row>
    <row r="189" spans="1:19" ht="15.75" customHeight="1">
      <c r="A189" s="23">
        <f>COUNTIF(A!$A$2:$A$1001,"&lt;="&amp;A!A189)</f>
        <v>291</v>
      </c>
      <c r="B189" s="24">
        <v>188</v>
      </c>
      <c r="C189" s="29" t="str">
        <f t="array" ref="C189">INDEX(A!$A$2:$A$1001,MATCH(EF!B189,EF!$A$2:$A$1001,0))</f>
        <v>Sistema de Agua Potable, Alcantarillado y Saneamiento del Municipio de Atotonilco el Alto (SAPAMA)</v>
      </c>
      <c r="D189" s="29" t="str">
        <f t="array" ref="D189">INDEX(A!$B$2:$B$1001,MATCH(EF!C189,A!$A$2:$A$1001,0))</f>
        <v>Municipal</v>
      </c>
      <c r="E189" s="29" t="str">
        <f t="array" ref="E189">INDEX(A!$C$2:$C$1001,MATCH(EF!C189,A!$A$2:$A$1001,0))</f>
        <v>Sí</v>
      </c>
      <c r="F189" s="29">
        <f t="array" ref="F189">INDEX(A!$D$2:$D$1001,MATCH(EF!C189,A!$A$2:$A$1001,0))</f>
        <v>13</v>
      </c>
      <c r="G189" s="29" t="str">
        <f t="array" ref="G189">INDEX(A!$E$2:$E$1001,MATCH(EF!C189,A!$A$2:$A$1001,0))</f>
        <v>Medio ambiente</v>
      </c>
      <c r="H189" s="29" t="str">
        <f t="array" ref="H189">INDEX(A!$F$2:$F$1001,MATCH(EF!C189,A!$A$2:$A$1001,0))</f>
        <v>Ejecutivo</v>
      </c>
      <c r="I189" s="29" t="str">
        <f t="array" ref="I189">INDEX(A!$G$2:$G$1001,MATCH(EF!C189,A!$A$2:$A$1001,0))</f>
        <v>OPD</v>
      </c>
      <c r="J189" s="29">
        <f t="array" ref="J189">INDEX(A!$H$2:$H$1001,MATCH(EF!C189,A!$A$2:$A$1001,0))</f>
        <v>2015</v>
      </c>
      <c r="K189" s="29" t="str">
        <f t="array" ref="K189">INDEX(A!$I$2:$I$1001,MATCH(EF!C189,A!$A$2:$A$1001,0))</f>
        <v>NA</v>
      </c>
      <c r="L189" s="29" t="str">
        <f t="array" ref="L189">INDEX(A!$J$2:$J$1001,MATCH(EF!C189,A!$A$2:$A$1001,0))</f>
        <v xml:space="preserve">Reglamento municipal </v>
      </c>
      <c r="M189" s="29">
        <f t="array" ref="M189">INDEX(A!$K$2:$K$1001,MATCH(EF!C189,A!$A$2:$A$1001,0))</f>
        <v>701302</v>
      </c>
      <c r="N189" s="29">
        <f t="array" ref="N189">INDEX(A!$L$2:$L$1001,MATCH(EF!C189,A!$A$2:$A$1001,0))</f>
        <v>0</v>
      </c>
      <c r="O189" s="30" t="str">
        <f t="shared" si="0"/>
        <v>7</v>
      </c>
      <c r="P189" s="30" t="str">
        <f t="shared" si="1"/>
        <v>013</v>
      </c>
      <c r="Q189" s="30" t="str">
        <f t="array" ref="Q189">IF(O189="7",IF(P189="000","Sin región al ser un intermunicipal",INDEX(B!$C$2:$C$126,MATCH(EF!P189,B!$A$2:$A$126,0))),"Sin región al ser un ente Estatal")</f>
        <v xml:space="preserve">Ciénega </v>
      </c>
      <c r="R189" s="31">
        <f t="array" ref="R189">IF(O189="7",IF(P189="000","N/A",INDEX(B!$D$2:$D$126,MATCH(EF!P189,B!$A$2:$A$126,0))),B!$D$127)</f>
        <v>60480</v>
      </c>
      <c r="S189" s="31">
        <f t="array" ref="S189">IF(O189="7",IF(P189="000","N/A",INDEX(B!$E$2:$E$126,MATCH(EF!P189,B!$A$2:$A$126,0))),B!$E$127)</f>
        <v>64009</v>
      </c>
    </row>
    <row r="190" spans="1:19" ht="15.75" customHeight="1">
      <c r="A190" s="23">
        <f>COUNTIF(A!$A$2:$A$1001,"&lt;="&amp;A!A190)</f>
        <v>295</v>
      </c>
      <c r="B190" s="24">
        <v>189</v>
      </c>
      <c r="C190" s="29" t="str">
        <f t="array" ref="C190">INDEX(A!$A$2:$A$1001,MATCH(EF!B190,EF!$A$2:$A$1001,0))</f>
        <v>Sistema de Agua Potable, Alcantarillado y Saneamiento del Municipio de Chapala, Jalisco (SIMAPA)</v>
      </c>
      <c r="D190" s="29" t="str">
        <f t="array" ref="D190">INDEX(A!$B$2:$B$1001,MATCH(EF!C190,A!$A$2:$A$1001,0))</f>
        <v>Municipal</v>
      </c>
      <c r="E190" s="29" t="str">
        <f t="array" ref="E190">INDEX(A!$C$2:$C$1001,MATCH(EF!C190,A!$A$2:$A$1001,0))</f>
        <v>Sí</v>
      </c>
      <c r="F190" s="29">
        <f t="array" ref="F190">INDEX(A!$D$2:$D$1001,MATCH(EF!C190,A!$A$2:$A$1001,0))</f>
        <v>30</v>
      </c>
      <c r="G190" s="29" t="str">
        <f t="array" ref="G190">INDEX(A!$E$2:$E$1001,MATCH(EF!C190,A!$A$2:$A$1001,0))</f>
        <v>Medio ambiente</v>
      </c>
      <c r="H190" s="29" t="str">
        <f t="array" ref="H190">INDEX(A!$F$2:$F$1001,MATCH(EF!C190,A!$A$2:$A$1001,0))</f>
        <v>Ejecutivo</v>
      </c>
      <c r="I190" s="29" t="str">
        <f t="array" ref="I190">INDEX(A!$G$2:$G$1001,MATCH(EF!C190,A!$A$2:$A$1001,0))</f>
        <v>OPD</v>
      </c>
      <c r="J190" s="29">
        <f t="array" ref="J190">INDEX(A!$H$2:$H$1001,MATCH(EF!C190,A!$A$2:$A$1001,0))</f>
        <v>2008</v>
      </c>
      <c r="K190" s="29" t="str">
        <f t="array" ref="K190">INDEX(A!$I$2:$I$1001,MATCH(EF!C190,A!$A$2:$A$1001,0))</f>
        <v>NA</v>
      </c>
      <c r="L190" s="29" t="str">
        <f t="array" ref="L190">INDEX(A!$J$2:$J$1001,MATCH(EF!C190,A!$A$2:$A$1001,0))</f>
        <v xml:space="preserve">Acuerdo de ayuntamiento </v>
      </c>
      <c r="M190" s="29">
        <f t="array" ref="M190">INDEX(A!$K$2:$K$1001,MATCH(EF!C190,A!$A$2:$A$1001,0))</f>
        <v>703002</v>
      </c>
      <c r="N190" s="29">
        <f t="array" ref="N190">INDEX(A!$L$2:$L$1001,MATCH(EF!C190,A!$A$2:$A$1001,0))</f>
        <v>0</v>
      </c>
      <c r="O190" s="30" t="str">
        <f t="shared" si="0"/>
        <v>7</v>
      </c>
      <c r="P190" s="30" t="str">
        <f t="shared" si="1"/>
        <v>030</v>
      </c>
      <c r="Q190" s="30" t="str">
        <f t="array" ref="Q190">IF(O190="7",IF(P190="000","Sin región al ser un intermunicipal",INDEX(B!$C$2:$C$126,MATCH(EF!P190,B!$A$2:$A$126,0))),"Sin región al ser un ente Estatal")</f>
        <v>Sureste</v>
      </c>
      <c r="R190" s="31">
        <f t="array" ref="R190">IF(O190="7",IF(P190="000","N/A",INDEX(B!$D$2:$D$126,MATCH(EF!P190,B!$A$2:$A$126,0))),B!$D$127)</f>
        <v>50738</v>
      </c>
      <c r="S190" s="31">
        <f t="array" ref="S190">IF(O190="7",IF(P190="000","N/A",INDEX(B!$E$2:$E$126,MATCH(EF!P190,B!$A$2:$A$126,0))),B!$E$127)</f>
        <v>55196</v>
      </c>
    </row>
    <row r="191" spans="1:19" ht="15.75" customHeight="1">
      <c r="A191" s="23">
        <f>COUNTIF(A!$A$2:$A$1001,"&lt;="&amp;A!A191)</f>
        <v>296</v>
      </c>
      <c r="B191" s="24">
        <v>190</v>
      </c>
      <c r="C191" s="29" t="str">
        <f t="array" ref="C191">INDEX(A!$A$2:$A$1001,MATCH(EF!B191,EF!$A$2:$A$1001,0))</f>
        <v>Sistema de Agua Potable, Alcantarillado y Saneamiento del Municipio de Colotlán, Jalisco (SAPASCO)</v>
      </c>
      <c r="D191" s="29" t="str">
        <f t="array" ref="D191">INDEX(A!$B$2:$B$1001,MATCH(EF!C191,A!$A$2:$A$1001,0))</f>
        <v>Municipal</v>
      </c>
      <c r="E191" s="29" t="str">
        <f t="array" ref="E191">INDEX(A!$C$2:$C$1001,MATCH(EF!C191,A!$A$2:$A$1001,0))</f>
        <v>Sí</v>
      </c>
      <c r="F191" s="29">
        <f t="array" ref="F191">INDEX(A!$D$2:$D$1001,MATCH(EF!C191,A!$A$2:$A$1001,0))</f>
        <v>25</v>
      </c>
      <c r="G191" s="29" t="str">
        <f t="array" ref="G191">INDEX(A!$E$2:$E$1001,MATCH(EF!C191,A!$A$2:$A$1001,0))</f>
        <v>Medio ambiente</v>
      </c>
      <c r="H191" s="29" t="str">
        <f t="array" ref="H191">INDEX(A!$F$2:$F$1001,MATCH(EF!C191,A!$A$2:$A$1001,0))</f>
        <v>Ejecutivo</v>
      </c>
      <c r="I191" s="29" t="str">
        <f t="array" ref="I191">INDEX(A!$G$2:$G$1001,MATCH(EF!C191,A!$A$2:$A$1001,0))</f>
        <v>OPD</v>
      </c>
      <c r="J191" s="29">
        <f t="array" ref="J191">INDEX(A!$H$2:$H$1001,MATCH(EF!C191,A!$A$2:$A$1001,0))</f>
        <v>2008</v>
      </c>
      <c r="K191" s="29" t="str">
        <f t="array" ref="K191">INDEX(A!$I$2:$I$1001,MATCH(EF!C191,A!$A$2:$A$1001,0))</f>
        <v>NA</v>
      </c>
      <c r="L191" s="29" t="str">
        <f t="array" ref="L191">INDEX(A!$J$2:$J$1001,MATCH(EF!C191,A!$A$2:$A$1001,0))</f>
        <v>Certificación del Acta de Cabildo. No. 18</v>
      </c>
      <c r="M191" s="29">
        <f t="array" ref="M191">INDEX(A!$K$2:$K$1001,MATCH(EF!C191,A!$A$2:$A$1001,0))</f>
        <v>702502</v>
      </c>
      <c r="N191" s="29">
        <f t="array" ref="N191">INDEX(A!$L$2:$L$1001,MATCH(EF!C191,A!$A$2:$A$1001,0))</f>
        <v>0</v>
      </c>
      <c r="O191" s="30" t="str">
        <f t="shared" si="0"/>
        <v>7</v>
      </c>
      <c r="P191" s="30" t="str">
        <f t="shared" si="1"/>
        <v>025</v>
      </c>
      <c r="Q191" s="30" t="str">
        <f t="array" ref="Q191">IF(O191="7",IF(P191="000","Sin región al ser un intermunicipal",INDEX(B!$C$2:$C$126,MATCH(EF!P191,B!$A$2:$A$126,0))),"Sin región al ser un ente Estatal")</f>
        <v>Norte</v>
      </c>
      <c r="R191" s="31">
        <f t="array" ref="R191">IF(O191="7",IF(P191="000","N/A",INDEX(B!$D$2:$D$126,MATCH(EF!P191,B!$A$2:$A$126,0))),B!$D$127)</f>
        <v>17865</v>
      </c>
      <c r="S191" s="31">
        <f t="array" ref="S191">IF(O191="7",IF(P191="000","N/A",INDEX(B!$E$2:$E$126,MATCH(EF!P191,B!$A$2:$A$126,0))),B!$E$127)</f>
        <v>19689</v>
      </c>
    </row>
    <row r="192" spans="1:19" ht="15.75" customHeight="1">
      <c r="A192" s="23">
        <f>COUNTIF(A!$A$2:$A$1001,"&lt;="&amp;A!A192)</f>
        <v>299</v>
      </c>
      <c r="B192" s="24">
        <v>191</v>
      </c>
      <c r="C192" s="29" t="str">
        <f t="array" ref="C192">INDEX(A!$A$2:$A$1001,MATCH(EF!B192,EF!$A$2:$A$1001,0))</f>
        <v>Sistema de Agua Potable, Alcantarillado y Saneamiento del Municipio de Degollado (SIAPADEG)</v>
      </c>
      <c r="D192" s="29" t="str">
        <f t="array" ref="D192">INDEX(A!$B$2:$B$1001,MATCH(EF!C192,A!$A$2:$A$1001,0))</f>
        <v>Municipal</v>
      </c>
      <c r="E192" s="29" t="str">
        <f t="array" ref="E192">INDEX(A!$C$2:$C$1001,MATCH(EF!C192,A!$A$2:$A$1001,0))</f>
        <v>Sí</v>
      </c>
      <c r="F192" s="29">
        <f t="array" ref="F192">INDEX(A!$D$2:$D$1001,MATCH(EF!C192,A!$A$2:$A$1001,0))</f>
        <v>33</v>
      </c>
      <c r="G192" s="29" t="str">
        <f t="array" ref="G192">INDEX(A!$E$2:$E$1001,MATCH(EF!C192,A!$A$2:$A$1001,0))</f>
        <v>Medio ambiente</v>
      </c>
      <c r="H192" s="29" t="str">
        <f t="array" ref="H192">INDEX(A!$F$2:$F$1001,MATCH(EF!C192,A!$A$2:$A$1001,0))</f>
        <v>Ejecutivo</v>
      </c>
      <c r="I192" s="29" t="str">
        <f t="array" ref="I192">INDEX(A!$G$2:$G$1001,MATCH(EF!C192,A!$A$2:$A$1001,0))</f>
        <v>OPD</v>
      </c>
      <c r="J192" s="29">
        <f t="array" ref="J192">INDEX(A!$H$2:$H$1001,MATCH(EF!C192,A!$A$2:$A$1001,0))</f>
        <v>1996</v>
      </c>
      <c r="K192" s="29" t="str">
        <f t="array" ref="K192">INDEX(A!$I$2:$I$1001,MATCH(EF!C192,A!$A$2:$A$1001,0))</f>
        <v>NA</v>
      </c>
      <c r="L192" s="29" t="str">
        <f t="array" ref="L192">INDEX(A!$J$2:$J$1001,MATCH(EF!C192,A!$A$2:$A$1001,0))</f>
        <v>Decreto número 16158</v>
      </c>
      <c r="M192" s="29">
        <f t="array" ref="M192">INDEX(A!$K$2:$K$1001,MATCH(EF!C192,A!$A$2:$A$1001,0))</f>
        <v>703303</v>
      </c>
      <c r="N192" s="29">
        <f t="array" ref="N192">INDEX(A!$L$2:$L$1001,MATCH(EF!C192,A!$A$2:$A$1001,0))</f>
        <v>0</v>
      </c>
      <c r="O192" s="30" t="str">
        <f t="shared" si="0"/>
        <v>7</v>
      </c>
      <c r="P192" s="30" t="str">
        <f t="shared" si="1"/>
        <v>033</v>
      </c>
      <c r="Q192" s="30" t="str">
        <f t="array" ref="Q192">IF(O192="7",IF(P192="000","Sin región al ser un intermunicipal",INDEX(B!$C$2:$C$126,MATCH(EF!P192,B!$A$2:$A$126,0))),"Sin región al ser un ente Estatal")</f>
        <v>Ciénega</v>
      </c>
      <c r="R192" s="31">
        <f t="array" ref="R192">IF(O192="7",IF(P192="000","N/A",INDEX(B!$D$2:$D$126,MATCH(EF!P192,B!$A$2:$A$126,0))),B!$D$127)</f>
        <v>21479</v>
      </c>
      <c r="S192" s="31">
        <f t="array" ref="S192">IF(O192="7",IF(P192="000","N/A",INDEX(B!$E$2:$E$126,MATCH(EF!P192,B!$A$2:$A$126,0))),B!$E$127)</f>
        <v>21226</v>
      </c>
    </row>
    <row r="193" spans="1:19" ht="15.75" customHeight="1">
      <c r="A193" s="23">
        <f>COUNTIF(A!$A$2:$A$1001,"&lt;="&amp;A!A193)</f>
        <v>306</v>
      </c>
      <c r="B193" s="24">
        <v>192</v>
      </c>
      <c r="C193" s="29" t="str">
        <f t="array" ref="C193">INDEX(A!$A$2:$A$1001,MATCH(EF!B193,EF!$A$2:$A$1001,0))</f>
        <v>Sistema de Agua Potable, Alcantarillado y Saneamiento del Municipio de Jamay (SIMAPAS)</v>
      </c>
      <c r="D193" s="29" t="str">
        <f t="array" ref="D193">INDEX(A!$B$2:$B$1001,MATCH(EF!C193,A!$A$2:$A$1001,0))</f>
        <v>Municipal</v>
      </c>
      <c r="E193" s="29" t="str">
        <f t="array" ref="E193">INDEX(A!$C$2:$C$1001,MATCH(EF!C193,A!$A$2:$A$1001,0))</f>
        <v>Sí</v>
      </c>
      <c r="F193" s="29">
        <f t="array" ref="F193">INDEX(A!$D$2:$D$1001,MATCH(EF!C193,A!$A$2:$A$1001,0))</f>
        <v>47</v>
      </c>
      <c r="G193" s="29" t="str">
        <f t="array" ref="G193">INDEX(A!$E$2:$E$1001,MATCH(EF!C193,A!$A$2:$A$1001,0))</f>
        <v>Medio ambiente</v>
      </c>
      <c r="H193" s="29" t="str">
        <f t="array" ref="H193">INDEX(A!$F$2:$F$1001,MATCH(EF!C193,A!$A$2:$A$1001,0))</f>
        <v>Ejecutivo</v>
      </c>
      <c r="I193" s="29" t="str">
        <f t="array" ref="I193">INDEX(A!$G$2:$G$1001,MATCH(EF!C193,A!$A$2:$A$1001,0))</f>
        <v>OPD</v>
      </c>
      <c r="J193" s="29">
        <f t="array" ref="J193">INDEX(A!$H$2:$H$1001,MATCH(EF!C193,A!$A$2:$A$1001,0))</f>
        <v>2014</v>
      </c>
      <c r="K193" s="29" t="str">
        <f t="array" ref="K193">INDEX(A!$I$2:$I$1001,MATCH(EF!C193,A!$A$2:$A$1001,0))</f>
        <v>NA</v>
      </c>
      <c r="L193" s="29" t="str">
        <f t="array" ref="L193">INDEX(A!$J$2:$J$1001,MATCH(EF!C193,A!$A$2:$A$1001,0))</f>
        <v>NA</v>
      </c>
      <c r="M193" s="29">
        <f t="array" ref="M193">INDEX(A!$K$2:$K$1001,MATCH(EF!C193,A!$A$2:$A$1001,0))</f>
        <v>704702</v>
      </c>
      <c r="N193" s="29">
        <f t="array" ref="N193">INDEX(A!$L$2:$L$1001,MATCH(EF!C193,A!$A$2:$A$1001,0))</f>
        <v>0</v>
      </c>
      <c r="O193" s="30" t="str">
        <f t="shared" si="0"/>
        <v>7</v>
      </c>
      <c r="P193" s="30" t="str">
        <f t="shared" si="1"/>
        <v>047</v>
      </c>
      <c r="Q193" s="30" t="str">
        <f t="array" ref="Q193">IF(O193="7",IF(P193="000","Sin región al ser un intermunicipal",INDEX(B!$C$2:$C$126,MATCH(EF!P193,B!$A$2:$A$126,0))),"Sin región al ser un ente Estatal")</f>
        <v>Ciénega</v>
      </c>
      <c r="R193" s="31">
        <f t="array" ref="R193">IF(O193="7",IF(P193="000","N/A",INDEX(B!$D$2:$D$126,MATCH(EF!P193,B!$A$2:$A$126,0))),B!$D$127)</f>
        <v>24753</v>
      </c>
      <c r="S193" s="31">
        <f t="array" ref="S193">IF(O193="7",IF(P193="000","N/A",INDEX(B!$E$2:$E$126,MATCH(EF!P193,B!$A$2:$A$126,0))),B!$E$127)</f>
        <v>24894</v>
      </c>
    </row>
    <row r="194" spans="1:19" ht="15.75" customHeight="1">
      <c r="A194" s="23">
        <f>COUNTIF(A!$A$2:$A$1001,"&lt;="&amp;A!A194)</f>
        <v>307</v>
      </c>
      <c r="B194" s="24">
        <v>193</v>
      </c>
      <c r="C194" s="29" t="str">
        <f t="array" ref="C194">INDEX(A!$A$2:$A$1001,MATCH(EF!B194,EF!$A$2:$A$1001,0))</f>
        <v>Sistema de Agua Potable, Alcantarillado y Saneamiento del Municipio de La Huerta</v>
      </c>
      <c r="D194" s="29" t="str">
        <f t="array" ref="D194">INDEX(A!$B$2:$B$1001,MATCH(EF!C194,A!$A$2:$A$1001,0))</f>
        <v>Municipal</v>
      </c>
      <c r="E194" s="29" t="str">
        <f t="array" ref="E194">INDEX(A!$C$2:$C$1001,MATCH(EF!C194,A!$A$2:$A$1001,0))</f>
        <v>Sí</v>
      </c>
      <c r="F194" s="29">
        <f t="array" ref="F194">INDEX(A!$D$2:$D$1001,MATCH(EF!C194,A!$A$2:$A$1001,0))</f>
        <v>43</v>
      </c>
      <c r="G194" s="29" t="str">
        <f t="array" ref="G194">INDEX(A!$E$2:$E$1001,MATCH(EF!C194,A!$A$2:$A$1001,0))</f>
        <v>Medio ambiente</v>
      </c>
      <c r="H194" s="29" t="str">
        <f t="array" ref="H194">INDEX(A!$F$2:$F$1001,MATCH(EF!C194,A!$A$2:$A$1001,0))</f>
        <v>Ejecutivo</v>
      </c>
      <c r="I194" s="29" t="str">
        <f t="array" ref="I194">INDEX(A!$G$2:$G$1001,MATCH(EF!C194,A!$A$2:$A$1001,0))</f>
        <v>OPD</v>
      </c>
      <c r="J194" s="29">
        <f t="array" ref="J194">INDEX(A!$H$2:$H$1001,MATCH(EF!C194,A!$A$2:$A$1001,0))</f>
        <v>2010</v>
      </c>
      <c r="K194" s="29" t="str">
        <f t="array" ref="K194">INDEX(A!$I$2:$I$1001,MATCH(EF!C194,A!$A$2:$A$1001,0))</f>
        <v>NA</v>
      </c>
      <c r="L194" s="29" t="str">
        <f t="array" ref="L194">INDEX(A!$J$2:$J$1001,MATCH(EF!C194,A!$A$2:$A$1001,0))</f>
        <v>NA</v>
      </c>
      <c r="M194" s="29">
        <f t="array" ref="M194">INDEX(A!$K$2:$K$1001,MATCH(EF!C194,A!$A$2:$A$1001,0))</f>
        <v>704302</v>
      </c>
      <c r="N194" s="29">
        <f t="array" ref="N194">INDEX(A!$L$2:$L$1001,MATCH(EF!C194,A!$A$2:$A$1001,0))</f>
        <v>0</v>
      </c>
      <c r="O194" s="30" t="str">
        <f t="shared" si="0"/>
        <v>7</v>
      </c>
      <c r="P194" s="30" t="str">
        <f t="shared" si="1"/>
        <v>043</v>
      </c>
      <c r="Q194" s="30" t="str">
        <f t="array" ref="Q194">IF(O194="7",IF(P194="000","Sin región al ser un intermunicipal",INDEX(B!$C$2:$C$126,MATCH(EF!P194,B!$A$2:$A$126,0))),"Sin región al ser un ente Estatal")</f>
        <v>Costa Sur</v>
      </c>
      <c r="R194" s="31">
        <f t="array" ref="R194">IF(O194="7",IF(P194="000","N/A",INDEX(B!$D$2:$D$126,MATCH(EF!P194,B!$A$2:$A$126,0))),B!$D$127)</f>
        <v>24563</v>
      </c>
      <c r="S194" s="31">
        <f t="array" ref="S194">IF(O194="7",IF(P194="000","N/A",INDEX(B!$E$2:$E$126,MATCH(EF!P194,B!$A$2:$A$126,0))),B!$E$127)</f>
        <v>23258</v>
      </c>
    </row>
    <row r="195" spans="1:19" ht="15.75" customHeight="1">
      <c r="A195" s="23">
        <f>COUNTIF(A!$A$2:$A$1001,"&lt;="&amp;A!A195)</f>
        <v>309</v>
      </c>
      <c r="B195" s="24">
        <v>194</v>
      </c>
      <c r="C195" s="29" t="str">
        <f t="array" ref="C195">INDEX(A!$A$2:$A$1001,MATCH(EF!B195,EF!$A$2:$A$1001,0))</f>
        <v>Sistema de Agua Potable, Alcantarillado y Saneamiento del Municipio de Mazamitla Jalisco</v>
      </c>
      <c r="D195" s="29" t="str">
        <f t="array" ref="D195">INDEX(A!$B$2:$B$1001,MATCH(EF!C195,A!$A$2:$A$1001,0))</f>
        <v>Municipal</v>
      </c>
      <c r="E195" s="29" t="str">
        <f t="array" ref="E195">INDEX(A!$C$2:$C$1001,MATCH(EF!C195,A!$A$2:$A$1001,0))</f>
        <v>Sí</v>
      </c>
      <c r="F195" s="29">
        <f t="array" ref="F195">INDEX(A!$D$2:$D$1001,MATCH(EF!C195,A!$A$2:$A$1001,0))</f>
        <v>59</v>
      </c>
      <c r="G195" s="29" t="str">
        <f t="array" ref="G195">INDEX(A!$E$2:$E$1001,MATCH(EF!C195,A!$A$2:$A$1001,0))</f>
        <v>Medio ambiente</v>
      </c>
      <c r="H195" s="29" t="str">
        <f t="array" ref="H195">INDEX(A!$F$2:$F$1001,MATCH(EF!C195,A!$A$2:$A$1001,0))</f>
        <v>Ejecutivo</v>
      </c>
      <c r="I195" s="29" t="str">
        <f t="array" ref="I195">INDEX(A!$G$2:$G$1001,MATCH(EF!C195,A!$A$2:$A$1001,0))</f>
        <v>OPD</v>
      </c>
      <c r="J195" s="29">
        <f t="array" ref="J195">INDEX(A!$H$2:$H$1001,MATCH(EF!C195,A!$A$2:$A$1001,0))</f>
        <v>2016</v>
      </c>
      <c r="K195" s="29" t="str">
        <f t="array" ref="K195">INDEX(A!$I$2:$I$1001,MATCH(EF!C195,A!$A$2:$A$1001,0))</f>
        <v>NA</v>
      </c>
      <c r="L195" s="29" t="str">
        <f t="array" ref="L195">INDEX(A!$J$2:$J$1001,MATCH(EF!C195,A!$A$2:$A$1001,0))</f>
        <v xml:space="preserve">Acta de sesión ordinaria no. 17 </v>
      </c>
      <c r="M195" s="29">
        <f t="array" ref="M195">INDEX(A!$K$2:$K$1001,MATCH(EF!C195,A!$A$2:$A$1001,0))</f>
        <v>705902</v>
      </c>
      <c r="N195" s="29">
        <f t="array" ref="N195">INDEX(A!$L$2:$L$1001,MATCH(EF!C195,A!$A$2:$A$1001,0))</f>
        <v>0</v>
      </c>
      <c r="O195" s="30" t="str">
        <f t="shared" si="0"/>
        <v>7</v>
      </c>
      <c r="P195" s="30" t="str">
        <f t="shared" si="1"/>
        <v>059</v>
      </c>
      <c r="Q195" s="30" t="str">
        <f t="array" ref="Q195">IF(O195="7",IF(P195="000","Sin región al ser un intermunicipal",INDEX(B!$C$2:$C$126,MATCH(EF!P195,B!$A$2:$A$126,0))),"Sin región al ser un ente Estatal")</f>
        <v>Sureste</v>
      </c>
      <c r="R195" s="31">
        <f t="array" ref="R195">IF(O195="7",IF(P195="000","N/A",INDEX(B!$D$2:$D$126,MATCH(EF!P195,B!$A$2:$A$126,0))),B!$D$127)</f>
        <v>13799</v>
      </c>
      <c r="S195" s="31">
        <f t="array" ref="S195">IF(O195="7",IF(P195="000","N/A",INDEX(B!$E$2:$E$126,MATCH(EF!P195,B!$A$2:$A$126,0))),B!$E$127)</f>
        <v>14043</v>
      </c>
    </row>
    <row r="196" spans="1:19" ht="15.75" customHeight="1">
      <c r="A196" s="23">
        <f>COUNTIF(A!$A$2:$A$1001,"&lt;="&amp;A!A196)</f>
        <v>312</v>
      </c>
      <c r="B196" s="24">
        <v>195</v>
      </c>
      <c r="C196" s="29" t="str">
        <f t="array" ref="C196">INDEX(A!$A$2:$A$1001,MATCH(EF!B196,EF!$A$2:$A$1001,0))</f>
        <v>Sistema de Agua Potable, Alcantarillado y Saneamiento del Municipio de San Ignacio Cerro Gordo</v>
      </c>
      <c r="D196" s="29" t="str">
        <f t="array" ref="D196">INDEX(A!$B$2:$B$1001,MATCH(EF!C196,A!$A$2:$A$1001,0))</f>
        <v>Municipal</v>
      </c>
      <c r="E196" s="29" t="str">
        <f t="array" ref="E196">INDEX(A!$C$2:$C$1001,MATCH(EF!C196,A!$A$2:$A$1001,0))</f>
        <v>Sí</v>
      </c>
      <c r="F196" s="29">
        <f t="array" ref="F196">INDEX(A!$D$2:$D$1001,MATCH(EF!C196,A!$A$2:$A$1001,0))</f>
        <v>125</v>
      </c>
      <c r="G196" s="29" t="str">
        <f t="array" ref="G196">INDEX(A!$E$2:$E$1001,MATCH(EF!C196,A!$A$2:$A$1001,0))</f>
        <v>Medio ambiente</v>
      </c>
      <c r="H196" s="29" t="str">
        <f t="array" ref="H196">INDEX(A!$F$2:$F$1001,MATCH(EF!C196,A!$A$2:$A$1001,0))</f>
        <v>Ejecutivo</v>
      </c>
      <c r="I196" s="29" t="str">
        <f t="array" ref="I196">INDEX(A!$G$2:$G$1001,MATCH(EF!C196,A!$A$2:$A$1001,0))</f>
        <v>OPD</v>
      </c>
      <c r="J196" s="29">
        <f t="array" ref="J196">INDEX(A!$H$2:$H$1001,MATCH(EF!C196,A!$A$2:$A$1001,0))</f>
        <v>2008</v>
      </c>
      <c r="K196" s="29" t="str">
        <f t="array" ref="K196">INDEX(A!$I$2:$I$1001,MATCH(EF!C196,A!$A$2:$A$1001,0))</f>
        <v>NA</v>
      </c>
      <c r="L196" s="29" t="str">
        <f t="array" ref="L196">INDEX(A!$J$2:$J$1001,MATCH(EF!C196,A!$A$2:$A$1001,0))</f>
        <v>Acuerdo #207-2007/2009
sesión extraordinaria</v>
      </c>
      <c r="M196" s="29">
        <f t="array" ref="M196">INDEX(A!$K$2:$K$1001,MATCH(EF!C196,A!$A$2:$A$1001,0))</f>
        <v>712502</v>
      </c>
      <c r="N196" s="29">
        <f t="array" ref="N196">INDEX(A!$L$2:$L$1001,MATCH(EF!C196,A!$A$2:$A$1001,0))</f>
        <v>0</v>
      </c>
      <c r="O196" s="30" t="str">
        <f t="shared" si="0"/>
        <v>7</v>
      </c>
      <c r="P196" s="30" t="str">
        <f t="shared" si="1"/>
        <v>125</v>
      </c>
      <c r="Q196" s="30" t="str">
        <f t="array" ref="Q196">IF(O196="7",IF(P196="000","Sin región al ser un intermunicipal",INDEX(B!$C$2:$C$126,MATCH(EF!P196,B!$A$2:$A$126,0))),"Sin región al ser un ente Estatal")</f>
        <v>Altos Sur</v>
      </c>
      <c r="R196" s="31">
        <f t="array" ref="R196">IF(O196="7",IF(P196="000","N/A",INDEX(B!$D$2:$D$126,MATCH(EF!P196,B!$A$2:$A$126,0))),B!$D$127)</f>
        <v>18952</v>
      </c>
      <c r="S196" s="31">
        <f t="array" ref="S196">IF(O196="7",IF(P196="000","N/A",INDEX(B!$E$2:$E$126,MATCH(EF!P196,B!$A$2:$A$126,0))),B!$E$127)</f>
        <v>18341</v>
      </c>
    </row>
    <row r="197" spans="1:19" ht="15.75" customHeight="1">
      <c r="A197" s="23">
        <f>COUNTIF(A!$A$2:$A$1001,"&lt;="&amp;A!A197)</f>
        <v>314</v>
      </c>
      <c r="B197" s="24">
        <v>196</v>
      </c>
      <c r="C197" s="29" t="str">
        <f t="array" ref="C197">INDEX(A!$A$2:$A$1001,MATCH(EF!B197,EF!$A$2:$A$1001,0))</f>
        <v>Sistema de Agua Potable, Alcantarillado y Saneamiento del Municipio de San Julián (SAPAJ)</v>
      </c>
      <c r="D197" s="29" t="str">
        <f t="array" ref="D197">INDEX(A!$B$2:$B$1001,MATCH(EF!C197,A!$A$2:$A$1001,0))</f>
        <v>Municipal</v>
      </c>
      <c r="E197" s="29" t="str">
        <f t="array" ref="E197">INDEX(A!$C$2:$C$1001,MATCH(EF!C197,A!$A$2:$A$1001,0))</f>
        <v>Sí</v>
      </c>
      <c r="F197" s="29">
        <f t="array" ref="F197">INDEX(A!$D$2:$D$1001,MATCH(EF!C197,A!$A$2:$A$1001,0))</f>
        <v>74</v>
      </c>
      <c r="G197" s="29" t="str">
        <f t="array" ref="G197">INDEX(A!$E$2:$E$1001,MATCH(EF!C197,A!$A$2:$A$1001,0))</f>
        <v>Medio ambiente</v>
      </c>
      <c r="H197" s="29" t="str">
        <f t="array" ref="H197">INDEX(A!$F$2:$F$1001,MATCH(EF!C197,A!$A$2:$A$1001,0))</f>
        <v>Ejecutivo</v>
      </c>
      <c r="I197" s="29" t="str">
        <f t="array" ref="I197">INDEX(A!$G$2:$G$1001,MATCH(EF!C197,A!$A$2:$A$1001,0))</f>
        <v>OPD</v>
      </c>
      <c r="J197" s="29">
        <f t="array" ref="J197">INDEX(A!$H$2:$H$1001,MATCH(EF!C197,A!$A$2:$A$1001,0))</f>
        <v>2009</v>
      </c>
      <c r="K197" s="29" t="str">
        <f t="array" ref="K197">INDEX(A!$I$2:$I$1001,MATCH(EF!C197,A!$A$2:$A$1001,0))</f>
        <v>NA</v>
      </c>
      <c r="L197" s="29" t="str">
        <f t="array" ref="L197">INDEX(A!$J$2:$J$1001,MATCH(EF!C197,A!$A$2:$A$1001,0))</f>
        <v>NA</v>
      </c>
      <c r="M197" s="29">
        <f t="array" ref="M197">INDEX(A!$K$2:$K$1001,MATCH(EF!C197,A!$A$2:$A$1001,0))</f>
        <v>707403</v>
      </c>
      <c r="N197" s="29">
        <f t="array" ref="N197">INDEX(A!$L$2:$L$1001,MATCH(EF!C197,A!$A$2:$A$1001,0))</f>
        <v>0</v>
      </c>
      <c r="O197" s="30" t="str">
        <f t="shared" si="0"/>
        <v>7</v>
      </c>
      <c r="P197" s="30" t="str">
        <f t="shared" si="1"/>
        <v>074</v>
      </c>
      <c r="Q197" s="30" t="str">
        <f t="array" ref="Q197">IF(O197="7",IF(P197="000","Sin región al ser un intermunicipal",INDEX(B!$C$2:$C$126,MATCH(EF!P197,B!$A$2:$A$126,0))),"Sin región al ser un ente Estatal")</f>
        <v>Altos Sur</v>
      </c>
      <c r="R197" s="31">
        <f t="array" ref="R197">IF(O197="7",IF(P197="000","N/A",INDEX(B!$D$2:$D$126,MATCH(EF!P197,B!$A$2:$A$126,0))),B!$D$127)</f>
        <v>15890</v>
      </c>
      <c r="S197" s="31">
        <f t="array" ref="S197">IF(O197="7",IF(P197="000","N/A",INDEX(B!$E$2:$E$126,MATCH(EF!P197,B!$A$2:$A$126,0))),B!$E$127)</f>
        <v>16792</v>
      </c>
    </row>
    <row r="198" spans="1:19" ht="15.75" customHeight="1">
      <c r="A198" s="23">
        <f>COUNTIF(A!$A$2:$A$1001,"&lt;="&amp;A!A198)</f>
        <v>315</v>
      </c>
      <c r="B198" s="24">
        <v>197</v>
      </c>
      <c r="C198" s="29" t="str">
        <f t="array" ref="C198">INDEX(A!$A$2:$A$1001,MATCH(EF!B198,EF!$A$2:$A$1001,0))</f>
        <v>Sistema de Agua Potable, Alcantarillado y Saneamiento del Municipio de San Martín de Hidalgo, Jalisco</v>
      </c>
      <c r="D198" s="29" t="str">
        <f t="array" ref="D198">INDEX(A!$B$2:$B$1001,MATCH(EF!C198,A!$A$2:$A$1001,0))</f>
        <v>Municipal</v>
      </c>
      <c r="E198" s="29" t="str">
        <f t="array" ref="E198">INDEX(A!$C$2:$C$1001,MATCH(EF!C198,A!$A$2:$A$1001,0))</f>
        <v>Sí</v>
      </c>
      <c r="F198" s="29">
        <f t="array" ref="F198">INDEX(A!$D$2:$D$1001,MATCH(EF!C198,A!$A$2:$A$1001,0))</f>
        <v>77</v>
      </c>
      <c r="G198" s="29" t="str">
        <f t="array" ref="G198">INDEX(A!$E$2:$E$1001,MATCH(EF!C198,A!$A$2:$A$1001,0))</f>
        <v>Medio ambiente</v>
      </c>
      <c r="H198" s="29" t="str">
        <f t="array" ref="H198">INDEX(A!$F$2:$F$1001,MATCH(EF!C198,A!$A$2:$A$1001,0))</f>
        <v>Ejecutivo</v>
      </c>
      <c r="I198" s="29" t="str">
        <f t="array" ref="I198">INDEX(A!$G$2:$G$1001,MATCH(EF!C198,A!$A$2:$A$1001,0))</f>
        <v>OPD</v>
      </c>
      <c r="J198" s="29">
        <f t="array" ref="J198">INDEX(A!$H$2:$H$1001,MATCH(EF!C198,A!$A$2:$A$1001,0))</f>
        <v>2011</v>
      </c>
      <c r="K198" s="29" t="str">
        <f t="array" ref="K198">INDEX(A!$I$2:$I$1001,MATCH(EF!C198,A!$A$2:$A$1001,0))</f>
        <v>NA</v>
      </c>
      <c r="L198" s="29" t="str">
        <f t="array" ref="L198">INDEX(A!$J$2:$J$1001,MATCH(EF!C198,A!$A$2:$A$1001,0))</f>
        <v>Gaceta edición 5</v>
      </c>
      <c r="M198" s="29">
        <f t="array" ref="M198">INDEX(A!$K$2:$K$1001,MATCH(EF!C198,A!$A$2:$A$1001,0))</f>
        <v>707702</v>
      </c>
      <c r="N198" s="29">
        <f t="array" ref="N198">INDEX(A!$L$2:$L$1001,MATCH(EF!C198,A!$A$2:$A$1001,0))</f>
        <v>0</v>
      </c>
      <c r="O198" s="30" t="str">
        <f t="shared" si="0"/>
        <v>7</v>
      </c>
      <c r="P198" s="30" t="str">
        <f t="shared" si="1"/>
        <v>077</v>
      </c>
      <c r="Q198" s="30" t="str">
        <f t="array" ref="Q198">IF(O198="7",IF(P198="000","Sin región al ser un intermunicipal",INDEX(B!$C$2:$C$126,MATCH(EF!P198,B!$A$2:$A$126,0))),"Sin región al ser un ente Estatal")</f>
        <v>Lagunas</v>
      </c>
      <c r="R198" s="31">
        <f t="array" ref="R198">IF(O198="7",IF(P198="000","N/A",INDEX(B!$D$2:$D$126,MATCH(EF!P198,B!$A$2:$A$126,0))),B!$D$127)</f>
        <v>27777</v>
      </c>
      <c r="S198" s="31">
        <f t="array" ref="S198">IF(O198="7",IF(P198="000","N/A",INDEX(B!$E$2:$E$126,MATCH(EF!P198,B!$A$2:$A$126,0))),B!$E$127)</f>
        <v>28102</v>
      </c>
    </row>
    <row r="199" spans="1:19" ht="15.75" customHeight="1">
      <c r="A199" s="23">
        <f>COUNTIF(A!$A$2:$A$1001,"&lt;="&amp;A!A199)</f>
        <v>316</v>
      </c>
      <c r="B199" s="24">
        <v>198</v>
      </c>
      <c r="C199" s="29" t="str">
        <f t="array" ref="C199">INDEX(A!$A$2:$A$1001,MATCH(EF!B199,EF!$A$2:$A$1001,0))</f>
        <v>Sistema de Agua Potable, Alcantarillado y Saneamiento del Municipio de San Miguel el Alto, Jalisco (SAPASMA)</v>
      </c>
      <c r="D199" s="29" t="str">
        <f t="array" ref="D199">INDEX(A!$B$2:$B$1001,MATCH(EF!C199,A!$A$2:$A$1001,0))</f>
        <v>Municipal</v>
      </c>
      <c r="E199" s="29" t="str">
        <f t="array" ref="E199">INDEX(A!$C$2:$C$1001,MATCH(EF!C199,A!$A$2:$A$1001,0))</f>
        <v>Sí</v>
      </c>
      <c r="F199" s="29">
        <f t="array" ref="F199">INDEX(A!$D$2:$D$1001,MATCH(EF!C199,A!$A$2:$A$1001,0))</f>
        <v>78</v>
      </c>
      <c r="G199" s="29" t="str">
        <f t="array" ref="G199">INDEX(A!$E$2:$E$1001,MATCH(EF!C199,A!$A$2:$A$1001,0))</f>
        <v>Medio ambiente</v>
      </c>
      <c r="H199" s="29" t="str">
        <f t="array" ref="H199">INDEX(A!$F$2:$F$1001,MATCH(EF!C199,A!$A$2:$A$1001,0))</f>
        <v>Ejecutivo</v>
      </c>
      <c r="I199" s="29" t="str">
        <f t="array" ref="I199">INDEX(A!$G$2:$G$1001,MATCH(EF!C199,A!$A$2:$A$1001,0))</f>
        <v>OPD</v>
      </c>
      <c r="J199" s="29">
        <f t="array" ref="J199">INDEX(A!$H$2:$H$1001,MATCH(EF!C199,A!$A$2:$A$1001,0))</f>
        <v>2008</v>
      </c>
      <c r="K199" s="29" t="str">
        <f t="array" ref="K199">INDEX(A!$I$2:$I$1001,MATCH(EF!C199,A!$A$2:$A$1001,0))</f>
        <v>NA</v>
      </c>
      <c r="L199" s="29" t="str">
        <f t="array" ref="L199">INDEX(A!$J$2:$J$1001,MATCH(EF!C199,A!$A$2:$A$1001,0))</f>
        <v>Gaceta municipal, Año 2, No. 15, Epoca II</v>
      </c>
      <c r="M199" s="29">
        <f t="array" ref="M199">INDEX(A!$K$2:$K$1001,MATCH(EF!C199,A!$A$2:$A$1001,0))</f>
        <v>707802</v>
      </c>
      <c r="N199" s="29">
        <f t="array" ref="N199">INDEX(A!$L$2:$L$1001,MATCH(EF!C199,A!$A$2:$A$1001,0))</f>
        <v>0</v>
      </c>
      <c r="O199" s="30" t="str">
        <f t="shared" si="0"/>
        <v>7</v>
      </c>
      <c r="P199" s="30" t="str">
        <f t="shared" si="1"/>
        <v>078</v>
      </c>
      <c r="Q199" s="30" t="str">
        <f t="array" ref="Q199">IF(O199="7",IF(P199="000","Sin región al ser un intermunicipal",INDEX(B!$C$2:$C$126,MATCH(EF!P199,B!$A$2:$A$126,0))),"Sin región al ser un ente Estatal")</f>
        <v>Altos Sur</v>
      </c>
      <c r="R199" s="31">
        <f t="array" ref="R199">IF(O199="7",IF(P199="000","N/A",INDEX(B!$D$2:$D$126,MATCH(EF!P199,B!$A$2:$A$126,0))),B!$D$127)</f>
        <v>32960</v>
      </c>
      <c r="S199" s="31">
        <f t="array" ref="S199">IF(O199="7",IF(P199="000","N/A",INDEX(B!$E$2:$E$126,MATCH(EF!P199,B!$A$2:$A$126,0))),B!$E$127)</f>
        <v>31965</v>
      </c>
    </row>
    <row r="200" spans="1:19" ht="15.75" customHeight="1">
      <c r="A200" s="23">
        <f>COUNTIF(A!$A$2:$A$1001,"&lt;="&amp;A!A200)</f>
        <v>318</v>
      </c>
      <c r="B200" s="24">
        <v>199</v>
      </c>
      <c r="C200" s="29" t="str">
        <f t="array" ref="C200">INDEX(A!$A$2:$A$1001,MATCH(EF!B200,EF!$A$2:$A$1001,0))</f>
        <v>Sistema de Agua Potable, Alcantarillado y Saneamiento del Municipio de Talpa de Allende (SIAPAS-TALPA)</v>
      </c>
      <c r="D200" s="29" t="str">
        <f t="array" ref="D200">INDEX(A!$B$2:$B$1001,MATCH(EF!C200,A!$A$2:$A$1001,0))</f>
        <v>Municipal</v>
      </c>
      <c r="E200" s="29" t="str">
        <f t="array" ref="E200">INDEX(A!$C$2:$C$1001,MATCH(EF!C200,A!$A$2:$A$1001,0))</f>
        <v>Sí</v>
      </c>
      <c r="F200" s="29">
        <f t="array" ref="F200">INDEX(A!$D$2:$D$1001,MATCH(EF!C200,A!$A$2:$A$1001,0))</f>
        <v>84</v>
      </c>
      <c r="G200" s="29" t="str">
        <f t="array" ref="G200">INDEX(A!$E$2:$E$1001,MATCH(EF!C200,A!$A$2:$A$1001,0))</f>
        <v>Medio ambiente</v>
      </c>
      <c r="H200" s="29" t="str">
        <f t="array" ref="H200">INDEX(A!$F$2:$F$1001,MATCH(EF!C200,A!$A$2:$A$1001,0))</f>
        <v>Ejecutivo</v>
      </c>
      <c r="I200" s="29" t="str">
        <f t="array" ref="I200">INDEX(A!$G$2:$G$1001,MATCH(EF!C200,A!$A$2:$A$1001,0))</f>
        <v>OPD</v>
      </c>
      <c r="J200" s="29">
        <f t="array" ref="J200">INDEX(A!$H$2:$H$1001,MATCH(EF!C200,A!$A$2:$A$1001,0))</f>
        <v>2008</v>
      </c>
      <c r="K200" s="29" t="str">
        <f t="array" ref="K200">INDEX(A!$I$2:$I$1001,MATCH(EF!C200,A!$A$2:$A$1001,0))</f>
        <v>NA</v>
      </c>
      <c r="L200" s="29" t="str">
        <f t="array" ref="L200">INDEX(A!$J$2:$J$1001,MATCH(EF!C200,A!$A$2:$A$1001,0))</f>
        <v>Acuerdo de creación publicado en gaceta municipal</v>
      </c>
      <c r="M200" s="29">
        <f t="array" ref="M200">INDEX(A!$K$2:$K$1001,MATCH(EF!C200,A!$A$2:$A$1001,0))</f>
        <v>708402</v>
      </c>
      <c r="N200" s="29">
        <f t="array" ref="N200">INDEX(A!$L$2:$L$1001,MATCH(EF!C200,A!$A$2:$A$1001,0))</f>
        <v>0</v>
      </c>
      <c r="O200" s="30" t="str">
        <f t="shared" si="0"/>
        <v>7</v>
      </c>
      <c r="P200" s="30" t="str">
        <f t="shared" si="1"/>
        <v>084</v>
      </c>
      <c r="Q200" s="30" t="str">
        <f t="array" ref="Q200">IF(O200="7",IF(P200="000","Sin región al ser un intermunicipal",INDEX(B!$C$2:$C$126,MATCH(EF!P200,B!$A$2:$A$126,0))),"Sin región al ser un ente Estatal")</f>
        <v>Costa Sierra Occidental</v>
      </c>
      <c r="R200" s="31">
        <f t="array" ref="R200">IF(O200="7",IF(P200="000","N/A",INDEX(B!$D$2:$D$126,MATCH(EF!P200,B!$A$2:$A$126,0))),B!$D$127)</f>
        <v>15126</v>
      </c>
      <c r="S200" s="31">
        <f t="array" ref="S200">IF(O200="7",IF(P200="000","N/A",INDEX(B!$E$2:$E$126,MATCH(EF!P200,B!$A$2:$A$126,0))),B!$E$127)</f>
        <v>14997</v>
      </c>
    </row>
    <row r="201" spans="1:19" ht="15.75" customHeight="1">
      <c r="A201" s="23">
        <f>COUNTIF(A!$A$2:$A$1001,"&lt;="&amp;A!A201)</f>
        <v>319</v>
      </c>
      <c r="B201" s="24">
        <v>200</v>
      </c>
      <c r="C201" s="29" t="str">
        <f t="array" ref="C201">INDEX(A!$A$2:$A$1001,MATCH(EF!B201,EF!$A$2:$A$1001,0))</f>
        <v>Sistema de Agua Potable, Alcantarillado y Saneamiento del Municipio de Tototlán</v>
      </c>
      <c r="D201" s="29" t="str">
        <f t="array" ref="D201">INDEX(A!$B$2:$B$1001,MATCH(EF!C201,A!$A$2:$A$1001,0))</f>
        <v>Municipal</v>
      </c>
      <c r="E201" s="29" t="str">
        <f t="array" ref="E201">INDEX(A!$C$2:$C$1001,MATCH(EF!C201,A!$A$2:$A$1001,0))</f>
        <v>Sí</v>
      </c>
      <c r="F201" s="29">
        <f t="array" ref="F201">INDEX(A!$D$2:$D$1001,MATCH(EF!C201,A!$A$2:$A$1001,0))</f>
        <v>105</v>
      </c>
      <c r="G201" s="29" t="str">
        <f t="array" ref="G201">INDEX(A!$E$2:$E$1001,MATCH(EF!C201,A!$A$2:$A$1001,0))</f>
        <v>Medio ambiente</v>
      </c>
      <c r="H201" s="29" t="str">
        <f t="array" ref="H201">INDEX(A!$F$2:$F$1001,MATCH(EF!C201,A!$A$2:$A$1001,0))</f>
        <v>Ejecutivo</v>
      </c>
      <c r="I201" s="29" t="str">
        <f t="array" ref="I201">INDEX(A!$G$2:$G$1001,MATCH(EF!C201,A!$A$2:$A$1001,0))</f>
        <v>OPD</v>
      </c>
      <c r="J201" s="29">
        <f t="array" ref="J201">INDEX(A!$H$2:$H$1001,MATCH(EF!C201,A!$A$2:$A$1001,0))</f>
        <v>1987</v>
      </c>
      <c r="K201" s="29" t="str">
        <f t="array" ref="K201">INDEX(A!$I$2:$I$1001,MATCH(EF!C201,A!$A$2:$A$1001,0))</f>
        <v>NA</v>
      </c>
      <c r="L201" s="29" t="str">
        <f t="array" ref="L201">INDEX(A!$J$2:$J$1001,MATCH(EF!C201,A!$A$2:$A$1001,0))</f>
        <v>NA</v>
      </c>
      <c r="M201" s="29">
        <f t="array" ref="M201">INDEX(A!$K$2:$K$1001,MATCH(EF!C201,A!$A$2:$A$1001,0))</f>
        <v>710502</v>
      </c>
      <c r="N201" s="29">
        <f t="array" ref="N201">INDEX(A!$L$2:$L$1001,MATCH(EF!C201,A!$A$2:$A$1001,0))</f>
        <v>0</v>
      </c>
      <c r="O201" s="30" t="str">
        <f t="shared" si="0"/>
        <v>7</v>
      </c>
      <c r="P201" s="30" t="str">
        <f t="shared" si="1"/>
        <v>105</v>
      </c>
      <c r="Q201" s="30" t="str">
        <f t="array" ref="Q201">IF(O201="7",IF(P201="000","Sin región al ser un intermunicipal",INDEX(B!$C$2:$C$126,MATCH(EF!P201,B!$A$2:$A$126,0))),"Sin región al ser un ente Estatal")</f>
        <v>Ciénega</v>
      </c>
      <c r="R201" s="31">
        <f t="array" ref="R201">IF(O201="7",IF(P201="000","N/A",INDEX(B!$D$2:$D$126,MATCH(EF!P201,B!$A$2:$A$126,0))),B!$D$127)</f>
        <v>23171</v>
      </c>
      <c r="S201" s="31">
        <f t="array" ref="S201">IF(O201="7",IF(P201="000","N/A",INDEX(B!$E$2:$E$126,MATCH(EF!P201,B!$A$2:$A$126,0))),B!$E$127)</f>
        <v>23573</v>
      </c>
    </row>
    <row r="202" spans="1:19" ht="15.75" customHeight="1">
      <c r="A202" s="23">
        <f>COUNTIF(A!$A$2:$A$1001,"&lt;="&amp;A!A202)</f>
        <v>320</v>
      </c>
      <c r="B202" s="24">
        <v>201</v>
      </c>
      <c r="C202" s="29" t="str">
        <f t="array" ref="C202">INDEX(A!$A$2:$A$1001,MATCH(EF!B202,EF!$A$2:$A$1001,0))</f>
        <v>Sistema de Agua Potable, Alcantarillado y Saneamiento del Municipio de Villa Hidalgo, Jalisco</v>
      </c>
      <c r="D202" s="29" t="str">
        <f t="array" ref="D202">INDEX(A!$B$2:$B$1001,MATCH(EF!C202,A!$A$2:$A$1001,0))</f>
        <v>Municipal</v>
      </c>
      <c r="E202" s="29" t="str">
        <f t="array" ref="E202">INDEX(A!$C$2:$C$1001,MATCH(EF!C202,A!$A$2:$A$1001,0))</f>
        <v>Sí</v>
      </c>
      <c r="F202" s="29">
        <f t="array" ref="F202">INDEX(A!$D$2:$D$1001,MATCH(EF!C202,A!$A$2:$A$1001,0))</f>
        <v>116</v>
      </c>
      <c r="G202" s="29" t="str">
        <f t="array" ref="G202">INDEX(A!$E$2:$E$1001,MATCH(EF!C202,A!$A$2:$A$1001,0))</f>
        <v>Medio ambiente</v>
      </c>
      <c r="H202" s="29" t="str">
        <f t="array" ref="H202">INDEX(A!$F$2:$F$1001,MATCH(EF!C202,A!$A$2:$A$1001,0))</f>
        <v>Ejecutivo</v>
      </c>
      <c r="I202" s="29" t="str">
        <f t="array" ref="I202">INDEX(A!$G$2:$G$1001,MATCH(EF!C202,A!$A$2:$A$1001,0))</f>
        <v>OPD</v>
      </c>
      <c r="J202" s="29">
        <f t="array" ref="J202">INDEX(A!$H$2:$H$1001,MATCH(EF!C202,A!$A$2:$A$1001,0))</f>
        <v>2008</v>
      </c>
      <c r="K202" s="29" t="str">
        <f t="array" ref="K202">INDEX(A!$I$2:$I$1001,MATCH(EF!C202,A!$A$2:$A$1001,0))</f>
        <v>NA</v>
      </c>
      <c r="L202" s="29" t="str">
        <f t="array" ref="L202">INDEX(A!$J$2:$J$1001,MATCH(EF!C202,A!$A$2:$A$1001,0))</f>
        <v>Acuerdo de ayuntamiento (acta 006/2008)</v>
      </c>
      <c r="M202" s="29">
        <f t="array" ref="M202">INDEX(A!$K$2:$K$1001,MATCH(EF!C202,A!$A$2:$A$1001,0))</f>
        <v>711602</v>
      </c>
      <c r="N202" s="29">
        <f t="array" ref="N202">INDEX(A!$L$2:$L$1001,MATCH(EF!C202,A!$A$2:$A$1001,0))</f>
        <v>0</v>
      </c>
      <c r="O202" s="30" t="str">
        <f t="shared" si="0"/>
        <v>7</v>
      </c>
      <c r="P202" s="30" t="str">
        <f t="shared" si="1"/>
        <v>116</v>
      </c>
      <c r="Q202" s="30" t="str">
        <f t="array" ref="Q202">IF(O202="7",IF(P202="000","Sin región al ser un intermunicipal",INDEX(B!$C$2:$C$126,MATCH(EF!P202,B!$A$2:$A$126,0))),"Sin región al ser un ente Estatal")</f>
        <v>Altos Norte</v>
      </c>
      <c r="R202" s="31">
        <f t="array" ref="R202">IF(O202="7",IF(P202="000","N/A",INDEX(B!$D$2:$D$126,MATCH(EF!P202,B!$A$2:$A$126,0))),B!$D$127)</f>
        <v>20257</v>
      </c>
      <c r="S202" s="31">
        <f t="array" ref="S202">IF(O202="7",IF(P202="000","N/A",INDEX(B!$E$2:$E$126,MATCH(EF!P202,B!$A$2:$A$126,0))),B!$E$127)</f>
        <v>20088</v>
      </c>
    </row>
    <row r="203" spans="1:19" ht="15.75" customHeight="1">
      <c r="A203" s="23">
        <f>COUNTIF(A!$A$2:$A$1001,"&lt;="&amp;A!A203)</f>
        <v>214</v>
      </c>
      <c r="B203" s="24">
        <v>202</v>
      </c>
      <c r="C203" s="29" t="str">
        <f t="array" ref="C203">INDEX(A!$A$2:$A$1001,MATCH(EF!B203,EF!$A$2:$A$1001,0))</f>
        <v>Sistema de Agua Potable, Alcantarillado y Saneamiento del Municipio de Zapotlán el Grande</v>
      </c>
      <c r="D203" s="29" t="str">
        <f t="array" ref="D203">INDEX(A!$B$2:$B$1001,MATCH(EF!C203,A!$A$2:$A$1001,0))</f>
        <v>Municipal</v>
      </c>
      <c r="E203" s="29" t="str">
        <f t="array" ref="E203">INDEX(A!$C$2:$C$1001,MATCH(EF!C203,A!$A$2:$A$1001,0))</f>
        <v>Sí</v>
      </c>
      <c r="F203" s="29">
        <f t="array" ref="F203">INDEX(A!$D$2:$D$1001,MATCH(EF!C203,A!$A$2:$A$1001,0))</f>
        <v>23</v>
      </c>
      <c r="G203" s="29" t="str">
        <f t="array" ref="G203">INDEX(A!$E$2:$E$1001,MATCH(EF!C203,A!$A$2:$A$1001,0))</f>
        <v>Medio ambiente</v>
      </c>
      <c r="H203" s="29" t="str">
        <f t="array" ref="H203">INDEX(A!$F$2:$F$1001,MATCH(EF!C203,A!$A$2:$A$1001,0))</f>
        <v>Ejecutivo</v>
      </c>
      <c r="I203" s="29" t="str">
        <f t="array" ref="I203">INDEX(A!$G$2:$G$1001,MATCH(EF!C203,A!$A$2:$A$1001,0))</f>
        <v>OPD</v>
      </c>
      <c r="J203" s="29">
        <f t="array" ref="J203">INDEX(A!$H$2:$H$1001,MATCH(EF!C203,A!$A$2:$A$1001,0))</f>
        <v>2007</v>
      </c>
      <c r="K203" s="29" t="str">
        <f t="array" ref="K203">INDEX(A!$I$2:$I$1001,MATCH(EF!C203,A!$A$2:$A$1001,0))</f>
        <v>NA</v>
      </c>
      <c r="L203" s="29" t="str">
        <f t="array" ref="L203">INDEX(A!$J$2:$J$1001,MATCH(EF!C203,A!$A$2:$A$1001,0))</f>
        <v>Gaceta Núm. 9</v>
      </c>
      <c r="M203" s="29">
        <f t="array" ref="M203">INDEX(A!$K$2:$K$1001,MATCH(EF!C203,A!$A$2:$A$1001,0))</f>
        <v>702303</v>
      </c>
      <c r="N203" s="29">
        <f t="array" ref="N203">INDEX(A!$L$2:$L$1001,MATCH(EF!C203,A!$A$2:$A$1001,0))</f>
        <v>0</v>
      </c>
      <c r="O203" s="30" t="str">
        <f t="shared" si="0"/>
        <v>7</v>
      </c>
      <c r="P203" s="30" t="str">
        <f t="shared" si="1"/>
        <v>023</v>
      </c>
      <c r="Q203" s="30" t="str">
        <f t="array" ref="Q203">IF(O203="7",IF(P203="000","Sin región al ser un intermunicipal",INDEX(B!$C$2:$C$126,MATCH(EF!P203,B!$A$2:$A$126,0))),"Sin región al ser un ente Estatal")</f>
        <v>Sur</v>
      </c>
      <c r="R203" s="31">
        <f t="array" ref="R203">IF(O203="7",IF(P203="000","N/A",INDEX(B!$D$2:$D$126,MATCH(EF!P203,B!$A$2:$A$126,0))),B!$D$127)</f>
        <v>105423</v>
      </c>
      <c r="S203" s="31">
        <f t="array" ref="S203">IF(O203="7",IF(P203="000","N/A",INDEX(B!$E$2:$E$126,MATCH(EF!P203,B!$A$2:$A$126,0))),B!$E$127)</f>
        <v>115141</v>
      </c>
    </row>
    <row r="204" spans="1:19" ht="15.75" customHeight="1">
      <c r="A204" s="23">
        <f>COUNTIF(A!$A$2:$A$1001,"&lt;="&amp;A!A204)</f>
        <v>237</v>
      </c>
      <c r="B204" s="24">
        <v>203</v>
      </c>
      <c r="C204" s="29" t="str">
        <f t="array" ref="C204">INDEX(A!$A$2:$A$1001,MATCH(EF!B204,EF!$A$2:$A$1001,0))</f>
        <v>Sistema de Agua Potable, Alcantarillados y Saneamiento del Municipio de Mezquitic</v>
      </c>
      <c r="D204" s="29" t="str">
        <f t="array" ref="D204">INDEX(A!$B$2:$B$1001,MATCH(EF!C204,A!$A$2:$A$1001,0))</f>
        <v>Municipal</v>
      </c>
      <c r="E204" s="29" t="str">
        <f t="array" ref="E204">INDEX(A!$C$2:$C$1001,MATCH(EF!C204,A!$A$2:$A$1001,0))</f>
        <v>Sí</v>
      </c>
      <c r="F204" s="29">
        <f t="array" ref="F204">INDEX(A!$D$2:$D$1001,MATCH(EF!C204,A!$A$2:$A$1001,0))</f>
        <v>61</v>
      </c>
      <c r="G204" s="29" t="str">
        <f t="array" ref="G204">INDEX(A!$E$2:$E$1001,MATCH(EF!C204,A!$A$2:$A$1001,0))</f>
        <v>Asistencia social</v>
      </c>
      <c r="H204" s="29" t="str">
        <f t="array" ref="H204">INDEX(A!$F$2:$F$1001,MATCH(EF!C204,A!$A$2:$A$1001,0))</f>
        <v>Ejecutivo</v>
      </c>
      <c r="I204" s="29" t="str">
        <f t="array" ref="I204">INDEX(A!$G$2:$G$1001,MATCH(EF!C204,A!$A$2:$A$1001,0))</f>
        <v>OPD</v>
      </c>
      <c r="J204" s="29">
        <f t="array" ref="J204">INDEX(A!$H$2:$H$1001,MATCH(EF!C204,A!$A$2:$A$1001,0))</f>
        <v>1986</v>
      </c>
      <c r="K204" s="29" t="str">
        <f t="array" ref="K204">INDEX(A!$I$2:$I$1001,MATCH(EF!C204,A!$A$2:$A$1001,0))</f>
        <v>NA</v>
      </c>
      <c r="L204" s="29" t="str">
        <f t="array" ref="L204">INDEX(A!$J$2:$J$1001,MATCH(EF!C204,A!$A$2:$A$1001,0))</f>
        <v>NA</v>
      </c>
      <c r="M204" s="29">
        <f t="array" ref="M204">INDEX(A!$K$2:$K$1001,MATCH(EF!C204,A!$A$2:$A$1001,0))</f>
        <v>706102</v>
      </c>
      <c r="N204" s="29">
        <f t="array" ref="N204">INDEX(A!$L$2:$L$1001,MATCH(EF!C204,A!$A$2:$A$1001,0))</f>
        <v>0</v>
      </c>
      <c r="O204" s="30" t="str">
        <f t="shared" si="0"/>
        <v>7</v>
      </c>
      <c r="P204" s="30" t="str">
        <f t="shared" si="1"/>
        <v>061</v>
      </c>
      <c r="Q204" s="30" t="str">
        <f t="array" ref="Q204">IF(O204="7",IF(P204="000","Sin región al ser un intermunicipal",INDEX(B!$C$2:$C$126,MATCH(EF!P204,B!$A$2:$A$126,0))),"Sin región al ser un ente Estatal")</f>
        <v>Norte</v>
      </c>
      <c r="R204" s="31">
        <f t="array" ref="R204">IF(O204="7",IF(P204="000","N/A",INDEX(B!$D$2:$D$126,MATCH(EF!P204,B!$A$2:$A$126,0))),B!$D$127)</f>
        <v>19452</v>
      </c>
      <c r="S204" s="31">
        <f t="array" ref="S204">IF(O204="7",IF(P204="000","N/A",INDEX(B!$E$2:$E$126,MATCH(EF!P204,B!$A$2:$A$126,0))),B!$E$127)</f>
        <v>22083</v>
      </c>
    </row>
    <row r="205" spans="1:19" ht="15.75" customHeight="1">
      <c r="A205" s="23">
        <f>COUNTIF(A!$A$2:$A$1001,"&lt;="&amp;A!A205)</f>
        <v>242</v>
      </c>
      <c r="B205" s="24">
        <v>204</v>
      </c>
      <c r="C205" s="29" t="str">
        <f t="array" ref="C205">INDEX(A!$A$2:$A$1001,MATCH(EF!B205,EF!$A$2:$A$1001,0))</f>
        <v>Sistema Integral de Agua de Tapalpa</v>
      </c>
      <c r="D205" s="29" t="str">
        <f t="array" ref="D205">INDEX(A!$B$2:$B$1001,MATCH(EF!C205,A!$A$2:$A$1001,0))</f>
        <v>Municipal</v>
      </c>
      <c r="E205" s="29" t="str">
        <f t="array" ref="E205">INDEX(A!$C$2:$C$1001,MATCH(EF!C205,A!$A$2:$A$1001,0))</f>
        <v>Sí</v>
      </c>
      <c r="F205" s="29">
        <f t="array" ref="F205">INDEX(A!$D$2:$D$1001,MATCH(EF!C205,A!$A$2:$A$1001,0))</f>
        <v>86</v>
      </c>
      <c r="G205" s="29" t="str">
        <f t="array" ref="G205">INDEX(A!$E$2:$E$1001,MATCH(EF!C205,A!$A$2:$A$1001,0))</f>
        <v>Medio ambiente</v>
      </c>
      <c r="H205" s="29" t="str">
        <f t="array" ref="H205">INDEX(A!$F$2:$F$1001,MATCH(EF!C205,A!$A$2:$A$1001,0))</f>
        <v>Ejecutivo</v>
      </c>
      <c r="I205" s="29" t="str">
        <f t="array" ref="I205">INDEX(A!$G$2:$G$1001,MATCH(EF!C205,A!$A$2:$A$1001,0))</f>
        <v>OPD</v>
      </c>
      <c r="J205" s="29">
        <f t="array" ref="J205">INDEX(A!$H$2:$H$1001,MATCH(EF!C205,A!$A$2:$A$1001,0))</f>
        <v>2014</v>
      </c>
      <c r="K205" s="29" t="str">
        <f t="array" ref="K205">INDEX(A!$I$2:$I$1001,MATCH(EF!C205,A!$A$2:$A$1001,0))</f>
        <v>NA</v>
      </c>
      <c r="L205" s="29" t="str">
        <f t="array" ref="L205">INDEX(A!$J$2:$J$1001,MATCH(EF!C205,A!$A$2:$A$1001,0))</f>
        <v>NA</v>
      </c>
      <c r="M205" s="29">
        <f t="array" ref="M205">INDEX(A!$K$2:$K$1001,MATCH(EF!C205,A!$A$2:$A$1001,0))</f>
        <v>708602</v>
      </c>
      <c r="N205" s="29">
        <f t="array" ref="N205">INDEX(A!$L$2:$L$1001,MATCH(EF!C205,A!$A$2:$A$1001,0))</f>
        <v>0</v>
      </c>
      <c r="O205" s="30" t="str">
        <f t="shared" si="0"/>
        <v>7</v>
      </c>
      <c r="P205" s="30" t="str">
        <f t="shared" si="1"/>
        <v>086</v>
      </c>
      <c r="Q205" s="30" t="str">
        <f t="array" ref="Q205">IF(O205="7",IF(P205="000","Sin región al ser un intermunicipal",INDEX(B!$C$2:$C$126,MATCH(EF!P205,B!$A$2:$A$126,0))),"Sin región al ser un ente Estatal")</f>
        <v>Lagunas</v>
      </c>
      <c r="R205" s="31">
        <f t="array" ref="R205">IF(O205="7",IF(P205="000","N/A",INDEX(B!$D$2:$D$126,MATCH(EF!P205,B!$A$2:$A$126,0))),B!$D$127)</f>
        <v>19506</v>
      </c>
      <c r="S205" s="31">
        <f t="array" ref="S205">IF(O205="7",IF(P205="000","N/A",INDEX(B!$E$2:$E$126,MATCH(EF!P205,B!$A$2:$A$126,0))),B!$E$127)</f>
        <v>21245</v>
      </c>
    </row>
    <row r="206" spans="1:19" ht="15.75" customHeight="1">
      <c r="A206" s="23">
        <f>COUNTIF(A!$A$2:$A$1001,"&lt;="&amp;A!A206)</f>
        <v>55</v>
      </c>
      <c r="B206" s="24">
        <v>205</v>
      </c>
      <c r="C206" s="29" t="str">
        <f t="array" ref="C206">INDEX(A!$A$2:$A$1001,MATCH(EF!B206,EF!$A$2:$A$1001,0))</f>
        <v>Sistema Integral del Agua de Ayotlán (SIAA)</v>
      </c>
      <c r="D206" s="29" t="str">
        <f t="array" ref="D206">INDEX(A!$B$2:$B$1001,MATCH(EF!C206,A!$A$2:$A$1001,0))</f>
        <v>Municipal</v>
      </c>
      <c r="E206" s="29" t="str">
        <f t="array" ref="E206">INDEX(A!$C$2:$C$1001,MATCH(EF!C206,A!$A$2:$A$1001,0))</f>
        <v>Sí</v>
      </c>
      <c r="F206" s="29">
        <f t="array" ref="F206">INDEX(A!$D$2:$D$1001,MATCH(EF!C206,A!$A$2:$A$1001,0))</f>
        <v>16</v>
      </c>
      <c r="G206" s="29" t="str">
        <f t="array" ref="G206">INDEX(A!$E$2:$E$1001,MATCH(EF!C206,A!$A$2:$A$1001,0))</f>
        <v>Medio ambiente</v>
      </c>
      <c r="H206" s="29" t="str">
        <f t="array" ref="H206">INDEX(A!$F$2:$F$1001,MATCH(EF!C206,A!$A$2:$A$1001,0))</f>
        <v>Ejecutivo</v>
      </c>
      <c r="I206" s="29" t="str">
        <f t="array" ref="I206">INDEX(A!$G$2:$G$1001,MATCH(EF!C206,A!$A$2:$A$1001,0))</f>
        <v>OPD</v>
      </c>
      <c r="J206" s="29">
        <f t="array" ref="J206">INDEX(A!$H$2:$H$1001,MATCH(EF!C206,A!$A$2:$A$1001,0))</f>
        <v>2019</v>
      </c>
      <c r="K206" s="29" t="str">
        <f t="array" ref="K206">INDEX(A!$I$2:$I$1001,MATCH(EF!C206,A!$A$2:$A$1001,0))</f>
        <v>NA</v>
      </c>
      <c r="L206" s="29" t="str">
        <f t="array" ref="L206">INDEX(A!$J$2:$J$1001,MATCH(EF!C206,A!$A$2:$A$1001,0))</f>
        <v>Certificación del Acta Ordinaria No. 13</v>
      </c>
      <c r="M206" s="29">
        <f t="array" ref="M206">INDEX(A!$K$2:$K$1001,MATCH(EF!C206,A!$A$2:$A$1001,0))</f>
        <v>701602</v>
      </c>
      <c r="N206" s="29">
        <f t="array" ref="N206">INDEX(A!$L$2:$L$1001,MATCH(EF!C206,A!$A$2:$A$1001,0))</f>
        <v>0</v>
      </c>
      <c r="O206" s="30" t="str">
        <f t="shared" si="0"/>
        <v>7</v>
      </c>
      <c r="P206" s="30" t="str">
        <f t="shared" si="1"/>
        <v>016</v>
      </c>
      <c r="Q206" s="30" t="str">
        <f t="array" ref="Q206">IF(O206="7",IF(P206="000","Sin región al ser un intermunicipal",INDEX(B!$C$2:$C$126,MATCH(EF!P206,B!$A$2:$A$126,0))),"Sin región al ser un ente Estatal")</f>
        <v>Ciénega</v>
      </c>
      <c r="R206" s="31">
        <f t="array" ref="R206">IF(O206="7",IF(P206="000","N/A",INDEX(B!$D$2:$D$126,MATCH(EF!P206,B!$A$2:$A$126,0))),B!$D$127)</f>
        <v>37963</v>
      </c>
      <c r="S206" s="31">
        <f t="array" ref="S206">IF(O206="7",IF(P206="000","N/A",INDEX(B!$E$2:$E$126,MATCH(EF!P206,B!$A$2:$A$126,0))),B!$E$127)</f>
        <v>41552</v>
      </c>
    </row>
    <row r="207" spans="1:19" ht="15.75" customHeight="1">
      <c r="A207" s="23">
        <f>COUNTIF(A!$A$2:$A$1001,"&lt;="&amp;A!A207)</f>
        <v>254</v>
      </c>
      <c r="B207" s="24">
        <v>206</v>
      </c>
      <c r="C207" s="29" t="str">
        <f t="array" ref="C207">INDEX(A!$A$2:$A$1001,MATCH(EF!B207,EF!$A$2:$A$1001,0))</f>
        <v>Sistema Intermunicipal de los Servicios de Agua Potable y Alcantarillado (SIAPA)</v>
      </c>
      <c r="D207" s="29" t="str">
        <f t="array" ref="D207">INDEX(A!$B$2:$B$1001,MATCH(EF!C207,A!$A$2:$A$1001,0))</f>
        <v>Intermunicipal</v>
      </c>
      <c r="E207" s="29" t="str">
        <f t="array" ref="E207">INDEX(A!$C$2:$C$1001,MATCH(EF!C207,A!$A$2:$A$1001,0))</f>
        <v>Sí</v>
      </c>
      <c r="F207" s="29">
        <f t="array" ref="F207">INDEX(A!$D$2:$D$1001,MATCH(EF!C207,A!$A$2:$A$1001,0))</f>
        <v>999</v>
      </c>
      <c r="G207" s="29" t="str">
        <f t="array" ref="G207">INDEX(A!$E$2:$E$1001,MATCH(EF!C207,A!$A$2:$A$1001,0))</f>
        <v>Medio ambiente</v>
      </c>
      <c r="H207" s="29" t="str">
        <f t="array" ref="H207">INDEX(A!$F$2:$F$1001,MATCH(EF!C207,A!$A$2:$A$1001,0))</f>
        <v>Ejecutivo</v>
      </c>
      <c r="I207" s="29" t="str">
        <f t="array" ref="I207">INDEX(A!$G$2:$G$1001,MATCH(EF!C207,A!$A$2:$A$1001,0))</f>
        <v>OPD</v>
      </c>
      <c r="J207" s="29" t="str">
        <f t="array" ref="J207">INDEX(A!$H$2:$H$1001,MATCH(EF!C207,A!$A$2:$A$1001,0))</f>
        <v>2009 /2013</v>
      </c>
      <c r="K207" s="29" t="str">
        <f t="array" ref="K207">INDEX(A!$I$2:$I$1001,MATCH(EF!C207,A!$A$2:$A$1001,0))</f>
        <v>NA</v>
      </c>
      <c r="L207" s="29" t="str">
        <f t="array" ref="L207">INDEX(A!$J$2:$J$1001,MATCH(EF!C207,A!$A$2:$A$1001,0))</f>
        <v>Decreto número 24805/LX/13</v>
      </c>
      <c r="M207" s="29">
        <f t="array" ref="M207">INDEX(A!$K$2:$K$1001,MATCH(EF!C207,A!$A$2:$A$1001,0))</f>
        <v>700006</v>
      </c>
      <c r="N207" s="29">
        <f t="array" ref="N207">INDEX(A!$L$2:$L$1001,MATCH(EF!C207,A!$A$2:$A$1001,0))</f>
        <v>0</v>
      </c>
      <c r="O207" s="30" t="str">
        <f t="shared" si="0"/>
        <v>7</v>
      </c>
      <c r="P207" s="30" t="str">
        <f t="shared" si="1"/>
        <v>000</v>
      </c>
      <c r="Q207" s="30" t="str">
        <f t="array" ref="Q207">IF(O207="7",IF(P207="000","Sin región al ser un intermunicipal",INDEX(B!$C$2:$C$126,MATCH(EF!P207,B!$A$2:$A$126,0))),"Sin región al ser un ente Estatal")</f>
        <v>Sin región al ser un intermunicipal</v>
      </c>
      <c r="R207" s="31" t="str">
        <f t="array" ref="R207">IF(O207="7",IF(P207="000","N/A",INDEX(B!$D$2:$D$126,MATCH(EF!P207,B!$A$2:$A$126,0))),B!$D$127)</f>
        <v>N/A</v>
      </c>
      <c r="S207" s="31" t="str">
        <f t="array" ref="S207">IF(O207="7",IF(P207="000","N/A",INDEX(B!$E$2:$E$126,MATCH(EF!P207,B!$A$2:$A$126,0))),B!$E$127)</f>
        <v>N/A</v>
      </c>
    </row>
    <row r="208" spans="1:19" ht="15.75" customHeight="1">
      <c r="A208" s="23">
        <f>COUNTIF(A!$A$2:$A$1001,"&lt;="&amp;A!A208)</f>
        <v>261</v>
      </c>
      <c r="B208" s="24">
        <v>207</v>
      </c>
      <c r="C208" s="29" t="str">
        <f t="array" ref="C208">INDEX(A!$A$2:$A$1001,MATCH(EF!B208,EF!$A$2:$A$1001,0))</f>
        <v>Sistema Intermunicipal de Manejo de Residuos Ayuquila - Llano (SIMAR Ayuquila - Llano)</v>
      </c>
      <c r="D208" s="29" t="str">
        <f t="array" ref="D208">INDEX(A!$B$2:$B$1001,MATCH(EF!C208,A!$A$2:$A$1001,0))</f>
        <v>Intermunicipal</v>
      </c>
      <c r="E208" s="29" t="str">
        <f t="array" ref="E208">INDEX(A!$C$2:$C$1001,MATCH(EF!C208,A!$A$2:$A$1001,0))</f>
        <v>Sí</v>
      </c>
      <c r="F208" s="29">
        <f t="array" ref="F208">INDEX(A!$D$2:$D$1001,MATCH(EF!C208,A!$A$2:$A$1001,0))</f>
        <v>999</v>
      </c>
      <c r="G208" s="29" t="str">
        <f t="array" ref="G208">INDEX(A!$E$2:$E$1001,MATCH(EF!C208,A!$A$2:$A$1001,0))</f>
        <v>Medio ambiente</v>
      </c>
      <c r="H208" s="29" t="str">
        <f t="array" ref="H208">INDEX(A!$F$2:$F$1001,MATCH(EF!C208,A!$A$2:$A$1001,0))</f>
        <v>Ejecutivo</v>
      </c>
      <c r="I208" s="29" t="str">
        <f t="array" ref="I208">INDEX(A!$G$2:$G$1001,MATCH(EF!C208,A!$A$2:$A$1001,0))</f>
        <v>OPD</v>
      </c>
      <c r="J208" s="29">
        <f t="array" ref="J208">INDEX(A!$H$2:$H$1001,MATCH(EF!C208,A!$A$2:$A$1001,0))</f>
        <v>2008</v>
      </c>
      <c r="K208" s="29" t="str">
        <f t="array" ref="K208">INDEX(A!$I$2:$I$1001,MATCH(EF!C208,A!$A$2:$A$1001,0))</f>
        <v>NA</v>
      </c>
      <c r="L208" s="29" t="str">
        <f t="array" ref="L208">INDEX(A!$J$2:$J$1001,MATCH(EF!C208,A!$A$2:$A$1001,0))</f>
        <v>Convenio de creación. Periódico Número 42. Sección III. Tomo CCCLX</v>
      </c>
      <c r="M208" s="29">
        <f t="array" ref="M208">INDEX(A!$K$2:$K$1001,MATCH(EF!C208,A!$A$2:$A$1001,0))</f>
        <v>700020</v>
      </c>
      <c r="N208" s="29">
        <f t="array" ref="N208">INDEX(A!$L$2:$L$1001,MATCH(EF!C208,A!$A$2:$A$1001,0))</f>
        <v>0</v>
      </c>
      <c r="O208" s="30" t="str">
        <f t="shared" si="0"/>
        <v>7</v>
      </c>
      <c r="P208" s="30" t="str">
        <f t="shared" si="1"/>
        <v>000</v>
      </c>
      <c r="Q208" s="30" t="str">
        <f t="array" ref="Q208">IF(O208="7",IF(P208="000","Sin región al ser un intermunicipal",INDEX(B!$C$2:$C$126,MATCH(EF!P208,B!$A$2:$A$126,0))),"Sin región al ser un ente Estatal")</f>
        <v>Sin región al ser un intermunicipal</v>
      </c>
      <c r="R208" s="31" t="str">
        <f t="array" ref="R208">IF(O208="7",IF(P208="000","N/A",INDEX(B!$D$2:$D$126,MATCH(EF!P208,B!$A$2:$A$126,0))),B!$D$127)</f>
        <v>N/A</v>
      </c>
      <c r="S208" s="31" t="str">
        <f t="array" ref="S208">IF(O208="7",IF(P208="000","N/A",INDEX(B!$E$2:$E$126,MATCH(EF!P208,B!$A$2:$A$126,0))),B!$E$127)</f>
        <v>N/A</v>
      </c>
    </row>
    <row r="209" spans="1:19" ht="15.75" customHeight="1">
      <c r="A209" s="23">
        <f>COUNTIF(A!$A$2:$A$1001,"&lt;="&amp;A!A209)</f>
        <v>56</v>
      </c>
      <c r="B209" s="24">
        <v>208</v>
      </c>
      <c r="C209" s="29" t="str">
        <f t="array" ref="C209">INDEX(A!$A$2:$A$1001,MATCH(EF!B209,EF!$A$2:$A$1001,0))</f>
        <v>Sistema Intermunicipal de Manejo de Residuos Ayuquila Valles (SIMAR Ayuquila Valles)</v>
      </c>
      <c r="D209" s="29" t="str">
        <f t="array" ref="D209">INDEX(A!$B$2:$B$1001,MATCH(EF!C209,A!$A$2:$A$1001,0))</f>
        <v>Intermunicipal</v>
      </c>
      <c r="E209" s="29" t="str">
        <f t="array" ref="E209">INDEX(A!$C$2:$C$1001,MATCH(EF!C209,A!$A$2:$A$1001,0))</f>
        <v>Sí</v>
      </c>
      <c r="F209" s="29">
        <f t="array" ref="F209">INDEX(A!$D$2:$D$1001,MATCH(EF!C209,A!$A$2:$A$1001,0))</f>
        <v>999</v>
      </c>
      <c r="G209" s="29" t="str">
        <f t="array" ref="G209">INDEX(A!$E$2:$E$1001,MATCH(EF!C209,A!$A$2:$A$1001,0))</f>
        <v>Medio ambiente</v>
      </c>
      <c r="H209" s="29" t="str">
        <f t="array" ref="H209">INDEX(A!$F$2:$F$1001,MATCH(EF!C209,A!$A$2:$A$1001,0))</f>
        <v>Ejecutivo</v>
      </c>
      <c r="I209" s="29" t="str">
        <f t="array" ref="I209">INDEX(A!$G$2:$G$1001,MATCH(EF!C209,A!$A$2:$A$1001,0))</f>
        <v>OPD</v>
      </c>
      <c r="J209" s="29">
        <f t="array" ref="J209">INDEX(A!$H$2:$H$1001,MATCH(EF!C209,A!$A$2:$A$1001,0))</f>
        <v>2008</v>
      </c>
      <c r="K209" s="29" t="str">
        <f t="array" ref="K209">INDEX(A!$I$2:$I$1001,MATCH(EF!C209,A!$A$2:$A$1001,0))</f>
        <v>NA</v>
      </c>
      <c r="L209" s="29" t="str">
        <f t="array" ref="L209">INDEX(A!$J$2:$J$1001,MATCH(EF!C209,A!$A$2:$A$1001,0))</f>
        <v>Convenio de creación. Periódico Número 42. Sección II. Tomo CCCLX</v>
      </c>
      <c r="M209" s="29">
        <f t="array" ref="M209">INDEX(A!$K$2:$K$1001,MATCH(EF!C209,A!$A$2:$A$1001,0))</f>
        <v>700019</v>
      </c>
      <c r="N209" s="29">
        <f t="array" ref="N209">INDEX(A!$L$2:$L$1001,MATCH(EF!C209,A!$A$2:$A$1001,0))</f>
        <v>0</v>
      </c>
      <c r="O209" s="30" t="str">
        <f t="shared" si="0"/>
        <v>7</v>
      </c>
      <c r="P209" s="30" t="str">
        <f t="shared" si="1"/>
        <v>000</v>
      </c>
      <c r="Q209" s="30" t="str">
        <f t="array" ref="Q209">IF(O209="7",IF(P209="000","Sin región al ser un intermunicipal",INDEX(B!$C$2:$C$126,MATCH(EF!P209,B!$A$2:$A$126,0))),"Sin región al ser un ente Estatal")</f>
        <v>Sin región al ser un intermunicipal</v>
      </c>
      <c r="R209" s="31" t="str">
        <f t="array" ref="R209">IF(O209="7",IF(P209="000","N/A",INDEX(B!$D$2:$D$126,MATCH(EF!P209,B!$A$2:$A$126,0))),B!$D$127)</f>
        <v>N/A</v>
      </c>
      <c r="S209" s="31" t="str">
        <f t="array" ref="S209">IF(O209="7",IF(P209="000","N/A",INDEX(B!$E$2:$E$126,MATCH(EF!P209,B!$A$2:$A$126,0))),B!$E$127)</f>
        <v>N/A</v>
      </c>
    </row>
    <row r="210" spans="1:19" ht="15.75" customHeight="1">
      <c r="A210" s="23">
        <f>COUNTIF(A!$A$2:$A$1001,"&lt;="&amp;A!A210)</f>
        <v>271</v>
      </c>
      <c r="B210" s="24">
        <v>209</v>
      </c>
      <c r="C210" s="29" t="str">
        <f t="array" ref="C210">INDEX(A!$A$2:$A$1001,MATCH(EF!B210,EF!$A$2:$A$1001,0))</f>
        <v>Sistema Intermunicipal de Manejo de Residuos Lagunas (SIMAR Lagunas)</v>
      </c>
      <c r="D210" s="29" t="str">
        <f t="array" ref="D210">INDEX(A!$B$2:$B$1001,MATCH(EF!C210,A!$A$2:$A$1001,0))</f>
        <v>Intermunicipal</v>
      </c>
      <c r="E210" s="29" t="str">
        <f t="array" ref="E210">INDEX(A!$C$2:$C$1001,MATCH(EF!C210,A!$A$2:$A$1001,0))</f>
        <v>Sí</v>
      </c>
      <c r="F210" s="29">
        <f t="array" ref="F210">INDEX(A!$D$2:$D$1001,MATCH(EF!C210,A!$A$2:$A$1001,0))</f>
        <v>999</v>
      </c>
      <c r="G210" s="29" t="str">
        <f t="array" ref="G210">INDEX(A!$E$2:$E$1001,MATCH(EF!C210,A!$A$2:$A$1001,0))</f>
        <v>Medio ambiente</v>
      </c>
      <c r="H210" s="29" t="str">
        <f t="array" ref="H210">INDEX(A!$F$2:$F$1001,MATCH(EF!C210,A!$A$2:$A$1001,0))</f>
        <v>Ejecutivo</v>
      </c>
      <c r="I210" s="29" t="str">
        <f t="array" ref="I210">INDEX(A!$G$2:$G$1001,MATCH(EF!C210,A!$A$2:$A$1001,0))</f>
        <v>OPD</v>
      </c>
      <c r="J210" s="29">
        <f t="array" ref="J210">INDEX(A!$H$2:$H$1001,MATCH(EF!C210,A!$A$2:$A$1001,0))</f>
        <v>2013</v>
      </c>
      <c r="K210" s="29" t="str">
        <f t="array" ref="K210">INDEX(A!$I$2:$I$1001,MATCH(EF!C210,A!$A$2:$A$1001,0))</f>
        <v>NA</v>
      </c>
      <c r="L210" s="29" t="str">
        <f t="array" ref="L210">INDEX(A!$J$2:$J$1001,MATCH(EF!C210,A!$A$2:$A$1001,0))</f>
        <v>Convenio de creación. Periódico número 21. Sección III Tomo CCCLXXVI
Adenda al convenio. Periódico número 37. Sección X Tomo CCCLXXVIII</v>
      </c>
      <c r="M210" s="29">
        <f t="array" ref="M210">INDEX(A!$K$2:$K$1001,MATCH(EF!C210,A!$A$2:$A$1001,0))</f>
        <v>700010</v>
      </c>
      <c r="N210" s="29">
        <f t="array" ref="N210">INDEX(A!$L$2:$L$1001,MATCH(EF!C210,A!$A$2:$A$1001,0))</f>
        <v>0</v>
      </c>
      <c r="O210" s="30" t="str">
        <f t="shared" si="0"/>
        <v>7</v>
      </c>
      <c r="P210" s="30" t="str">
        <f t="shared" si="1"/>
        <v>000</v>
      </c>
      <c r="Q210" s="30" t="str">
        <f t="array" ref="Q210">IF(O210="7",IF(P210="000","Sin región al ser un intermunicipal",INDEX(B!$C$2:$C$126,MATCH(EF!P210,B!$A$2:$A$126,0))),"Sin región al ser un ente Estatal")</f>
        <v>Sin región al ser un intermunicipal</v>
      </c>
      <c r="R210" s="31" t="str">
        <f t="array" ref="R210">IF(O210="7",IF(P210="000","N/A",INDEX(B!$D$2:$D$126,MATCH(EF!P210,B!$A$2:$A$126,0))),B!$D$127)</f>
        <v>N/A</v>
      </c>
      <c r="S210" s="31" t="str">
        <f t="array" ref="S210">IF(O210="7",IF(P210="000","N/A",INDEX(B!$E$2:$E$126,MATCH(EF!P210,B!$A$2:$A$126,0))),B!$E$127)</f>
        <v>N/A</v>
      </c>
    </row>
    <row r="211" spans="1:19" ht="15.75" customHeight="1">
      <c r="A211" s="23">
        <f>COUNTIF(A!$A$2:$A$1001,"&lt;="&amp;A!A211)</f>
        <v>278</v>
      </c>
      <c r="B211" s="24">
        <v>210</v>
      </c>
      <c r="C211" s="29" t="str">
        <f t="array" ref="C211">INDEX(A!$A$2:$A$1001,MATCH(EF!B211,EF!$A$2:$A$1001,0))</f>
        <v>Sistema Intermunicipal de Manejo de Residuos Sureste (SIMAR Sureste)</v>
      </c>
      <c r="D211" s="29" t="str">
        <f t="array" ref="D211">INDEX(A!$B$2:$B$1001,MATCH(EF!C211,A!$A$2:$A$1001,0))</f>
        <v>Intermunicipal</v>
      </c>
      <c r="E211" s="29" t="str">
        <f t="array" ref="E211">INDEX(A!$C$2:$C$1001,MATCH(EF!C211,A!$A$2:$A$1001,0))</f>
        <v>Sí</v>
      </c>
      <c r="F211" s="29">
        <f t="array" ref="F211">INDEX(A!$D$2:$D$1001,MATCH(EF!C211,A!$A$2:$A$1001,0))</f>
        <v>999</v>
      </c>
      <c r="G211" s="29" t="str">
        <f t="array" ref="G211">INDEX(A!$E$2:$E$1001,MATCH(EF!C211,A!$A$2:$A$1001,0))</f>
        <v>Medio ambiente</v>
      </c>
      <c r="H211" s="29" t="str">
        <f t="array" ref="H211">INDEX(A!$F$2:$F$1001,MATCH(EF!C211,A!$A$2:$A$1001,0))</f>
        <v>Ejecutivo</v>
      </c>
      <c r="I211" s="29" t="str">
        <f t="array" ref="I211">INDEX(A!$G$2:$G$1001,MATCH(EF!C211,A!$A$2:$A$1001,0))</f>
        <v>OPD</v>
      </c>
      <c r="J211" s="29">
        <f t="array" ref="J211">INDEX(A!$H$2:$H$1001,MATCH(EF!C211,A!$A$2:$A$1001,0))</f>
        <v>2008</v>
      </c>
      <c r="K211" s="29" t="str">
        <f t="array" ref="K211">INDEX(A!$I$2:$I$1001,MATCH(EF!C211,A!$A$2:$A$1001,0))</f>
        <v>NA</v>
      </c>
      <c r="L211" s="29" t="str">
        <f t="array" ref="L211">INDEX(A!$J$2:$J$1001,MATCH(EF!C211,A!$A$2:$A$1001,0))</f>
        <v>Convenio de creación. Periódico número 42. Sección II Tomo CCCLXI
Acuerdo modificatorio. Periódico número 19. Sección II Tomo CCCLXV</v>
      </c>
      <c r="M211" s="29">
        <f t="array" ref="M211">INDEX(A!$K$2:$K$1001,MATCH(EF!C211,A!$A$2:$A$1001,0))</f>
        <v>700002</v>
      </c>
      <c r="N211" s="29">
        <f t="array" ref="N211">INDEX(A!$L$2:$L$1001,MATCH(EF!C211,A!$A$2:$A$1001,0))</f>
        <v>0</v>
      </c>
      <c r="O211" s="30" t="str">
        <f t="shared" si="0"/>
        <v>7</v>
      </c>
      <c r="P211" s="30" t="str">
        <f t="shared" si="1"/>
        <v>000</v>
      </c>
      <c r="Q211" s="30" t="str">
        <f t="array" ref="Q211">IF(O211="7",IF(P211="000","Sin región al ser un intermunicipal",INDEX(B!$C$2:$C$126,MATCH(EF!P211,B!$A$2:$A$126,0))),"Sin región al ser un ente Estatal")</f>
        <v>Sin región al ser un intermunicipal</v>
      </c>
      <c r="R211" s="31" t="str">
        <f t="array" ref="R211">IF(O211="7",IF(P211="000","N/A",INDEX(B!$D$2:$D$126,MATCH(EF!P211,B!$A$2:$A$126,0))),B!$D$127)</f>
        <v>N/A</v>
      </c>
      <c r="S211" s="31" t="str">
        <f t="array" ref="S211">IF(O211="7",IF(P211="000","N/A",INDEX(B!$E$2:$E$126,MATCH(EF!P211,B!$A$2:$A$126,0))),B!$E$127)</f>
        <v>N/A</v>
      </c>
    </row>
    <row r="212" spans="1:19" ht="15.75" customHeight="1">
      <c r="A212" s="23">
        <f>COUNTIF(A!$A$2:$A$1001,"&lt;="&amp;A!A212)</f>
        <v>283</v>
      </c>
      <c r="B212" s="24">
        <v>211</v>
      </c>
      <c r="C212" s="29" t="str">
        <f t="array" ref="C212">INDEX(A!$A$2:$A$1001,MATCH(EF!B212,EF!$A$2:$A$1001,0))</f>
        <v>Sistema Intermunicipal de Manejo de Residuos Sur-Sureste (SIMAR Sur-Sureste)</v>
      </c>
      <c r="D212" s="29" t="str">
        <f t="array" ref="D212">INDEX(A!$B$2:$B$1001,MATCH(EF!C212,A!$A$2:$A$1001,0))</f>
        <v>Intermunicipal</v>
      </c>
      <c r="E212" s="29" t="str">
        <f t="array" ref="E212">INDEX(A!$C$2:$C$1001,MATCH(EF!C212,A!$A$2:$A$1001,0))</f>
        <v>Sí</v>
      </c>
      <c r="F212" s="29">
        <f t="array" ref="F212">INDEX(A!$D$2:$D$1001,MATCH(EF!C212,A!$A$2:$A$1001,0))</f>
        <v>999</v>
      </c>
      <c r="G212" s="29" t="str">
        <f t="array" ref="G212">INDEX(A!$E$2:$E$1001,MATCH(EF!C212,A!$A$2:$A$1001,0))</f>
        <v>Medio ambiente</v>
      </c>
      <c r="H212" s="29" t="str">
        <f t="array" ref="H212">INDEX(A!$F$2:$F$1001,MATCH(EF!C212,A!$A$2:$A$1001,0))</f>
        <v>Ejecutivo</v>
      </c>
      <c r="I212" s="29" t="str">
        <f t="array" ref="I212">INDEX(A!$G$2:$G$1001,MATCH(EF!C212,A!$A$2:$A$1001,0))</f>
        <v>OPD</v>
      </c>
      <c r="J212" s="29">
        <f t="array" ref="J212">INDEX(A!$H$2:$H$1001,MATCH(EF!C212,A!$A$2:$A$1001,0))</f>
        <v>2009</v>
      </c>
      <c r="K212" s="29" t="str">
        <f t="array" ref="K212">INDEX(A!$I$2:$I$1001,MATCH(EF!C212,A!$A$2:$A$1001,0))</f>
        <v>NA</v>
      </c>
      <c r="L212" s="29" t="str">
        <f t="array" ref="L212">INDEX(A!$J$2:$J$1001,MATCH(EF!C212,A!$A$2:$A$1001,0))</f>
        <v>Convenio de creación. Periódico número 18. Sección IIi Tomo CCCLXV</v>
      </c>
      <c r="M212" s="29">
        <f t="array" ref="M212">INDEX(A!$K$2:$K$1001,MATCH(EF!C212,A!$A$2:$A$1001,0))</f>
        <v>700007</v>
      </c>
      <c r="N212" s="29">
        <f t="array" ref="N212">INDEX(A!$L$2:$L$1001,MATCH(EF!C212,A!$A$2:$A$1001,0))</f>
        <v>0</v>
      </c>
      <c r="O212" s="30" t="str">
        <f t="shared" si="0"/>
        <v>7</v>
      </c>
      <c r="P212" s="30" t="str">
        <f t="shared" si="1"/>
        <v>000</v>
      </c>
      <c r="Q212" s="30" t="str">
        <f t="array" ref="Q212">IF(O212="7",IF(P212="000","Sin región al ser un intermunicipal",INDEX(B!$C$2:$C$126,MATCH(EF!P212,B!$A$2:$A$126,0))),"Sin región al ser un ente Estatal")</f>
        <v>Sin región al ser un intermunicipal</v>
      </c>
      <c r="R212" s="31" t="str">
        <f t="array" ref="R212">IF(O212="7",IF(P212="000","N/A",INDEX(B!$D$2:$D$126,MATCH(EF!P212,B!$A$2:$A$126,0))),B!$D$127)</f>
        <v>N/A</v>
      </c>
      <c r="S212" s="31" t="str">
        <f t="array" ref="S212">IF(O212="7",IF(P212="000","N/A",INDEX(B!$E$2:$E$126,MATCH(EF!P212,B!$A$2:$A$126,0))),B!$E$127)</f>
        <v>N/A</v>
      </c>
    </row>
    <row r="213" spans="1:19" ht="15.75" customHeight="1">
      <c r="A213" s="23">
        <f>COUNTIF(A!$A$2:$A$1001,"&lt;="&amp;A!A213)</f>
        <v>59</v>
      </c>
      <c r="B213" s="24">
        <v>212</v>
      </c>
      <c r="C213" s="29" t="str">
        <f t="array" ref="C213">INDEX(A!$A$2:$A$1001,MATCH(EF!B213,EF!$A$2:$A$1001,0))</f>
        <v xml:space="preserve">Sistema para el Desarrollo Integral de la Familia de San Martín Hidalgo, Jalisco </v>
      </c>
      <c r="D213" s="29" t="str">
        <f t="array" ref="D213">INDEX(A!$B$2:$B$1001,MATCH(EF!C213,A!$A$2:$A$1001,0))</f>
        <v>Municipal</v>
      </c>
      <c r="E213" s="29" t="str">
        <f t="array" ref="E213">INDEX(A!$C$2:$C$1001,MATCH(EF!C213,A!$A$2:$A$1001,0))</f>
        <v>Sí</v>
      </c>
      <c r="F213" s="29">
        <f t="array" ref="F213">INDEX(A!$D$2:$D$1001,MATCH(EF!C213,A!$A$2:$A$1001,0))</f>
        <v>77</v>
      </c>
      <c r="G213" s="29" t="str">
        <f t="array" ref="G213">INDEX(A!$E$2:$E$1001,MATCH(EF!C213,A!$A$2:$A$1001,0))</f>
        <v>Asistencia social</v>
      </c>
      <c r="H213" s="29" t="str">
        <f t="array" ref="H213">INDEX(A!$F$2:$F$1001,MATCH(EF!C213,A!$A$2:$A$1001,0))</f>
        <v>Ejecutivo</v>
      </c>
      <c r="I213" s="29" t="str">
        <f t="array" ref="I213">INDEX(A!$G$2:$G$1001,MATCH(EF!C213,A!$A$2:$A$1001,0))</f>
        <v>OPD</v>
      </c>
      <c r="J213" s="29">
        <f t="array" ref="J213">INDEX(A!$H$2:$H$1001,MATCH(EF!C213,A!$A$2:$A$1001,0))</f>
        <v>1986</v>
      </c>
      <c r="K213" s="29" t="str">
        <f t="array" ref="K213">INDEX(A!$I$2:$I$1001,MATCH(EF!C213,A!$A$2:$A$1001,0))</f>
        <v>NA</v>
      </c>
      <c r="L213" s="29" t="str">
        <f t="array" ref="L213">INDEX(A!$J$2:$J$1001,MATCH(EF!C213,A!$A$2:$A$1001,0))</f>
        <v>Decreto número 12396</v>
      </c>
      <c r="M213" s="29">
        <f t="array" ref="M213">INDEX(A!$K$2:$K$1001,MATCH(EF!C213,A!$A$2:$A$1001,0))</f>
        <v>707701</v>
      </c>
      <c r="N213" s="29">
        <f t="array" ref="N213">INDEX(A!$L$2:$L$1001,MATCH(EF!C213,A!$A$2:$A$1001,0))</f>
        <v>0</v>
      </c>
      <c r="O213" s="30" t="str">
        <f t="shared" si="0"/>
        <v>7</v>
      </c>
      <c r="P213" s="30" t="str">
        <f t="shared" si="1"/>
        <v>077</v>
      </c>
      <c r="Q213" s="30" t="str">
        <f t="array" ref="Q213">IF(O213="7",IF(P213="000","Sin región al ser un intermunicipal",INDEX(B!$C$2:$C$126,MATCH(EF!P213,B!$A$2:$A$126,0))),"Sin región al ser un ente Estatal")</f>
        <v>Lagunas</v>
      </c>
      <c r="R213" s="31">
        <f t="array" ref="R213">IF(O213="7",IF(P213="000","N/A",INDEX(B!$D$2:$D$126,MATCH(EF!P213,B!$A$2:$A$126,0))),B!$D$127)</f>
        <v>27777</v>
      </c>
      <c r="S213" s="31">
        <f t="array" ref="S213">IF(O213="7",IF(P213="000","N/A",INDEX(B!$E$2:$E$126,MATCH(EF!P213,B!$A$2:$A$126,0))),B!$E$127)</f>
        <v>28102</v>
      </c>
    </row>
    <row r="214" spans="1:19" ht="15.75" customHeight="1">
      <c r="A214" s="23">
        <f>COUNTIF(A!$A$2:$A$1001,"&lt;="&amp;A!A214)</f>
        <v>249</v>
      </c>
      <c r="B214" s="24">
        <v>213</v>
      </c>
      <c r="C214" s="29" t="str">
        <f t="array" ref="C214">INDEX(A!$A$2:$A$1001,MATCH(EF!B214,EF!$A$2:$A$1001,0))</f>
        <v>Sistema para el Desarrollo Integral de la Familia del municipio Ahualulco de Mercado</v>
      </c>
      <c r="D214" s="29" t="str">
        <f t="array" ref="D214">INDEX(A!$B$2:$B$1001,MATCH(EF!C214,A!$A$2:$A$1001,0))</f>
        <v>Municipal</v>
      </c>
      <c r="E214" s="29" t="str">
        <f t="array" ref="E214">INDEX(A!$C$2:$C$1001,MATCH(EF!C214,A!$A$2:$A$1001,0))</f>
        <v>Sí</v>
      </c>
      <c r="F214" s="29">
        <f t="array" ref="F214">INDEX(A!$D$2:$D$1001,MATCH(EF!C214,A!$A$2:$A$1001,0))</f>
        <v>3</v>
      </c>
      <c r="G214" s="29" t="str">
        <f t="array" ref="G214">INDEX(A!$E$2:$E$1001,MATCH(EF!C214,A!$A$2:$A$1001,0))</f>
        <v>Asistencia social</v>
      </c>
      <c r="H214" s="29" t="str">
        <f t="array" ref="H214">INDEX(A!$F$2:$F$1001,MATCH(EF!C214,A!$A$2:$A$1001,0))</f>
        <v>Ejecutivo</v>
      </c>
      <c r="I214" s="29" t="str">
        <f t="array" ref="I214">INDEX(A!$G$2:$G$1001,MATCH(EF!C214,A!$A$2:$A$1001,0))</f>
        <v>OPD</v>
      </c>
      <c r="J214" s="29">
        <f t="array" ref="J214">INDEX(A!$H$2:$H$1001,MATCH(EF!C214,A!$A$2:$A$1001,0))</f>
        <v>1986</v>
      </c>
      <c r="K214" s="29" t="str">
        <f t="array" ref="K214">INDEX(A!$I$2:$I$1001,MATCH(EF!C214,A!$A$2:$A$1001,0))</f>
        <v>NA</v>
      </c>
      <c r="L214" s="29" t="str">
        <f t="array" ref="L214">INDEX(A!$J$2:$J$1001,MATCH(EF!C214,A!$A$2:$A$1001,0))</f>
        <v>Decreto número 12456</v>
      </c>
      <c r="M214" s="29">
        <f t="array" ref="M214">INDEX(A!$K$2:$K$1001,MATCH(EF!C214,A!$A$2:$A$1001,0))</f>
        <v>700301</v>
      </c>
      <c r="N214" s="29">
        <f t="array" ref="N214">INDEX(A!$L$2:$L$1001,MATCH(EF!C214,A!$A$2:$A$1001,0))</f>
        <v>0</v>
      </c>
      <c r="O214" s="30" t="str">
        <f t="shared" si="0"/>
        <v>7</v>
      </c>
      <c r="P214" s="30" t="str">
        <f t="shared" si="1"/>
        <v>003</v>
      </c>
      <c r="Q214" s="30" t="str">
        <f t="array" ref="Q214">IF(O214="7",IF(P214="000","Sin región al ser un intermunicipal",INDEX(B!$C$2:$C$126,MATCH(EF!P214,B!$A$2:$A$126,0))),"Sin región al ser un ente Estatal")</f>
        <v>Valles</v>
      </c>
      <c r="R214" s="31">
        <f t="array" ref="R214">IF(O214="7",IF(P214="000","N/A",INDEX(B!$D$2:$D$126,MATCH(EF!P214,B!$A$2:$A$126,0))),B!$D$127)</f>
        <v>23362</v>
      </c>
      <c r="S214" s="31">
        <f t="array" ref="S214">IF(O214="7",IF(P214="000","N/A",INDEX(B!$E$2:$E$126,MATCH(EF!P214,B!$A$2:$A$126,0))),B!$E$127)</f>
        <v>23630</v>
      </c>
    </row>
    <row r="215" spans="1:19" ht="15.75" customHeight="1">
      <c r="A215" s="23">
        <f>COUNTIF(A!$A$2:$A$1001,"&lt;="&amp;A!A215)</f>
        <v>294</v>
      </c>
      <c r="B215" s="24">
        <v>214</v>
      </c>
      <c r="C215" s="29" t="str">
        <f t="array" ref="C215">INDEX(A!$A$2:$A$1001,MATCH(EF!B215,EF!$A$2:$A$1001,0))</f>
        <v>Sistema para el Desarrollo Integral de la Familia del municipio de Acatic</v>
      </c>
      <c r="D215" s="29" t="str">
        <f t="array" ref="D215">INDEX(A!$B$2:$B$1001,MATCH(EF!C215,A!$A$2:$A$1001,0))</f>
        <v>Municipal</v>
      </c>
      <c r="E215" s="29" t="str">
        <f t="array" ref="E215">INDEX(A!$C$2:$C$1001,MATCH(EF!C215,A!$A$2:$A$1001,0))</f>
        <v>Sí</v>
      </c>
      <c r="F215" s="29">
        <f t="array" ref="F215">INDEX(A!$D$2:$D$1001,MATCH(EF!C215,A!$A$2:$A$1001,0))</f>
        <v>1</v>
      </c>
      <c r="G215" s="29" t="str">
        <f t="array" ref="G215">INDEX(A!$E$2:$E$1001,MATCH(EF!C215,A!$A$2:$A$1001,0))</f>
        <v>Asistencia social</v>
      </c>
      <c r="H215" s="29" t="str">
        <f t="array" ref="H215">INDEX(A!$F$2:$F$1001,MATCH(EF!C215,A!$A$2:$A$1001,0))</f>
        <v>Ejecutivo</v>
      </c>
      <c r="I215" s="29" t="str">
        <f t="array" ref="I215">INDEX(A!$G$2:$G$1001,MATCH(EF!C215,A!$A$2:$A$1001,0))</f>
        <v>OPD</v>
      </c>
      <c r="J215" s="29">
        <f t="array" ref="J215">INDEX(A!$H$2:$H$1001,MATCH(EF!C215,A!$A$2:$A$1001,0))</f>
        <v>1987</v>
      </c>
      <c r="K215" s="29" t="str">
        <f t="array" ref="K215">INDEX(A!$I$2:$I$1001,MATCH(EF!C215,A!$A$2:$A$1001,0))</f>
        <v>NA</v>
      </c>
      <c r="L215" s="29" t="str">
        <f t="array" ref="L215">INDEX(A!$J$2:$J$1001,MATCH(EF!C215,A!$A$2:$A$1001,0))</f>
        <v>Decreto número 12780</v>
      </c>
      <c r="M215" s="29">
        <f t="array" ref="M215">INDEX(A!$K$2:$K$1001,MATCH(EF!C215,A!$A$2:$A$1001,0))</f>
        <v>700101</v>
      </c>
      <c r="N215" s="29">
        <f t="array" ref="N215">INDEX(A!$L$2:$L$1001,MATCH(EF!C215,A!$A$2:$A$1001,0))</f>
        <v>0</v>
      </c>
      <c r="O215" s="30" t="str">
        <f t="shared" si="0"/>
        <v>7</v>
      </c>
      <c r="P215" s="30" t="str">
        <f t="shared" si="1"/>
        <v>001</v>
      </c>
      <c r="Q215" s="30" t="str">
        <f t="array" ref="Q215">IF(O215="7",IF(P215="000","Sin región al ser un intermunicipal",INDEX(B!$C$2:$C$126,MATCH(EF!P215,B!$A$2:$A$126,0))),"Sin región al ser un ente Estatal")</f>
        <v>Altos Sur</v>
      </c>
      <c r="R215" s="31">
        <f t="array" ref="R215">IF(O215="7",IF(P215="000","N/A",INDEX(B!$D$2:$D$126,MATCH(EF!P215,B!$A$2:$A$126,0))),B!$D$127)</f>
        <v>21530</v>
      </c>
      <c r="S215" s="31">
        <f t="array" ref="S215">IF(O215="7",IF(P215="000","N/A",INDEX(B!$E$2:$E$126,MATCH(EF!P215,B!$A$2:$A$126,0))),B!$E$127)</f>
        <v>23175</v>
      </c>
    </row>
    <row r="216" spans="1:19" ht="15.75" customHeight="1">
      <c r="A216" s="23">
        <f>COUNTIF(A!$A$2:$A$1001,"&lt;="&amp;A!A216)</f>
        <v>60</v>
      </c>
      <c r="B216" s="24">
        <v>215</v>
      </c>
      <c r="C216" s="29" t="str">
        <f t="array" ref="C216">INDEX(A!$A$2:$A$1001,MATCH(EF!B216,EF!$A$2:$A$1001,0))</f>
        <v>Sistema para el Desarrollo Integral de la Familia del municipio de Acatlán de Juárez</v>
      </c>
      <c r="D216" s="29" t="str">
        <f t="array" ref="D216">INDEX(A!$B$2:$B$1001,MATCH(EF!C216,A!$A$2:$A$1001,0))</f>
        <v>Municipal</v>
      </c>
      <c r="E216" s="29" t="str">
        <f t="array" ref="E216">INDEX(A!$C$2:$C$1001,MATCH(EF!C216,A!$A$2:$A$1001,0))</f>
        <v>Sí</v>
      </c>
      <c r="F216" s="29">
        <f t="array" ref="F216">INDEX(A!$D$2:$D$1001,MATCH(EF!C216,A!$A$2:$A$1001,0))</f>
        <v>2</v>
      </c>
      <c r="G216" s="29" t="str">
        <f t="array" ref="G216">INDEX(A!$E$2:$E$1001,MATCH(EF!C216,A!$A$2:$A$1001,0))</f>
        <v>Asistencia social</v>
      </c>
      <c r="H216" s="29" t="str">
        <f t="array" ref="H216">INDEX(A!$F$2:$F$1001,MATCH(EF!C216,A!$A$2:$A$1001,0))</f>
        <v>Ejecutivo</v>
      </c>
      <c r="I216" s="29" t="str">
        <f t="array" ref="I216">INDEX(A!$G$2:$G$1001,MATCH(EF!C216,A!$A$2:$A$1001,0))</f>
        <v>OPD</v>
      </c>
      <c r="J216" s="29">
        <f t="array" ref="J216">INDEX(A!$H$2:$H$1001,MATCH(EF!C216,A!$A$2:$A$1001,0))</f>
        <v>1985</v>
      </c>
      <c r="K216" s="29" t="str">
        <f t="array" ref="K216">INDEX(A!$I$2:$I$1001,MATCH(EF!C216,A!$A$2:$A$1001,0))</f>
        <v>NA</v>
      </c>
      <c r="L216" s="29" t="str">
        <f t="array" ref="L216">INDEX(A!$J$2:$J$1001,MATCH(EF!C216,A!$A$2:$A$1001,0))</f>
        <v>Decreto número 12107</v>
      </c>
      <c r="M216" s="29">
        <f t="array" ref="M216">INDEX(A!$K$2:$K$1001,MATCH(EF!C216,A!$A$2:$A$1001,0))</f>
        <v>700201</v>
      </c>
      <c r="N216" s="29">
        <f t="array" ref="N216">INDEX(A!$L$2:$L$1001,MATCH(EF!C216,A!$A$2:$A$1001,0))</f>
        <v>0</v>
      </c>
      <c r="O216" s="30" t="str">
        <f t="shared" si="0"/>
        <v>7</v>
      </c>
      <c r="P216" s="30" t="str">
        <f t="shared" si="1"/>
        <v>002</v>
      </c>
      <c r="Q216" s="30" t="str">
        <f t="array" ref="Q216">IF(O216="7",IF(P216="000","Sin región al ser un intermunicipal",INDEX(B!$C$2:$C$126,MATCH(EF!P216,B!$A$2:$A$126,0))),"Sin región al ser un ente Estatal")</f>
        <v>Lagunas</v>
      </c>
      <c r="R216" s="31">
        <f t="array" ref="R216">IF(O216="7",IF(P216="000","N/A",INDEX(B!$D$2:$D$126,MATCH(EF!P216,B!$A$2:$A$126,0))),B!$D$127)</f>
        <v>22261</v>
      </c>
      <c r="S216" s="31">
        <f t="array" ref="S216">IF(O216="7",IF(P216="000","N/A",INDEX(B!$E$2:$E$126,MATCH(EF!P216,B!$A$2:$A$126,0))),B!$E$127)</f>
        <v>25250</v>
      </c>
    </row>
    <row r="217" spans="1:19" ht="15.75" customHeight="1">
      <c r="A217" s="23">
        <f>COUNTIF(A!$A$2:$A$1001,"&lt;="&amp;A!A217)</f>
        <v>297</v>
      </c>
      <c r="B217" s="24">
        <v>216</v>
      </c>
      <c r="C217" s="29" t="str">
        <f t="array" ref="C217">INDEX(A!$A$2:$A$1001,MATCH(EF!B217,EF!$A$2:$A$1001,0))</f>
        <v>Sistema para el Desarrollo Integral de la Familia del municipio de Amatitán, Jalisco</v>
      </c>
      <c r="D217" s="29" t="str">
        <f t="array" ref="D217">INDEX(A!$B$2:$B$1001,MATCH(EF!C217,A!$A$2:$A$1001,0))</f>
        <v>Municipal</v>
      </c>
      <c r="E217" s="29" t="str">
        <f t="array" ref="E217">INDEX(A!$C$2:$C$1001,MATCH(EF!C217,A!$A$2:$A$1001,0))</f>
        <v>Sí</v>
      </c>
      <c r="F217" s="29">
        <f t="array" ref="F217">INDEX(A!$D$2:$D$1001,MATCH(EF!C217,A!$A$2:$A$1001,0))</f>
        <v>5</v>
      </c>
      <c r="G217" s="29" t="str">
        <f t="array" ref="G217">INDEX(A!$E$2:$E$1001,MATCH(EF!C217,A!$A$2:$A$1001,0))</f>
        <v>Asistencia social</v>
      </c>
      <c r="H217" s="29" t="str">
        <f t="array" ref="H217">INDEX(A!$F$2:$F$1001,MATCH(EF!C217,A!$A$2:$A$1001,0))</f>
        <v>Ejecutivo</v>
      </c>
      <c r="I217" s="29" t="str">
        <f t="array" ref="I217">INDEX(A!$G$2:$G$1001,MATCH(EF!C217,A!$A$2:$A$1001,0))</f>
        <v>OPD</v>
      </c>
      <c r="J217" s="29">
        <f t="array" ref="J217">INDEX(A!$H$2:$H$1001,MATCH(EF!C217,A!$A$2:$A$1001,0))</f>
        <v>1986</v>
      </c>
      <c r="K217" s="29" t="str">
        <f t="array" ref="K217">INDEX(A!$I$2:$I$1001,MATCH(EF!C217,A!$A$2:$A$1001,0))</f>
        <v>NA</v>
      </c>
      <c r="L217" s="29" t="str">
        <f t="array" ref="L217">INDEX(A!$J$2:$J$1001,MATCH(EF!C217,A!$A$2:$A$1001,0))</f>
        <v>Decreto número 12472</v>
      </c>
      <c r="M217" s="29">
        <f t="array" ref="M217">INDEX(A!$K$2:$K$1001,MATCH(EF!C217,A!$A$2:$A$1001,0))</f>
        <v>700501</v>
      </c>
      <c r="N217" s="29">
        <f t="array" ref="N217">INDEX(A!$L$2:$L$1001,MATCH(EF!C217,A!$A$2:$A$1001,0))</f>
        <v>0</v>
      </c>
      <c r="O217" s="30" t="str">
        <f t="shared" si="0"/>
        <v>7</v>
      </c>
      <c r="P217" s="30" t="str">
        <f t="shared" si="1"/>
        <v>005</v>
      </c>
      <c r="Q217" s="30" t="str">
        <f t="array" ref="Q217">IF(O217="7",IF(P217="000","Sin región al ser un intermunicipal",INDEX(B!$C$2:$C$126,MATCH(EF!P217,B!$A$2:$A$126,0))),"Sin región al ser un ente Estatal")</f>
        <v>Valles</v>
      </c>
      <c r="R217" s="31">
        <f t="array" ref="R217">IF(O217="7",IF(P217="000","N/A",INDEX(B!$D$2:$D$126,MATCH(EF!P217,B!$A$2:$A$126,0))),B!$D$127)</f>
        <v>15344</v>
      </c>
      <c r="S217" s="31">
        <f t="array" ref="S217">IF(O217="7",IF(P217="000","N/A",INDEX(B!$E$2:$E$126,MATCH(EF!P217,B!$A$2:$A$126,0))),B!$E$127)</f>
        <v>16490</v>
      </c>
    </row>
    <row r="218" spans="1:19" ht="15.75" customHeight="1">
      <c r="A218" s="23">
        <f>COUNTIF(A!$A$2:$A$1001,"&lt;="&amp;A!A218)</f>
        <v>61</v>
      </c>
      <c r="B218" s="24">
        <v>217</v>
      </c>
      <c r="C218" s="29" t="str">
        <f t="array" ref="C218">INDEX(A!$A$2:$A$1001,MATCH(EF!B218,EF!$A$2:$A$1001,0))</f>
        <v xml:space="preserve">Sistema para el Desarrollo Integral de la Familia del municipio de Ameca, Jalisco </v>
      </c>
      <c r="D218" s="29" t="str">
        <f t="array" ref="D218">INDEX(A!$B$2:$B$1001,MATCH(EF!C218,A!$A$2:$A$1001,0))</f>
        <v>Municipal</v>
      </c>
      <c r="E218" s="29" t="str">
        <f t="array" ref="E218">INDEX(A!$C$2:$C$1001,MATCH(EF!C218,A!$A$2:$A$1001,0))</f>
        <v>Sí</v>
      </c>
      <c r="F218" s="29">
        <f t="array" ref="F218">INDEX(A!$D$2:$D$1001,MATCH(EF!C218,A!$A$2:$A$1001,0))</f>
        <v>6</v>
      </c>
      <c r="G218" s="29" t="str">
        <f t="array" ref="G218">INDEX(A!$E$2:$E$1001,MATCH(EF!C218,A!$A$2:$A$1001,0))</f>
        <v>Asistencia social</v>
      </c>
      <c r="H218" s="29" t="str">
        <f t="array" ref="H218">INDEX(A!$F$2:$F$1001,MATCH(EF!C218,A!$A$2:$A$1001,0))</f>
        <v>Ejecutivo</v>
      </c>
      <c r="I218" s="29" t="str">
        <f t="array" ref="I218">INDEX(A!$G$2:$G$1001,MATCH(EF!C218,A!$A$2:$A$1001,0))</f>
        <v>OPD</v>
      </c>
      <c r="J218" s="29">
        <f t="array" ref="J218">INDEX(A!$H$2:$H$1001,MATCH(EF!C218,A!$A$2:$A$1001,0))</f>
        <v>1985</v>
      </c>
      <c r="K218" s="29" t="str">
        <f t="array" ref="K218">INDEX(A!$I$2:$I$1001,MATCH(EF!C218,A!$A$2:$A$1001,0))</f>
        <v>NA</v>
      </c>
      <c r="L218" s="29" t="str">
        <f t="array" ref="L218">INDEX(A!$J$2:$J$1001,MATCH(EF!C218,A!$A$2:$A$1001,0))</f>
        <v>Decreto número 12023</v>
      </c>
      <c r="M218" s="29">
        <f t="array" ref="M218">INDEX(A!$K$2:$K$1001,MATCH(EF!C218,A!$A$2:$A$1001,0))</f>
        <v>700601</v>
      </c>
      <c r="N218" s="29">
        <f t="array" ref="N218">INDEX(A!$L$2:$L$1001,MATCH(EF!C218,A!$A$2:$A$1001,0))</f>
        <v>0</v>
      </c>
      <c r="O218" s="30" t="str">
        <f t="shared" si="0"/>
        <v>7</v>
      </c>
      <c r="P218" s="30" t="str">
        <f t="shared" si="1"/>
        <v>006</v>
      </c>
      <c r="Q218" s="30" t="str">
        <f t="array" ref="Q218">IF(O218="7",IF(P218="000","Sin región al ser un intermunicipal",INDEX(B!$C$2:$C$126,MATCH(EF!P218,B!$A$2:$A$126,0))),"Sin región al ser un ente Estatal")</f>
        <v>Valles</v>
      </c>
      <c r="R218" s="31">
        <f t="array" ref="R218">IF(O218="7",IF(P218="000","N/A",INDEX(B!$D$2:$D$126,MATCH(EF!P218,B!$A$2:$A$126,0))),B!$D$127)</f>
        <v>60951</v>
      </c>
      <c r="S218" s="31">
        <f t="array" ref="S218">IF(O218="7",IF(P218="000","N/A",INDEX(B!$E$2:$E$126,MATCH(EF!P218,B!$A$2:$A$126,0))),B!$E$127)</f>
        <v>60386</v>
      </c>
    </row>
    <row r="219" spans="1:19" ht="15.75" customHeight="1">
      <c r="A219" s="23">
        <f>COUNTIF(A!$A$2:$A$1001,"&lt;="&amp;A!A219)</f>
        <v>300</v>
      </c>
      <c r="B219" s="24">
        <v>218</v>
      </c>
      <c r="C219" s="29" t="str">
        <f t="array" ref="C219">INDEX(A!$A$2:$A$1001,MATCH(EF!B219,EF!$A$2:$A$1001,0))</f>
        <v>Sistema para el Desarrollo Integral de la Familia del municipio de Arandas, Jalisco</v>
      </c>
      <c r="D219" s="29" t="str">
        <f t="array" ref="D219">INDEX(A!$B$2:$B$1001,MATCH(EF!C219,A!$A$2:$A$1001,0))</f>
        <v>Municipal</v>
      </c>
      <c r="E219" s="29" t="str">
        <f t="array" ref="E219">INDEX(A!$C$2:$C$1001,MATCH(EF!C219,A!$A$2:$A$1001,0))</f>
        <v>Sí</v>
      </c>
      <c r="F219" s="29">
        <f t="array" ref="F219">INDEX(A!$D$2:$D$1001,MATCH(EF!C219,A!$A$2:$A$1001,0))</f>
        <v>8</v>
      </c>
      <c r="G219" s="29" t="str">
        <f t="array" ref="G219">INDEX(A!$E$2:$E$1001,MATCH(EF!C219,A!$A$2:$A$1001,0))</f>
        <v>Asistencia social</v>
      </c>
      <c r="H219" s="29" t="str">
        <f t="array" ref="H219">INDEX(A!$F$2:$F$1001,MATCH(EF!C219,A!$A$2:$A$1001,0))</f>
        <v>Ejecutivo</v>
      </c>
      <c r="I219" s="29" t="str">
        <f t="array" ref="I219">INDEX(A!$G$2:$G$1001,MATCH(EF!C219,A!$A$2:$A$1001,0))</f>
        <v>OPD</v>
      </c>
      <c r="J219" s="29">
        <f t="array" ref="J219">INDEX(A!$H$2:$H$1001,MATCH(EF!C219,A!$A$2:$A$1001,0))</f>
        <v>1986</v>
      </c>
      <c r="K219" s="29" t="str">
        <f t="array" ref="K219">INDEX(A!$I$2:$I$1001,MATCH(EF!C219,A!$A$2:$A$1001,0))</f>
        <v>NA</v>
      </c>
      <c r="L219" s="29" t="str">
        <f t="array" ref="L219">INDEX(A!$J$2:$J$1001,MATCH(EF!C219,A!$A$2:$A$1001,0))</f>
        <v>Decreto número 12417</v>
      </c>
      <c r="M219" s="29">
        <f t="array" ref="M219">INDEX(A!$K$2:$K$1001,MATCH(EF!C219,A!$A$2:$A$1001,0))</f>
        <v>700801</v>
      </c>
      <c r="N219" s="29">
        <f t="array" ref="N219">INDEX(A!$L$2:$L$1001,MATCH(EF!C219,A!$A$2:$A$1001,0))</f>
        <v>0</v>
      </c>
      <c r="O219" s="30" t="str">
        <f t="shared" si="0"/>
        <v>7</v>
      </c>
      <c r="P219" s="30" t="str">
        <f t="shared" si="1"/>
        <v>008</v>
      </c>
      <c r="Q219" s="30" t="str">
        <f t="array" ref="Q219">IF(O219="7",IF(P219="000","Sin región al ser un intermunicipal",INDEX(B!$C$2:$C$126,MATCH(EF!P219,B!$A$2:$A$126,0))),"Sin región al ser un ente Estatal")</f>
        <v>Altos Sur</v>
      </c>
      <c r="R219" s="31">
        <f t="array" ref="R219">IF(O219="7",IF(P219="000","N/A",INDEX(B!$D$2:$D$126,MATCH(EF!P219,B!$A$2:$A$126,0))),B!$D$127)</f>
        <v>77116</v>
      </c>
      <c r="S219" s="31">
        <f t="array" ref="S219">IF(O219="7",IF(P219="000","N/A",INDEX(B!$E$2:$E$126,MATCH(EF!P219,B!$A$2:$A$126,0))),B!$E$127)</f>
        <v>80609</v>
      </c>
    </row>
    <row r="220" spans="1:19" ht="15.75" customHeight="1">
      <c r="A220" s="23">
        <f>COUNTIF(A!$A$2:$A$1001,"&lt;="&amp;A!A220)</f>
        <v>301</v>
      </c>
      <c r="B220" s="24">
        <v>219</v>
      </c>
      <c r="C220" s="29" t="str">
        <f t="array" ref="C220">INDEX(A!$A$2:$A$1001,MATCH(EF!B220,EF!$A$2:$A$1001,0))</f>
        <v>Sistema para el Desarrollo Integral de la Familia del municipio de Atemajac de Brizuela</v>
      </c>
      <c r="D220" s="29" t="str">
        <f t="array" ref="D220">INDEX(A!$B$2:$B$1001,MATCH(EF!C220,A!$A$2:$A$1001,0))</f>
        <v>Municipal</v>
      </c>
      <c r="E220" s="29" t="str">
        <f t="array" ref="E220">INDEX(A!$C$2:$C$1001,MATCH(EF!C220,A!$A$2:$A$1001,0))</f>
        <v>Sí</v>
      </c>
      <c r="F220" s="29">
        <f t="array" ref="F220">INDEX(A!$D$2:$D$1001,MATCH(EF!C220,A!$A$2:$A$1001,0))</f>
        <v>10</v>
      </c>
      <c r="G220" s="29" t="str">
        <f t="array" ref="G220">INDEX(A!$E$2:$E$1001,MATCH(EF!C220,A!$A$2:$A$1001,0))</f>
        <v>Asistencia social</v>
      </c>
      <c r="H220" s="29" t="str">
        <f t="array" ref="H220">INDEX(A!$F$2:$F$1001,MATCH(EF!C220,A!$A$2:$A$1001,0))</f>
        <v>Ejecutivo</v>
      </c>
      <c r="I220" s="29" t="str">
        <f t="array" ref="I220">INDEX(A!$G$2:$G$1001,MATCH(EF!C220,A!$A$2:$A$1001,0))</f>
        <v>OPD</v>
      </c>
      <c r="J220" s="29">
        <f t="array" ref="J220">INDEX(A!$H$2:$H$1001,MATCH(EF!C220,A!$A$2:$A$1001,0))</f>
        <v>1986</v>
      </c>
      <c r="K220" s="29" t="str">
        <f t="array" ref="K220">INDEX(A!$I$2:$I$1001,MATCH(EF!C220,A!$A$2:$A$1001,0))</f>
        <v>NA</v>
      </c>
      <c r="L220" s="29" t="str">
        <f t="array" ref="L220">INDEX(A!$J$2:$J$1001,MATCH(EF!C220,A!$A$2:$A$1001,0))</f>
        <v xml:space="preserve">Decreto N.° 12471  </v>
      </c>
      <c r="M220" s="29">
        <f t="array" ref="M220">INDEX(A!$K$2:$K$1001,MATCH(EF!C220,A!$A$2:$A$1001,0))</f>
        <v>701001</v>
      </c>
      <c r="N220" s="29">
        <f t="array" ref="N220">INDEX(A!$L$2:$L$1001,MATCH(EF!C220,A!$A$2:$A$1001,0))</f>
        <v>0</v>
      </c>
      <c r="O220" s="30" t="str">
        <f t="shared" si="0"/>
        <v>7</v>
      </c>
      <c r="P220" s="30" t="str">
        <f t="shared" si="1"/>
        <v>010</v>
      </c>
      <c r="Q220" s="30" t="str">
        <f t="array" ref="Q220">IF(O220="7",IF(P220="000","Sin región al ser un intermunicipal",INDEX(B!$C$2:$C$126,MATCH(EF!P220,B!$A$2:$A$126,0))),"Sin región al ser un ente Estatal")</f>
        <v>Lagunas</v>
      </c>
      <c r="R220" s="31">
        <f t="array" ref="R220">IF(O220="7",IF(P220="000","N/A",INDEX(B!$D$2:$D$126,MATCH(EF!P220,B!$A$2:$A$126,0))),B!$D$127)</f>
        <v>6717</v>
      </c>
      <c r="S220" s="31">
        <f t="array" ref="S220">IF(O220="7",IF(P220="000","N/A",INDEX(B!$E$2:$E$126,MATCH(EF!P220,B!$A$2:$A$126,0))),B!$E$127)</f>
        <v>7758</v>
      </c>
    </row>
    <row r="221" spans="1:19" ht="15.75" customHeight="1">
      <c r="A221" s="23">
        <f>COUNTIF(A!$A$2:$A$1001,"&lt;="&amp;A!A221)</f>
        <v>303</v>
      </c>
      <c r="B221" s="24">
        <v>220</v>
      </c>
      <c r="C221" s="29" t="str">
        <f t="array" ref="C221">INDEX(A!$A$2:$A$1001,MATCH(EF!B221,EF!$A$2:$A$1001,0))</f>
        <v>Sistema para el Desarrollo Integral de la Familia del municipio de Atengo</v>
      </c>
      <c r="D221" s="29" t="str">
        <f t="array" ref="D221">INDEX(A!$B$2:$B$1001,MATCH(EF!C221,A!$A$2:$A$1001,0))</f>
        <v>Municipal</v>
      </c>
      <c r="E221" s="29" t="str">
        <f t="array" ref="E221">INDEX(A!$C$2:$C$1001,MATCH(EF!C221,A!$A$2:$A$1001,0))</f>
        <v>Sí</v>
      </c>
      <c r="F221" s="29">
        <f t="array" ref="F221">INDEX(A!$D$2:$D$1001,MATCH(EF!C221,A!$A$2:$A$1001,0))</f>
        <v>11</v>
      </c>
      <c r="G221" s="29" t="str">
        <f t="array" ref="G221">INDEX(A!$E$2:$E$1001,MATCH(EF!C221,A!$A$2:$A$1001,0))</f>
        <v>Asistencia social</v>
      </c>
      <c r="H221" s="29" t="str">
        <f t="array" ref="H221">INDEX(A!$F$2:$F$1001,MATCH(EF!C221,A!$A$2:$A$1001,0))</f>
        <v>Ejecutivo</v>
      </c>
      <c r="I221" s="29" t="str">
        <f t="array" ref="I221">INDEX(A!$G$2:$G$1001,MATCH(EF!C221,A!$A$2:$A$1001,0))</f>
        <v>OPD</v>
      </c>
      <c r="J221" s="29">
        <f t="array" ref="J221">INDEX(A!$H$2:$H$1001,MATCH(EF!C221,A!$A$2:$A$1001,0))</f>
        <v>1986</v>
      </c>
      <c r="K221" s="29" t="str">
        <f t="array" ref="K221">INDEX(A!$I$2:$I$1001,MATCH(EF!C221,A!$A$2:$A$1001,0))</f>
        <v>NA</v>
      </c>
      <c r="L221" s="29" t="str">
        <f t="array" ref="L221">INDEX(A!$J$2:$J$1001,MATCH(EF!C221,A!$A$2:$A$1001,0))</f>
        <v>Decreto número 12408</v>
      </c>
      <c r="M221" s="29">
        <f t="array" ref="M221">INDEX(A!$K$2:$K$1001,MATCH(EF!C221,A!$A$2:$A$1001,0))</f>
        <v>701101</v>
      </c>
      <c r="N221" s="29">
        <f t="array" ref="N221">INDEX(A!$L$2:$L$1001,MATCH(EF!C221,A!$A$2:$A$1001,0))</f>
        <v>0</v>
      </c>
      <c r="O221" s="30" t="str">
        <f t="shared" si="0"/>
        <v>7</v>
      </c>
      <c r="P221" s="30" t="str">
        <f t="shared" si="1"/>
        <v>011</v>
      </c>
      <c r="Q221" s="30" t="str">
        <f t="array" ref="Q221">IF(O221="7",IF(P221="000","Sin región al ser un intermunicipal",INDEX(B!$C$2:$C$126,MATCH(EF!P221,B!$A$2:$A$126,0))),"Sin región al ser un ente Estatal")</f>
        <v>Sierra de Amula</v>
      </c>
      <c r="R221" s="31">
        <f t="array" ref="R221">IF(O221="7",IF(P221="000","N/A",INDEX(B!$D$2:$D$126,MATCH(EF!P221,B!$A$2:$A$126,0))),B!$D$127)</f>
        <v>5475</v>
      </c>
      <c r="S221" s="31">
        <f t="array" ref="S221">IF(O221="7",IF(P221="000","N/A",INDEX(B!$E$2:$E$126,MATCH(EF!P221,B!$A$2:$A$126,0))),B!$E$127)</f>
        <v>5599</v>
      </c>
    </row>
    <row r="222" spans="1:19" ht="15.75" customHeight="1">
      <c r="A222" s="23">
        <f>COUNTIF(A!$A$2:$A$1001,"&lt;="&amp;A!A222)</f>
        <v>200</v>
      </c>
      <c r="B222" s="24">
        <v>221</v>
      </c>
      <c r="C222" s="29" t="str">
        <f t="array" ref="C222">INDEX(A!$A$2:$A$1001,MATCH(EF!B222,EF!$A$2:$A$1001,0))</f>
        <v>Sistema para el Desarrollo Integral de la Familia del municipio de Atenguillo</v>
      </c>
      <c r="D222" s="29" t="str">
        <f t="array" ref="D222">INDEX(A!$B$2:$B$1001,MATCH(EF!C222,A!$A$2:$A$1001,0))</f>
        <v>Municipal</v>
      </c>
      <c r="E222" s="29" t="str">
        <f t="array" ref="E222">INDEX(A!$C$2:$C$1001,MATCH(EF!C222,A!$A$2:$A$1001,0))</f>
        <v>Sí</v>
      </c>
      <c r="F222" s="29">
        <f t="array" ref="F222">INDEX(A!$D$2:$D$1001,MATCH(EF!C222,A!$A$2:$A$1001,0))</f>
        <v>12</v>
      </c>
      <c r="G222" s="29" t="str">
        <f t="array" ref="G222">INDEX(A!$E$2:$E$1001,MATCH(EF!C222,A!$A$2:$A$1001,0))</f>
        <v>Asistencia social</v>
      </c>
      <c r="H222" s="29" t="str">
        <f t="array" ref="H222">INDEX(A!$F$2:$F$1001,MATCH(EF!C222,A!$A$2:$A$1001,0))</f>
        <v>Ejecutivo</v>
      </c>
      <c r="I222" s="29" t="str">
        <f t="array" ref="I222">INDEX(A!$G$2:$G$1001,MATCH(EF!C222,A!$A$2:$A$1001,0))</f>
        <v>OPD</v>
      </c>
      <c r="J222" s="29">
        <f t="array" ref="J222">INDEX(A!$H$2:$H$1001,MATCH(EF!C222,A!$A$2:$A$1001,0))</f>
        <v>1986</v>
      </c>
      <c r="K222" s="29" t="str">
        <f t="array" ref="K222">INDEX(A!$I$2:$I$1001,MATCH(EF!C222,A!$A$2:$A$1001,0))</f>
        <v>NA</v>
      </c>
      <c r="L222" s="29" t="str">
        <f t="array" ref="L222">INDEX(A!$J$2:$J$1001,MATCH(EF!C222,A!$A$2:$A$1001,0))</f>
        <v>Decreto número 12520</v>
      </c>
      <c r="M222" s="29">
        <f t="array" ref="M222">INDEX(A!$K$2:$K$1001,MATCH(EF!C222,A!$A$2:$A$1001,0))</f>
        <v>701201</v>
      </c>
      <c r="N222" s="29">
        <f t="array" ref="N222">INDEX(A!$L$2:$L$1001,MATCH(EF!C222,A!$A$2:$A$1001,0))</f>
        <v>0</v>
      </c>
      <c r="O222" s="30" t="str">
        <f t="shared" si="0"/>
        <v>7</v>
      </c>
      <c r="P222" s="30" t="str">
        <f t="shared" si="1"/>
        <v>012</v>
      </c>
      <c r="Q222" s="30" t="str">
        <f t="array" ref="Q222">IF(O222="7",IF(P222="000","Sin región al ser un intermunicipal",INDEX(B!$C$2:$C$126,MATCH(EF!P222,B!$A$2:$A$126,0))),"Sin región al ser un ente Estatal")</f>
        <v>Costa Sierra Occidental</v>
      </c>
      <c r="R222" s="31">
        <f t="array" ref="R222">IF(O222="7",IF(P222="000","N/A",INDEX(B!$D$2:$D$126,MATCH(EF!P222,B!$A$2:$A$126,0))),B!$D$127)</f>
        <v>3899</v>
      </c>
      <c r="S222" s="31">
        <f t="array" ref="S222">IF(O222="7",IF(P222="000","N/A",INDEX(B!$E$2:$E$126,MATCH(EF!P222,B!$A$2:$A$126,0))),B!$E$127)</f>
        <v>4176</v>
      </c>
    </row>
    <row r="223" spans="1:19" ht="15.75" customHeight="1">
      <c r="A223" s="23">
        <f>COUNTIF(A!$A$2:$A$1001,"&lt;="&amp;A!A223)</f>
        <v>229</v>
      </c>
      <c r="B223" s="24">
        <v>222</v>
      </c>
      <c r="C223" s="29" t="str">
        <f t="array" ref="C223">INDEX(A!$A$2:$A$1001,MATCH(EF!B223,EF!$A$2:$A$1001,0))</f>
        <v>Sistema para el Desarrollo Integral de la Familia del municipio de Atotonilco el Alto, Jalisco</v>
      </c>
      <c r="D223" s="29" t="str">
        <f t="array" ref="D223">INDEX(A!$B$2:$B$1001,MATCH(EF!C223,A!$A$2:$A$1001,0))</f>
        <v>Municipal</v>
      </c>
      <c r="E223" s="29" t="str">
        <f t="array" ref="E223">INDEX(A!$C$2:$C$1001,MATCH(EF!C223,A!$A$2:$A$1001,0))</f>
        <v>Sí</v>
      </c>
      <c r="F223" s="29">
        <f t="array" ref="F223">INDEX(A!$D$2:$D$1001,MATCH(EF!C223,A!$A$2:$A$1001,0))</f>
        <v>13</v>
      </c>
      <c r="G223" s="29" t="str">
        <f t="array" ref="G223">INDEX(A!$E$2:$E$1001,MATCH(EF!C223,A!$A$2:$A$1001,0))</f>
        <v>Asistencia social</v>
      </c>
      <c r="H223" s="29" t="str">
        <f t="array" ref="H223">INDEX(A!$F$2:$F$1001,MATCH(EF!C223,A!$A$2:$A$1001,0))</f>
        <v>Ejecutivo</v>
      </c>
      <c r="I223" s="29" t="str">
        <f t="array" ref="I223">INDEX(A!$G$2:$G$1001,MATCH(EF!C223,A!$A$2:$A$1001,0))</f>
        <v>OPD</v>
      </c>
      <c r="J223" s="29">
        <f t="array" ref="J223">INDEX(A!$H$2:$H$1001,MATCH(EF!C223,A!$A$2:$A$1001,0))</f>
        <v>1985</v>
      </c>
      <c r="K223" s="29" t="str">
        <f t="array" ref="K223">INDEX(A!$I$2:$I$1001,MATCH(EF!C223,A!$A$2:$A$1001,0))</f>
        <v>NA</v>
      </c>
      <c r="L223" s="29" t="str">
        <f t="array" ref="L223">INDEX(A!$J$2:$J$1001,MATCH(EF!C223,A!$A$2:$A$1001,0))</f>
        <v>Decreto número 12336</v>
      </c>
      <c r="M223" s="29">
        <f t="array" ref="M223">INDEX(A!$K$2:$K$1001,MATCH(EF!C223,A!$A$2:$A$1001,0))</f>
        <v>701301</v>
      </c>
      <c r="N223" s="29">
        <f t="array" ref="N223">INDEX(A!$L$2:$L$1001,MATCH(EF!C223,A!$A$2:$A$1001,0))</f>
        <v>0</v>
      </c>
      <c r="O223" s="30" t="str">
        <f t="shared" si="0"/>
        <v>7</v>
      </c>
      <c r="P223" s="30" t="str">
        <f t="shared" si="1"/>
        <v>013</v>
      </c>
      <c r="Q223" s="30" t="str">
        <f t="array" ref="Q223">IF(O223="7",IF(P223="000","Sin región al ser un intermunicipal",INDEX(B!$C$2:$C$126,MATCH(EF!P223,B!$A$2:$A$126,0))),"Sin región al ser un ente Estatal")</f>
        <v xml:space="preserve">Ciénega </v>
      </c>
      <c r="R223" s="31">
        <f t="array" ref="R223">IF(O223="7",IF(P223="000","N/A",INDEX(B!$D$2:$D$126,MATCH(EF!P223,B!$A$2:$A$126,0))),B!$D$127)</f>
        <v>60480</v>
      </c>
      <c r="S223" s="31">
        <f t="array" ref="S223">IF(O223="7",IF(P223="000","N/A",INDEX(B!$E$2:$E$126,MATCH(EF!P223,B!$A$2:$A$126,0))),B!$E$127)</f>
        <v>64009</v>
      </c>
    </row>
    <row r="224" spans="1:19" ht="15.75" customHeight="1">
      <c r="A224" s="23">
        <f>COUNTIF(A!$A$2:$A$1001,"&lt;="&amp;A!A224)</f>
        <v>321</v>
      </c>
      <c r="B224" s="24">
        <v>223</v>
      </c>
      <c r="C224" s="29" t="str">
        <f t="array" ref="C224">INDEX(A!$A$2:$A$1001,MATCH(EF!B224,EF!$A$2:$A$1001,0))</f>
        <v>Sistema para el Desarrollo Integral de la Familia del municipio de Atoyac, Jalisco</v>
      </c>
      <c r="D224" s="29" t="str">
        <f t="array" ref="D224">INDEX(A!$B$2:$B$1001,MATCH(EF!C224,A!$A$2:$A$1001,0))</f>
        <v>Municipal</v>
      </c>
      <c r="E224" s="29" t="str">
        <f t="array" ref="E224">INDEX(A!$C$2:$C$1001,MATCH(EF!C224,A!$A$2:$A$1001,0))</f>
        <v>Sí</v>
      </c>
      <c r="F224" s="29">
        <f t="array" ref="F224">INDEX(A!$D$2:$D$1001,MATCH(EF!C224,A!$A$2:$A$1001,0))</f>
        <v>14</v>
      </c>
      <c r="G224" s="29" t="str">
        <f t="array" ref="G224">INDEX(A!$E$2:$E$1001,MATCH(EF!C224,A!$A$2:$A$1001,0))</f>
        <v>Asistencia social</v>
      </c>
      <c r="H224" s="29" t="str">
        <f t="array" ref="H224">INDEX(A!$F$2:$F$1001,MATCH(EF!C224,A!$A$2:$A$1001,0))</f>
        <v>Ejecutivo</v>
      </c>
      <c r="I224" s="29" t="str">
        <f t="array" ref="I224">INDEX(A!$G$2:$G$1001,MATCH(EF!C224,A!$A$2:$A$1001,0))</f>
        <v>OPD</v>
      </c>
      <c r="J224" s="29">
        <f t="array" ref="J224">INDEX(A!$H$2:$H$1001,MATCH(EF!C224,A!$A$2:$A$1001,0))</f>
        <v>1986</v>
      </c>
      <c r="K224" s="29" t="str">
        <f t="array" ref="K224">INDEX(A!$I$2:$I$1001,MATCH(EF!C224,A!$A$2:$A$1001,0))</f>
        <v>NA</v>
      </c>
      <c r="L224" s="29" t="str">
        <f t="array" ref="L224">INDEX(A!$J$2:$J$1001,MATCH(EF!C224,A!$A$2:$A$1001,0))</f>
        <v>Decreto número 12361</v>
      </c>
      <c r="M224" s="29">
        <f t="array" ref="M224">INDEX(A!$K$2:$K$1001,MATCH(EF!C224,A!$A$2:$A$1001,0))</f>
        <v>701401</v>
      </c>
      <c r="N224" s="29">
        <f t="array" ref="N224">INDEX(A!$L$2:$L$1001,MATCH(EF!C224,A!$A$2:$A$1001,0))</f>
        <v>0</v>
      </c>
      <c r="O224" s="30" t="str">
        <f t="shared" si="0"/>
        <v>7</v>
      </c>
      <c r="P224" s="30" t="str">
        <f t="shared" si="1"/>
        <v>014</v>
      </c>
      <c r="Q224" s="30" t="str">
        <f t="array" ref="Q224">IF(O224="7",IF(P224="000","Sin región al ser un intermunicipal",INDEX(B!$C$2:$C$126,MATCH(EF!P224,B!$A$2:$A$126,0))),"Sin región al ser un ente Estatal")</f>
        <v>Lagunas</v>
      </c>
      <c r="R224" s="31">
        <f t="array" ref="R224">IF(O224="7",IF(P224="000","N/A",INDEX(B!$D$2:$D$126,MATCH(EF!P224,B!$A$2:$A$126,0))),B!$D$127)</f>
        <v>8264</v>
      </c>
      <c r="S224" s="31">
        <f t="array" ref="S224">IF(O224="7",IF(P224="000","N/A",INDEX(B!$E$2:$E$126,MATCH(EF!P224,B!$A$2:$A$126,0))),B!$E$127)</f>
        <v>8689</v>
      </c>
    </row>
    <row r="225" spans="1:19" ht="15.75" customHeight="1">
      <c r="A225" s="23">
        <f>COUNTIF(A!$A$2:$A$1001,"&lt;="&amp;A!A225)</f>
        <v>324</v>
      </c>
      <c r="B225" s="24">
        <v>224</v>
      </c>
      <c r="C225" s="29" t="str">
        <f t="array" ref="C225">INDEX(A!$A$2:$A$1001,MATCH(EF!B225,EF!$A$2:$A$1001,0))</f>
        <v xml:space="preserve">Sistema para el Desarrollo Integral de la Familia del municipio de Autlán de Navarro, Jal. </v>
      </c>
      <c r="D225" s="29" t="str">
        <f t="array" ref="D225">INDEX(A!$B$2:$B$1001,MATCH(EF!C225,A!$A$2:$A$1001,0))</f>
        <v>Municipal</v>
      </c>
      <c r="E225" s="29" t="str">
        <f t="array" ref="E225">INDEX(A!$C$2:$C$1001,MATCH(EF!C225,A!$A$2:$A$1001,0))</f>
        <v>Sí</v>
      </c>
      <c r="F225" s="29">
        <f t="array" ref="F225">INDEX(A!$D$2:$D$1001,MATCH(EF!C225,A!$A$2:$A$1001,0))</f>
        <v>15</v>
      </c>
      <c r="G225" s="29" t="str">
        <f t="array" ref="G225">INDEX(A!$E$2:$E$1001,MATCH(EF!C225,A!$A$2:$A$1001,0))</f>
        <v>Asistencia social</v>
      </c>
      <c r="H225" s="29" t="str">
        <f t="array" ref="H225">INDEX(A!$F$2:$F$1001,MATCH(EF!C225,A!$A$2:$A$1001,0))</f>
        <v>Ejecutivo</v>
      </c>
      <c r="I225" s="29" t="str">
        <f t="array" ref="I225">INDEX(A!$G$2:$G$1001,MATCH(EF!C225,A!$A$2:$A$1001,0))</f>
        <v>OPD</v>
      </c>
      <c r="J225" s="29">
        <f t="array" ref="J225">INDEX(A!$H$2:$H$1001,MATCH(EF!C225,A!$A$2:$A$1001,0))</f>
        <v>1985</v>
      </c>
      <c r="K225" s="29" t="str">
        <f t="array" ref="K225">INDEX(A!$I$2:$I$1001,MATCH(EF!C225,A!$A$2:$A$1001,0))</f>
        <v>NA</v>
      </c>
      <c r="L225" s="29" t="str">
        <f t="array" ref="L225">INDEX(A!$J$2:$J$1001,MATCH(EF!C225,A!$A$2:$A$1001,0))</f>
        <v>Decreto Número 12024</v>
      </c>
      <c r="M225" s="29">
        <f t="array" ref="M225">INDEX(A!$K$2:$K$1001,MATCH(EF!C225,A!$A$2:$A$1001,0))</f>
        <v>701501</v>
      </c>
      <c r="N225" s="29">
        <f t="array" ref="N225">INDEX(A!$L$2:$L$1001,MATCH(EF!C225,A!$A$2:$A$1001,0))</f>
        <v>0</v>
      </c>
      <c r="O225" s="30" t="str">
        <f t="shared" si="0"/>
        <v>7</v>
      </c>
      <c r="P225" s="30" t="str">
        <f t="shared" si="1"/>
        <v>015</v>
      </c>
      <c r="Q225" s="30" t="str">
        <f t="array" ref="Q225">IF(O225="7",IF(P225="000","Sin región al ser un intermunicipal",INDEX(B!$C$2:$C$126,MATCH(EF!P225,B!$A$2:$A$126,0))),"Sin región al ser un ente Estatal")</f>
        <v>Sierra de Amula</v>
      </c>
      <c r="R225" s="31">
        <f t="array" ref="R225">IF(O225="7",IF(P225="000","N/A",INDEX(B!$D$2:$D$126,MATCH(EF!P225,B!$A$2:$A$126,0))),B!$D$127)</f>
        <v>60572</v>
      </c>
      <c r="S225" s="31">
        <f t="array" ref="S225">IF(O225="7",IF(P225="000","N/A",INDEX(B!$E$2:$E$126,MATCH(EF!P225,B!$A$2:$A$126,0))),B!$E$127)</f>
        <v>64931</v>
      </c>
    </row>
    <row r="226" spans="1:19" ht="15.75" customHeight="1">
      <c r="A226" s="23">
        <f>COUNTIF(A!$A$2:$A$1001,"&lt;="&amp;A!A226)</f>
        <v>227</v>
      </c>
      <c r="B226" s="24">
        <v>225</v>
      </c>
      <c r="C226" s="29" t="str">
        <f t="array" ref="C226">INDEX(A!$A$2:$A$1001,MATCH(EF!B226,EF!$A$2:$A$1001,0))</f>
        <v>Sistema para el Desarrollo Integral de la Familia del municipio de Ayotlán, Jalisco</v>
      </c>
      <c r="D226" s="29" t="str">
        <f t="array" ref="D226">INDEX(A!$B$2:$B$1001,MATCH(EF!C226,A!$A$2:$A$1001,0))</f>
        <v>Municipal</v>
      </c>
      <c r="E226" s="29" t="str">
        <f t="array" ref="E226">INDEX(A!$C$2:$C$1001,MATCH(EF!C226,A!$A$2:$A$1001,0))</f>
        <v>Sí</v>
      </c>
      <c r="F226" s="29">
        <f t="array" ref="F226">INDEX(A!$D$2:$D$1001,MATCH(EF!C226,A!$A$2:$A$1001,0))</f>
        <v>16</v>
      </c>
      <c r="G226" s="29" t="str">
        <f t="array" ref="G226">INDEX(A!$E$2:$E$1001,MATCH(EF!C226,A!$A$2:$A$1001,0))</f>
        <v>Asistencia social</v>
      </c>
      <c r="H226" s="29" t="str">
        <f t="array" ref="H226">INDEX(A!$F$2:$F$1001,MATCH(EF!C226,A!$A$2:$A$1001,0))</f>
        <v>Ejecutivo</v>
      </c>
      <c r="I226" s="29" t="str">
        <f t="array" ref="I226">INDEX(A!$G$2:$G$1001,MATCH(EF!C226,A!$A$2:$A$1001,0))</f>
        <v>OPD</v>
      </c>
      <c r="J226" s="29">
        <f t="array" ref="J226">INDEX(A!$H$2:$H$1001,MATCH(EF!C226,A!$A$2:$A$1001,0))</f>
        <v>1986</v>
      </c>
      <c r="K226" s="29" t="str">
        <f t="array" ref="K226">INDEX(A!$I$2:$I$1001,MATCH(EF!C226,A!$A$2:$A$1001,0))</f>
        <v>NA</v>
      </c>
      <c r="L226" s="29" t="str">
        <f t="array" ref="L226">INDEX(A!$J$2:$J$1001,MATCH(EF!C226,A!$A$2:$A$1001,0))</f>
        <v>Decreto N.° 12522</v>
      </c>
      <c r="M226" s="29">
        <f t="array" ref="M226">INDEX(A!$K$2:$K$1001,MATCH(EF!C226,A!$A$2:$A$1001,0))</f>
        <v>701601</v>
      </c>
      <c r="N226" s="29">
        <f t="array" ref="N226">INDEX(A!$L$2:$L$1001,MATCH(EF!C226,A!$A$2:$A$1001,0))</f>
        <v>0</v>
      </c>
      <c r="O226" s="30" t="str">
        <f t="shared" si="0"/>
        <v>7</v>
      </c>
      <c r="P226" s="30" t="str">
        <f t="shared" si="1"/>
        <v>016</v>
      </c>
      <c r="Q226" s="30" t="str">
        <f t="array" ref="Q226">IF(O226="7",IF(P226="000","Sin región al ser un intermunicipal",INDEX(B!$C$2:$C$126,MATCH(EF!P226,B!$A$2:$A$126,0))),"Sin región al ser un ente Estatal")</f>
        <v>Ciénega</v>
      </c>
      <c r="R226" s="31">
        <f t="array" ref="R226">IF(O226="7",IF(P226="000","N/A",INDEX(B!$D$2:$D$126,MATCH(EF!P226,B!$A$2:$A$126,0))),B!$D$127)</f>
        <v>37963</v>
      </c>
      <c r="S226" s="31">
        <f t="array" ref="S226">IF(O226="7",IF(P226="000","N/A",INDEX(B!$E$2:$E$126,MATCH(EF!P226,B!$A$2:$A$126,0))),B!$E$127)</f>
        <v>41552</v>
      </c>
    </row>
    <row r="227" spans="1:19" ht="15.75" customHeight="1">
      <c r="A227" s="23">
        <f>COUNTIF(A!$A$2:$A$1001,"&lt;="&amp;A!A227)</f>
        <v>238</v>
      </c>
      <c r="B227" s="24">
        <v>226</v>
      </c>
      <c r="C227" s="29" t="str">
        <f t="array" ref="C227">INDEX(A!$A$2:$A$1001,MATCH(EF!B227,EF!$A$2:$A$1001,0))</f>
        <v>Sistema para el Desarrollo Integral de la Familia del municipio de Ayutla, Jalisco</v>
      </c>
      <c r="D227" s="29" t="str">
        <f t="array" ref="D227">INDEX(A!$B$2:$B$1001,MATCH(EF!C227,A!$A$2:$A$1001,0))</f>
        <v>Municipal</v>
      </c>
      <c r="E227" s="29" t="str">
        <f t="array" ref="E227">INDEX(A!$C$2:$C$1001,MATCH(EF!C227,A!$A$2:$A$1001,0))</f>
        <v>Sí</v>
      </c>
      <c r="F227" s="29">
        <f t="array" ref="F227">INDEX(A!$D$2:$D$1001,MATCH(EF!C227,A!$A$2:$A$1001,0))</f>
        <v>17</v>
      </c>
      <c r="G227" s="29" t="str">
        <f t="array" ref="G227">INDEX(A!$E$2:$E$1001,MATCH(EF!C227,A!$A$2:$A$1001,0))</f>
        <v>Asistencia social</v>
      </c>
      <c r="H227" s="29" t="str">
        <f t="array" ref="H227">INDEX(A!$F$2:$F$1001,MATCH(EF!C227,A!$A$2:$A$1001,0))</f>
        <v>Ejecutivo</v>
      </c>
      <c r="I227" s="29" t="str">
        <f t="array" ref="I227">INDEX(A!$G$2:$G$1001,MATCH(EF!C227,A!$A$2:$A$1001,0))</f>
        <v>OPD</v>
      </c>
      <c r="J227" s="29">
        <f t="array" ref="J227">INDEX(A!$H$2:$H$1001,MATCH(EF!C227,A!$A$2:$A$1001,0))</f>
        <v>1986</v>
      </c>
      <c r="K227" s="29" t="str">
        <f t="array" ref="K227">INDEX(A!$I$2:$I$1001,MATCH(EF!C227,A!$A$2:$A$1001,0))</f>
        <v>NA</v>
      </c>
      <c r="L227" s="29" t="str">
        <f t="array" ref="L227">INDEX(A!$J$2:$J$1001,MATCH(EF!C227,A!$A$2:$A$1001,0))</f>
        <v>Decreto número 12337</v>
      </c>
      <c r="M227" s="29">
        <f t="array" ref="M227">INDEX(A!$K$2:$K$1001,MATCH(EF!C227,A!$A$2:$A$1001,0))</f>
        <v>701701</v>
      </c>
      <c r="N227" s="29">
        <f t="array" ref="N227">INDEX(A!$L$2:$L$1001,MATCH(EF!C227,A!$A$2:$A$1001,0))</f>
        <v>0</v>
      </c>
      <c r="O227" s="30" t="str">
        <f t="shared" si="0"/>
        <v>7</v>
      </c>
      <c r="P227" s="30" t="str">
        <f t="shared" si="1"/>
        <v>017</v>
      </c>
      <c r="Q227" s="30" t="str">
        <f t="array" ref="Q227">IF(O227="7",IF(P227="000","Sin región al ser un intermunicipal",INDEX(B!$C$2:$C$126,MATCH(EF!P227,B!$A$2:$A$126,0))),"Sin región al ser un ente Estatal")</f>
        <v>Sierra de Amula</v>
      </c>
      <c r="R227" s="31">
        <f t="array" ref="R227">IF(O227="7",IF(P227="000","N/A",INDEX(B!$D$2:$D$126,MATCH(EF!P227,B!$A$2:$A$126,0))),B!$D$127)</f>
        <v>12453</v>
      </c>
      <c r="S227" s="31">
        <f t="array" ref="S227">IF(O227="7",IF(P227="000","N/A",INDEX(B!$E$2:$E$126,MATCH(EF!P227,B!$A$2:$A$126,0))),B!$E$127)</f>
        <v>12880</v>
      </c>
    </row>
    <row r="228" spans="1:19" ht="15.75" customHeight="1">
      <c r="A228" s="23">
        <f>COUNTIF(A!$A$2:$A$1001,"&lt;="&amp;A!A228)</f>
        <v>54</v>
      </c>
      <c r="B228" s="24">
        <v>227</v>
      </c>
      <c r="C228" s="29" t="str">
        <f t="array" ref="C228">INDEX(A!$A$2:$A$1001,MATCH(EF!B228,EF!$A$2:$A$1001,0))</f>
        <v>Sistema para el Desarrollo Integral de la Familia del municipio de Bolaños</v>
      </c>
      <c r="D228" s="29" t="str">
        <f t="array" ref="D228">INDEX(A!$B$2:$B$1001,MATCH(EF!C228,A!$A$2:$A$1001,0))</f>
        <v>Municipal</v>
      </c>
      <c r="E228" s="29" t="str">
        <f t="array" ref="E228">INDEX(A!$C$2:$C$1001,MATCH(EF!C228,A!$A$2:$A$1001,0))</f>
        <v>Sí</v>
      </c>
      <c r="F228" s="29">
        <f t="array" ref="F228">INDEX(A!$D$2:$D$1001,MATCH(EF!C228,A!$A$2:$A$1001,0))</f>
        <v>19</v>
      </c>
      <c r="G228" s="29" t="str">
        <f t="array" ref="G228">INDEX(A!$E$2:$E$1001,MATCH(EF!C228,A!$A$2:$A$1001,0))</f>
        <v>Asistencia social</v>
      </c>
      <c r="H228" s="29" t="str">
        <f t="array" ref="H228">INDEX(A!$F$2:$F$1001,MATCH(EF!C228,A!$A$2:$A$1001,0))</f>
        <v>Ejecutivo</v>
      </c>
      <c r="I228" s="29" t="str">
        <f t="array" ref="I228">INDEX(A!$G$2:$G$1001,MATCH(EF!C228,A!$A$2:$A$1001,0))</f>
        <v>OPD</v>
      </c>
      <c r="J228" s="29">
        <f t="array" ref="J228">INDEX(A!$H$2:$H$1001,MATCH(EF!C228,A!$A$2:$A$1001,0))</f>
        <v>1988</v>
      </c>
      <c r="K228" s="29" t="str">
        <f t="array" ref="K228">INDEX(A!$I$2:$I$1001,MATCH(EF!C228,A!$A$2:$A$1001,0))</f>
        <v>NA</v>
      </c>
      <c r="L228" s="29" t="str">
        <f t="array" ref="L228">INDEX(A!$J$2:$J$1001,MATCH(EF!C228,A!$A$2:$A$1001,0))</f>
        <v>Decreto número 13260</v>
      </c>
      <c r="M228" s="29">
        <f t="array" ref="M228">INDEX(A!$K$2:$K$1001,MATCH(EF!C228,A!$A$2:$A$1001,0))</f>
        <v>701901</v>
      </c>
      <c r="N228" s="29">
        <f t="array" ref="N228">INDEX(A!$L$2:$L$1001,MATCH(EF!C228,A!$A$2:$A$1001,0))</f>
        <v>0</v>
      </c>
      <c r="O228" s="30" t="str">
        <f t="shared" si="0"/>
        <v>7</v>
      </c>
      <c r="P228" s="30" t="str">
        <f t="shared" si="1"/>
        <v>019</v>
      </c>
      <c r="Q228" s="30" t="str">
        <f t="array" ref="Q228">IF(O228="7",IF(P228="000","Sin región al ser un intermunicipal",INDEX(B!$C$2:$C$126,MATCH(EF!P228,B!$A$2:$A$126,0))),"Sin región al ser un ente Estatal")</f>
        <v>Norte</v>
      </c>
      <c r="R228" s="31">
        <f t="array" ref="R228">IF(O228="7",IF(P228="000","N/A",INDEX(B!$D$2:$D$126,MATCH(EF!P228,B!$A$2:$A$126,0))),B!$D$127)</f>
        <v>7341</v>
      </c>
      <c r="S228" s="31">
        <f t="array" ref="S228">IF(O228="7",IF(P228="000","N/A",INDEX(B!$E$2:$E$126,MATCH(EF!P228,B!$A$2:$A$126,0))),B!$E$127)</f>
        <v>7043</v>
      </c>
    </row>
    <row r="229" spans="1:19" ht="15.75" customHeight="1">
      <c r="A229" s="23">
        <f>COUNTIF(A!$A$2:$A$1001,"&lt;="&amp;A!A229)</f>
        <v>251</v>
      </c>
      <c r="B229" s="24">
        <v>228</v>
      </c>
      <c r="C229" s="29" t="str">
        <f t="array" ref="C229">INDEX(A!$A$2:$A$1001,MATCH(EF!B229,EF!$A$2:$A$1001,0))</f>
        <v>Sistema para el Desarrollo Integral de la Familia del municipio de Cabo Corrientes</v>
      </c>
      <c r="D229" s="29" t="str">
        <f t="array" ref="D229">INDEX(A!$B$2:$B$1001,MATCH(EF!C229,A!$A$2:$A$1001,0))</f>
        <v>Municipal</v>
      </c>
      <c r="E229" s="29" t="str">
        <f t="array" ref="E229">INDEX(A!$C$2:$C$1001,MATCH(EF!C229,A!$A$2:$A$1001,0))</f>
        <v>Sí</v>
      </c>
      <c r="F229" s="29">
        <f t="array" ref="F229">INDEX(A!$D$2:$D$1001,MATCH(EF!C229,A!$A$2:$A$1001,0))</f>
        <v>20</v>
      </c>
      <c r="G229" s="29" t="str">
        <f t="array" ref="G229">INDEX(A!$E$2:$E$1001,MATCH(EF!C229,A!$A$2:$A$1001,0))</f>
        <v>Asistencia social</v>
      </c>
      <c r="H229" s="29" t="str">
        <f t="array" ref="H229">INDEX(A!$F$2:$F$1001,MATCH(EF!C229,A!$A$2:$A$1001,0))</f>
        <v>Ejecutivo</v>
      </c>
      <c r="I229" s="29" t="str">
        <f t="array" ref="I229">INDEX(A!$G$2:$G$1001,MATCH(EF!C229,A!$A$2:$A$1001,0))</f>
        <v>OPD</v>
      </c>
      <c r="J229" s="29">
        <f t="array" ref="J229">INDEX(A!$H$2:$H$1001,MATCH(EF!C229,A!$A$2:$A$1001,0))</f>
        <v>1986</v>
      </c>
      <c r="K229" s="29" t="str">
        <f t="array" ref="K229">INDEX(A!$I$2:$I$1001,MATCH(EF!C229,A!$A$2:$A$1001,0))</f>
        <v>NA</v>
      </c>
      <c r="L229" s="29" t="str">
        <f t="array" ref="L229">INDEX(A!$J$2:$J$1001,MATCH(EF!C229,A!$A$2:$A$1001,0))</f>
        <v>Decreto número 12489</v>
      </c>
      <c r="M229" s="29">
        <f t="array" ref="M229">INDEX(A!$K$2:$K$1001,MATCH(EF!C229,A!$A$2:$A$1001,0))</f>
        <v>702001</v>
      </c>
      <c r="N229" s="29">
        <f t="array" ref="N229">INDEX(A!$L$2:$L$1001,MATCH(EF!C229,A!$A$2:$A$1001,0))</f>
        <v>0</v>
      </c>
      <c r="O229" s="30" t="str">
        <f t="shared" si="0"/>
        <v>7</v>
      </c>
      <c r="P229" s="30" t="str">
        <f t="shared" si="1"/>
        <v>020</v>
      </c>
      <c r="Q229" s="30" t="str">
        <f t="array" ref="Q229">IF(O229="7",IF(P229="000","Sin región al ser un intermunicipal",INDEX(B!$C$2:$C$126,MATCH(EF!P229,B!$A$2:$A$126,0))),"Sin región al ser un ente Estatal")</f>
        <v>Costa Sierra Occidental</v>
      </c>
      <c r="R229" s="31">
        <f t="array" ref="R229">IF(O229="7",IF(P229="000","N/A",INDEX(B!$D$2:$D$126,MATCH(EF!P229,B!$A$2:$A$126,0))),B!$D$127)</f>
        <v>10303</v>
      </c>
      <c r="S229" s="31">
        <f t="array" ref="S229">IF(O229="7",IF(P229="000","N/A",INDEX(B!$E$2:$E$126,MATCH(EF!P229,B!$A$2:$A$126,0))),B!$E$127)</f>
        <v>10940</v>
      </c>
    </row>
    <row r="230" spans="1:19" ht="15.75" customHeight="1">
      <c r="A230" s="23">
        <f>COUNTIF(A!$A$2:$A$1001,"&lt;="&amp;A!A230)</f>
        <v>252</v>
      </c>
      <c r="B230" s="24">
        <v>229</v>
      </c>
      <c r="C230" s="29" t="str">
        <f t="array" ref="C230">INDEX(A!$A$2:$A$1001,MATCH(EF!B230,EF!$A$2:$A$1001,0))</f>
        <v>Sistema para el Desarrollo Integral de la Familia del municipio de Cañadas de Obregón, Jalisco</v>
      </c>
      <c r="D230" s="29" t="str">
        <f t="array" ref="D230">INDEX(A!$B$2:$B$1001,MATCH(EF!C230,A!$A$2:$A$1001,0))</f>
        <v>Municipal</v>
      </c>
      <c r="E230" s="29" t="str">
        <f t="array" ref="E230">INDEX(A!$C$2:$C$1001,MATCH(EF!C230,A!$A$2:$A$1001,0))</f>
        <v>Sí</v>
      </c>
      <c r="F230" s="29">
        <f t="array" ref="F230">INDEX(A!$D$2:$D$1001,MATCH(EF!C230,A!$A$2:$A$1001,0))</f>
        <v>117</v>
      </c>
      <c r="G230" s="29" t="str">
        <f t="array" ref="G230">INDEX(A!$E$2:$E$1001,MATCH(EF!C230,A!$A$2:$A$1001,0))</f>
        <v>Asistencia social</v>
      </c>
      <c r="H230" s="29" t="str">
        <f t="array" ref="H230">INDEX(A!$F$2:$F$1001,MATCH(EF!C230,A!$A$2:$A$1001,0))</f>
        <v>Ejecutivo</v>
      </c>
      <c r="I230" s="29" t="str">
        <f t="array" ref="I230">INDEX(A!$G$2:$G$1001,MATCH(EF!C230,A!$A$2:$A$1001,0))</f>
        <v>OPD</v>
      </c>
      <c r="J230" s="29">
        <f t="array" ref="J230">INDEX(A!$H$2:$H$1001,MATCH(EF!C230,A!$A$2:$A$1001,0))</f>
        <v>1987</v>
      </c>
      <c r="K230" s="29" t="str">
        <f t="array" ref="K230">INDEX(A!$I$2:$I$1001,MATCH(EF!C230,A!$A$2:$A$1001,0))</f>
        <v>NA</v>
      </c>
      <c r="L230" s="29" t="str">
        <f t="array" ref="L230">INDEX(A!$J$2:$J$1001,MATCH(EF!C230,A!$A$2:$A$1001,0))</f>
        <v>Decreto N.° 12721</v>
      </c>
      <c r="M230" s="29">
        <f t="array" ref="M230">INDEX(A!$K$2:$K$1001,MATCH(EF!C230,A!$A$2:$A$1001,0))</f>
        <v>711701</v>
      </c>
      <c r="N230" s="29">
        <f t="array" ref="N230">INDEX(A!$L$2:$L$1001,MATCH(EF!C230,A!$A$2:$A$1001,0))</f>
        <v>0</v>
      </c>
      <c r="O230" s="30" t="str">
        <f t="shared" si="0"/>
        <v>7</v>
      </c>
      <c r="P230" s="30" t="str">
        <f t="shared" si="1"/>
        <v>117</v>
      </c>
      <c r="Q230" s="30" t="str">
        <f t="array" ref="Q230">IF(O230="7",IF(P230="000","Sin región al ser un intermunicipal",INDEX(B!$C$2:$C$126,MATCH(EF!P230,B!$A$2:$A$126,0))),"Sin región al ser un ente Estatal")</f>
        <v>Altos Sur</v>
      </c>
      <c r="R230" s="31">
        <f t="array" ref="R230">IF(O230="7",IF(P230="000","N/A",INDEX(B!$D$2:$D$126,MATCH(EF!P230,B!$A$2:$A$126,0))),B!$D$127)</f>
        <v>4110</v>
      </c>
      <c r="S230" s="31">
        <f t="array" ref="S230">IF(O230="7",IF(P230="000","N/A",INDEX(B!$E$2:$E$126,MATCH(EF!P230,B!$A$2:$A$126,0))),B!$E$127)</f>
        <v>4388</v>
      </c>
    </row>
    <row r="231" spans="1:19" ht="15.75" customHeight="1">
      <c r="A231" s="23">
        <f>COUNTIF(A!$A$2:$A$1001,"&lt;="&amp;A!A231)</f>
        <v>253</v>
      </c>
      <c r="B231" s="24">
        <v>230</v>
      </c>
      <c r="C231" s="29" t="str">
        <f t="array" ref="C231">INDEX(A!$A$2:$A$1001,MATCH(EF!B231,EF!$A$2:$A$1001,0))</f>
        <v>Sistema para el Desarrollo Integral de la Familia del municipio de Casimiro Castillo</v>
      </c>
      <c r="D231" s="29" t="str">
        <f t="array" ref="D231">INDEX(A!$B$2:$B$1001,MATCH(EF!C231,A!$A$2:$A$1001,0))</f>
        <v>Municipal</v>
      </c>
      <c r="E231" s="29" t="str">
        <f t="array" ref="E231">INDEX(A!$C$2:$C$1001,MATCH(EF!C231,A!$A$2:$A$1001,0))</f>
        <v>Sí</v>
      </c>
      <c r="F231" s="29">
        <f t="array" ref="F231">INDEX(A!$D$2:$D$1001,MATCH(EF!C231,A!$A$2:$A$1001,0))</f>
        <v>21</v>
      </c>
      <c r="G231" s="29" t="str">
        <f t="array" ref="G231">INDEX(A!$E$2:$E$1001,MATCH(EF!C231,A!$A$2:$A$1001,0))</f>
        <v>Asistencia social</v>
      </c>
      <c r="H231" s="29" t="str">
        <f t="array" ref="H231">INDEX(A!$F$2:$F$1001,MATCH(EF!C231,A!$A$2:$A$1001,0))</f>
        <v>Ejecutivo</v>
      </c>
      <c r="I231" s="29" t="str">
        <f t="array" ref="I231">INDEX(A!$G$2:$G$1001,MATCH(EF!C231,A!$A$2:$A$1001,0))</f>
        <v>OPD</v>
      </c>
      <c r="J231" s="29">
        <f t="array" ref="J231">INDEX(A!$H$2:$H$1001,MATCH(EF!C231,A!$A$2:$A$1001,0))</f>
        <v>1986</v>
      </c>
      <c r="K231" s="29" t="str">
        <f t="array" ref="K231">INDEX(A!$I$2:$I$1001,MATCH(EF!C231,A!$A$2:$A$1001,0))</f>
        <v>NA</v>
      </c>
      <c r="L231" s="32" t="str">
        <f t="array" ref="L231">INDEX(A!$J$2:$J$1001,MATCH(EF!C231,A!$A$2:$A$1001,0))</f>
        <v>Decreto número 12426</v>
      </c>
      <c r="M231" s="29">
        <f t="array" ref="M231">INDEX(A!$K$2:$K$1001,MATCH(EF!C231,A!$A$2:$A$1001,0))</f>
        <v>702101</v>
      </c>
      <c r="N231" s="29">
        <f t="array" ref="N231">INDEX(A!$L$2:$L$1001,MATCH(EF!C231,A!$A$2:$A$1001,0))</f>
        <v>0</v>
      </c>
      <c r="O231" s="30" t="str">
        <f t="shared" si="0"/>
        <v>7</v>
      </c>
      <c r="P231" s="30" t="str">
        <f t="shared" si="1"/>
        <v>021</v>
      </c>
      <c r="Q231" s="30" t="str">
        <f t="array" ref="Q231">IF(O231="7",IF(P231="000","Sin región al ser un intermunicipal",INDEX(B!$C$2:$C$126,MATCH(EF!P231,B!$A$2:$A$126,0))),"Sin región al ser un ente Estatal")</f>
        <v>Costa Sur</v>
      </c>
      <c r="R231" s="31">
        <f t="array" ref="R231">IF(O231="7",IF(P231="000","N/A",INDEX(B!$D$2:$D$126,MATCH(EF!P231,B!$A$2:$A$126,0))),B!$D$127)</f>
        <v>21584</v>
      </c>
      <c r="S231" s="31">
        <f t="array" ref="S231">IF(O231="7",IF(P231="000","N/A",INDEX(B!$E$2:$E$126,MATCH(EF!P231,B!$A$2:$A$126,0))),B!$E$127)</f>
        <v>20548</v>
      </c>
    </row>
    <row r="232" spans="1:19" ht="15.75" customHeight="1">
      <c r="A232" s="23">
        <f>COUNTIF(A!$A$2:$A$1001,"&lt;="&amp;A!A232)</f>
        <v>257</v>
      </c>
      <c r="B232" s="24">
        <v>231</v>
      </c>
      <c r="C232" s="29" t="str">
        <f t="array" ref="C232">INDEX(A!$A$2:$A$1001,MATCH(EF!B232,EF!$A$2:$A$1001,0))</f>
        <v>Sistema para el Desarrollo Integral de la Familia del municipio de Chapala</v>
      </c>
      <c r="D232" s="29" t="str">
        <f t="array" ref="D232">INDEX(A!$B$2:$B$1001,MATCH(EF!C232,A!$A$2:$A$1001,0))</f>
        <v>Municipal</v>
      </c>
      <c r="E232" s="29" t="str">
        <f t="array" ref="E232">INDEX(A!$C$2:$C$1001,MATCH(EF!C232,A!$A$2:$A$1001,0))</f>
        <v>Sí</v>
      </c>
      <c r="F232" s="29">
        <f t="array" ref="F232">INDEX(A!$D$2:$D$1001,MATCH(EF!C232,A!$A$2:$A$1001,0))</f>
        <v>30</v>
      </c>
      <c r="G232" s="29" t="str">
        <f t="array" ref="G232">INDEX(A!$E$2:$E$1001,MATCH(EF!C232,A!$A$2:$A$1001,0))</f>
        <v>Asistencia social</v>
      </c>
      <c r="H232" s="29" t="str">
        <f t="array" ref="H232">INDEX(A!$F$2:$F$1001,MATCH(EF!C232,A!$A$2:$A$1001,0))</f>
        <v>Ejecutivo</v>
      </c>
      <c r="I232" s="29" t="str">
        <f t="array" ref="I232">INDEX(A!$G$2:$G$1001,MATCH(EF!C232,A!$A$2:$A$1001,0))</f>
        <v>OPD</v>
      </c>
      <c r="J232" s="29">
        <f t="array" ref="J232">INDEX(A!$H$2:$H$1001,MATCH(EF!C232,A!$A$2:$A$1001,0))</f>
        <v>1986</v>
      </c>
      <c r="K232" s="29" t="str">
        <f t="array" ref="K232">INDEX(A!$I$2:$I$1001,MATCH(EF!C232,A!$A$2:$A$1001,0))</f>
        <v>NA</v>
      </c>
      <c r="L232" s="29" t="str">
        <f t="array" ref="L232">INDEX(A!$J$2:$J$1001,MATCH(EF!C232,A!$A$2:$A$1001,0))</f>
        <v>Decreto número 12338</v>
      </c>
      <c r="M232" s="29">
        <f t="array" ref="M232">INDEX(A!$K$2:$K$1001,MATCH(EF!C232,A!$A$2:$A$1001,0))</f>
        <v>703001</v>
      </c>
      <c r="N232" s="29">
        <f t="array" ref="N232">INDEX(A!$L$2:$L$1001,MATCH(EF!C232,A!$A$2:$A$1001,0))</f>
        <v>0</v>
      </c>
      <c r="O232" s="30" t="str">
        <f t="shared" si="0"/>
        <v>7</v>
      </c>
      <c r="P232" s="30" t="str">
        <f t="shared" si="1"/>
        <v>030</v>
      </c>
      <c r="Q232" s="30" t="str">
        <f t="array" ref="Q232">IF(O232="7",IF(P232="000","Sin región al ser un intermunicipal",INDEX(B!$C$2:$C$126,MATCH(EF!P232,B!$A$2:$A$126,0))),"Sin región al ser un ente Estatal")</f>
        <v>Sureste</v>
      </c>
      <c r="R232" s="31">
        <f t="array" ref="R232">IF(O232="7",IF(P232="000","N/A",INDEX(B!$D$2:$D$126,MATCH(EF!P232,B!$A$2:$A$126,0))),B!$D$127)</f>
        <v>50738</v>
      </c>
      <c r="S232" s="31">
        <f t="array" ref="S232">IF(O232="7",IF(P232="000","N/A",INDEX(B!$E$2:$E$126,MATCH(EF!P232,B!$A$2:$A$126,0))),B!$E$127)</f>
        <v>55196</v>
      </c>
    </row>
    <row r="233" spans="1:19" ht="15.75" customHeight="1">
      <c r="A233" s="23">
        <f>COUNTIF(A!$A$2:$A$1001,"&lt;="&amp;A!A233)</f>
        <v>276</v>
      </c>
      <c r="B233" s="24">
        <v>232</v>
      </c>
      <c r="C233" s="29" t="str">
        <f t="array" ref="C233">INDEX(A!$A$2:$A$1001,MATCH(EF!B233,EF!$A$2:$A$1001,0))</f>
        <v>Sistema para el Desarrollo Integral de la Familia del municipio de Chiquilistlán</v>
      </c>
      <c r="D233" s="29" t="str">
        <f t="array" ref="D233">INDEX(A!$B$2:$B$1001,MATCH(EF!C233,A!$A$2:$A$1001,0))</f>
        <v>Municipal</v>
      </c>
      <c r="E233" s="29" t="str">
        <f t="array" ref="E233">INDEX(A!$C$2:$C$1001,MATCH(EF!C233,A!$A$2:$A$1001,0))</f>
        <v>Sí</v>
      </c>
      <c r="F233" s="29">
        <f t="array" ref="F233">INDEX(A!$D$2:$D$1001,MATCH(EF!C233,A!$A$2:$A$1001,0))</f>
        <v>32</v>
      </c>
      <c r="G233" s="29" t="str">
        <f t="array" ref="G233">INDEX(A!$E$2:$E$1001,MATCH(EF!C233,A!$A$2:$A$1001,0))</f>
        <v>Asistencia social</v>
      </c>
      <c r="H233" s="29" t="str">
        <f t="array" ref="H233">INDEX(A!$F$2:$F$1001,MATCH(EF!C233,A!$A$2:$A$1001,0))</f>
        <v>Ejecutivo</v>
      </c>
      <c r="I233" s="29" t="str">
        <f t="array" ref="I233">INDEX(A!$G$2:$G$1001,MATCH(EF!C233,A!$A$2:$A$1001,0))</f>
        <v>OPD</v>
      </c>
      <c r="J233" s="29">
        <f t="array" ref="J233">INDEX(A!$H$2:$H$1001,MATCH(EF!C233,A!$A$2:$A$1001,0))</f>
        <v>1989</v>
      </c>
      <c r="K233" s="29" t="str">
        <f t="array" ref="K233">INDEX(A!$I$2:$I$1001,MATCH(EF!C233,A!$A$2:$A$1001,0))</f>
        <v>NA</v>
      </c>
      <c r="L233" s="29" t="str">
        <f t="array" ref="L233">INDEX(A!$J$2:$J$1001,MATCH(EF!C233,A!$A$2:$A$1001,0))</f>
        <v>Decreto número 13575</v>
      </c>
      <c r="M233" s="29">
        <f t="array" ref="M233">INDEX(A!$K$2:$K$1001,MATCH(EF!C233,A!$A$2:$A$1001,0))</f>
        <v>703201</v>
      </c>
      <c r="N233" s="29">
        <f t="array" ref="N233">INDEX(A!$L$2:$L$1001,MATCH(EF!C233,A!$A$2:$A$1001,0))</f>
        <v>0</v>
      </c>
      <c r="O233" s="30" t="str">
        <f t="shared" si="0"/>
        <v>7</v>
      </c>
      <c r="P233" s="30" t="str">
        <f t="shared" si="1"/>
        <v>032</v>
      </c>
      <c r="Q233" s="30" t="str">
        <f t="array" ref="Q233">IF(O233="7",IF(P233="000","Sin región al ser un intermunicipal",INDEX(B!$C$2:$C$126,MATCH(EF!P233,B!$A$2:$A$126,0))),"Sin región al ser un ente Estatal")</f>
        <v>Sierra de Amula</v>
      </c>
      <c r="R233" s="31">
        <f t="array" ref="R233">IF(O233="7",IF(P233="000","N/A",INDEX(B!$D$2:$D$126,MATCH(EF!P233,B!$A$2:$A$126,0))),B!$D$127)</f>
        <v>6102</v>
      </c>
      <c r="S233" s="31">
        <f t="array" ref="S233">IF(O233="7",IF(P233="000","N/A",INDEX(B!$E$2:$E$126,MATCH(EF!P233,B!$A$2:$A$126,0))),B!$E$127)</f>
        <v>5983</v>
      </c>
    </row>
    <row r="234" spans="1:19" ht="15.75" customHeight="1">
      <c r="A234" s="23">
        <f>COUNTIF(A!$A$2:$A$1001,"&lt;="&amp;A!A234)</f>
        <v>277</v>
      </c>
      <c r="B234" s="24">
        <v>233</v>
      </c>
      <c r="C234" s="29" t="str">
        <f t="array" ref="C234">INDEX(A!$A$2:$A$1001,MATCH(EF!B234,EF!$A$2:$A$1001,0))</f>
        <v>Sistema para el Desarrollo Integral de la Familia del municipio de Cihuatlán</v>
      </c>
      <c r="D234" s="29" t="str">
        <f t="array" ref="D234">INDEX(A!$B$2:$B$1001,MATCH(EF!C234,A!$A$2:$A$1001,0))</f>
        <v>Municipal</v>
      </c>
      <c r="E234" s="29" t="str">
        <f t="array" ref="E234">INDEX(A!$C$2:$C$1001,MATCH(EF!C234,A!$A$2:$A$1001,0))</f>
        <v>Sí</v>
      </c>
      <c r="F234" s="29">
        <f t="array" ref="F234">INDEX(A!$D$2:$D$1001,MATCH(EF!C234,A!$A$2:$A$1001,0))</f>
        <v>22</v>
      </c>
      <c r="G234" s="29" t="str">
        <f t="array" ref="G234">INDEX(A!$E$2:$E$1001,MATCH(EF!C234,A!$A$2:$A$1001,0))</f>
        <v>Asistencia social</v>
      </c>
      <c r="H234" s="29" t="str">
        <f t="array" ref="H234">INDEX(A!$F$2:$F$1001,MATCH(EF!C234,A!$A$2:$A$1001,0))</f>
        <v>Ejecutivo</v>
      </c>
      <c r="I234" s="29" t="str">
        <f t="array" ref="I234">INDEX(A!$G$2:$G$1001,MATCH(EF!C234,A!$A$2:$A$1001,0))</f>
        <v>OPD</v>
      </c>
      <c r="J234" s="29">
        <f t="array" ref="J234">INDEX(A!$H$2:$H$1001,MATCH(EF!C234,A!$A$2:$A$1001,0))</f>
        <v>1986</v>
      </c>
      <c r="K234" s="29" t="str">
        <f t="array" ref="K234">INDEX(A!$I$2:$I$1001,MATCH(EF!C234,A!$A$2:$A$1001,0))</f>
        <v>NA</v>
      </c>
      <c r="L234" s="29" t="str">
        <f t="array" ref="L234">INDEX(A!$J$2:$J$1001,MATCH(EF!C234,A!$A$2:$A$1001,0))</f>
        <v>Decreto número 12501</v>
      </c>
      <c r="M234" s="29">
        <f t="array" ref="M234">INDEX(A!$K$2:$K$1001,MATCH(EF!C234,A!$A$2:$A$1001,0))</f>
        <v>702201</v>
      </c>
      <c r="N234" s="29">
        <f t="array" ref="N234">INDEX(A!$L$2:$L$1001,MATCH(EF!C234,A!$A$2:$A$1001,0))</f>
        <v>0</v>
      </c>
      <c r="O234" s="30" t="str">
        <f t="shared" si="0"/>
        <v>7</v>
      </c>
      <c r="P234" s="30" t="str">
        <f t="shared" si="1"/>
        <v>022</v>
      </c>
      <c r="Q234" s="30" t="str">
        <f t="array" ref="Q234">IF(O234="7",IF(P234="000","Sin región al ser un intermunicipal",INDEX(B!$C$2:$C$126,MATCH(EF!P234,B!$A$2:$A$126,0))),"Sin región al ser un ente Estatal")</f>
        <v>Costa Sur</v>
      </c>
      <c r="R234" s="31">
        <f t="array" ref="R234">IF(O234="7",IF(P234="000","N/A",INDEX(B!$D$2:$D$126,MATCH(EF!P234,B!$A$2:$A$126,0))),B!$D$127)</f>
        <v>41300</v>
      </c>
      <c r="S234" s="31">
        <f t="array" ref="S234">IF(O234="7",IF(P234="000","N/A",INDEX(B!$E$2:$E$126,MATCH(EF!P234,B!$A$2:$A$126,0))),B!$E$127)</f>
        <v>40139</v>
      </c>
    </row>
    <row r="235" spans="1:19" ht="15.75" customHeight="1">
      <c r="A235" s="23">
        <f>COUNTIF(A!$A$2:$A$1001,"&lt;="&amp;A!A235)</f>
        <v>287</v>
      </c>
      <c r="B235" s="24">
        <v>234</v>
      </c>
      <c r="C235" s="29" t="str">
        <f t="array" ref="C235">INDEX(A!$A$2:$A$1001,MATCH(EF!B235,EF!$A$2:$A$1001,0))</f>
        <v>Sistema para el Desarrollo Integral de la Familia del municipio de Ciudad Guzmán, Jalisco</v>
      </c>
      <c r="D235" s="29" t="str">
        <f t="array" ref="D235">INDEX(A!$B$2:$B$1001,MATCH(EF!C235,A!$A$2:$A$1001,0))</f>
        <v>Municipal</v>
      </c>
      <c r="E235" s="29" t="str">
        <f t="array" ref="E235">INDEX(A!$C$2:$C$1001,MATCH(EF!C235,A!$A$2:$A$1001,0))</f>
        <v>Sí</v>
      </c>
      <c r="F235" s="29">
        <f t="array" ref="F235">INDEX(A!$D$2:$D$1001,MATCH(EF!C235,A!$A$2:$A$1001,0))</f>
        <v>23</v>
      </c>
      <c r="G235" s="29" t="str">
        <f t="array" ref="G235">INDEX(A!$E$2:$E$1001,MATCH(EF!C235,A!$A$2:$A$1001,0))</f>
        <v>Asistencia social</v>
      </c>
      <c r="H235" s="29" t="str">
        <f t="array" ref="H235">INDEX(A!$F$2:$F$1001,MATCH(EF!C235,A!$A$2:$A$1001,0))</f>
        <v>Ejecutivo</v>
      </c>
      <c r="I235" s="29" t="str">
        <f t="array" ref="I235">INDEX(A!$G$2:$G$1001,MATCH(EF!C235,A!$A$2:$A$1001,0))</f>
        <v>OPD</v>
      </c>
      <c r="J235" s="29">
        <f t="array" ref="J235">INDEX(A!$H$2:$H$1001,MATCH(EF!C235,A!$A$2:$A$1001,0))</f>
        <v>1985</v>
      </c>
      <c r="K235" s="29" t="str">
        <f t="array" ref="K235">INDEX(A!$I$2:$I$1001,MATCH(EF!C235,A!$A$2:$A$1001,0))</f>
        <v>NA</v>
      </c>
      <c r="L235" s="29" t="str">
        <f t="array" ref="L235">INDEX(A!$J$2:$J$1001,MATCH(EF!C235,A!$A$2:$A$1001,0))</f>
        <v>Decreto número 12021</v>
      </c>
      <c r="M235" s="29">
        <f t="array" ref="M235">INDEX(A!$K$2:$K$1001,MATCH(EF!C235,A!$A$2:$A$1001,0))</f>
        <v>702301</v>
      </c>
      <c r="N235" s="29">
        <f t="array" ref="N235">INDEX(A!$L$2:$L$1001,MATCH(EF!C235,A!$A$2:$A$1001,0))</f>
        <v>0</v>
      </c>
      <c r="O235" s="30" t="str">
        <f t="shared" si="0"/>
        <v>7</v>
      </c>
      <c r="P235" s="30" t="str">
        <f t="shared" si="1"/>
        <v>023</v>
      </c>
      <c r="Q235" s="30" t="str">
        <f t="array" ref="Q235">IF(O235="7",IF(P235="000","Sin región al ser un intermunicipal",INDEX(B!$C$2:$C$126,MATCH(EF!P235,B!$A$2:$A$126,0))),"Sin región al ser un ente Estatal")</f>
        <v>Sur</v>
      </c>
      <c r="R235" s="31">
        <f t="array" ref="R235">IF(O235="7",IF(P235="000","N/A",INDEX(B!$D$2:$D$126,MATCH(EF!P235,B!$A$2:$A$126,0))),B!$D$127)</f>
        <v>105423</v>
      </c>
      <c r="S235" s="31">
        <f t="array" ref="S235">IF(O235="7",IF(P235="000","N/A",INDEX(B!$E$2:$E$126,MATCH(EF!P235,B!$A$2:$A$126,0))),B!$E$127)</f>
        <v>115141</v>
      </c>
    </row>
    <row r="236" spans="1:19" ht="15.75" customHeight="1">
      <c r="A236" s="23">
        <f>COUNTIF(A!$A$2:$A$1001,"&lt;="&amp;A!A236)</f>
        <v>293</v>
      </c>
      <c r="B236" s="24">
        <v>235</v>
      </c>
      <c r="C236" s="29" t="str">
        <f t="array" ref="C236">INDEX(A!$A$2:$A$1001,MATCH(EF!B236,EF!$A$2:$A$1001,0))</f>
        <v>Sistema para el Desarrollo Integral de la Familia del municipio de Cocula</v>
      </c>
      <c r="D236" s="29" t="str">
        <f t="array" ref="D236">INDEX(A!$B$2:$B$1001,MATCH(EF!C236,A!$A$2:$A$1001,0))</f>
        <v>Municipal</v>
      </c>
      <c r="E236" s="29" t="str">
        <f t="array" ref="E236">INDEX(A!$C$2:$C$1001,MATCH(EF!C236,A!$A$2:$A$1001,0))</f>
        <v>Sí</v>
      </c>
      <c r="F236" s="29">
        <f t="array" ref="F236">INDEX(A!$D$2:$D$1001,MATCH(EF!C236,A!$A$2:$A$1001,0))</f>
        <v>24</v>
      </c>
      <c r="G236" s="29" t="str">
        <f t="array" ref="G236">INDEX(A!$E$2:$E$1001,MATCH(EF!C236,A!$A$2:$A$1001,0))</f>
        <v>Asistencia social</v>
      </c>
      <c r="H236" s="29" t="str">
        <f t="array" ref="H236">INDEX(A!$F$2:$F$1001,MATCH(EF!C236,A!$A$2:$A$1001,0))</f>
        <v>Ejecutivo</v>
      </c>
      <c r="I236" s="29" t="str">
        <f t="array" ref="I236">INDEX(A!$G$2:$G$1001,MATCH(EF!C236,A!$A$2:$A$1001,0))</f>
        <v>OPD</v>
      </c>
      <c r="J236" s="29">
        <f t="array" ref="J236">INDEX(A!$H$2:$H$1001,MATCH(EF!C236,A!$A$2:$A$1001,0))</f>
        <v>1986</v>
      </c>
      <c r="K236" s="29" t="str">
        <f t="array" ref="K236">INDEX(A!$I$2:$I$1001,MATCH(EF!C236,A!$A$2:$A$1001,0))</f>
        <v>NA</v>
      </c>
      <c r="L236" s="29" t="str">
        <f t="array" ref="L236">INDEX(A!$J$2:$J$1001,MATCH(EF!C236,A!$A$2:$A$1001,0))</f>
        <v>Decreto número 12359</v>
      </c>
      <c r="M236" s="29">
        <f t="array" ref="M236">INDEX(A!$K$2:$K$1001,MATCH(EF!C236,A!$A$2:$A$1001,0))</f>
        <v>702401</v>
      </c>
      <c r="N236" s="29">
        <f t="array" ref="N236">INDEX(A!$L$2:$L$1001,MATCH(EF!C236,A!$A$2:$A$1001,0))</f>
        <v>0</v>
      </c>
      <c r="O236" s="30" t="str">
        <f t="shared" si="0"/>
        <v>7</v>
      </c>
      <c r="P236" s="30" t="str">
        <f t="shared" si="1"/>
        <v>024</v>
      </c>
      <c r="Q236" s="30" t="str">
        <f t="array" ref="Q236">IF(O236="7",IF(P236="000","Sin región al ser un intermunicipal",INDEX(B!$C$2:$C$126,MATCH(EF!P236,B!$A$2:$A$126,0))),"Sin región al ser un ente Estatal")</f>
        <v>Lagunas</v>
      </c>
      <c r="R236" s="31">
        <f t="array" ref="R236">IF(O236="7",IF(P236="000","N/A",INDEX(B!$D$2:$D$126,MATCH(EF!P236,B!$A$2:$A$126,0))),B!$D$127)</f>
        <v>26687</v>
      </c>
      <c r="S236" s="31">
        <f t="array" ref="S236">IF(O236="7",IF(P236="000","N/A",INDEX(B!$E$2:$E$126,MATCH(EF!P236,B!$A$2:$A$126,0))),B!$E$127)</f>
        <v>29267</v>
      </c>
    </row>
    <row r="237" spans="1:19" ht="15.75" customHeight="1">
      <c r="A237" s="23">
        <f>COUNTIF(A!$A$2:$A$1001,"&lt;="&amp;A!A237)</f>
        <v>304</v>
      </c>
      <c r="B237" s="24">
        <v>236</v>
      </c>
      <c r="C237" s="29" t="str">
        <f t="array" ref="C237">INDEX(A!$A$2:$A$1001,MATCH(EF!B237,EF!$A$2:$A$1001,0))</f>
        <v>Sistema para el Desarrollo Integral de la Familia del municipio de Colotlán, Jalisco</v>
      </c>
      <c r="D237" s="29" t="str">
        <f t="array" ref="D237">INDEX(A!$B$2:$B$1001,MATCH(EF!C237,A!$A$2:$A$1001,0))</f>
        <v>Municipal</v>
      </c>
      <c r="E237" s="29" t="str">
        <f t="array" ref="E237">INDEX(A!$C$2:$C$1001,MATCH(EF!C237,A!$A$2:$A$1001,0))</f>
        <v>Sí</v>
      </c>
      <c r="F237" s="29">
        <f t="array" ref="F237">INDEX(A!$D$2:$D$1001,MATCH(EF!C237,A!$A$2:$A$1001,0))</f>
        <v>25</v>
      </c>
      <c r="G237" s="29" t="str">
        <f t="array" ref="G237">INDEX(A!$E$2:$E$1001,MATCH(EF!C237,A!$A$2:$A$1001,0))</f>
        <v>Asistencia social</v>
      </c>
      <c r="H237" s="29" t="str">
        <f t="array" ref="H237">INDEX(A!$F$2:$F$1001,MATCH(EF!C237,A!$A$2:$A$1001,0))</f>
        <v>Ejecutivo</v>
      </c>
      <c r="I237" s="29" t="str">
        <f t="array" ref="I237">INDEX(A!$G$2:$G$1001,MATCH(EF!C237,A!$A$2:$A$1001,0))</f>
        <v>OPD</v>
      </c>
      <c r="J237" s="29">
        <f t="array" ref="J237">INDEX(A!$H$2:$H$1001,MATCH(EF!C237,A!$A$2:$A$1001,0))</f>
        <v>1985</v>
      </c>
      <c r="K237" s="29" t="str">
        <f t="array" ref="K237">INDEX(A!$I$2:$I$1001,MATCH(EF!C237,A!$A$2:$A$1001,0))</f>
        <v>NA</v>
      </c>
      <c r="L237" s="29" t="str">
        <f t="array" ref="L237">INDEX(A!$J$2:$J$1001,MATCH(EF!C237,A!$A$2:$A$1001,0))</f>
        <v>Decreto número 12037</v>
      </c>
      <c r="M237" s="29">
        <f t="array" ref="M237">INDEX(A!$K$2:$K$1001,MATCH(EF!C237,A!$A$2:$A$1001,0))</f>
        <v>702501</v>
      </c>
      <c r="N237" s="29">
        <f t="array" ref="N237">INDEX(A!$L$2:$L$1001,MATCH(EF!C237,A!$A$2:$A$1001,0))</f>
        <v>0</v>
      </c>
      <c r="O237" s="30" t="str">
        <f t="shared" si="0"/>
        <v>7</v>
      </c>
      <c r="P237" s="30" t="str">
        <f t="shared" si="1"/>
        <v>025</v>
      </c>
      <c r="Q237" s="30" t="str">
        <f t="array" ref="Q237">IF(O237="7",IF(P237="000","Sin región al ser un intermunicipal",INDEX(B!$C$2:$C$126,MATCH(EF!P237,B!$A$2:$A$126,0))),"Sin región al ser un ente Estatal")</f>
        <v>Norte</v>
      </c>
      <c r="R237" s="31">
        <f t="array" ref="R237">IF(O237="7",IF(P237="000","N/A",INDEX(B!$D$2:$D$126,MATCH(EF!P237,B!$A$2:$A$126,0))),B!$D$127)</f>
        <v>17865</v>
      </c>
      <c r="S237" s="31">
        <f t="array" ref="S237">IF(O237="7",IF(P237="000","N/A",INDEX(B!$E$2:$E$126,MATCH(EF!P237,B!$A$2:$A$126,0))),B!$E$127)</f>
        <v>19689</v>
      </c>
    </row>
    <row r="238" spans="1:19" ht="15.75" customHeight="1">
      <c r="A238" s="23">
        <f>COUNTIF(A!$A$2:$A$1001,"&lt;="&amp;A!A238)</f>
        <v>308</v>
      </c>
      <c r="B238" s="24">
        <v>237</v>
      </c>
      <c r="C238" s="29" t="str">
        <f t="array" ref="C238">INDEX(A!$A$2:$A$1001,MATCH(EF!B238,EF!$A$2:$A$1001,0))</f>
        <v>Sistema para el Desarrollo Integral de la Familia del municipio de Concepción de Buenos Aires</v>
      </c>
      <c r="D238" s="29" t="str">
        <f t="array" ref="D238">INDEX(A!$B$2:$B$1001,MATCH(EF!C238,A!$A$2:$A$1001,0))</f>
        <v>Municipal</v>
      </c>
      <c r="E238" s="29" t="str">
        <f t="array" ref="E238">INDEX(A!$C$2:$C$1001,MATCH(EF!C238,A!$A$2:$A$1001,0))</f>
        <v>Sí</v>
      </c>
      <c r="F238" s="29">
        <f t="array" ref="F238">INDEX(A!$D$2:$D$1001,MATCH(EF!C238,A!$A$2:$A$1001,0))</f>
        <v>26</v>
      </c>
      <c r="G238" s="29" t="str">
        <f t="array" ref="G238">INDEX(A!$E$2:$E$1001,MATCH(EF!C238,A!$A$2:$A$1001,0))</f>
        <v>Asistencia social</v>
      </c>
      <c r="H238" s="29" t="str">
        <f t="array" ref="H238">INDEX(A!$F$2:$F$1001,MATCH(EF!C238,A!$A$2:$A$1001,0))</f>
        <v>Ejecutivo</v>
      </c>
      <c r="I238" s="29" t="str">
        <f t="array" ref="I238">INDEX(A!$G$2:$G$1001,MATCH(EF!C238,A!$A$2:$A$1001,0))</f>
        <v>OPD</v>
      </c>
      <c r="J238" s="29">
        <f t="array" ref="J238">INDEX(A!$H$2:$H$1001,MATCH(EF!C238,A!$A$2:$A$1001,0))</f>
        <v>1987</v>
      </c>
      <c r="K238" s="29" t="str">
        <f t="array" ref="K238">INDEX(A!$I$2:$I$1001,MATCH(EF!C238,A!$A$2:$A$1001,0))</f>
        <v>NA</v>
      </c>
      <c r="L238" s="29" t="str">
        <f t="array" ref="L238">INDEX(A!$J$2:$J$1001,MATCH(EF!C238,A!$A$2:$A$1001,0))</f>
        <v>Decreto número 12990</v>
      </c>
      <c r="M238" s="29">
        <f t="array" ref="M238">INDEX(A!$K$2:$K$1001,MATCH(EF!C238,A!$A$2:$A$1001,0))</f>
        <v>702601</v>
      </c>
      <c r="N238" s="29">
        <f t="array" ref="N238">INDEX(A!$L$2:$L$1001,MATCH(EF!C238,A!$A$2:$A$1001,0))</f>
        <v>0</v>
      </c>
      <c r="O238" s="30" t="str">
        <f t="shared" si="0"/>
        <v>7</v>
      </c>
      <c r="P238" s="30" t="str">
        <f t="shared" si="1"/>
        <v>026</v>
      </c>
      <c r="Q238" s="30" t="str">
        <f t="array" ref="Q238">IF(O238="7",IF(P238="000","Sin región al ser un intermunicipal",INDEX(B!$C$2:$C$126,MATCH(EF!P238,B!$A$2:$A$126,0))),"Sin región al ser un ente Estatal")</f>
        <v>Sureste</v>
      </c>
      <c r="R238" s="31">
        <f t="array" ref="R238">IF(O238="7",IF(P238="000","N/A",INDEX(B!$D$2:$D$126,MATCH(EF!P238,B!$A$2:$A$126,0))),B!$D$127)</f>
        <v>5933</v>
      </c>
      <c r="S238" s="31">
        <f t="array" ref="S238">IF(O238="7",IF(P238="000","N/A",INDEX(B!$E$2:$E$126,MATCH(EF!P238,B!$A$2:$A$126,0))),B!$E$127)</f>
        <v>6334</v>
      </c>
    </row>
    <row r="239" spans="1:19" ht="15.75" customHeight="1">
      <c r="A239" s="23">
        <f>COUNTIF(A!$A$2:$A$1001,"&lt;="&amp;A!A239)</f>
        <v>310</v>
      </c>
      <c r="B239" s="24">
        <v>238</v>
      </c>
      <c r="C239" s="29" t="str">
        <f t="array" ref="C239">INDEX(A!$A$2:$A$1001,MATCH(EF!B239,EF!$A$2:$A$1001,0))</f>
        <v>Sistema para el Desarrollo Integral de la Familia del municipio de Cuautitlán de García Barragán</v>
      </c>
      <c r="D239" s="29" t="str">
        <f t="array" ref="D239">INDEX(A!$B$2:$B$1001,MATCH(EF!C239,A!$A$2:$A$1001,0))</f>
        <v>Municipal</v>
      </c>
      <c r="E239" s="29" t="str">
        <f t="array" ref="E239">INDEX(A!$C$2:$C$1001,MATCH(EF!C239,A!$A$2:$A$1001,0))</f>
        <v>Sí</v>
      </c>
      <c r="F239" s="29">
        <f t="array" ref="F239">INDEX(A!$D$2:$D$1001,MATCH(EF!C239,A!$A$2:$A$1001,0))</f>
        <v>27</v>
      </c>
      <c r="G239" s="29" t="str">
        <f t="array" ref="G239">INDEX(A!$E$2:$E$1001,MATCH(EF!C239,A!$A$2:$A$1001,0))</f>
        <v>Asistencia social</v>
      </c>
      <c r="H239" s="29" t="str">
        <f t="array" ref="H239">INDEX(A!$F$2:$F$1001,MATCH(EF!C239,A!$A$2:$A$1001,0))</f>
        <v>Ejecutivo</v>
      </c>
      <c r="I239" s="29" t="str">
        <f t="array" ref="I239">INDEX(A!$G$2:$G$1001,MATCH(EF!C239,A!$A$2:$A$1001,0))</f>
        <v>OPD</v>
      </c>
      <c r="J239" s="29">
        <f t="array" ref="J239">INDEX(A!$H$2:$H$1001,MATCH(EF!C239,A!$A$2:$A$1001,0))</f>
        <v>1988</v>
      </c>
      <c r="K239" s="29" t="str">
        <f t="array" ref="K239">INDEX(A!$I$2:$I$1001,MATCH(EF!C239,A!$A$2:$A$1001,0))</f>
        <v>NA</v>
      </c>
      <c r="L239" s="29" t="str">
        <f t="array" ref="L239">INDEX(A!$J$2:$J$1001,MATCH(EF!C239,A!$A$2:$A$1001,0))</f>
        <v>Sistema para el Desarrollo Integral de la Familia del municipio de Cuautitlán
Decreto número 13427</v>
      </c>
      <c r="M239" s="29">
        <f t="array" ref="M239">INDEX(A!$K$2:$K$1001,MATCH(EF!C239,A!$A$2:$A$1001,0))</f>
        <v>702701</v>
      </c>
      <c r="N239" s="29">
        <f t="array" ref="N239">INDEX(A!$L$2:$L$1001,MATCH(EF!C239,A!$A$2:$A$1001,0))</f>
        <v>0</v>
      </c>
      <c r="O239" s="30" t="str">
        <f t="shared" si="0"/>
        <v>7</v>
      </c>
      <c r="P239" s="30" t="str">
        <f t="shared" si="1"/>
        <v>027</v>
      </c>
      <c r="Q239" s="30" t="str">
        <f t="array" ref="Q239">IF(O239="7",IF(P239="000","Sin región al ser un intermunicipal",INDEX(B!$C$2:$C$126,MATCH(EF!P239,B!$A$2:$A$126,0))),"Sin región al ser un ente Estatal")</f>
        <v>Costa Sur</v>
      </c>
      <c r="R239" s="31">
        <f t="array" ref="R239">IF(O239="7",IF(P239="000","N/A",INDEX(B!$D$2:$D$126,MATCH(EF!P239,B!$A$2:$A$126,0))),B!$D$127)</f>
        <v>18138</v>
      </c>
      <c r="S239" s="31">
        <f t="array" ref="S239">IF(O239="7",IF(P239="000","N/A",INDEX(B!$E$2:$E$126,MATCH(EF!P239,B!$A$2:$A$126,0))),B!$E$127)</f>
        <v>18370</v>
      </c>
    </row>
    <row r="240" spans="1:19" ht="15.75" customHeight="1">
      <c r="A240" s="23">
        <f>COUNTIF(A!$A$2:$A$1001,"&lt;="&amp;A!A240)</f>
        <v>311</v>
      </c>
      <c r="B240" s="24">
        <v>239</v>
      </c>
      <c r="C240" s="29" t="str">
        <f t="array" ref="C240">INDEX(A!$A$2:$A$1001,MATCH(EF!B240,EF!$A$2:$A$1001,0))</f>
        <v>Sistema para el Desarrollo Integral de la Familia del municipio de Cuautla</v>
      </c>
      <c r="D240" s="29" t="str">
        <f t="array" ref="D240">INDEX(A!$B$2:$B$1001,MATCH(EF!C240,A!$A$2:$A$1001,0))</f>
        <v>Municipal</v>
      </c>
      <c r="E240" s="29" t="str">
        <f t="array" ref="E240">INDEX(A!$C$2:$C$1001,MATCH(EF!C240,A!$A$2:$A$1001,0))</f>
        <v>Sí</v>
      </c>
      <c r="F240" s="29">
        <f t="array" ref="F240">INDEX(A!$D$2:$D$1001,MATCH(EF!C240,A!$A$2:$A$1001,0))</f>
        <v>28</v>
      </c>
      <c r="G240" s="29" t="str">
        <f t="array" ref="G240">INDEX(A!$E$2:$E$1001,MATCH(EF!C240,A!$A$2:$A$1001,0))</f>
        <v>Asistencia social</v>
      </c>
      <c r="H240" s="29" t="str">
        <f t="array" ref="H240">INDEX(A!$F$2:$F$1001,MATCH(EF!C240,A!$A$2:$A$1001,0))</f>
        <v>Ejecutivo</v>
      </c>
      <c r="I240" s="29" t="str">
        <f t="array" ref="I240">INDEX(A!$G$2:$G$1001,MATCH(EF!C240,A!$A$2:$A$1001,0))</f>
        <v>OPD</v>
      </c>
      <c r="J240" s="29">
        <f t="array" ref="J240">INDEX(A!$H$2:$H$1001,MATCH(EF!C240,A!$A$2:$A$1001,0))</f>
        <v>1986</v>
      </c>
      <c r="K240" s="29" t="str">
        <f t="array" ref="K240">INDEX(A!$I$2:$I$1001,MATCH(EF!C240,A!$A$2:$A$1001,0))</f>
        <v>NA</v>
      </c>
      <c r="L240" s="29" t="str">
        <f t="array" ref="L240">INDEX(A!$J$2:$J$1001,MATCH(EF!C240,A!$A$2:$A$1001,0))</f>
        <v>Decreto número 12501</v>
      </c>
      <c r="M240" s="29">
        <f t="array" ref="M240">INDEX(A!$K$2:$K$1001,MATCH(EF!C240,A!$A$2:$A$1001,0))</f>
        <v>702801</v>
      </c>
      <c r="N240" s="29">
        <f t="array" ref="N240">INDEX(A!$L$2:$L$1001,MATCH(EF!C240,A!$A$2:$A$1001,0))</f>
        <v>0</v>
      </c>
      <c r="O240" s="30" t="str">
        <f t="shared" si="0"/>
        <v>7</v>
      </c>
      <c r="P240" s="30" t="str">
        <f t="shared" si="1"/>
        <v>028</v>
      </c>
      <c r="Q240" s="30" t="str">
        <f t="array" ref="Q240">IF(O240="7",IF(P240="000","Sin región al ser un intermunicipal",INDEX(B!$C$2:$C$126,MATCH(EF!P240,B!$A$2:$A$126,0))),"Sin región al ser un ente Estatal")</f>
        <v>Sierra de Amula</v>
      </c>
      <c r="R240" s="31">
        <f t="array" ref="R240">IF(O240="7",IF(P240="000","N/A",INDEX(B!$D$2:$D$126,MATCH(EF!P240,B!$A$2:$A$126,0))),B!$D$127)</f>
        <v>2120</v>
      </c>
      <c r="S240" s="31">
        <f t="array" ref="S240">IF(O240="7",IF(P240="000","N/A",INDEX(B!$E$2:$E$126,MATCH(EF!P240,B!$A$2:$A$126,0))),B!$E$127)</f>
        <v>2166</v>
      </c>
    </row>
    <row r="241" spans="1:19" ht="15.75" customHeight="1">
      <c r="A241" s="23">
        <f>COUNTIF(A!$A$2:$A$1001,"&lt;="&amp;A!A241)</f>
        <v>279</v>
      </c>
      <c r="B241" s="24">
        <v>240</v>
      </c>
      <c r="C241" s="29" t="str">
        <f t="array" ref="C241">INDEX(A!$A$2:$A$1001,MATCH(EF!B241,EF!$A$2:$A$1001,0))</f>
        <v>Sistema para el Desarrollo Integral de la Familia del municipio de Cuquío</v>
      </c>
      <c r="D241" s="29" t="str">
        <f t="array" ref="D241">INDEX(A!$B$2:$B$1001,MATCH(EF!C241,A!$A$2:$A$1001,0))</f>
        <v>Municipal</v>
      </c>
      <c r="E241" s="29" t="str">
        <f t="array" ref="E241">INDEX(A!$C$2:$C$1001,MATCH(EF!C241,A!$A$2:$A$1001,0))</f>
        <v>Sí</v>
      </c>
      <c r="F241" s="29">
        <f t="array" ref="F241">INDEX(A!$D$2:$D$1001,MATCH(EF!C241,A!$A$2:$A$1001,0))</f>
        <v>29</v>
      </c>
      <c r="G241" s="29" t="str">
        <f t="array" ref="G241">INDEX(A!$E$2:$E$1001,MATCH(EF!C241,A!$A$2:$A$1001,0))</f>
        <v>Asistencia social</v>
      </c>
      <c r="H241" s="29" t="str">
        <f t="array" ref="H241">INDEX(A!$F$2:$F$1001,MATCH(EF!C241,A!$A$2:$A$1001,0))</f>
        <v>Ejecutivo</v>
      </c>
      <c r="I241" s="29" t="str">
        <f t="array" ref="I241">INDEX(A!$G$2:$G$1001,MATCH(EF!C241,A!$A$2:$A$1001,0))</f>
        <v>OPD</v>
      </c>
      <c r="J241" s="29">
        <f t="array" ref="J241">INDEX(A!$H$2:$H$1001,MATCH(EF!C241,A!$A$2:$A$1001,0))</f>
        <v>1986</v>
      </c>
      <c r="K241" s="29" t="str">
        <f t="array" ref="K241">INDEX(A!$I$2:$I$1001,MATCH(EF!C241,A!$A$2:$A$1001,0))</f>
        <v>NA</v>
      </c>
      <c r="L241" s="29" t="str">
        <f t="array" ref="L241">INDEX(A!$J$2:$J$1001,MATCH(EF!C241,A!$A$2:$A$1001,0))</f>
        <v>Decreto número 12506</v>
      </c>
      <c r="M241" s="29">
        <f t="array" ref="M241">INDEX(A!$K$2:$K$1001,MATCH(EF!C241,A!$A$2:$A$1001,0))</f>
        <v>702901</v>
      </c>
      <c r="N241" s="29">
        <f t="array" ref="N241">INDEX(A!$L$2:$L$1001,MATCH(EF!C241,A!$A$2:$A$1001,0))</f>
        <v>0</v>
      </c>
      <c r="O241" s="30" t="str">
        <f t="shared" si="0"/>
        <v>7</v>
      </c>
      <c r="P241" s="30" t="str">
        <f t="shared" si="1"/>
        <v>029</v>
      </c>
      <c r="Q241" s="30" t="str">
        <f t="array" ref="Q241">IF(O241="7",IF(P241="000","Sin región al ser un intermunicipal",INDEX(B!$C$2:$C$126,MATCH(EF!P241,B!$A$2:$A$126,0))),"Sin región al ser un ente Estatal")</f>
        <v>Centro</v>
      </c>
      <c r="R241" s="31">
        <f t="array" ref="R241">IF(O241="7",IF(P241="000","N/A",INDEX(B!$D$2:$D$126,MATCH(EF!P241,B!$A$2:$A$126,0))),B!$D$127)</f>
        <v>17980</v>
      </c>
      <c r="S241" s="31">
        <f t="array" ref="S241">IF(O241="7",IF(P241="000","N/A",INDEX(B!$E$2:$E$126,MATCH(EF!P241,B!$A$2:$A$126,0))),B!$E$127)</f>
        <v>17820</v>
      </c>
    </row>
    <row r="242" spans="1:19" ht="15.75" customHeight="1">
      <c r="A242" s="23">
        <f>COUNTIF(A!$A$2:$A$1001,"&lt;="&amp;A!A242)</f>
        <v>325</v>
      </c>
      <c r="B242" s="24">
        <v>241</v>
      </c>
      <c r="C242" s="29" t="str">
        <f t="array" ref="C242">INDEX(A!$A$2:$A$1001,MATCH(EF!B242,EF!$A$2:$A$1001,0))</f>
        <v>Sistema para el Desarrollo Integral de la Familia del municipio de Degollado</v>
      </c>
      <c r="D242" s="29" t="str">
        <f t="array" ref="D242">INDEX(A!$B$2:$B$1001,MATCH(EF!C242,A!$A$2:$A$1001,0))</f>
        <v>Municipal</v>
      </c>
      <c r="E242" s="29" t="str">
        <f t="array" ref="E242">INDEX(A!$C$2:$C$1001,MATCH(EF!C242,A!$A$2:$A$1001,0))</f>
        <v>Sí</v>
      </c>
      <c r="F242" s="29">
        <f t="array" ref="F242">INDEX(A!$D$2:$D$1001,MATCH(EF!C242,A!$A$2:$A$1001,0))</f>
        <v>33</v>
      </c>
      <c r="G242" s="29" t="str">
        <f t="array" ref="G242">INDEX(A!$E$2:$E$1001,MATCH(EF!C242,A!$A$2:$A$1001,0))</f>
        <v>Asistencia social</v>
      </c>
      <c r="H242" s="29" t="str">
        <f t="array" ref="H242">INDEX(A!$F$2:$F$1001,MATCH(EF!C242,A!$A$2:$A$1001,0))</f>
        <v>Ejecutivo</v>
      </c>
      <c r="I242" s="29" t="str">
        <f t="array" ref="I242">INDEX(A!$G$2:$G$1001,MATCH(EF!C242,A!$A$2:$A$1001,0))</f>
        <v>OPD</v>
      </c>
      <c r="J242" s="29">
        <f t="array" ref="J242">INDEX(A!$H$2:$H$1001,MATCH(EF!C242,A!$A$2:$A$1001,0))</f>
        <v>1992</v>
      </c>
      <c r="K242" s="29" t="str">
        <f t="array" ref="K242">INDEX(A!$I$2:$I$1001,MATCH(EF!C242,A!$A$2:$A$1001,0))</f>
        <v>NA</v>
      </c>
      <c r="L242" s="29" t="str">
        <f t="array" ref="L242">INDEX(A!$J$2:$J$1001,MATCH(EF!C242,A!$A$2:$A$1001,0))</f>
        <v>Decreto número 14841</v>
      </c>
      <c r="M242" s="29">
        <f t="array" ref="M242">INDEX(A!$K$2:$K$1001,MATCH(EF!C242,A!$A$2:$A$1001,0))</f>
        <v>703301</v>
      </c>
      <c r="N242" s="29">
        <f t="array" ref="N242">INDEX(A!$L$2:$L$1001,MATCH(EF!C242,A!$A$2:$A$1001,0))</f>
        <v>0</v>
      </c>
      <c r="O242" s="30" t="str">
        <f t="shared" si="0"/>
        <v>7</v>
      </c>
      <c r="P242" s="30" t="str">
        <f t="shared" si="1"/>
        <v>033</v>
      </c>
      <c r="Q242" s="30" t="str">
        <f t="array" ref="Q242">IF(O242="7",IF(P242="000","Sin región al ser un intermunicipal",INDEX(B!$C$2:$C$126,MATCH(EF!P242,B!$A$2:$A$126,0))),"Sin región al ser un ente Estatal")</f>
        <v>Ciénega</v>
      </c>
      <c r="R242" s="31">
        <f t="array" ref="R242">IF(O242="7",IF(P242="000","N/A",INDEX(B!$D$2:$D$126,MATCH(EF!P242,B!$A$2:$A$126,0))),B!$D$127)</f>
        <v>21479</v>
      </c>
      <c r="S242" s="31">
        <f t="array" ref="S242">IF(O242="7",IF(P242="000","N/A",INDEX(B!$E$2:$E$126,MATCH(EF!P242,B!$A$2:$A$126,0))),B!$E$127)</f>
        <v>21226</v>
      </c>
    </row>
    <row r="243" spans="1:19" ht="15.75" customHeight="1">
      <c r="A243" s="23">
        <f>COUNTIF(A!$A$2:$A$1001,"&lt;="&amp;A!A243)</f>
        <v>232</v>
      </c>
      <c r="B243" s="24">
        <v>242</v>
      </c>
      <c r="C243" s="29" t="str">
        <f t="array" ref="C243">INDEX(A!$A$2:$A$1001,MATCH(EF!B243,EF!$A$2:$A$1001,0))</f>
        <v>Sistema para el Desarrollo Integral de la Familia del municipio de Ejutla</v>
      </c>
      <c r="D243" s="29" t="str">
        <f t="array" ref="D243">INDEX(A!$B$2:$B$1001,MATCH(EF!C243,A!$A$2:$A$1001,0))</f>
        <v>Municipal</v>
      </c>
      <c r="E243" s="29" t="str">
        <f t="array" ref="E243">INDEX(A!$C$2:$C$1001,MATCH(EF!C243,A!$A$2:$A$1001,0))</f>
        <v>Sí</v>
      </c>
      <c r="F243" s="29">
        <f t="array" ref="F243">INDEX(A!$D$2:$D$1001,MATCH(EF!C243,A!$A$2:$A$1001,0))</f>
        <v>34</v>
      </c>
      <c r="G243" s="29" t="str">
        <f t="array" ref="G243">INDEX(A!$E$2:$E$1001,MATCH(EF!C243,A!$A$2:$A$1001,0))</f>
        <v>Asistencia social</v>
      </c>
      <c r="H243" s="29" t="str">
        <f t="array" ref="H243">INDEX(A!$F$2:$F$1001,MATCH(EF!C243,A!$A$2:$A$1001,0))</f>
        <v>Ejecutivo</v>
      </c>
      <c r="I243" s="29" t="str">
        <f t="array" ref="I243">INDEX(A!$G$2:$G$1001,MATCH(EF!C243,A!$A$2:$A$1001,0))</f>
        <v>OPD</v>
      </c>
      <c r="J243" s="29">
        <f t="array" ref="J243">INDEX(A!$H$2:$H$1001,MATCH(EF!C243,A!$A$2:$A$1001,0))</f>
        <v>1987</v>
      </c>
      <c r="K243" s="29" t="str">
        <f t="array" ref="K243">INDEX(A!$I$2:$I$1001,MATCH(EF!C243,A!$A$2:$A$1001,0))</f>
        <v>NA</v>
      </c>
      <c r="L243" s="29" t="str">
        <f t="array" ref="L243">INDEX(A!$J$2:$J$1001,MATCH(EF!C243,A!$A$2:$A$1001,0))</f>
        <v>Decreto número 13028</v>
      </c>
      <c r="M243" s="29">
        <f t="array" ref="M243">INDEX(A!$K$2:$K$1001,MATCH(EF!C243,A!$A$2:$A$1001,0))</f>
        <v>703401</v>
      </c>
      <c r="N243" s="29">
        <f t="array" ref="N243">INDEX(A!$L$2:$L$1001,MATCH(EF!C243,A!$A$2:$A$1001,0))</f>
        <v>0</v>
      </c>
      <c r="O243" s="30" t="str">
        <f t="shared" si="0"/>
        <v>7</v>
      </c>
      <c r="P243" s="30" t="str">
        <f t="shared" si="1"/>
        <v>034</v>
      </c>
      <c r="Q243" s="30" t="str">
        <f t="array" ref="Q243">IF(O243="7",IF(P243="000","Sin región al ser un intermunicipal",INDEX(B!$C$2:$C$126,MATCH(EF!P243,B!$A$2:$A$126,0))),"Sin región al ser un ente Estatal")</f>
        <v>Sierra de Amula</v>
      </c>
      <c r="R243" s="31">
        <f t="array" ref="R243">IF(O243="7",IF(P243="000","N/A",INDEX(B!$D$2:$D$126,MATCH(EF!P243,B!$A$2:$A$126,0))),B!$D$127)</f>
        <v>2082</v>
      </c>
      <c r="S243" s="31">
        <f t="array" ref="S243">IF(O243="7",IF(P243="000","N/A",INDEX(B!$E$2:$E$126,MATCH(EF!P243,B!$A$2:$A$126,0))),B!$E$127)</f>
        <v>1981</v>
      </c>
    </row>
    <row r="244" spans="1:19" ht="15.75" customHeight="1">
      <c r="A244" s="23">
        <f>COUNTIF(A!$A$2:$A$1001,"&lt;="&amp;A!A244)</f>
        <v>255</v>
      </c>
      <c r="B244" s="24">
        <v>243</v>
      </c>
      <c r="C244" s="29" t="str">
        <f t="array" ref="C244">INDEX(A!$A$2:$A$1001,MATCH(EF!B244,EF!$A$2:$A$1001,0))</f>
        <v>Sistema para el Desarrollo Integral de la Familia del municipio de El Arenal</v>
      </c>
      <c r="D244" s="29" t="str">
        <f t="array" ref="D244">INDEX(A!$B$2:$B$1001,MATCH(EF!C244,A!$A$2:$A$1001,0))</f>
        <v>Municipal</v>
      </c>
      <c r="E244" s="29" t="str">
        <f t="array" ref="E244">INDEX(A!$C$2:$C$1001,MATCH(EF!C244,A!$A$2:$A$1001,0))</f>
        <v>Sí</v>
      </c>
      <c r="F244" s="29">
        <f t="array" ref="F244">INDEX(A!$D$2:$D$1001,MATCH(EF!C244,A!$A$2:$A$1001,0))</f>
        <v>9</v>
      </c>
      <c r="G244" s="29" t="str">
        <f t="array" ref="G244">INDEX(A!$E$2:$E$1001,MATCH(EF!C244,A!$A$2:$A$1001,0))</f>
        <v>Asistencia social</v>
      </c>
      <c r="H244" s="29" t="str">
        <f t="array" ref="H244">INDEX(A!$F$2:$F$1001,MATCH(EF!C244,A!$A$2:$A$1001,0))</f>
        <v>Ejecutivo</v>
      </c>
      <c r="I244" s="29" t="str">
        <f t="array" ref="I244">INDEX(A!$G$2:$G$1001,MATCH(EF!C244,A!$A$2:$A$1001,0))</f>
        <v>OPD</v>
      </c>
      <c r="J244" s="29">
        <f t="array" ref="J244">INDEX(A!$H$2:$H$1001,MATCH(EF!C244,A!$A$2:$A$1001,0))</f>
        <v>1986</v>
      </c>
      <c r="K244" s="29" t="str">
        <f t="array" ref="K244">INDEX(A!$I$2:$I$1001,MATCH(EF!C244,A!$A$2:$A$1001,0))</f>
        <v>NA</v>
      </c>
      <c r="L244" s="29" t="str">
        <f t="array" ref="L244">INDEX(A!$J$2:$J$1001,MATCH(EF!C244,A!$A$2:$A$1001,0))</f>
        <v>Decreto número 12479</v>
      </c>
      <c r="M244" s="29">
        <f t="array" ref="M244">INDEX(A!$K$2:$K$1001,MATCH(EF!C244,A!$A$2:$A$1001,0))</f>
        <v>700901</v>
      </c>
      <c r="N244" s="29">
        <f t="array" ref="N244">INDEX(A!$L$2:$L$1001,MATCH(EF!C244,A!$A$2:$A$1001,0))</f>
        <v>0</v>
      </c>
      <c r="O244" s="30" t="str">
        <f t="shared" si="0"/>
        <v>7</v>
      </c>
      <c r="P244" s="30" t="str">
        <f t="shared" si="1"/>
        <v>009</v>
      </c>
      <c r="Q244" s="30" t="str">
        <f t="array" ref="Q244">IF(O244="7",IF(P244="000","Sin región al ser un intermunicipal",INDEX(B!$C$2:$C$126,MATCH(EF!P244,B!$A$2:$A$126,0))),"Sin región al ser un ente Estatal")</f>
        <v>Valles</v>
      </c>
      <c r="R244" s="31">
        <f t="array" ref="R244">IF(O244="7",IF(P244="000","N/A",INDEX(B!$D$2:$D$126,MATCH(EF!P244,B!$A$2:$A$126,0))),B!$D$127)</f>
        <v>19900</v>
      </c>
      <c r="S244" s="31">
        <f t="array" ref="S244">IF(O244="7",IF(P244="000","N/A",INDEX(B!$E$2:$E$126,MATCH(EF!P244,B!$A$2:$A$126,0))),B!$E$127)</f>
        <v>21115</v>
      </c>
    </row>
    <row r="245" spans="1:19" ht="15.75" customHeight="1">
      <c r="A245" s="23">
        <f>COUNTIF(A!$A$2:$A$1001,"&lt;="&amp;A!A245)</f>
        <v>262</v>
      </c>
      <c r="B245" s="24">
        <v>244</v>
      </c>
      <c r="C245" s="29" t="str">
        <f t="array" ref="C245">INDEX(A!$A$2:$A$1001,MATCH(EF!B245,EF!$A$2:$A$1001,0))</f>
        <v>Sistema para el Desarrollo Integral de la Familia del municipio de El Grullo</v>
      </c>
      <c r="D245" s="29" t="str">
        <f t="array" ref="D245">INDEX(A!$B$2:$B$1001,MATCH(EF!C245,A!$A$2:$A$1001,0))</f>
        <v>Municipal</v>
      </c>
      <c r="E245" s="29" t="str">
        <f t="array" ref="E245">INDEX(A!$C$2:$C$1001,MATCH(EF!C245,A!$A$2:$A$1001,0))</f>
        <v>Sí</v>
      </c>
      <c r="F245" s="29">
        <f t="array" ref="F245">INDEX(A!$D$2:$D$1001,MATCH(EF!C245,A!$A$2:$A$1001,0))</f>
        <v>37</v>
      </c>
      <c r="G245" s="29" t="str">
        <f t="array" ref="G245">INDEX(A!$E$2:$E$1001,MATCH(EF!C245,A!$A$2:$A$1001,0))</f>
        <v>Asistencia social</v>
      </c>
      <c r="H245" s="29" t="str">
        <f t="array" ref="H245">INDEX(A!$F$2:$F$1001,MATCH(EF!C245,A!$A$2:$A$1001,0))</f>
        <v>Ejecutivo</v>
      </c>
      <c r="I245" s="29" t="str">
        <f t="array" ref="I245">INDEX(A!$G$2:$G$1001,MATCH(EF!C245,A!$A$2:$A$1001,0))</f>
        <v>OPD</v>
      </c>
      <c r="J245" s="29">
        <f t="array" ref="J245">INDEX(A!$H$2:$H$1001,MATCH(EF!C245,A!$A$2:$A$1001,0))</f>
        <v>1986</v>
      </c>
      <c r="K245" s="29" t="str">
        <f t="array" ref="K245">INDEX(A!$I$2:$I$1001,MATCH(EF!C245,A!$A$2:$A$1001,0))</f>
        <v>NA</v>
      </c>
      <c r="L245" s="29" t="str">
        <f t="array" ref="L245">INDEX(A!$J$2:$J$1001,MATCH(EF!C245,A!$A$2:$A$1001,0))</f>
        <v>Decreto número 12526</v>
      </c>
      <c r="M245" s="29">
        <f t="array" ref="M245">INDEX(A!$K$2:$K$1001,MATCH(EF!C245,A!$A$2:$A$1001,0))</f>
        <v>703701</v>
      </c>
      <c r="N245" s="29">
        <f t="array" ref="N245">INDEX(A!$L$2:$L$1001,MATCH(EF!C245,A!$A$2:$A$1001,0))</f>
        <v>0</v>
      </c>
      <c r="O245" s="30" t="str">
        <f t="shared" si="0"/>
        <v>7</v>
      </c>
      <c r="P245" s="30" t="str">
        <f t="shared" si="1"/>
        <v>037</v>
      </c>
      <c r="Q245" s="30" t="str">
        <f t="array" ref="Q245">IF(O245="7",IF(P245="000","Sin región al ser un intermunicipal",INDEX(B!$C$2:$C$126,MATCH(EF!P245,B!$A$2:$A$126,0))),"Sin región al ser un ente Estatal")</f>
        <v>Sierra de Amula</v>
      </c>
      <c r="R245" s="31">
        <f t="array" ref="R245">IF(O245="7",IF(P245="000","N/A",INDEX(B!$D$2:$D$126,MATCH(EF!P245,B!$A$2:$A$126,0))),B!$D$127)</f>
        <v>23845</v>
      </c>
      <c r="S245" s="31">
        <f t="array" ref="S245">IF(O245="7",IF(P245="000","N/A",INDEX(B!$E$2:$E$126,MATCH(EF!P245,B!$A$2:$A$126,0))),B!$E$127)</f>
        <v>25920</v>
      </c>
    </row>
    <row r="246" spans="1:19" ht="15.75" customHeight="1">
      <c r="A246" s="23">
        <f>COUNTIF(A!$A$2:$A$1001,"&lt;="&amp;A!A246)</f>
        <v>288</v>
      </c>
      <c r="B246" s="24">
        <v>245</v>
      </c>
      <c r="C246" s="29" t="str">
        <f t="array" ref="C246">INDEX(A!$A$2:$A$1001,MATCH(EF!B246,EF!$A$2:$A$1001,0))</f>
        <v>Sistema para el Desarrollo Integral de la Familia del municipio de El Limón</v>
      </c>
      <c r="D246" s="29" t="str">
        <f t="array" ref="D246">INDEX(A!$B$2:$B$1001,MATCH(EF!C246,A!$A$2:$A$1001,0))</f>
        <v>Municipal</v>
      </c>
      <c r="E246" s="29" t="str">
        <f t="array" ref="E246">INDEX(A!$C$2:$C$1001,MATCH(EF!C246,A!$A$2:$A$1001,0))</f>
        <v>Sí</v>
      </c>
      <c r="F246" s="29">
        <f t="array" ref="F246">INDEX(A!$D$2:$D$1001,MATCH(EF!C246,A!$A$2:$A$1001,0))</f>
        <v>54</v>
      </c>
      <c r="G246" s="29" t="str">
        <f t="array" ref="G246">INDEX(A!$E$2:$E$1001,MATCH(EF!C246,A!$A$2:$A$1001,0))</f>
        <v>Asistencia social</v>
      </c>
      <c r="H246" s="29" t="str">
        <f t="array" ref="H246">INDEX(A!$F$2:$F$1001,MATCH(EF!C246,A!$A$2:$A$1001,0))</f>
        <v>Ejecutivo</v>
      </c>
      <c r="I246" s="29" t="str">
        <f t="array" ref="I246">INDEX(A!$G$2:$G$1001,MATCH(EF!C246,A!$A$2:$A$1001,0))</f>
        <v>OPD</v>
      </c>
      <c r="J246" s="29">
        <f t="array" ref="J246">INDEX(A!$H$2:$H$1001,MATCH(EF!C246,A!$A$2:$A$1001,0))</f>
        <v>1986</v>
      </c>
      <c r="K246" s="29" t="str">
        <f t="array" ref="K246">INDEX(A!$I$2:$I$1001,MATCH(EF!C246,A!$A$2:$A$1001,0))</f>
        <v>NA</v>
      </c>
      <c r="L246" s="29" t="str">
        <f t="array" ref="L246">INDEX(A!$J$2:$J$1001,MATCH(EF!C246,A!$A$2:$A$1001,0))</f>
        <v>Decreto número 12507</v>
      </c>
      <c r="M246" s="29">
        <f t="array" ref="M246">INDEX(A!$K$2:$K$1001,MATCH(EF!C246,A!$A$2:$A$1001,0))</f>
        <v>705401</v>
      </c>
      <c r="N246" s="29">
        <f t="array" ref="N246">INDEX(A!$L$2:$L$1001,MATCH(EF!C246,A!$A$2:$A$1001,0))</f>
        <v>0</v>
      </c>
      <c r="O246" s="30" t="str">
        <f t="shared" si="0"/>
        <v>7</v>
      </c>
      <c r="P246" s="30" t="str">
        <f t="shared" si="1"/>
        <v>054</v>
      </c>
      <c r="Q246" s="30" t="str">
        <f t="array" ref="Q246">IF(O246="7",IF(P246="000","Sin región al ser un intermunicipal",INDEX(B!$C$2:$C$126,MATCH(EF!P246,B!$A$2:$A$126,0))),"Sin región al ser un ente Estatal")</f>
        <v>Sierra de Amula</v>
      </c>
      <c r="R246" s="31">
        <f t="array" ref="R246">IF(O246="7",IF(P246="000","N/A",INDEX(B!$D$2:$D$126,MATCH(EF!P246,B!$A$2:$A$126,0))),B!$D$127)</f>
        <v>5379</v>
      </c>
      <c r="S246" s="31">
        <f t="array" ref="S246">IF(O246="7",IF(P246="000","N/A",INDEX(B!$E$2:$E$126,MATCH(EF!P246,B!$A$2:$A$126,0))),B!$E$127)</f>
        <v>5368</v>
      </c>
    </row>
    <row r="247" spans="1:19" ht="15.75" customHeight="1">
      <c r="A247" s="23">
        <f>COUNTIF(A!$A$2:$A$1001,"&lt;="&amp;A!A247)</f>
        <v>265</v>
      </c>
      <c r="B247" s="24">
        <v>246</v>
      </c>
      <c r="C247" s="29" t="str">
        <f t="array" ref="C247">INDEX(A!$A$2:$A$1001,MATCH(EF!B247,EF!$A$2:$A$1001,0))</f>
        <v>Sistema para el Desarrollo Integral de la Familia del municipio de El Salto</v>
      </c>
      <c r="D247" s="29" t="str">
        <f t="array" ref="D247">INDEX(A!$B$2:$B$1001,MATCH(EF!C247,A!$A$2:$A$1001,0))</f>
        <v>Municipal</v>
      </c>
      <c r="E247" s="29" t="str">
        <f t="array" ref="E247">INDEX(A!$C$2:$C$1001,MATCH(EF!C247,A!$A$2:$A$1001,0))</f>
        <v>Sí</v>
      </c>
      <c r="F247" s="29">
        <f t="array" ref="F247">INDEX(A!$D$2:$D$1001,MATCH(EF!C247,A!$A$2:$A$1001,0))</f>
        <v>70</v>
      </c>
      <c r="G247" s="29" t="str">
        <f t="array" ref="G247">INDEX(A!$E$2:$E$1001,MATCH(EF!C247,A!$A$2:$A$1001,0))</f>
        <v>Asistencia social</v>
      </c>
      <c r="H247" s="29" t="str">
        <f t="array" ref="H247">INDEX(A!$F$2:$F$1001,MATCH(EF!C247,A!$A$2:$A$1001,0))</f>
        <v>Ejecutivo</v>
      </c>
      <c r="I247" s="29" t="str">
        <f t="array" ref="I247">INDEX(A!$G$2:$G$1001,MATCH(EF!C247,A!$A$2:$A$1001,0))</f>
        <v>OPD</v>
      </c>
      <c r="J247" s="29">
        <f t="array" ref="J247">INDEX(A!$H$2:$H$1001,MATCH(EF!C247,A!$A$2:$A$1001,0))</f>
        <v>1985</v>
      </c>
      <c r="K247" s="29" t="str">
        <f t="array" ref="K247">INDEX(A!$I$2:$I$1001,MATCH(EF!C247,A!$A$2:$A$1001,0))</f>
        <v>NA</v>
      </c>
      <c r="L247" s="29" t="str">
        <f t="array" ref="L247">INDEX(A!$J$2:$J$1001,MATCH(EF!C247,A!$A$2:$A$1001,0))</f>
        <v>Decreto número 12026</v>
      </c>
      <c r="M247" s="29">
        <f t="array" ref="M247">INDEX(A!$K$2:$K$1001,MATCH(EF!C247,A!$A$2:$A$1001,0))</f>
        <v>707001</v>
      </c>
      <c r="N247" s="29">
        <f t="array" ref="N247">INDEX(A!$L$2:$L$1001,MATCH(EF!C247,A!$A$2:$A$1001,0))</f>
        <v>0</v>
      </c>
      <c r="O247" s="30" t="str">
        <f t="shared" si="0"/>
        <v>7</v>
      </c>
      <c r="P247" s="30" t="str">
        <f t="shared" si="1"/>
        <v>070</v>
      </c>
      <c r="Q247" s="30" t="str">
        <f t="array" ref="Q247">IF(O247="7",IF(P247="000","Sin región al ser un intermunicipal",INDEX(B!$C$2:$C$126,MATCH(EF!P247,B!$A$2:$A$126,0))),"Sin región al ser un ente Estatal")</f>
        <v>Centro</v>
      </c>
      <c r="R247" s="31">
        <f t="array" ref="R247">IF(O247="7",IF(P247="000","N/A",INDEX(B!$D$2:$D$126,MATCH(EF!P247,B!$A$2:$A$126,0))),B!$D$127)</f>
        <v>183437</v>
      </c>
      <c r="S247" s="31">
        <f t="array" ref="S247">IF(O247="7",IF(P247="000","N/A",INDEX(B!$E$2:$E$126,MATCH(EF!P247,B!$A$2:$A$126,0))),B!$E$127)</f>
        <v>232852</v>
      </c>
    </row>
    <row r="248" spans="1:19" ht="15.75" customHeight="1">
      <c r="A248" s="23">
        <f>COUNTIF(A!$A$2:$A$1001,"&lt;="&amp;A!A248)</f>
        <v>269</v>
      </c>
      <c r="B248" s="24">
        <v>247</v>
      </c>
      <c r="C248" s="29" t="str">
        <f t="array" ref="C248">INDEX(A!$A$2:$A$1001,MATCH(EF!B248,EF!$A$2:$A$1001,0))</f>
        <v>Sistema para el Desarrollo Integral de la Familia del municipio de Encarnación de Díaz</v>
      </c>
      <c r="D248" s="29" t="str">
        <f t="array" ref="D248">INDEX(A!$B$2:$B$1001,MATCH(EF!C248,A!$A$2:$A$1001,0))</f>
        <v>Municipal</v>
      </c>
      <c r="E248" s="29" t="str">
        <f t="array" ref="E248">INDEX(A!$C$2:$C$1001,MATCH(EF!C248,A!$A$2:$A$1001,0))</f>
        <v>Sí</v>
      </c>
      <c r="F248" s="29">
        <f t="array" ref="F248">INDEX(A!$D$2:$D$1001,MATCH(EF!C248,A!$A$2:$A$1001,0))</f>
        <v>35</v>
      </c>
      <c r="G248" s="29" t="str">
        <f t="array" ref="G248">INDEX(A!$E$2:$E$1001,MATCH(EF!C248,A!$A$2:$A$1001,0))</f>
        <v>Asistencia social</v>
      </c>
      <c r="H248" s="29" t="str">
        <f t="array" ref="H248">INDEX(A!$F$2:$F$1001,MATCH(EF!C248,A!$A$2:$A$1001,0))</f>
        <v>Ejecutivo</v>
      </c>
      <c r="I248" s="29" t="str">
        <f t="array" ref="I248">INDEX(A!$G$2:$G$1001,MATCH(EF!C248,A!$A$2:$A$1001,0))</f>
        <v>OPD</v>
      </c>
      <c r="J248" s="29">
        <f t="array" ref="J248">INDEX(A!$H$2:$H$1001,MATCH(EF!C248,A!$A$2:$A$1001,0))</f>
        <v>1985</v>
      </c>
      <c r="K248" s="29" t="str">
        <f t="array" ref="K248">INDEX(A!$I$2:$I$1001,MATCH(EF!C248,A!$A$2:$A$1001,0))</f>
        <v>NA</v>
      </c>
      <c r="L248" s="29" t="str">
        <f t="array" ref="L248">INDEX(A!$J$2:$J$1001,MATCH(EF!C248,A!$A$2:$A$1001,0))</f>
        <v>Decreto número 12106</v>
      </c>
      <c r="M248" s="29">
        <f t="array" ref="M248">INDEX(A!$K$2:$K$1001,MATCH(EF!C248,A!$A$2:$A$1001,0))</f>
        <v>703501</v>
      </c>
      <c r="N248" s="29">
        <f t="array" ref="N248">INDEX(A!$L$2:$L$1001,MATCH(EF!C248,A!$A$2:$A$1001,0))</f>
        <v>0</v>
      </c>
      <c r="O248" s="30" t="str">
        <f t="shared" si="0"/>
        <v>7</v>
      </c>
      <c r="P248" s="30" t="str">
        <f t="shared" si="1"/>
        <v>035</v>
      </c>
      <c r="Q248" s="30" t="str">
        <f t="array" ref="Q248">IF(O248="7",IF(P248="000","Sin región al ser un intermunicipal",INDEX(B!$C$2:$C$126,MATCH(EF!P248,B!$A$2:$A$126,0))),"Sin región al ser un ente Estatal")</f>
        <v>Altos Norte</v>
      </c>
      <c r="R248" s="31">
        <f t="array" ref="R248">IF(O248="7",IF(P248="000","N/A",INDEX(B!$D$2:$D$126,MATCH(EF!P248,B!$A$2:$A$126,0))),B!$D$127)</f>
        <v>53555</v>
      </c>
      <c r="S248" s="31">
        <f t="array" ref="S248">IF(O248="7",IF(P248="000","N/A",INDEX(B!$E$2:$E$126,MATCH(EF!P248,B!$A$2:$A$126,0))),B!$E$127)</f>
        <v>53039</v>
      </c>
    </row>
    <row r="249" spans="1:19" ht="15.75" customHeight="1">
      <c r="A249" s="23">
        <f>COUNTIF(A!$A$2:$A$1001,"&lt;="&amp;A!A249)</f>
        <v>298</v>
      </c>
      <c r="B249" s="24">
        <v>248</v>
      </c>
      <c r="C249" s="29" t="str">
        <f t="array" ref="C249">INDEX(A!$A$2:$A$1001,MATCH(EF!B249,EF!$A$2:$A$1001,0))</f>
        <v>Sistema para el Desarrollo Integral de la Familia del municipio de Etzatlán</v>
      </c>
      <c r="D249" s="29" t="str">
        <f t="array" ref="D249">INDEX(A!$B$2:$B$1001,MATCH(EF!C249,A!$A$2:$A$1001,0))</f>
        <v>Municipal</v>
      </c>
      <c r="E249" s="29" t="str">
        <f t="array" ref="E249">INDEX(A!$C$2:$C$1001,MATCH(EF!C249,A!$A$2:$A$1001,0))</f>
        <v>Sí</v>
      </c>
      <c r="F249" s="29">
        <f t="array" ref="F249">INDEX(A!$D$2:$D$1001,MATCH(EF!C249,A!$A$2:$A$1001,0))</f>
        <v>36</v>
      </c>
      <c r="G249" s="29" t="str">
        <f t="array" ref="G249">INDEX(A!$E$2:$E$1001,MATCH(EF!C249,A!$A$2:$A$1001,0))</f>
        <v>Asistencia social</v>
      </c>
      <c r="H249" s="29" t="str">
        <f t="array" ref="H249">INDEX(A!$F$2:$F$1001,MATCH(EF!C249,A!$A$2:$A$1001,0))</f>
        <v>Ejecutivo</v>
      </c>
      <c r="I249" s="29" t="str">
        <f t="array" ref="I249">INDEX(A!$G$2:$G$1001,MATCH(EF!C249,A!$A$2:$A$1001,0))</f>
        <v>OPD</v>
      </c>
      <c r="J249" s="29">
        <f t="array" ref="J249">INDEX(A!$H$2:$H$1001,MATCH(EF!C249,A!$A$2:$A$1001,0))</f>
        <v>1986</v>
      </c>
      <c r="K249" s="29" t="str">
        <f t="array" ref="K249">INDEX(A!$I$2:$I$1001,MATCH(EF!C249,A!$A$2:$A$1001,0))</f>
        <v>NA</v>
      </c>
      <c r="L249" s="29" t="str">
        <f t="array" ref="L249">INDEX(A!$J$2:$J$1001,MATCH(EF!C249,A!$A$2:$A$1001,0))</f>
        <v>Decreto número 12419</v>
      </c>
      <c r="M249" s="29">
        <f t="array" ref="M249">INDEX(A!$K$2:$K$1001,MATCH(EF!C249,A!$A$2:$A$1001,0))</f>
        <v>703601</v>
      </c>
      <c r="N249" s="29">
        <f t="array" ref="N249">INDEX(A!$L$2:$L$1001,MATCH(EF!C249,A!$A$2:$A$1001,0))</f>
        <v>0</v>
      </c>
      <c r="O249" s="30" t="str">
        <f t="shared" si="0"/>
        <v>7</v>
      </c>
      <c r="P249" s="30" t="str">
        <f t="shared" si="1"/>
        <v>036</v>
      </c>
      <c r="Q249" s="30" t="str">
        <f t="array" ref="Q249">IF(O249="7",IF(P249="000","Sin región al ser un intermunicipal",INDEX(B!$C$2:$C$126,MATCH(EF!P249,B!$A$2:$A$126,0))),"Sin región al ser un ente Estatal")</f>
        <v>Valles</v>
      </c>
      <c r="R249" s="31">
        <f t="array" ref="R249">IF(O249="7",IF(P249="000","N/A",INDEX(B!$D$2:$D$126,MATCH(EF!P249,B!$A$2:$A$126,0))),B!$D$127)</f>
        <v>19847</v>
      </c>
      <c r="S249" s="31">
        <f t="array" ref="S249">IF(O249="7",IF(P249="000","N/A",INDEX(B!$E$2:$E$126,MATCH(EF!P249,B!$A$2:$A$126,0))),B!$E$127)</f>
        <v>20011</v>
      </c>
    </row>
    <row r="250" spans="1:19" ht="15.75" customHeight="1">
      <c r="A250" s="23">
        <f>COUNTIF(A!$A$2:$A$1001,"&lt;="&amp;A!A250)</f>
        <v>241</v>
      </c>
      <c r="B250" s="24">
        <v>249</v>
      </c>
      <c r="C250" s="29" t="str">
        <f t="array" ref="C250">INDEX(A!$A$2:$A$1001,MATCH(EF!B250,EF!$A$2:$A$1001,0))</f>
        <v>Sistema para el Desarrollo Integral de la Familia del municipio de Gómez Farías</v>
      </c>
      <c r="D250" s="29" t="str">
        <f t="array" ref="D250">INDEX(A!$B$2:$B$1001,MATCH(EF!C250,A!$A$2:$A$1001,0))</f>
        <v>Municipal</v>
      </c>
      <c r="E250" s="29" t="str">
        <f t="array" ref="E250">INDEX(A!$C$2:$C$1001,MATCH(EF!C250,A!$A$2:$A$1001,0))</f>
        <v>Sí</v>
      </c>
      <c r="F250" s="29">
        <f t="array" ref="F250">INDEX(A!$D$2:$D$1001,MATCH(EF!C250,A!$A$2:$A$1001,0))</f>
        <v>79</v>
      </c>
      <c r="G250" s="29" t="str">
        <f t="array" ref="G250">INDEX(A!$E$2:$E$1001,MATCH(EF!C250,A!$A$2:$A$1001,0))</f>
        <v>Asistencia social</v>
      </c>
      <c r="H250" s="29" t="str">
        <f t="array" ref="H250">INDEX(A!$F$2:$F$1001,MATCH(EF!C250,A!$A$2:$A$1001,0))</f>
        <v>Ejecutivo</v>
      </c>
      <c r="I250" s="29" t="str">
        <f t="array" ref="I250">INDEX(A!$G$2:$G$1001,MATCH(EF!C250,A!$A$2:$A$1001,0))</f>
        <v>OPD</v>
      </c>
      <c r="J250" s="29">
        <f t="array" ref="J250">INDEX(A!$H$2:$H$1001,MATCH(EF!C250,A!$A$2:$A$1001,0))</f>
        <v>1987</v>
      </c>
      <c r="K250" s="29" t="str">
        <f t="array" ref="K250">INDEX(A!$I$2:$I$1001,MATCH(EF!C250,A!$A$2:$A$1001,0))</f>
        <v>NA</v>
      </c>
      <c r="L250" s="29" t="str">
        <f t="array" ref="L250">INDEX(A!$J$2:$J$1001,MATCH(EF!C250,A!$A$2:$A$1001,0))</f>
        <v>Decreto número 12848</v>
      </c>
      <c r="M250" s="29">
        <f t="array" ref="M250">INDEX(A!$K$2:$K$1001,MATCH(EF!C250,A!$A$2:$A$1001,0))</f>
        <v>707901</v>
      </c>
      <c r="N250" s="29">
        <f t="array" ref="N250">INDEX(A!$L$2:$L$1001,MATCH(EF!C250,A!$A$2:$A$1001,0))</f>
        <v>0</v>
      </c>
      <c r="O250" s="30" t="str">
        <f t="shared" si="0"/>
        <v>7</v>
      </c>
      <c r="P250" s="30" t="str">
        <f t="shared" si="1"/>
        <v>079</v>
      </c>
      <c r="Q250" s="30" t="str">
        <f t="array" ref="Q250">IF(O250="7",IF(P250="000","Sin región al ser un intermunicipal",INDEX(B!$C$2:$C$126,MATCH(EF!P250,B!$A$2:$A$126,0))),"Sin región al ser un ente Estatal")</f>
        <v>Sur</v>
      </c>
      <c r="R250" s="31">
        <f t="array" ref="R250">IF(O250="7",IF(P250="000","N/A",INDEX(B!$D$2:$D$126,MATCH(EF!P250,B!$A$2:$A$126,0))),B!$D$127)</f>
        <v>14278</v>
      </c>
      <c r="S250" s="31">
        <f t="array" ref="S250">IF(O250="7",IF(P250="000","N/A",INDEX(B!$E$2:$E$126,MATCH(EF!P250,B!$A$2:$A$126,0))),B!$E$127)</f>
        <v>16431</v>
      </c>
    </row>
    <row r="251" spans="1:19" ht="15.75" customHeight="1">
      <c r="A251" s="23">
        <f>COUNTIF(A!$A$2:$A$1001,"&lt;="&amp;A!A251)</f>
        <v>183</v>
      </c>
      <c r="B251" s="24">
        <v>250</v>
      </c>
      <c r="C251" s="29" t="str">
        <f t="array" ref="C251">INDEX(A!$A$2:$A$1001,MATCH(EF!B251,EF!$A$2:$A$1001,0))</f>
        <v>Sistema para el Desarrollo Integral de la Familia del Municipio de Guadalajara</v>
      </c>
      <c r="D251" s="29" t="str">
        <f t="array" ref="D251">INDEX(A!$B$2:$B$1001,MATCH(EF!C251,A!$A$2:$A$1001,0))</f>
        <v>Municipal</v>
      </c>
      <c r="E251" s="29" t="str">
        <f t="array" ref="E251">INDEX(A!$C$2:$C$1001,MATCH(EF!C251,A!$A$2:$A$1001,0))</f>
        <v>Sí</v>
      </c>
      <c r="F251" s="29">
        <f t="array" ref="F251">INDEX(A!$D$2:$D$1001,MATCH(EF!C251,A!$A$2:$A$1001,0))</f>
        <v>39</v>
      </c>
      <c r="G251" s="29" t="str">
        <f t="array" ref="G251">INDEX(A!$E$2:$E$1001,MATCH(EF!C251,A!$A$2:$A$1001,0))</f>
        <v>Asistencia social</v>
      </c>
      <c r="H251" s="29" t="str">
        <f t="array" ref="H251">INDEX(A!$F$2:$F$1001,MATCH(EF!C251,A!$A$2:$A$1001,0))</f>
        <v>Ejecutivo</v>
      </c>
      <c r="I251" s="29" t="str">
        <f t="array" ref="I251">INDEX(A!$G$2:$G$1001,MATCH(EF!C251,A!$A$2:$A$1001,0))</f>
        <v>OPD</v>
      </c>
      <c r="J251" s="29">
        <f t="array" ref="J251">INDEX(A!$H$2:$H$1001,MATCH(EF!C251,A!$A$2:$A$1001,0))</f>
        <v>1985</v>
      </c>
      <c r="K251" s="29">
        <f t="array" ref="K251">INDEX(A!$I$2:$I$1001,MATCH(EF!C251,A!$A$2:$A$1001,0))</f>
        <v>2007</v>
      </c>
      <c r="L251" s="29" t="str">
        <f t="array" ref="L251">INDEX(A!$J$2:$J$1001,MATCH(EF!C251,A!$A$2:$A$1001,0))</f>
        <v>Gaceta municipal Tomo III, Ejemplar 4 Sección primera
Decreto N.° 12027</v>
      </c>
      <c r="M251" s="29">
        <f t="array" ref="M251">INDEX(A!$K$2:$K$1001,MATCH(EF!C251,A!$A$2:$A$1001,0))</f>
        <v>703901</v>
      </c>
      <c r="N251" s="29" t="str">
        <f t="array" ref="N251">INDEX(A!$L$2:$L$1001,MATCH(EF!C251,A!$A$2:$A$1001,0))</f>
        <v>Decreto 21819-LVII. Número 26. Sección II. Tomo CCCLVI</v>
      </c>
      <c r="O251" s="30" t="str">
        <f t="shared" si="0"/>
        <v>7</v>
      </c>
      <c r="P251" s="30" t="str">
        <f t="shared" si="1"/>
        <v>039</v>
      </c>
      <c r="Q251" s="30" t="str">
        <f t="array" ref="Q251">IF(O251="7",IF(P251="000","Sin región al ser un intermunicipal",INDEX(B!$C$2:$C$126,MATCH(EF!P251,B!$A$2:$A$126,0))),"Sin región al ser un ente Estatal")</f>
        <v>Centro</v>
      </c>
      <c r="R251" s="31">
        <f t="array" ref="R251">IF(O251="7",IF(P251="000","N/A",INDEX(B!$D$2:$D$126,MATCH(EF!P251,B!$A$2:$A$126,0))),B!$D$127)</f>
        <v>1460148</v>
      </c>
      <c r="S251" s="31">
        <f t="array" ref="S251">IF(O251="7",IF(P251="000","N/A",INDEX(B!$E$2:$E$126,MATCH(EF!P251,B!$A$2:$A$126,0))),B!$E$127)</f>
        <v>1385629</v>
      </c>
    </row>
    <row r="252" spans="1:19" ht="15.75" customHeight="1">
      <c r="A252" s="23">
        <f>COUNTIF(A!$A$2:$A$1001,"&lt;="&amp;A!A252)</f>
        <v>191</v>
      </c>
      <c r="B252" s="24">
        <v>251</v>
      </c>
      <c r="C252" s="29" t="str">
        <f t="array" ref="C252">INDEX(A!$A$2:$A$1001,MATCH(EF!B252,EF!$A$2:$A$1001,0))</f>
        <v>Sistema para el Desarrollo Integral de la Familia del municipio de Hostotipaquillo</v>
      </c>
      <c r="D252" s="29" t="str">
        <f t="array" ref="D252">INDEX(A!$B$2:$B$1001,MATCH(EF!C252,A!$A$2:$A$1001,0))</f>
        <v>Municipal</v>
      </c>
      <c r="E252" s="29" t="str">
        <f t="array" ref="E252">INDEX(A!$C$2:$C$1001,MATCH(EF!C252,A!$A$2:$A$1001,0))</f>
        <v>Sí</v>
      </c>
      <c r="F252" s="29">
        <f t="array" ref="F252">INDEX(A!$D$2:$D$1001,MATCH(EF!C252,A!$A$2:$A$1001,0))</f>
        <v>40</v>
      </c>
      <c r="G252" s="29" t="str">
        <f t="array" ref="G252">INDEX(A!$E$2:$E$1001,MATCH(EF!C252,A!$A$2:$A$1001,0))</f>
        <v>Asistencia social</v>
      </c>
      <c r="H252" s="29" t="str">
        <f t="array" ref="H252">INDEX(A!$F$2:$F$1001,MATCH(EF!C252,A!$A$2:$A$1001,0))</f>
        <v>Ejecutivo</v>
      </c>
      <c r="I252" s="29" t="str">
        <f t="array" ref="I252">INDEX(A!$G$2:$G$1001,MATCH(EF!C252,A!$A$2:$A$1001,0))</f>
        <v>OPD</v>
      </c>
      <c r="J252" s="29">
        <f t="array" ref="J252">INDEX(A!$H$2:$H$1001,MATCH(EF!C252,A!$A$2:$A$1001,0))</f>
        <v>1988</v>
      </c>
      <c r="K252" s="29" t="str">
        <f t="array" ref="K252">INDEX(A!$I$2:$I$1001,MATCH(EF!C252,A!$A$2:$A$1001,0))</f>
        <v>NA</v>
      </c>
      <c r="L252" s="29" t="str">
        <f t="array" ref="L252">INDEX(A!$J$2:$J$1001,MATCH(EF!C252,A!$A$2:$A$1001,0))</f>
        <v>Decreto número 13119</v>
      </c>
      <c r="M252" s="29">
        <f t="array" ref="M252">INDEX(A!$K$2:$K$1001,MATCH(EF!C252,A!$A$2:$A$1001,0))</f>
        <v>704001</v>
      </c>
      <c r="N252" s="29">
        <f t="array" ref="N252">INDEX(A!$L$2:$L$1001,MATCH(EF!C252,A!$A$2:$A$1001,0))</f>
        <v>0</v>
      </c>
      <c r="O252" s="30" t="str">
        <f t="shared" si="0"/>
        <v>7</v>
      </c>
      <c r="P252" s="30" t="str">
        <f t="shared" si="1"/>
        <v>040</v>
      </c>
      <c r="Q252" s="30" t="str">
        <f t="array" ref="Q252">IF(O252="7",IF(P252="000","Sin región al ser un intermunicipal",INDEX(B!$C$2:$C$126,MATCH(EF!P252,B!$A$2:$A$126,0))),"Sin región al ser un ente Estatal")</f>
        <v>Valles</v>
      </c>
      <c r="R252" s="31">
        <f t="array" ref="R252">IF(O252="7",IF(P252="000","N/A",INDEX(B!$D$2:$D$126,MATCH(EF!P252,B!$A$2:$A$126,0))),B!$D$127)</f>
        <v>9761</v>
      </c>
      <c r="S252" s="31">
        <f t="array" ref="S252">IF(O252="7",IF(P252="000","N/A",INDEX(B!$E$2:$E$126,MATCH(EF!P252,B!$A$2:$A$126,0))),B!$E$127)</f>
        <v>8732</v>
      </c>
    </row>
    <row r="253" spans="1:19" ht="15.75" customHeight="1">
      <c r="A253" s="23">
        <f>COUNTIF(A!$A$2:$A$1001,"&lt;="&amp;A!A253)</f>
        <v>72</v>
      </c>
      <c r="B253" s="24">
        <v>252</v>
      </c>
      <c r="C253" s="29" t="str">
        <f t="array" ref="C253">INDEX(A!$A$2:$A$1001,MATCH(EF!B253,EF!$A$2:$A$1001,0))</f>
        <v>Sistema para el Desarrollo Integral de la Familia del municipio de Huejúcar</v>
      </c>
      <c r="D253" s="29" t="str">
        <f t="array" ref="D253">INDEX(A!$B$2:$B$1001,MATCH(EF!C253,A!$A$2:$A$1001,0))</f>
        <v>Municipal</v>
      </c>
      <c r="E253" s="29" t="str">
        <f t="array" ref="E253">INDEX(A!$C$2:$C$1001,MATCH(EF!C253,A!$A$2:$A$1001,0))</f>
        <v>Sí</v>
      </c>
      <c r="F253" s="29">
        <f t="array" ref="F253">INDEX(A!$D$2:$D$1001,MATCH(EF!C253,A!$A$2:$A$1001,0))</f>
        <v>41</v>
      </c>
      <c r="G253" s="29" t="str">
        <f t="array" ref="G253">INDEX(A!$E$2:$E$1001,MATCH(EF!C253,A!$A$2:$A$1001,0))</f>
        <v>Asistencia social</v>
      </c>
      <c r="H253" s="29" t="str">
        <f t="array" ref="H253">INDEX(A!$F$2:$F$1001,MATCH(EF!C253,A!$A$2:$A$1001,0))</f>
        <v>Ejecutivo</v>
      </c>
      <c r="I253" s="29" t="str">
        <f t="array" ref="I253">INDEX(A!$G$2:$G$1001,MATCH(EF!C253,A!$A$2:$A$1001,0))</f>
        <v>OPD</v>
      </c>
      <c r="J253" s="29">
        <f t="array" ref="J253">INDEX(A!$H$2:$H$1001,MATCH(EF!C253,A!$A$2:$A$1001,0))</f>
        <v>1988</v>
      </c>
      <c r="K253" s="29" t="str">
        <f t="array" ref="K253">INDEX(A!$I$2:$I$1001,MATCH(EF!C253,A!$A$2:$A$1001,0))</f>
        <v>NA</v>
      </c>
      <c r="L253" s="29" t="str">
        <f t="array" ref="L253">INDEX(A!$J$2:$J$1001,MATCH(EF!C253,A!$A$2:$A$1001,0))</f>
        <v>Decreto número 13108</v>
      </c>
      <c r="M253" s="29">
        <f t="array" ref="M253">INDEX(A!$K$2:$K$1001,MATCH(EF!C253,A!$A$2:$A$1001,0))</f>
        <v>704101</v>
      </c>
      <c r="N253" s="29">
        <f t="array" ref="N253">INDEX(A!$L$2:$L$1001,MATCH(EF!C253,A!$A$2:$A$1001,0))</f>
        <v>0</v>
      </c>
      <c r="O253" s="30" t="str">
        <f t="shared" si="0"/>
        <v>7</v>
      </c>
      <c r="P253" s="30" t="str">
        <f t="shared" si="1"/>
        <v>041</v>
      </c>
      <c r="Q253" s="30" t="str">
        <f t="array" ref="Q253">IF(O253="7",IF(P253="000","Sin región al ser un intermunicipal",INDEX(B!$C$2:$C$126,MATCH(EF!P253,B!$A$2:$A$126,0))),"Sin región al ser un ente Estatal")</f>
        <v>Norte</v>
      </c>
      <c r="R253" s="31">
        <f t="array" ref="R253">IF(O253="7",IF(P253="000","N/A",INDEX(B!$D$2:$D$126,MATCH(EF!P253,B!$A$2:$A$126,0))),B!$D$127)</f>
        <v>5633</v>
      </c>
      <c r="S253" s="31">
        <f t="array" ref="S253">IF(O253="7",IF(P253="000","N/A",INDEX(B!$E$2:$E$126,MATCH(EF!P253,B!$A$2:$A$126,0))),B!$E$127)</f>
        <v>5920</v>
      </c>
    </row>
    <row r="254" spans="1:19" ht="15.75" customHeight="1">
      <c r="A254" s="23">
        <f>COUNTIF(A!$A$2:$A$1001,"&lt;="&amp;A!A254)</f>
        <v>273</v>
      </c>
      <c r="B254" s="24">
        <v>253</v>
      </c>
      <c r="C254" s="29" t="str">
        <f t="array" ref="C254">INDEX(A!$A$2:$A$1001,MATCH(EF!B254,EF!$A$2:$A$1001,0))</f>
        <v>Sistema para el Desarrollo Integral de la Familia del municipio de Huejuquilla el Alto</v>
      </c>
      <c r="D254" s="29" t="str">
        <f t="array" ref="D254">INDEX(A!$B$2:$B$1001,MATCH(EF!C254,A!$A$2:$A$1001,0))</f>
        <v>Municipal</v>
      </c>
      <c r="E254" s="29" t="str">
        <f t="array" ref="E254">INDEX(A!$C$2:$C$1001,MATCH(EF!C254,A!$A$2:$A$1001,0))</f>
        <v>Sí</v>
      </c>
      <c r="F254" s="29">
        <f t="array" ref="F254">INDEX(A!$D$2:$D$1001,MATCH(EF!C254,A!$A$2:$A$1001,0))</f>
        <v>42</v>
      </c>
      <c r="G254" s="29" t="str">
        <f t="array" ref="G254">INDEX(A!$E$2:$E$1001,MATCH(EF!C254,A!$A$2:$A$1001,0))</f>
        <v>Asistencia social</v>
      </c>
      <c r="H254" s="29" t="str">
        <f t="array" ref="H254">INDEX(A!$F$2:$F$1001,MATCH(EF!C254,A!$A$2:$A$1001,0))</f>
        <v>Ejecutivo</v>
      </c>
      <c r="I254" s="29" t="str">
        <f t="array" ref="I254">INDEX(A!$G$2:$G$1001,MATCH(EF!C254,A!$A$2:$A$1001,0))</f>
        <v>OPD</v>
      </c>
      <c r="J254" s="29">
        <f t="array" ref="J254">INDEX(A!$H$2:$H$1001,MATCH(EF!C254,A!$A$2:$A$1001,0))</f>
        <v>1988</v>
      </c>
      <c r="K254" s="29" t="str">
        <f t="array" ref="K254">INDEX(A!$I$2:$I$1001,MATCH(EF!C254,A!$A$2:$A$1001,0))</f>
        <v>NA</v>
      </c>
      <c r="L254" s="29" t="str">
        <f t="array" ref="L254">INDEX(A!$J$2:$J$1001,MATCH(EF!C254,A!$A$2:$A$1001,0))</f>
        <v>Decreto número 13276</v>
      </c>
      <c r="M254" s="29">
        <f t="array" ref="M254">INDEX(A!$K$2:$K$1001,MATCH(EF!C254,A!$A$2:$A$1001,0))</f>
        <v>704201</v>
      </c>
      <c r="N254" s="29">
        <f t="array" ref="N254">INDEX(A!$L$2:$L$1001,MATCH(EF!C254,A!$A$2:$A$1001,0))</f>
        <v>0</v>
      </c>
      <c r="O254" s="30" t="str">
        <f t="shared" si="0"/>
        <v>7</v>
      </c>
      <c r="P254" s="30" t="str">
        <f t="shared" si="1"/>
        <v>042</v>
      </c>
      <c r="Q254" s="30" t="str">
        <f t="array" ref="Q254">IF(O254="7",IF(P254="000","Sin región al ser un intermunicipal",INDEX(B!$C$2:$C$126,MATCH(EF!P254,B!$A$2:$A$126,0))),"Sin región al ser un ente Estatal")</f>
        <v>Norte</v>
      </c>
      <c r="R254" s="31">
        <f t="array" ref="R254">IF(O254="7",IF(P254="000","N/A",INDEX(B!$D$2:$D$126,MATCH(EF!P254,B!$A$2:$A$126,0))),B!$D$127)</f>
        <v>8787</v>
      </c>
      <c r="S254" s="31">
        <f t="array" ref="S254">IF(O254="7",IF(P254="000","N/A",INDEX(B!$E$2:$E$126,MATCH(EF!P254,B!$A$2:$A$126,0))),B!$E$127)</f>
        <v>10015</v>
      </c>
    </row>
    <row r="255" spans="1:19" ht="15.75" customHeight="1">
      <c r="A255" s="23">
        <f>COUNTIF(A!$A$2:$A$1001,"&lt;="&amp;A!A255)</f>
        <v>39</v>
      </c>
      <c r="B255" s="24">
        <v>254</v>
      </c>
      <c r="C255" s="29" t="str">
        <f t="array" ref="C255">INDEX(A!$A$2:$A$1001,MATCH(EF!B255,EF!$A$2:$A$1001,0))</f>
        <v>Sistema para el Desarrollo Integral de la Familia del municipio de Ixtlahuacán de los Membrillos</v>
      </c>
      <c r="D255" s="29" t="str">
        <f t="array" ref="D255">INDEX(A!$B$2:$B$1001,MATCH(EF!C255,A!$A$2:$A$1001,0))</f>
        <v>Municipal</v>
      </c>
      <c r="E255" s="29" t="str">
        <f t="array" ref="E255">INDEX(A!$C$2:$C$1001,MATCH(EF!C255,A!$A$2:$A$1001,0))</f>
        <v>Sí</v>
      </c>
      <c r="F255" s="29">
        <f t="array" ref="F255">INDEX(A!$D$2:$D$1001,MATCH(EF!C255,A!$A$2:$A$1001,0))</f>
        <v>44</v>
      </c>
      <c r="G255" s="29" t="str">
        <f t="array" ref="G255">INDEX(A!$E$2:$E$1001,MATCH(EF!C255,A!$A$2:$A$1001,0))</f>
        <v>Asistencia social</v>
      </c>
      <c r="H255" s="29" t="str">
        <f t="array" ref="H255">INDEX(A!$F$2:$F$1001,MATCH(EF!C255,A!$A$2:$A$1001,0))</f>
        <v>Ejecutivo</v>
      </c>
      <c r="I255" s="29" t="str">
        <f t="array" ref="I255">INDEX(A!$G$2:$G$1001,MATCH(EF!C255,A!$A$2:$A$1001,0))</f>
        <v>OPD</v>
      </c>
      <c r="J255" s="29">
        <f t="array" ref="J255">INDEX(A!$H$2:$H$1001,MATCH(EF!C255,A!$A$2:$A$1001,0))</f>
        <v>1987</v>
      </c>
      <c r="K255" s="29" t="str">
        <f t="array" ref="K255">INDEX(A!$I$2:$I$1001,MATCH(EF!C255,A!$A$2:$A$1001,0))</f>
        <v>NA</v>
      </c>
      <c r="L255" s="29" t="str">
        <f t="array" ref="L255">INDEX(A!$J$2:$J$1001,MATCH(EF!C255,A!$A$2:$A$1001,0))</f>
        <v>Decreto número 12739</v>
      </c>
      <c r="M255" s="29">
        <f t="array" ref="M255">INDEX(A!$K$2:$K$1001,MATCH(EF!C255,A!$A$2:$A$1001,0))</f>
        <v>704401</v>
      </c>
      <c r="N255" s="29">
        <f t="array" ref="N255">INDEX(A!$L$2:$L$1001,MATCH(EF!C255,A!$A$2:$A$1001,0))</f>
        <v>0</v>
      </c>
      <c r="O255" s="30" t="str">
        <f t="shared" si="0"/>
        <v>7</v>
      </c>
      <c r="P255" s="30" t="str">
        <f t="shared" si="1"/>
        <v>044</v>
      </c>
      <c r="Q255" s="30" t="str">
        <f t="array" ref="Q255">IF(O255="7",IF(P255="000","Sin región al ser un intermunicipal",INDEX(B!$C$2:$C$126,MATCH(EF!P255,B!$A$2:$A$126,0))),"Sin región al ser un ente Estatal")</f>
        <v>Centro</v>
      </c>
      <c r="R255" s="31">
        <f t="array" ref="R255">IF(O255="7",IF(P255="000","N/A",INDEX(B!$D$2:$D$126,MATCH(EF!P255,B!$A$2:$A$126,0))),B!$D$127)</f>
        <v>53045</v>
      </c>
      <c r="S255" s="31">
        <f t="array" ref="S255">IF(O255="7",IF(P255="000","N/A",INDEX(B!$E$2:$E$126,MATCH(EF!P255,B!$A$2:$A$126,0))),B!$E$127)</f>
        <v>67969</v>
      </c>
    </row>
    <row r="256" spans="1:19" ht="15.75" customHeight="1">
      <c r="A256" s="23">
        <f>COUNTIF(A!$A$2:$A$1001,"&lt;="&amp;A!A256)</f>
        <v>152</v>
      </c>
      <c r="B256" s="24">
        <v>255</v>
      </c>
      <c r="C256" s="29" t="str">
        <f t="array" ref="C256">INDEX(A!$A$2:$A$1001,MATCH(EF!B256,EF!$A$2:$A$1001,0))</f>
        <v>Sistema para el Desarrollo Integral de la Familia del municipio de Ixtlahuacán del Río</v>
      </c>
      <c r="D256" s="29" t="str">
        <f t="array" ref="D256">INDEX(A!$B$2:$B$1001,MATCH(EF!C256,A!$A$2:$A$1001,0))</f>
        <v>Municipal</v>
      </c>
      <c r="E256" s="29" t="str">
        <f t="array" ref="E256">INDEX(A!$C$2:$C$1001,MATCH(EF!C256,A!$A$2:$A$1001,0))</f>
        <v>Sí</v>
      </c>
      <c r="F256" s="29">
        <f t="array" ref="F256">INDEX(A!$D$2:$D$1001,MATCH(EF!C256,A!$A$2:$A$1001,0))</f>
        <v>45</v>
      </c>
      <c r="G256" s="29" t="str">
        <f t="array" ref="G256">INDEX(A!$E$2:$E$1001,MATCH(EF!C256,A!$A$2:$A$1001,0))</f>
        <v>Asistencia social</v>
      </c>
      <c r="H256" s="29" t="str">
        <f t="array" ref="H256">INDEX(A!$F$2:$F$1001,MATCH(EF!C256,A!$A$2:$A$1001,0))</f>
        <v>Ejecutivo</v>
      </c>
      <c r="I256" s="29" t="str">
        <f t="array" ref="I256">INDEX(A!$G$2:$G$1001,MATCH(EF!C256,A!$A$2:$A$1001,0))</f>
        <v>OPD</v>
      </c>
      <c r="J256" s="29">
        <f t="array" ref="J256">INDEX(A!$H$2:$H$1001,MATCH(EF!C256,A!$A$2:$A$1001,0))</f>
        <v>1989</v>
      </c>
      <c r="K256" s="29" t="str">
        <f t="array" ref="K256">INDEX(A!$I$2:$I$1001,MATCH(EF!C256,A!$A$2:$A$1001,0))</f>
        <v>NA</v>
      </c>
      <c r="L256" s="29" t="str">
        <f t="array" ref="L256">INDEX(A!$J$2:$J$1001,MATCH(EF!C256,A!$A$2:$A$1001,0))</f>
        <v>Decreto número 13573</v>
      </c>
      <c r="M256" s="29">
        <f t="array" ref="M256">INDEX(A!$K$2:$K$1001,MATCH(EF!C256,A!$A$2:$A$1001,0))</f>
        <v>704501</v>
      </c>
      <c r="N256" s="29">
        <f t="array" ref="N256">INDEX(A!$L$2:$L$1001,MATCH(EF!C256,A!$A$2:$A$1001,0))</f>
        <v>0</v>
      </c>
      <c r="O256" s="30" t="str">
        <f t="shared" si="0"/>
        <v>7</v>
      </c>
      <c r="P256" s="30" t="str">
        <f t="shared" si="1"/>
        <v>045</v>
      </c>
      <c r="Q256" s="30" t="str">
        <f t="array" ref="Q256">IF(O256="7",IF(P256="000","Sin región al ser un intermunicipal",INDEX(B!$C$2:$C$126,MATCH(EF!P256,B!$A$2:$A$126,0))),"Sin región al ser un ente Estatal")</f>
        <v>Centro</v>
      </c>
      <c r="R256" s="31">
        <f t="array" ref="R256">IF(O256="7",IF(P256="000","N/A",INDEX(B!$D$2:$D$126,MATCH(EF!P256,B!$A$2:$A$126,0))),B!$D$127)</f>
        <v>19070</v>
      </c>
      <c r="S256" s="31">
        <f t="array" ref="S256">IF(O256="7",IF(P256="000","N/A",INDEX(B!$E$2:$E$126,MATCH(EF!P256,B!$A$2:$A$126,0))),B!$E$127)</f>
        <v>20465</v>
      </c>
    </row>
    <row r="257" spans="1:19" ht="15.75" customHeight="1">
      <c r="A257" s="23">
        <f>COUNTIF(A!$A$2:$A$1001,"&lt;="&amp;A!A257)</f>
        <v>47</v>
      </c>
      <c r="B257" s="24">
        <v>256</v>
      </c>
      <c r="C257" s="29" t="str">
        <f t="array" ref="C257">INDEX(A!$A$2:$A$1001,MATCH(EF!B257,EF!$A$2:$A$1001,0))</f>
        <v>Sistema para el Desarrollo Integral de la Familia del municipio de Jalostotitlán</v>
      </c>
      <c r="D257" s="29" t="str">
        <f t="array" ref="D257">INDEX(A!$B$2:$B$1001,MATCH(EF!C257,A!$A$2:$A$1001,0))</f>
        <v>Municipal</v>
      </c>
      <c r="E257" s="29" t="str">
        <f t="array" ref="E257">INDEX(A!$C$2:$C$1001,MATCH(EF!C257,A!$A$2:$A$1001,0))</f>
        <v>Sí</v>
      </c>
      <c r="F257" s="29">
        <f t="array" ref="F257">INDEX(A!$D$2:$D$1001,MATCH(EF!C257,A!$A$2:$A$1001,0))</f>
        <v>46</v>
      </c>
      <c r="G257" s="29" t="str">
        <f t="array" ref="G257">INDEX(A!$E$2:$E$1001,MATCH(EF!C257,A!$A$2:$A$1001,0))</f>
        <v>Asistencia social</v>
      </c>
      <c r="H257" s="29" t="str">
        <f t="array" ref="H257">INDEX(A!$F$2:$F$1001,MATCH(EF!C257,A!$A$2:$A$1001,0))</f>
        <v>Ejecutivo</v>
      </c>
      <c r="I257" s="29" t="str">
        <f t="array" ref="I257">INDEX(A!$G$2:$G$1001,MATCH(EF!C257,A!$A$2:$A$1001,0))</f>
        <v>OPD</v>
      </c>
      <c r="J257" s="29">
        <f t="array" ref="J257">INDEX(A!$H$2:$H$1001,MATCH(EF!C257,A!$A$2:$A$1001,0))</f>
        <v>1986</v>
      </c>
      <c r="K257" s="29" t="str">
        <f t="array" ref="K257">INDEX(A!$I$2:$I$1001,MATCH(EF!C257,A!$A$2:$A$1001,0))</f>
        <v>NA</v>
      </c>
      <c r="L257" s="29" t="str">
        <f t="array" ref="L257">INDEX(A!$J$2:$J$1001,MATCH(EF!C257,A!$A$2:$A$1001,0))</f>
        <v>Decreto No. 12407</v>
      </c>
      <c r="M257" s="29">
        <f t="array" ref="M257">INDEX(A!$K$2:$K$1001,MATCH(EF!C257,A!$A$2:$A$1001,0))</f>
        <v>704601</v>
      </c>
      <c r="N257" s="29">
        <f t="array" ref="N257">INDEX(A!$L$2:$L$1001,MATCH(EF!C257,A!$A$2:$A$1001,0))</f>
        <v>0</v>
      </c>
      <c r="O257" s="30" t="str">
        <f t="shared" ref="O257:O511" si="2">MID(M257,1,1)</f>
        <v>7</v>
      </c>
      <c r="P257" s="30" t="str">
        <f t="shared" ref="P257:P511" si="3">MID(M257,2,3)</f>
        <v>046</v>
      </c>
      <c r="Q257" s="30" t="str">
        <f t="array" ref="Q257">IF(O257="7",IF(P257="000","Sin región al ser un intermunicipal",INDEX(B!$C$2:$C$126,MATCH(EF!P257,B!$A$2:$A$126,0))),"Sin región al ser un ente Estatal")</f>
        <v>Altos Sur</v>
      </c>
      <c r="R257" s="31">
        <f t="array" ref="R257">IF(O257="7",IF(P257="000","N/A",INDEX(B!$D$2:$D$126,MATCH(EF!P257,B!$A$2:$A$126,0))),B!$D$127)</f>
        <v>33777</v>
      </c>
      <c r="S257" s="31">
        <f t="array" ref="S257">IF(O257="7",IF(P257="000","N/A",INDEX(B!$E$2:$E$126,MATCH(EF!P257,B!$A$2:$A$126,0))),B!$E$127)</f>
        <v>32678</v>
      </c>
    </row>
    <row r="258" spans="1:19" ht="15.75" customHeight="1">
      <c r="A258" s="23">
        <f>COUNTIF(A!$A$2:$A$1001,"&lt;="&amp;A!A258)</f>
        <v>41</v>
      </c>
      <c r="B258" s="24">
        <v>257</v>
      </c>
      <c r="C258" s="29" t="str">
        <f t="array" ref="C258">INDEX(A!$A$2:$A$1001,MATCH(EF!B258,EF!$A$2:$A$1001,0))</f>
        <v>Sistema para el Desarrollo Integral de la Familia del municipio de Jamay</v>
      </c>
      <c r="D258" s="29" t="str">
        <f t="array" ref="D258">INDEX(A!$B$2:$B$1001,MATCH(EF!C258,A!$A$2:$A$1001,0))</f>
        <v>Municipal</v>
      </c>
      <c r="E258" s="29" t="str">
        <f t="array" ref="E258">INDEX(A!$C$2:$C$1001,MATCH(EF!C258,A!$A$2:$A$1001,0))</f>
        <v>Sí</v>
      </c>
      <c r="F258" s="29">
        <f t="array" ref="F258">INDEX(A!$D$2:$D$1001,MATCH(EF!C258,A!$A$2:$A$1001,0))</f>
        <v>47</v>
      </c>
      <c r="G258" s="29" t="str">
        <f t="array" ref="G258">INDEX(A!$E$2:$E$1001,MATCH(EF!C258,A!$A$2:$A$1001,0))</f>
        <v>Asistencia social</v>
      </c>
      <c r="H258" s="29" t="str">
        <f t="array" ref="H258">INDEX(A!$F$2:$F$1001,MATCH(EF!C258,A!$A$2:$A$1001,0))</f>
        <v>Ejecutivo</v>
      </c>
      <c r="I258" s="29" t="str">
        <f t="array" ref="I258">INDEX(A!$G$2:$G$1001,MATCH(EF!C258,A!$A$2:$A$1001,0))</f>
        <v>OPD</v>
      </c>
      <c r="J258" s="29">
        <f t="array" ref="J258">INDEX(A!$H$2:$H$1001,MATCH(EF!C258,A!$A$2:$A$1001,0))</f>
        <v>1988</v>
      </c>
      <c r="K258" s="29" t="str">
        <f t="array" ref="K258">INDEX(A!$I$2:$I$1001,MATCH(EF!C258,A!$A$2:$A$1001,0))</f>
        <v>NA</v>
      </c>
      <c r="L258" s="29" t="str">
        <f t="array" ref="L258">INDEX(A!$J$2:$J$1001,MATCH(EF!C258,A!$A$2:$A$1001,0))</f>
        <v>Decreto número 13120</v>
      </c>
      <c r="M258" s="29">
        <f t="array" ref="M258">INDEX(A!$K$2:$K$1001,MATCH(EF!C258,A!$A$2:$A$1001,0))</f>
        <v>704701</v>
      </c>
      <c r="N258" s="29">
        <f t="array" ref="N258">INDEX(A!$L$2:$L$1001,MATCH(EF!C258,A!$A$2:$A$1001,0))</f>
        <v>0</v>
      </c>
      <c r="O258" s="30" t="str">
        <f t="shared" si="2"/>
        <v>7</v>
      </c>
      <c r="P258" s="30" t="str">
        <f t="shared" si="3"/>
        <v>047</v>
      </c>
      <c r="Q258" s="30" t="str">
        <f t="array" ref="Q258">IF(O258="7",IF(P258="000","Sin región al ser un intermunicipal",INDEX(B!$C$2:$C$126,MATCH(EF!P258,B!$A$2:$A$126,0))),"Sin región al ser un ente Estatal")</f>
        <v>Ciénega</v>
      </c>
      <c r="R258" s="31">
        <f t="array" ref="R258">IF(O258="7",IF(P258="000","N/A",INDEX(B!$D$2:$D$126,MATCH(EF!P258,B!$A$2:$A$126,0))),B!$D$127)</f>
        <v>24753</v>
      </c>
      <c r="S258" s="31">
        <f t="array" ref="S258">IF(O258="7",IF(P258="000","N/A",INDEX(B!$E$2:$E$126,MATCH(EF!P258,B!$A$2:$A$126,0))),B!$E$127)</f>
        <v>24894</v>
      </c>
    </row>
    <row r="259" spans="1:19" ht="15.75" customHeight="1">
      <c r="A259" s="23">
        <f>COUNTIF(A!$A$2:$A$1001,"&lt;="&amp;A!A259)</f>
        <v>42</v>
      </c>
      <c r="B259" s="24">
        <v>258</v>
      </c>
      <c r="C259" s="29" t="str">
        <f t="array" ref="C259">INDEX(A!$A$2:$A$1001,MATCH(EF!B259,EF!$A$2:$A$1001,0))</f>
        <v>Sistema para el Desarrollo Integral de la Familia del municipio de Jesús María</v>
      </c>
      <c r="D259" s="29" t="str">
        <f t="array" ref="D259">INDEX(A!$B$2:$B$1001,MATCH(EF!C259,A!$A$2:$A$1001,0))</f>
        <v>Municipal</v>
      </c>
      <c r="E259" s="29" t="str">
        <f t="array" ref="E259">INDEX(A!$C$2:$C$1001,MATCH(EF!C259,A!$A$2:$A$1001,0))</f>
        <v>Sí</v>
      </c>
      <c r="F259" s="29">
        <f t="array" ref="F259">INDEX(A!$D$2:$D$1001,MATCH(EF!C259,A!$A$2:$A$1001,0))</f>
        <v>48</v>
      </c>
      <c r="G259" s="29" t="str">
        <f t="array" ref="G259">INDEX(A!$E$2:$E$1001,MATCH(EF!C259,A!$A$2:$A$1001,0))</f>
        <v>Asistencia social</v>
      </c>
      <c r="H259" s="29" t="str">
        <f t="array" ref="H259">INDEX(A!$F$2:$F$1001,MATCH(EF!C259,A!$A$2:$A$1001,0))</f>
        <v>Ejecutivo</v>
      </c>
      <c r="I259" s="29" t="str">
        <f t="array" ref="I259">INDEX(A!$G$2:$G$1001,MATCH(EF!C259,A!$A$2:$A$1001,0))</f>
        <v>OPD</v>
      </c>
      <c r="J259" s="29">
        <f t="array" ref="J259">INDEX(A!$H$2:$H$1001,MATCH(EF!C259,A!$A$2:$A$1001,0))</f>
        <v>1986</v>
      </c>
      <c r="K259" s="29" t="str">
        <f t="array" ref="K259">INDEX(A!$I$2:$I$1001,MATCH(EF!C259,A!$A$2:$A$1001,0))</f>
        <v>NA</v>
      </c>
      <c r="L259" s="29" t="str">
        <f t="array" ref="L259">INDEX(A!$J$2:$J$1001,MATCH(EF!C259,A!$A$2:$A$1001,0))</f>
        <v>Decreto número 12398</v>
      </c>
      <c r="M259" s="29">
        <f t="array" ref="M259">INDEX(A!$K$2:$K$1001,MATCH(EF!C259,A!$A$2:$A$1001,0))</f>
        <v>704801</v>
      </c>
      <c r="N259" s="29">
        <f t="array" ref="N259">INDEX(A!$L$2:$L$1001,MATCH(EF!C259,A!$A$2:$A$1001,0))</f>
        <v>0</v>
      </c>
      <c r="O259" s="30" t="str">
        <f t="shared" si="2"/>
        <v>7</v>
      </c>
      <c r="P259" s="30" t="str">
        <f t="shared" si="3"/>
        <v>048</v>
      </c>
      <c r="Q259" s="30" t="str">
        <f t="array" ref="Q259">IF(O259="7",IF(P259="000","Sin región al ser un intermunicipal",INDEX(B!$C$2:$C$126,MATCH(EF!P259,B!$A$2:$A$126,0))),"Sin región al ser un ente Estatal")</f>
        <v>Altos Sur</v>
      </c>
      <c r="R259" s="31">
        <f t="array" ref="R259">IF(O259="7",IF(P259="000","N/A",INDEX(B!$D$2:$D$126,MATCH(EF!P259,B!$A$2:$A$126,0))),B!$D$127)</f>
        <v>19469</v>
      </c>
      <c r="S259" s="31">
        <f t="array" ref="S259">IF(O259="7",IF(P259="000","N/A",INDEX(B!$E$2:$E$126,MATCH(EF!P259,B!$A$2:$A$126,0))),B!$E$127)</f>
        <v>18982</v>
      </c>
    </row>
    <row r="260" spans="1:19" ht="15.75" customHeight="1">
      <c r="A260" s="23">
        <f>COUNTIF(A!$A$2:$A$1001,"&lt;="&amp;A!A260)</f>
        <v>37</v>
      </c>
      <c r="B260" s="24">
        <v>259</v>
      </c>
      <c r="C260" s="29" t="str">
        <f t="array" ref="C260">INDEX(A!$A$2:$A$1001,MATCH(EF!B260,EF!$A$2:$A$1001,0))</f>
        <v>Sistema para el Desarrollo Integral de la Familia del municipio de Jilotlán de los Dolores</v>
      </c>
      <c r="D260" s="29" t="str">
        <f t="array" ref="D260">INDEX(A!$B$2:$B$1001,MATCH(EF!C260,A!$A$2:$A$1001,0))</f>
        <v>Municipal</v>
      </c>
      <c r="E260" s="29" t="str">
        <f t="array" ref="E260">INDEX(A!$C$2:$C$1001,MATCH(EF!C260,A!$A$2:$A$1001,0))</f>
        <v>Sí</v>
      </c>
      <c r="F260" s="29">
        <f t="array" ref="F260">INDEX(A!$D$2:$D$1001,MATCH(EF!C260,A!$A$2:$A$1001,0))</f>
        <v>49</v>
      </c>
      <c r="G260" s="29" t="str">
        <f t="array" ref="G260">INDEX(A!$E$2:$E$1001,MATCH(EF!C260,A!$A$2:$A$1001,0))</f>
        <v>Asistencia social</v>
      </c>
      <c r="H260" s="29" t="str">
        <f t="array" ref="H260">INDEX(A!$F$2:$F$1001,MATCH(EF!C260,A!$A$2:$A$1001,0))</f>
        <v>Ejecutivo</v>
      </c>
      <c r="I260" s="29" t="str">
        <f t="array" ref="I260">INDEX(A!$G$2:$G$1001,MATCH(EF!C260,A!$A$2:$A$1001,0))</f>
        <v>OPD</v>
      </c>
      <c r="J260" s="29">
        <f t="array" ref="J260">INDEX(A!$H$2:$H$1001,MATCH(EF!C260,A!$A$2:$A$1001,0))</f>
        <v>1986</v>
      </c>
      <c r="K260" s="29" t="str">
        <f t="array" ref="K260">INDEX(A!$I$2:$I$1001,MATCH(EF!C260,A!$A$2:$A$1001,0))</f>
        <v>NA</v>
      </c>
      <c r="L260" s="29" t="str">
        <f t="array" ref="L260">INDEX(A!$J$2:$J$1001,MATCH(EF!C260,A!$A$2:$A$1001,0))</f>
        <v>Decreto número 12399</v>
      </c>
      <c r="M260" s="29">
        <f t="array" ref="M260">INDEX(A!$K$2:$K$1001,MATCH(EF!C260,A!$A$2:$A$1001,0))</f>
        <v>704901</v>
      </c>
      <c r="N260" s="29">
        <f t="array" ref="N260">INDEX(A!$L$2:$L$1001,MATCH(EF!C260,A!$A$2:$A$1001,0))</f>
        <v>0</v>
      </c>
      <c r="O260" s="30" t="str">
        <f t="shared" si="2"/>
        <v>7</v>
      </c>
      <c r="P260" s="30" t="str">
        <f t="shared" si="3"/>
        <v>049</v>
      </c>
      <c r="Q260" s="30" t="str">
        <f t="array" ref="Q260">IF(O260="7",IF(P260="000","Sin región al ser un intermunicipal",INDEX(B!$C$2:$C$126,MATCH(EF!P260,B!$A$2:$A$126,0))),"Sin región al ser un ente Estatal")</f>
        <v>Sur</v>
      </c>
      <c r="R260" s="31">
        <f t="array" ref="R260">IF(O260="7",IF(P260="000","N/A",INDEX(B!$D$2:$D$126,MATCH(EF!P260,B!$A$2:$A$126,0))),B!$D$127)</f>
        <v>9917</v>
      </c>
      <c r="S260" s="31">
        <f t="array" ref="S260">IF(O260="7",IF(P260="000","N/A",INDEX(B!$E$2:$E$126,MATCH(EF!P260,B!$A$2:$A$126,0))),B!$E$127)</f>
        <v>9425</v>
      </c>
    </row>
    <row r="261" spans="1:19" ht="15.75" customHeight="1">
      <c r="A261" s="23">
        <f>COUNTIF(A!$A$2:$A$1001,"&lt;="&amp;A!A261)</f>
        <v>150</v>
      </c>
      <c r="B261" s="24">
        <v>260</v>
      </c>
      <c r="C261" s="29" t="str">
        <f t="array" ref="C261">INDEX(A!$A$2:$A$1001,MATCH(EF!B261,EF!$A$2:$A$1001,0))</f>
        <v>Sistema para el Desarrollo Integral de la Familia del municipio de Jocotepec</v>
      </c>
      <c r="D261" s="29" t="str">
        <f t="array" ref="D261">INDEX(A!$B$2:$B$1001,MATCH(EF!C261,A!$A$2:$A$1001,0))</f>
        <v>Municipal</v>
      </c>
      <c r="E261" s="29" t="str">
        <f t="array" ref="E261">INDEX(A!$C$2:$C$1001,MATCH(EF!C261,A!$A$2:$A$1001,0))</f>
        <v>Sí</v>
      </c>
      <c r="F261" s="29">
        <f t="array" ref="F261">INDEX(A!$D$2:$D$1001,MATCH(EF!C261,A!$A$2:$A$1001,0))</f>
        <v>50</v>
      </c>
      <c r="G261" s="29" t="str">
        <f t="array" ref="G261">INDEX(A!$E$2:$E$1001,MATCH(EF!C261,A!$A$2:$A$1001,0))</f>
        <v>Asistencia social</v>
      </c>
      <c r="H261" s="29" t="str">
        <f t="array" ref="H261">INDEX(A!$F$2:$F$1001,MATCH(EF!C261,A!$A$2:$A$1001,0))</f>
        <v>Ejecutivo</v>
      </c>
      <c r="I261" s="29" t="str">
        <f t="array" ref="I261">INDEX(A!$G$2:$G$1001,MATCH(EF!C261,A!$A$2:$A$1001,0))</f>
        <v>OPD</v>
      </c>
      <c r="J261" s="29">
        <f t="array" ref="J261">INDEX(A!$H$2:$H$1001,MATCH(EF!C261,A!$A$2:$A$1001,0))</f>
        <v>1986</v>
      </c>
      <c r="K261" s="29" t="str">
        <f t="array" ref="K261">INDEX(A!$I$2:$I$1001,MATCH(EF!C261,A!$A$2:$A$1001,0))</f>
        <v>NA</v>
      </c>
      <c r="L261" s="29" t="str">
        <f t="array" ref="L261">INDEX(A!$J$2:$J$1001,MATCH(EF!C261,A!$A$2:$A$1001,0))</f>
        <v>Decreto número 12448</v>
      </c>
      <c r="M261" s="29">
        <f t="array" ref="M261">INDEX(A!$K$2:$K$1001,MATCH(EF!C261,A!$A$2:$A$1001,0))</f>
        <v>705001</v>
      </c>
      <c r="N261" s="29">
        <f t="array" ref="N261">INDEX(A!$L$2:$L$1001,MATCH(EF!C261,A!$A$2:$A$1001,0))</f>
        <v>0</v>
      </c>
      <c r="O261" s="30" t="str">
        <f t="shared" si="2"/>
        <v>7</v>
      </c>
      <c r="P261" s="30" t="str">
        <f t="shared" si="3"/>
        <v>050</v>
      </c>
      <c r="Q261" s="30" t="str">
        <f t="array" ref="Q261">IF(O261="7",IF(P261="000","Sin región al ser un intermunicipal",INDEX(B!$C$2:$C$126,MATCH(EF!P261,B!$A$2:$A$126,0))),"Sin región al ser un ente Estatal")</f>
        <v>Sureste</v>
      </c>
      <c r="R261" s="31">
        <f t="array" ref="R261">IF(O261="7",IF(P261="000","N/A",INDEX(B!$D$2:$D$126,MATCH(EF!P261,B!$A$2:$A$126,0))),B!$D$127)</f>
        <v>46521</v>
      </c>
      <c r="S261" s="31">
        <f t="array" ref="S261">IF(O261="7",IF(P261="000","N/A",INDEX(B!$E$2:$E$126,MATCH(EF!P261,B!$A$2:$A$126,0))),B!$E$127)</f>
        <v>47105</v>
      </c>
    </row>
    <row r="262" spans="1:19" ht="15.75" customHeight="1">
      <c r="A262" s="23">
        <f>COUNTIF(A!$A$2:$A$1001,"&lt;="&amp;A!A262)</f>
        <v>8</v>
      </c>
      <c r="B262" s="24">
        <v>261</v>
      </c>
      <c r="C262" s="29" t="str">
        <f t="array" ref="C262">INDEX(A!$A$2:$A$1001,MATCH(EF!B262,EF!$A$2:$A$1001,0))</f>
        <v>Sistema para el Desarrollo Integral de la Familia del municipio de Juanacatlán</v>
      </c>
      <c r="D262" s="29" t="str">
        <f t="array" ref="D262">INDEX(A!$B$2:$B$1001,MATCH(EF!C262,A!$A$2:$A$1001,0))</f>
        <v>Municipal</v>
      </c>
      <c r="E262" s="29" t="str">
        <f t="array" ref="E262">INDEX(A!$C$2:$C$1001,MATCH(EF!C262,A!$A$2:$A$1001,0))</f>
        <v>Sí</v>
      </c>
      <c r="F262" s="29">
        <f t="array" ref="F262">INDEX(A!$D$2:$D$1001,MATCH(EF!C262,A!$A$2:$A$1001,0))</f>
        <v>51</v>
      </c>
      <c r="G262" s="29" t="str">
        <f t="array" ref="G262">INDEX(A!$E$2:$E$1001,MATCH(EF!C262,A!$A$2:$A$1001,0))</f>
        <v>Asistencia social</v>
      </c>
      <c r="H262" s="29" t="str">
        <f t="array" ref="H262">INDEX(A!$F$2:$F$1001,MATCH(EF!C262,A!$A$2:$A$1001,0))</f>
        <v>Ejecutivo</v>
      </c>
      <c r="I262" s="29" t="str">
        <f t="array" ref="I262">INDEX(A!$G$2:$G$1001,MATCH(EF!C262,A!$A$2:$A$1001,0))</f>
        <v>OPD</v>
      </c>
      <c r="J262" s="29">
        <f t="array" ref="J262">INDEX(A!$H$2:$H$1001,MATCH(EF!C262,A!$A$2:$A$1001,0))</f>
        <v>1987</v>
      </c>
      <c r="K262" s="29" t="str">
        <f t="array" ref="K262">INDEX(A!$I$2:$I$1001,MATCH(EF!C262,A!$A$2:$A$1001,0))</f>
        <v>NA</v>
      </c>
      <c r="L262" s="29" t="str">
        <f t="array" ref="L262">INDEX(A!$J$2:$J$1001,MATCH(EF!C262,A!$A$2:$A$1001,0))</f>
        <v>Decreto número 12815</v>
      </c>
      <c r="M262" s="29">
        <f t="array" ref="M262">INDEX(A!$K$2:$K$1001,MATCH(EF!C262,A!$A$2:$A$1001,0))</f>
        <v>705101</v>
      </c>
      <c r="N262" s="29">
        <f t="array" ref="N262">INDEX(A!$L$2:$L$1001,MATCH(EF!C262,A!$A$2:$A$1001,0))</f>
        <v>0</v>
      </c>
      <c r="O262" s="30" t="str">
        <f t="shared" si="2"/>
        <v>7</v>
      </c>
      <c r="P262" s="30" t="str">
        <f t="shared" si="3"/>
        <v>051</v>
      </c>
      <c r="Q262" s="30" t="str">
        <f t="array" ref="Q262">IF(O262="7",IF(P262="000","Sin región al ser un intermunicipal",INDEX(B!$C$2:$C$126,MATCH(EF!P262,B!$A$2:$A$126,0))),"Sin región al ser un ente Estatal")</f>
        <v>Centro</v>
      </c>
      <c r="R262" s="31">
        <f t="array" ref="R262">IF(O262="7",IF(P262="000","N/A",INDEX(B!$D$2:$D$126,MATCH(EF!P262,B!$A$2:$A$126,0))),B!$D$127)</f>
        <v>17955</v>
      </c>
      <c r="S262" s="31">
        <f t="array" ref="S262">IF(O262="7",IF(P262="000","N/A",INDEX(B!$E$2:$E$126,MATCH(EF!P262,B!$A$2:$A$126,0))),B!$E$127)</f>
        <v>30855</v>
      </c>
    </row>
    <row r="263" spans="1:19" ht="15.75" customHeight="1">
      <c r="A263" s="23">
        <f>COUNTIF(A!$A$2:$A$1001,"&lt;="&amp;A!A263)</f>
        <v>109</v>
      </c>
      <c r="B263" s="24">
        <v>262</v>
      </c>
      <c r="C263" s="29" t="str">
        <f t="array" ref="C263">INDEX(A!$A$2:$A$1001,MATCH(EF!B263,EF!$A$2:$A$1001,0))</f>
        <v>Sistema para el Desarrollo Integral de la Familia del municipio de Juchitlán</v>
      </c>
      <c r="D263" s="29" t="str">
        <f t="array" ref="D263">INDEX(A!$B$2:$B$1001,MATCH(EF!C263,A!$A$2:$A$1001,0))</f>
        <v>Municipal</v>
      </c>
      <c r="E263" s="29" t="str">
        <f t="array" ref="E263">INDEX(A!$C$2:$C$1001,MATCH(EF!C263,A!$A$2:$A$1001,0))</f>
        <v>Sí</v>
      </c>
      <c r="F263" s="29">
        <f t="array" ref="F263">INDEX(A!$D$2:$D$1001,MATCH(EF!C263,A!$A$2:$A$1001,0))</f>
        <v>52</v>
      </c>
      <c r="G263" s="29" t="str">
        <f t="array" ref="G263">INDEX(A!$E$2:$E$1001,MATCH(EF!C263,A!$A$2:$A$1001,0))</f>
        <v>Asistencia social</v>
      </c>
      <c r="H263" s="29" t="str">
        <f t="array" ref="H263">INDEX(A!$F$2:$F$1001,MATCH(EF!C263,A!$A$2:$A$1001,0))</f>
        <v>Ejecutivo</v>
      </c>
      <c r="I263" s="29" t="str">
        <f t="array" ref="I263">INDEX(A!$G$2:$G$1001,MATCH(EF!C263,A!$A$2:$A$1001,0))</f>
        <v>OPD</v>
      </c>
      <c r="J263" s="29">
        <f t="array" ref="J263">INDEX(A!$H$2:$H$1001,MATCH(EF!C263,A!$A$2:$A$1001,0))</f>
        <v>1989</v>
      </c>
      <c r="K263" s="29" t="str">
        <f t="array" ref="K263">INDEX(A!$I$2:$I$1001,MATCH(EF!C263,A!$A$2:$A$1001,0))</f>
        <v>NA</v>
      </c>
      <c r="L263" s="29" t="str">
        <f t="array" ref="L263">INDEX(A!$J$2:$J$1001,MATCH(EF!C263,A!$A$2:$A$1001,0))</f>
        <v>Decreto número 13574</v>
      </c>
      <c r="M263" s="29">
        <f t="array" ref="M263">INDEX(A!$K$2:$K$1001,MATCH(EF!C263,A!$A$2:$A$1001,0))</f>
        <v>705201</v>
      </c>
      <c r="N263" s="29">
        <f t="array" ref="N263">INDEX(A!$L$2:$L$1001,MATCH(EF!C263,A!$A$2:$A$1001,0))</f>
        <v>0</v>
      </c>
      <c r="O263" s="30" t="str">
        <f t="shared" si="2"/>
        <v>7</v>
      </c>
      <c r="P263" s="30" t="str">
        <f t="shared" si="3"/>
        <v>052</v>
      </c>
      <c r="Q263" s="30" t="str">
        <f t="array" ref="Q263">IF(O263="7",IF(P263="000","Sin región al ser un intermunicipal",INDEX(B!$C$2:$C$126,MATCH(EF!P263,B!$A$2:$A$126,0))),"Sin región al ser un ente Estatal")</f>
        <v>Sierra de Amula</v>
      </c>
      <c r="R263" s="31">
        <f t="array" ref="R263">IF(O263="7",IF(P263="000","N/A",INDEX(B!$D$2:$D$126,MATCH(EF!P263,B!$A$2:$A$126,0))),B!$D$127)</f>
        <v>5638</v>
      </c>
      <c r="S263" s="31">
        <f t="array" ref="S263">IF(O263="7",IF(P263="000","N/A",INDEX(B!$E$2:$E$126,MATCH(EF!P263,B!$A$2:$A$126,0))),B!$E$127)</f>
        <v>5534</v>
      </c>
    </row>
    <row r="264" spans="1:19" ht="15.75" customHeight="1">
      <c r="A264" s="23">
        <f>COUNTIF(A!$A$2:$A$1001,"&lt;="&amp;A!A264)</f>
        <v>118</v>
      </c>
      <c r="B264" s="24">
        <v>263</v>
      </c>
      <c r="C264" s="29" t="str">
        <f t="array" ref="C264">INDEX(A!$A$2:$A$1001,MATCH(EF!B264,EF!$A$2:$A$1001,0))</f>
        <v>Sistema para el Desarrollo Integral de la Familia del municipio de La Barca, Jalisco</v>
      </c>
      <c r="D264" s="29" t="str">
        <f t="array" ref="D264">INDEX(A!$B$2:$B$1001,MATCH(EF!C264,A!$A$2:$A$1001,0))</f>
        <v>Municipal</v>
      </c>
      <c r="E264" s="29" t="str">
        <f t="array" ref="E264">INDEX(A!$C$2:$C$1001,MATCH(EF!C264,A!$A$2:$A$1001,0))</f>
        <v>Sí</v>
      </c>
      <c r="F264" s="29">
        <f t="array" ref="F264">INDEX(A!$D$2:$D$1001,MATCH(EF!C264,A!$A$2:$A$1001,0))</f>
        <v>18</v>
      </c>
      <c r="G264" s="29" t="str">
        <f t="array" ref="G264">INDEX(A!$E$2:$E$1001,MATCH(EF!C264,A!$A$2:$A$1001,0))</f>
        <v>Asistencia social</v>
      </c>
      <c r="H264" s="29" t="str">
        <f t="array" ref="H264">INDEX(A!$F$2:$F$1001,MATCH(EF!C264,A!$A$2:$A$1001,0))</f>
        <v>Ejecutivo</v>
      </c>
      <c r="I264" s="29" t="str">
        <f t="array" ref="I264">INDEX(A!$G$2:$G$1001,MATCH(EF!C264,A!$A$2:$A$1001,0))</f>
        <v>OPD</v>
      </c>
      <c r="J264" s="29">
        <f t="array" ref="J264">INDEX(A!$H$2:$H$1001,MATCH(EF!C264,A!$A$2:$A$1001,0))</f>
        <v>1985</v>
      </c>
      <c r="K264" s="29" t="str">
        <f t="array" ref="K264">INDEX(A!$I$2:$I$1001,MATCH(EF!C264,A!$A$2:$A$1001,0))</f>
        <v>NA</v>
      </c>
      <c r="L264" s="29" t="str">
        <f t="array" ref="L264">INDEX(A!$J$2:$J$1001,MATCH(EF!C264,A!$A$2:$A$1001,0))</f>
        <v xml:space="preserve">Decreto N.° 12025  </v>
      </c>
      <c r="M264" s="29">
        <f t="array" ref="M264">INDEX(A!$K$2:$K$1001,MATCH(EF!C264,A!$A$2:$A$1001,0))</f>
        <v>701801</v>
      </c>
      <c r="N264" s="29">
        <f t="array" ref="N264">INDEX(A!$L$2:$L$1001,MATCH(EF!C264,A!$A$2:$A$1001,0))</f>
        <v>0</v>
      </c>
      <c r="O264" s="30" t="str">
        <f t="shared" si="2"/>
        <v>7</v>
      </c>
      <c r="P264" s="30" t="str">
        <f t="shared" si="3"/>
        <v>018</v>
      </c>
      <c r="Q264" s="30" t="str">
        <f t="array" ref="Q264">IF(O264="7",IF(P264="000","Sin región al ser un intermunicipal",INDEX(B!$C$2:$C$126,MATCH(EF!P264,B!$A$2:$A$126,0))),"Sin región al ser un ente Estatal")</f>
        <v>Ciénega</v>
      </c>
      <c r="R264" s="31">
        <f t="array" ref="R264">IF(O264="7",IF(P264="000","N/A",INDEX(B!$D$2:$D$126,MATCH(EF!P264,B!$A$2:$A$126,0))),B!$D$127)</f>
        <v>65055</v>
      </c>
      <c r="S264" s="31">
        <f t="array" ref="S264">IF(O264="7",IF(P264="000","N/A",INDEX(B!$E$2:$E$126,MATCH(EF!P264,B!$A$2:$A$126,0))),B!$E$127)</f>
        <v>67937</v>
      </c>
    </row>
    <row r="265" spans="1:19" ht="15.75" customHeight="1">
      <c r="A265" s="23">
        <f>COUNTIF(A!$A$2:$A$1001,"&lt;="&amp;A!A265)</f>
        <v>180</v>
      </c>
      <c r="B265" s="24">
        <v>264</v>
      </c>
      <c r="C265" s="29" t="str">
        <f t="array" ref="C265">INDEX(A!$A$2:$A$1001,MATCH(EF!B265,EF!$A$2:$A$1001,0))</f>
        <v>Sistema para el Desarrollo Integral de la Familia del municipio de La Huerta</v>
      </c>
      <c r="D265" s="29" t="str">
        <f t="array" ref="D265">INDEX(A!$B$2:$B$1001,MATCH(EF!C265,A!$A$2:$A$1001,0))</f>
        <v>Municipal</v>
      </c>
      <c r="E265" s="29" t="str">
        <f t="array" ref="E265">INDEX(A!$C$2:$C$1001,MATCH(EF!C265,A!$A$2:$A$1001,0))</f>
        <v>Sí</v>
      </c>
      <c r="F265" s="29">
        <f t="array" ref="F265">INDEX(A!$D$2:$D$1001,MATCH(EF!C265,A!$A$2:$A$1001,0))</f>
        <v>43</v>
      </c>
      <c r="G265" s="29" t="str">
        <f t="array" ref="G265">INDEX(A!$E$2:$E$1001,MATCH(EF!C265,A!$A$2:$A$1001,0))</f>
        <v>Asistencia social</v>
      </c>
      <c r="H265" s="29" t="str">
        <f t="array" ref="H265">INDEX(A!$F$2:$F$1001,MATCH(EF!C265,A!$A$2:$A$1001,0))</f>
        <v>Ejecutivo</v>
      </c>
      <c r="I265" s="29" t="str">
        <f t="array" ref="I265">INDEX(A!$G$2:$G$1001,MATCH(EF!C265,A!$A$2:$A$1001,0))</f>
        <v>OPD</v>
      </c>
      <c r="J265" s="29">
        <f t="array" ref="J265">INDEX(A!$H$2:$H$1001,MATCH(EF!C265,A!$A$2:$A$1001,0))</f>
        <v>1986</v>
      </c>
      <c r="K265" s="29" t="str">
        <f t="array" ref="K265">INDEX(A!$I$2:$I$1001,MATCH(EF!C265,A!$A$2:$A$1001,0))</f>
        <v>NA</v>
      </c>
      <c r="L265" s="29" t="str">
        <f t="array" ref="L265">INDEX(A!$J$2:$J$1001,MATCH(EF!C265,A!$A$2:$A$1001,0))</f>
        <v>Decreto número 12505</v>
      </c>
      <c r="M265" s="29">
        <f t="array" ref="M265">INDEX(A!$K$2:$K$1001,MATCH(EF!C265,A!$A$2:$A$1001,0))</f>
        <v>704301</v>
      </c>
      <c r="N265" s="29">
        <f t="array" ref="N265">INDEX(A!$L$2:$L$1001,MATCH(EF!C265,A!$A$2:$A$1001,0))</f>
        <v>0</v>
      </c>
      <c r="O265" s="30" t="str">
        <f t="shared" si="2"/>
        <v>7</v>
      </c>
      <c r="P265" s="30" t="str">
        <f t="shared" si="3"/>
        <v>043</v>
      </c>
      <c r="Q265" s="30" t="str">
        <f t="array" ref="Q265">IF(O265="7",IF(P265="000","Sin región al ser un intermunicipal",INDEX(B!$C$2:$C$126,MATCH(EF!P265,B!$A$2:$A$126,0))),"Sin región al ser un ente Estatal")</f>
        <v>Costa Sur</v>
      </c>
      <c r="R265" s="31">
        <f t="array" ref="R265">IF(O265="7",IF(P265="000","N/A",INDEX(B!$D$2:$D$126,MATCH(EF!P265,B!$A$2:$A$126,0))),B!$D$127)</f>
        <v>24563</v>
      </c>
      <c r="S265" s="31">
        <f t="array" ref="S265">IF(O265="7",IF(P265="000","N/A",INDEX(B!$E$2:$E$126,MATCH(EF!P265,B!$A$2:$A$126,0))),B!$E$127)</f>
        <v>23258</v>
      </c>
    </row>
    <row r="266" spans="1:19" ht="15.75" customHeight="1">
      <c r="A266" s="23">
        <f>COUNTIF(A!$A$2:$A$1001,"&lt;="&amp;A!A266)</f>
        <v>91</v>
      </c>
      <c r="B266" s="24">
        <v>265</v>
      </c>
      <c r="C266" s="29" t="str">
        <f t="array" ref="C266">INDEX(A!$A$2:$A$1001,MATCH(EF!B266,EF!$A$2:$A$1001,0))</f>
        <v>Sistema para el Desarrollo Integral de la Familia del municipio de La Manzanilla de la Paz</v>
      </c>
      <c r="D266" s="29" t="str">
        <f t="array" ref="D266">INDEX(A!$B$2:$B$1001,MATCH(EF!C266,A!$A$2:$A$1001,0))</f>
        <v>Municipal</v>
      </c>
      <c r="E266" s="29" t="str">
        <f t="array" ref="E266">INDEX(A!$C$2:$C$1001,MATCH(EF!C266,A!$A$2:$A$1001,0))</f>
        <v>Sí</v>
      </c>
      <c r="F266" s="29">
        <f t="array" ref="F266">INDEX(A!$D$2:$D$1001,MATCH(EF!C266,A!$A$2:$A$1001,0))</f>
        <v>57</v>
      </c>
      <c r="G266" s="29" t="str">
        <f t="array" ref="G266">INDEX(A!$E$2:$E$1001,MATCH(EF!C266,A!$A$2:$A$1001,0))</f>
        <v>Asistencia social</v>
      </c>
      <c r="H266" s="29" t="str">
        <f t="array" ref="H266">INDEX(A!$F$2:$F$1001,MATCH(EF!C266,A!$A$2:$A$1001,0))</f>
        <v>Ejecutivo</v>
      </c>
      <c r="I266" s="29" t="str">
        <f t="array" ref="I266">INDEX(A!$G$2:$G$1001,MATCH(EF!C266,A!$A$2:$A$1001,0))</f>
        <v>OPD</v>
      </c>
      <c r="J266" s="29">
        <f t="array" ref="J266">INDEX(A!$H$2:$H$1001,MATCH(EF!C266,A!$A$2:$A$1001,0))</f>
        <v>1989</v>
      </c>
      <c r="K266" s="29" t="str">
        <f t="array" ref="K266">INDEX(A!$I$2:$I$1001,MATCH(EF!C266,A!$A$2:$A$1001,0))</f>
        <v>NA</v>
      </c>
      <c r="L266" s="29" t="str">
        <f t="array" ref="L266">INDEX(A!$J$2:$J$1001,MATCH(EF!C266,A!$A$2:$A$1001,0))</f>
        <v>Decreto número 13756</v>
      </c>
      <c r="M266" s="29">
        <f t="array" ref="M266">INDEX(A!$K$2:$K$1001,MATCH(EF!C266,A!$A$2:$A$1001,0))</f>
        <v>705701</v>
      </c>
      <c r="N266" s="29">
        <f t="array" ref="N266">INDEX(A!$L$2:$L$1001,MATCH(EF!C266,A!$A$2:$A$1001,0))</f>
        <v>0</v>
      </c>
      <c r="O266" s="30" t="str">
        <f t="shared" si="2"/>
        <v>7</v>
      </c>
      <c r="P266" s="30" t="str">
        <f t="shared" si="3"/>
        <v>057</v>
      </c>
      <c r="Q266" s="30" t="str">
        <f t="array" ref="Q266">IF(O266="7",IF(P266="000","Sin región al ser un intermunicipal",INDEX(B!$C$2:$C$126,MATCH(EF!P266,B!$A$2:$A$126,0))),"Sin región al ser un ente Estatal")</f>
        <v>Sureste</v>
      </c>
      <c r="R266" s="31">
        <f t="array" ref="R266">IF(O266="7",IF(P266="000","N/A",INDEX(B!$D$2:$D$126,MATCH(EF!P266,B!$A$2:$A$126,0))),B!$D$127)</f>
        <v>3688</v>
      </c>
      <c r="S266" s="31">
        <f t="array" ref="S266">IF(O266="7",IF(P266="000","N/A",INDEX(B!$E$2:$E$126,MATCH(EF!P266,B!$A$2:$A$126,0))),B!$E$127)</f>
        <v>4099</v>
      </c>
    </row>
    <row r="267" spans="1:19" ht="15.75" customHeight="1">
      <c r="A267" s="23">
        <f>COUNTIF(A!$A$2:$A$1001,"&lt;="&amp;A!A267)</f>
        <v>73</v>
      </c>
      <c r="B267" s="24">
        <v>266</v>
      </c>
      <c r="C267" s="29" t="str">
        <f t="array" ref="C267">INDEX(A!$A$2:$A$1001,MATCH(EF!B267,EF!$A$2:$A$1001,0))</f>
        <v>Sistema para el Desarrollo Integral de la Familia del municipio de Lagos de Moreno</v>
      </c>
      <c r="D267" s="29" t="str">
        <f t="array" ref="D267">INDEX(A!$B$2:$B$1001,MATCH(EF!C267,A!$A$2:$A$1001,0))</f>
        <v>Municipal</v>
      </c>
      <c r="E267" s="29" t="str">
        <f t="array" ref="E267">INDEX(A!$C$2:$C$1001,MATCH(EF!C267,A!$A$2:$A$1001,0))</f>
        <v>Sí</v>
      </c>
      <c r="F267" s="29">
        <f t="array" ref="F267">INDEX(A!$D$2:$D$1001,MATCH(EF!C267,A!$A$2:$A$1001,0))</f>
        <v>53</v>
      </c>
      <c r="G267" s="29" t="str">
        <f t="array" ref="G267">INDEX(A!$E$2:$E$1001,MATCH(EF!C267,A!$A$2:$A$1001,0))</f>
        <v>Asistencia social</v>
      </c>
      <c r="H267" s="29" t="str">
        <f t="array" ref="H267">INDEX(A!$F$2:$F$1001,MATCH(EF!C267,A!$A$2:$A$1001,0))</f>
        <v>Ejecutivo</v>
      </c>
      <c r="I267" s="29" t="str">
        <f t="array" ref="I267">INDEX(A!$G$2:$G$1001,MATCH(EF!C267,A!$A$2:$A$1001,0))</f>
        <v>OPD</v>
      </c>
      <c r="J267" s="29">
        <f t="array" ref="J267">INDEX(A!$H$2:$H$1001,MATCH(EF!C267,A!$A$2:$A$1001,0))</f>
        <v>1985</v>
      </c>
      <c r="K267" s="29" t="str">
        <f t="array" ref="K267">INDEX(A!$I$2:$I$1001,MATCH(EF!C267,A!$A$2:$A$1001,0))</f>
        <v>NA</v>
      </c>
      <c r="L267" s="29" t="str">
        <f t="array" ref="L267">INDEX(A!$J$2:$J$1001,MATCH(EF!C267,A!$A$2:$A$1001,0))</f>
        <v>Decreto N.° 12035</v>
      </c>
      <c r="M267" s="29">
        <f t="array" ref="M267">INDEX(A!$K$2:$K$1001,MATCH(EF!C267,A!$A$2:$A$1001,0))</f>
        <v>705301</v>
      </c>
      <c r="N267" s="29">
        <f t="array" ref="N267">INDEX(A!$L$2:$L$1001,MATCH(EF!C267,A!$A$2:$A$1001,0))</f>
        <v>0</v>
      </c>
      <c r="O267" s="30" t="str">
        <f t="shared" si="2"/>
        <v>7</v>
      </c>
      <c r="P267" s="30" t="str">
        <f t="shared" si="3"/>
        <v>053</v>
      </c>
      <c r="Q267" s="30" t="str">
        <f t="array" ref="Q267">IF(O267="7",IF(P267="000","Sin región al ser un intermunicipal",INDEX(B!$C$2:$C$126,MATCH(EF!P267,B!$A$2:$A$126,0))),"Sin región al ser un ente Estatal")</f>
        <v>Altos Norte</v>
      </c>
      <c r="R267" s="31">
        <f t="array" ref="R267">IF(O267="7",IF(P267="000","N/A",INDEX(B!$D$2:$D$126,MATCH(EF!P267,B!$A$2:$A$126,0))),B!$D$127)</f>
        <v>164981</v>
      </c>
      <c r="S267" s="31">
        <f t="array" ref="S267">IF(O267="7",IF(P267="000","N/A",INDEX(B!$E$2:$E$126,MATCH(EF!P267,B!$A$2:$A$126,0))),B!$E$127)</f>
        <v>172403</v>
      </c>
    </row>
    <row r="268" spans="1:19" ht="15.75" customHeight="1">
      <c r="A268" s="23">
        <f>COUNTIF(A!$A$2:$A$1001,"&lt;="&amp;A!A268)</f>
        <v>166</v>
      </c>
      <c r="B268" s="24">
        <v>267</v>
      </c>
      <c r="C268" s="29" t="str">
        <f t="array" ref="C268">INDEX(A!$A$2:$A$1001,MATCH(EF!B268,EF!$A$2:$A$1001,0))</f>
        <v>Sistema para el Desarrollo Integral de la Familia del municipio de Magdalena</v>
      </c>
      <c r="D268" s="29" t="str">
        <f t="array" ref="D268">INDEX(A!$B$2:$B$1001,MATCH(EF!C268,A!$A$2:$A$1001,0))</f>
        <v>Municipal</v>
      </c>
      <c r="E268" s="29" t="str">
        <f t="array" ref="E268">INDEX(A!$C$2:$C$1001,MATCH(EF!C268,A!$A$2:$A$1001,0))</f>
        <v>Sí</v>
      </c>
      <c r="F268" s="29">
        <f t="array" ref="F268">INDEX(A!$D$2:$D$1001,MATCH(EF!C268,A!$A$2:$A$1001,0))</f>
        <v>55</v>
      </c>
      <c r="G268" s="29" t="str">
        <f t="array" ref="G268">INDEX(A!$E$2:$E$1001,MATCH(EF!C268,A!$A$2:$A$1001,0))</f>
        <v>Asistencia social</v>
      </c>
      <c r="H268" s="29" t="str">
        <f t="array" ref="H268">INDEX(A!$F$2:$F$1001,MATCH(EF!C268,A!$A$2:$A$1001,0))</f>
        <v>Ejecutivo</v>
      </c>
      <c r="I268" s="29" t="str">
        <f t="array" ref="I268">INDEX(A!$G$2:$G$1001,MATCH(EF!C268,A!$A$2:$A$1001,0))</f>
        <v>OPD</v>
      </c>
      <c r="J268" s="29">
        <f t="array" ref="J268">INDEX(A!$H$2:$H$1001,MATCH(EF!C268,A!$A$2:$A$1001,0))</f>
        <v>1986</v>
      </c>
      <c r="K268" s="29" t="str">
        <f t="array" ref="K268">INDEX(A!$I$2:$I$1001,MATCH(EF!C268,A!$A$2:$A$1001,0))</f>
        <v>NA</v>
      </c>
      <c r="L268" s="29" t="str">
        <f t="array" ref="L268">INDEX(A!$J$2:$J$1001,MATCH(EF!C268,A!$A$2:$A$1001,0))</f>
        <v>Decreto N. °12470</v>
      </c>
      <c r="M268" s="29">
        <f t="array" ref="M268">INDEX(A!$K$2:$K$1001,MATCH(EF!C268,A!$A$2:$A$1001,0))</f>
        <v>705501</v>
      </c>
      <c r="N268" s="29">
        <f t="array" ref="N268">INDEX(A!$L$2:$L$1001,MATCH(EF!C268,A!$A$2:$A$1001,0))</f>
        <v>0</v>
      </c>
      <c r="O268" s="30" t="str">
        <f t="shared" si="2"/>
        <v>7</v>
      </c>
      <c r="P268" s="30" t="str">
        <f t="shared" si="3"/>
        <v>055</v>
      </c>
      <c r="Q268" s="30" t="str">
        <f t="array" ref="Q268">IF(O268="7",IF(P268="000","Sin región al ser un intermunicipal",INDEX(B!$C$2:$C$126,MATCH(EF!P268,B!$A$2:$A$126,0))),"Sin región al ser un ente Estatal")</f>
        <v>Valles</v>
      </c>
      <c r="R268" s="31">
        <f t="array" ref="R268">IF(O268="7",IF(P268="000","N/A",INDEX(B!$D$2:$D$126,MATCH(EF!P268,B!$A$2:$A$126,0))),B!$D$127)</f>
        <v>22643</v>
      </c>
      <c r="S268" s="31">
        <f t="array" ref="S268">IF(O268="7",IF(P268="000","N/A",INDEX(B!$E$2:$E$126,MATCH(EF!P268,B!$A$2:$A$126,0))),B!$E$127)</f>
        <v>21781</v>
      </c>
    </row>
    <row r="269" spans="1:19" ht="15.75" customHeight="1">
      <c r="A269" s="23">
        <f>COUNTIF(A!$A$2:$A$1001,"&lt;="&amp;A!A269)</f>
        <v>187</v>
      </c>
      <c r="B269" s="24">
        <v>268</v>
      </c>
      <c r="C269" s="29" t="str">
        <f t="array" ref="C269">INDEX(A!$A$2:$A$1001,MATCH(EF!B269,EF!$A$2:$A$1001,0))</f>
        <v>Sistema para el Desarrollo Integral de la Familia del municipio de Mascota, Jalisco</v>
      </c>
      <c r="D269" s="29" t="str">
        <f t="array" ref="D269">INDEX(A!$B$2:$B$1001,MATCH(EF!C269,A!$A$2:$A$1001,0))</f>
        <v>Municipal</v>
      </c>
      <c r="E269" s="29" t="str">
        <f t="array" ref="E269">INDEX(A!$C$2:$C$1001,MATCH(EF!C269,A!$A$2:$A$1001,0))</f>
        <v>Sí</v>
      </c>
      <c r="F269" s="29">
        <f t="array" ref="F269">INDEX(A!$D$2:$D$1001,MATCH(EF!C269,A!$A$2:$A$1001,0))</f>
        <v>58</v>
      </c>
      <c r="G269" s="29" t="str">
        <f t="array" ref="G269">INDEX(A!$E$2:$E$1001,MATCH(EF!C269,A!$A$2:$A$1001,0))</f>
        <v>Asistencia social</v>
      </c>
      <c r="H269" s="29" t="str">
        <f t="array" ref="H269">INDEX(A!$F$2:$F$1001,MATCH(EF!C269,A!$A$2:$A$1001,0))</f>
        <v>Ejecutivo</v>
      </c>
      <c r="I269" s="29" t="str">
        <f t="array" ref="I269">INDEX(A!$G$2:$G$1001,MATCH(EF!C269,A!$A$2:$A$1001,0))</f>
        <v>OPD</v>
      </c>
      <c r="J269" s="29">
        <f t="array" ref="J269">INDEX(A!$H$2:$H$1001,MATCH(EF!C269,A!$A$2:$A$1001,0))</f>
        <v>1986</v>
      </c>
      <c r="K269" s="29" t="str">
        <f t="array" ref="K269">INDEX(A!$I$2:$I$1001,MATCH(EF!C269,A!$A$2:$A$1001,0))</f>
        <v>NA</v>
      </c>
      <c r="L269" s="29" t="str">
        <f t="array" ref="L269">INDEX(A!$J$2:$J$1001,MATCH(EF!C269,A!$A$2:$A$1001,0))</f>
        <v>Decreto 12388</v>
      </c>
      <c r="M269" s="29">
        <f t="array" ref="M269">INDEX(A!$K$2:$K$1001,MATCH(EF!C269,A!$A$2:$A$1001,0))</f>
        <v>705801</v>
      </c>
      <c r="N269" s="29">
        <f t="array" ref="N269">INDEX(A!$L$2:$L$1001,MATCH(EF!C269,A!$A$2:$A$1001,0))</f>
        <v>0</v>
      </c>
      <c r="O269" s="30" t="str">
        <f t="shared" si="2"/>
        <v>7</v>
      </c>
      <c r="P269" s="30" t="str">
        <f t="shared" si="3"/>
        <v>058</v>
      </c>
      <c r="Q269" s="30" t="str">
        <f t="array" ref="Q269">IF(O269="7",IF(P269="000","Sin región al ser un intermunicipal",INDEX(B!$C$2:$C$126,MATCH(EF!P269,B!$A$2:$A$126,0))),"Sin región al ser un ente Estatal")</f>
        <v>Costa Sierra Occidental</v>
      </c>
      <c r="R269" s="31">
        <f t="array" ref="R269">IF(O269="7",IF(P269="000","N/A",INDEX(B!$D$2:$D$126,MATCH(EF!P269,B!$A$2:$A$126,0))),B!$D$127)</f>
        <v>14477</v>
      </c>
      <c r="S269" s="31">
        <f t="array" ref="S269">IF(O269="7",IF(P269="000","N/A",INDEX(B!$E$2:$E$126,MATCH(EF!P269,B!$A$2:$A$126,0))),B!$E$127)</f>
        <v>14451</v>
      </c>
    </row>
    <row r="270" spans="1:19" ht="15.75" customHeight="1">
      <c r="A270" s="23">
        <f>COUNTIF(A!$A$2:$A$1001,"&lt;="&amp;A!A270)</f>
        <v>155</v>
      </c>
      <c r="B270" s="24">
        <v>269</v>
      </c>
      <c r="C270" s="29" t="str">
        <f t="array" ref="C270">INDEX(A!$A$2:$A$1001,MATCH(EF!B270,EF!$A$2:$A$1001,0))</f>
        <v>Sistema para el Desarrollo Integral de la Familia del municipio de Mazamitla</v>
      </c>
      <c r="D270" s="29" t="str">
        <f t="array" ref="D270">INDEX(A!$B$2:$B$1001,MATCH(EF!C270,A!$A$2:$A$1001,0))</f>
        <v>Municipal</v>
      </c>
      <c r="E270" s="29" t="str">
        <f t="array" ref="E270">INDEX(A!$C$2:$C$1001,MATCH(EF!C270,A!$A$2:$A$1001,0))</f>
        <v>Sí</v>
      </c>
      <c r="F270" s="29">
        <f t="array" ref="F270">INDEX(A!$D$2:$D$1001,MATCH(EF!C270,A!$A$2:$A$1001,0))</f>
        <v>59</v>
      </c>
      <c r="G270" s="29" t="str">
        <f t="array" ref="G270">INDEX(A!$E$2:$E$1001,MATCH(EF!C270,A!$A$2:$A$1001,0))</f>
        <v>Asistencia social</v>
      </c>
      <c r="H270" s="29" t="str">
        <f t="array" ref="H270">INDEX(A!$F$2:$F$1001,MATCH(EF!C270,A!$A$2:$A$1001,0))</f>
        <v>Ejecutivo</v>
      </c>
      <c r="I270" s="29" t="str">
        <f t="array" ref="I270">INDEX(A!$G$2:$G$1001,MATCH(EF!C270,A!$A$2:$A$1001,0))</f>
        <v>OPD</v>
      </c>
      <c r="J270" s="29">
        <f t="array" ref="J270">INDEX(A!$H$2:$H$1001,MATCH(EF!C270,A!$A$2:$A$1001,0))</f>
        <v>1989</v>
      </c>
      <c r="K270" s="29" t="str">
        <f t="array" ref="K270">INDEX(A!$I$2:$I$1001,MATCH(EF!C270,A!$A$2:$A$1001,0))</f>
        <v>NA</v>
      </c>
      <c r="L270" s="29" t="str">
        <f t="array" ref="L270">INDEX(A!$J$2:$J$1001,MATCH(EF!C270,A!$A$2:$A$1001,0))</f>
        <v>Decreto número 13614</v>
      </c>
      <c r="M270" s="29">
        <f t="array" ref="M270">INDEX(A!$K$2:$K$1001,MATCH(EF!C270,A!$A$2:$A$1001,0))</f>
        <v>705901</v>
      </c>
      <c r="N270" s="29">
        <f t="array" ref="N270">INDEX(A!$L$2:$L$1001,MATCH(EF!C270,A!$A$2:$A$1001,0))</f>
        <v>0</v>
      </c>
      <c r="O270" s="30" t="str">
        <f t="shared" si="2"/>
        <v>7</v>
      </c>
      <c r="P270" s="30" t="str">
        <f t="shared" si="3"/>
        <v>059</v>
      </c>
      <c r="Q270" s="30" t="str">
        <f t="array" ref="Q270">IF(O270="7",IF(P270="000","Sin región al ser un intermunicipal",INDEX(B!$C$2:$C$126,MATCH(EF!P270,B!$A$2:$A$126,0))),"Sin región al ser un ente Estatal")</f>
        <v>Sureste</v>
      </c>
      <c r="R270" s="31">
        <f t="array" ref="R270">IF(O270="7",IF(P270="000","N/A",INDEX(B!$D$2:$D$126,MATCH(EF!P270,B!$A$2:$A$126,0))),B!$D$127)</f>
        <v>13799</v>
      </c>
      <c r="S270" s="31">
        <f t="array" ref="S270">IF(O270="7",IF(P270="000","N/A",INDEX(B!$E$2:$E$126,MATCH(EF!P270,B!$A$2:$A$126,0))),B!$E$127)</f>
        <v>14043</v>
      </c>
    </row>
    <row r="271" spans="1:19" ht="15.75" customHeight="1">
      <c r="A271" s="23">
        <f>COUNTIF(A!$A$2:$A$1001,"&lt;="&amp;A!A271)</f>
        <v>112</v>
      </c>
      <c r="B271" s="24">
        <v>270</v>
      </c>
      <c r="C271" s="29" t="str">
        <f t="array" ref="C271">INDEX(A!$A$2:$A$1001,MATCH(EF!B271,EF!$A$2:$A$1001,0))</f>
        <v>Sistema para el Desarrollo Integral de la Familia del municipio de Mezquitic</v>
      </c>
      <c r="D271" s="29" t="str">
        <f t="array" ref="D271">INDEX(A!$B$2:$B$1001,MATCH(EF!C271,A!$A$2:$A$1001,0))</f>
        <v>Municipal</v>
      </c>
      <c r="E271" s="29" t="str">
        <f t="array" ref="E271">INDEX(A!$C$2:$C$1001,MATCH(EF!C271,A!$A$2:$A$1001,0))</f>
        <v>Sí</v>
      </c>
      <c r="F271" s="29">
        <f t="array" ref="F271">INDEX(A!$D$2:$D$1001,MATCH(EF!C271,A!$A$2:$A$1001,0))</f>
        <v>61</v>
      </c>
      <c r="G271" s="29" t="str">
        <f t="array" ref="G271">INDEX(A!$E$2:$E$1001,MATCH(EF!C271,A!$A$2:$A$1001,0))</f>
        <v>Asistencia social</v>
      </c>
      <c r="H271" s="29" t="str">
        <f t="array" ref="H271">INDEX(A!$F$2:$F$1001,MATCH(EF!C271,A!$A$2:$A$1001,0))</f>
        <v>Ejecutivo</v>
      </c>
      <c r="I271" s="29" t="str">
        <f t="array" ref="I271">INDEX(A!$G$2:$G$1001,MATCH(EF!C271,A!$A$2:$A$1001,0))</f>
        <v>OPD</v>
      </c>
      <c r="J271" s="29">
        <f t="array" ref="J271">INDEX(A!$H$2:$H$1001,MATCH(EF!C271,A!$A$2:$A$1001,0))</f>
        <v>1986</v>
      </c>
      <c r="K271" s="29" t="str">
        <f t="array" ref="K271">INDEX(A!$I$2:$I$1001,MATCH(EF!C271,A!$A$2:$A$1001,0))</f>
        <v>NA</v>
      </c>
      <c r="L271" s="29" t="str">
        <f t="array" ref="L271">INDEX(A!$J$2:$J$1001,MATCH(EF!C271,A!$A$2:$A$1001,0))</f>
        <v>Decreto número 12395</v>
      </c>
      <c r="M271" s="29">
        <f t="array" ref="M271">INDEX(A!$K$2:$K$1001,MATCH(EF!C271,A!$A$2:$A$1001,0))</f>
        <v>706101</v>
      </c>
      <c r="N271" s="29">
        <f t="array" ref="N271">INDEX(A!$L$2:$L$1001,MATCH(EF!C271,A!$A$2:$A$1001,0))</f>
        <v>0</v>
      </c>
      <c r="O271" s="30" t="str">
        <f t="shared" si="2"/>
        <v>7</v>
      </c>
      <c r="P271" s="30" t="str">
        <f t="shared" si="3"/>
        <v>061</v>
      </c>
      <c r="Q271" s="30" t="str">
        <f t="array" ref="Q271">IF(O271="7",IF(P271="000","Sin región al ser un intermunicipal",INDEX(B!$C$2:$C$126,MATCH(EF!P271,B!$A$2:$A$126,0))),"Sin región al ser un ente Estatal")</f>
        <v>Norte</v>
      </c>
      <c r="R271" s="31">
        <f t="array" ref="R271">IF(O271="7",IF(P271="000","N/A",INDEX(B!$D$2:$D$126,MATCH(EF!P271,B!$A$2:$A$126,0))),B!$D$127)</f>
        <v>19452</v>
      </c>
      <c r="S271" s="31">
        <f t="array" ref="S271">IF(O271="7",IF(P271="000","N/A",INDEX(B!$E$2:$E$126,MATCH(EF!P271,B!$A$2:$A$126,0))),B!$E$127)</f>
        <v>22083</v>
      </c>
    </row>
    <row r="272" spans="1:19" ht="15.75" customHeight="1">
      <c r="A272" s="23">
        <f>COUNTIF(A!$A$2:$A$1001,"&lt;="&amp;A!A272)</f>
        <v>136</v>
      </c>
      <c r="B272" s="24">
        <v>271</v>
      </c>
      <c r="C272" s="29" t="str">
        <f t="array" ref="C272">INDEX(A!$A$2:$A$1001,MATCH(EF!B272,EF!$A$2:$A$1001,0))</f>
        <v>Sistema para el Desarrollo Integral de la Familia del municipio de Mixtlán, Jalisco</v>
      </c>
      <c r="D272" s="29" t="str">
        <f t="array" ref="D272">INDEX(A!$B$2:$B$1001,MATCH(EF!C272,A!$A$2:$A$1001,0))</f>
        <v>Municipal</v>
      </c>
      <c r="E272" s="29" t="str">
        <f t="array" ref="E272">INDEX(A!$C$2:$C$1001,MATCH(EF!C272,A!$A$2:$A$1001,0))</f>
        <v>Sí</v>
      </c>
      <c r="F272" s="29">
        <f t="array" ref="F272">INDEX(A!$D$2:$D$1001,MATCH(EF!C272,A!$A$2:$A$1001,0))</f>
        <v>62</v>
      </c>
      <c r="G272" s="29" t="str">
        <f t="array" ref="G272">INDEX(A!$E$2:$E$1001,MATCH(EF!C272,A!$A$2:$A$1001,0))</f>
        <v>Asistencia social</v>
      </c>
      <c r="H272" s="29" t="str">
        <f t="array" ref="H272">INDEX(A!$F$2:$F$1001,MATCH(EF!C272,A!$A$2:$A$1001,0))</f>
        <v>Ejecutivo</v>
      </c>
      <c r="I272" s="29" t="str">
        <f t="array" ref="I272">INDEX(A!$G$2:$G$1001,MATCH(EF!C272,A!$A$2:$A$1001,0))</f>
        <v>OPD</v>
      </c>
      <c r="J272" s="29">
        <f t="array" ref="J272">INDEX(A!$H$2:$H$1001,MATCH(EF!C272,A!$A$2:$A$1001,0))</f>
        <v>1987</v>
      </c>
      <c r="K272" s="29" t="str">
        <f t="array" ref="K272">INDEX(A!$I$2:$I$1001,MATCH(EF!C272,A!$A$2:$A$1001,0))</f>
        <v>NA</v>
      </c>
      <c r="L272" s="29" t="str">
        <f t="array" ref="L272">INDEX(A!$J$2:$J$1001,MATCH(EF!C272,A!$A$2:$A$1001,0))</f>
        <v>Decreto número 12719</v>
      </c>
      <c r="M272" s="29">
        <f t="array" ref="M272">INDEX(A!$K$2:$K$1001,MATCH(EF!C272,A!$A$2:$A$1001,0))</f>
        <v>706201</v>
      </c>
      <c r="N272" s="29">
        <f t="array" ref="N272">INDEX(A!$L$2:$L$1001,MATCH(EF!C272,A!$A$2:$A$1001,0))</f>
        <v>0</v>
      </c>
      <c r="O272" s="30" t="str">
        <f t="shared" si="2"/>
        <v>7</v>
      </c>
      <c r="P272" s="30" t="str">
        <f t="shared" si="3"/>
        <v>062</v>
      </c>
      <c r="Q272" s="30" t="str">
        <f t="array" ref="Q272">IF(O272="7",IF(P272="000","Sin región al ser un intermunicipal",INDEX(B!$C$2:$C$126,MATCH(EF!P272,B!$A$2:$A$126,0))),"Sin región al ser un ente Estatal")</f>
        <v>Costa Sierra Occidental</v>
      </c>
      <c r="R272" s="31">
        <f t="array" ref="R272">IF(O272="7",IF(P272="000","N/A",INDEX(B!$D$2:$D$126,MATCH(EF!P272,B!$A$2:$A$126,0))),B!$D$127)</f>
        <v>3526</v>
      </c>
      <c r="S272" s="31">
        <f t="array" ref="S272">IF(O272="7",IF(P272="000","N/A",INDEX(B!$E$2:$E$126,MATCH(EF!P272,B!$A$2:$A$126,0))),B!$E$127)</f>
        <v>3638</v>
      </c>
    </row>
    <row r="273" spans="1:19" ht="15.75" customHeight="1">
      <c r="A273" s="23">
        <f>COUNTIF(A!$A$2:$A$1001,"&lt;="&amp;A!A273)</f>
        <v>186</v>
      </c>
      <c r="B273" s="24">
        <v>272</v>
      </c>
      <c r="C273" s="29" t="str">
        <f t="array" ref="C273">INDEX(A!$A$2:$A$1001,MATCH(EF!B273,EF!$A$2:$A$1001,0))</f>
        <v>Sistema para el Desarrollo Integral de la Familia del municipio de Ocotlán, Jalisco</v>
      </c>
      <c r="D273" s="29" t="str">
        <f t="array" ref="D273">INDEX(A!$B$2:$B$1001,MATCH(EF!C273,A!$A$2:$A$1001,0))</f>
        <v>Municipal</v>
      </c>
      <c r="E273" s="29" t="str">
        <f t="array" ref="E273">INDEX(A!$C$2:$C$1001,MATCH(EF!C273,A!$A$2:$A$1001,0))</f>
        <v>Sí</v>
      </c>
      <c r="F273" s="29">
        <f t="array" ref="F273">INDEX(A!$D$2:$D$1001,MATCH(EF!C273,A!$A$2:$A$1001,0))</f>
        <v>63</v>
      </c>
      <c r="G273" s="29" t="str">
        <f t="array" ref="G273">INDEX(A!$E$2:$E$1001,MATCH(EF!C273,A!$A$2:$A$1001,0))</f>
        <v>Asistencia social</v>
      </c>
      <c r="H273" s="29" t="str">
        <f t="array" ref="H273">INDEX(A!$F$2:$F$1001,MATCH(EF!C273,A!$A$2:$A$1001,0))</f>
        <v>Ejecutivo</v>
      </c>
      <c r="I273" s="29" t="str">
        <f t="array" ref="I273">INDEX(A!$G$2:$G$1001,MATCH(EF!C273,A!$A$2:$A$1001,0))</f>
        <v>OPD</v>
      </c>
      <c r="J273" s="29">
        <f t="array" ref="J273">INDEX(A!$H$2:$H$1001,MATCH(EF!C273,A!$A$2:$A$1001,0))</f>
        <v>1986</v>
      </c>
      <c r="K273" s="29" t="str">
        <f t="array" ref="K273">INDEX(A!$I$2:$I$1001,MATCH(EF!C273,A!$A$2:$A$1001,0))</f>
        <v>NA</v>
      </c>
      <c r="L273" s="29" t="str">
        <f t="array" ref="L273">INDEX(A!$J$2:$J$1001,MATCH(EF!C273,A!$A$2:$A$1001,0))</f>
        <v>Decreto número 12474</v>
      </c>
      <c r="M273" s="29">
        <f t="array" ref="M273">INDEX(A!$K$2:$K$1001,MATCH(EF!C273,A!$A$2:$A$1001,0))</f>
        <v>706301</v>
      </c>
      <c r="N273" s="29">
        <f t="array" ref="N273">INDEX(A!$L$2:$L$1001,MATCH(EF!C273,A!$A$2:$A$1001,0))</f>
        <v>0</v>
      </c>
      <c r="O273" s="30" t="str">
        <f t="shared" si="2"/>
        <v>7</v>
      </c>
      <c r="P273" s="30" t="str">
        <f t="shared" si="3"/>
        <v>063</v>
      </c>
      <c r="Q273" s="30" t="str">
        <f t="array" ref="Q273">IF(O273="7",IF(P273="000","Sin región al ser un intermunicipal",INDEX(B!$C$2:$C$126,MATCH(EF!P273,B!$A$2:$A$126,0))),"Sin región al ser un ente Estatal")</f>
        <v>Ciénega</v>
      </c>
      <c r="R273" s="31">
        <f t="array" ref="R273">IF(O273="7",IF(P273="000","N/A",INDEX(B!$D$2:$D$126,MATCH(EF!P273,B!$A$2:$A$126,0))),B!$D$127)</f>
        <v>99461</v>
      </c>
      <c r="S273" s="31">
        <f t="array" ref="S273">IF(O273="7",IF(P273="000","N/A",INDEX(B!$E$2:$E$126,MATCH(EF!P273,B!$A$2:$A$126,0))),B!$E$127)</f>
        <v>106050</v>
      </c>
    </row>
    <row r="274" spans="1:19" ht="15.75" customHeight="1">
      <c r="A274" s="23">
        <f>COUNTIF(A!$A$2:$A$1001,"&lt;="&amp;A!A274)</f>
        <v>202</v>
      </c>
      <c r="B274" s="24">
        <v>273</v>
      </c>
      <c r="C274" s="29" t="str">
        <f t="array" ref="C274">INDEX(A!$A$2:$A$1001,MATCH(EF!B274,EF!$A$2:$A$1001,0))</f>
        <v>Sistema para el Desarrollo Integral de la Familia del municipio de Ojuelos de Jalisco</v>
      </c>
      <c r="D274" s="29" t="str">
        <f t="array" ref="D274">INDEX(A!$B$2:$B$1001,MATCH(EF!C274,A!$A$2:$A$1001,0))</f>
        <v>Municipal</v>
      </c>
      <c r="E274" s="29" t="str">
        <f t="array" ref="E274">INDEX(A!$C$2:$C$1001,MATCH(EF!C274,A!$A$2:$A$1001,0))</f>
        <v>Sí</v>
      </c>
      <c r="F274" s="29">
        <f t="array" ref="F274">INDEX(A!$D$2:$D$1001,MATCH(EF!C274,A!$A$2:$A$1001,0))</f>
        <v>64</v>
      </c>
      <c r="G274" s="29" t="str">
        <f t="array" ref="G274">INDEX(A!$E$2:$E$1001,MATCH(EF!C274,A!$A$2:$A$1001,0))</f>
        <v>Asistencia social</v>
      </c>
      <c r="H274" s="29" t="str">
        <f t="array" ref="H274">INDEX(A!$F$2:$F$1001,MATCH(EF!C274,A!$A$2:$A$1001,0))</f>
        <v>Ejecutivo</v>
      </c>
      <c r="I274" s="29" t="str">
        <f t="array" ref="I274">INDEX(A!$G$2:$G$1001,MATCH(EF!C274,A!$A$2:$A$1001,0))</f>
        <v>OPD</v>
      </c>
      <c r="J274" s="29">
        <f t="array" ref="J274">INDEX(A!$H$2:$H$1001,MATCH(EF!C274,A!$A$2:$A$1001,0))</f>
        <v>1997</v>
      </c>
      <c r="K274" s="29" t="str">
        <f t="array" ref="K274">INDEX(A!$I$2:$I$1001,MATCH(EF!C274,A!$A$2:$A$1001,0))</f>
        <v>NA</v>
      </c>
      <c r="L274" s="29" t="str">
        <f t="array" ref="L274">INDEX(A!$J$2:$J$1001,MATCH(EF!C274,A!$A$2:$A$1001,0))</f>
        <v>Decreto número 16579</v>
      </c>
      <c r="M274" s="29">
        <f t="array" ref="M274">INDEX(A!$K$2:$K$1001,MATCH(EF!C274,A!$A$2:$A$1001,0))</f>
        <v>706401</v>
      </c>
      <c r="N274" s="29">
        <f t="array" ref="N274">INDEX(A!$L$2:$L$1001,MATCH(EF!C274,A!$A$2:$A$1001,0))</f>
        <v>0</v>
      </c>
      <c r="O274" s="30" t="str">
        <f t="shared" si="2"/>
        <v>7</v>
      </c>
      <c r="P274" s="30" t="str">
        <f t="shared" si="3"/>
        <v>064</v>
      </c>
      <c r="Q274" s="30" t="str">
        <f t="array" ref="Q274">IF(O274="7",IF(P274="000","Sin región al ser un intermunicipal",INDEX(B!$C$2:$C$126,MATCH(EF!P274,B!$A$2:$A$126,0))),"Sin región al ser un ente Estatal")</f>
        <v xml:space="preserve">Altos Norte  </v>
      </c>
      <c r="R274" s="31">
        <f t="array" ref="R274">IF(O274="7",IF(P274="000","N/A",INDEX(B!$D$2:$D$126,MATCH(EF!P274,B!$A$2:$A$126,0))),B!$D$127)</f>
        <v>32357</v>
      </c>
      <c r="S274" s="31">
        <f t="array" ref="S274">IF(O274="7",IF(P274="000","N/A",INDEX(B!$E$2:$E$126,MATCH(EF!P274,B!$A$2:$A$126,0))),B!$E$127)</f>
        <v>33588</v>
      </c>
    </row>
    <row r="275" spans="1:19" ht="15.75" customHeight="1">
      <c r="A275" s="23">
        <f>COUNTIF(A!$A$2:$A$1001,"&lt;="&amp;A!A275)</f>
        <v>48</v>
      </c>
      <c r="B275" s="24">
        <v>274</v>
      </c>
      <c r="C275" s="29" t="str">
        <f t="array" ref="C275">INDEX(A!$A$2:$A$1001,MATCH(EF!B275,EF!$A$2:$A$1001,0))</f>
        <v>Sistema para el Desarrollo Integral de la Familia del municipio de Poncitlán</v>
      </c>
      <c r="D275" s="29" t="str">
        <f t="array" ref="D275">INDEX(A!$B$2:$B$1001,MATCH(EF!C275,A!$A$2:$A$1001,0))</f>
        <v>Municipal</v>
      </c>
      <c r="E275" s="29" t="str">
        <f t="array" ref="E275">INDEX(A!$C$2:$C$1001,MATCH(EF!C275,A!$A$2:$A$1001,0))</f>
        <v>Sí</v>
      </c>
      <c r="F275" s="29">
        <f t="array" ref="F275">INDEX(A!$D$2:$D$1001,MATCH(EF!C275,A!$A$2:$A$1001,0))</f>
        <v>66</v>
      </c>
      <c r="G275" s="29" t="str">
        <f t="array" ref="G275">INDEX(A!$E$2:$E$1001,MATCH(EF!C275,A!$A$2:$A$1001,0))</f>
        <v>Asistencia social</v>
      </c>
      <c r="H275" s="29" t="str">
        <f t="array" ref="H275">INDEX(A!$F$2:$F$1001,MATCH(EF!C275,A!$A$2:$A$1001,0))</f>
        <v>Ejecutivo</v>
      </c>
      <c r="I275" s="29" t="str">
        <f t="array" ref="I275">INDEX(A!$G$2:$G$1001,MATCH(EF!C275,A!$A$2:$A$1001,0))</f>
        <v>OPD</v>
      </c>
      <c r="J275" s="29">
        <f t="array" ref="J275">INDEX(A!$H$2:$H$1001,MATCH(EF!C275,A!$A$2:$A$1001,0))</f>
        <v>1985</v>
      </c>
      <c r="K275" s="29" t="str">
        <f t="array" ref="K275">INDEX(A!$I$2:$I$1001,MATCH(EF!C275,A!$A$2:$A$1001,0))</f>
        <v>NA</v>
      </c>
      <c r="L275" s="29" t="str">
        <f t="array" ref="L275">INDEX(A!$J$2:$J$1001,MATCH(EF!C275,A!$A$2:$A$1001,0))</f>
        <v>Decreto número 12141</v>
      </c>
      <c r="M275" s="29">
        <f t="array" ref="M275">INDEX(A!$K$2:$K$1001,MATCH(EF!C275,A!$A$2:$A$1001,0))</f>
        <v>706601</v>
      </c>
      <c r="N275" s="29">
        <f t="array" ref="N275">INDEX(A!$L$2:$L$1001,MATCH(EF!C275,A!$A$2:$A$1001,0))</f>
        <v>0</v>
      </c>
      <c r="O275" s="30" t="str">
        <f t="shared" si="2"/>
        <v>7</v>
      </c>
      <c r="P275" s="30" t="str">
        <f t="shared" si="3"/>
        <v>066</v>
      </c>
      <c r="Q275" s="30" t="str">
        <f t="array" ref="Q275">IF(O275="7",IF(P275="000","Sin región al ser un intermunicipal",INDEX(B!$C$2:$C$126,MATCH(EF!P275,B!$A$2:$A$126,0))),"Sin región al ser un ente Estatal")</f>
        <v>Ciénega</v>
      </c>
      <c r="R275" s="31">
        <f t="array" ref="R275">IF(O275="7",IF(P275="000","N/A",INDEX(B!$D$2:$D$126,MATCH(EF!P275,B!$A$2:$A$126,0))),B!$D$127)</f>
        <v>51944</v>
      </c>
      <c r="S275" s="31">
        <f t="array" ref="S275">IF(O275="7",IF(P275="000","N/A",INDEX(B!$E$2:$E$126,MATCH(EF!P275,B!$A$2:$A$126,0))),B!$E$127)</f>
        <v>53659</v>
      </c>
    </row>
    <row r="276" spans="1:19" ht="15.75" customHeight="1">
      <c r="A276" s="23">
        <f>COUNTIF(A!$A$2:$A$1001,"&lt;="&amp;A!A276)</f>
        <v>156</v>
      </c>
      <c r="B276" s="24">
        <v>275</v>
      </c>
      <c r="C276" s="29" t="str">
        <f t="array" ref="C276">INDEX(A!$A$2:$A$1001,MATCH(EF!B276,EF!$A$2:$A$1001,0))</f>
        <v>Sistema para el Desarrollo Integral de la Familia del municipio de Puerto Vallarta</v>
      </c>
      <c r="D276" s="29" t="str">
        <f t="array" ref="D276">INDEX(A!$B$2:$B$1001,MATCH(EF!C276,A!$A$2:$A$1001,0))</f>
        <v>Municipal</v>
      </c>
      <c r="E276" s="29" t="str">
        <f t="array" ref="E276">INDEX(A!$C$2:$C$1001,MATCH(EF!C276,A!$A$2:$A$1001,0))</f>
        <v>Sí</v>
      </c>
      <c r="F276" s="29">
        <f t="array" ref="F276">INDEX(A!$D$2:$D$1001,MATCH(EF!C276,A!$A$2:$A$1001,0))</f>
        <v>67</v>
      </c>
      <c r="G276" s="29" t="str">
        <f t="array" ref="G276">INDEX(A!$E$2:$E$1001,MATCH(EF!C276,A!$A$2:$A$1001,0))</f>
        <v>Asistencia social</v>
      </c>
      <c r="H276" s="29" t="str">
        <f t="array" ref="H276">INDEX(A!$F$2:$F$1001,MATCH(EF!C276,A!$A$2:$A$1001,0))</f>
        <v>Ejecutivo</v>
      </c>
      <c r="I276" s="29" t="str">
        <f t="array" ref="I276">INDEX(A!$G$2:$G$1001,MATCH(EF!C276,A!$A$2:$A$1001,0))</f>
        <v>OPD</v>
      </c>
      <c r="J276" s="29">
        <f t="array" ref="J276">INDEX(A!$H$2:$H$1001,MATCH(EF!C276,A!$A$2:$A$1001,0))</f>
        <v>1985</v>
      </c>
      <c r="K276" s="29" t="str">
        <f t="array" ref="K276">INDEX(A!$I$2:$I$1001,MATCH(EF!C276,A!$A$2:$A$1001,0))</f>
        <v>NA</v>
      </c>
      <c r="L276" s="29" t="str">
        <f t="array" ref="L276">INDEX(A!$J$2:$J$1001,MATCH(EF!C276,A!$A$2:$A$1001,0))</f>
        <v>Decreto número 12019</v>
      </c>
      <c r="M276" s="29">
        <f t="array" ref="M276">INDEX(A!$K$2:$K$1001,MATCH(EF!C276,A!$A$2:$A$1001,0))</f>
        <v>706701</v>
      </c>
      <c r="N276" s="29">
        <f t="array" ref="N276">INDEX(A!$L$2:$L$1001,MATCH(EF!C276,A!$A$2:$A$1001,0))</f>
        <v>0</v>
      </c>
      <c r="O276" s="30" t="str">
        <f t="shared" si="2"/>
        <v>7</v>
      </c>
      <c r="P276" s="30" t="str">
        <f t="shared" si="3"/>
        <v>067</v>
      </c>
      <c r="Q276" s="30" t="str">
        <f t="array" ref="Q276">IF(O276="7",IF(P276="000","Sin región al ser un intermunicipal",INDEX(B!$C$2:$C$126,MATCH(EF!P276,B!$A$2:$A$126,0))),"Sin región al ser un ente Estatal")</f>
        <v>Costa Sierra Occidental</v>
      </c>
      <c r="R276" s="31">
        <f t="array" ref="R276">IF(O276="7",IF(P276="000","N/A",INDEX(B!$D$2:$D$126,MATCH(EF!P276,B!$A$2:$A$126,0))),B!$D$127)</f>
        <v>275640</v>
      </c>
      <c r="S276" s="31">
        <f t="array" ref="S276">IF(O276="7",IF(P276="000","N/A",INDEX(B!$E$2:$E$126,MATCH(EF!P276,B!$A$2:$A$126,0))),B!$E$127)</f>
        <v>291839</v>
      </c>
    </row>
    <row r="277" spans="1:19" ht="15.75" customHeight="1">
      <c r="A277" s="23">
        <f>COUNTIF(A!$A$2:$A$1001,"&lt;="&amp;A!A277)</f>
        <v>40</v>
      </c>
      <c r="B277" s="24">
        <v>276</v>
      </c>
      <c r="C277" s="29" t="str">
        <f t="array" ref="C277">INDEX(A!$A$2:$A$1001,MATCH(EF!B277,EF!$A$2:$A$1001,0))</f>
        <v>Sistema para el Desarrollo Integral de la Familia del municipio de Quitupan</v>
      </c>
      <c r="D277" s="29" t="str">
        <f t="array" ref="D277">INDEX(A!$B$2:$B$1001,MATCH(EF!C277,A!$A$2:$A$1001,0))</f>
        <v>Municipal</v>
      </c>
      <c r="E277" s="29" t="str">
        <f t="array" ref="E277">INDEX(A!$C$2:$C$1001,MATCH(EF!C277,A!$A$2:$A$1001,0))</f>
        <v>Sí</v>
      </c>
      <c r="F277" s="29">
        <f t="array" ref="F277">INDEX(A!$D$2:$D$1001,MATCH(EF!C277,A!$A$2:$A$1001,0))</f>
        <v>69</v>
      </c>
      <c r="G277" s="29" t="str">
        <f t="array" ref="G277">INDEX(A!$E$2:$E$1001,MATCH(EF!C277,A!$A$2:$A$1001,0))</f>
        <v>Asistencia social</v>
      </c>
      <c r="H277" s="29" t="str">
        <f t="array" ref="H277">INDEX(A!$F$2:$F$1001,MATCH(EF!C277,A!$A$2:$A$1001,0))</f>
        <v>Ejecutivo</v>
      </c>
      <c r="I277" s="29" t="str">
        <f t="array" ref="I277">INDEX(A!$G$2:$G$1001,MATCH(EF!C277,A!$A$2:$A$1001,0))</f>
        <v>OPD</v>
      </c>
      <c r="J277" s="29">
        <f t="array" ref="J277">INDEX(A!$H$2:$H$1001,MATCH(EF!C277,A!$A$2:$A$1001,0))</f>
        <v>1988</v>
      </c>
      <c r="K277" s="29" t="str">
        <f t="array" ref="K277">INDEX(A!$I$2:$I$1001,MATCH(EF!C277,A!$A$2:$A$1001,0))</f>
        <v>NA</v>
      </c>
      <c r="L277" s="29" t="str">
        <f t="array" ref="L277">INDEX(A!$J$2:$J$1001,MATCH(EF!C277,A!$A$2:$A$1001,0))</f>
        <v>Decreto número 13081</v>
      </c>
      <c r="M277" s="29">
        <f t="array" ref="M277">INDEX(A!$K$2:$K$1001,MATCH(EF!C277,A!$A$2:$A$1001,0))</f>
        <v>706901</v>
      </c>
      <c r="N277" s="29">
        <f t="array" ref="N277">INDEX(A!$L$2:$L$1001,MATCH(EF!C277,A!$A$2:$A$1001,0))</f>
        <v>0</v>
      </c>
      <c r="O277" s="30" t="str">
        <f t="shared" si="2"/>
        <v>7</v>
      </c>
      <c r="P277" s="30" t="str">
        <f t="shared" si="3"/>
        <v>069</v>
      </c>
      <c r="Q277" s="30" t="str">
        <f t="array" ref="Q277">IF(O277="7",IF(P277="000","Sin región al ser un intermunicipal",INDEX(B!$C$2:$C$126,MATCH(EF!P277,B!$A$2:$A$126,0))),"Sin región al ser un ente Estatal")</f>
        <v>Sureste</v>
      </c>
      <c r="R277" s="31">
        <f t="array" ref="R277">IF(O277="7",IF(P277="000","N/A",INDEX(B!$D$2:$D$126,MATCH(EF!P277,B!$A$2:$A$126,0))),B!$D$127)</f>
        <v>8379</v>
      </c>
      <c r="S277" s="31">
        <f t="array" ref="S277">IF(O277="7",IF(P277="000","N/A",INDEX(B!$E$2:$E$126,MATCH(EF!P277,B!$A$2:$A$126,0))),B!$E$127)</f>
        <v>7734</v>
      </c>
    </row>
    <row r="278" spans="1:19" ht="15.75" customHeight="1">
      <c r="A278" s="23">
        <f>COUNTIF(A!$A$2:$A$1001,"&lt;="&amp;A!A278)</f>
        <v>43</v>
      </c>
      <c r="B278" s="24">
        <v>277</v>
      </c>
      <c r="C278" s="29" t="str">
        <f t="array" ref="C278">INDEX(A!$A$2:$A$1001,MATCH(EF!B278,EF!$A$2:$A$1001,0))</f>
        <v>Sistema para el Desarrollo Integral de la Familia del municipio de San Cristóbal de la Barranca</v>
      </c>
      <c r="D278" s="29" t="str">
        <f t="array" ref="D278">INDEX(A!$B$2:$B$1001,MATCH(EF!C278,A!$A$2:$A$1001,0))</f>
        <v>Municipal</v>
      </c>
      <c r="E278" s="29" t="str">
        <f t="array" ref="E278">INDEX(A!$C$2:$C$1001,MATCH(EF!C278,A!$A$2:$A$1001,0))</f>
        <v>Sí</v>
      </c>
      <c r="F278" s="29">
        <f t="array" ref="F278">INDEX(A!$D$2:$D$1001,MATCH(EF!C278,A!$A$2:$A$1001,0))</f>
        <v>71</v>
      </c>
      <c r="G278" s="29" t="str">
        <f t="array" ref="G278">INDEX(A!$E$2:$E$1001,MATCH(EF!C278,A!$A$2:$A$1001,0))</f>
        <v>Asistencia social</v>
      </c>
      <c r="H278" s="29" t="str">
        <f t="array" ref="H278">INDEX(A!$F$2:$F$1001,MATCH(EF!C278,A!$A$2:$A$1001,0))</f>
        <v>Ejecutivo</v>
      </c>
      <c r="I278" s="29" t="str">
        <f t="array" ref="I278">INDEX(A!$G$2:$G$1001,MATCH(EF!C278,A!$A$2:$A$1001,0))</f>
        <v>OPD</v>
      </c>
      <c r="J278" s="29">
        <f t="array" ref="J278">INDEX(A!$H$2:$H$1001,MATCH(EF!C278,A!$A$2:$A$1001,0))</f>
        <v>1988</v>
      </c>
      <c r="K278" s="29" t="str">
        <f t="array" ref="K278">INDEX(A!$I$2:$I$1001,MATCH(EF!C278,A!$A$2:$A$1001,0))</f>
        <v>NA</v>
      </c>
      <c r="L278" s="29" t="str">
        <f t="array" ref="L278">INDEX(A!$J$2:$J$1001,MATCH(EF!C278,A!$A$2:$A$1001,0))</f>
        <v>Decreto número 13079</v>
      </c>
      <c r="M278" s="29">
        <f t="array" ref="M278">INDEX(A!$K$2:$K$1001,MATCH(EF!C278,A!$A$2:$A$1001,0))</f>
        <v>707101</v>
      </c>
      <c r="N278" s="29">
        <f t="array" ref="N278">INDEX(A!$L$2:$L$1001,MATCH(EF!C278,A!$A$2:$A$1001,0))</f>
        <v>0</v>
      </c>
      <c r="O278" s="30" t="str">
        <f t="shared" si="2"/>
        <v>7</v>
      </c>
      <c r="P278" s="30" t="str">
        <f t="shared" si="3"/>
        <v>071</v>
      </c>
      <c r="Q278" s="30" t="str">
        <f t="array" ref="Q278">IF(O278="7",IF(P278="000","Sin región al ser un intermunicipal",INDEX(B!$C$2:$C$126,MATCH(EF!P278,B!$A$2:$A$126,0))),"Sin región al ser un ente Estatal")</f>
        <v>Centro</v>
      </c>
      <c r="R278" s="31">
        <f t="array" ref="R278">IF(O278="7",IF(P278="000","N/A",INDEX(B!$D$2:$D$126,MATCH(EF!P278,B!$A$2:$A$126,0))),B!$D$127)</f>
        <v>3117</v>
      </c>
      <c r="S278" s="31">
        <f t="array" ref="S278">IF(O278="7",IF(P278="000","N/A",INDEX(B!$E$2:$E$126,MATCH(EF!P278,B!$A$2:$A$126,0))),B!$E$127)</f>
        <v>2924</v>
      </c>
    </row>
    <row r="279" spans="1:19" ht="15.75" customHeight="1">
      <c r="A279" s="23">
        <f>COUNTIF(A!$A$2:$A$1001,"&lt;="&amp;A!A279)</f>
        <v>6</v>
      </c>
      <c r="B279" s="24">
        <v>278</v>
      </c>
      <c r="C279" s="29" t="str">
        <f t="array" ref="C279">INDEX(A!$A$2:$A$1001,MATCH(EF!B279,EF!$A$2:$A$1001,0))</f>
        <v>Sistema para el Desarrollo Integral de la Familia del municipio de San Diego de Alejandría</v>
      </c>
      <c r="D279" s="29" t="str">
        <f t="array" ref="D279">INDEX(A!$B$2:$B$1001,MATCH(EF!C279,A!$A$2:$A$1001,0))</f>
        <v>Municipal</v>
      </c>
      <c r="E279" s="29" t="str">
        <f t="array" ref="E279">INDEX(A!$C$2:$C$1001,MATCH(EF!C279,A!$A$2:$A$1001,0))</f>
        <v>Sí</v>
      </c>
      <c r="F279" s="29">
        <f t="array" ref="F279">INDEX(A!$D$2:$D$1001,MATCH(EF!C279,A!$A$2:$A$1001,0))</f>
        <v>72</v>
      </c>
      <c r="G279" s="29" t="str">
        <f t="array" ref="G279">INDEX(A!$E$2:$E$1001,MATCH(EF!C279,A!$A$2:$A$1001,0))</f>
        <v>Asistencia social</v>
      </c>
      <c r="H279" s="29" t="str">
        <f t="array" ref="H279">INDEX(A!$F$2:$F$1001,MATCH(EF!C279,A!$A$2:$A$1001,0))</f>
        <v>Ejecutivo</v>
      </c>
      <c r="I279" s="29" t="str">
        <f t="array" ref="I279">INDEX(A!$G$2:$G$1001,MATCH(EF!C279,A!$A$2:$A$1001,0))</f>
        <v>OPD</v>
      </c>
      <c r="J279" s="29">
        <f t="array" ref="J279">INDEX(A!$H$2:$H$1001,MATCH(EF!C279,A!$A$2:$A$1001,0))</f>
        <v>1987</v>
      </c>
      <c r="K279" s="29" t="str">
        <f t="array" ref="K279">INDEX(A!$I$2:$I$1001,MATCH(EF!C279,A!$A$2:$A$1001,0))</f>
        <v>NA</v>
      </c>
      <c r="L279" s="29" t="str">
        <f t="array" ref="L279">INDEX(A!$J$2:$J$1001,MATCH(EF!C279,A!$A$2:$A$1001,0))</f>
        <v>Decreto número 12781</v>
      </c>
      <c r="M279" s="29">
        <f t="array" ref="M279">INDEX(A!$K$2:$K$1001,MATCH(EF!C279,A!$A$2:$A$1001,0))</f>
        <v>707201</v>
      </c>
      <c r="N279" s="29">
        <f t="array" ref="N279">INDEX(A!$L$2:$L$1001,MATCH(EF!C279,A!$A$2:$A$1001,0))</f>
        <v>0</v>
      </c>
      <c r="O279" s="30" t="str">
        <f t="shared" si="2"/>
        <v>7</v>
      </c>
      <c r="P279" s="30" t="str">
        <f t="shared" si="3"/>
        <v>072</v>
      </c>
      <c r="Q279" s="30" t="str">
        <f t="array" ref="Q279">IF(O279="7",IF(P279="000","Sin región al ser un intermunicipal",INDEX(B!$C$2:$C$126,MATCH(EF!P279,B!$A$2:$A$126,0))),"Sin región al ser un ente Estatal")</f>
        <v>Altos Norte</v>
      </c>
      <c r="R279" s="31">
        <f t="array" ref="R279">IF(O279="7",IF(P279="000","N/A",INDEX(B!$D$2:$D$126,MATCH(EF!P279,B!$A$2:$A$126,0))),B!$D$127)</f>
        <v>7349</v>
      </c>
      <c r="S279" s="31">
        <f t="array" ref="S279">IF(O279="7",IF(P279="000","N/A",INDEX(B!$E$2:$E$126,MATCH(EF!P279,B!$A$2:$A$126,0))),B!$E$127)</f>
        <v>7609</v>
      </c>
    </row>
    <row r="280" spans="1:19" ht="15.75" customHeight="1">
      <c r="A280" s="23">
        <f>COUNTIF(A!$A$2:$A$1001,"&lt;="&amp;A!A280)</f>
        <v>280</v>
      </c>
      <c r="B280" s="24">
        <v>279</v>
      </c>
      <c r="C280" s="29" t="str">
        <f t="array" ref="C280">INDEX(A!$A$2:$A$1001,MATCH(EF!B280,EF!$A$2:$A$1001,0))</f>
        <v>Sistema para el Desarrollo Integral de la Familia del municipio de San Gabriel</v>
      </c>
      <c r="D280" s="29" t="str">
        <f t="array" ref="D280">INDEX(A!$B$2:$B$1001,MATCH(EF!C280,A!$A$2:$A$1001,0))</f>
        <v>Municipal</v>
      </c>
      <c r="E280" s="29" t="str">
        <f t="array" ref="E280">INDEX(A!$C$2:$C$1001,MATCH(EF!C280,A!$A$2:$A$1001,0))</f>
        <v>Sí</v>
      </c>
      <c r="F280" s="29">
        <f t="array" ref="F280">INDEX(A!$D$2:$D$1001,MATCH(EF!C280,A!$A$2:$A$1001,0))</f>
        <v>113</v>
      </c>
      <c r="G280" s="29" t="str">
        <f t="array" ref="G280">INDEX(A!$E$2:$E$1001,MATCH(EF!C280,A!$A$2:$A$1001,0))</f>
        <v>Asistencia social</v>
      </c>
      <c r="H280" s="29" t="str">
        <f t="array" ref="H280">INDEX(A!$F$2:$F$1001,MATCH(EF!C280,A!$A$2:$A$1001,0))</f>
        <v>Ejecutivo</v>
      </c>
      <c r="I280" s="29" t="str">
        <f t="array" ref="I280">INDEX(A!$G$2:$G$1001,MATCH(EF!C280,A!$A$2:$A$1001,0))</f>
        <v>OPD</v>
      </c>
      <c r="J280" s="29">
        <f t="array" ref="J280">INDEX(A!$H$2:$H$1001,MATCH(EF!C280,A!$A$2:$A$1001,0))</f>
        <v>1988</v>
      </c>
      <c r="K280" s="29" t="str">
        <f t="array" ref="K280">INDEX(A!$I$2:$I$1001,MATCH(EF!C280,A!$A$2:$A$1001,0))</f>
        <v>NA</v>
      </c>
      <c r="L280" s="29" t="str">
        <f t="array" ref="L280">INDEX(A!$J$2:$J$1001,MATCH(EF!C280,A!$A$2:$A$1001,0))</f>
        <v>Sistema para el Desarrollo Integral de la Familia del municipio de Venustiano Carranza
Decreto número 13426</v>
      </c>
      <c r="M280" s="29">
        <f t="array" ref="M280">INDEX(A!$K$2:$K$1001,MATCH(EF!C280,A!$A$2:$A$1001,0))</f>
        <v>711301</v>
      </c>
      <c r="N280" s="29">
        <f t="array" ref="N280">INDEX(A!$L$2:$L$1001,MATCH(EF!C280,A!$A$2:$A$1001,0))</f>
        <v>0</v>
      </c>
      <c r="O280" s="30" t="str">
        <f t="shared" si="2"/>
        <v>7</v>
      </c>
      <c r="P280" s="30" t="str">
        <f t="shared" si="3"/>
        <v>113</v>
      </c>
      <c r="Q280" s="30" t="str">
        <f t="array" ref="Q280">IF(O280="7",IF(P280="000","Sin región al ser un intermunicipal",INDEX(B!$C$2:$C$126,MATCH(EF!P280,B!$A$2:$A$126,0))),"Sin región al ser un ente Estatal")</f>
        <v>Sur</v>
      </c>
      <c r="R280" s="31">
        <f t="array" ref="R280">IF(O280="7",IF(P280="000","N/A",INDEX(B!$D$2:$D$126,MATCH(EF!P280,B!$A$2:$A$126,0))),B!$D$127)</f>
        <v>16105</v>
      </c>
      <c r="S280" s="31">
        <f t="array" ref="S280">IF(O280="7",IF(P280="000","N/A",INDEX(B!$E$2:$E$126,MATCH(EF!P280,B!$A$2:$A$126,0))),B!$E$127)</f>
        <v>16548</v>
      </c>
    </row>
    <row r="281" spans="1:19" ht="15.75" customHeight="1">
      <c r="A281" s="23">
        <f>COUNTIF(A!$A$2:$A$1001,"&lt;="&amp;A!A281)</f>
        <v>210</v>
      </c>
      <c r="B281" s="24">
        <v>280</v>
      </c>
      <c r="C281" s="29" t="str">
        <f t="array" ref="C281">INDEX(A!$A$2:$A$1001,MATCH(EF!B281,EF!$A$2:$A$1001,0))</f>
        <v>Sistema para el Desarrollo Integral de la Familia del municipio de San Ignacio Cerro Gordo</v>
      </c>
      <c r="D281" s="29" t="str">
        <f t="array" ref="D281">INDEX(A!$B$2:$B$1001,MATCH(EF!C281,A!$A$2:$A$1001,0))</f>
        <v>Municipal</v>
      </c>
      <c r="E281" s="29" t="str">
        <f t="array" ref="E281">INDEX(A!$C$2:$C$1001,MATCH(EF!C281,A!$A$2:$A$1001,0))</f>
        <v>Sí</v>
      </c>
      <c r="F281" s="29">
        <f t="array" ref="F281">INDEX(A!$D$2:$D$1001,MATCH(EF!C281,A!$A$2:$A$1001,0))</f>
        <v>125</v>
      </c>
      <c r="G281" s="29" t="str">
        <f t="array" ref="G281">INDEX(A!$E$2:$E$1001,MATCH(EF!C281,A!$A$2:$A$1001,0))</f>
        <v>Asistencia social</v>
      </c>
      <c r="H281" s="29" t="str">
        <f t="array" ref="H281">INDEX(A!$F$2:$F$1001,MATCH(EF!C281,A!$A$2:$A$1001,0))</f>
        <v>Ejecutivo</v>
      </c>
      <c r="I281" s="29" t="str">
        <f t="array" ref="I281">INDEX(A!$G$2:$G$1001,MATCH(EF!C281,A!$A$2:$A$1001,0))</f>
        <v>OPD</v>
      </c>
      <c r="J281" s="29">
        <f t="array" ref="J281">INDEX(A!$H$2:$H$1001,MATCH(EF!C281,A!$A$2:$A$1001,0))</f>
        <v>2007</v>
      </c>
      <c r="K281" s="29" t="str">
        <f t="array" ref="K281">INDEX(A!$I$2:$I$1001,MATCH(EF!C281,A!$A$2:$A$1001,0))</f>
        <v>NA</v>
      </c>
      <c r="L281" s="29" t="str">
        <f t="array" ref="L281">INDEX(A!$J$2:$J$1001,MATCH(EF!C281,A!$A$2:$A$1001,0))</f>
        <v xml:space="preserve">Acuerdo #011-2007/2009 de sesión extraordinaria </v>
      </c>
      <c r="M281" s="29">
        <f t="array" ref="M281">INDEX(A!$K$2:$K$1001,MATCH(EF!C281,A!$A$2:$A$1001,0))</f>
        <v>712501</v>
      </c>
      <c r="N281" s="29">
        <f t="array" ref="N281">INDEX(A!$L$2:$L$1001,MATCH(EF!C281,A!$A$2:$A$1001,0))</f>
        <v>0</v>
      </c>
      <c r="O281" s="30" t="str">
        <f t="shared" si="2"/>
        <v>7</v>
      </c>
      <c r="P281" s="30" t="str">
        <f t="shared" si="3"/>
        <v>125</v>
      </c>
      <c r="Q281" s="30" t="str">
        <f t="array" ref="Q281">IF(O281="7",IF(P281="000","Sin región al ser un intermunicipal",INDEX(B!$C$2:$C$126,MATCH(EF!P281,B!$A$2:$A$126,0))),"Sin región al ser un ente Estatal")</f>
        <v>Altos Sur</v>
      </c>
      <c r="R281" s="31">
        <f t="array" ref="R281">IF(O281="7",IF(P281="000","N/A",INDEX(B!$D$2:$D$126,MATCH(EF!P281,B!$A$2:$A$126,0))),B!$D$127)</f>
        <v>18952</v>
      </c>
      <c r="S281" s="31">
        <f t="array" ref="S281">IF(O281="7",IF(P281="000","N/A",INDEX(B!$E$2:$E$126,MATCH(EF!P281,B!$A$2:$A$126,0))),B!$E$127)</f>
        <v>18341</v>
      </c>
    </row>
    <row r="282" spans="1:19" ht="15.75" customHeight="1">
      <c r="A282" s="23">
        <f>COUNTIF(A!$A$2:$A$1001,"&lt;="&amp;A!A282)</f>
        <v>208</v>
      </c>
      <c r="B282" s="24">
        <v>281</v>
      </c>
      <c r="C282" s="29" t="str">
        <f t="array" ref="C282">INDEX(A!$A$2:$A$1001,MATCH(EF!B282,EF!$A$2:$A$1001,0))</f>
        <v>Sistema para el Desarrollo Integral de la Familia del municipio de San Juan de los Lagos</v>
      </c>
      <c r="D282" s="29" t="str">
        <f t="array" ref="D282">INDEX(A!$B$2:$B$1001,MATCH(EF!C282,A!$A$2:$A$1001,0))</f>
        <v>Municipal</v>
      </c>
      <c r="E282" s="29" t="str">
        <f t="array" ref="E282">INDEX(A!$C$2:$C$1001,MATCH(EF!C282,A!$A$2:$A$1001,0))</f>
        <v>Sí</v>
      </c>
      <c r="F282" s="29">
        <f t="array" ref="F282">INDEX(A!$D$2:$D$1001,MATCH(EF!C282,A!$A$2:$A$1001,0))</f>
        <v>73</v>
      </c>
      <c r="G282" s="29" t="str">
        <f t="array" ref="G282">INDEX(A!$E$2:$E$1001,MATCH(EF!C282,A!$A$2:$A$1001,0))</f>
        <v>Asistencia social</v>
      </c>
      <c r="H282" s="29" t="str">
        <f t="array" ref="H282">INDEX(A!$F$2:$F$1001,MATCH(EF!C282,A!$A$2:$A$1001,0))</f>
        <v>Ejecutivo</v>
      </c>
      <c r="I282" s="29" t="str">
        <f t="array" ref="I282">INDEX(A!$G$2:$G$1001,MATCH(EF!C282,A!$A$2:$A$1001,0))</f>
        <v>OPD</v>
      </c>
      <c r="J282" s="29">
        <f t="array" ref="J282">INDEX(A!$H$2:$H$1001,MATCH(EF!C282,A!$A$2:$A$1001,0))</f>
        <v>1985</v>
      </c>
      <c r="K282" s="29" t="str">
        <f t="array" ref="K282">INDEX(A!$I$2:$I$1001,MATCH(EF!C282,A!$A$2:$A$1001,0))</f>
        <v>NA</v>
      </c>
      <c r="L282" s="29" t="str">
        <f t="array" ref="L282">INDEX(A!$J$2:$J$1001,MATCH(EF!C282,A!$A$2:$A$1001,0))</f>
        <v>Decreto número 12120</v>
      </c>
      <c r="M282" s="29">
        <f t="array" ref="M282">INDEX(A!$K$2:$K$1001,MATCH(EF!C282,A!$A$2:$A$1001,0))</f>
        <v>707301</v>
      </c>
      <c r="N282" s="29">
        <f t="array" ref="N282">INDEX(A!$L$2:$L$1001,MATCH(EF!C282,A!$A$2:$A$1001,0))</f>
        <v>0</v>
      </c>
      <c r="O282" s="30" t="str">
        <f t="shared" si="2"/>
        <v>7</v>
      </c>
      <c r="P282" s="30" t="str">
        <f t="shared" si="3"/>
        <v>073</v>
      </c>
      <c r="Q282" s="30" t="str">
        <f t="array" ref="Q282">IF(O282="7",IF(P282="000","Sin región al ser un intermunicipal",INDEX(B!$C$2:$C$126,MATCH(EF!P282,B!$A$2:$A$126,0))),"Sin región al ser un ente Estatal")</f>
        <v>Altos Norte</v>
      </c>
      <c r="R282" s="31">
        <f t="array" ref="R282">IF(O282="7",IF(P282="000","N/A",INDEX(B!$D$2:$D$126,MATCH(EF!P282,B!$A$2:$A$126,0))),B!$D$127)</f>
        <v>69725</v>
      </c>
      <c r="S282" s="31">
        <f t="array" ref="S282">IF(O282="7",IF(P282="000","N/A",INDEX(B!$E$2:$E$126,MATCH(EF!P282,B!$A$2:$A$126,0))),B!$E$127)</f>
        <v>72230</v>
      </c>
    </row>
    <row r="283" spans="1:19" ht="15.75" customHeight="1">
      <c r="A283" s="23">
        <f>COUNTIF(A!$A$2:$A$1001,"&lt;="&amp;A!A283)</f>
        <v>207</v>
      </c>
      <c r="B283" s="24">
        <v>282</v>
      </c>
      <c r="C283" s="29" t="str">
        <f t="array" ref="C283">INDEX(A!$A$2:$A$1001,MATCH(EF!B283,EF!$A$2:$A$1001,0))</f>
        <v>Sistema para el Desarrollo Integral de la Familia del municipio de San Juanito de Escobedo</v>
      </c>
      <c r="D283" s="29" t="str">
        <f t="array" ref="D283">INDEX(A!$B$2:$B$1001,MATCH(EF!C283,A!$A$2:$A$1001,0))</f>
        <v>Municipal</v>
      </c>
      <c r="E283" s="29" t="str">
        <f t="array" ref="E283">INDEX(A!$C$2:$C$1001,MATCH(EF!C283,A!$A$2:$A$1001,0))</f>
        <v>Sí</v>
      </c>
      <c r="F283" s="29">
        <f t="array" ref="F283">INDEX(A!$D$2:$D$1001,MATCH(EF!C283,A!$A$2:$A$1001,0))</f>
        <v>7</v>
      </c>
      <c r="G283" s="29" t="str">
        <f t="array" ref="G283">INDEX(A!$E$2:$E$1001,MATCH(EF!C283,A!$A$2:$A$1001,0))</f>
        <v>Asistencia social</v>
      </c>
      <c r="H283" s="29" t="str">
        <f t="array" ref="H283">INDEX(A!$F$2:$F$1001,MATCH(EF!C283,A!$A$2:$A$1001,0))</f>
        <v>Ejecutivo</v>
      </c>
      <c r="I283" s="29" t="str">
        <f t="array" ref="I283">INDEX(A!$G$2:$G$1001,MATCH(EF!C283,A!$A$2:$A$1001,0))</f>
        <v>OPD</v>
      </c>
      <c r="J283" s="29">
        <f t="array" ref="J283">INDEX(A!$H$2:$H$1001,MATCH(EF!C283,A!$A$2:$A$1001,0))</f>
        <v>1986</v>
      </c>
      <c r="K283" s="29" t="str">
        <f t="array" ref="K283">INDEX(A!$I$2:$I$1001,MATCH(EF!C283,A!$A$2:$A$1001,0))</f>
        <v>NA</v>
      </c>
      <c r="L283" s="29" t="str">
        <f t="array" ref="L283">INDEX(A!$J$2:$J$1001,MATCH(EF!C283,A!$A$2:$A$1001,0))</f>
        <v>Sistema para el Desarrollo Integral de la Familia del municipio de Antonio Escobedo
Decreto número 12427</v>
      </c>
      <c r="M283" s="29">
        <f t="array" ref="M283">INDEX(A!$K$2:$K$1001,MATCH(EF!C283,A!$A$2:$A$1001,0))</f>
        <v>700701</v>
      </c>
      <c r="N283" s="29">
        <f t="array" ref="N283">INDEX(A!$L$2:$L$1001,MATCH(EF!C283,A!$A$2:$A$1001,0))</f>
        <v>0</v>
      </c>
      <c r="O283" s="30" t="str">
        <f t="shared" si="2"/>
        <v>7</v>
      </c>
      <c r="P283" s="30" t="str">
        <f t="shared" si="3"/>
        <v>007</v>
      </c>
      <c r="Q283" s="30" t="str">
        <f t="array" ref="Q283">IF(O283="7",IF(P283="000","Sin región al ser un intermunicipal",INDEX(B!$C$2:$C$126,MATCH(EF!P283,B!$A$2:$A$126,0))),"Sin región al ser un ente Estatal")</f>
        <v>Valles</v>
      </c>
      <c r="R283" s="31">
        <f t="array" ref="R283">IF(O283="7",IF(P283="000","N/A",INDEX(B!$D$2:$D$126,MATCH(EF!P283,B!$A$2:$A$126,0))),B!$D$127)</f>
        <v>9420</v>
      </c>
      <c r="S283" s="31">
        <f t="array" ref="S283">IF(O283="7",IF(P283="000","N/A",INDEX(B!$E$2:$E$126,MATCH(EF!P283,B!$A$2:$A$126,0))),B!$E$127)</f>
        <v>9433</v>
      </c>
    </row>
    <row r="284" spans="1:19" ht="15.75" customHeight="1">
      <c r="A284" s="23">
        <f>COUNTIF(A!$A$2:$A$1001,"&lt;="&amp;A!A284)</f>
        <v>190</v>
      </c>
      <c r="B284" s="24">
        <v>283</v>
      </c>
      <c r="C284" s="29" t="str">
        <f t="array" ref="C284">INDEX(A!$A$2:$A$1001,MATCH(EF!B284,EF!$A$2:$A$1001,0))</f>
        <v>Sistema para el Desarrollo Integral de la Familia del municipio de San Julián</v>
      </c>
      <c r="D284" s="29" t="str">
        <f t="array" ref="D284">INDEX(A!$B$2:$B$1001,MATCH(EF!C284,A!$A$2:$A$1001,0))</f>
        <v>Municipal</v>
      </c>
      <c r="E284" s="29" t="str">
        <f t="array" ref="E284">INDEX(A!$C$2:$C$1001,MATCH(EF!C284,A!$A$2:$A$1001,0))</f>
        <v>Sí</v>
      </c>
      <c r="F284" s="29">
        <f t="array" ref="F284">INDEX(A!$D$2:$D$1001,MATCH(EF!C284,A!$A$2:$A$1001,0))</f>
        <v>74</v>
      </c>
      <c r="G284" s="29" t="str">
        <f t="array" ref="G284">INDEX(A!$E$2:$E$1001,MATCH(EF!C284,A!$A$2:$A$1001,0))</f>
        <v>Asistencia social</v>
      </c>
      <c r="H284" s="29" t="str">
        <f t="array" ref="H284">INDEX(A!$F$2:$F$1001,MATCH(EF!C284,A!$A$2:$A$1001,0))</f>
        <v>Ejecutivo</v>
      </c>
      <c r="I284" s="29" t="str">
        <f t="array" ref="I284">INDEX(A!$G$2:$G$1001,MATCH(EF!C284,A!$A$2:$A$1001,0))</f>
        <v>OPD</v>
      </c>
      <c r="J284" s="29">
        <f t="array" ref="J284">INDEX(A!$H$2:$H$1001,MATCH(EF!C284,A!$A$2:$A$1001,0))</f>
        <v>1987</v>
      </c>
      <c r="K284" s="29" t="str">
        <f t="array" ref="K284">INDEX(A!$I$2:$I$1001,MATCH(EF!C284,A!$A$2:$A$1001,0))</f>
        <v>NA</v>
      </c>
      <c r="L284" s="29" t="str">
        <f t="array" ref="L284">INDEX(A!$J$2:$J$1001,MATCH(EF!C284,A!$A$2:$A$1001,0))</f>
        <v>Decreto número 12992</v>
      </c>
      <c r="M284" s="29">
        <f t="array" ref="M284">INDEX(A!$K$2:$K$1001,MATCH(EF!C284,A!$A$2:$A$1001,0))</f>
        <v>707401</v>
      </c>
      <c r="N284" s="29">
        <f t="array" ref="N284">INDEX(A!$L$2:$L$1001,MATCH(EF!C284,A!$A$2:$A$1001,0))</f>
        <v>0</v>
      </c>
      <c r="O284" s="30" t="str">
        <f t="shared" si="2"/>
        <v>7</v>
      </c>
      <c r="P284" s="30" t="str">
        <f t="shared" si="3"/>
        <v>074</v>
      </c>
      <c r="Q284" s="30" t="str">
        <f t="array" ref="Q284">IF(O284="7",IF(P284="000","Sin región al ser un intermunicipal",INDEX(B!$C$2:$C$126,MATCH(EF!P284,B!$A$2:$A$126,0))),"Sin región al ser un ente Estatal")</f>
        <v>Altos Sur</v>
      </c>
      <c r="R284" s="31">
        <f t="array" ref="R284">IF(O284="7",IF(P284="000","N/A",INDEX(B!$D$2:$D$126,MATCH(EF!P284,B!$A$2:$A$126,0))),B!$D$127)</f>
        <v>15890</v>
      </c>
      <c r="S284" s="31">
        <f t="array" ref="S284">IF(O284="7",IF(P284="000","N/A",INDEX(B!$E$2:$E$126,MATCH(EF!P284,B!$A$2:$A$126,0))),B!$E$127)</f>
        <v>16792</v>
      </c>
    </row>
    <row r="285" spans="1:19" ht="15.75" customHeight="1">
      <c r="A285" s="23">
        <f>COUNTIF(A!$A$2:$A$1001,"&lt;="&amp;A!A285)</f>
        <v>189</v>
      </c>
      <c r="B285" s="24">
        <v>284</v>
      </c>
      <c r="C285" s="29" t="str">
        <f t="array" ref="C285">INDEX(A!$A$2:$A$1001,MATCH(EF!B285,EF!$A$2:$A$1001,0))</f>
        <v>Sistema para el Desarrollo Integral de la Familia del municipio de San Miguel el Alto, Jalisco</v>
      </c>
      <c r="D285" s="29" t="str">
        <f t="array" ref="D285">INDEX(A!$B$2:$B$1001,MATCH(EF!C285,A!$A$2:$A$1001,0))</f>
        <v>Municipal</v>
      </c>
      <c r="E285" s="29" t="str">
        <f t="array" ref="E285">INDEX(A!$C$2:$C$1001,MATCH(EF!C285,A!$A$2:$A$1001,0))</f>
        <v>Sí</v>
      </c>
      <c r="F285" s="29">
        <f t="array" ref="F285">INDEX(A!$D$2:$D$1001,MATCH(EF!C285,A!$A$2:$A$1001,0))</f>
        <v>78</v>
      </c>
      <c r="G285" s="29" t="str">
        <f t="array" ref="G285">INDEX(A!$E$2:$E$1001,MATCH(EF!C285,A!$A$2:$A$1001,0))</f>
        <v>Asistencia social</v>
      </c>
      <c r="H285" s="29" t="str">
        <f t="array" ref="H285">INDEX(A!$F$2:$F$1001,MATCH(EF!C285,A!$A$2:$A$1001,0))</f>
        <v>Ejecutivo</v>
      </c>
      <c r="I285" s="29" t="str">
        <f t="array" ref="I285">INDEX(A!$G$2:$G$1001,MATCH(EF!C285,A!$A$2:$A$1001,0))</f>
        <v>OPD</v>
      </c>
      <c r="J285" s="29">
        <f t="array" ref="J285">INDEX(A!$H$2:$H$1001,MATCH(EF!C285,A!$A$2:$A$1001,0))</f>
        <v>1986</v>
      </c>
      <c r="K285" s="29" t="str">
        <f t="array" ref="K285">INDEX(A!$I$2:$I$1001,MATCH(EF!C285,A!$A$2:$A$1001,0))</f>
        <v>NA</v>
      </c>
      <c r="L285" s="29" t="str">
        <f t="array" ref="L285">INDEX(A!$J$2:$J$1001,MATCH(EF!C285,A!$A$2:$A$1001,0))</f>
        <v>Decreto número 12449</v>
      </c>
      <c r="M285" s="29">
        <f t="array" ref="M285">INDEX(A!$K$2:$K$1001,MATCH(EF!C285,A!$A$2:$A$1001,0))</f>
        <v>707801</v>
      </c>
      <c r="N285" s="29">
        <f t="array" ref="N285">INDEX(A!$L$2:$L$1001,MATCH(EF!C285,A!$A$2:$A$1001,0))</f>
        <v>0</v>
      </c>
      <c r="O285" s="30" t="str">
        <f t="shared" si="2"/>
        <v>7</v>
      </c>
      <c r="P285" s="30" t="str">
        <f t="shared" si="3"/>
        <v>078</v>
      </c>
      <c r="Q285" s="30" t="str">
        <f t="array" ref="Q285">IF(O285="7",IF(P285="000","Sin región al ser un intermunicipal",INDEX(B!$C$2:$C$126,MATCH(EF!P285,B!$A$2:$A$126,0))),"Sin región al ser un ente Estatal")</f>
        <v>Altos Sur</v>
      </c>
      <c r="R285" s="31">
        <f t="array" ref="R285">IF(O285="7",IF(P285="000","N/A",INDEX(B!$D$2:$D$126,MATCH(EF!P285,B!$A$2:$A$126,0))),B!$D$127)</f>
        <v>32960</v>
      </c>
      <c r="S285" s="31">
        <f t="array" ref="S285">IF(O285="7",IF(P285="000","N/A",INDEX(B!$E$2:$E$126,MATCH(EF!P285,B!$A$2:$A$126,0))),B!$E$127)</f>
        <v>31965</v>
      </c>
    </row>
    <row r="286" spans="1:19" ht="15.75" customHeight="1">
      <c r="A286" s="23">
        <f>COUNTIF(A!$A$2:$A$1001,"&lt;="&amp;A!A286)</f>
        <v>114</v>
      </c>
      <c r="B286" s="24">
        <v>285</v>
      </c>
      <c r="C286" s="29" t="str">
        <f t="array" ref="C286">INDEX(A!$A$2:$A$1001,MATCH(EF!B286,EF!$A$2:$A$1001,0))</f>
        <v>Sistema para el Desarrollo Integral de la Familia del municipio de San Pedro Tlaquepaque</v>
      </c>
      <c r="D286" s="29" t="str">
        <f t="array" ref="D286">INDEX(A!$B$2:$B$1001,MATCH(EF!C286,A!$A$2:$A$1001,0))</f>
        <v>Municipal</v>
      </c>
      <c r="E286" s="29" t="str">
        <f t="array" ref="E286">INDEX(A!$C$2:$C$1001,MATCH(EF!C286,A!$A$2:$A$1001,0))</f>
        <v>Sí</v>
      </c>
      <c r="F286" s="29">
        <f t="array" ref="F286">INDEX(A!$D$2:$D$1001,MATCH(EF!C286,A!$A$2:$A$1001,0))</f>
        <v>98</v>
      </c>
      <c r="G286" s="29" t="str">
        <f t="array" ref="G286">INDEX(A!$E$2:$E$1001,MATCH(EF!C286,A!$A$2:$A$1001,0))</f>
        <v>Asistencia social</v>
      </c>
      <c r="H286" s="29" t="str">
        <f t="array" ref="H286">INDEX(A!$F$2:$F$1001,MATCH(EF!C286,A!$A$2:$A$1001,0))</f>
        <v>Ejecutivo</v>
      </c>
      <c r="I286" s="29" t="str">
        <f t="array" ref="I286">INDEX(A!$G$2:$G$1001,MATCH(EF!C286,A!$A$2:$A$1001,0))</f>
        <v>OPD</v>
      </c>
      <c r="J286" s="29">
        <f t="array" ref="J286">INDEX(A!$H$2:$H$1001,MATCH(EF!C286,A!$A$2:$A$1001,0))</f>
        <v>1985</v>
      </c>
      <c r="K286" s="29" t="str">
        <f t="array" ref="K286">INDEX(A!$I$2:$I$1001,MATCH(EF!C286,A!$A$2:$A$1001,0))</f>
        <v>NA</v>
      </c>
      <c r="L286" s="29" t="str">
        <f t="array" ref="L286">INDEX(A!$J$2:$J$1001,MATCH(EF!C286,A!$A$2:$A$1001,0))</f>
        <v>Sistema para el Desarrollo Integral de la Familia del municipio de Tlaquepaque, Jalisco
Decreto N.° 12028</v>
      </c>
      <c r="M286" s="29">
        <f t="array" ref="M286">INDEX(A!$K$2:$K$1001,MATCH(EF!C286,A!$A$2:$A$1001,0))</f>
        <v>709801</v>
      </c>
      <c r="N286" s="29">
        <f t="array" ref="N286">INDEX(A!$L$2:$L$1001,MATCH(EF!C286,A!$A$2:$A$1001,0))</f>
        <v>0</v>
      </c>
      <c r="O286" s="30" t="str">
        <f t="shared" si="2"/>
        <v>7</v>
      </c>
      <c r="P286" s="30" t="str">
        <f t="shared" si="3"/>
        <v>098</v>
      </c>
      <c r="Q286" s="30" t="str">
        <f t="array" ref="Q286">IF(O286="7",IF(P286="000","Sin región al ser un intermunicipal",INDEX(B!$C$2:$C$126,MATCH(EF!P286,B!$A$2:$A$126,0))),"Sin región al ser un ente Estatal")</f>
        <v>Centro</v>
      </c>
      <c r="R286" s="31">
        <f t="array" ref="R286">IF(O286="7",IF(P286="000","N/A",INDEX(B!$D$2:$D$126,MATCH(EF!P286,B!$A$2:$A$126,0))),B!$D$127)</f>
        <v>664193</v>
      </c>
      <c r="S286" s="31">
        <f t="array" ref="S286">IF(O286="7",IF(P286="000","N/A",INDEX(B!$E$2:$E$126,MATCH(EF!P286,B!$A$2:$A$126,0))),B!$E$127)</f>
        <v>687127</v>
      </c>
    </row>
    <row r="287" spans="1:19" ht="15.75" customHeight="1">
      <c r="A287" s="23">
        <f>COUNTIF(A!$A$2:$A$1001,"&lt;="&amp;A!A287)</f>
        <v>92</v>
      </c>
      <c r="B287" s="24">
        <v>286</v>
      </c>
      <c r="C287" s="29" t="str">
        <f t="array" ref="C287">INDEX(A!$A$2:$A$1001,MATCH(EF!B287,EF!$A$2:$A$1001,0))</f>
        <v>Sistema para el Desarrollo Integral de la Familia del municipio de San Sebastián del Oeste, Jalisco</v>
      </c>
      <c r="D287" s="29" t="str">
        <f t="array" ref="D287">INDEX(A!$B$2:$B$1001,MATCH(EF!C287,A!$A$2:$A$1001,0))</f>
        <v>Municipal</v>
      </c>
      <c r="E287" s="29" t="str">
        <f t="array" ref="E287">INDEX(A!$C$2:$C$1001,MATCH(EF!C287,A!$A$2:$A$1001,0))</f>
        <v>Sí</v>
      </c>
      <c r="F287" s="29">
        <f t="array" ref="F287">INDEX(A!$D$2:$D$1001,MATCH(EF!C287,A!$A$2:$A$1001,0))</f>
        <v>80</v>
      </c>
      <c r="G287" s="29" t="str">
        <f t="array" ref="G287">INDEX(A!$E$2:$E$1001,MATCH(EF!C287,A!$A$2:$A$1001,0))</f>
        <v>Asistencia social</v>
      </c>
      <c r="H287" s="29" t="str">
        <f t="array" ref="H287">INDEX(A!$F$2:$F$1001,MATCH(EF!C287,A!$A$2:$A$1001,0))</f>
        <v>Ejecutivo</v>
      </c>
      <c r="I287" s="29" t="str">
        <f t="array" ref="I287">INDEX(A!$G$2:$G$1001,MATCH(EF!C287,A!$A$2:$A$1001,0))</f>
        <v>OPD</v>
      </c>
      <c r="J287" s="29">
        <f t="array" ref="J287">INDEX(A!$H$2:$H$1001,MATCH(EF!C287,A!$A$2:$A$1001,0))</f>
        <v>1986</v>
      </c>
      <c r="K287" s="29" t="str">
        <f t="array" ref="K287">INDEX(A!$I$2:$I$1001,MATCH(EF!C287,A!$A$2:$A$1001,0))</f>
        <v>NA</v>
      </c>
      <c r="L287" s="29" t="str">
        <f t="array" ref="L287">INDEX(A!$J$2:$J$1001,MATCH(EF!C287,A!$A$2:$A$1001,0))</f>
        <v>Decreto número 12381</v>
      </c>
      <c r="M287" s="29">
        <f t="array" ref="M287">INDEX(A!$K$2:$K$1001,MATCH(EF!C287,A!$A$2:$A$1001,0))</f>
        <v>708001</v>
      </c>
      <c r="N287" s="29">
        <f t="array" ref="N287">INDEX(A!$L$2:$L$1001,MATCH(EF!C287,A!$A$2:$A$1001,0))</f>
        <v>0</v>
      </c>
      <c r="O287" s="30" t="str">
        <f t="shared" si="2"/>
        <v>7</v>
      </c>
      <c r="P287" s="30" t="str">
        <f t="shared" si="3"/>
        <v>080</v>
      </c>
      <c r="Q287" s="30" t="str">
        <f t="array" ref="Q287">IF(O287="7",IF(P287="000","Sin región al ser un intermunicipal",INDEX(B!$C$2:$C$126,MATCH(EF!P287,B!$A$2:$A$126,0))),"Sin región al ser un ente Estatal")</f>
        <v>Costa Sierra Occidental</v>
      </c>
      <c r="R287" s="31">
        <f t="array" ref="R287">IF(O287="7",IF(P287="000","N/A",INDEX(B!$D$2:$D$126,MATCH(EF!P287,B!$A$2:$A$126,0))),B!$D$127)</f>
        <v>5643</v>
      </c>
      <c r="S287" s="31">
        <f t="array" ref="S287">IF(O287="7",IF(P287="000","N/A",INDEX(B!$E$2:$E$126,MATCH(EF!P287,B!$A$2:$A$126,0))),B!$E$127)</f>
        <v>5086</v>
      </c>
    </row>
    <row r="288" spans="1:19" ht="15.75" customHeight="1">
      <c r="A288" s="23">
        <f>COUNTIF(A!$A$2:$A$1001,"&lt;="&amp;A!A288)</f>
        <v>198</v>
      </c>
      <c r="B288" s="24">
        <v>287</v>
      </c>
      <c r="C288" s="29" t="str">
        <f t="array" ref="C288">INDEX(A!$A$2:$A$1001,MATCH(EF!B288,EF!$A$2:$A$1001,0))</f>
        <v>Sistema para el Desarrollo Integral de la Familia del municipio de Santa María de los Ángeles</v>
      </c>
      <c r="D288" s="29" t="str">
        <f t="array" ref="D288">INDEX(A!$B$2:$B$1001,MATCH(EF!C288,A!$A$2:$A$1001,0))</f>
        <v>Municipal</v>
      </c>
      <c r="E288" s="29" t="str">
        <f t="array" ref="E288">INDEX(A!$C$2:$C$1001,MATCH(EF!C288,A!$A$2:$A$1001,0))</f>
        <v>Sí</v>
      </c>
      <c r="F288" s="29">
        <f t="array" ref="F288">INDEX(A!$D$2:$D$1001,MATCH(EF!C288,A!$A$2:$A$1001,0))</f>
        <v>81</v>
      </c>
      <c r="G288" s="29" t="str">
        <f t="array" ref="G288">INDEX(A!$E$2:$E$1001,MATCH(EF!C288,A!$A$2:$A$1001,0))</f>
        <v>Asistencia social</v>
      </c>
      <c r="H288" s="29" t="str">
        <f t="array" ref="H288">INDEX(A!$F$2:$F$1001,MATCH(EF!C288,A!$A$2:$A$1001,0))</f>
        <v>Ejecutivo</v>
      </c>
      <c r="I288" s="29" t="str">
        <f t="array" ref="I288">INDEX(A!$G$2:$G$1001,MATCH(EF!C288,A!$A$2:$A$1001,0))</f>
        <v>OPD</v>
      </c>
      <c r="J288" s="29">
        <f t="array" ref="J288">INDEX(A!$H$2:$H$1001,MATCH(EF!C288,A!$A$2:$A$1001,0))</f>
        <v>1988</v>
      </c>
      <c r="K288" s="29" t="str">
        <f t="array" ref="K288">INDEX(A!$I$2:$I$1001,MATCH(EF!C288,A!$A$2:$A$1001,0))</f>
        <v>NA</v>
      </c>
      <c r="L288" s="29" t="str">
        <f t="array" ref="L288">INDEX(A!$J$2:$J$1001,MATCH(EF!C288,A!$A$2:$A$1001,0))</f>
        <v>Decreto número 13092</v>
      </c>
      <c r="M288" s="29">
        <f t="array" ref="M288">INDEX(A!$K$2:$K$1001,MATCH(EF!C288,A!$A$2:$A$1001,0))</f>
        <v>708101</v>
      </c>
      <c r="N288" s="29">
        <f t="array" ref="N288">INDEX(A!$L$2:$L$1001,MATCH(EF!C288,A!$A$2:$A$1001,0))</f>
        <v>0</v>
      </c>
      <c r="O288" s="30" t="str">
        <f t="shared" si="2"/>
        <v>7</v>
      </c>
      <c r="P288" s="30" t="str">
        <f t="shared" si="3"/>
        <v>081</v>
      </c>
      <c r="Q288" s="30" t="str">
        <f t="array" ref="Q288">IF(O288="7",IF(P288="000","Sin región al ser un intermunicipal",INDEX(B!$C$2:$C$126,MATCH(EF!P288,B!$A$2:$A$126,0))),"Sin región al ser un ente Estatal")</f>
        <v>Norte</v>
      </c>
      <c r="R288" s="31">
        <f t="array" ref="R288">IF(O288="7",IF(P288="000","N/A",INDEX(B!$D$2:$D$126,MATCH(EF!P288,B!$A$2:$A$126,0))),B!$D$127)</f>
        <v>3033</v>
      </c>
      <c r="S288" s="31">
        <f t="array" ref="S288">IF(O288="7",IF(P288="000","N/A",INDEX(B!$E$2:$E$126,MATCH(EF!P288,B!$A$2:$A$126,0))),B!$E$127)</f>
        <v>3515</v>
      </c>
    </row>
    <row r="289" spans="1:19" ht="15.75" customHeight="1">
      <c r="A289" s="23">
        <f>COUNTIF(A!$A$2:$A$1001,"&lt;="&amp;A!A289)</f>
        <v>199</v>
      </c>
      <c r="B289" s="24">
        <v>288</v>
      </c>
      <c r="C289" s="29" t="str">
        <f t="array" ref="C289">INDEX(A!$A$2:$A$1001,MATCH(EF!B289,EF!$A$2:$A$1001,0))</f>
        <v>Sistema para el Desarrollo Integral de la Familia del municipio de Santa María del Oro</v>
      </c>
      <c r="D289" s="29" t="str">
        <f t="array" ref="D289">INDEX(A!$B$2:$B$1001,MATCH(EF!C289,A!$A$2:$A$1001,0))</f>
        <v>Municipal</v>
      </c>
      <c r="E289" s="29" t="str">
        <f t="array" ref="E289">INDEX(A!$C$2:$C$1001,MATCH(EF!C289,A!$A$2:$A$1001,0))</f>
        <v>Sí</v>
      </c>
      <c r="F289" s="29">
        <f t="array" ref="F289">INDEX(A!$D$2:$D$1001,MATCH(EF!C289,A!$A$2:$A$1001,0))</f>
        <v>56</v>
      </c>
      <c r="G289" s="29" t="str">
        <f t="array" ref="G289">INDEX(A!$E$2:$E$1001,MATCH(EF!C289,A!$A$2:$A$1001,0))</f>
        <v>Asistencia social</v>
      </c>
      <c r="H289" s="29" t="str">
        <f t="array" ref="H289">INDEX(A!$F$2:$F$1001,MATCH(EF!C289,A!$A$2:$A$1001,0))</f>
        <v>Ejecutivo</v>
      </c>
      <c r="I289" s="29" t="str">
        <f t="array" ref="I289">INDEX(A!$G$2:$G$1001,MATCH(EF!C289,A!$A$2:$A$1001,0))</f>
        <v>OPD</v>
      </c>
      <c r="J289" s="29">
        <f t="array" ref="J289">INDEX(A!$H$2:$H$1001,MATCH(EF!C289,A!$A$2:$A$1001,0))</f>
        <v>1989</v>
      </c>
      <c r="K289" s="29" t="str">
        <f t="array" ref="K289">INDEX(A!$I$2:$I$1001,MATCH(EF!C289,A!$A$2:$A$1001,0))</f>
        <v>NA</v>
      </c>
      <c r="L289" s="29" t="str">
        <f t="array" ref="L289">INDEX(A!$J$2:$J$1001,MATCH(EF!C289,A!$A$2:$A$1001,0))</f>
        <v>Sistema para el Desarrollo Integral de la Familia del municipio de Santa María del Oro
Decreto
Sistema para el Desarrollo Integral de la Familia del municipio de Manuel M. Diéguez
Decreto 13774 del 09/12/1989</v>
      </c>
      <c r="M289" s="29">
        <f t="array" ref="M289">INDEX(A!$K$2:$K$1001,MATCH(EF!C289,A!$A$2:$A$1001,0))</f>
        <v>705601</v>
      </c>
      <c r="N289" s="29">
        <f t="array" ref="N289">INDEX(A!$L$2:$L$1001,MATCH(EF!C289,A!$A$2:$A$1001,0))</f>
        <v>0</v>
      </c>
      <c r="O289" s="30" t="str">
        <f t="shared" si="2"/>
        <v>7</v>
      </c>
      <c r="P289" s="30" t="str">
        <f t="shared" si="3"/>
        <v>056</v>
      </c>
      <c r="Q289" s="30" t="str">
        <f t="array" ref="Q289">IF(O289="7",IF(P289="000","Sin región al ser un intermunicipal",INDEX(B!$C$2:$C$126,MATCH(EF!P289,B!$A$2:$A$126,0))),"Sin región al ser un ente Estatal")</f>
        <v>Sureste</v>
      </c>
      <c r="R289" s="31">
        <f t="array" ref="R289">IF(O289="7",IF(P289="000","N/A",INDEX(B!$D$2:$D$126,MATCH(EF!P289,B!$A$2:$A$126,0))),B!$D$127)</f>
        <v>2028</v>
      </c>
      <c r="S289" s="31">
        <f t="array" ref="S289">IF(O289="7",IF(P289="000","N/A",INDEX(B!$E$2:$E$126,MATCH(EF!P289,B!$A$2:$A$126,0))),B!$E$127)</f>
        <v>1815</v>
      </c>
    </row>
    <row r="290" spans="1:19" ht="15.75" customHeight="1">
      <c r="A290" s="23">
        <f>COUNTIF(A!$A$2:$A$1001,"&lt;="&amp;A!A290)</f>
        <v>84</v>
      </c>
      <c r="B290" s="24">
        <v>289</v>
      </c>
      <c r="C290" s="29" t="str">
        <f t="array" ref="C290">INDEX(A!$A$2:$A$1001,MATCH(EF!B290,EF!$A$2:$A$1001,0))</f>
        <v>Sistema para el Desarrollo Integral de la Familia del municipio de Sayula</v>
      </c>
      <c r="D290" s="29" t="str">
        <f t="array" ref="D290">INDEX(A!$B$2:$B$1001,MATCH(EF!C290,A!$A$2:$A$1001,0))</f>
        <v>Municipal</v>
      </c>
      <c r="E290" s="29" t="str">
        <f t="array" ref="E290">INDEX(A!$C$2:$C$1001,MATCH(EF!C290,A!$A$2:$A$1001,0))</f>
        <v>Sí</v>
      </c>
      <c r="F290" s="29">
        <f t="array" ref="F290">INDEX(A!$D$2:$D$1001,MATCH(EF!C290,A!$A$2:$A$1001,0))</f>
        <v>82</v>
      </c>
      <c r="G290" s="29" t="str">
        <f t="array" ref="G290">INDEX(A!$E$2:$E$1001,MATCH(EF!C290,A!$A$2:$A$1001,0))</f>
        <v>Asistencia social</v>
      </c>
      <c r="H290" s="29" t="str">
        <f t="array" ref="H290">INDEX(A!$F$2:$F$1001,MATCH(EF!C290,A!$A$2:$A$1001,0))</f>
        <v>Ejecutivo</v>
      </c>
      <c r="I290" s="29" t="str">
        <f t="array" ref="I290">INDEX(A!$G$2:$G$1001,MATCH(EF!C290,A!$A$2:$A$1001,0))</f>
        <v>OPD</v>
      </c>
      <c r="J290" s="29">
        <f t="array" ref="J290">INDEX(A!$H$2:$H$1001,MATCH(EF!C290,A!$A$2:$A$1001,0))</f>
        <v>1986</v>
      </c>
      <c r="K290" s="29" t="str">
        <f t="array" ref="K290">INDEX(A!$I$2:$I$1001,MATCH(EF!C290,A!$A$2:$A$1001,0))</f>
        <v>NA</v>
      </c>
      <c r="L290" s="29" t="str">
        <f t="array" ref="L290">INDEX(A!$J$2:$J$1001,MATCH(EF!C290,A!$A$2:$A$1001,0))</f>
        <v>Decreto número 12428</v>
      </c>
      <c r="M290" s="29">
        <f t="array" ref="M290">INDEX(A!$K$2:$K$1001,MATCH(EF!C290,A!$A$2:$A$1001,0))</f>
        <v>708201</v>
      </c>
      <c r="N290" s="29">
        <f t="array" ref="N290">INDEX(A!$L$2:$L$1001,MATCH(EF!C290,A!$A$2:$A$1001,0))</f>
        <v>0</v>
      </c>
      <c r="O290" s="30" t="str">
        <f t="shared" si="2"/>
        <v>7</v>
      </c>
      <c r="P290" s="30" t="str">
        <f t="shared" si="3"/>
        <v>082</v>
      </c>
      <c r="Q290" s="30" t="str">
        <f t="array" ref="Q290">IF(O290="7",IF(P290="000","Sin región al ser un intermunicipal",INDEX(B!$C$2:$C$126,MATCH(EF!P290,B!$A$2:$A$126,0))),"Sin región al ser un ente Estatal")</f>
        <v>Lagunas</v>
      </c>
      <c r="R290" s="31">
        <f t="array" ref="R290">IF(O290="7",IF(P290="000","N/A",INDEX(B!$D$2:$D$126,MATCH(EF!P290,B!$A$2:$A$126,0))),B!$D$127)</f>
        <v>36778</v>
      </c>
      <c r="S290" s="31">
        <f t="array" ref="S290">IF(O290="7",IF(P290="000","N/A",INDEX(B!$E$2:$E$126,MATCH(EF!P290,B!$A$2:$A$126,0))),B!$E$127)</f>
        <v>37186</v>
      </c>
    </row>
    <row r="291" spans="1:19" ht="15.75" customHeight="1">
      <c r="A291" s="23">
        <f>COUNTIF(A!$A$2:$A$1001,"&lt;="&amp;A!A291)</f>
        <v>95</v>
      </c>
      <c r="B291" s="24">
        <v>290</v>
      </c>
      <c r="C291" s="29" t="str">
        <f t="array" ref="C291">INDEX(A!$A$2:$A$1001,MATCH(EF!B291,EF!$A$2:$A$1001,0))</f>
        <v>Sistema para el Desarrollo Integral de la Familia del municipio de Tala</v>
      </c>
      <c r="D291" s="29" t="str">
        <f t="array" ref="D291">INDEX(A!$B$2:$B$1001,MATCH(EF!C291,A!$A$2:$A$1001,0))</f>
        <v>Municipal</v>
      </c>
      <c r="E291" s="29" t="str">
        <f t="array" ref="E291">INDEX(A!$C$2:$C$1001,MATCH(EF!C291,A!$A$2:$A$1001,0))</f>
        <v>Sí</v>
      </c>
      <c r="F291" s="29">
        <f t="array" ref="F291">INDEX(A!$D$2:$D$1001,MATCH(EF!C291,A!$A$2:$A$1001,0))</f>
        <v>83</v>
      </c>
      <c r="G291" s="29" t="str">
        <f t="array" ref="G291">INDEX(A!$E$2:$E$1001,MATCH(EF!C291,A!$A$2:$A$1001,0))</f>
        <v>Asistencia social</v>
      </c>
      <c r="H291" s="29" t="str">
        <f t="array" ref="H291">INDEX(A!$F$2:$F$1001,MATCH(EF!C291,A!$A$2:$A$1001,0))</f>
        <v>Ejecutivo</v>
      </c>
      <c r="I291" s="29" t="str">
        <f t="array" ref="I291">INDEX(A!$G$2:$G$1001,MATCH(EF!C291,A!$A$2:$A$1001,0))</f>
        <v>OPD</v>
      </c>
      <c r="J291" s="29">
        <f t="array" ref="J291">INDEX(A!$H$2:$H$1001,MATCH(EF!C291,A!$A$2:$A$1001,0))</f>
        <v>1986</v>
      </c>
      <c r="K291" s="29" t="str">
        <f t="array" ref="K291">INDEX(A!$I$2:$I$1001,MATCH(EF!C291,A!$A$2:$A$1001,0))</f>
        <v>NA</v>
      </c>
      <c r="L291" s="29" t="str">
        <f t="array" ref="L291">INDEX(A!$J$2:$J$1001,MATCH(EF!C291,A!$A$2:$A$1001,0))</f>
        <v>Decreto número 12339</v>
      </c>
      <c r="M291" s="29">
        <f t="array" ref="M291">INDEX(A!$K$2:$K$1001,MATCH(EF!C291,A!$A$2:$A$1001,0))</f>
        <v>708301</v>
      </c>
      <c r="N291" s="29">
        <f t="array" ref="N291">INDEX(A!$L$2:$L$1001,MATCH(EF!C291,A!$A$2:$A$1001,0))</f>
        <v>0</v>
      </c>
      <c r="O291" s="30" t="str">
        <f t="shared" si="2"/>
        <v>7</v>
      </c>
      <c r="P291" s="30" t="str">
        <f t="shared" si="3"/>
        <v>083</v>
      </c>
      <c r="Q291" s="30" t="str">
        <f t="array" ref="Q291">IF(O291="7",IF(P291="000","Sin región al ser un intermunicipal",INDEX(B!$C$2:$C$126,MATCH(EF!P291,B!$A$2:$A$126,0))),"Sin región al ser un ente Estatal")</f>
        <v>Valles</v>
      </c>
      <c r="R291" s="31">
        <f t="array" ref="R291">IF(O291="7",IF(P291="000","N/A",INDEX(B!$D$2:$D$126,MATCH(EF!P291,B!$A$2:$A$126,0))),B!$D$127)</f>
        <v>80365</v>
      </c>
      <c r="S291" s="31">
        <f t="array" ref="S291">IF(O291="7",IF(P291="000","N/A",INDEX(B!$E$2:$E$126,MATCH(EF!P291,B!$A$2:$A$126,0))),B!$E$127)</f>
        <v>87690</v>
      </c>
    </row>
    <row r="292" spans="1:19" ht="15.75" customHeight="1">
      <c r="A292" s="23">
        <f>COUNTIF(A!$A$2:$A$1001,"&lt;="&amp;A!A292)</f>
        <v>184</v>
      </c>
      <c r="B292" s="24">
        <v>291</v>
      </c>
      <c r="C292" s="29" t="str">
        <f t="array" ref="C292">INDEX(A!$A$2:$A$1001,MATCH(EF!B292,EF!$A$2:$A$1001,0))</f>
        <v>Sistema para el Desarrollo Integral de la Familia del municipio de Talpa de Allende</v>
      </c>
      <c r="D292" s="29" t="str">
        <f t="array" ref="D292">INDEX(A!$B$2:$B$1001,MATCH(EF!C292,A!$A$2:$A$1001,0))</f>
        <v>Municipal</v>
      </c>
      <c r="E292" s="29" t="str">
        <f t="array" ref="E292">INDEX(A!$C$2:$C$1001,MATCH(EF!C292,A!$A$2:$A$1001,0))</f>
        <v>Sí</v>
      </c>
      <c r="F292" s="29">
        <f t="array" ref="F292">INDEX(A!$D$2:$D$1001,MATCH(EF!C292,A!$A$2:$A$1001,0))</f>
        <v>84</v>
      </c>
      <c r="G292" s="29" t="str">
        <f t="array" ref="G292">INDEX(A!$E$2:$E$1001,MATCH(EF!C292,A!$A$2:$A$1001,0))</f>
        <v>Asistencia social</v>
      </c>
      <c r="H292" s="29" t="str">
        <f t="array" ref="H292">INDEX(A!$F$2:$F$1001,MATCH(EF!C292,A!$A$2:$A$1001,0))</f>
        <v>Ejecutivo</v>
      </c>
      <c r="I292" s="29" t="str">
        <f t="array" ref="I292">INDEX(A!$G$2:$G$1001,MATCH(EF!C292,A!$A$2:$A$1001,0))</f>
        <v>OPD</v>
      </c>
      <c r="J292" s="29">
        <f t="array" ref="J292">INDEX(A!$H$2:$H$1001,MATCH(EF!C292,A!$A$2:$A$1001,0))</f>
        <v>1986</v>
      </c>
      <c r="K292" s="29" t="str">
        <f t="array" ref="K292">INDEX(A!$I$2:$I$1001,MATCH(EF!C292,A!$A$2:$A$1001,0))</f>
        <v>NA</v>
      </c>
      <c r="L292" s="29" t="str">
        <f t="array" ref="L292">INDEX(A!$J$2:$J$1001,MATCH(EF!C292,A!$A$2:$A$1001,0))</f>
        <v>Decreto número 12397</v>
      </c>
      <c r="M292" s="29">
        <f t="array" ref="M292">INDEX(A!$K$2:$K$1001,MATCH(EF!C292,A!$A$2:$A$1001,0))</f>
        <v>708401</v>
      </c>
      <c r="N292" s="29">
        <f t="array" ref="N292">INDEX(A!$L$2:$L$1001,MATCH(EF!C292,A!$A$2:$A$1001,0))</f>
        <v>0</v>
      </c>
      <c r="O292" s="30" t="str">
        <f t="shared" si="2"/>
        <v>7</v>
      </c>
      <c r="P292" s="30" t="str">
        <f t="shared" si="3"/>
        <v>084</v>
      </c>
      <c r="Q292" s="30" t="str">
        <f t="array" ref="Q292">IF(O292="7",IF(P292="000","Sin región al ser un intermunicipal",INDEX(B!$C$2:$C$126,MATCH(EF!P292,B!$A$2:$A$126,0))),"Sin región al ser un ente Estatal")</f>
        <v>Costa Sierra Occidental</v>
      </c>
      <c r="R292" s="31">
        <f t="array" ref="R292">IF(O292="7",IF(P292="000","N/A",INDEX(B!$D$2:$D$126,MATCH(EF!P292,B!$A$2:$A$126,0))),B!$D$127)</f>
        <v>15126</v>
      </c>
      <c r="S292" s="31">
        <f t="array" ref="S292">IF(O292="7",IF(P292="000","N/A",INDEX(B!$E$2:$E$126,MATCH(EF!P292,B!$A$2:$A$126,0))),B!$E$127)</f>
        <v>14997</v>
      </c>
    </row>
    <row r="293" spans="1:19" ht="15.75" customHeight="1">
      <c r="A293" s="23">
        <f>COUNTIF(A!$A$2:$A$1001,"&lt;="&amp;A!A293)</f>
        <v>201</v>
      </c>
      <c r="B293" s="24">
        <v>292</v>
      </c>
      <c r="C293" s="29" t="str">
        <f t="array" ref="C293">INDEX(A!$A$2:$A$1001,MATCH(EF!B293,EF!$A$2:$A$1001,0))</f>
        <v>Sistema para el Desarrollo Integral de la Familia del municipio de Tamazula de Gordiano</v>
      </c>
      <c r="D293" s="29" t="str">
        <f t="array" ref="D293">INDEX(A!$B$2:$B$1001,MATCH(EF!C293,A!$A$2:$A$1001,0))</f>
        <v>Municipal</v>
      </c>
      <c r="E293" s="29" t="str">
        <f t="array" ref="E293">INDEX(A!$C$2:$C$1001,MATCH(EF!C293,A!$A$2:$A$1001,0))</f>
        <v>Sí</v>
      </c>
      <c r="F293" s="29">
        <f t="array" ref="F293">INDEX(A!$D$2:$D$1001,MATCH(EF!C293,A!$A$2:$A$1001,0))</f>
        <v>85</v>
      </c>
      <c r="G293" s="29" t="str">
        <f t="array" ref="G293">INDEX(A!$E$2:$E$1001,MATCH(EF!C293,A!$A$2:$A$1001,0))</f>
        <v>Asistencia social</v>
      </c>
      <c r="H293" s="29" t="str">
        <f t="array" ref="H293">INDEX(A!$F$2:$F$1001,MATCH(EF!C293,A!$A$2:$A$1001,0))</f>
        <v>Ejecutivo</v>
      </c>
      <c r="I293" s="29" t="str">
        <f t="array" ref="I293">INDEX(A!$G$2:$G$1001,MATCH(EF!C293,A!$A$2:$A$1001,0))</f>
        <v>OPD</v>
      </c>
      <c r="J293" s="29">
        <f t="array" ref="J293">INDEX(A!$H$2:$H$1001,MATCH(EF!C293,A!$A$2:$A$1001,0))</f>
        <v>1985</v>
      </c>
      <c r="K293" s="29" t="str">
        <f t="array" ref="K293">INDEX(A!$I$2:$I$1001,MATCH(EF!C293,A!$A$2:$A$1001,0))</f>
        <v>NA</v>
      </c>
      <c r="L293" s="29" t="str">
        <f t="array" ref="L293">INDEX(A!$J$2:$J$1001,MATCH(EF!C293,A!$A$2:$A$1001,0))</f>
        <v>Decreto número 12022</v>
      </c>
      <c r="M293" s="29">
        <f t="array" ref="M293">INDEX(A!$K$2:$K$1001,MATCH(EF!C293,A!$A$2:$A$1001,0))</f>
        <v>708501</v>
      </c>
      <c r="N293" s="29">
        <f t="array" ref="N293">INDEX(A!$L$2:$L$1001,MATCH(EF!C293,A!$A$2:$A$1001,0))</f>
        <v>0</v>
      </c>
      <c r="O293" s="30" t="str">
        <f t="shared" si="2"/>
        <v>7</v>
      </c>
      <c r="P293" s="30" t="str">
        <f t="shared" si="3"/>
        <v>085</v>
      </c>
      <c r="Q293" s="30" t="str">
        <f t="array" ref="Q293">IF(O293="7",IF(P293="000","Sin región al ser un intermunicipal",INDEX(B!$C$2:$C$126,MATCH(EF!P293,B!$A$2:$A$126,0))),"Sin región al ser un ente Estatal")</f>
        <v>Sur</v>
      </c>
      <c r="R293" s="31">
        <f t="array" ref="R293">IF(O293="7",IF(P293="000","N/A",INDEX(B!$D$2:$D$126,MATCH(EF!P293,B!$A$2:$A$126,0))),B!$D$127)</f>
        <v>38396</v>
      </c>
      <c r="S293" s="31">
        <f t="array" ref="S293">IF(O293="7",IF(P293="000","N/A",INDEX(B!$E$2:$E$126,MATCH(EF!P293,B!$A$2:$A$126,0))),B!$E$127)</f>
        <v>38955</v>
      </c>
    </row>
    <row r="294" spans="1:19" ht="15.75" customHeight="1">
      <c r="A294" s="23">
        <f>COUNTIF(A!$A$2:$A$1001,"&lt;="&amp;A!A294)</f>
        <v>195</v>
      </c>
      <c r="B294" s="24">
        <v>293</v>
      </c>
      <c r="C294" s="29" t="str">
        <f t="array" ref="C294">INDEX(A!$A$2:$A$1001,MATCH(EF!B294,EF!$A$2:$A$1001,0))</f>
        <v>Sistema para el Desarrollo Integral de la Familia del municipio de Tapalpa</v>
      </c>
      <c r="D294" s="29" t="str">
        <f t="array" ref="D294">INDEX(A!$B$2:$B$1001,MATCH(EF!C294,A!$A$2:$A$1001,0))</f>
        <v>Municipal</v>
      </c>
      <c r="E294" s="29" t="str">
        <f t="array" ref="E294">INDEX(A!$C$2:$C$1001,MATCH(EF!C294,A!$A$2:$A$1001,0))</f>
        <v>Sí</v>
      </c>
      <c r="F294" s="29">
        <f t="array" ref="F294">INDEX(A!$D$2:$D$1001,MATCH(EF!C294,A!$A$2:$A$1001,0))</f>
        <v>86</v>
      </c>
      <c r="G294" s="29" t="str">
        <f t="array" ref="G294">INDEX(A!$E$2:$E$1001,MATCH(EF!C294,A!$A$2:$A$1001,0))</f>
        <v>Asistencia social</v>
      </c>
      <c r="H294" s="29" t="str">
        <f t="array" ref="H294">INDEX(A!$F$2:$F$1001,MATCH(EF!C294,A!$A$2:$A$1001,0))</f>
        <v>Ejecutivo</v>
      </c>
      <c r="I294" s="29" t="str">
        <f t="array" ref="I294">INDEX(A!$G$2:$G$1001,MATCH(EF!C294,A!$A$2:$A$1001,0))</f>
        <v>OPD</v>
      </c>
      <c r="J294" s="29">
        <f t="array" ref="J294">INDEX(A!$H$2:$H$1001,MATCH(EF!C294,A!$A$2:$A$1001,0))</f>
        <v>1988</v>
      </c>
      <c r="K294" s="29" t="str">
        <f t="array" ref="K294">INDEX(A!$I$2:$I$1001,MATCH(EF!C294,A!$A$2:$A$1001,0))</f>
        <v>NA</v>
      </c>
      <c r="L294" s="29" t="str">
        <f t="array" ref="L294">INDEX(A!$J$2:$J$1001,MATCH(EF!C294,A!$A$2:$A$1001,0))</f>
        <v>Decreto número 13134</v>
      </c>
      <c r="M294" s="29">
        <f t="array" ref="M294">INDEX(A!$K$2:$K$1001,MATCH(EF!C294,A!$A$2:$A$1001,0))</f>
        <v>708601</v>
      </c>
      <c r="N294" s="29">
        <f t="array" ref="N294">INDEX(A!$L$2:$L$1001,MATCH(EF!C294,A!$A$2:$A$1001,0))</f>
        <v>0</v>
      </c>
      <c r="O294" s="30" t="str">
        <f t="shared" si="2"/>
        <v>7</v>
      </c>
      <c r="P294" s="30" t="str">
        <f t="shared" si="3"/>
        <v>086</v>
      </c>
      <c r="Q294" s="30" t="str">
        <f t="array" ref="Q294">IF(O294="7",IF(P294="000","Sin región al ser un intermunicipal",INDEX(B!$C$2:$C$126,MATCH(EF!P294,B!$A$2:$A$126,0))),"Sin región al ser un ente Estatal")</f>
        <v>Lagunas</v>
      </c>
      <c r="R294" s="31">
        <f t="array" ref="R294">IF(O294="7",IF(P294="000","N/A",INDEX(B!$D$2:$D$126,MATCH(EF!P294,B!$A$2:$A$126,0))),B!$D$127)</f>
        <v>19506</v>
      </c>
      <c r="S294" s="31">
        <f t="array" ref="S294">IF(O294="7",IF(P294="000","N/A",INDEX(B!$E$2:$E$126,MATCH(EF!P294,B!$A$2:$A$126,0))),B!$E$127)</f>
        <v>21245</v>
      </c>
    </row>
    <row r="295" spans="1:19" ht="15.75" customHeight="1">
      <c r="A295" s="23">
        <f>COUNTIF(A!$A$2:$A$1001,"&lt;="&amp;A!A295)</f>
        <v>13</v>
      </c>
      <c r="B295" s="24">
        <v>294</v>
      </c>
      <c r="C295" s="29" t="str">
        <f t="array" ref="C295">INDEX(A!$A$2:$A$1001,MATCH(EF!B295,EF!$A$2:$A$1001,0))</f>
        <v>Sistema para el Desarrollo Integral de la Familia del municipio de Tecalitlán</v>
      </c>
      <c r="D295" s="29" t="str">
        <f t="array" ref="D295">INDEX(A!$B$2:$B$1001,MATCH(EF!C295,A!$A$2:$A$1001,0))</f>
        <v>Municipal</v>
      </c>
      <c r="E295" s="29" t="str">
        <f t="array" ref="E295">INDEX(A!$C$2:$C$1001,MATCH(EF!C295,A!$A$2:$A$1001,0))</f>
        <v>Sí</v>
      </c>
      <c r="F295" s="29">
        <f t="array" ref="F295">INDEX(A!$D$2:$D$1001,MATCH(EF!C295,A!$A$2:$A$1001,0))</f>
        <v>87</v>
      </c>
      <c r="G295" s="29" t="str">
        <f t="array" ref="G295">INDEX(A!$E$2:$E$1001,MATCH(EF!C295,A!$A$2:$A$1001,0))</f>
        <v>Asistencia social</v>
      </c>
      <c r="H295" s="29" t="str">
        <f t="array" ref="H295">INDEX(A!$F$2:$F$1001,MATCH(EF!C295,A!$A$2:$A$1001,0))</f>
        <v>Ejecutivo</v>
      </c>
      <c r="I295" s="29" t="str">
        <f t="array" ref="I295">INDEX(A!$G$2:$G$1001,MATCH(EF!C295,A!$A$2:$A$1001,0))</f>
        <v>OPD</v>
      </c>
      <c r="J295" s="29">
        <f t="array" ref="J295">INDEX(A!$H$2:$H$1001,MATCH(EF!C295,A!$A$2:$A$1001,0))</f>
        <v>1987</v>
      </c>
      <c r="K295" s="29" t="str">
        <f t="array" ref="K295">INDEX(A!$I$2:$I$1001,MATCH(EF!C295,A!$A$2:$A$1001,0))</f>
        <v>NA</v>
      </c>
      <c r="L295" s="29" t="str">
        <f t="array" ref="L295">INDEX(A!$J$2:$J$1001,MATCH(EF!C295,A!$A$2:$A$1001,0))</f>
        <v>Decreto número 12809</v>
      </c>
      <c r="M295" s="29">
        <f t="array" ref="M295">INDEX(A!$K$2:$K$1001,MATCH(EF!C295,A!$A$2:$A$1001,0))</f>
        <v>708701</v>
      </c>
      <c r="N295" s="29">
        <f t="array" ref="N295">INDEX(A!$L$2:$L$1001,MATCH(EF!C295,A!$A$2:$A$1001,0))</f>
        <v>0</v>
      </c>
      <c r="O295" s="30" t="str">
        <f t="shared" si="2"/>
        <v>7</v>
      </c>
      <c r="P295" s="30" t="str">
        <f t="shared" si="3"/>
        <v>087</v>
      </c>
      <c r="Q295" s="30" t="str">
        <f t="array" ref="Q295">IF(O295="7",IF(P295="000","Sin región al ser un intermunicipal",INDEX(B!$C$2:$C$126,MATCH(EF!P295,B!$A$2:$A$126,0))),"Sin región al ser un ente Estatal")</f>
        <v>Sur</v>
      </c>
      <c r="R295" s="31">
        <f t="array" ref="R295">IF(O295="7",IF(P295="000","N/A",INDEX(B!$D$2:$D$126,MATCH(EF!P295,B!$A$2:$A$126,0))),B!$D$127)</f>
        <v>16579</v>
      </c>
      <c r="S295" s="31">
        <f t="array" ref="S295">IF(O295="7",IF(P295="000","N/A",INDEX(B!$E$2:$E$126,MATCH(EF!P295,B!$A$2:$A$126,0))),B!$E$127)</f>
        <v>16705</v>
      </c>
    </row>
    <row r="296" spans="1:19" ht="15.75" customHeight="1">
      <c r="A296" s="23">
        <f>COUNTIF(A!$A$2:$A$1001,"&lt;="&amp;A!A296)</f>
        <v>133</v>
      </c>
      <c r="B296" s="24">
        <v>295</v>
      </c>
      <c r="C296" s="29" t="str">
        <f t="array" ref="C296">INDEX(A!$A$2:$A$1001,MATCH(EF!B296,EF!$A$2:$A$1001,0))</f>
        <v>Sistema para el Desarrollo Integral de la Familia del municipio de Tecolotlán</v>
      </c>
      <c r="D296" s="29" t="str">
        <f t="array" ref="D296">INDEX(A!$B$2:$B$1001,MATCH(EF!C296,A!$A$2:$A$1001,0))</f>
        <v>Municipal</v>
      </c>
      <c r="E296" s="29" t="str">
        <f t="array" ref="E296">INDEX(A!$C$2:$C$1001,MATCH(EF!C296,A!$A$2:$A$1001,0))</f>
        <v>Sí</v>
      </c>
      <c r="F296" s="29">
        <f t="array" ref="F296">INDEX(A!$D$2:$D$1001,MATCH(EF!C296,A!$A$2:$A$1001,0))</f>
        <v>88</v>
      </c>
      <c r="G296" s="29" t="str">
        <f t="array" ref="G296">INDEX(A!$E$2:$E$1001,MATCH(EF!C296,A!$A$2:$A$1001,0))</f>
        <v>Asistencia social</v>
      </c>
      <c r="H296" s="29" t="str">
        <f t="array" ref="H296">INDEX(A!$F$2:$F$1001,MATCH(EF!C296,A!$A$2:$A$1001,0))</f>
        <v>Ejecutivo</v>
      </c>
      <c r="I296" s="29" t="str">
        <f t="array" ref="I296">INDEX(A!$G$2:$G$1001,MATCH(EF!C296,A!$A$2:$A$1001,0))</f>
        <v>OPD</v>
      </c>
      <c r="J296" s="29">
        <f t="array" ref="J296">INDEX(A!$H$2:$H$1001,MATCH(EF!C296,A!$A$2:$A$1001,0))</f>
        <v>1986</v>
      </c>
      <c r="K296" s="29" t="str">
        <f t="array" ref="K296">INDEX(A!$I$2:$I$1001,MATCH(EF!C296,A!$A$2:$A$1001,0))</f>
        <v>NA</v>
      </c>
      <c r="L296" s="29" t="str">
        <f t="array" ref="L296">INDEX(A!$J$2:$J$1001,MATCH(EF!C296,A!$A$2:$A$1001,0))</f>
        <v>Decreto número 12468</v>
      </c>
      <c r="M296" s="29">
        <f t="array" ref="M296">INDEX(A!$K$2:$K$1001,MATCH(EF!C296,A!$A$2:$A$1001,0))</f>
        <v>708801</v>
      </c>
      <c r="N296" s="29">
        <f t="array" ref="N296">INDEX(A!$L$2:$L$1001,MATCH(EF!C296,A!$A$2:$A$1001,0))</f>
        <v>0</v>
      </c>
      <c r="O296" s="30" t="str">
        <f t="shared" si="2"/>
        <v>7</v>
      </c>
      <c r="P296" s="30" t="str">
        <f t="shared" si="3"/>
        <v>088</v>
      </c>
      <c r="Q296" s="30" t="str">
        <f t="array" ref="Q296">IF(O296="7",IF(P296="000","Sin región al ser un intermunicipal",INDEX(B!$C$2:$C$126,MATCH(EF!P296,B!$A$2:$A$126,0))),"Sin región al ser un ente Estatal")</f>
        <v>Sierra de Amula</v>
      </c>
      <c r="R296" s="31">
        <f t="array" ref="R296">IF(O296="7",IF(P296="000","N/A",INDEX(B!$D$2:$D$126,MATCH(EF!P296,B!$A$2:$A$126,0))),B!$D$127)</f>
        <v>17257</v>
      </c>
      <c r="S296" s="31">
        <f t="array" ref="S296">IF(O296="7",IF(P296="000","N/A",INDEX(B!$E$2:$E$126,MATCH(EF!P296,B!$A$2:$A$126,0))),B!$E$127)</f>
        <v>16603</v>
      </c>
    </row>
    <row r="297" spans="1:19" ht="15.75" customHeight="1">
      <c r="A297" s="23">
        <f>COUNTIF(A!$A$2:$A$1001,"&lt;="&amp;A!A297)</f>
        <v>211</v>
      </c>
      <c r="B297" s="24">
        <v>296</v>
      </c>
      <c r="C297" s="29" t="str">
        <f t="array" ref="C297">INDEX(A!$A$2:$A$1001,MATCH(EF!B297,EF!$A$2:$A$1001,0))</f>
        <v>Sistema para el Desarrollo Integral de la Familia del municipio de Tenamaxtlán</v>
      </c>
      <c r="D297" s="29" t="str">
        <f t="array" ref="D297">INDEX(A!$B$2:$B$1001,MATCH(EF!C297,A!$A$2:$A$1001,0))</f>
        <v>Municipal</v>
      </c>
      <c r="E297" s="29" t="str">
        <f t="array" ref="E297">INDEX(A!$C$2:$C$1001,MATCH(EF!C297,A!$A$2:$A$1001,0))</f>
        <v>Sí</v>
      </c>
      <c r="F297" s="29">
        <f t="array" ref="F297">INDEX(A!$D$2:$D$1001,MATCH(EF!C297,A!$A$2:$A$1001,0))</f>
        <v>90</v>
      </c>
      <c r="G297" s="29" t="str">
        <f t="array" ref="G297">INDEX(A!$E$2:$E$1001,MATCH(EF!C297,A!$A$2:$A$1001,0))</f>
        <v>Asistencia social</v>
      </c>
      <c r="H297" s="29" t="str">
        <f t="array" ref="H297">INDEX(A!$F$2:$F$1001,MATCH(EF!C297,A!$A$2:$A$1001,0))</f>
        <v>Ejecutivo</v>
      </c>
      <c r="I297" s="29" t="str">
        <f t="array" ref="I297">INDEX(A!$G$2:$G$1001,MATCH(EF!C297,A!$A$2:$A$1001,0))</f>
        <v>OPD</v>
      </c>
      <c r="J297" s="29">
        <f t="array" ref="J297">INDEX(A!$H$2:$H$1001,MATCH(EF!C297,A!$A$2:$A$1001,0))</f>
        <v>1986</v>
      </c>
      <c r="K297" s="29" t="str">
        <f t="array" ref="K297">INDEX(A!$I$2:$I$1001,MATCH(EF!C297,A!$A$2:$A$1001,0))</f>
        <v>NA</v>
      </c>
      <c r="L297" s="29" t="str">
        <f t="array" ref="L297">INDEX(A!$J$2:$J$1001,MATCH(EF!C297,A!$A$2:$A$1001,0))</f>
        <v>Decreto número 12454</v>
      </c>
      <c r="M297" s="29">
        <f t="array" ref="M297">INDEX(A!$K$2:$K$1001,MATCH(EF!C297,A!$A$2:$A$1001,0))</f>
        <v>709001</v>
      </c>
      <c r="N297" s="29">
        <f t="array" ref="N297">INDEX(A!$L$2:$L$1001,MATCH(EF!C297,A!$A$2:$A$1001,0))</f>
        <v>0</v>
      </c>
      <c r="O297" s="30" t="str">
        <f t="shared" si="2"/>
        <v>7</v>
      </c>
      <c r="P297" s="30" t="str">
        <f t="shared" si="3"/>
        <v>090</v>
      </c>
      <c r="Q297" s="30" t="str">
        <f t="array" ref="Q297">IF(O297="7",IF(P297="000","Sin región al ser un intermunicipal",INDEX(B!$C$2:$C$126,MATCH(EF!P297,B!$A$2:$A$126,0))),"Sin región al ser un ente Estatal")</f>
        <v>Sierra de Amula</v>
      </c>
      <c r="R297" s="31">
        <f t="array" ref="R297">IF(O297="7",IF(P297="000","N/A",INDEX(B!$D$2:$D$126,MATCH(EF!P297,B!$A$2:$A$126,0))),B!$D$127)</f>
        <v>7005</v>
      </c>
      <c r="S297" s="31">
        <f t="array" ref="S297">IF(O297="7",IF(P297="000","N/A",INDEX(B!$E$2:$E$126,MATCH(EF!P297,B!$A$2:$A$126,0))),B!$E$127)</f>
        <v>7302</v>
      </c>
    </row>
    <row r="298" spans="1:19" ht="15.75" customHeight="1">
      <c r="A298" s="23">
        <f>COUNTIF(A!$A$2:$A$1001,"&lt;="&amp;A!A298)</f>
        <v>99</v>
      </c>
      <c r="B298" s="24">
        <v>297</v>
      </c>
      <c r="C298" s="29" t="str">
        <f t="array" ref="C298">INDEX(A!$A$2:$A$1001,MATCH(EF!B298,EF!$A$2:$A$1001,0))</f>
        <v>Sistema para el Desarrollo Integral de la Familia del municipio de Teocaltiche</v>
      </c>
      <c r="D298" s="29" t="str">
        <f t="array" ref="D298">INDEX(A!$B$2:$B$1001,MATCH(EF!C298,A!$A$2:$A$1001,0))</f>
        <v>Municipal</v>
      </c>
      <c r="E298" s="29" t="str">
        <f t="array" ref="E298">INDEX(A!$C$2:$C$1001,MATCH(EF!C298,A!$A$2:$A$1001,0))</f>
        <v>Sí</v>
      </c>
      <c r="F298" s="29">
        <f t="array" ref="F298">INDEX(A!$D$2:$D$1001,MATCH(EF!C298,A!$A$2:$A$1001,0))</f>
        <v>91</v>
      </c>
      <c r="G298" s="29" t="str">
        <f t="array" ref="G298">INDEX(A!$E$2:$E$1001,MATCH(EF!C298,A!$A$2:$A$1001,0))</f>
        <v>Asistencia social</v>
      </c>
      <c r="H298" s="29" t="str">
        <f t="array" ref="H298">INDEX(A!$F$2:$F$1001,MATCH(EF!C298,A!$A$2:$A$1001,0))</f>
        <v>Ejecutivo</v>
      </c>
      <c r="I298" s="29" t="str">
        <f t="array" ref="I298">INDEX(A!$G$2:$G$1001,MATCH(EF!C298,A!$A$2:$A$1001,0))</f>
        <v>OPD</v>
      </c>
      <c r="J298" s="29">
        <f t="array" ref="J298">INDEX(A!$H$2:$H$1001,MATCH(EF!C298,A!$A$2:$A$1001,0))</f>
        <v>1987</v>
      </c>
      <c r="K298" s="29" t="str">
        <f t="array" ref="K298">INDEX(A!$I$2:$I$1001,MATCH(EF!C298,A!$A$2:$A$1001,0))</f>
        <v>NA</v>
      </c>
      <c r="L298" s="29" t="str">
        <f t="array" ref="L298">INDEX(A!$J$2:$J$1001,MATCH(EF!C298,A!$A$2:$A$1001,0))</f>
        <v>Decreto número 12849</v>
      </c>
      <c r="M298" s="29">
        <f t="array" ref="M298">INDEX(A!$K$2:$K$1001,MATCH(EF!C298,A!$A$2:$A$1001,0))</f>
        <v>709101</v>
      </c>
      <c r="N298" s="29">
        <f t="array" ref="N298">INDEX(A!$L$2:$L$1001,MATCH(EF!C298,A!$A$2:$A$1001,0))</f>
        <v>0</v>
      </c>
      <c r="O298" s="30" t="str">
        <f t="shared" si="2"/>
        <v>7</v>
      </c>
      <c r="P298" s="30" t="str">
        <f t="shared" si="3"/>
        <v>091</v>
      </c>
      <c r="Q298" s="30" t="str">
        <f t="array" ref="Q298">IF(O298="7",IF(P298="000","Sin región al ser un intermunicipal",INDEX(B!$C$2:$C$126,MATCH(EF!P298,B!$A$2:$A$126,0))),"Sin región al ser un ente Estatal")</f>
        <v xml:space="preserve">Altos Norte  </v>
      </c>
      <c r="R298" s="31">
        <f t="array" ref="R298">IF(O298="7",IF(P298="000","N/A",INDEX(B!$D$2:$D$126,MATCH(EF!P298,B!$A$2:$A$126,0))),B!$D$127)</f>
        <v>41278</v>
      </c>
      <c r="S298" s="31">
        <f t="array" ref="S298">IF(O298="7",IF(P298="000","N/A",INDEX(B!$E$2:$E$126,MATCH(EF!P298,B!$A$2:$A$126,0))),B!$E$127)</f>
        <v>39839</v>
      </c>
    </row>
    <row r="299" spans="1:19" ht="15.75" customHeight="1">
      <c r="A299" s="23">
        <f>COUNTIF(A!$A$2:$A$1001,"&lt;="&amp;A!A299)</f>
        <v>107</v>
      </c>
      <c r="B299" s="24">
        <v>298</v>
      </c>
      <c r="C299" s="29" t="str">
        <f t="array" ref="C299">INDEX(A!$A$2:$A$1001,MATCH(EF!B299,EF!$A$2:$A$1001,0))</f>
        <v>Sistema para el Desarrollo Integral de la Familia del municipio de Teocuitatlán de Corona</v>
      </c>
      <c r="D299" s="29" t="str">
        <f t="array" ref="D299">INDEX(A!$B$2:$B$1001,MATCH(EF!C299,A!$A$2:$A$1001,0))</f>
        <v>Municipal</v>
      </c>
      <c r="E299" s="29" t="str">
        <f t="array" ref="E299">INDEX(A!$C$2:$C$1001,MATCH(EF!C299,A!$A$2:$A$1001,0))</f>
        <v>Sí</v>
      </c>
      <c r="F299" s="29">
        <f t="array" ref="F299">INDEX(A!$D$2:$D$1001,MATCH(EF!C299,A!$A$2:$A$1001,0))</f>
        <v>92</v>
      </c>
      <c r="G299" s="29" t="str">
        <f t="array" ref="G299">INDEX(A!$E$2:$E$1001,MATCH(EF!C299,A!$A$2:$A$1001,0))</f>
        <v>Asistencia social</v>
      </c>
      <c r="H299" s="29" t="str">
        <f t="array" ref="H299">INDEX(A!$F$2:$F$1001,MATCH(EF!C299,A!$A$2:$A$1001,0))</f>
        <v>Ejecutivo</v>
      </c>
      <c r="I299" s="29" t="str">
        <f t="array" ref="I299">INDEX(A!$G$2:$G$1001,MATCH(EF!C299,A!$A$2:$A$1001,0))</f>
        <v>OPD</v>
      </c>
      <c r="J299" s="29">
        <f t="array" ref="J299">INDEX(A!$H$2:$H$1001,MATCH(EF!C299,A!$A$2:$A$1001,0))</f>
        <v>1989</v>
      </c>
      <c r="K299" s="29" t="str">
        <f t="array" ref="K299">INDEX(A!$I$2:$I$1001,MATCH(EF!C299,A!$A$2:$A$1001,0))</f>
        <v>NA</v>
      </c>
      <c r="L299" s="29" t="str">
        <f t="array" ref="L299">INDEX(A!$J$2:$J$1001,MATCH(EF!C299,A!$A$2:$A$1001,0))</f>
        <v>Decreto número 13625</v>
      </c>
      <c r="M299" s="29">
        <f t="array" ref="M299">INDEX(A!$K$2:$K$1001,MATCH(EF!C299,A!$A$2:$A$1001,0))</f>
        <v>709201</v>
      </c>
      <c r="N299" s="29">
        <f t="array" ref="N299">INDEX(A!$L$2:$L$1001,MATCH(EF!C299,A!$A$2:$A$1001,0))</f>
        <v>0</v>
      </c>
      <c r="O299" s="30" t="str">
        <f t="shared" si="2"/>
        <v>7</v>
      </c>
      <c r="P299" s="30" t="str">
        <f t="shared" si="3"/>
        <v>092</v>
      </c>
      <c r="Q299" s="30" t="str">
        <f t="array" ref="Q299">IF(O299="7",IF(P299="000","Sin región al ser un intermunicipal",INDEX(B!$C$2:$C$126,MATCH(EF!P299,B!$A$2:$A$126,0))),"Sin región al ser un ente Estatal")</f>
        <v>Lagunas</v>
      </c>
      <c r="R299" s="31">
        <f t="array" ref="R299">IF(O299="7",IF(P299="000","N/A",INDEX(B!$D$2:$D$126,MATCH(EF!P299,B!$A$2:$A$126,0))),B!$D$127)</f>
        <v>10317</v>
      </c>
      <c r="S299" s="31">
        <f t="array" ref="S299">IF(O299="7",IF(P299="000","N/A",INDEX(B!$E$2:$E$126,MATCH(EF!P299,B!$A$2:$A$126,0))),B!$E$127)</f>
        <v>11039</v>
      </c>
    </row>
    <row r="300" spans="1:19" ht="15.75" customHeight="1">
      <c r="A300" s="23">
        <f>COUNTIF(A!$A$2:$A$1001,"&lt;="&amp;A!A300)</f>
        <v>196</v>
      </c>
      <c r="B300" s="24">
        <v>299</v>
      </c>
      <c r="C300" s="29" t="str">
        <f t="array" ref="C300">INDEX(A!$A$2:$A$1001,MATCH(EF!B300,EF!$A$2:$A$1001,0))</f>
        <v>Sistema para el Desarrollo Integral de la Familia del municipio de Tequila, Jalisco</v>
      </c>
      <c r="D300" s="29" t="str">
        <f t="array" ref="D300">INDEX(A!$B$2:$B$1001,MATCH(EF!C300,A!$A$2:$A$1001,0))</f>
        <v>Municipal</v>
      </c>
      <c r="E300" s="29" t="str">
        <f t="array" ref="E300">INDEX(A!$C$2:$C$1001,MATCH(EF!C300,A!$A$2:$A$1001,0))</f>
        <v>Sí</v>
      </c>
      <c r="F300" s="29">
        <f t="array" ref="F300">INDEX(A!$D$2:$D$1001,MATCH(EF!C300,A!$A$2:$A$1001,0))</f>
        <v>94</v>
      </c>
      <c r="G300" s="29" t="str">
        <f t="array" ref="G300">INDEX(A!$E$2:$E$1001,MATCH(EF!C300,A!$A$2:$A$1001,0))</f>
        <v>Asistencia social</v>
      </c>
      <c r="H300" s="29" t="str">
        <f t="array" ref="H300">INDEX(A!$F$2:$F$1001,MATCH(EF!C300,A!$A$2:$A$1001,0))</f>
        <v>Ejecutivo</v>
      </c>
      <c r="I300" s="29" t="str">
        <f t="array" ref="I300">INDEX(A!$G$2:$G$1001,MATCH(EF!C300,A!$A$2:$A$1001,0))</f>
        <v>OPD</v>
      </c>
      <c r="J300" s="29">
        <f t="array" ref="J300">INDEX(A!$H$2:$H$1001,MATCH(EF!C300,A!$A$2:$A$1001,0))</f>
        <v>1986</v>
      </c>
      <c r="K300" s="29" t="str">
        <f t="array" ref="K300">INDEX(A!$I$2:$I$1001,MATCH(EF!C300,A!$A$2:$A$1001,0))</f>
        <v>NA</v>
      </c>
      <c r="L300" s="29" t="str">
        <f t="array" ref="L300">INDEX(A!$J$2:$J$1001,MATCH(EF!C300,A!$A$2:$A$1001,0))</f>
        <v>Decreto número 12447</v>
      </c>
      <c r="M300" s="29">
        <f t="array" ref="M300">INDEX(A!$K$2:$K$1001,MATCH(EF!C300,A!$A$2:$A$1001,0))</f>
        <v>709401</v>
      </c>
      <c r="N300" s="29">
        <f t="array" ref="N300">INDEX(A!$L$2:$L$1001,MATCH(EF!C300,A!$A$2:$A$1001,0))</f>
        <v>0</v>
      </c>
      <c r="O300" s="30" t="str">
        <f t="shared" si="2"/>
        <v>7</v>
      </c>
      <c r="P300" s="30" t="str">
        <f t="shared" si="3"/>
        <v>094</v>
      </c>
      <c r="Q300" s="30" t="str">
        <f t="array" ref="Q300">IF(O300="7",IF(P300="000","Sin región al ser un intermunicipal",INDEX(B!$C$2:$C$126,MATCH(EF!P300,B!$A$2:$A$126,0))),"Sin región al ser un ente Estatal")</f>
        <v>Valles</v>
      </c>
      <c r="R300" s="31">
        <f t="array" ref="R300">IF(O300="7",IF(P300="000","N/A",INDEX(B!$D$2:$D$126,MATCH(EF!P300,B!$A$2:$A$126,0))),B!$D$127)</f>
        <v>42009</v>
      </c>
      <c r="S300" s="31">
        <f t="array" ref="S300">IF(O300="7",IF(P300="000","N/A",INDEX(B!$E$2:$E$126,MATCH(EF!P300,B!$A$2:$A$126,0))),B!$E$127)</f>
        <v>44353</v>
      </c>
    </row>
    <row r="301" spans="1:19" ht="15.75" customHeight="1">
      <c r="A301" s="23">
        <f>COUNTIF(A!$A$2:$A$1001,"&lt;="&amp;A!A301)</f>
        <v>45</v>
      </c>
      <c r="B301" s="24">
        <v>300</v>
      </c>
      <c r="C301" s="29" t="str">
        <f t="array" ref="C301">INDEX(A!$A$2:$A$1001,MATCH(EF!B301,EF!$A$2:$A$1001,0))</f>
        <v>Sistema para el Desarrollo Integral de la Familia del municipio de Teuchitlán</v>
      </c>
      <c r="D301" s="29" t="str">
        <f t="array" ref="D301">INDEX(A!$B$2:$B$1001,MATCH(EF!C301,A!$A$2:$A$1001,0))</f>
        <v>Municipal</v>
      </c>
      <c r="E301" s="29" t="str">
        <f t="array" ref="E301">INDEX(A!$C$2:$C$1001,MATCH(EF!C301,A!$A$2:$A$1001,0))</f>
        <v>Sí</v>
      </c>
      <c r="F301" s="29">
        <f t="array" ref="F301">INDEX(A!$D$2:$D$1001,MATCH(EF!C301,A!$A$2:$A$1001,0))</f>
        <v>95</v>
      </c>
      <c r="G301" s="29" t="str">
        <f t="array" ref="G301">INDEX(A!$E$2:$E$1001,MATCH(EF!C301,A!$A$2:$A$1001,0))</f>
        <v>Asistencia social</v>
      </c>
      <c r="H301" s="29" t="str">
        <f t="array" ref="H301">INDEX(A!$F$2:$F$1001,MATCH(EF!C301,A!$A$2:$A$1001,0))</f>
        <v>Ejecutivo</v>
      </c>
      <c r="I301" s="29" t="str">
        <f t="array" ref="I301">INDEX(A!$G$2:$G$1001,MATCH(EF!C301,A!$A$2:$A$1001,0))</f>
        <v>OPD</v>
      </c>
      <c r="J301" s="29">
        <f t="array" ref="J301">INDEX(A!$H$2:$H$1001,MATCH(EF!C301,A!$A$2:$A$1001,0))</f>
        <v>1987</v>
      </c>
      <c r="K301" s="29" t="str">
        <f t="array" ref="K301">INDEX(A!$I$2:$I$1001,MATCH(EF!C301,A!$A$2:$A$1001,0))</f>
        <v>NA</v>
      </c>
      <c r="L301" s="29" t="str">
        <f t="array" ref="L301">INDEX(A!$J$2:$J$1001,MATCH(EF!C301,A!$A$2:$A$1001,0))</f>
        <v>Decreto número 12720</v>
      </c>
      <c r="M301" s="29">
        <f t="array" ref="M301">INDEX(A!$K$2:$K$1001,MATCH(EF!C301,A!$A$2:$A$1001,0))</f>
        <v>709501</v>
      </c>
      <c r="N301" s="29">
        <f t="array" ref="N301">INDEX(A!$L$2:$L$1001,MATCH(EF!C301,A!$A$2:$A$1001,0))</f>
        <v>0</v>
      </c>
      <c r="O301" s="30" t="str">
        <f t="shared" si="2"/>
        <v>7</v>
      </c>
      <c r="P301" s="30" t="str">
        <f t="shared" si="3"/>
        <v>095</v>
      </c>
      <c r="Q301" s="30" t="str">
        <f t="array" ref="Q301">IF(O301="7",IF(P301="000","Sin región al ser un intermunicipal",INDEX(B!$C$2:$C$126,MATCH(EF!P301,B!$A$2:$A$126,0))),"Sin región al ser un ente Estatal")</f>
        <v>Valles</v>
      </c>
      <c r="R301" s="31">
        <f t="array" ref="R301">IF(O301="7",IF(P301="000","N/A",INDEX(B!$D$2:$D$126,MATCH(EF!P301,B!$A$2:$A$126,0))),B!$D$127)</f>
        <v>9608</v>
      </c>
      <c r="S301" s="31">
        <f t="array" ref="S301">IF(O301="7",IF(P301="000","N/A",INDEX(B!$E$2:$E$126,MATCH(EF!P301,B!$A$2:$A$126,0))),B!$E$127)</f>
        <v>9647</v>
      </c>
    </row>
    <row r="302" spans="1:19" ht="15.75" customHeight="1">
      <c r="A302" s="23">
        <f>COUNTIF(A!$A$2:$A$1001,"&lt;="&amp;A!A302)</f>
        <v>102</v>
      </c>
      <c r="B302" s="24">
        <v>301</v>
      </c>
      <c r="C302" s="29" t="str">
        <f t="array" ref="C302">INDEX(A!$A$2:$A$1001,MATCH(EF!B302,EF!$A$2:$A$1001,0))</f>
        <v>Sistema para el Desarrollo Integral de la Familia del municipio de Tizapán el Alto, Jalisco</v>
      </c>
      <c r="D302" s="29" t="str">
        <f t="array" ref="D302">INDEX(A!$B$2:$B$1001,MATCH(EF!C302,A!$A$2:$A$1001,0))</f>
        <v>Municipal</v>
      </c>
      <c r="E302" s="29" t="str">
        <f t="array" ref="E302">INDEX(A!$C$2:$C$1001,MATCH(EF!C302,A!$A$2:$A$1001,0))</f>
        <v>Sí</v>
      </c>
      <c r="F302" s="29">
        <f t="array" ref="F302">INDEX(A!$D$2:$D$1001,MATCH(EF!C302,A!$A$2:$A$1001,0))</f>
        <v>96</v>
      </c>
      <c r="G302" s="29" t="str">
        <f t="array" ref="G302">INDEX(A!$E$2:$E$1001,MATCH(EF!C302,A!$A$2:$A$1001,0))</f>
        <v>Asistencia social</v>
      </c>
      <c r="H302" s="29" t="str">
        <f t="array" ref="H302">INDEX(A!$F$2:$F$1001,MATCH(EF!C302,A!$A$2:$A$1001,0))</f>
        <v>Ejecutivo</v>
      </c>
      <c r="I302" s="29" t="str">
        <f t="array" ref="I302">INDEX(A!$G$2:$G$1001,MATCH(EF!C302,A!$A$2:$A$1001,0))</f>
        <v>OPD</v>
      </c>
      <c r="J302" s="29">
        <f t="array" ref="J302">INDEX(A!$H$2:$H$1001,MATCH(EF!C302,A!$A$2:$A$1001,0))</f>
        <v>1987</v>
      </c>
      <c r="K302" s="29" t="str">
        <f t="array" ref="K302">INDEX(A!$I$2:$I$1001,MATCH(EF!C302,A!$A$2:$A$1001,0))</f>
        <v>NA</v>
      </c>
      <c r="L302" s="29" t="str">
        <f t="array" ref="L302">INDEX(A!$J$2:$J$1001,MATCH(EF!C302,A!$A$2:$A$1001,0))</f>
        <v>Decreto número 12722</v>
      </c>
      <c r="M302" s="29">
        <f t="array" ref="M302">INDEX(A!$K$2:$K$1001,MATCH(EF!C302,A!$A$2:$A$1001,0))</f>
        <v>709601</v>
      </c>
      <c r="N302" s="29">
        <f t="array" ref="N302">INDEX(A!$L$2:$L$1001,MATCH(EF!C302,A!$A$2:$A$1001,0))</f>
        <v>0</v>
      </c>
      <c r="O302" s="30" t="str">
        <f t="shared" si="2"/>
        <v>7</v>
      </c>
      <c r="P302" s="30" t="str">
        <f t="shared" si="3"/>
        <v>096</v>
      </c>
      <c r="Q302" s="30" t="str">
        <f t="array" ref="Q302">IF(O302="7",IF(P302="000","Sin región al ser un intermunicipal",INDEX(B!$C$2:$C$126,MATCH(EF!P302,B!$A$2:$A$126,0))),"Sin región al ser un ente Estatal")</f>
        <v>Sureste</v>
      </c>
      <c r="R302" s="31">
        <f t="array" ref="R302">IF(O302="7",IF(P302="000","N/A",INDEX(B!$D$2:$D$126,MATCH(EF!P302,B!$A$2:$A$126,0))),B!$D$127)</f>
        <v>20961</v>
      </c>
      <c r="S302" s="31">
        <f t="array" ref="S302">IF(O302="7",IF(P302="000","N/A",INDEX(B!$E$2:$E$126,MATCH(EF!P302,B!$A$2:$A$126,0))),B!$E$127)</f>
        <v>22758</v>
      </c>
    </row>
    <row r="303" spans="1:19" ht="15.75" customHeight="1">
      <c r="A303" s="23">
        <f>COUNTIF(A!$A$2:$A$1001,"&lt;="&amp;A!A303)</f>
        <v>104</v>
      </c>
      <c r="B303" s="24">
        <v>302</v>
      </c>
      <c r="C303" s="29" t="str">
        <f t="array" ref="C303">INDEX(A!$A$2:$A$1001,MATCH(EF!B303,EF!$A$2:$A$1001,0))</f>
        <v>Sistema para el Desarrollo Integral de la Familia del municipio de Tlajomulco de Zúñiga</v>
      </c>
      <c r="D303" s="29" t="str">
        <f t="array" ref="D303">INDEX(A!$B$2:$B$1001,MATCH(EF!C303,A!$A$2:$A$1001,0))</f>
        <v>Municipal</v>
      </c>
      <c r="E303" s="29" t="str">
        <f t="array" ref="E303">INDEX(A!$C$2:$C$1001,MATCH(EF!C303,A!$A$2:$A$1001,0))</f>
        <v>Sí</v>
      </c>
      <c r="F303" s="29">
        <f t="array" ref="F303">INDEX(A!$D$2:$D$1001,MATCH(EF!C303,A!$A$2:$A$1001,0))</f>
        <v>97</v>
      </c>
      <c r="G303" s="29" t="str">
        <f t="array" ref="G303">INDEX(A!$E$2:$E$1001,MATCH(EF!C303,A!$A$2:$A$1001,0))</f>
        <v>Asistencia social</v>
      </c>
      <c r="H303" s="29" t="str">
        <f t="array" ref="H303">INDEX(A!$F$2:$F$1001,MATCH(EF!C303,A!$A$2:$A$1001,0))</f>
        <v>Ejecutivo</v>
      </c>
      <c r="I303" s="29" t="str">
        <f t="array" ref="I303">INDEX(A!$G$2:$G$1001,MATCH(EF!C303,A!$A$2:$A$1001,0))</f>
        <v>OPD</v>
      </c>
      <c r="J303" s="29">
        <f t="array" ref="J303">INDEX(A!$H$2:$H$1001,MATCH(EF!C303,A!$A$2:$A$1001,0))</f>
        <v>1985</v>
      </c>
      <c r="K303" s="29" t="str">
        <f t="array" ref="K303">INDEX(A!$I$2:$I$1001,MATCH(EF!C303,A!$A$2:$A$1001,0))</f>
        <v>NA</v>
      </c>
      <c r="L303" s="29" t="str">
        <f t="array" ref="L303">INDEX(A!$J$2:$J$1001,MATCH(EF!C303,A!$A$2:$A$1001,0))</f>
        <v>Decreto número 12020</v>
      </c>
      <c r="M303" s="29">
        <f t="array" ref="M303">INDEX(A!$K$2:$K$1001,MATCH(EF!C303,A!$A$2:$A$1001,0))</f>
        <v>709701</v>
      </c>
      <c r="N303" s="29">
        <f t="array" ref="N303">INDEX(A!$L$2:$L$1001,MATCH(EF!C303,A!$A$2:$A$1001,0))</f>
        <v>0</v>
      </c>
      <c r="O303" s="30" t="str">
        <f t="shared" si="2"/>
        <v>7</v>
      </c>
      <c r="P303" s="30" t="str">
        <f t="shared" si="3"/>
        <v>097</v>
      </c>
      <c r="Q303" s="30" t="str">
        <f t="array" ref="Q303">IF(O303="7",IF(P303="000","Sin región al ser un intermunicipal",INDEX(B!$C$2:$C$126,MATCH(EF!P303,B!$A$2:$A$126,0))),"Sin región al ser un ente Estatal")</f>
        <v>Centro</v>
      </c>
      <c r="R303" s="31">
        <f t="array" ref="R303">IF(O303="7",IF(P303="000","N/A",INDEX(B!$D$2:$D$126,MATCH(EF!P303,B!$A$2:$A$126,0))),B!$D$127)</f>
        <v>549442</v>
      </c>
      <c r="S303" s="31">
        <f t="array" ref="S303">IF(O303="7",IF(P303="000","N/A",INDEX(B!$E$2:$E$126,MATCH(EF!P303,B!$A$2:$A$126,0))),B!$E$127)</f>
        <v>727750</v>
      </c>
    </row>
    <row r="304" spans="1:19" ht="15.75" customHeight="1">
      <c r="A304" s="23">
        <f>COUNTIF(A!$A$2:$A$1001,"&lt;="&amp;A!A304)</f>
        <v>103</v>
      </c>
      <c r="B304" s="24">
        <v>303</v>
      </c>
      <c r="C304" s="29" t="str">
        <f t="array" ref="C304">INDEX(A!$A$2:$A$1001,MATCH(EF!B304,EF!$A$2:$A$1001,0))</f>
        <v>Sistema para el Desarrollo Integral de la Familia del municipio de Tolimán</v>
      </c>
      <c r="D304" s="29" t="str">
        <f t="array" ref="D304">INDEX(A!$B$2:$B$1001,MATCH(EF!C304,A!$A$2:$A$1001,0))</f>
        <v>Municipal</v>
      </c>
      <c r="E304" s="29" t="str">
        <f t="array" ref="E304">INDEX(A!$C$2:$C$1001,MATCH(EF!C304,A!$A$2:$A$1001,0))</f>
        <v>Sí</v>
      </c>
      <c r="F304" s="29">
        <f t="array" ref="F304">INDEX(A!$D$2:$D$1001,MATCH(EF!C304,A!$A$2:$A$1001,0))</f>
        <v>99</v>
      </c>
      <c r="G304" s="29" t="str">
        <f t="array" ref="G304">INDEX(A!$E$2:$E$1001,MATCH(EF!C304,A!$A$2:$A$1001,0))</f>
        <v>Asistencia social</v>
      </c>
      <c r="H304" s="29" t="str">
        <f t="array" ref="H304">INDEX(A!$F$2:$F$1001,MATCH(EF!C304,A!$A$2:$A$1001,0))</f>
        <v>Ejecutivo</v>
      </c>
      <c r="I304" s="29" t="str">
        <f t="array" ref="I304">INDEX(A!$G$2:$G$1001,MATCH(EF!C304,A!$A$2:$A$1001,0))</f>
        <v>OPD</v>
      </c>
      <c r="J304" s="29">
        <f t="array" ref="J304">INDEX(A!$H$2:$H$1001,MATCH(EF!C304,A!$A$2:$A$1001,0))</f>
        <v>1987</v>
      </c>
      <c r="K304" s="29" t="str">
        <f t="array" ref="K304">INDEX(A!$I$2:$I$1001,MATCH(EF!C304,A!$A$2:$A$1001,0))</f>
        <v>NA</v>
      </c>
      <c r="L304" s="29" t="str">
        <f t="array" ref="L304">INDEX(A!$J$2:$J$1001,MATCH(EF!C304,A!$A$2:$A$1001,0))</f>
        <v>Decreto número 12991</v>
      </c>
      <c r="M304" s="29">
        <f t="array" ref="M304">INDEX(A!$K$2:$K$1001,MATCH(EF!C304,A!$A$2:$A$1001,0))</f>
        <v>709901</v>
      </c>
      <c r="N304" s="29">
        <f t="array" ref="N304">INDEX(A!$L$2:$L$1001,MATCH(EF!C304,A!$A$2:$A$1001,0))</f>
        <v>0</v>
      </c>
      <c r="O304" s="30" t="str">
        <f t="shared" si="2"/>
        <v>7</v>
      </c>
      <c r="P304" s="30" t="str">
        <f t="shared" si="3"/>
        <v>099</v>
      </c>
      <c r="Q304" s="30" t="str">
        <f t="array" ref="Q304">IF(O304="7",IF(P304="000","Sin región al ser un intermunicipal",INDEX(B!$C$2:$C$126,MATCH(EF!P304,B!$A$2:$A$126,0))),"Sin región al ser un ente Estatal")</f>
        <v>Sur</v>
      </c>
      <c r="R304" s="31">
        <f t="array" ref="R304">IF(O304="7",IF(P304="000","N/A",INDEX(B!$D$2:$D$126,MATCH(EF!P304,B!$A$2:$A$126,0))),B!$D$127)</f>
        <v>10310</v>
      </c>
      <c r="S304" s="31">
        <f t="array" ref="S304">IF(O304="7",IF(P304="000","N/A",INDEX(B!$E$2:$E$126,MATCH(EF!P304,B!$A$2:$A$126,0))),B!$E$127)</f>
        <v>11219</v>
      </c>
    </row>
    <row r="305" spans="1:19" ht="15.75" customHeight="1">
      <c r="A305" s="23">
        <f>COUNTIF(A!$A$2:$A$1001,"&lt;="&amp;A!A305)</f>
        <v>193</v>
      </c>
      <c r="B305" s="24">
        <v>304</v>
      </c>
      <c r="C305" s="29" t="str">
        <f t="array" ref="C305">INDEX(A!$A$2:$A$1001,MATCH(EF!B305,EF!$A$2:$A$1001,0))</f>
        <v>Sistema para el Desarrollo Integral de la Familia del municipio de Tomatlán</v>
      </c>
      <c r="D305" s="29" t="str">
        <f t="array" ref="D305">INDEX(A!$B$2:$B$1001,MATCH(EF!C305,A!$A$2:$A$1001,0))</f>
        <v>Municipal</v>
      </c>
      <c r="E305" s="29" t="str">
        <f t="array" ref="E305">INDEX(A!$C$2:$C$1001,MATCH(EF!C305,A!$A$2:$A$1001,0))</f>
        <v>Sí</v>
      </c>
      <c r="F305" s="29">
        <f t="array" ref="F305">INDEX(A!$D$2:$D$1001,MATCH(EF!C305,A!$A$2:$A$1001,0))</f>
        <v>100</v>
      </c>
      <c r="G305" s="29" t="str">
        <f t="array" ref="G305">INDEX(A!$E$2:$E$1001,MATCH(EF!C305,A!$A$2:$A$1001,0))</f>
        <v>Asistencia social</v>
      </c>
      <c r="H305" s="29" t="str">
        <f t="array" ref="H305">INDEX(A!$F$2:$F$1001,MATCH(EF!C305,A!$A$2:$A$1001,0))</f>
        <v>Ejecutivo</v>
      </c>
      <c r="I305" s="29" t="str">
        <f t="array" ref="I305">INDEX(A!$G$2:$G$1001,MATCH(EF!C305,A!$A$2:$A$1001,0))</f>
        <v>OPD</v>
      </c>
      <c r="J305" s="29">
        <f t="array" ref="J305">INDEX(A!$H$2:$H$1001,MATCH(EF!C305,A!$A$2:$A$1001,0))</f>
        <v>1988</v>
      </c>
      <c r="K305" s="29" t="str">
        <f t="array" ref="K305">INDEX(A!$I$2:$I$1001,MATCH(EF!C305,A!$A$2:$A$1001,0))</f>
        <v>NA</v>
      </c>
      <c r="L305" s="29" t="str">
        <f t="array" ref="L305">INDEX(A!$J$2:$J$1001,MATCH(EF!C305,A!$A$2:$A$1001,0))</f>
        <v>Decreto número 13106</v>
      </c>
      <c r="M305" s="29">
        <f t="array" ref="M305">INDEX(A!$K$2:$K$1001,MATCH(EF!C305,A!$A$2:$A$1001,0))</f>
        <v>710001</v>
      </c>
      <c r="N305" s="29">
        <f t="array" ref="N305">INDEX(A!$L$2:$L$1001,MATCH(EF!C305,A!$A$2:$A$1001,0))</f>
        <v>0</v>
      </c>
      <c r="O305" s="30" t="str">
        <f t="shared" si="2"/>
        <v>7</v>
      </c>
      <c r="P305" s="30" t="str">
        <f t="shared" si="3"/>
        <v>100</v>
      </c>
      <c r="Q305" s="30" t="str">
        <f t="array" ref="Q305">IF(O305="7",IF(P305="000","Sin región al ser un intermunicipal",INDEX(B!$C$2:$C$126,MATCH(EF!P305,B!$A$2:$A$126,0))),"Sin región al ser un ente Estatal")</f>
        <v>Costa Sur</v>
      </c>
      <c r="R305" s="31">
        <f t="array" ref="R305">IF(O305="7",IF(P305="000","N/A",INDEX(B!$D$2:$D$126,MATCH(EF!P305,B!$A$2:$A$126,0))),B!$D$127)</f>
        <v>35824</v>
      </c>
      <c r="S305" s="31">
        <f t="array" ref="S305">IF(O305="7",IF(P305="000","N/A",INDEX(B!$E$2:$E$126,MATCH(EF!P305,B!$A$2:$A$126,0))),B!$E$127)</f>
        <v>36316</v>
      </c>
    </row>
    <row r="306" spans="1:19" ht="15.75" customHeight="1">
      <c r="A306" s="23">
        <f>COUNTIF(A!$A$2:$A$1001,"&lt;="&amp;A!A306)</f>
        <v>85</v>
      </c>
      <c r="B306" s="24">
        <v>305</v>
      </c>
      <c r="C306" s="29" t="str">
        <f t="array" ref="C306">INDEX(A!$A$2:$A$1001,MATCH(EF!B306,EF!$A$2:$A$1001,0))</f>
        <v>Sistema para el Desarrollo Integral de la Familia del municipio de Tonalá</v>
      </c>
      <c r="D306" s="29" t="str">
        <f t="array" ref="D306">INDEX(A!$B$2:$B$1001,MATCH(EF!C306,A!$A$2:$A$1001,0))</f>
        <v>Municipal</v>
      </c>
      <c r="E306" s="29" t="str">
        <f t="array" ref="E306">INDEX(A!$C$2:$C$1001,MATCH(EF!C306,A!$A$2:$A$1001,0))</f>
        <v>Sí</v>
      </c>
      <c r="F306" s="29">
        <f t="array" ref="F306">INDEX(A!$D$2:$D$1001,MATCH(EF!C306,A!$A$2:$A$1001,0))</f>
        <v>101</v>
      </c>
      <c r="G306" s="29" t="str">
        <f t="array" ref="G306">INDEX(A!$E$2:$E$1001,MATCH(EF!C306,A!$A$2:$A$1001,0))</f>
        <v>Asistencia social</v>
      </c>
      <c r="H306" s="29" t="str">
        <f t="array" ref="H306">INDEX(A!$F$2:$F$1001,MATCH(EF!C306,A!$A$2:$A$1001,0))</f>
        <v>Ejecutivo</v>
      </c>
      <c r="I306" s="29" t="str">
        <f t="array" ref="I306">INDEX(A!$G$2:$G$1001,MATCH(EF!C306,A!$A$2:$A$1001,0))</f>
        <v>OPD</v>
      </c>
      <c r="J306" s="29">
        <f t="array" ref="J306">INDEX(A!$H$2:$H$1001,MATCH(EF!C306,A!$A$2:$A$1001,0))</f>
        <v>1985</v>
      </c>
      <c r="K306" s="29" t="str">
        <f t="array" ref="K306">INDEX(A!$I$2:$I$1001,MATCH(EF!C306,A!$A$2:$A$1001,0))</f>
        <v>NA</v>
      </c>
      <c r="L306" s="29" t="str">
        <f t="array" ref="L306">INDEX(A!$J$2:$J$1001,MATCH(EF!C306,A!$A$2:$A$1001,0))</f>
        <v>Decreto número 12029</v>
      </c>
      <c r="M306" s="29">
        <f t="array" ref="M306">INDEX(A!$K$2:$K$1001,MATCH(EF!C306,A!$A$2:$A$1001,0))</f>
        <v>710101</v>
      </c>
      <c r="N306" s="29">
        <f t="array" ref="N306">INDEX(A!$L$2:$L$1001,MATCH(EF!C306,A!$A$2:$A$1001,0))</f>
        <v>0</v>
      </c>
      <c r="O306" s="30" t="str">
        <f t="shared" si="2"/>
        <v>7</v>
      </c>
      <c r="P306" s="30" t="str">
        <f t="shared" si="3"/>
        <v>101</v>
      </c>
      <c r="Q306" s="30" t="str">
        <f t="array" ref="Q306">IF(O306="7",IF(P306="000","Sin región al ser un intermunicipal",INDEX(B!$C$2:$C$126,MATCH(EF!P306,B!$A$2:$A$126,0))),"Sin región al ser un ente Estatal")</f>
        <v>Centro</v>
      </c>
      <c r="R306" s="31">
        <f t="array" ref="R306">IF(O306="7",IF(P306="000","N/A",INDEX(B!$D$2:$D$126,MATCH(EF!P306,B!$A$2:$A$126,0))),B!$D$127)</f>
        <v>536111</v>
      </c>
      <c r="S306" s="31">
        <f t="array" ref="S306">IF(O306="7",IF(P306="000","N/A",INDEX(B!$E$2:$E$126,MATCH(EF!P306,B!$A$2:$A$126,0))),B!$E$127)</f>
        <v>569913</v>
      </c>
    </row>
    <row r="307" spans="1:19" ht="15.75" customHeight="1">
      <c r="A307" s="23">
        <f>COUNTIF(A!$A$2:$A$1001,"&lt;="&amp;A!A307)</f>
        <v>108</v>
      </c>
      <c r="B307" s="24">
        <v>306</v>
      </c>
      <c r="C307" s="29" t="str">
        <f t="array" ref="C307">INDEX(A!$A$2:$A$1001,MATCH(EF!B307,EF!$A$2:$A$1001,0))</f>
        <v>Sistema para el Desarrollo Integral de la Familia del municipio de Tonaya</v>
      </c>
      <c r="D307" s="29" t="str">
        <f t="array" ref="D307">INDEX(A!$B$2:$B$1001,MATCH(EF!C307,A!$A$2:$A$1001,0))</f>
        <v>Municipal</v>
      </c>
      <c r="E307" s="29" t="str">
        <f t="array" ref="E307">INDEX(A!$C$2:$C$1001,MATCH(EF!C307,A!$A$2:$A$1001,0))</f>
        <v>Sí</v>
      </c>
      <c r="F307" s="29">
        <f t="array" ref="F307">INDEX(A!$D$2:$D$1001,MATCH(EF!C307,A!$A$2:$A$1001,0))</f>
        <v>102</v>
      </c>
      <c r="G307" s="29" t="str">
        <f t="array" ref="G307">INDEX(A!$E$2:$E$1001,MATCH(EF!C307,A!$A$2:$A$1001,0))</f>
        <v>Asistencia social</v>
      </c>
      <c r="H307" s="29" t="str">
        <f t="array" ref="H307">INDEX(A!$F$2:$F$1001,MATCH(EF!C307,A!$A$2:$A$1001,0))</f>
        <v>Ejecutivo</v>
      </c>
      <c r="I307" s="29" t="str">
        <f t="array" ref="I307">INDEX(A!$G$2:$G$1001,MATCH(EF!C307,A!$A$2:$A$1001,0))</f>
        <v>OPD</v>
      </c>
      <c r="J307" s="29">
        <f t="array" ref="J307">INDEX(A!$H$2:$H$1001,MATCH(EF!C307,A!$A$2:$A$1001,0))</f>
        <v>1986</v>
      </c>
      <c r="K307" s="29" t="str">
        <f t="array" ref="K307">INDEX(A!$I$2:$I$1001,MATCH(EF!C307,A!$A$2:$A$1001,0))</f>
        <v>NA</v>
      </c>
      <c r="L307" s="29" t="str">
        <f t="array" ref="L307">INDEX(A!$J$2:$J$1001,MATCH(EF!C307,A!$A$2:$A$1001,0))</f>
        <v>Decreto número 12458</v>
      </c>
      <c r="M307" s="29">
        <f t="array" ref="M307">INDEX(A!$K$2:$K$1001,MATCH(EF!C307,A!$A$2:$A$1001,0))</f>
        <v>710201</v>
      </c>
      <c r="N307" s="29">
        <f t="array" ref="N307">INDEX(A!$L$2:$L$1001,MATCH(EF!C307,A!$A$2:$A$1001,0))</f>
        <v>0</v>
      </c>
      <c r="O307" s="30" t="str">
        <f t="shared" si="2"/>
        <v>7</v>
      </c>
      <c r="P307" s="30" t="str">
        <f t="shared" si="3"/>
        <v>102</v>
      </c>
      <c r="Q307" s="30" t="str">
        <f t="array" ref="Q307">IF(O307="7",IF(P307="000","Sin región al ser un intermunicipal",INDEX(B!$C$2:$C$126,MATCH(EF!P307,B!$A$2:$A$126,0))),"Sin región al ser un ente Estatal")</f>
        <v>Sierra de Amula</v>
      </c>
      <c r="R307" s="31">
        <f t="array" ref="R307">IF(O307="7",IF(P307="000","N/A",INDEX(B!$D$2:$D$126,MATCH(EF!P307,B!$A$2:$A$126,0))),B!$D$127)</f>
        <v>5960</v>
      </c>
      <c r="S307" s="31">
        <f t="array" ref="S307">IF(O307="7",IF(P307="000","N/A",INDEX(B!$E$2:$E$126,MATCH(EF!P307,B!$A$2:$A$126,0))),B!$E$127)</f>
        <v>5961</v>
      </c>
    </row>
    <row r="308" spans="1:19" ht="15.75" customHeight="1">
      <c r="A308" s="23">
        <f>COUNTIF(A!$A$2:$A$1001,"&lt;="&amp;A!A308)</f>
        <v>86</v>
      </c>
      <c r="B308" s="24">
        <v>307</v>
      </c>
      <c r="C308" s="29" t="str">
        <f t="array" ref="C308">INDEX(A!$A$2:$A$1001,MATCH(EF!B308,EF!$A$2:$A$1001,0))</f>
        <v>Sistema para el Desarrollo Integral de la Familia del municipio de Tonila</v>
      </c>
      <c r="D308" s="29" t="str">
        <f t="array" ref="D308">INDEX(A!$B$2:$B$1001,MATCH(EF!C308,A!$A$2:$A$1001,0))</f>
        <v>Municipal</v>
      </c>
      <c r="E308" s="29" t="str">
        <f t="array" ref="E308">INDEX(A!$C$2:$C$1001,MATCH(EF!C308,A!$A$2:$A$1001,0))</f>
        <v>Sí</v>
      </c>
      <c r="F308" s="29">
        <f t="array" ref="F308">INDEX(A!$D$2:$D$1001,MATCH(EF!C308,A!$A$2:$A$1001,0))</f>
        <v>103</v>
      </c>
      <c r="G308" s="29" t="str">
        <f t="array" ref="G308">INDEX(A!$E$2:$E$1001,MATCH(EF!C308,A!$A$2:$A$1001,0))</f>
        <v>Asistencia social</v>
      </c>
      <c r="H308" s="29" t="str">
        <f t="array" ref="H308">INDEX(A!$F$2:$F$1001,MATCH(EF!C308,A!$A$2:$A$1001,0))</f>
        <v>Ejecutivo</v>
      </c>
      <c r="I308" s="29" t="str">
        <f t="array" ref="I308">INDEX(A!$G$2:$G$1001,MATCH(EF!C308,A!$A$2:$A$1001,0))</f>
        <v>OPD</v>
      </c>
      <c r="J308" s="29">
        <f t="array" ref="J308">INDEX(A!$H$2:$H$1001,MATCH(EF!C308,A!$A$2:$A$1001,0))</f>
        <v>1986</v>
      </c>
      <c r="K308" s="29" t="str">
        <f t="array" ref="K308">INDEX(A!$I$2:$I$1001,MATCH(EF!C308,A!$A$2:$A$1001,0))</f>
        <v>NA</v>
      </c>
      <c r="L308" s="29" t="str">
        <f t="array" ref="L308">INDEX(A!$J$2:$J$1001,MATCH(EF!C308,A!$A$2:$A$1001,0))</f>
        <v>Decreto número 12382</v>
      </c>
      <c r="M308" s="29">
        <f t="array" ref="M308">INDEX(A!$K$2:$K$1001,MATCH(EF!C308,A!$A$2:$A$1001,0))</f>
        <v>710301</v>
      </c>
      <c r="N308" s="29">
        <f t="array" ref="N308">INDEX(A!$L$2:$L$1001,MATCH(EF!C308,A!$A$2:$A$1001,0))</f>
        <v>0</v>
      </c>
      <c r="O308" s="30" t="str">
        <f t="shared" si="2"/>
        <v>7</v>
      </c>
      <c r="P308" s="30" t="str">
        <f t="shared" si="3"/>
        <v>103</v>
      </c>
      <c r="Q308" s="30" t="str">
        <f t="array" ref="Q308">IF(O308="7",IF(P308="000","Sin región al ser un intermunicipal",INDEX(B!$C$2:$C$126,MATCH(EF!P308,B!$A$2:$A$126,0))),"Sin región al ser un ente Estatal")</f>
        <v>Sur</v>
      </c>
      <c r="R308" s="31">
        <f t="array" ref="R308">IF(O308="7",IF(P308="000","N/A",INDEX(B!$D$2:$D$126,MATCH(EF!P308,B!$A$2:$A$126,0))),B!$D$127)</f>
        <v>7256</v>
      </c>
      <c r="S308" s="31">
        <f t="array" ref="S308">IF(O308="7",IF(P308="000","N/A",INDEX(B!$E$2:$E$126,MATCH(EF!P308,B!$A$2:$A$126,0))),B!$E$127)</f>
        <v>7565</v>
      </c>
    </row>
    <row r="309" spans="1:19" ht="15.75" customHeight="1">
      <c r="A309" s="23">
        <f>COUNTIF(A!$A$2:$A$1001,"&lt;="&amp;A!A309)</f>
        <v>101</v>
      </c>
      <c r="B309" s="24">
        <v>308</v>
      </c>
      <c r="C309" s="29" t="str">
        <f t="array" ref="C309">INDEX(A!$A$2:$A$1001,MATCH(EF!B309,EF!$A$2:$A$1001,0))</f>
        <v>Sistema para el Desarrollo Integral de la Familia del municipio de Totatiche</v>
      </c>
      <c r="D309" s="29" t="str">
        <f t="array" ref="D309">INDEX(A!$B$2:$B$1001,MATCH(EF!C309,A!$A$2:$A$1001,0))</f>
        <v>Municipal</v>
      </c>
      <c r="E309" s="29" t="str">
        <f t="array" ref="E309">INDEX(A!$C$2:$C$1001,MATCH(EF!C309,A!$A$2:$A$1001,0))</f>
        <v>Sí</v>
      </c>
      <c r="F309" s="29">
        <f t="array" ref="F309">INDEX(A!$D$2:$D$1001,MATCH(EF!C309,A!$A$2:$A$1001,0))</f>
        <v>104</v>
      </c>
      <c r="G309" s="29" t="str">
        <f t="array" ref="G309">INDEX(A!$E$2:$E$1001,MATCH(EF!C309,A!$A$2:$A$1001,0))</f>
        <v>Asistencia social</v>
      </c>
      <c r="H309" s="29" t="str">
        <f t="array" ref="H309">INDEX(A!$F$2:$F$1001,MATCH(EF!C309,A!$A$2:$A$1001,0))</f>
        <v>Ejecutivo</v>
      </c>
      <c r="I309" s="29" t="str">
        <f t="array" ref="I309">INDEX(A!$G$2:$G$1001,MATCH(EF!C309,A!$A$2:$A$1001,0))</f>
        <v>OPD</v>
      </c>
      <c r="J309" s="29">
        <f t="array" ref="J309">INDEX(A!$H$2:$H$1001,MATCH(EF!C309,A!$A$2:$A$1001,0))</f>
        <v>1988</v>
      </c>
      <c r="K309" s="29" t="str">
        <f t="array" ref="K309">INDEX(A!$I$2:$I$1001,MATCH(EF!C309,A!$A$2:$A$1001,0))</f>
        <v>NA</v>
      </c>
      <c r="L309" s="29" t="str">
        <f t="array" ref="L309">INDEX(A!$J$2:$J$1001,MATCH(EF!C309,A!$A$2:$A$1001,0))</f>
        <v>Decreto número 13193</v>
      </c>
      <c r="M309" s="29">
        <f t="array" ref="M309">INDEX(A!$K$2:$K$1001,MATCH(EF!C309,A!$A$2:$A$1001,0))</f>
        <v>710401</v>
      </c>
      <c r="N309" s="29">
        <f t="array" ref="N309">INDEX(A!$L$2:$L$1001,MATCH(EF!C309,A!$A$2:$A$1001,0))</f>
        <v>0</v>
      </c>
      <c r="O309" s="30" t="str">
        <f t="shared" si="2"/>
        <v>7</v>
      </c>
      <c r="P309" s="30" t="str">
        <f t="shared" si="3"/>
        <v>104</v>
      </c>
      <c r="Q309" s="30" t="str">
        <f t="array" ref="Q309">IF(O309="7",IF(P309="000","Sin región al ser un intermunicipal",INDEX(B!$C$2:$C$126,MATCH(EF!P309,B!$A$2:$A$126,0))),"Sin región al ser un ente Estatal")</f>
        <v>Norte</v>
      </c>
      <c r="R309" s="31">
        <f t="array" ref="R309">IF(O309="7",IF(P309="000","N/A",INDEX(B!$D$2:$D$126,MATCH(EF!P309,B!$A$2:$A$126,0))),B!$D$127)</f>
        <v>4412</v>
      </c>
      <c r="S309" s="31">
        <f t="array" ref="S309">IF(O309="7",IF(P309="000","N/A",INDEX(B!$E$2:$E$126,MATCH(EF!P309,B!$A$2:$A$126,0))),B!$E$127)</f>
        <v>4180</v>
      </c>
    </row>
    <row r="310" spans="1:19" ht="15.75" customHeight="1">
      <c r="A310" s="23">
        <f>COUNTIF(A!$A$2:$A$1001,"&lt;="&amp;A!A310)</f>
        <v>36</v>
      </c>
      <c r="B310" s="24">
        <v>309</v>
      </c>
      <c r="C310" s="29" t="str">
        <f t="array" ref="C310">INDEX(A!$A$2:$A$1001,MATCH(EF!B310,EF!$A$2:$A$1001,0))</f>
        <v>Sistema para el Desarrollo Integral de la Familia del municipio de Tototlán</v>
      </c>
      <c r="D310" s="29" t="str">
        <f t="array" ref="D310">INDEX(A!$B$2:$B$1001,MATCH(EF!C310,A!$A$2:$A$1001,0))</f>
        <v>Municipal</v>
      </c>
      <c r="E310" s="29" t="str">
        <f t="array" ref="E310">INDEX(A!$C$2:$C$1001,MATCH(EF!C310,A!$A$2:$A$1001,0))</f>
        <v>Sí</v>
      </c>
      <c r="F310" s="29">
        <f t="array" ref="F310">INDEX(A!$D$2:$D$1001,MATCH(EF!C310,A!$A$2:$A$1001,0))</f>
        <v>105</v>
      </c>
      <c r="G310" s="29" t="str">
        <f t="array" ref="G310">INDEX(A!$E$2:$E$1001,MATCH(EF!C310,A!$A$2:$A$1001,0))</f>
        <v>Asistencia social</v>
      </c>
      <c r="H310" s="29" t="str">
        <f t="array" ref="H310">INDEX(A!$F$2:$F$1001,MATCH(EF!C310,A!$A$2:$A$1001,0))</f>
        <v>Ejecutivo</v>
      </c>
      <c r="I310" s="29" t="str">
        <f t="array" ref="I310">INDEX(A!$G$2:$G$1001,MATCH(EF!C310,A!$A$2:$A$1001,0))</f>
        <v>OPD</v>
      </c>
      <c r="J310" s="29">
        <f t="array" ref="J310">INDEX(A!$H$2:$H$1001,MATCH(EF!C310,A!$A$2:$A$1001,0))</f>
        <v>1986</v>
      </c>
      <c r="K310" s="29" t="str">
        <f t="array" ref="K310">INDEX(A!$I$2:$I$1001,MATCH(EF!C310,A!$A$2:$A$1001,0))</f>
        <v>NA</v>
      </c>
      <c r="L310" s="29" t="str">
        <f t="array" ref="L310">INDEX(A!$J$2:$J$1001,MATCH(EF!C310,A!$A$2:$A$1001,0))</f>
        <v>Decreto N.° 12475</v>
      </c>
      <c r="M310" s="29">
        <f t="array" ref="M310">INDEX(A!$K$2:$K$1001,MATCH(EF!C310,A!$A$2:$A$1001,0))</f>
        <v>710501</v>
      </c>
      <c r="N310" s="29">
        <f t="array" ref="N310">INDEX(A!$L$2:$L$1001,MATCH(EF!C310,A!$A$2:$A$1001,0))</f>
        <v>0</v>
      </c>
      <c r="O310" s="30" t="str">
        <f t="shared" si="2"/>
        <v>7</v>
      </c>
      <c r="P310" s="30" t="str">
        <f t="shared" si="3"/>
        <v>105</v>
      </c>
      <c r="Q310" s="30" t="str">
        <f t="array" ref="Q310">IF(O310="7",IF(P310="000","Sin región al ser un intermunicipal",INDEX(B!$C$2:$C$126,MATCH(EF!P310,B!$A$2:$A$126,0))),"Sin región al ser un ente Estatal")</f>
        <v>Ciénega</v>
      </c>
      <c r="R310" s="31">
        <f t="array" ref="R310">IF(O310="7",IF(P310="000","N/A",INDEX(B!$D$2:$D$126,MATCH(EF!P310,B!$A$2:$A$126,0))),B!$D$127)</f>
        <v>23171</v>
      </c>
      <c r="S310" s="31">
        <f t="array" ref="S310">IF(O310="7",IF(P310="000","N/A",INDEX(B!$E$2:$E$126,MATCH(EF!P310,B!$A$2:$A$126,0))),B!$E$127)</f>
        <v>23573</v>
      </c>
    </row>
    <row r="311" spans="1:19" ht="15.75" customHeight="1">
      <c r="A311" s="23">
        <f>COUNTIF(A!$A$2:$A$1001,"&lt;="&amp;A!A311)</f>
        <v>93</v>
      </c>
      <c r="B311" s="24">
        <v>310</v>
      </c>
      <c r="C311" s="29" t="str">
        <f t="array" ref="C311">INDEX(A!$A$2:$A$1001,MATCH(EF!B311,EF!$A$2:$A$1001,0))</f>
        <v>Sistema para el Desarrollo Integral de la Familia del municipio de Tuxcacuesco</v>
      </c>
      <c r="D311" s="29" t="str">
        <f t="array" ref="D311">INDEX(A!$B$2:$B$1001,MATCH(EF!C311,A!$A$2:$A$1001,0))</f>
        <v>Municipal</v>
      </c>
      <c r="E311" s="29" t="str">
        <f t="array" ref="E311">INDEX(A!$C$2:$C$1001,MATCH(EF!C311,A!$A$2:$A$1001,0))</f>
        <v>Sí</v>
      </c>
      <c r="F311" s="29">
        <f t="array" ref="F311">INDEX(A!$D$2:$D$1001,MATCH(EF!C311,A!$A$2:$A$1001,0))</f>
        <v>106</v>
      </c>
      <c r="G311" s="29" t="str">
        <f t="array" ref="G311">INDEX(A!$E$2:$E$1001,MATCH(EF!C311,A!$A$2:$A$1001,0))</f>
        <v>Asistencia social</v>
      </c>
      <c r="H311" s="29" t="str">
        <f t="array" ref="H311">INDEX(A!$F$2:$F$1001,MATCH(EF!C311,A!$A$2:$A$1001,0))</f>
        <v>Ejecutivo</v>
      </c>
      <c r="I311" s="29" t="str">
        <f t="array" ref="I311">INDEX(A!$G$2:$G$1001,MATCH(EF!C311,A!$A$2:$A$1001,0))</f>
        <v>OPD</v>
      </c>
      <c r="J311" s="29">
        <f t="array" ref="J311">INDEX(A!$H$2:$H$1001,MATCH(EF!C311,A!$A$2:$A$1001,0))</f>
        <v>1988</v>
      </c>
      <c r="K311" s="29" t="str">
        <f t="array" ref="K311">INDEX(A!$I$2:$I$1001,MATCH(EF!C311,A!$A$2:$A$1001,0))</f>
        <v>NA</v>
      </c>
      <c r="L311" s="29" t="str">
        <f t="array" ref="L311">INDEX(A!$J$2:$J$1001,MATCH(EF!C311,A!$A$2:$A$1001,0))</f>
        <v>Decreto número 13425</v>
      </c>
      <c r="M311" s="29">
        <f t="array" ref="M311">INDEX(A!$K$2:$K$1001,MATCH(EF!C311,A!$A$2:$A$1001,0))</f>
        <v>710601</v>
      </c>
      <c r="N311" s="29">
        <f t="array" ref="N311">INDEX(A!$L$2:$L$1001,MATCH(EF!C311,A!$A$2:$A$1001,0))</f>
        <v>0</v>
      </c>
      <c r="O311" s="30" t="str">
        <f t="shared" si="2"/>
        <v>7</v>
      </c>
      <c r="P311" s="30" t="str">
        <f t="shared" si="3"/>
        <v>106</v>
      </c>
      <c r="Q311" s="30" t="str">
        <f t="array" ref="Q311">IF(O311="7",IF(P311="000","Sin región al ser un intermunicipal",INDEX(B!$C$2:$C$126,MATCH(EF!P311,B!$A$2:$A$126,0))),"Sin región al ser un ente Estatal")</f>
        <v>Sierra de Amula</v>
      </c>
      <c r="R311" s="31">
        <f t="array" ref="R311">IF(O311="7",IF(P311="000","N/A",INDEX(B!$D$2:$D$126,MATCH(EF!P311,B!$A$2:$A$126,0))),B!$D$127)</f>
        <v>4229</v>
      </c>
      <c r="S311" s="31">
        <f t="array" ref="S311">IF(O311="7",IF(P311="000","N/A",INDEX(B!$E$2:$E$126,MATCH(EF!P311,B!$A$2:$A$126,0))),B!$E$127)</f>
        <v>5482</v>
      </c>
    </row>
    <row r="312" spans="1:19" ht="15.75" customHeight="1">
      <c r="A312" s="23">
        <f>COUNTIF(A!$A$2:$A$1001,"&lt;="&amp;A!A312)</f>
        <v>89</v>
      </c>
      <c r="B312" s="24">
        <v>311</v>
      </c>
      <c r="C312" s="29" t="str">
        <f t="array" ref="C312">INDEX(A!$A$2:$A$1001,MATCH(EF!B312,EF!$A$2:$A$1001,0))</f>
        <v>Sistema para el Desarrollo Integral de la Familia del municipio de Tuxcueca</v>
      </c>
      <c r="D312" s="29" t="str">
        <f t="array" ref="D312">INDEX(A!$B$2:$B$1001,MATCH(EF!C312,A!$A$2:$A$1001,0))</f>
        <v>Municipal</v>
      </c>
      <c r="E312" s="29" t="str">
        <f t="array" ref="E312">INDEX(A!$C$2:$C$1001,MATCH(EF!C312,A!$A$2:$A$1001,0))</f>
        <v>Sí</v>
      </c>
      <c r="F312" s="29">
        <f t="array" ref="F312">INDEX(A!$D$2:$D$1001,MATCH(EF!C312,A!$A$2:$A$1001,0))</f>
        <v>107</v>
      </c>
      <c r="G312" s="29" t="str">
        <f t="array" ref="G312">INDEX(A!$E$2:$E$1001,MATCH(EF!C312,A!$A$2:$A$1001,0))</f>
        <v>Asistencia social</v>
      </c>
      <c r="H312" s="29" t="str">
        <f t="array" ref="H312">INDEX(A!$F$2:$F$1001,MATCH(EF!C312,A!$A$2:$A$1001,0))</f>
        <v>Ejecutivo</v>
      </c>
      <c r="I312" s="29" t="str">
        <f t="array" ref="I312">INDEX(A!$G$2:$G$1001,MATCH(EF!C312,A!$A$2:$A$1001,0))</f>
        <v>OPD</v>
      </c>
      <c r="J312" s="29">
        <f t="array" ref="J312">INDEX(A!$H$2:$H$1001,MATCH(EF!C312,A!$A$2:$A$1001,0))</f>
        <v>1988</v>
      </c>
      <c r="K312" s="29" t="str">
        <f t="array" ref="K312">INDEX(A!$I$2:$I$1001,MATCH(EF!C312,A!$A$2:$A$1001,0))</f>
        <v>NA</v>
      </c>
      <c r="L312" s="29" t="str">
        <f t="array" ref="L312">INDEX(A!$J$2:$J$1001,MATCH(EF!C312,A!$A$2:$A$1001,0))</f>
        <v>Decreto número 13091</v>
      </c>
      <c r="M312" s="29">
        <f t="array" ref="M312">INDEX(A!$K$2:$K$1001,MATCH(EF!C312,A!$A$2:$A$1001,0))</f>
        <v>710701</v>
      </c>
      <c r="N312" s="29">
        <f t="array" ref="N312">INDEX(A!$L$2:$L$1001,MATCH(EF!C312,A!$A$2:$A$1001,0))</f>
        <v>0</v>
      </c>
      <c r="O312" s="30" t="str">
        <f t="shared" si="2"/>
        <v>7</v>
      </c>
      <c r="P312" s="30" t="str">
        <f t="shared" si="3"/>
        <v>107</v>
      </c>
      <c r="Q312" s="30" t="str">
        <f t="array" ref="Q312">IF(O312="7",IF(P312="000","Sin región al ser un intermunicipal",INDEX(B!$C$2:$C$126,MATCH(EF!P312,B!$A$2:$A$126,0))),"Sin región al ser un ente Estatal")</f>
        <v>Sureste</v>
      </c>
      <c r="R312" s="31">
        <f t="array" ref="R312">IF(O312="7",IF(P312="000","N/A",INDEX(B!$D$2:$D$126,MATCH(EF!P312,B!$A$2:$A$126,0))),B!$D$127)</f>
        <v>6156</v>
      </c>
      <c r="S312" s="31">
        <f t="array" ref="S312">IF(O312="7",IF(P312="000","N/A",INDEX(B!$E$2:$E$126,MATCH(EF!P312,B!$A$2:$A$126,0))),B!$E$127)</f>
        <v>6702</v>
      </c>
    </row>
    <row r="313" spans="1:19" ht="15.75" customHeight="1">
      <c r="A313" s="23">
        <f>COUNTIF(A!$A$2:$A$1001,"&lt;="&amp;A!A313)</f>
        <v>157</v>
      </c>
      <c r="B313" s="24">
        <v>312</v>
      </c>
      <c r="C313" s="29" t="str">
        <f t="array" ref="C313">INDEX(A!$A$2:$A$1001,MATCH(EF!B313,EF!$A$2:$A$1001,0))</f>
        <v>Sistema para el Desarrollo Integral de la Familia del municipio de Tuxpan</v>
      </c>
      <c r="D313" s="29" t="str">
        <f t="array" ref="D313">INDEX(A!$B$2:$B$1001,MATCH(EF!C313,A!$A$2:$A$1001,0))</f>
        <v>Municipal</v>
      </c>
      <c r="E313" s="29" t="str">
        <f t="array" ref="E313">INDEX(A!$C$2:$C$1001,MATCH(EF!C313,A!$A$2:$A$1001,0))</f>
        <v>Sí</v>
      </c>
      <c r="F313" s="29">
        <f t="array" ref="F313">INDEX(A!$D$2:$D$1001,MATCH(EF!C313,A!$A$2:$A$1001,0))</f>
        <v>108</v>
      </c>
      <c r="G313" s="29" t="str">
        <f t="array" ref="G313">INDEX(A!$E$2:$E$1001,MATCH(EF!C313,A!$A$2:$A$1001,0))</f>
        <v>Asistencia social</v>
      </c>
      <c r="H313" s="29" t="str">
        <f t="array" ref="H313">INDEX(A!$F$2:$F$1001,MATCH(EF!C313,A!$A$2:$A$1001,0))</f>
        <v>Ejecutivo</v>
      </c>
      <c r="I313" s="29" t="str">
        <f t="array" ref="I313">INDEX(A!$G$2:$G$1001,MATCH(EF!C313,A!$A$2:$A$1001,0))</f>
        <v>OPD</v>
      </c>
      <c r="J313" s="29">
        <f t="array" ref="J313">INDEX(A!$H$2:$H$1001,MATCH(EF!C313,A!$A$2:$A$1001,0))</f>
        <v>1986</v>
      </c>
      <c r="K313" s="29" t="str">
        <f t="array" ref="K313">INDEX(A!$I$2:$I$1001,MATCH(EF!C313,A!$A$2:$A$1001,0))</f>
        <v>NA</v>
      </c>
      <c r="L313" s="29" t="str">
        <f t="array" ref="L313">INDEX(A!$J$2:$J$1001,MATCH(EF!C313,A!$A$2:$A$1001,0))</f>
        <v>Decreto número 12340</v>
      </c>
      <c r="M313" s="29">
        <f t="array" ref="M313">INDEX(A!$K$2:$K$1001,MATCH(EF!C313,A!$A$2:$A$1001,0))</f>
        <v>710801</v>
      </c>
      <c r="N313" s="29">
        <f t="array" ref="N313">INDEX(A!$L$2:$L$1001,MATCH(EF!C313,A!$A$2:$A$1001,0))</f>
        <v>0</v>
      </c>
      <c r="O313" s="30" t="str">
        <f t="shared" si="2"/>
        <v>7</v>
      </c>
      <c r="P313" s="30" t="str">
        <f t="shared" si="3"/>
        <v>108</v>
      </c>
      <c r="Q313" s="30" t="str">
        <f t="array" ref="Q313">IF(O313="7",IF(P313="000","Sin región al ser un intermunicipal",INDEX(B!$C$2:$C$126,MATCH(EF!P313,B!$A$2:$A$126,0))),"Sin región al ser un ente Estatal")</f>
        <v>Sur</v>
      </c>
      <c r="R313" s="31">
        <f t="array" ref="R313">IF(O313="7",IF(P313="000","N/A",INDEX(B!$D$2:$D$126,MATCH(EF!P313,B!$A$2:$A$126,0))),B!$D$127)</f>
        <v>34182</v>
      </c>
      <c r="S313" s="31">
        <f t="array" ref="S313">IF(O313="7",IF(P313="000","N/A",INDEX(B!$E$2:$E$126,MATCH(EF!P313,B!$A$2:$A$126,0))),B!$E$127)</f>
        <v>37518</v>
      </c>
    </row>
    <row r="314" spans="1:19" ht="15.75" customHeight="1">
      <c r="A314" s="23">
        <f>COUNTIF(A!$A$2:$A$1001,"&lt;="&amp;A!A314)</f>
        <v>71</v>
      </c>
      <c r="B314" s="24">
        <v>313</v>
      </c>
      <c r="C314" s="29" t="str">
        <f t="array" ref="C314">INDEX(A!$A$2:$A$1001,MATCH(EF!B314,EF!$A$2:$A$1001,0))</f>
        <v>Sistema para el Desarrollo Integral de la Familia del municipio de Unión de San Antonio</v>
      </c>
      <c r="D314" s="29" t="str">
        <f t="array" ref="D314">INDEX(A!$B$2:$B$1001,MATCH(EF!C314,A!$A$2:$A$1001,0))</f>
        <v>Municipal</v>
      </c>
      <c r="E314" s="29" t="str">
        <f t="array" ref="E314">INDEX(A!$C$2:$C$1001,MATCH(EF!C314,A!$A$2:$A$1001,0))</f>
        <v>Sí</v>
      </c>
      <c r="F314" s="29">
        <f t="array" ref="F314">INDEX(A!$D$2:$D$1001,MATCH(EF!C314,A!$A$2:$A$1001,0))</f>
        <v>109</v>
      </c>
      <c r="G314" s="29" t="str">
        <f t="array" ref="G314">INDEX(A!$E$2:$E$1001,MATCH(EF!C314,A!$A$2:$A$1001,0))</f>
        <v>Asistencia social</v>
      </c>
      <c r="H314" s="29" t="str">
        <f t="array" ref="H314">INDEX(A!$F$2:$F$1001,MATCH(EF!C314,A!$A$2:$A$1001,0))</f>
        <v>Ejecutivo</v>
      </c>
      <c r="I314" s="29" t="str">
        <f t="array" ref="I314">INDEX(A!$G$2:$G$1001,MATCH(EF!C314,A!$A$2:$A$1001,0))</f>
        <v>OPD</v>
      </c>
      <c r="J314" s="29">
        <f t="array" ref="J314">INDEX(A!$H$2:$H$1001,MATCH(EF!C314,A!$A$2:$A$1001,0))</f>
        <v>1985</v>
      </c>
      <c r="K314" s="29" t="str">
        <f t="array" ref="K314">INDEX(A!$I$2:$I$1001,MATCH(EF!C314,A!$A$2:$A$1001,0))</f>
        <v>NA</v>
      </c>
      <c r="L314" s="29" t="str">
        <f t="array" ref="L314">INDEX(A!$J$2:$J$1001,MATCH(EF!C314,A!$A$2:$A$1001,0))</f>
        <v>Decreto número 12313</v>
      </c>
      <c r="M314" s="29">
        <f t="array" ref="M314">INDEX(A!$K$2:$K$1001,MATCH(EF!C314,A!$A$2:$A$1001,0))</f>
        <v>710901</v>
      </c>
      <c r="N314" s="29">
        <f t="array" ref="N314">INDEX(A!$L$2:$L$1001,MATCH(EF!C314,A!$A$2:$A$1001,0))</f>
        <v>0</v>
      </c>
      <c r="O314" s="30" t="str">
        <f t="shared" si="2"/>
        <v>7</v>
      </c>
      <c r="P314" s="30" t="str">
        <f t="shared" si="3"/>
        <v>109</v>
      </c>
      <c r="Q314" s="30" t="str">
        <f t="array" ref="Q314">IF(O314="7",IF(P314="000","Sin región al ser un intermunicipal",INDEX(B!$C$2:$C$126,MATCH(EF!P314,B!$A$2:$A$126,0))),"Sin región al ser un ente Estatal")</f>
        <v xml:space="preserve">Altos Norte  </v>
      </c>
      <c r="R314" s="31">
        <f t="array" ref="R314">IF(O314="7",IF(P314="000","N/A",INDEX(B!$D$2:$D$126,MATCH(EF!P314,B!$A$2:$A$126,0))),B!$D$127)</f>
        <v>17325</v>
      </c>
      <c r="S314" s="31">
        <f t="array" ref="S314">IF(O314="7",IF(P314="000","N/A",INDEX(B!$E$2:$E$126,MATCH(EF!P314,B!$A$2:$A$126,0))),B!$E$127)</f>
        <v>19069</v>
      </c>
    </row>
    <row r="315" spans="1:19" ht="15.75" customHeight="1">
      <c r="A315" s="23">
        <f>COUNTIF(A!$A$2:$A$1001,"&lt;="&amp;A!A315)</f>
        <v>74</v>
      </c>
      <c r="B315" s="24">
        <v>314</v>
      </c>
      <c r="C315" s="29" t="str">
        <f t="array" ref="C315">INDEX(A!$A$2:$A$1001,MATCH(EF!B315,EF!$A$2:$A$1001,0))</f>
        <v>Sistema para el Desarrollo Integral de la Familia del municipio de Unión de Tula</v>
      </c>
      <c r="D315" s="29" t="str">
        <f t="array" ref="D315">INDEX(A!$B$2:$B$1001,MATCH(EF!C315,A!$A$2:$A$1001,0))</f>
        <v>Municipal</v>
      </c>
      <c r="E315" s="29" t="str">
        <f t="array" ref="E315">INDEX(A!$C$2:$C$1001,MATCH(EF!C315,A!$A$2:$A$1001,0))</f>
        <v>Sí</v>
      </c>
      <c r="F315" s="29">
        <f t="array" ref="F315">INDEX(A!$D$2:$D$1001,MATCH(EF!C315,A!$A$2:$A$1001,0))</f>
        <v>110</v>
      </c>
      <c r="G315" s="29" t="str">
        <f t="array" ref="G315">INDEX(A!$E$2:$E$1001,MATCH(EF!C315,A!$A$2:$A$1001,0))</f>
        <v>Asistencia social</v>
      </c>
      <c r="H315" s="29" t="str">
        <f t="array" ref="H315">INDEX(A!$F$2:$F$1001,MATCH(EF!C315,A!$A$2:$A$1001,0))</f>
        <v>Ejecutivo</v>
      </c>
      <c r="I315" s="29" t="str">
        <f t="array" ref="I315">INDEX(A!$G$2:$G$1001,MATCH(EF!C315,A!$A$2:$A$1001,0))</f>
        <v>OPD</v>
      </c>
      <c r="J315" s="29">
        <f t="array" ref="J315">INDEX(A!$H$2:$H$1001,MATCH(EF!C315,A!$A$2:$A$1001,0))</f>
        <v>1986</v>
      </c>
      <c r="K315" s="29" t="str">
        <f t="array" ref="K315">INDEX(A!$I$2:$I$1001,MATCH(EF!C315,A!$A$2:$A$1001,0))</f>
        <v>NA</v>
      </c>
      <c r="L315" s="29" t="str">
        <f t="array" ref="L315">INDEX(A!$J$2:$J$1001,MATCH(EF!C315,A!$A$2:$A$1001,0))</f>
        <v>Decreto número 12502</v>
      </c>
      <c r="M315" s="29">
        <f t="array" ref="M315">INDEX(A!$K$2:$K$1001,MATCH(EF!C315,A!$A$2:$A$1001,0))</f>
        <v>711001</v>
      </c>
      <c r="N315" s="29">
        <f t="array" ref="N315">INDEX(A!$L$2:$L$1001,MATCH(EF!C315,A!$A$2:$A$1001,0))</f>
        <v>0</v>
      </c>
      <c r="O315" s="30" t="str">
        <f t="shared" si="2"/>
        <v>7</v>
      </c>
      <c r="P315" s="30" t="str">
        <f t="shared" si="3"/>
        <v>110</v>
      </c>
      <c r="Q315" s="30" t="str">
        <f t="array" ref="Q315">IF(O315="7",IF(P315="000","Sin región al ser un intermunicipal",INDEX(B!$C$2:$C$126,MATCH(EF!P315,B!$A$2:$A$126,0))),"Sin región al ser un ente Estatal")</f>
        <v>Sierra de Amula</v>
      </c>
      <c r="R315" s="31">
        <f t="array" ref="R315">IF(O315="7",IF(P315="000","N/A",INDEX(B!$D$2:$D$126,MATCH(EF!P315,B!$A$2:$A$126,0))),B!$D$127)</f>
        <v>13446</v>
      </c>
      <c r="S315" s="31">
        <f t="array" ref="S315">IF(O315="7",IF(P315="000","N/A",INDEX(B!$E$2:$E$126,MATCH(EF!P315,B!$A$2:$A$126,0))),B!$E$127)</f>
        <v>13799</v>
      </c>
    </row>
    <row r="316" spans="1:19" ht="15.75" customHeight="1">
      <c r="A316" s="23">
        <f>COUNTIF(A!$A$2:$A$1001,"&lt;="&amp;A!A316)</f>
        <v>90</v>
      </c>
      <c r="B316" s="24">
        <v>315</v>
      </c>
      <c r="C316" s="29" t="str">
        <f t="array" ref="C316">INDEX(A!$A$2:$A$1001,MATCH(EF!B316,EF!$A$2:$A$1001,0))</f>
        <v>Sistema para el Desarrollo Integral de la Familia del municipio de Valle de Guadalupe</v>
      </c>
      <c r="D316" s="29" t="str">
        <f t="array" ref="D316">INDEX(A!$B$2:$B$1001,MATCH(EF!C316,A!$A$2:$A$1001,0))</f>
        <v>Municipal</v>
      </c>
      <c r="E316" s="29" t="str">
        <f t="array" ref="E316">INDEX(A!$C$2:$C$1001,MATCH(EF!C316,A!$A$2:$A$1001,0))</f>
        <v>Sí</v>
      </c>
      <c r="F316" s="29">
        <f t="array" ref="F316">INDEX(A!$D$2:$D$1001,MATCH(EF!C316,A!$A$2:$A$1001,0))</f>
        <v>111</v>
      </c>
      <c r="G316" s="29" t="str">
        <f t="array" ref="G316">INDEX(A!$E$2:$E$1001,MATCH(EF!C316,A!$A$2:$A$1001,0))</f>
        <v>Asistencia social</v>
      </c>
      <c r="H316" s="29" t="str">
        <f t="array" ref="H316">INDEX(A!$F$2:$F$1001,MATCH(EF!C316,A!$A$2:$A$1001,0))</f>
        <v>Ejecutivo</v>
      </c>
      <c r="I316" s="29" t="str">
        <f t="array" ref="I316">INDEX(A!$G$2:$G$1001,MATCH(EF!C316,A!$A$2:$A$1001,0))</f>
        <v>OPD</v>
      </c>
      <c r="J316" s="29">
        <f t="array" ref="J316">INDEX(A!$H$2:$H$1001,MATCH(EF!C316,A!$A$2:$A$1001,0))</f>
        <v>1986</v>
      </c>
      <c r="K316" s="29" t="str">
        <f t="array" ref="K316">INDEX(A!$I$2:$I$1001,MATCH(EF!C316,A!$A$2:$A$1001,0))</f>
        <v>NA</v>
      </c>
      <c r="L316" s="29" t="str">
        <f t="array" ref="L316">INDEX(A!$J$2:$J$1001,MATCH(EF!C316,A!$A$2:$A$1001,0))</f>
        <v>Decreto número 12455</v>
      </c>
      <c r="M316" s="29">
        <f t="array" ref="M316">INDEX(A!$K$2:$K$1001,MATCH(EF!C316,A!$A$2:$A$1001,0))</f>
        <v>711101</v>
      </c>
      <c r="N316" s="29">
        <f t="array" ref="N316">INDEX(A!$L$2:$L$1001,MATCH(EF!C316,A!$A$2:$A$1001,0))</f>
        <v>0</v>
      </c>
      <c r="O316" s="30" t="str">
        <f t="shared" si="2"/>
        <v>7</v>
      </c>
      <c r="P316" s="30" t="str">
        <f t="shared" si="3"/>
        <v>111</v>
      </c>
      <c r="Q316" s="30" t="str">
        <f t="array" ref="Q316">IF(O316="7",IF(P316="000","Sin región al ser un intermunicipal",INDEX(B!$C$2:$C$126,MATCH(EF!P316,B!$A$2:$A$126,0))),"Sin región al ser un ente Estatal")</f>
        <v>Altos Sur</v>
      </c>
      <c r="R316" s="31">
        <f t="array" ref="R316">IF(O316="7",IF(P316="000","N/A",INDEX(B!$D$2:$D$126,MATCH(EF!P316,B!$A$2:$A$126,0))),B!$D$127)</f>
        <v>6924</v>
      </c>
      <c r="S316" s="31">
        <f t="array" ref="S316">IF(O316="7",IF(P316="000","N/A",INDEX(B!$E$2:$E$126,MATCH(EF!P316,B!$A$2:$A$126,0))),B!$E$127)</f>
        <v>6627</v>
      </c>
    </row>
    <row r="317" spans="1:19" ht="15.75" customHeight="1">
      <c r="A317" s="23">
        <f>COUNTIF(A!$A$2:$A$1001,"&lt;="&amp;A!A317)</f>
        <v>97</v>
      </c>
      <c r="B317" s="24">
        <v>316</v>
      </c>
      <c r="C317" s="29" t="str">
        <f t="array" ref="C317">INDEX(A!$A$2:$A$1001,MATCH(EF!B317,EF!$A$2:$A$1001,0))</f>
        <v>Sistema para el Desarrollo Integral de la Familia del municipio de Valle de Juárez</v>
      </c>
      <c r="D317" s="29" t="str">
        <f t="array" ref="D317">INDEX(A!$B$2:$B$1001,MATCH(EF!C317,A!$A$2:$A$1001,0))</f>
        <v>Municipal</v>
      </c>
      <c r="E317" s="29" t="str">
        <f t="array" ref="E317">INDEX(A!$C$2:$C$1001,MATCH(EF!C317,A!$A$2:$A$1001,0))</f>
        <v>Sí</v>
      </c>
      <c r="F317" s="29">
        <f t="array" ref="F317">INDEX(A!$D$2:$D$1001,MATCH(EF!C317,A!$A$2:$A$1001,0))</f>
        <v>112</v>
      </c>
      <c r="G317" s="29" t="str">
        <f t="array" ref="G317">INDEX(A!$E$2:$E$1001,MATCH(EF!C317,A!$A$2:$A$1001,0))</f>
        <v>Asistencia social</v>
      </c>
      <c r="H317" s="29" t="str">
        <f t="array" ref="H317">INDEX(A!$F$2:$F$1001,MATCH(EF!C317,A!$A$2:$A$1001,0))</f>
        <v>Ejecutivo</v>
      </c>
      <c r="I317" s="29" t="str">
        <f t="array" ref="I317">INDEX(A!$G$2:$G$1001,MATCH(EF!C317,A!$A$2:$A$1001,0))</f>
        <v>OPD</v>
      </c>
      <c r="J317" s="29">
        <f t="array" ref="J317">INDEX(A!$H$2:$H$1001,MATCH(EF!C317,A!$A$2:$A$1001,0))</f>
        <v>1986</v>
      </c>
      <c r="K317" s="29" t="str">
        <f t="array" ref="K317">INDEX(A!$I$2:$I$1001,MATCH(EF!C317,A!$A$2:$A$1001,0))</f>
        <v>NA</v>
      </c>
      <c r="L317" s="29" t="str">
        <f t="array" ref="L317">INDEX(A!$J$2:$J$1001,MATCH(EF!C317,A!$A$2:$A$1001,0))</f>
        <v>Decreto número 12469</v>
      </c>
      <c r="M317" s="29">
        <f t="array" ref="M317">INDEX(A!$K$2:$K$1001,MATCH(EF!C317,A!$A$2:$A$1001,0))</f>
        <v>711201</v>
      </c>
      <c r="N317" s="29">
        <f t="array" ref="N317">INDEX(A!$L$2:$L$1001,MATCH(EF!C317,A!$A$2:$A$1001,0))</f>
        <v>0</v>
      </c>
      <c r="O317" s="30" t="str">
        <f t="shared" si="2"/>
        <v>7</v>
      </c>
      <c r="P317" s="30" t="str">
        <f t="shared" si="3"/>
        <v>112</v>
      </c>
      <c r="Q317" s="30" t="str">
        <f t="array" ref="Q317">IF(O317="7",IF(P317="000","Sin región al ser un intermunicipal",INDEX(B!$C$2:$C$126,MATCH(EF!P317,B!$A$2:$A$126,0))),"Sin región al ser un ente Estatal")</f>
        <v>Sureste</v>
      </c>
      <c r="R317" s="31">
        <f t="array" ref="R317">IF(O317="7",IF(P317="000","N/A",INDEX(B!$D$2:$D$126,MATCH(EF!P317,B!$A$2:$A$126,0))),B!$D$127)</f>
        <v>5389</v>
      </c>
      <c r="S317" s="31">
        <f t="array" ref="S317">IF(O317="7",IF(P317="000","N/A",INDEX(B!$E$2:$E$126,MATCH(EF!P317,B!$A$2:$A$126,0))),B!$E$127)</f>
        <v>6151</v>
      </c>
    </row>
    <row r="318" spans="1:19" ht="15.75" customHeight="1">
      <c r="A318" s="23">
        <f>COUNTIF(A!$A$2:$A$1001,"&lt;="&amp;A!A318)</f>
        <v>33</v>
      </c>
      <c r="B318" s="24">
        <v>317</v>
      </c>
      <c r="C318" s="29" t="str">
        <f t="array" ref="C318">INDEX(A!$A$2:$A$1001,MATCH(EF!B318,EF!$A$2:$A$1001,0))</f>
        <v>Sistema para el Desarrollo Integral de la Familia del municipio de Villa Corona</v>
      </c>
      <c r="D318" s="29" t="str">
        <f t="array" ref="D318">INDEX(A!$B$2:$B$1001,MATCH(EF!C318,A!$A$2:$A$1001,0))</f>
        <v>Municipal</v>
      </c>
      <c r="E318" s="29" t="str">
        <f t="array" ref="E318">INDEX(A!$C$2:$C$1001,MATCH(EF!C318,A!$A$2:$A$1001,0))</f>
        <v>Sí</v>
      </c>
      <c r="F318" s="29">
        <f t="array" ref="F318">INDEX(A!$D$2:$D$1001,MATCH(EF!C318,A!$A$2:$A$1001,0))</f>
        <v>114</v>
      </c>
      <c r="G318" s="29" t="str">
        <f t="array" ref="G318">INDEX(A!$E$2:$E$1001,MATCH(EF!C318,A!$A$2:$A$1001,0))</f>
        <v>Asistencia social</v>
      </c>
      <c r="H318" s="29" t="str">
        <f t="array" ref="H318">INDEX(A!$F$2:$F$1001,MATCH(EF!C318,A!$A$2:$A$1001,0))</f>
        <v>Ejecutivo</v>
      </c>
      <c r="I318" s="29" t="str">
        <f t="array" ref="I318">INDEX(A!$G$2:$G$1001,MATCH(EF!C318,A!$A$2:$A$1001,0))</f>
        <v>OPD</v>
      </c>
      <c r="J318" s="29">
        <f t="array" ref="J318">INDEX(A!$H$2:$H$1001,MATCH(EF!C318,A!$A$2:$A$1001,0))</f>
        <v>1985</v>
      </c>
      <c r="K318" s="29" t="str">
        <f t="array" ref="K318">INDEX(A!$I$2:$I$1001,MATCH(EF!C318,A!$A$2:$A$1001,0))</f>
        <v>NA</v>
      </c>
      <c r="L318" s="29" t="str">
        <f t="array" ref="L318">INDEX(A!$J$2:$J$1001,MATCH(EF!C318,A!$A$2:$A$1001,0))</f>
        <v>Decreto número 12108</v>
      </c>
      <c r="M318" s="29">
        <f t="array" ref="M318">INDEX(A!$K$2:$K$1001,MATCH(EF!C318,A!$A$2:$A$1001,0))</f>
        <v>711401</v>
      </c>
      <c r="N318" s="29">
        <f t="array" ref="N318">INDEX(A!$L$2:$L$1001,MATCH(EF!C318,A!$A$2:$A$1001,0))</f>
        <v>0</v>
      </c>
      <c r="O318" s="30" t="str">
        <f t="shared" si="2"/>
        <v>7</v>
      </c>
      <c r="P318" s="30" t="str">
        <f t="shared" si="3"/>
        <v>114</v>
      </c>
      <c r="Q318" s="30" t="str">
        <f t="array" ref="Q318">IF(O318="7",IF(P318="000","Sin región al ser un intermunicipal",INDEX(B!$C$2:$C$126,MATCH(EF!P318,B!$A$2:$A$126,0))),"Sin región al ser un ente Estatal")</f>
        <v>Lagunas</v>
      </c>
      <c r="R318" s="31">
        <f t="array" ref="R318">IF(O318="7",IF(P318="000","N/A",INDEX(B!$D$2:$D$126,MATCH(EF!P318,B!$A$2:$A$126,0))),B!$D$127)</f>
        <v>17824</v>
      </c>
      <c r="S318" s="31">
        <f t="array" ref="S318">IF(O318="7",IF(P318="000","N/A",INDEX(B!$E$2:$E$126,MATCH(EF!P318,B!$A$2:$A$126,0))),B!$E$127)</f>
        <v>19063</v>
      </c>
    </row>
    <row r="319" spans="1:19" ht="15.75" customHeight="1">
      <c r="A319" s="23">
        <f>COUNTIF(A!$A$2:$A$1001,"&lt;="&amp;A!A319)</f>
        <v>38</v>
      </c>
      <c r="B319" s="24">
        <v>318</v>
      </c>
      <c r="C319" s="29" t="str">
        <f t="array" ref="C319">INDEX(A!$A$2:$A$1001,MATCH(EF!B319,EF!$A$2:$A$1001,0))</f>
        <v>Sistema para el Desarrollo Integral de la Familia del municipio de Villa Guerrero</v>
      </c>
      <c r="D319" s="29" t="str">
        <f t="array" ref="D319">INDEX(A!$B$2:$B$1001,MATCH(EF!C319,A!$A$2:$A$1001,0))</f>
        <v>Municipal</v>
      </c>
      <c r="E319" s="29" t="str">
        <f t="array" ref="E319">INDEX(A!$C$2:$C$1001,MATCH(EF!C319,A!$A$2:$A$1001,0))</f>
        <v>Sí</v>
      </c>
      <c r="F319" s="29">
        <f t="array" ref="F319">INDEX(A!$D$2:$D$1001,MATCH(EF!C319,A!$A$2:$A$1001,0))</f>
        <v>115</v>
      </c>
      <c r="G319" s="29" t="str">
        <f t="array" ref="G319">INDEX(A!$E$2:$E$1001,MATCH(EF!C319,A!$A$2:$A$1001,0))</f>
        <v>Asistencia social</v>
      </c>
      <c r="H319" s="29" t="str">
        <f t="array" ref="H319">INDEX(A!$F$2:$F$1001,MATCH(EF!C319,A!$A$2:$A$1001,0))</f>
        <v>Ejecutivo</v>
      </c>
      <c r="I319" s="29" t="str">
        <f t="array" ref="I319">INDEX(A!$G$2:$G$1001,MATCH(EF!C319,A!$A$2:$A$1001,0))</f>
        <v>OPD</v>
      </c>
      <c r="J319" s="29">
        <f t="array" ref="J319">INDEX(A!$H$2:$H$1001,MATCH(EF!C319,A!$A$2:$A$1001,0))</f>
        <v>1986</v>
      </c>
      <c r="K319" s="29" t="str">
        <f t="array" ref="K319">INDEX(A!$I$2:$I$1001,MATCH(EF!C319,A!$A$2:$A$1001,0))</f>
        <v>NA</v>
      </c>
      <c r="L319" s="29" t="str">
        <f t="array" ref="L319">INDEX(A!$J$2:$J$1001,MATCH(EF!C319,A!$A$2:$A$1001,0))</f>
        <v>Decreto número 12389</v>
      </c>
      <c r="M319" s="29">
        <f t="array" ref="M319">INDEX(A!$K$2:$K$1001,MATCH(EF!C319,A!$A$2:$A$1001,0))</f>
        <v>711501</v>
      </c>
      <c r="N319" s="29">
        <f t="array" ref="N319">INDEX(A!$L$2:$L$1001,MATCH(EF!C319,A!$A$2:$A$1001,0))</f>
        <v>0</v>
      </c>
      <c r="O319" s="30" t="str">
        <f t="shared" si="2"/>
        <v>7</v>
      </c>
      <c r="P319" s="30" t="str">
        <f t="shared" si="3"/>
        <v>115</v>
      </c>
      <c r="Q319" s="30" t="str">
        <f t="array" ref="Q319">IF(O319="7",IF(P319="000","Sin región al ser un intermunicipal",INDEX(B!$C$2:$C$126,MATCH(EF!P319,B!$A$2:$A$126,0))),"Sin región al ser un ente Estatal")</f>
        <v>Norte</v>
      </c>
      <c r="R319" s="31">
        <f t="array" ref="R319">IF(O319="7",IF(P319="000","N/A",INDEX(B!$D$2:$D$126,MATCH(EF!P319,B!$A$2:$A$126,0))),B!$D$127)</f>
        <v>5417</v>
      </c>
      <c r="S319" s="31">
        <f t="array" ref="S319">IF(O319="7",IF(P319="000","N/A",INDEX(B!$E$2:$E$126,MATCH(EF!P319,B!$A$2:$A$126,0))),B!$E$127)</f>
        <v>5525</v>
      </c>
    </row>
    <row r="320" spans="1:19" ht="15.75" customHeight="1">
      <c r="A320" s="23">
        <f>COUNTIF(A!$A$2:$A$1001,"&lt;="&amp;A!A320)</f>
        <v>117</v>
      </c>
      <c r="B320" s="24">
        <v>319</v>
      </c>
      <c r="C320" s="29" t="str">
        <f t="array" ref="C320">INDEX(A!$A$2:$A$1001,MATCH(EF!B320,EF!$A$2:$A$1001,0))</f>
        <v>Sistema para el Desarrollo Integral de la Familia del municipio de Villa Hidalgo</v>
      </c>
      <c r="D320" s="29" t="str">
        <f t="array" ref="D320">INDEX(A!$B$2:$B$1001,MATCH(EF!C320,A!$A$2:$A$1001,0))</f>
        <v>Municipal</v>
      </c>
      <c r="E320" s="29" t="str">
        <f t="array" ref="E320">INDEX(A!$C$2:$C$1001,MATCH(EF!C320,A!$A$2:$A$1001,0))</f>
        <v>Sí</v>
      </c>
      <c r="F320" s="29">
        <f t="array" ref="F320">INDEX(A!$D$2:$D$1001,MATCH(EF!C320,A!$A$2:$A$1001,0))</f>
        <v>116</v>
      </c>
      <c r="G320" s="29" t="str">
        <f t="array" ref="G320">INDEX(A!$E$2:$E$1001,MATCH(EF!C320,A!$A$2:$A$1001,0))</f>
        <v>Asistencia social</v>
      </c>
      <c r="H320" s="29" t="str">
        <f t="array" ref="H320">INDEX(A!$F$2:$F$1001,MATCH(EF!C320,A!$A$2:$A$1001,0))</f>
        <v>Ejecutivo</v>
      </c>
      <c r="I320" s="29" t="str">
        <f t="array" ref="I320">INDEX(A!$G$2:$G$1001,MATCH(EF!C320,A!$A$2:$A$1001,0))</f>
        <v>OPD</v>
      </c>
      <c r="J320" s="29">
        <f t="array" ref="J320">INDEX(A!$H$2:$H$1001,MATCH(EF!C320,A!$A$2:$A$1001,0))</f>
        <v>1986</v>
      </c>
      <c r="K320" s="29" t="str">
        <f t="array" ref="K320">INDEX(A!$I$2:$I$1001,MATCH(EF!C320,A!$A$2:$A$1001,0))</f>
        <v>NA</v>
      </c>
      <c r="L320" s="29" t="str">
        <f t="array" ref="L320">INDEX(A!$J$2:$J$1001,MATCH(EF!C320,A!$A$2:$A$1001,0))</f>
        <v>Decreto número 12360</v>
      </c>
      <c r="M320" s="29">
        <f t="array" ref="M320">INDEX(A!$K$2:$K$1001,MATCH(EF!C320,A!$A$2:$A$1001,0))</f>
        <v>711601</v>
      </c>
      <c r="N320" s="29">
        <f t="array" ref="N320">INDEX(A!$L$2:$L$1001,MATCH(EF!C320,A!$A$2:$A$1001,0))</f>
        <v>0</v>
      </c>
      <c r="O320" s="30" t="str">
        <f t="shared" si="2"/>
        <v>7</v>
      </c>
      <c r="P320" s="30" t="str">
        <f t="shared" si="3"/>
        <v>116</v>
      </c>
      <c r="Q320" s="30" t="str">
        <f t="array" ref="Q320">IF(O320="7",IF(P320="000","Sin región al ser un intermunicipal",INDEX(B!$C$2:$C$126,MATCH(EF!P320,B!$A$2:$A$126,0))),"Sin región al ser un ente Estatal")</f>
        <v>Altos Norte</v>
      </c>
      <c r="R320" s="31">
        <f t="array" ref="R320">IF(O320="7",IF(P320="000","N/A",INDEX(B!$D$2:$D$126,MATCH(EF!P320,B!$A$2:$A$126,0))),B!$D$127)</f>
        <v>20257</v>
      </c>
      <c r="S320" s="31">
        <f t="array" ref="S320">IF(O320="7",IF(P320="000","N/A",INDEX(B!$E$2:$E$126,MATCH(EF!P320,B!$A$2:$A$126,0))),B!$E$127)</f>
        <v>20088</v>
      </c>
    </row>
    <row r="321" spans="1:19" ht="15.75" customHeight="1">
      <c r="A321" s="23">
        <f>COUNTIF(A!$A$2:$A$1001,"&lt;="&amp;A!A321)</f>
        <v>197</v>
      </c>
      <c r="B321" s="24">
        <v>320</v>
      </c>
      <c r="C321" s="29" t="str">
        <f t="array" ref="C321">INDEX(A!$A$2:$A$1001,MATCH(EF!B321,EF!$A$2:$A$1001,0))</f>
        <v>Sistema para el Desarrollo Integral de la Familia del municipio de Yahualica de González Gallo</v>
      </c>
      <c r="D321" s="29" t="str">
        <f t="array" ref="D321">INDEX(A!$B$2:$B$1001,MATCH(EF!C321,A!$A$2:$A$1001,0))</f>
        <v>Municipal</v>
      </c>
      <c r="E321" s="29" t="str">
        <f t="array" ref="E321">INDEX(A!$C$2:$C$1001,MATCH(EF!C321,A!$A$2:$A$1001,0))</f>
        <v>Sí</v>
      </c>
      <c r="F321" s="29">
        <f t="array" ref="F321">INDEX(A!$D$2:$D$1001,MATCH(EF!C321,A!$A$2:$A$1001,0))</f>
        <v>118</v>
      </c>
      <c r="G321" s="29" t="str">
        <f t="array" ref="G321">INDEX(A!$E$2:$E$1001,MATCH(EF!C321,A!$A$2:$A$1001,0))</f>
        <v>Asistencia social</v>
      </c>
      <c r="H321" s="29" t="str">
        <f t="array" ref="H321">INDEX(A!$F$2:$F$1001,MATCH(EF!C321,A!$A$2:$A$1001,0))</f>
        <v>Ejecutivo</v>
      </c>
      <c r="I321" s="29" t="str">
        <f t="array" ref="I321">INDEX(A!$G$2:$G$1001,MATCH(EF!C321,A!$A$2:$A$1001,0))</f>
        <v>OPD</v>
      </c>
      <c r="J321" s="29">
        <f t="array" ref="J321">INDEX(A!$H$2:$H$1001,MATCH(EF!C321,A!$A$2:$A$1001,0))</f>
        <v>1986</v>
      </c>
      <c r="K321" s="29" t="str">
        <f t="array" ref="K321">INDEX(A!$I$2:$I$1001,MATCH(EF!C321,A!$A$2:$A$1001,0))</f>
        <v>NA</v>
      </c>
      <c r="L321" s="29" t="str">
        <f t="array" ref="L321">INDEX(A!$J$2:$J$1001,MATCH(EF!C321,A!$A$2:$A$1001,0))</f>
        <v>Decreto número 12467</v>
      </c>
      <c r="M321" s="29">
        <f t="array" ref="M321">INDEX(A!$K$2:$K$1001,MATCH(EF!C321,A!$A$2:$A$1001,0))</f>
        <v>711801</v>
      </c>
      <c r="N321" s="29">
        <f t="array" ref="N321">INDEX(A!$L$2:$L$1001,MATCH(EF!C321,A!$A$2:$A$1001,0))</f>
        <v>0</v>
      </c>
      <c r="O321" s="30" t="str">
        <f t="shared" si="2"/>
        <v>7</v>
      </c>
      <c r="P321" s="30" t="str">
        <f t="shared" si="3"/>
        <v>118</v>
      </c>
      <c r="Q321" s="30" t="str">
        <f t="array" ref="Q321">IF(O321="7",IF(P321="000","Sin región al ser un intermunicipal",INDEX(B!$C$2:$C$126,MATCH(EF!P321,B!$A$2:$A$126,0))),"Sin región al ser un ente Estatal")</f>
        <v xml:space="preserve">Altos Sur </v>
      </c>
      <c r="R321" s="31">
        <f t="array" ref="R321">IF(O321="7",IF(P321="000","N/A",INDEX(B!$D$2:$D$126,MATCH(EF!P321,B!$A$2:$A$126,0))),B!$D$127)</f>
        <v>22586</v>
      </c>
      <c r="S321" s="31">
        <f t="array" ref="S321">IF(O321="7",IF(P321="000","N/A",INDEX(B!$E$2:$E$126,MATCH(EF!P321,B!$A$2:$A$126,0))),B!$E$127)</f>
        <v>22394</v>
      </c>
    </row>
    <row r="322" spans="1:19" ht="15.75" customHeight="1">
      <c r="A322" s="23">
        <f>COUNTIF(A!$A$2:$A$1001,"&lt;="&amp;A!A322)</f>
        <v>130</v>
      </c>
      <c r="B322" s="24">
        <v>321</v>
      </c>
      <c r="C322" s="29" t="str">
        <f t="array" ref="C322">INDEX(A!$A$2:$A$1001,MATCH(EF!B322,EF!$A$2:$A$1001,0))</f>
        <v>Sistema para el Desarrollo Integral de la Familia del municipio de Zacoalco de Torres</v>
      </c>
      <c r="D322" s="29" t="str">
        <f t="array" ref="D322">INDEX(A!$B$2:$B$1001,MATCH(EF!C322,A!$A$2:$A$1001,0))</f>
        <v>Municipal</v>
      </c>
      <c r="E322" s="29" t="str">
        <f t="array" ref="E322">INDEX(A!$C$2:$C$1001,MATCH(EF!C322,A!$A$2:$A$1001,0))</f>
        <v>Sí</v>
      </c>
      <c r="F322" s="29">
        <f t="array" ref="F322">INDEX(A!$D$2:$D$1001,MATCH(EF!C322,A!$A$2:$A$1001,0))</f>
        <v>119</v>
      </c>
      <c r="G322" s="29" t="str">
        <f t="array" ref="G322">INDEX(A!$E$2:$E$1001,MATCH(EF!C322,A!$A$2:$A$1001,0))</f>
        <v>Asistencia social</v>
      </c>
      <c r="H322" s="29" t="str">
        <f t="array" ref="H322">INDEX(A!$F$2:$F$1001,MATCH(EF!C322,A!$A$2:$A$1001,0))</f>
        <v>Ejecutivo</v>
      </c>
      <c r="I322" s="29" t="str">
        <f t="array" ref="I322">INDEX(A!$G$2:$G$1001,MATCH(EF!C322,A!$A$2:$A$1001,0))</f>
        <v>OPD</v>
      </c>
      <c r="J322" s="29">
        <f t="array" ref="J322">INDEX(A!$H$2:$H$1001,MATCH(EF!C322,A!$A$2:$A$1001,0))</f>
        <v>1987</v>
      </c>
      <c r="K322" s="29" t="str">
        <f t="array" ref="K322">INDEX(A!$I$2:$I$1001,MATCH(EF!C322,A!$A$2:$A$1001,0))</f>
        <v>NA</v>
      </c>
      <c r="L322" s="29" t="str">
        <f t="array" ref="L322">INDEX(A!$J$2:$J$1001,MATCH(EF!C322,A!$A$2:$A$1001,0))</f>
        <v>Decreto número 12850</v>
      </c>
      <c r="M322" s="29">
        <f t="array" ref="M322">INDEX(A!$K$2:$K$1001,MATCH(EF!C322,A!$A$2:$A$1001,0))</f>
        <v>711901</v>
      </c>
      <c r="N322" s="29">
        <f t="array" ref="N322">INDEX(A!$L$2:$L$1001,MATCH(EF!C322,A!$A$2:$A$1001,0))</f>
        <v>0</v>
      </c>
      <c r="O322" s="30" t="str">
        <f t="shared" si="2"/>
        <v>7</v>
      </c>
      <c r="P322" s="30" t="str">
        <f t="shared" si="3"/>
        <v>119</v>
      </c>
      <c r="Q322" s="30" t="str">
        <f t="array" ref="Q322">IF(O322="7",IF(P322="000","Sin región al ser un intermunicipal",INDEX(B!$C$2:$C$126,MATCH(EF!P322,B!$A$2:$A$126,0))),"Sin región al ser un ente Estatal")</f>
        <v>Lagunas</v>
      </c>
      <c r="R322" s="31">
        <f t="array" ref="R322">IF(O322="7",IF(P322="000","N/A",INDEX(B!$D$2:$D$126,MATCH(EF!P322,B!$A$2:$A$126,0))),B!$D$127)</f>
        <v>28205</v>
      </c>
      <c r="S322" s="31">
        <f t="array" ref="S322">IF(O322="7",IF(P322="000","N/A",INDEX(B!$E$2:$E$126,MATCH(EF!P322,B!$A$2:$A$126,0))),B!$E$127)</f>
        <v>30472</v>
      </c>
    </row>
    <row r="323" spans="1:19" ht="15.75" customHeight="1">
      <c r="A323" s="23">
        <f>COUNTIF(A!$A$2:$A$1001,"&lt;="&amp;A!A323)</f>
        <v>105</v>
      </c>
      <c r="B323" s="24">
        <v>322</v>
      </c>
      <c r="C323" s="29" t="str">
        <f t="array" ref="C323">INDEX(A!$A$2:$A$1001,MATCH(EF!B323,EF!$A$2:$A$1001,0))</f>
        <v>Sistema para el Desarrollo Integral de la Familia del municipio de Zapopan</v>
      </c>
      <c r="D323" s="29" t="str">
        <f t="array" ref="D323">INDEX(A!$B$2:$B$1001,MATCH(EF!C323,A!$A$2:$A$1001,0))</f>
        <v>Municipal</v>
      </c>
      <c r="E323" s="29" t="str">
        <f t="array" ref="E323">INDEX(A!$C$2:$C$1001,MATCH(EF!C323,A!$A$2:$A$1001,0))</f>
        <v>Sí</v>
      </c>
      <c r="F323" s="29">
        <f t="array" ref="F323">INDEX(A!$D$2:$D$1001,MATCH(EF!C323,A!$A$2:$A$1001,0))</f>
        <v>120</v>
      </c>
      <c r="G323" s="29" t="str">
        <f t="array" ref="G323">INDEX(A!$E$2:$E$1001,MATCH(EF!C323,A!$A$2:$A$1001,0))</f>
        <v>Asistencia social</v>
      </c>
      <c r="H323" s="29" t="str">
        <f t="array" ref="H323">INDEX(A!$F$2:$F$1001,MATCH(EF!C323,A!$A$2:$A$1001,0))</f>
        <v>Ejecutivo</v>
      </c>
      <c r="I323" s="29" t="str">
        <f t="array" ref="I323">INDEX(A!$G$2:$G$1001,MATCH(EF!C323,A!$A$2:$A$1001,0))</f>
        <v>OPD</v>
      </c>
      <c r="J323" s="29">
        <f t="array" ref="J323">INDEX(A!$H$2:$H$1001,MATCH(EF!C323,A!$A$2:$A$1001,0))</f>
        <v>1985</v>
      </c>
      <c r="K323" s="29" t="str">
        <f t="array" ref="K323">INDEX(A!$I$2:$I$1001,MATCH(EF!C323,A!$A$2:$A$1001,0))</f>
        <v>NA</v>
      </c>
      <c r="L323" s="29" t="str">
        <f t="array" ref="L323">INDEX(A!$J$2:$J$1001,MATCH(EF!C323,A!$A$2:$A$1001,0))</f>
        <v>Decreto N.° 12036</v>
      </c>
      <c r="M323" s="29">
        <f t="array" ref="M323">INDEX(A!$K$2:$K$1001,MATCH(EF!C323,A!$A$2:$A$1001,0))</f>
        <v>712001</v>
      </c>
      <c r="N323" s="29">
        <f t="array" ref="N323">INDEX(A!$L$2:$L$1001,MATCH(EF!C323,A!$A$2:$A$1001,0))</f>
        <v>0</v>
      </c>
      <c r="O323" s="30" t="str">
        <f t="shared" si="2"/>
        <v>7</v>
      </c>
      <c r="P323" s="30" t="str">
        <f t="shared" si="3"/>
        <v>120</v>
      </c>
      <c r="Q323" s="30" t="str">
        <f t="array" ref="Q323">IF(O323="7",IF(P323="000","Sin región al ser un intermunicipal",INDEX(B!$C$2:$C$126,MATCH(EF!P323,B!$A$2:$A$126,0))),"Sin región al ser un ente Estatal")</f>
        <v>Centro</v>
      </c>
      <c r="R323" s="31">
        <f t="array" ref="R323">IF(O323="7",IF(P323="000","N/A",INDEX(B!$D$2:$D$126,MATCH(EF!P323,B!$A$2:$A$126,0))),B!$D$127)</f>
        <v>1332272</v>
      </c>
      <c r="S323" s="31">
        <f t="array" ref="S323">IF(O323="7",IF(P323="000","N/A",INDEX(B!$E$2:$E$126,MATCH(EF!P323,B!$A$2:$A$126,0))),B!$E$127)</f>
        <v>1476491</v>
      </c>
    </row>
    <row r="324" spans="1:19" ht="15.75" customHeight="1">
      <c r="A324" s="23">
        <f>COUNTIF(A!$A$2:$A$1001,"&lt;="&amp;A!A324)</f>
        <v>100</v>
      </c>
      <c r="B324" s="24">
        <v>323</v>
      </c>
      <c r="C324" s="29" t="str">
        <f t="array" ref="C324">INDEX(A!$A$2:$A$1001,MATCH(EF!B324,EF!$A$2:$A$1001,0))</f>
        <v>Sistema para el Desarrollo Integral de la Familia del municipio de Zapotiltic</v>
      </c>
      <c r="D324" s="29" t="str">
        <f t="array" ref="D324">INDEX(A!$B$2:$B$1001,MATCH(EF!C324,A!$A$2:$A$1001,0))</f>
        <v>Municipal</v>
      </c>
      <c r="E324" s="29" t="str">
        <f t="array" ref="E324">INDEX(A!$C$2:$C$1001,MATCH(EF!C324,A!$A$2:$A$1001,0))</f>
        <v>Sí</v>
      </c>
      <c r="F324" s="29">
        <f t="array" ref="F324">INDEX(A!$D$2:$D$1001,MATCH(EF!C324,A!$A$2:$A$1001,0))</f>
        <v>121</v>
      </c>
      <c r="G324" s="29" t="str">
        <f t="array" ref="G324">INDEX(A!$E$2:$E$1001,MATCH(EF!C324,A!$A$2:$A$1001,0))</f>
        <v>Asistencia social</v>
      </c>
      <c r="H324" s="29" t="str">
        <f t="array" ref="H324">INDEX(A!$F$2:$F$1001,MATCH(EF!C324,A!$A$2:$A$1001,0))</f>
        <v>Ejecutivo</v>
      </c>
      <c r="I324" s="29" t="str">
        <f t="array" ref="I324">INDEX(A!$G$2:$G$1001,MATCH(EF!C324,A!$A$2:$A$1001,0))</f>
        <v>OPD</v>
      </c>
      <c r="J324" s="29">
        <f t="array" ref="J324">INDEX(A!$H$2:$H$1001,MATCH(EF!C324,A!$A$2:$A$1001,0))</f>
        <v>1985</v>
      </c>
      <c r="K324" s="29" t="str">
        <f t="array" ref="K324">INDEX(A!$I$2:$I$1001,MATCH(EF!C324,A!$A$2:$A$1001,0))</f>
        <v>NA</v>
      </c>
      <c r="L324" s="29" t="str">
        <f t="array" ref="L324">INDEX(A!$J$2:$J$1001,MATCH(EF!C324,A!$A$2:$A$1001,0))</f>
        <v>Decreto número 12130</v>
      </c>
      <c r="M324" s="29">
        <f t="array" ref="M324">INDEX(A!$K$2:$K$1001,MATCH(EF!C324,A!$A$2:$A$1001,0))</f>
        <v>712101</v>
      </c>
      <c r="N324" s="29">
        <f t="array" ref="N324">INDEX(A!$L$2:$L$1001,MATCH(EF!C324,A!$A$2:$A$1001,0))</f>
        <v>0</v>
      </c>
      <c r="O324" s="30" t="str">
        <f t="shared" si="2"/>
        <v>7</v>
      </c>
      <c r="P324" s="30" t="str">
        <f t="shared" si="3"/>
        <v>121</v>
      </c>
      <c r="Q324" s="30" t="str">
        <f t="array" ref="Q324">IF(O324="7",IF(P324="000","Sin región al ser un intermunicipal",INDEX(B!$C$2:$C$126,MATCH(EF!P324,B!$A$2:$A$126,0))),"Sin región al ser un ente Estatal")</f>
        <v>Sur</v>
      </c>
      <c r="R324" s="31">
        <f t="array" ref="R324">IF(O324="7",IF(P324="000","N/A",INDEX(B!$D$2:$D$126,MATCH(EF!P324,B!$A$2:$A$126,0))),B!$D$127)</f>
        <v>29190</v>
      </c>
      <c r="S324" s="31">
        <f t="array" ref="S324">IF(O324="7",IF(P324="000","N/A",INDEX(B!$E$2:$E$126,MATCH(EF!P324,B!$A$2:$A$126,0))),B!$E$127)</f>
        <v>33713</v>
      </c>
    </row>
    <row r="325" spans="1:19" ht="15.75" customHeight="1">
      <c r="A325" s="23">
        <f>COUNTIF(A!$A$2:$A$1001,"&lt;="&amp;A!A325)</f>
        <v>110</v>
      </c>
      <c r="B325" s="24">
        <v>324</v>
      </c>
      <c r="C325" s="29" t="str">
        <f t="array" ref="C325">INDEX(A!$A$2:$A$1001,MATCH(EF!B325,EF!$A$2:$A$1001,0))</f>
        <v>Sistema para el Desarrollo Integral de la Familia del municipio de Zapotitlán de Vadillo</v>
      </c>
      <c r="D325" s="29" t="str">
        <f t="array" ref="D325">INDEX(A!$B$2:$B$1001,MATCH(EF!C325,A!$A$2:$A$1001,0))</f>
        <v>Municipal</v>
      </c>
      <c r="E325" s="29" t="str">
        <f t="array" ref="E325">INDEX(A!$C$2:$C$1001,MATCH(EF!C325,A!$A$2:$A$1001,0))</f>
        <v>Sí</v>
      </c>
      <c r="F325" s="29">
        <f t="array" ref="F325">INDEX(A!$D$2:$D$1001,MATCH(EF!C325,A!$A$2:$A$1001,0))</f>
        <v>122</v>
      </c>
      <c r="G325" s="29" t="str">
        <f t="array" ref="G325">INDEX(A!$E$2:$E$1001,MATCH(EF!C325,A!$A$2:$A$1001,0))</f>
        <v>Asistencia social</v>
      </c>
      <c r="H325" s="29" t="str">
        <f t="array" ref="H325">INDEX(A!$F$2:$F$1001,MATCH(EF!C325,A!$A$2:$A$1001,0))</f>
        <v>Ejecutivo</v>
      </c>
      <c r="I325" s="29" t="str">
        <f t="array" ref="I325">INDEX(A!$G$2:$G$1001,MATCH(EF!C325,A!$A$2:$A$1001,0))</f>
        <v>OPD</v>
      </c>
      <c r="J325" s="29">
        <f t="array" ref="J325">INDEX(A!$H$2:$H$1001,MATCH(EF!C325,A!$A$2:$A$1001,0))</f>
        <v>1987</v>
      </c>
      <c r="K325" s="29" t="str">
        <f t="array" ref="K325">INDEX(A!$I$2:$I$1001,MATCH(EF!C325,A!$A$2:$A$1001,0))</f>
        <v>NA</v>
      </c>
      <c r="L325" s="29" t="str">
        <f t="array" ref="L325">INDEX(A!$J$2:$J$1001,MATCH(EF!C325,A!$A$2:$A$1001,0))</f>
        <v>Decreto Número 12814</v>
      </c>
      <c r="M325" s="29">
        <f t="array" ref="M325">INDEX(A!$K$2:$K$1001,MATCH(EF!C325,A!$A$2:$A$1001,0))</f>
        <v>712201</v>
      </c>
      <c r="N325" s="29">
        <f t="array" ref="N325">INDEX(A!$L$2:$L$1001,MATCH(EF!C325,A!$A$2:$A$1001,0))</f>
        <v>0</v>
      </c>
      <c r="O325" s="30" t="str">
        <f t="shared" si="2"/>
        <v>7</v>
      </c>
      <c r="P325" s="30" t="str">
        <f t="shared" si="3"/>
        <v>122</v>
      </c>
      <c r="Q325" s="30" t="str">
        <f t="array" ref="Q325">IF(O325="7",IF(P325="000","Sin región al ser un intermunicipal",INDEX(B!$C$2:$C$126,MATCH(EF!P325,B!$A$2:$A$126,0))),"Sin región al ser un ente Estatal")</f>
        <v>Sur</v>
      </c>
      <c r="R325" s="31">
        <f t="array" ref="R325">IF(O325="7",IF(P325="000","N/A",INDEX(B!$D$2:$D$126,MATCH(EF!P325,B!$A$2:$A$126,0))),B!$D$127)</f>
        <v>7027</v>
      </c>
      <c r="S325" s="31">
        <f t="array" ref="S325">IF(O325="7",IF(P325="000","N/A",INDEX(B!$E$2:$E$126,MATCH(EF!P325,B!$A$2:$A$126,0))),B!$E$127)</f>
        <v>7466</v>
      </c>
    </row>
    <row r="326" spans="1:19" ht="15.75" customHeight="1">
      <c r="A326" s="23">
        <f>COUNTIF(A!$A$2:$A$1001,"&lt;="&amp;A!A326)</f>
        <v>44</v>
      </c>
      <c r="B326" s="24">
        <v>325</v>
      </c>
      <c r="C326" s="29" t="str">
        <f t="array" ref="C326">INDEX(A!$A$2:$A$1001,MATCH(EF!B326,EF!$A$2:$A$1001,0))</f>
        <v>Sistema para el desarrollo Integral de la Familia del municipio de Zapotlán del Rey, Jalisco</v>
      </c>
      <c r="D326" s="29" t="str">
        <f t="array" ref="D326">INDEX(A!$B$2:$B$1001,MATCH(EF!C326,A!$A$2:$A$1001,0))</f>
        <v>Municipal</v>
      </c>
      <c r="E326" s="29" t="str">
        <f t="array" ref="E326">INDEX(A!$C$2:$C$1001,MATCH(EF!C326,A!$A$2:$A$1001,0))</f>
        <v>Sí</v>
      </c>
      <c r="F326" s="29">
        <f t="array" ref="F326">INDEX(A!$D$2:$D$1001,MATCH(EF!C326,A!$A$2:$A$1001,0))</f>
        <v>123</v>
      </c>
      <c r="G326" s="29" t="str">
        <f t="array" ref="G326">INDEX(A!$E$2:$E$1001,MATCH(EF!C326,A!$A$2:$A$1001,0))</f>
        <v>Asistencia social</v>
      </c>
      <c r="H326" s="29" t="str">
        <f t="array" ref="H326">INDEX(A!$F$2:$F$1001,MATCH(EF!C326,A!$A$2:$A$1001,0))</f>
        <v>Ejecutivo</v>
      </c>
      <c r="I326" s="29" t="str">
        <f t="array" ref="I326">INDEX(A!$G$2:$G$1001,MATCH(EF!C326,A!$A$2:$A$1001,0))</f>
        <v>OPD</v>
      </c>
      <c r="J326" s="29">
        <f t="array" ref="J326">INDEX(A!$H$2:$H$1001,MATCH(EF!C326,A!$A$2:$A$1001,0))</f>
        <v>1988</v>
      </c>
      <c r="K326" s="29" t="str">
        <f t="array" ref="K326">INDEX(A!$I$2:$I$1001,MATCH(EF!C326,A!$A$2:$A$1001,0))</f>
        <v>NA</v>
      </c>
      <c r="L326" s="29" t="str">
        <f t="array" ref="L326">INDEX(A!$J$2:$J$1001,MATCH(EF!C326,A!$A$2:$A$1001,0))</f>
        <v>Decreto número 13080</v>
      </c>
      <c r="M326" s="29">
        <f t="array" ref="M326">INDEX(A!$K$2:$K$1001,MATCH(EF!C326,A!$A$2:$A$1001,0))</f>
        <v>712301</v>
      </c>
      <c r="N326" s="29">
        <f t="array" ref="N326">INDEX(A!$L$2:$L$1001,MATCH(EF!C326,A!$A$2:$A$1001,0))</f>
        <v>0</v>
      </c>
      <c r="O326" s="30" t="str">
        <f t="shared" si="2"/>
        <v>7</v>
      </c>
      <c r="P326" s="30" t="str">
        <f t="shared" si="3"/>
        <v>123</v>
      </c>
      <c r="Q326" s="30" t="str">
        <f t="array" ref="Q326">IF(O326="7",IF(P326="000","Sin región al ser un intermunicipal",INDEX(B!$C$2:$C$126,MATCH(EF!P326,B!$A$2:$A$126,0))),"Sin región al ser un ente Estatal")</f>
        <v xml:space="preserve">Ciénega </v>
      </c>
      <c r="R326" s="31">
        <f t="array" ref="R326">IF(O326="7",IF(P326="000","N/A",INDEX(B!$D$2:$D$126,MATCH(EF!P326,B!$A$2:$A$126,0))),B!$D$127)</f>
        <v>17893</v>
      </c>
      <c r="S326" s="31">
        <f t="array" ref="S326">IF(O326="7",IF(P326="000","N/A",INDEX(B!$E$2:$E$126,MATCH(EF!P326,B!$A$2:$A$126,0))),B!$E$127)</f>
        <v>19279</v>
      </c>
    </row>
    <row r="327" spans="1:19" ht="15.75" customHeight="1">
      <c r="A327" s="23">
        <f>COUNTIF(A!$A$2:$A$1001,"&lt;="&amp;A!A327)</f>
        <v>111</v>
      </c>
      <c r="B327" s="24">
        <v>326</v>
      </c>
      <c r="C327" s="29" t="str">
        <f t="array" ref="C327">INDEX(A!$A$2:$A$1001,MATCH(EF!B327,EF!$A$2:$A$1001,0))</f>
        <v>Sistema para el Desarrollo Integral de la Familia del municipio de Zapotlanejo</v>
      </c>
      <c r="D327" s="29" t="str">
        <f t="array" ref="D327">INDEX(A!$B$2:$B$1001,MATCH(EF!C327,A!$A$2:$A$1001,0))</f>
        <v>Municipal</v>
      </c>
      <c r="E327" s="29" t="str">
        <f t="array" ref="E327">INDEX(A!$C$2:$C$1001,MATCH(EF!C327,A!$A$2:$A$1001,0))</f>
        <v>Sí</v>
      </c>
      <c r="F327" s="29">
        <f t="array" ref="F327">INDEX(A!$D$2:$D$1001,MATCH(EF!C327,A!$A$2:$A$1001,0))</f>
        <v>124</v>
      </c>
      <c r="G327" s="29" t="str">
        <f t="array" ref="G327">INDEX(A!$E$2:$E$1001,MATCH(EF!C327,A!$A$2:$A$1001,0))</f>
        <v>Asistencia social</v>
      </c>
      <c r="H327" s="29" t="str">
        <f t="array" ref="H327">INDEX(A!$F$2:$F$1001,MATCH(EF!C327,A!$A$2:$A$1001,0))</f>
        <v>Ejecutivo</v>
      </c>
      <c r="I327" s="29" t="str">
        <f t="array" ref="I327">INDEX(A!$G$2:$G$1001,MATCH(EF!C327,A!$A$2:$A$1001,0))</f>
        <v>OPD</v>
      </c>
      <c r="J327" s="29">
        <f t="array" ref="J327">INDEX(A!$H$2:$H$1001,MATCH(EF!C327,A!$A$2:$A$1001,0))</f>
        <v>1985</v>
      </c>
      <c r="K327" s="29" t="str">
        <f t="array" ref="K327">INDEX(A!$I$2:$I$1001,MATCH(EF!C327,A!$A$2:$A$1001,0))</f>
        <v>NA</v>
      </c>
      <c r="L327" s="29" t="str">
        <f t="array" ref="L327">INDEX(A!$J$2:$J$1001,MATCH(EF!C327,A!$A$2:$A$1001,0))</f>
        <v>Decreto número 12109</v>
      </c>
      <c r="M327" s="29">
        <f t="array" ref="M327">INDEX(A!$K$2:$K$1001,MATCH(EF!C327,A!$A$2:$A$1001,0))</f>
        <v>712401</v>
      </c>
      <c r="N327" s="29">
        <f t="array" ref="N327">INDEX(A!$L$2:$L$1001,MATCH(EF!C327,A!$A$2:$A$1001,0))</f>
        <v>0</v>
      </c>
      <c r="O327" s="30" t="str">
        <f t="shared" si="2"/>
        <v>7</v>
      </c>
      <c r="P327" s="30" t="str">
        <f t="shared" si="3"/>
        <v>124</v>
      </c>
      <c r="Q327" s="30" t="str">
        <f t="array" ref="Q327">IF(O327="7",IF(P327="000","Sin región al ser un intermunicipal",INDEX(B!$C$2:$C$126,MATCH(EF!P327,B!$A$2:$A$126,0))),"Sin región al ser un ente Estatal")</f>
        <v>Centro</v>
      </c>
      <c r="R327" s="31">
        <f t="array" ref="R327">IF(O327="7",IF(P327="000","N/A",INDEX(B!$D$2:$D$126,MATCH(EF!P327,B!$A$2:$A$126,0))),B!$D$127)</f>
        <v>68519</v>
      </c>
      <c r="S327" s="31">
        <f t="array" ref="S327">IF(O327="7",IF(P327="000","N/A",INDEX(B!$E$2:$E$126,MATCH(EF!P327,B!$A$2:$A$126,0))),B!$E$127)</f>
        <v>64806</v>
      </c>
    </row>
    <row r="328" spans="1:19" ht="15.75" customHeight="1">
      <c r="A328" s="23">
        <f>COUNTIF(A!$A$2:$A$1001,"&lt;="&amp;A!A328)</f>
        <v>129</v>
      </c>
      <c r="B328" s="24">
        <v>327</v>
      </c>
      <c r="C328" s="29" t="str">
        <f t="array" ref="C328">INDEX(A!$A$2:$A$1001,MATCH(EF!B328,EF!$A$2:$A$1001,0))</f>
        <v>Tala</v>
      </c>
      <c r="D328" s="29" t="str">
        <f t="array" ref="D328">INDEX(A!$B$2:$B$1001,MATCH(EF!C328,A!$A$2:$A$1001,0))</f>
        <v>Municipal</v>
      </c>
      <c r="E328" s="29" t="str">
        <f t="array" ref="E328">INDEX(A!$C$2:$C$1001,MATCH(EF!C328,A!$A$2:$A$1001,0))</f>
        <v>Sí</v>
      </c>
      <c r="F328" s="29">
        <f t="array" ref="F328">INDEX(A!$D$2:$D$1001,MATCH(EF!C328,A!$A$2:$A$1001,0))</f>
        <v>83</v>
      </c>
      <c r="G328" s="29" t="str">
        <f t="array" ref="G328">INDEX(A!$E$2:$E$1001,MATCH(EF!C328,A!$A$2:$A$1001,0))</f>
        <v>Gobierno</v>
      </c>
      <c r="H328" s="29" t="str">
        <f t="array" ref="H328">INDEX(A!$F$2:$F$1001,MATCH(EF!C328,A!$A$2:$A$1001,0))</f>
        <v>Ejecutivo</v>
      </c>
      <c r="I328" s="29" t="str">
        <f t="array" ref="I328">INDEX(A!$G$2:$G$1001,MATCH(EF!C328,A!$A$2:$A$1001,0))</f>
        <v>Dependencia</v>
      </c>
      <c r="J328" s="29">
        <f t="array" ref="J328">INDEX(A!$H$2:$H$1001,MATCH(EF!C328,A!$A$2:$A$1001,0))</f>
        <v>1824</v>
      </c>
      <c r="K328" s="29" t="str">
        <f t="array" ref="K328">INDEX(A!$I$2:$I$1001,MATCH(EF!C328,A!$A$2:$A$1001,0))</f>
        <v>NA</v>
      </c>
      <c r="L328" s="29" t="str">
        <f t="array" ref="L328">INDEX(A!$J$2:$J$1001,MATCH(EF!C328,A!$A$2:$A$1001,0))</f>
        <v>NA</v>
      </c>
      <c r="M328" s="29">
        <f t="array" ref="M328">INDEX(A!$K$2:$K$1001,MATCH(EF!C328,A!$A$2:$A$1001,0))</f>
        <v>708300</v>
      </c>
      <c r="N328" s="29">
        <f t="array" ref="N328">INDEX(A!$L$2:$L$1001,MATCH(EF!C328,A!$A$2:$A$1001,0))</f>
        <v>0</v>
      </c>
      <c r="O328" s="30" t="str">
        <f t="shared" si="2"/>
        <v>7</v>
      </c>
      <c r="P328" s="30" t="str">
        <f t="shared" si="3"/>
        <v>083</v>
      </c>
      <c r="Q328" s="30" t="str">
        <f t="array" ref="Q328">IF(O328="7",IF(P328="000","Sin región al ser un intermunicipal",INDEX(B!$C$2:$C$126,MATCH(EF!P328,B!$A$2:$A$126,0))),"Sin región al ser un ente Estatal")</f>
        <v>Valles</v>
      </c>
      <c r="R328" s="31">
        <f t="array" ref="R328">IF(O328="7",IF(P328="000","N/A",INDEX(B!$D$2:$D$126,MATCH(EF!P328,B!$A$2:$A$126,0))),B!$D$127)</f>
        <v>80365</v>
      </c>
      <c r="S328" s="31">
        <f t="array" ref="S328">IF(O328="7",IF(P328="000","N/A",INDEX(B!$E$2:$E$126,MATCH(EF!P328,B!$A$2:$A$126,0))),B!$E$127)</f>
        <v>87690</v>
      </c>
    </row>
    <row r="329" spans="1:19" ht="15.75" customHeight="1">
      <c r="A329" s="23">
        <f>COUNTIF(A!$A$2:$A$1001,"&lt;="&amp;A!A329)</f>
        <v>209</v>
      </c>
      <c r="B329" s="24">
        <v>328</v>
      </c>
      <c r="C329" s="29" t="str">
        <f t="array" ref="C329">INDEX(A!$A$2:$A$1001,MATCH(EF!B329,EF!$A$2:$A$1001,0))</f>
        <v>Talpa de Allende</v>
      </c>
      <c r="D329" s="29" t="str">
        <f t="array" ref="D329">INDEX(A!$B$2:$B$1001,MATCH(EF!C329,A!$A$2:$A$1001,0))</f>
        <v>Municipal</v>
      </c>
      <c r="E329" s="29" t="str">
        <f t="array" ref="E329">INDEX(A!$C$2:$C$1001,MATCH(EF!C329,A!$A$2:$A$1001,0))</f>
        <v>Sí</v>
      </c>
      <c r="F329" s="29">
        <f t="array" ref="F329">INDEX(A!$D$2:$D$1001,MATCH(EF!C329,A!$A$2:$A$1001,0))</f>
        <v>84</v>
      </c>
      <c r="G329" s="29" t="str">
        <f t="array" ref="G329">INDEX(A!$E$2:$E$1001,MATCH(EF!C329,A!$A$2:$A$1001,0))</f>
        <v>Gobierno</v>
      </c>
      <c r="H329" s="29" t="str">
        <f t="array" ref="H329">INDEX(A!$F$2:$F$1001,MATCH(EF!C329,A!$A$2:$A$1001,0))</f>
        <v>Ejecutivo</v>
      </c>
      <c r="I329" s="29" t="str">
        <f t="array" ref="I329">INDEX(A!$G$2:$G$1001,MATCH(EF!C329,A!$A$2:$A$1001,0))</f>
        <v>Dependencia</v>
      </c>
      <c r="J329" s="29">
        <f t="array" ref="J329">INDEX(A!$H$2:$H$1001,MATCH(EF!C329,A!$A$2:$A$1001,0))</f>
        <v>1824</v>
      </c>
      <c r="K329" s="29" t="str">
        <f t="array" ref="K329">INDEX(A!$I$2:$I$1001,MATCH(EF!C329,A!$A$2:$A$1001,0))</f>
        <v>NA</v>
      </c>
      <c r="L329" s="29" t="str">
        <f t="array" ref="L329">INDEX(A!$J$2:$J$1001,MATCH(EF!C329,A!$A$2:$A$1001,0))</f>
        <v>NA</v>
      </c>
      <c r="M329" s="29">
        <f t="array" ref="M329">INDEX(A!$K$2:$K$1001,MATCH(EF!C329,A!$A$2:$A$1001,0))</f>
        <v>708400</v>
      </c>
      <c r="N329" s="29">
        <f t="array" ref="N329">INDEX(A!$L$2:$L$1001,MATCH(EF!C329,A!$A$2:$A$1001,0))</f>
        <v>0</v>
      </c>
      <c r="O329" s="30" t="str">
        <f t="shared" si="2"/>
        <v>7</v>
      </c>
      <c r="P329" s="30" t="str">
        <f t="shared" si="3"/>
        <v>084</v>
      </c>
      <c r="Q329" s="30" t="str">
        <f t="array" ref="Q329">IF(O329="7",IF(P329="000","Sin región al ser un intermunicipal",INDEX(B!$C$2:$C$126,MATCH(EF!P329,B!$A$2:$A$126,0))),"Sin región al ser un ente Estatal")</f>
        <v>Costa Sierra Occidental</v>
      </c>
      <c r="R329" s="31">
        <f t="array" ref="R329">IF(O329="7",IF(P329="000","N/A",INDEX(B!$D$2:$D$126,MATCH(EF!P329,B!$A$2:$A$126,0))),B!$D$127)</f>
        <v>15126</v>
      </c>
      <c r="S329" s="31">
        <f t="array" ref="S329">IF(O329="7",IF(P329="000","N/A",INDEX(B!$E$2:$E$126,MATCH(EF!P329,B!$A$2:$A$126,0))),B!$E$127)</f>
        <v>14997</v>
      </c>
    </row>
    <row r="330" spans="1:19" ht="15.75" customHeight="1">
      <c r="A330" s="23">
        <f>COUNTIF(A!$A$2:$A$1001,"&lt;="&amp;A!A330)</f>
        <v>98</v>
      </c>
      <c r="B330" s="24">
        <v>329</v>
      </c>
      <c r="C330" s="29" t="str">
        <f t="array" ref="C330">INDEX(A!$A$2:$A$1001,MATCH(EF!B330,EF!$A$2:$A$1001,0))</f>
        <v>Tamazula de Gordiano</v>
      </c>
      <c r="D330" s="29" t="str">
        <f t="array" ref="D330">INDEX(A!$B$2:$B$1001,MATCH(EF!C330,A!$A$2:$A$1001,0))</f>
        <v>Municipal</v>
      </c>
      <c r="E330" s="29" t="str">
        <f t="array" ref="E330">INDEX(A!$C$2:$C$1001,MATCH(EF!C330,A!$A$2:$A$1001,0))</f>
        <v>Sí</v>
      </c>
      <c r="F330" s="29">
        <f t="array" ref="F330">INDEX(A!$D$2:$D$1001,MATCH(EF!C330,A!$A$2:$A$1001,0))</f>
        <v>85</v>
      </c>
      <c r="G330" s="29" t="str">
        <f t="array" ref="G330">INDEX(A!$E$2:$E$1001,MATCH(EF!C330,A!$A$2:$A$1001,0))</f>
        <v>Gobierno</v>
      </c>
      <c r="H330" s="29" t="str">
        <f t="array" ref="H330">INDEX(A!$F$2:$F$1001,MATCH(EF!C330,A!$A$2:$A$1001,0))</f>
        <v>Ejecutivo</v>
      </c>
      <c r="I330" s="29" t="str">
        <f t="array" ref="I330">INDEX(A!$G$2:$G$1001,MATCH(EF!C330,A!$A$2:$A$1001,0))</f>
        <v>Dependencia</v>
      </c>
      <c r="J330" s="29">
        <f t="array" ref="J330">INDEX(A!$H$2:$H$1001,MATCH(EF!C330,A!$A$2:$A$1001,0))</f>
        <v>1824</v>
      </c>
      <c r="K330" s="29" t="str">
        <f t="array" ref="K330">INDEX(A!$I$2:$I$1001,MATCH(EF!C330,A!$A$2:$A$1001,0))</f>
        <v>NA</v>
      </c>
      <c r="L330" s="29" t="str">
        <f t="array" ref="L330">INDEX(A!$J$2:$J$1001,MATCH(EF!C330,A!$A$2:$A$1001,0))</f>
        <v>NA</v>
      </c>
      <c r="M330" s="29">
        <f t="array" ref="M330">INDEX(A!$K$2:$K$1001,MATCH(EF!C330,A!$A$2:$A$1001,0))</f>
        <v>708500</v>
      </c>
      <c r="N330" s="29">
        <f t="array" ref="N330">INDEX(A!$L$2:$L$1001,MATCH(EF!C330,A!$A$2:$A$1001,0))</f>
        <v>0</v>
      </c>
      <c r="O330" s="30" t="str">
        <f t="shared" si="2"/>
        <v>7</v>
      </c>
      <c r="P330" s="30" t="str">
        <f t="shared" si="3"/>
        <v>085</v>
      </c>
      <c r="Q330" s="30" t="str">
        <f t="array" ref="Q330">IF(O330="7",IF(P330="000","Sin región al ser un intermunicipal",INDEX(B!$C$2:$C$126,MATCH(EF!P330,B!$A$2:$A$126,0))),"Sin región al ser un ente Estatal")</f>
        <v>Sur</v>
      </c>
      <c r="R330" s="31">
        <f t="array" ref="R330">IF(O330="7",IF(P330="000","N/A",INDEX(B!$D$2:$D$126,MATCH(EF!P330,B!$A$2:$A$126,0))),B!$D$127)</f>
        <v>38396</v>
      </c>
      <c r="S330" s="31">
        <f t="array" ref="S330">IF(O330="7",IF(P330="000","N/A",INDEX(B!$E$2:$E$126,MATCH(EF!P330,B!$A$2:$A$126,0))),B!$E$127)</f>
        <v>38955</v>
      </c>
    </row>
    <row r="331" spans="1:19" ht="15.75" customHeight="1">
      <c r="A331" s="23">
        <f>COUNTIF(A!$A$2:$A$1001,"&lt;="&amp;A!A331)</f>
        <v>3</v>
      </c>
      <c r="B331" s="24">
        <v>330</v>
      </c>
      <c r="C331" s="29" t="str">
        <f t="array" ref="C331">INDEX(A!$A$2:$A$1001,MATCH(EF!B331,EF!$A$2:$A$1001,0))</f>
        <v>Tapalpa</v>
      </c>
      <c r="D331" s="29" t="str">
        <f t="array" ref="D331">INDEX(A!$B$2:$B$1001,MATCH(EF!C331,A!$A$2:$A$1001,0))</f>
        <v>Municipal</v>
      </c>
      <c r="E331" s="29" t="str">
        <f t="array" ref="E331">INDEX(A!$C$2:$C$1001,MATCH(EF!C331,A!$A$2:$A$1001,0))</f>
        <v>Sí</v>
      </c>
      <c r="F331" s="29">
        <f t="array" ref="F331">INDEX(A!$D$2:$D$1001,MATCH(EF!C331,A!$A$2:$A$1001,0))</f>
        <v>86</v>
      </c>
      <c r="G331" s="29" t="str">
        <f t="array" ref="G331">INDEX(A!$E$2:$E$1001,MATCH(EF!C331,A!$A$2:$A$1001,0))</f>
        <v>Gobierno</v>
      </c>
      <c r="H331" s="29" t="str">
        <f t="array" ref="H331">INDEX(A!$F$2:$F$1001,MATCH(EF!C331,A!$A$2:$A$1001,0))</f>
        <v>Ejecutivo</v>
      </c>
      <c r="I331" s="29" t="str">
        <f t="array" ref="I331">INDEX(A!$G$2:$G$1001,MATCH(EF!C331,A!$A$2:$A$1001,0))</f>
        <v>Dependencia</v>
      </c>
      <c r="J331" s="29">
        <f t="array" ref="J331">INDEX(A!$H$2:$H$1001,MATCH(EF!C331,A!$A$2:$A$1001,0))</f>
        <v>1825</v>
      </c>
      <c r="K331" s="29" t="str">
        <f t="array" ref="K331">INDEX(A!$I$2:$I$1001,MATCH(EF!C331,A!$A$2:$A$1001,0))</f>
        <v>NA</v>
      </c>
      <c r="L331" s="29" t="str">
        <f t="array" ref="L331">INDEX(A!$J$2:$J$1001,MATCH(EF!C331,A!$A$2:$A$1001,0))</f>
        <v>NA</v>
      </c>
      <c r="M331" s="29">
        <f t="array" ref="M331">INDEX(A!$K$2:$K$1001,MATCH(EF!C331,A!$A$2:$A$1001,0))</f>
        <v>708600</v>
      </c>
      <c r="N331" s="29">
        <f t="array" ref="N331">INDEX(A!$L$2:$L$1001,MATCH(EF!C331,A!$A$2:$A$1001,0))</f>
        <v>0</v>
      </c>
      <c r="O331" s="30" t="str">
        <f t="shared" si="2"/>
        <v>7</v>
      </c>
      <c r="P331" s="30" t="str">
        <f t="shared" si="3"/>
        <v>086</v>
      </c>
      <c r="Q331" s="30" t="str">
        <f t="array" ref="Q331">IF(O331="7",IF(P331="000","Sin región al ser un intermunicipal",INDEX(B!$C$2:$C$126,MATCH(EF!P331,B!$A$2:$A$126,0))),"Sin región al ser un ente Estatal")</f>
        <v>Lagunas</v>
      </c>
      <c r="R331" s="31">
        <f t="array" ref="R331">IF(O331="7",IF(P331="000","N/A",INDEX(B!$D$2:$D$126,MATCH(EF!P331,B!$A$2:$A$126,0))),B!$D$127)</f>
        <v>19506</v>
      </c>
      <c r="S331" s="31">
        <f t="array" ref="S331">IF(O331="7",IF(P331="000","N/A",INDEX(B!$E$2:$E$126,MATCH(EF!P331,B!$A$2:$A$126,0))),B!$E$127)</f>
        <v>21245</v>
      </c>
    </row>
    <row r="332" spans="1:19" ht="15.75" customHeight="1">
      <c r="A332" s="23">
        <f>COUNTIF(A!$A$2:$A$1001,"&lt;="&amp;A!A332)</f>
        <v>153</v>
      </c>
      <c r="B332" s="24">
        <v>331</v>
      </c>
      <c r="C332" s="29" t="str">
        <f t="array" ref="C332">INDEX(A!$A$2:$A$1001,MATCH(EF!B332,EF!$A$2:$A$1001,0))</f>
        <v>Tecalitlán</v>
      </c>
      <c r="D332" s="29" t="str">
        <f t="array" ref="D332">INDEX(A!$B$2:$B$1001,MATCH(EF!C332,A!$A$2:$A$1001,0))</f>
        <v>Municipal</v>
      </c>
      <c r="E332" s="29" t="str">
        <f t="array" ref="E332">INDEX(A!$C$2:$C$1001,MATCH(EF!C332,A!$A$2:$A$1001,0))</f>
        <v>Sí</v>
      </c>
      <c r="F332" s="29">
        <f t="array" ref="F332">INDEX(A!$D$2:$D$1001,MATCH(EF!C332,A!$A$2:$A$1001,0))</f>
        <v>87</v>
      </c>
      <c r="G332" s="29" t="str">
        <f t="array" ref="G332">INDEX(A!$E$2:$E$1001,MATCH(EF!C332,A!$A$2:$A$1001,0))</f>
        <v>Gobierno</v>
      </c>
      <c r="H332" s="29" t="str">
        <f t="array" ref="H332">INDEX(A!$F$2:$F$1001,MATCH(EF!C332,A!$A$2:$A$1001,0))</f>
        <v>Ejecutivo</v>
      </c>
      <c r="I332" s="29" t="str">
        <f t="array" ref="I332">INDEX(A!$G$2:$G$1001,MATCH(EF!C332,A!$A$2:$A$1001,0))</f>
        <v>Dependencia</v>
      </c>
      <c r="J332" s="29">
        <f t="array" ref="J332">INDEX(A!$H$2:$H$1001,MATCH(EF!C332,A!$A$2:$A$1001,0))</f>
        <v>1824</v>
      </c>
      <c r="K332" s="29" t="str">
        <f t="array" ref="K332">INDEX(A!$I$2:$I$1001,MATCH(EF!C332,A!$A$2:$A$1001,0))</f>
        <v>NA</v>
      </c>
      <c r="L332" s="29" t="str">
        <f t="array" ref="L332">INDEX(A!$J$2:$J$1001,MATCH(EF!C332,A!$A$2:$A$1001,0))</f>
        <v>NA</v>
      </c>
      <c r="M332" s="29">
        <f t="array" ref="M332">INDEX(A!$K$2:$K$1001,MATCH(EF!C332,A!$A$2:$A$1001,0))</f>
        <v>708700</v>
      </c>
      <c r="N332" s="29">
        <f t="array" ref="N332">INDEX(A!$L$2:$L$1001,MATCH(EF!C332,A!$A$2:$A$1001,0))</f>
        <v>0</v>
      </c>
      <c r="O332" s="30" t="str">
        <f t="shared" si="2"/>
        <v>7</v>
      </c>
      <c r="P332" s="30" t="str">
        <f t="shared" si="3"/>
        <v>087</v>
      </c>
      <c r="Q332" s="30" t="str">
        <f t="array" ref="Q332">IF(O332="7",IF(P332="000","Sin región al ser un intermunicipal",INDEX(B!$C$2:$C$126,MATCH(EF!P332,B!$A$2:$A$126,0))),"Sin región al ser un ente Estatal")</f>
        <v>Sur</v>
      </c>
      <c r="R332" s="31">
        <f t="array" ref="R332">IF(O332="7",IF(P332="000","N/A",INDEX(B!$D$2:$D$126,MATCH(EF!P332,B!$A$2:$A$126,0))),B!$D$127)</f>
        <v>16579</v>
      </c>
      <c r="S332" s="31">
        <f t="array" ref="S332">IF(O332="7",IF(P332="000","N/A",INDEX(B!$E$2:$E$126,MATCH(EF!P332,B!$A$2:$A$126,0))),B!$E$127)</f>
        <v>16705</v>
      </c>
    </row>
    <row r="333" spans="1:19" ht="15.75" customHeight="1">
      <c r="A333" s="23">
        <f>COUNTIF(A!$A$2:$A$1001,"&lt;="&amp;A!A333)</f>
        <v>116</v>
      </c>
      <c r="B333" s="24">
        <v>332</v>
      </c>
      <c r="C333" s="29" t="str">
        <f t="array" ref="C333">INDEX(A!$A$2:$A$1001,MATCH(EF!B333,EF!$A$2:$A$1001,0))</f>
        <v>Techaluta de Montenegro</v>
      </c>
      <c r="D333" s="29" t="str">
        <f t="array" ref="D333">INDEX(A!$B$2:$B$1001,MATCH(EF!C333,A!$A$2:$A$1001,0))</f>
        <v>Municipal</v>
      </c>
      <c r="E333" s="29" t="str">
        <f t="array" ref="E333">INDEX(A!$C$2:$C$1001,MATCH(EF!C333,A!$A$2:$A$1001,0))</f>
        <v>Sí</v>
      </c>
      <c r="F333" s="29">
        <f t="array" ref="F333">INDEX(A!$D$2:$D$1001,MATCH(EF!C333,A!$A$2:$A$1001,0))</f>
        <v>89</v>
      </c>
      <c r="G333" s="29" t="str">
        <f t="array" ref="G333">INDEX(A!$E$2:$E$1001,MATCH(EF!C333,A!$A$2:$A$1001,0))</f>
        <v>Gobierno</v>
      </c>
      <c r="H333" s="29" t="str">
        <f t="array" ref="H333">INDEX(A!$F$2:$F$1001,MATCH(EF!C333,A!$A$2:$A$1001,0))</f>
        <v>Ejecutivo</v>
      </c>
      <c r="I333" s="29" t="str">
        <f t="array" ref="I333">INDEX(A!$G$2:$G$1001,MATCH(EF!C333,A!$A$2:$A$1001,0))</f>
        <v>Dependencia</v>
      </c>
      <c r="J333" s="29">
        <f t="array" ref="J333">INDEX(A!$H$2:$H$1001,MATCH(EF!C333,A!$A$2:$A$1001,0))</f>
        <v>1824</v>
      </c>
      <c r="K333" s="29" t="str">
        <f t="array" ref="K333">INDEX(A!$I$2:$I$1001,MATCH(EF!C333,A!$A$2:$A$1001,0))</f>
        <v>NA</v>
      </c>
      <c r="L333" s="29" t="str">
        <f t="array" ref="L333">INDEX(A!$J$2:$J$1001,MATCH(EF!C333,A!$A$2:$A$1001,0))</f>
        <v>NA</v>
      </c>
      <c r="M333" s="29">
        <f t="array" ref="M333">INDEX(A!$K$2:$K$1001,MATCH(EF!C333,A!$A$2:$A$1001,0))</f>
        <v>708900</v>
      </c>
      <c r="N333" s="29">
        <f t="array" ref="N333">INDEX(A!$L$2:$L$1001,MATCH(EF!C333,A!$A$2:$A$1001,0))</f>
        <v>0</v>
      </c>
      <c r="O333" s="30" t="str">
        <f t="shared" si="2"/>
        <v>7</v>
      </c>
      <c r="P333" s="30" t="str">
        <f t="shared" si="3"/>
        <v>089</v>
      </c>
      <c r="Q333" s="30" t="str">
        <f t="array" ref="Q333">IF(O333="7",IF(P333="000","Sin región al ser un intermunicipal",INDEX(B!$C$2:$C$126,MATCH(EF!P333,B!$A$2:$A$126,0))),"Sin región al ser un ente Estatal")</f>
        <v>Lagunas</v>
      </c>
      <c r="R333" s="31">
        <f t="array" ref="R333">IF(O333="7",IF(P333="000","N/A",INDEX(B!$D$2:$D$126,MATCH(EF!P333,B!$A$2:$A$126,0))),B!$D$127)</f>
        <v>3703</v>
      </c>
      <c r="S333" s="31">
        <f t="array" ref="S333">IF(O333="7",IF(P333="000","N/A",INDEX(B!$E$2:$E$126,MATCH(EF!P333,B!$A$2:$A$126,0))),B!$E$127)</f>
        <v>4072</v>
      </c>
    </row>
    <row r="334" spans="1:19" ht="15.75" customHeight="1">
      <c r="A334" s="23">
        <f>COUNTIF(A!$A$2:$A$1001,"&lt;="&amp;A!A334)</f>
        <v>26</v>
      </c>
      <c r="B334" s="24">
        <v>333</v>
      </c>
      <c r="C334" s="29" t="str">
        <f t="array" ref="C334">INDEX(A!$A$2:$A$1001,MATCH(EF!B334,EF!$A$2:$A$1001,0))</f>
        <v>Tecolotlán</v>
      </c>
      <c r="D334" s="29" t="str">
        <f t="array" ref="D334">INDEX(A!$B$2:$B$1001,MATCH(EF!C334,A!$A$2:$A$1001,0))</f>
        <v>Municipal</v>
      </c>
      <c r="E334" s="29" t="str">
        <f t="array" ref="E334">INDEX(A!$C$2:$C$1001,MATCH(EF!C334,A!$A$2:$A$1001,0))</f>
        <v>Sí</v>
      </c>
      <c r="F334" s="29">
        <f t="array" ref="F334">INDEX(A!$D$2:$D$1001,MATCH(EF!C334,A!$A$2:$A$1001,0))</f>
        <v>88</v>
      </c>
      <c r="G334" s="29" t="str">
        <f t="array" ref="G334">INDEX(A!$E$2:$E$1001,MATCH(EF!C334,A!$A$2:$A$1001,0))</f>
        <v>Gobierno</v>
      </c>
      <c r="H334" s="29" t="str">
        <f t="array" ref="H334">INDEX(A!$F$2:$F$1001,MATCH(EF!C334,A!$A$2:$A$1001,0))</f>
        <v>Ejecutivo</v>
      </c>
      <c r="I334" s="29" t="str">
        <f t="array" ref="I334">INDEX(A!$G$2:$G$1001,MATCH(EF!C334,A!$A$2:$A$1001,0))</f>
        <v>Dependencia</v>
      </c>
      <c r="J334" s="29">
        <f t="array" ref="J334">INDEX(A!$H$2:$H$1001,MATCH(EF!C334,A!$A$2:$A$1001,0))</f>
        <v>1824</v>
      </c>
      <c r="K334" s="29" t="str">
        <f t="array" ref="K334">INDEX(A!$I$2:$I$1001,MATCH(EF!C334,A!$A$2:$A$1001,0))</f>
        <v>NA</v>
      </c>
      <c r="L334" s="29" t="str">
        <f t="array" ref="L334">INDEX(A!$J$2:$J$1001,MATCH(EF!C334,A!$A$2:$A$1001,0))</f>
        <v>NA</v>
      </c>
      <c r="M334" s="29">
        <f t="array" ref="M334">INDEX(A!$K$2:$K$1001,MATCH(EF!C334,A!$A$2:$A$1001,0))</f>
        <v>708800</v>
      </c>
      <c r="N334" s="29">
        <f t="array" ref="N334">INDEX(A!$L$2:$L$1001,MATCH(EF!C334,A!$A$2:$A$1001,0))</f>
        <v>0</v>
      </c>
      <c r="O334" s="30" t="str">
        <f t="shared" si="2"/>
        <v>7</v>
      </c>
      <c r="P334" s="30" t="str">
        <f t="shared" si="3"/>
        <v>088</v>
      </c>
      <c r="Q334" s="30" t="str">
        <f t="array" ref="Q334">IF(O334="7",IF(P334="000","Sin región al ser un intermunicipal",INDEX(B!$C$2:$C$126,MATCH(EF!P334,B!$A$2:$A$126,0))),"Sin región al ser un ente Estatal")</f>
        <v>Sierra de Amula</v>
      </c>
      <c r="R334" s="31">
        <f t="array" ref="R334">IF(O334="7",IF(P334="000","N/A",INDEX(B!$D$2:$D$126,MATCH(EF!P334,B!$A$2:$A$126,0))),B!$D$127)</f>
        <v>17257</v>
      </c>
      <c r="S334" s="31">
        <f t="array" ref="S334">IF(O334="7",IF(P334="000","N/A",INDEX(B!$E$2:$E$126,MATCH(EF!P334,B!$A$2:$A$126,0))),B!$E$127)</f>
        <v>16603</v>
      </c>
    </row>
    <row r="335" spans="1:19" ht="15.75" customHeight="1">
      <c r="A335" s="23">
        <f>COUNTIF(A!$A$2:$A$1001,"&lt;="&amp;A!A335)</f>
        <v>83</v>
      </c>
      <c r="B335" s="24">
        <v>334</v>
      </c>
      <c r="C335" s="29" t="str">
        <f t="array" ref="C335">INDEX(A!$A$2:$A$1001,MATCH(EF!B335,EF!$A$2:$A$1001,0))</f>
        <v>Tenamaxtlán</v>
      </c>
      <c r="D335" s="29" t="str">
        <f t="array" ref="D335">INDEX(A!$B$2:$B$1001,MATCH(EF!C335,A!$A$2:$A$1001,0))</f>
        <v>Municipal</v>
      </c>
      <c r="E335" s="29" t="str">
        <f t="array" ref="E335">INDEX(A!$C$2:$C$1001,MATCH(EF!C335,A!$A$2:$A$1001,0))</f>
        <v>Sí</v>
      </c>
      <c r="F335" s="29">
        <f t="array" ref="F335">INDEX(A!$D$2:$D$1001,MATCH(EF!C335,A!$A$2:$A$1001,0))</f>
        <v>90</v>
      </c>
      <c r="G335" s="29" t="str">
        <f t="array" ref="G335">INDEX(A!$E$2:$E$1001,MATCH(EF!C335,A!$A$2:$A$1001,0))</f>
        <v>Gobierno</v>
      </c>
      <c r="H335" s="29" t="str">
        <f t="array" ref="H335">INDEX(A!$F$2:$F$1001,MATCH(EF!C335,A!$A$2:$A$1001,0))</f>
        <v>Ejecutivo</v>
      </c>
      <c r="I335" s="29" t="str">
        <f t="array" ref="I335">INDEX(A!$G$2:$G$1001,MATCH(EF!C335,A!$A$2:$A$1001,0))</f>
        <v>Dependencia</v>
      </c>
      <c r="J335" s="29">
        <f t="array" ref="J335">INDEX(A!$H$2:$H$1001,MATCH(EF!C335,A!$A$2:$A$1001,0))</f>
        <v>1824</v>
      </c>
      <c r="K335" s="29" t="str">
        <f t="array" ref="K335">INDEX(A!$I$2:$I$1001,MATCH(EF!C335,A!$A$2:$A$1001,0))</f>
        <v>NA</v>
      </c>
      <c r="L335" s="29" t="str">
        <f t="array" ref="L335">INDEX(A!$J$2:$J$1001,MATCH(EF!C335,A!$A$2:$A$1001,0))</f>
        <v>NA</v>
      </c>
      <c r="M335" s="29">
        <f t="array" ref="M335">INDEX(A!$K$2:$K$1001,MATCH(EF!C335,A!$A$2:$A$1001,0))</f>
        <v>709000</v>
      </c>
      <c r="N335" s="29">
        <f t="array" ref="N335">INDEX(A!$L$2:$L$1001,MATCH(EF!C335,A!$A$2:$A$1001,0))</f>
        <v>0</v>
      </c>
      <c r="O335" s="30" t="str">
        <f t="shared" si="2"/>
        <v>7</v>
      </c>
      <c r="P335" s="30" t="str">
        <f t="shared" si="3"/>
        <v>090</v>
      </c>
      <c r="Q335" s="30" t="str">
        <f t="array" ref="Q335">IF(O335="7",IF(P335="000","Sin región al ser un intermunicipal",INDEX(B!$C$2:$C$126,MATCH(EF!P335,B!$A$2:$A$126,0))),"Sin región al ser un ente Estatal")</f>
        <v>Sierra de Amula</v>
      </c>
      <c r="R335" s="31">
        <f t="array" ref="R335">IF(O335="7",IF(P335="000","N/A",INDEX(B!$D$2:$D$126,MATCH(EF!P335,B!$A$2:$A$126,0))),B!$D$127)</f>
        <v>7005</v>
      </c>
      <c r="S335" s="31">
        <f t="array" ref="S335">IF(O335="7",IF(P335="000","N/A",INDEX(B!$E$2:$E$126,MATCH(EF!P335,B!$A$2:$A$126,0))),B!$E$127)</f>
        <v>7302</v>
      </c>
    </row>
    <row r="336" spans="1:19" ht="15.75" customHeight="1">
      <c r="A336" s="23">
        <f>COUNTIF(A!$A$2:$A$1001,"&lt;="&amp;A!A336)</f>
        <v>128</v>
      </c>
      <c r="B336" s="24">
        <v>335</v>
      </c>
      <c r="C336" s="29" t="str">
        <f t="array" ref="C336">INDEX(A!$A$2:$A$1001,MATCH(EF!B336,EF!$A$2:$A$1001,0))</f>
        <v>Teocaltiche</v>
      </c>
      <c r="D336" s="29" t="str">
        <f t="array" ref="D336">INDEX(A!$B$2:$B$1001,MATCH(EF!C336,A!$A$2:$A$1001,0))</f>
        <v>Municipal</v>
      </c>
      <c r="E336" s="29" t="str">
        <f t="array" ref="E336">INDEX(A!$C$2:$C$1001,MATCH(EF!C336,A!$A$2:$A$1001,0))</f>
        <v>Sí</v>
      </c>
      <c r="F336" s="29">
        <f t="array" ref="F336">INDEX(A!$D$2:$D$1001,MATCH(EF!C336,A!$A$2:$A$1001,0))</f>
        <v>91</v>
      </c>
      <c r="G336" s="29" t="str">
        <f t="array" ref="G336">INDEX(A!$E$2:$E$1001,MATCH(EF!C336,A!$A$2:$A$1001,0))</f>
        <v>Gobierno</v>
      </c>
      <c r="H336" s="29" t="str">
        <f t="array" ref="H336">INDEX(A!$F$2:$F$1001,MATCH(EF!C336,A!$A$2:$A$1001,0))</f>
        <v>Ejecutivo</v>
      </c>
      <c r="I336" s="29" t="str">
        <f t="array" ref="I336">INDEX(A!$G$2:$G$1001,MATCH(EF!C336,A!$A$2:$A$1001,0))</f>
        <v>Dependencia</v>
      </c>
      <c r="J336" s="29">
        <f t="array" ref="J336">INDEX(A!$H$2:$H$1001,MATCH(EF!C336,A!$A$2:$A$1001,0))</f>
        <v>1824</v>
      </c>
      <c r="K336" s="29" t="str">
        <f t="array" ref="K336">INDEX(A!$I$2:$I$1001,MATCH(EF!C336,A!$A$2:$A$1001,0))</f>
        <v>NA</v>
      </c>
      <c r="L336" s="29" t="str">
        <f t="array" ref="L336">INDEX(A!$J$2:$J$1001,MATCH(EF!C336,A!$A$2:$A$1001,0))</f>
        <v>NA</v>
      </c>
      <c r="M336" s="29">
        <f t="array" ref="M336">INDEX(A!$K$2:$K$1001,MATCH(EF!C336,A!$A$2:$A$1001,0))</f>
        <v>709100</v>
      </c>
      <c r="N336" s="29">
        <f t="array" ref="N336">INDEX(A!$L$2:$L$1001,MATCH(EF!C336,A!$A$2:$A$1001,0))</f>
        <v>0</v>
      </c>
      <c r="O336" s="30" t="str">
        <f t="shared" si="2"/>
        <v>7</v>
      </c>
      <c r="P336" s="30" t="str">
        <f t="shared" si="3"/>
        <v>091</v>
      </c>
      <c r="Q336" s="30" t="str">
        <f t="array" ref="Q336">IF(O336="7",IF(P336="000","Sin región al ser un intermunicipal",INDEX(B!$C$2:$C$126,MATCH(EF!P336,B!$A$2:$A$126,0))),"Sin región al ser un ente Estatal")</f>
        <v xml:space="preserve">Altos Norte  </v>
      </c>
      <c r="R336" s="31">
        <f t="array" ref="R336">IF(O336="7",IF(P336="000","N/A",INDEX(B!$D$2:$D$126,MATCH(EF!P336,B!$A$2:$A$126,0))),B!$D$127)</f>
        <v>41278</v>
      </c>
      <c r="S336" s="31">
        <f t="array" ref="S336">IF(O336="7",IF(P336="000","N/A",INDEX(B!$E$2:$E$126,MATCH(EF!P336,B!$A$2:$A$126,0))),B!$E$127)</f>
        <v>39839</v>
      </c>
    </row>
    <row r="337" spans="1:19" ht="15.75" customHeight="1">
      <c r="A337" s="23">
        <f>COUNTIF(A!$A$2:$A$1001,"&lt;="&amp;A!A337)</f>
        <v>192</v>
      </c>
      <c r="B337" s="24">
        <v>336</v>
      </c>
      <c r="C337" s="29" t="str">
        <f t="array" ref="C337">INDEX(A!$A$2:$A$1001,MATCH(EF!B337,EF!$A$2:$A$1001,0))</f>
        <v>Teocuitatlán de Corona</v>
      </c>
      <c r="D337" s="29" t="str">
        <f t="array" ref="D337">INDEX(A!$B$2:$B$1001,MATCH(EF!C337,A!$A$2:$A$1001,0))</f>
        <v>Municipal</v>
      </c>
      <c r="E337" s="29" t="str">
        <f t="array" ref="E337">INDEX(A!$C$2:$C$1001,MATCH(EF!C337,A!$A$2:$A$1001,0))</f>
        <v>Sí</v>
      </c>
      <c r="F337" s="29">
        <f t="array" ref="F337">INDEX(A!$D$2:$D$1001,MATCH(EF!C337,A!$A$2:$A$1001,0))</f>
        <v>92</v>
      </c>
      <c r="G337" s="29" t="str">
        <f t="array" ref="G337">INDEX(A!$E$2:$E$1001,MATCH(EF!C337,A!$A$2:$A$1001,0))</f>
        <v>Gobierno</v>
      </c>
      <c r="H337" s="29" t="str">
        <f t="array" ref="H337">INDEX(A!$F$2:$F$1001,MATCH(EF!C337,A!$A$2:$A$1001,0))</f>
        <v>Ejecutivo</v>
      </c>
      <c r="I337" s="29" t="str">
        <f t="array" ref="I337">INDEX(A!$G$2:$G$1001,MATCH(EF!C337,A!$A$2:$A$1001,0))</f>
        <v>Dependencia</v>
      </c>
      <c r="J337" s="29">
        <f t="array" ref="J337">INDEX(A!$H$2:$H$1001,MATCH(EF!C337,A!$A$2:$A$1001,0))</f>
        <v>1844</v>
      </c>
      <c r="K337" s="29" t="str">
        <f t="array" ref="K337">INDEX(A!$I$2:$I$1001,MATCH(EF!C337,A!$A$2:$A$1001,0))</f>
        <v>NA</v>
      </c>
      <c r="L337" s="29" t="str">
        <f t="array" ref="L337">INDEX(A!$J$2:$J$1001,MATCH(EF!C337,A!$A$2:$A$1001,0))</f>
        <v>NA</v>
      </c>
      <c r="M337" s="29">
        <f t="array" ref="M337">INDEX(A!$K$2:$K$1001,MATCH(EF!C337,A!$A$2:$A$1001,0))</f>
        <v>709200</v>
      </c>
      <c r="N337" s="29">
        <f t="array" ref="N337">INDEX(A!$L$2:$L$1001,MATCH(EF!C337,A!$A$2:$A$1001,0))</f>
        <v>0</v>
      </c>
      <c r="O337" s="30" t="str">
        <f t="shared" si="2"/>
        <v>7</v>
      </c>
      <c r="P337" s="30" t="str">
        <f t="shared" si="3"/>
        <v>092</v>
      </c>
      <c r="Q337" s="30" t="str">
        <f t="array" ref="Q337">IF(O337="7",IF(P337="000","Sin región al ser un intermunicipal",INDEX(B!$C$2:$C$126,MATCH(EF!P337,B!$A$2:$A$126,0))),"Sin región al ser un ente Estatal")</f>
        <v>Lagunas</v>
      </c>
      <c r="R337" s="31">
        <f t="array" ref="R337">IF(O337="7",IF(P337="000","N/A",INDEX(B!$D$2:$D$126,MATCH(EF!P337,B!$A$2:$A$126,0))),B!$D$127)</f>
        <v>10317</v>
      </c>
      <c r="S337" s="31">
        <f t="array" ref="S337">IF(O337="7",IF(P337="000","N/A",INDEX(B!$E$2:$E$126,MATCH(EF!P337,B!$A$2:$A$126,0))),B!$E$127)</f>
        <v>11039</v>
      </c>
    </row>
    <row r="338" spans="1:19" ht="15.75" customHeight="1">
      <c r="A338" s="23">
        <f>COUNTIF(A!$A$2:$A$1001,"&lt;="&amp;A!A338)</f>
        <v>185</v>
      </c>
      <c r="B338" s="24">
        <v>337</v>
      </c>
      <c r="C338" s="29" t="str">
        <f t="array" ref="C338">INDEX(A!$A$2:$A$1001,MATCH(EF!B338,EF!$A$2:$A$1001,0))</f>
        <v>Tepatitlán de Morelos</v>
      </c>
      <c r="D338" s="29" t="str">
        <f t="array" ref="D338">INDEX(A!$B$2:$B$1001,MATCH(EF!C338,A!$A$2:$A$1001,0))</f>
        <v>Municipal</v>
      </c>
      <c r="E338" s="29" t="str">
        <f t="array" ref="E338">INDEX(A!$C$2:$C$1001,MATCH(EF!C338,A!$A$2:$A$1001,0))</f>
        <v>Sí</v>
      </c>
      <c r="F338" s="29">
        <f t="array" ref="F338">INDEX(A!$D$2:$D$1001,MATCH(EF!C338,A!$A$2:$A$1001,0))</f>
        <v>93</v>
      </c>
      <c r="G338" s="29" t="str">
        <f t="array" ref="G338">INDEX(A!$E$2:$E$1001,MATCH(EF!C338,A!$A$2:$A$1001,0))</f>
        <v>Gobierno</v>
      </c>
      <c r="H338" s="29" t="str">
        <f t="array" ref="H338">INDEX(A!$F$2:$F$1001,MATCH(EF!C338,A!$A$2:$A$1001,0))</f>
        <v>Ejecutivo</v>
      </c>
      <c r="I338" s="29" t="str">
        <f t="array" ref="I338">INDEX(A!$G$2:$G$1001,MATCH(EF!C338,A!$A$2:$A$1001,0))</f>
        <v>Dependencia</v>
      </c>
      <c r="J338" s="29">
        <f t="array" ref="J338">INDEX(A!$H$2:$H$1001,MATCH(EF!C338,A!$A$2:$A$1001,0))</f>
        <v>1824</v>
      </c>
      <c r="K338" s="29" t="str">
        <f t="array" ref="K338">INDEX(A!$I$2:$I$1001,MATCH(EF!C338,A!$A$2:$A$1001,0))</f>
        <v>NA</v>
      </c>
      <c r="L338" s="29" t="str">
        <f t="array" ref="L338">INDEX(A!$J$2:$J$1001,MATCH(EF!C338,A!$A$2:$A$1001,0))</f>
        <v>NA</v>
      </c>
      <c r="M338" s="29">
        <f t="array" ref="M338">INDEX(A!$K$2:$K$1001,MATCH(EF!C338,A!$A$2:$A$1001,0))</f>
        <v>709300</v>
      </c>
      <c r="N338" s="29">
        <f t="array" ref="N338">INDEX(A!$L$2:$L$1001,MATCH(EF!C338,A!$A$2:$A$1001,0))</f>
        <v>0</v>
      </c>
      <c r="O338" s="30" t="str">
        <f t="shared" si="2"/>
        <v>7</v>
      </c>
      <c r="P338" s="30" t="str">
        <f t="shared" si="3"/>
        <v>093</v>
      </c>
      <c r="Q338" s="30" t="str">
        <f t="array" ref="Q338">IF(O338="7",IF(P338="000","Sin región al ser un intermunicipal",INDEX(B!$C$2:$C$126,MATCH(EF!P338,B!$A$2:$A$126,0))),"Sin región al ser un ente Estatal")</f>
        <v>Altos Sur</v>
      </c>
      <c r="R338" s="31">
        <f t="array" ref="R338">IF(O338="7",IF(P338="000","N/A",INDEX(B!$D$2:$D$126,MATCH(EF!P338,B!$A$2:$A$126,0))),B!$D$127)</f>
        <v>141322</v>
      </c>
      <c r="S338" s="31">
        <f t="array" ref="S338">IF(O338="7",IF(P338="000","N/A",INDEX(B!$E$2:$E$126,MATCH(EF!P338,B!$A$2:$A$126,0))),B!$E$127)</f>
        <v>150190</v>
      </c>
    </row>
    <row r="339" spans="1:19" ht="15.75" customHeight="1">
      <c r="A339" s="23">
        <f>COUNTIF(A!$A$2:$A$1001,"&lt;="&amp;A!A339)</f>
        <v>181</v>
      </c>
      <c r="B339" s="24">
        <v>338</v>
      </c>
      <c r="C339" s="29" t="str">
        <f t="array" ref="C339">INDEX(A!$A$2:$A$1001,MATCH(EF!B339,EF!$A$2:$A$1001,0))</f>
        <v>Tequila</v>
      </c>
      <c r="D339" s="29" t="str">
        <f t="array" ref="D339">INDEX(A!$B$2:$B$1001,MATCH(EF!C339,A!$A$2:$A$1001,0))</f>
        <v>Municipal</v>
      </c>
      <c r="E339" s="29" t="str">
        <f t="array" ref="E339">INDEX(A!$C$2:$C$1001,MATCH(EF!C339,A!$A$2:$A$1001,0))</f>
        <v>Sí</v>
      </c>
      <c r="F339" s="29">
        <f t="array" ref="F339">INDEX(A!$D$2:$D$1001,MATCH(EF!C339,A!$A$2:$A$1001,0))</f>
        <v>94</v>
      </c>
      <c r="G339" s="29" t="str">
        <f t="array" ref="G339">INDEX(A!$E$2:$E$1001,MATCH(EF!C339,A!$A$2:$A$1001,0))</f>
        <v>Gobierno</v>
      </c>
      <c r="H339" s="29" t="str">
        <f t="array" ref="H339">INDEX(A!$F$2:$F$1001,MATCH(EF!C339,A!$A$2:$A$1001,0))</f>
        <v>Ejecutivo</v>
      </c>
      <c r="I339" s="29" t="str">
        <f t="array" ref="I339">INDEX(A!$G$2:$G$1001,MATCH(EF!C339,A!$A$2:$A$1001,0))</f>
        <v>Dependencia</v>
      </c>
      <c r="J339" s="29">
        <f t="array" ref="J339">INDEX(A!$H$2:$H$1001,MATCH(EF!C339,A!$A$2:$A$1001,0))</f>
        <v>1824</v>
      </c>
      <c r="K339" s="29" t="str">
        <f t="array" ref="K339">INDEX(A!$I$2:$I$1001,MATCH(EF!C339,A!$A$2:$A$1001,0))</f>
        <v>NA</v>
      </c>
      <c r="L339" s="29" t="str">
        <f t="array" ref="L339">INDEX(A!$J$2:$J$1001,MATCH(EF!C339,A!$A$2:$A$1001,0))</f>
        <v>NA</v>
      </c>
      <c r="M339" s="29">
        <f t="array" ref="M339">INDEX(A!$K$2:$K$1001,MATCH(EF!C339,A!$A$2:$A$1001,0))</f>
        <v>709400</v>
      </c>
      <c r="N339" s="29">
        <f t="array" ref="N339">INDEX(A!$L$2:$L$1001,MATCH(EF!C339,A!$A$2:$A$1001,0))</f>
        <v>0</v>
      </c>
      <c r="O339" s="30" t="str">
        <f t="shared" si="2"/>
        <v>7</v>
      </c>
      <c r="P339" s="30" t="str">
        <f t="shared" si="3"/>
        <v>094</v>
      </c>
      <c r="Q339" s="30" t="str">
        <f t="array" ref="Q339">IF(O339="7",IF(P339="000","Sin región al ser un intermunicipal",INDEX(B!$C$2:$C$126,MATCH(EF!P339,B!$A$2:$A$126,0))),"Sin región al ser un ente Estatal")</f>
        <v>Valles</v>
      </c>
      <c r="R339" s="31">
        <f t="array" ref="R339">IF(O339="7",IF(P339="000","N/A",INDEX(B!$D$2:$D$126,MATCH(EF!P339,B!$A$2:$A$126,0))),B!$D$127)</f>
        <v>42009</v>
      </c>
      <c r="S339" s="31">
        <f t="array" ref="S339">IF(O339="7",IF(P339="000","N/A",INDEX(B!$E$2:$E$126,MATCH(EF!P339,B!$A$2:$A$126,0))),B!$E$127)</f>
        <v>44353</v>
      </c>
    </row>
    <row r="340" spans="1:19" ht="15.75" customHeight="1">
      <c r="A340" s="23">
        <f>COUNTIF(A!$A$2:$A$1001,"&lt;="&amp;A!A340)</f>
        <v>204</v>
      </c>
      <c r="B340" s="24">
        <v>339</v>
      </c>
      <c r="C340" s="29" t="str">
        <f t="array" ref="C340">INDEX(A!$A$2:$A$1001,MATCH(EF!B340,EF!$A$2:$A$1001,0))</f>
        <v>Teuchitlán</v>
      </c>
      <c r="D340" s="29" t="str">
        <f t="array" ref="D340">INDEX(A!$B$2:$B$1001,MATCH(EF!C340,A!$A$2:$A$1001,0))</f>
        <v>Municipal</v>
      </c>
      <c r="E340" s="29" t="str">
        <f t="array" ref="E340">INDEX(A!$C$2:$C$1001,MATCH(EF!C340,A!$A$2:$A$1001,0))</f>
        <v>Sí</v>
      </c>
      <c r="F340" s="29">
        <f t="array" ref="F340">INDEX(A!$D$2:$D$1001,MATCH(EF!C340,A!$A$2:$A$1001,0))</f>
        <v>95</v>
      </c>
      <c r="G340" s="29" t="str">
        <f t="array" ref="G340">INDEX(A!$E$2:$E$1001,MATCH(EF!C340,A!$A$2:$A$1001,0))</f>
        <v>Gobierno</v>
      </c>
      <c r="H340" s="29" t="str">
        <f t="array" ref="H340">INDEX(A!$F$2:$F$1001,MATCH(EF!C340,A!$A$2:$A$1001,0))</f>
        <v>Ejecutivo</v>
      </c>
      <c r="I340" s="29" t="str">
        <f t="array" ref="I340">INDEX(A!$G$2:$G$1001,MATCH(EF!C340,A!$A$2:$A$1001,0))</f>
        <v>Dependencia</v>
      </c>
      <c r="J340" s="29">
        <f t="array" ref="J340">INDEX(A!$H$2:$H$1001,MATCH(EF!C340,A!$A$2:$A$1001,0))</f>
        <v>1824</v>
      </c>
      <c r="K340" s="29" t="str">
        <f t="array" ref="K340">INDEX(A!$I$2:$I$1001,MATCH(EF!C340,A!$A$2:$A$1001,0))</f>
        <v>NA</v>
      </c>
      <c r="L340" s="29" t="str">
        <f t="array" ref="L340">INDEX(A!$J$2:$J$1001,MATCH(EF!C340,A!$A$2:$A$1001,0))</f>
        <v>NA</v>
      </c>
      <c r="M340" s="29">
        <f t="array" ref="M340">INDEX(A!$K$2:$K$1001,MATCH(EF!C340,A!$A$2:$A$1001,0))</f>
        <v>709500</v>
      </c>
      <c r="N340" s="29">
        <f t="array" ref="N340">INDEX(A!$L$2:$L$1001,MATCH(EF!C340,A!$A$2:$A$1001,0))</f>
        <v>0</v>
      </c>
      <c r="O340" s="30" t="str">
        <f t="shared" si="2"/>
        <v>7</v>
      </c>
      <c r="P340" s="30" t="str">
        <f t="shared" si="3"/>
        <v>095</v>
      </c>
      <c r="Q340" s="30" t="str">
        <f t="array" ref="Q340">IF(O340="7",IF(P340="000","Sin región al ser un intermunicipal",INDEX(B!$C$2:$C$126,MATCH(EF!P340,B!$A$2:$A$126,0))),"Sin región al ser un ente Estatal")</f>
        <v>Valles</v>
      </c>
      <c r="R340" s="31">
        <f t="array" ref="R340">IF(O340="7",IF(P340="000","N/A",INDEX(B!$D$2:$D$126,MATCH(EF!P340,B!$A$2:$A$126,0))),B!$D$127)</f>
        <v>9608</v>
      </c>
      <c r="S340" s="31">
        <f t="array" ref="S340">IF(O340="7",IF(P340="000","N/A",INDEX(B!$E$2:$E$126,MATCH(EF!P340,B!$A$2:$A$126,0))),B!$E$127)</f>
        <v>9647</v>
      </c>
    </row>
    <row r="341" spans="1:19" ht="15.75" customHeight="1">
      <c r="A341" s="23">
        <f>COUNTIF(A!$A$2:$A$1001,"&lt;="&amp;A!A341)</f>
        <v>188</v>
      </c>
      <c r="B341" s="24">
        <v>340</v>
      </c>
      <c r="C341" s="29" t="str">
        <f t="array" ref="C341">INDEX(A!$A$2:$A$1001,MATCH(EF!B341,EF!$A$2:$A$1001,0))</f>
        <v>Tizapán el Alto</v>
      </c>
      <c r="D341" s="29" t="str">
        <f t="array" ref="D341">INDEX(A!$B$2:$B$1001,MATCH(EF!C341,A!$A$2:$A$1001,0))</f>
        <v>Municipal</v>
      </c>
      <c r="E341" s="29" t="str">
        <f t="array" ref="E341">INDEX(A!$C$2:$C$1001,MATCH(EF!C341,A!$A$2:$A$1001,0))</f>
        <v>Sí</v>
      </c>
      <c r="F341" s="29">
        <f t="array" ref="F341">INDEX(A!$D$2:$D$1001,MATCH(EF!C341,A!$A$2:$A$1001,0))</f>
        <v>96</v>
      </c>
      <c r="G341" s="29" t="str">
        <f t="array" ref="G341">INDEX(A!$E$2:$E$1001,MATCH(EF!C341,A!$A$2:$A$1001,0))</f>
        <v>Gobierno</v>
      </c>
      <c r="H341" s="29" t="str">
        <f t="array" ref="H341">INDEX(A!$F$2:$F$1001,MATCH(EF!C341,A!$A$2:$A$1001,0))</f>
        <v>Ejecutivo</v>
      </c>
      <c r="I341" s="29" t="str">
        <f t="array" ref="I341">INDEX(A!$G$2:$G$1001,MATCH(EF!C341,A!$A$2:$A$1001,0))</f>
        <v>Dependencia</v>
      </c>
      <c r="J341" s="29">
        <f t="array" ref="J341">INDEX(A!$H$2:$H$1001,MATCH(EF!C341,A!$A$2:$A$1001,0))</f>
        <v>1824</v>
      </c>
      <c r="K341" s="29" t="str">
        <f t="array" ref="K341">INDEX(A!$I$2:$I$1001,MATCH(EF!C341,A!$A$2:$A$1001,0))</f>
        <v>NA</v>
      </c>
      <c r="L341" s="29" t="str">
        <f t="array" ref="L341">INDEX(A!$J$2:$J$1001,MATCH(EF!C341,A!$A$2:$A$1001,0))</f>
        <v>NA</v>
      </c>
      <c r="M341" s="29">
        <f t="array" ref="M341">INDEX(A!$K$2:$K$1001,MATCH(EF!C341,A!$A$2:$A$1001,0))</f>
        <v>709600</v>
      </c>
      <c r="N341" s="29">
        <f t="array" ref="N341">INDEX(A!$L$2:$L$1001,MATCH(EF!C341,A!$A$2:$A$1001,0))</f>
        <v>0</v>
      </c>
      <c r="O341" s="30" t="str">
        <f t="shared" si="2"/>
        <v>7</v>
      </c>
      <c r="P341" s="30" t="str">
        <f t="shared" si="3"/>
        <v>096</v>
      </c>
      <c r="Q341" s="30" t="str">
        <f t="array" ref="Q341">IF(O341="7",IF(P341="000","Sin región al ser un intermunicipal",INDEX(B!$C$2:$C$126,MATCH(EF!P341,B!$A$2:$A$126,0))),"Sin región al ser un ente Estatal")</f>
        <v>Sureste</v>
      </c>
      <c r="R341" s="31">
        <f t="array" ref="R341">IF(O341="7",IF(P341="000","N/A",INDEX(B!$D$2:$D$126,MATCH(EF!P341,B!$A$2:$A$126,0))),B!$D$127)</f>
        <v>20961</v>
      </c>
      <c r="S341" s="31">
        <f t="array" ref="S341">IF(O341="7",IF(P341="000","N/A",INDEX(B!$E$2:$E$126,MATCH(EF!P341,B!$A$2:$A$126,0))),B!$E$127)</f>
        <v>22758</v>
      </c>
    </row>
    <row r="342" spans="1:19" ht="15.75" customHeight="1">
      <c r="A342" s="23">
        <f>COUNTIF(A!$A$2:$A$1001,"&lt;="&amp;A!A342)</f>
        <v>115</v>
      </c>
      <c r="B342" s="24">
        <v>341</v>
      </c>
      <c r="C342" s="29" t="str">
        <f t="array" ref="C342">INDEX(A!$A$2:$A$1001,MATCH(EF!B342,EF!$A$2:$A$1001,0))</f>
        <v>Tlajomulco de Zúñiga</v>
      </c>
      <c r="D342" s="29" t="str">
        <f t="array" ref="D342">INDEX(A!$B$2:$B$1001,MATCH(EF!C342,A!$A$2:$A$1001,0))</f>
        <v>Municipal</v>
      </c>
      <c r="E342" s="29" t="str">
        <f t="array" ref="E342">INDEX(A!$C$2:$C$1001,MATCH(EF!C342,A!$A$2:$A$1001,0))</f>
        <v>Sí</v>
      </c>
      <c r="F342" s="29">
        <f t="array" ref="F342">INDEX(A!$D$2:$D$1001,MATCH(EF!C342,A!$A$2:$A$1001,0))</f>
        <v>97</v>
      </c>
      <c r="G342" s="29" t="str">
        <f t="array" ref="G342">INDEX(A!$E$2:$E$1001,MATCH(EF!C342,A!$A$2:$A$1001,0))</f>
        <v>Gobierno</v>
      </c>
      <c r="H342" s="29" t="str">
        <f t="array" ref="H342">INDEX(A!$F$2:$F$1001,MATCH(EF!C342,A!$A$2:$A$1001,0))</f>
        <v>Ejecutivo</v>
      </c>
      <c r="I342" s="29" t="str">
        <f t="array" ref="I342">INDEX(A!$G$2:$G$1001,MATCH(EF!C342,A!$A$2:$A$1001,0))</f>
        <v>Dependencia</v>
      </c>
      <c r="J342" s="29">
        <f t="array" ref="J342">INDEX(A!$H$2:$H$1001,MATCH(EF!C342,A!$A$2:$A$1001,0))</f>
        <v>1824</v>
      </c>
      <c r="K342" s="29" t="str">
        <f t="array" ref="K342">INDEX(A!$I$2:$I$1001,MATCH(EF!C342,A!$A$2:$A$1001,0))</f>
        <v>NA</v>
      </c>
      <c r="L342" s="29" t="str">
        <f t="array" ref="L342">INDEX(A!$J$2:$J$1001,MATCH(EF!C342,A!$A$2:$A$1001,0))</f>
        <v>NA</v>
      </c>
      <c r="M342" s="29">
        <f t="array" ref="M342">INDEX(A!$K$2:$K$1001,MATCH(EF!C342,A!$A$2:$A$1001,0))</f>
        <v>709700</v>
      </c>
      <c r="N342" s="29">
        <f t="array" ref="N342">INDEX(A!$L$2:$L$1001,MATCH(EF!C342,A!$A$2:$A$1001,0))</f>
        <v>0</v>
      </c>
      <c r="O342" s="30" t="str">
        <f t="shared" si="2"/>
        <v>7</v>
      </c>
      <c r="P342" s="30" t="str">
        <f t="shared" si="3"/>
        <v>097</v>
      </c>
      <c r="Q342" s="30" t="str">
        <f t="array" ref="Q342">IF(O342="7",IF(P342="000","Sin región al ser un intermunicipal",INDEX(B!$C$2:$C$126,MATCH(EF!P342,B!$A$2:$A$126,0))),"Sin región al ser un ente Estatal")</f>
        <v>Centro</v>
      </c>
      <c r="R342" s="31">
        <f t="array" ref="R342">IF(O342="7",IF(P342="000","N/A",INDEX(B!$D$2:$D$126,MATCH(EF!P342,B!$A$2:$A$126,0))),B!$D$127)</f>
        <v>549442</v>
      </c>
      <c r="S342" s="31">
        <f t="array" ref="S342">IF(O342="7",IF(P342="000","N/A",INDEX(B!$E$2:$E$126,MATCH(EF!P342,B!$A$2:$A$126,0))),B!$E$127)</f>
        <v>727750</v>
      </c>
    </row>
    <row r="343" spans="1:19" ht="15.75" customHeight="1">
      <c r="A343" s="23">
        <f>COUNTIF(A!$A$2:$A$1001,"&lt;="&amp;A!A343)</f>
        <v>87</v>
      </c>
      <c r="B343" s="24">
        <v>342</v>
      </c>
      <c r="C343" s="29" t="str">
        <f t="array" ref="C343">INDEX(A!$A$2:$A$1001,MATCH(EF!B343,EF!$A$2:$A$1001,0))</f>
        <v>Tolimán</v>
      </c>
      <c r="D343" s="29" t="str">
        <f t="array" ref="D343">INDEX(A!$B$2:$B$1001,MATCH(EF!C343,A!$A$2:$A$1001,0))</f>
        <v>Municipal</v>
      </c>
      <c r="E343" s="29" t="str">
        <f t="array" ref="E343">INDEX(A!$C$2:$C$1001,MATCH(EF!C343,A!$A$2:$A$1001,0))</f>
        <v>Sí</v>
      </c>
      <c r="F343" s="29">
        <f t="array" ref="F343">INDEX(A!$D$2:$D$1001,MATCH(EF!C343,A!$A$2:$A$1001,0))</f>
        <v>99</v>
      </c>
      <c r="G343" s="29" t="str">
        <f t="array" ref="G343">INDEX(A!$E$2:$E$1001,MATCH(EF!C343,A!$A$2:$A$1001,0))</f>
        <v>Gobierno</v>
      </c>
      <c r="H343" s="29" t="str">
        <f t="array" ref="H343">INDEX(A!$F$2:$F$1001,MATCH(EF!C343,A!$A$2:$A$1001,0))</f>
        <v>Ejecutivo</v>
      </c>
      <c r="I343" s="29" t="str">
        <f t="array" ref="I343">INDEX(A!$G$2:$G$1001,MATCH(EF!C343,A!$A$2:$A$1001,0))</f>
        <v>Dependencia</v>
      </c>
      <c r="J343" s="29">
        <f t="array" ref="J343">INDEX(A!$H$2:$H$1001,MATCH(EF!C343,A!$A$2:$A$1001,0))</f>
        <v>1895</v>
      </c>
      <c r="K343" s="29" t="str">
        <f t="array" ref="K343">INDEX(A!$I$2:$I$1001,MATCH(EF!C343,A!$A$2:$A$1001,0))</f>
        <v>NA</v>
      </c>
      <c r="L343" s="29" t="str">
        <f t="array" ref="L343">INDEX(A!$J$2:$J$1001,MATCH(EF!C343,A!$A$2:$A$1001,0))</f>
        <v>NA</v>
      </c>
      <c r="M343" s="29">
        <f t="array" ref="M343">INDEX(A!$K$2:$K$1001,MATCH(EF!C343,A!$A$2:$A$1001,0))</f>
        <v>709900</v>
      </c>
      <c r="N343" s="29">
        <f t="array" ref="N343">INDEX(A!$L$2:$L$1001,MATCH(EF!C343,A!$A$2:$A$1001,0))</f>
        <v>0</v>
      </c>
      <c r="O343" s="30" t="str">
        <f t="shared" si="2"/>
        <v>7</v>
      </c>
      <c r="P343" s="30" t="str">
        <f t="shared" si="3"/>
        <v>099</v>
      </c>
      <c r="Q343" s="30" t="str">
        <f t="array" ref="Q343">IF(O343="7",IF(P343="000","Sin región al ser un intermunicipal",INDEX(B!$C$2:$C$126,MATCH(EF!P343,B!$A$2:$A$126,0))),"Sin región al ser un ente Estatal")</f>
        <v>Sur</v>
      </c>
      <c r="R343" s="31">
        <f t="array" ref="R343">IF(O343="7",IF(P343="000","N/A",INDEX(B!$D$2:$D$126,MATCH(EF!P343,B!$A$2:$A$126,0))),B!$D$127)</f>
        <v>10310</v>
      </c>
      <c r="S343" s="31">
        <f t="array" ref="S343">IF(O343="7",IF(P343="000","N/A",INDEX(B!$E$2:$E$126,MATCH(EF!P343,B!$A$2:$A$126,0))),B!$E$127)</f>
        <v>11219</v>
      </c>
    </row>
    <row r="344" spans="1:19" ht="15.75" customHeight="1">
      <c r="A344" s="23">
        <f>COUNTIF(A!$A$2:$A$1001,"&lt;="&amp;A!A344)</f>
        <v>76</v>
      </c>
      <c r="B344" s="24">
        <v>343</v>
      </c>
      <c r="C344" s="29" t="str">
        <f t="array" ref="C344">INDEX(A!$A$2:$A$1001,MATCH(EF!B344,EF!$A$2:$A$1001,0))</f>
        <v>Tomatlán</v>
      </c>
      <c r="D344" s="29" t="str">
        <f t="array" ref="D344">INDEX(A!$B$2:$B$1001,MATCH(EF!C344,A!$A$2:$A$1001,0))</f>
        <v>Municipal</v>
      </c>
      <c r="E344" s="29" t="str">
        <f t="array" ref="E344">INDEX(A!$C$2:$C$1001,MATCH(EF!C344,A!$A$2:$A$1001,0))</f>
        <v>Sí</v>
      </c>
      <c r="F344" s="29">
        <f t="array" ref="F344">INDEX(A!$D$2:$D$1001,MATCH(EF!C344,A!$A$2:$A$1001,0))</f>
        <v>100</v>
      </c>
      <c r="G344" s="29" t="str">
        <f t="array" ref="G344">INDEX(A!$E$2:$E$1001,MATCH(EF!C344,A!$A$2:$A$1001,0))</f>
        <v>Gobierno</v>
      </c>
      <c r="H344" s="29" t="str">
        <f t="array" ref="H344">INDEX(A!$F$2:$F$1001,MATCH(EF!C344,A!$A$2:$A$1001,0))</f>
        <v>Ejecutivo</v>
      </c>
      <c r="I344" s="29" t="str">
        <f t="array" ref="I344">INDEX(A!$G$2:$G$1001,MATCH(EF!C344,A!$A$2:$A$1001,0))</f>
        <v>Dependencia</v>
      </c>
      <c r="J344" s="29">
        <f t="array" ref="J344">INDEX(A!$H$2:$H$1001,MATCH(EF!C344,A!$A$2:$A$1001,0))</f>
        <v>1824</v>
      </c>
      <c r="K344" s="29" t="str">
        <f t="array" ref="K344">INDEX(A!$I$2:$I$1001,MATCH(EF!C344,A!$A$2:$A$1001,0))</f>
        <v>NA</v>
      </c>
      <c r="L344" s="29" t="str">
        <f t="array" ref="L344">INDEX(A!$J$2:$J$1001,MATCH(EF!C344,A!$A$2:$A$1001,0))</f>
        <v>NA</v>
      </c>
      <c r="M344" s="29">
        <f t="array" ref="M344">INDEX(A!$K$2:$K$1001,MATCH(EF!C344,A!$A$2:$A$1001,0))</f>
        <v>710000</v>
      </c>
      <c r="N344" s="29">
        <f t="array" ref="N344">INDEX(A!$L$2:$L$1001,MATCH(EF!C344,A!$A$2:$A$1001,0))</f>
        <v>0</v>
      </c>
      <c r="O344" s="30" t="str">
        <f t="shared" si="2"/>
        <v>7</v>
      </c>
      <c r="P344" s="30" t="str">
        <f t="shared" si="3"/>
        <v>100</v>
      </c>
      <c r="Q344" s="30" t="str">
        <f t="array" ref="Q344">IF(O344="7",IF(P344="000","Sin región al ser un intermunicipal",INDEX(B!$C$2:$C$126,MATCH(EF!P344,B!$A$2:$A$126,0))),"Sin región al ser un ente Estatal")</f>
        <v>Costa Sur</v>
      </c>
      <c r="R344" s="31">
        <f t="array" ref="R344">IF(O344="7",IF(P344="000","N/A",INDEX(B!$D$2:$D$126,MATCH(EF!P344,B!$A$2:$A$126,0))),B!$D$127)</f>
        <v>35824</v>
      </c>
      <c r="S344" s="31">
        <f t="array" ref="S344">IF(O344="7",IF(P344="000","N/A",INDEX(B!$E$2:$E$126,MATCH(EF!P344,B!$A$2:$A$126,0))),B!$E$127)</f>
        <v>36316</v>
      </c>
    </row>
    <row r="345" spans="1:19" ht="15.75" customHeight="1">
      <c r="A345" s="23">
        <f>COUNTIF(A!$A$2:$A$1001,"&lt;="&amp;A!A345)</f>
        <v>4</v>
      </c>
      <c r="B345" s="24">
        <v>344</v>
      </c>
      <c r="C345" s="29" t="str">
        <f t="array" ref="C345">INDEX(A!$A$2:$A$1001,MATCH(EF!B345,EF!$A$2:$A$1001,0))</f>
        <v>Tonalá</v>
      </c>
      <c r="D345" s="29" t="str">
        <f t="array" ref="D345">INDEX(A!$B$2:$B$1001,MATCH(EF!C345,A!$A$2:$A$1001,0))</f>
        <v>Municipal</v>
      </c>
      <c r="E345" s="29" t="str">
        <f t="array" ref="E345">INDEX(A!$C$2:$C$1001,MATCH(EF!C345,A!$A$2:$A$1001,0))</f>
        <v>Sí</v>
      </c>
      <c r="F345" s="29">
        <f t="array" ref="F345">INDEX(A!$D$2:$D$1001,MATCH(EF!C345,A!$A$2:$A$1001,0))</f>
        <v>101</v>
      </c>
      <c r="G345" s="29" t="str">
        <f t="array" ref="G345">INDEX(A!$E$2:$E$1001,MATCH(EF!C345,A!$A$2:$A$1001,0))</f>
        <v>Gobierno</v>
      </c>
      <c r="H345" s="29" t="str">
        <f t="array" ref="H345">INDEX(A!$F$2:$F$1001,MATCH(EF!C345,A!$A$2:$A$1001,0))</f>
        <v>Ejecutivo</v>
      </c>
      <c r="I345" s="29" t="str">
        <f t="array" ref="I345">INDEX(A!$G$2:$G$1001,MATCH(EF!C345,A!$A$2:$A$1001,0))</f>
        <v>Dependencia</v>
      </c>
      <c r="J345" s="29">
        <f t="array" ref="J345">INDEX(A!$H$2:$H$1001,MATCH(EF!C345,A!$A$2:$A$1001,0))</f>
        <v>1824</v>
      </c>
      <c r="K345" s="29" t="str">
        <f t="array" ref="K345">INDEX(A!$I$2:$I$1001,MATCH(EF!C345,A!$A$2:$A$1001,0))</f>
        <v>NA</v>
      </c>
      <c r="L345" s="29" t="str">
        <f t="array" ref="L345">INDEX(A!$J$2:$J$1001,MATCH(EF!C345,A!$A$2:$A$1001,0))</f>
        <v>NA</v>
      </c>
      <c r="M345" s="29">
        <f t="array" ref="M345">INDEX(A!$K$2:$K$1001,MATCH(EF!C345,A!$A$2:$A$1001,0))</f>
        <v>710100</v>
      </c>
      <c r="N345" s="29">
        <f t="array" ref="N345">INDEX(A!$L$2:$L$1001,MATCH(EF!C345,A!$A$2:$A$1001,0))</f>
        <v>0</v>
      </c>
      <c r="O345" s="30" t="str">
        <f t="shared" si="2"/>
        <v>7</v>
      </c>
      <c r="P345" s="30" t="str">
        <f t="shared" si="3"/>
        <v>101</v>
      </c>
      <c r="Q345" s="30" t="str">
        <f t="array" ref="Q345">IF(O345="7",IF(P345="000","Sin región al ser un intermunicipal",INDEX(B!$C$2:$C$126,MATCH(EF!P345,B!$A$2:$A$126,0))),"Sin región al ser un ente Estatal")</f>
        <v>Centro</v>
      </c>
      <c r="R345" s="31">
        <f t="array" ref="R345">IF(O345="7",IF(P345="000","N/A",INDEX(B!$D$2:$D$126,MATCH(EF!P345,B!$A$2:$A$126,0))),B!$D$127)</f>
        <v>536111</v>
      </c>
      <c r="S345" s="31">
        <f t="array" ref="S345">IF(O345="7",IF(P345="000","N/A",INDEX(B!$E$2:$E$126,MATCH(EF!P345,B!$A$2:$A$126,0))),B!$E$127)</f>
        <v>569913</v>
      </c>
    </row>
    <row r="346" spans="1:19" ht="15.75" customHeight="1">
      <c r="A346" s="23">
        <f>COUNTIF(A!$A$2:$A$1001,"&lt;="&amp;A!A346)</f>
        <v>179</v>
      </c>
      <c r="B346" s="24">
        <v>345</v>
      </c>
      <c r="C346" s="29" t="str">
        <f t="array" ref="C346">INDEX(A!$A$2:$A$1001,MATCH(EF!B346,EF!$A$2:$A$1001,0))</f>
        <v>Tonaya</v>
      </c>
      <c r="D346" s="29" t="str">
        <f t="array" ref="D346">INDEX(A!$B$2:$B$1001,MATCH(EF!C346,A!$A$2:$A$1001,0))</f>
        <v>Municipal</v>
      </c>
      <c r="E346" s="29" t="str">
        <f t="array" ref="E346">INDEX(A!$C$2:$C$1001,MATCH(EF!C346,A!$A$2:$A$1001,0))</f>
        <v>Sí</v>
      </c>
      <c r="F346" s="29">
        <f t="array" ref="F346">INDEX(A!$D$2:$D$1001,MATCH(EF!C346,A!$A$2:$A$1001,0))</f>
        <v>102</v>
      </c>
      <c r="G346" s="29" t="str">
        <f t="array" ref="G346">INDEX(A!$E$2:$E$1001,MATCH(EF!C346,A!$A$2:$A$1001,0))</f>
        <v>Gobierno</v>
      </c>
      <c r="H346" s="29" t="str">
        <f t="array" ref="H346">INDEX(A!$F$2:$F$1001,MATCH(EF!C346,A!$A$2:$A$1001,0))</f>
        <v>Ejecutivo</v>
      </c>
      <c r="I346" s="29" t="str">
        <f t="array" ref="I346">INDEX(A!$G$2:$G$1001,MATCH(EF!C346,A!$A$2:$A$1001,0))</f>
        <v>Dependencia</v>
      </c>
      <c r="J346" s="29">
        <f t="array" ref="J346">INDEX(A!$H$2:$H$1001,MATCH(EF!C346,A!$A$2:$A$1001,0))</f>
        <v>1824</v>
      </c>
      <c r="K346" s="29" t="str">
        <f t="array" ref="K346">INDEX(A!$I$2:$I$1001,MATCH(EF!C346,A!$A$2:$A$1001,0))</f>
        <v>NA</v>
      </c>
      <c r="L346" s="29" t="str">
        <f t="array" ref="L346">INDEX(A!$J$2:$J$1001,MATCH(EF!C346,A!$A$2:$A$1001,0))</f>
        <v>NA</v>
      </c>
      <c r="M346" s="29">
        <f t="array" ref="M346">INDEX(A!$K$2:$K$1001,MATCH(EF!C346,A!$A$2:$A$1001,0))</f>
        <v>710200</v>
      </c>
      <c r="N346" s="29">
        <f t="array" ref="N346">INDEX(A!$L$2:$L$1001,MATCH(EF!C346,A!$A$2:$A$1001,0))</f>
        <v>0</v>
      </c>
      <c r="O346" s="30" t="str">
        <f t="shared" si="2"/>
        <v>7</v>
      </c>
      <c r="P346" s="30" t="str">
        <f t="shared" si="3"/>
        <v>102</v>
      </c>
      <c r="Q346" s="30" t="str">
        <f t="array" ref="Q346">IF(O346="7",IF(P346="000","Sin región al ser un intermunicipal",INDEX(B!$C$2:$C$126,MATCH(EF!P346,B!$A$2:$A$126,0))),"Sin región al ser un ente Estatal")</f>
        <v>Sierra de Amula</v>
      </c>
      <c r="R346" s="31">
        <f t="array" ref="R346">IF(O346="7",IF(P346="000","N/A",INDEX(B!$D$2:$D$126,MATCH(EF!P346,B!$A$2:$A$126,0))),B!$D$127)</f>
        <v>5960</v>
      </c>
      <c r="S346" s="31">
        <f t="array" ref="S346">IF(O346="7",IF(P346="000","N/A",INDEX(B!$E$2:$E$126,MATCH(EF!P346,B!$A$2:$A$126,0))),B!$E$127)</f>
        <v>5961</v>
      </c>
    </row>
    <row r="347" spans="1:19" ht="15.75" customHeight="1">
      <c r="A347" s="23">
        <f>COUNTIF(A!$A$2:$A$1001,"&lt;="&amp;A!A347)</f>
        <v>113</v>
      </c>
      <c r="B347" s="24">
        <v>346</v>
      </c>
      <c r="C347" s="29" t="str">
        <f t="array" ref="C347">INDEX(A!$A$2:$A$1001,MATCH(EF!B347,EF!$A$2:$A$1001,0))</f>
        <v>Tonila</v>
      </c>
      <c r="D347" s="29" t="str">
        <f t="array" ref="D347">INDEX(A!$B$2:$B$1001,MATCH(EF!C347,A!$A$2:$A$1001,0))</f>
        <v>Municipal</v>
      </c>
      <c r="E347" s="29" t="str">
        <f t="array" ref="E347">INDEX(A!$C$2:$C$1001,MATCH(EF!C347,A!$A$2:$A$1001,0))</f>
        <v>Sí</v>
      </c>
      <c r="F347" s="29">
        <f t="array" ref="F347">INDEX(A!$D$2:$D$1001,MATCH(EF!C347,A!$A$2:$A$1001,0))</f>
        <v>103</v>
      </c>
      <c r="G347" s="29" t="str">
        <f t="array" ref="G347">INDEX(A!$E$2:$E$1001,MATCH(EF!C347,A!$A$2:$A$1001,0))</f>
        <v>Gobierno</v>
      </c>
      <c r="H347" s="29" t="str">
        <f t="array" ref="H347">INDEX(A!$F$2:$F$1001,MATCH(EF!C347,A!$A$2:$A$1001,0))</f>
        <v>Ejecutivo</v>
      </c>
      <c r="I347" s="29" t="str">
        <f t="array" ref="I347">INDEX(A!$G$2:$G$1001,MATCH(EF!C347,A!$A$2:$A$1001,0))</f>
        <v>Dependencia</v>
      </c>
      <c r="J347" s="29">
        <f t="array" ref="J347">INDEX(A!$H$2:$H$1001,MATCH(EF!C347,A!$A$2:$A$1001,0))</f>
        <v>1824</v>
      </c>
      <c r="K347" s="29" t="str">
        <f t="array" ref="K347">INDEX(A!$I$2:$I$1001,MATCH(EF!C347,A!$A$2:$A$1001,0))</f>
        <v>NA</v>
      </c>
      <c r="L347" s="29" t="str">
        <f t="array" ref="L347">INDEX(A!$J$2:$J$1001,MATCH(EF!C347,A!$A$2:$A$1001,0))</f>
        <v>NA</v>
      </c>
      <c r="M347" s="29">
        <f t="array" ref="M347">INDEX(A!$K$2:$K$1001,MATCH(EF!C347,A!$A$2:$A$1001,0))</f>
        <v>710300</v>
      </c>
      <c r="N347" s="29">
        <f t="array" ref="N347">INDEX(A!$L$2:$L$1001,MATCH(EF!C347,A!$A$2:$A$1001,0))</f>
        <v>0</v>
      </c>
      <c r="O347" s="30" t="str">
        <f t="shared" si="2"/>
        <v>7</v>
      </c>
      <c r="P347" s="30" t="str">
        <f t="shared" si="3"/>
        <v>103</v>
      </c>
      <c r="Q347" s="30" t="str">
        <f t="array" ref="Q347">IF(O347="7",IF(P347="000","Sin región al ser un intermunicipal",INDEX(B!$C$2:$C$126,MATCH(EF!P347,B!$A$2:$A$126,0))),"Sin región al ser un ente Estatal")</f>
        <v>Sur</v>
      </c>
      <c r="R347" s="31">
        <f t="array" ref="R347">IF(O347="7",IF(P347="000","N/A",INDEX(B!$D$2:$D$126,MATCH(EF!P347,B!$A$2:$A$126,0))),B!$D$127)</f>
        <v>7256</v>
      </c>
      <c r="S347" s="31">
        <f t="array" ref="S347">IF(O347="7",IF(P347="000","N/A",INDEX(B!$E$2:$E$126,MATCH(EF!P347,B!$A$2:$A$126,0))),B!$E$127)</f>
        <v>7565</v>
      </c>
    </row>
    <row r="348" spans="1:19" ht="15.75" customHeight="1">
      <c r="A348" s="23">
        <f>COUNTIF(A!$A$2:$A$1001,"&lt;="&amp;A!A348)</f>
        <v>194</v>
      </c>
      <c r="B348" s="24">
        <v>347</v>
      </c>
      <c r="C348" s="29" t="str">
        <f t="array" ref="C348">INDEX(A!$A$2:$A$1001,MATCH(EF!B348,EF!$A$2:$A$1001,0))</f>
        <v>Totatiche</v>
      </c>
      <c r="D348" s="29" t="str">
        <f t="array" ref="D348">INDEX(A!$B$2:$B$1001,MATCH(EF!C348,A!$A$2:$A$1001,0))</f>
        <v>Municipal</v>
      </c>
      <c r="E348" s="29" t="str">
        <f t="array" ref="E348">INDEX(A!$C$2:$C$1001,MATCH(EF!C348,A!$A$2:$A$1001,0))</f>
        <v>Sí</v>
      </c>
      <c r="F348" s="29">
        <f t="array" ref="F348">INDEX(A!$D$2:$D$1001,MATCH(EF!C348,A!$A$2:$A$1001,0))</f>
        <v>104</v>
      </c>
      <c r="G348" s="29" t="str">
        <f t="array" ref="G348">INDEX(A!$E$2:$E$1001,MATCH(EF!C348,A!$A$2:$A$1001,0))</f>
        <v>Gobierno</v>
      </c>
      <c r="H348" s="29" t="str">
        <f t="array" ref="H348">INDEX(A!$F$2:$F$1001,MATCH(EF!C348,A!$A$2:$A$1001,0))</f>
        <v>Ejecutivo</v>
      </c>
      <c r="I348" s="29" t="str">
        <f t="array" ref="I348">INDEX(A!$G$2:$G$1001,MATCH(EF!C348,A!$A$2:$A$1001,0))</f>
        <v>Dependencia</v>
      </c>
      <c r="J348" s="29">
        <f t="array" ref="J348">INDEX(A!$H$2:$H$1001,MATCH(EF!C348,A!$A$2:$A$1001,0))</f>
        <v>1861</v>
      </c>
      <c r="K348" s="29" t="str">
        <f t="array" ref="K348">INDEX(A!$I$2:$I$1001,MATCH(EF!C348,A!$A$2:$A$1001,0))</f>
        <v>NA</v>
      </c>
      <c r="L348" s="29" t="str">
        <f t="array" ref="L348">INDEX(A!$J$2:$J$1001,MATCH(EF!C348,A!$A$2:$A$1001,0))</f>
        <v>NA</v>
      </c>
      <c r="M348" s="29">
        <f t="array" ref="M348">INDEX(A!$K$2:$K$1001,MATCH(EF!C348,A!$A$2:$A$1001,0))</f>
        <v>710400</v>
      </c>
      <c r="N348" s="29">
        <f t="array" ref="N348">INDEX(A!$L$2:$L$1001,MATCH(EF!C348,A!$A$2:$A$1001,0))</f>
        <v>0</v>
      </c>
      <c r="O348" s="30" t="str">
        <f t="shared" si="2"/>
        <v>7</v>
      </c>
      <c r="P348" s="30" t="str">
        <f t="shared" si="3"/>
        <v>104</v>
      </c>
      <c r="Q348" s="30" t="str">
        <f t="array" ref="Q348">IF(O348="7",IF(P348="000","Sin región al ser un intermunicipal",INDEX(B!$C$2:$C$126,MATCH(EF!P348,B!$A$2:$A$126,0))),"Sin región al ser un ente Estatal")</f>
        <v>Norte</v>
      </c>
      <c r="R348" s="31">
        <f t="array" ref="R348">IF(O348="7",IF(P348="000","N/A",INDEX(B!$D$2:$D$126,MATCH(EF!P348,B!$A$2:$A$126,0))),B!$D$127)</f>
        <v>4412</v>
      </c>
      <c r="S348" s="31">
        <f t="array" ref="S348">IF(O348="7",IF(P348="000","N/A",INDEX(B!$E$2:$E$126,MATCH(EF!P348,B!$A$2:$A$126,0))),B!$E$127)</f>
        <v>4180</v>
      </c>
    </row>
    <row r="349" spans="1:19" ht="15.75" customHeight="1">
      <c r="A349" s="23">
        <f>COUNTIF(A!$A$2:$A$1001,"&lt;="&amp;A!A349)</f>
        <v>46</v>
      </c>
      <c r="B349" s="24">
        <v>348</v>
      </c>
      <c r="C349" s="29" t="str">
        <f t="array" ref="C349">INDEX(A!$A$2:$A$1001,MATCH(EF!B349,EF!$A$2:$A$1001,0))</f>
        <v>Tototlán</v>
      </c>
      <c r="D349" s="29" t="str">
        <f t="array" ref="D349">INDEX(A!$B$2:$B$1001,MATCH(EF!C349,A!$A$2:$A$1001,0))</f>
        <v>Municipal</v>
      </c>
      <c r="E349" s="29" t="str">
        <f t="array" ref="E349">INDEX(A!$C$2:$C$1001,MATCH(EF!C349,A!$A$2:$A$1001,0))</f>
        <v>Sí</v>
      </c>
      <c r="F349" s="29">
        <f t="array" ref="F349">INDEX(A!$D$2:$D$1001,MATCH(EF!C349,A!$A$2:$A$1001,0))</f>
        <v>105</v>
      </c>
      <c r="G349" s="29" t="str">
        <f t="array" ref="G349">INDEX(A!$E$2:$E$1001,MATCH(EF!C349,A!$A$2:$A$1001,0))</f>
        <v>Gobierno</v>
      </c>
      <c r="H349" s="29" t="str">
        <f t="array" ref="H349">INDEX(A!$F$2:$F$1001,MATCH(EF!C349,A!$A$2:$A$1001,0))</f>
        <v>Ejecutivo</v>
      </c>
      <c r="I349" s="29" t="str">
        <f t="array" ref="I349">INDEX(A!$G$2:$G$1001,MATCH(EF!C349,A!$A$2:$A$1001,0))</f>
        <v>Dependencia</v>
      </c>
      <c r="J349" s="29">
        <f t="array" ref="J349">INDEX(A!$H$2:$H$1001,MATCH(EF!C349,A!$A$2:$A$1001,0))</f>
        <v>1824</v>
      </c>
      <c r="K349" s="29" t="str">
        <f t="array" ref="K349">INDEX(A!$I$2:$I$1001,MATCH(EF!C349,A!$A$2:$A$1001,0))</f>
        <v>NA</v>
      </c>
      <c r="L349" s="29" t="str">
        <f t="array" ref="L349">INDEX(A!$J$2:$J$1001,MATCH(EF!C349,A!$A$2:$A$1001,0))</f>
        <v>NA</v>
      </c>
      <c r="M349" s="29">
        <f t="array" ref="M349">INDEX(A!$K$2:$K$1001,MATCH(EF!C349,A!$A$2:$A$1001,0))</f>
        <v>710500</v>
      </c>
      <c r="N349" s="29">
        <f t="array" ref="N349">INDEX(A!$L$2:$L$1001,MATCH(EF!C349,A!$A$2:$A$1001,0))</f>
        <v>0</v>
      </c>
      <c r="O349" s="30" t="str">
        <f t="shared" si="2"/>
        <v>7</v>
      </c>
      <c r="P349" s="30" t="str">
        <f t="shared" si="3"/>
        <v>105</v>
      </c>
      <c r="Q349" s="30" t="str">
        <f t="array" ref="Q349">IF(O349="7",IF(P349="000","Sin región al ser un intermunicipal",INDEX(B!$C$2:$C$126,MATCH(EF!P349,B!$A$2:$A$126,0))),"Sin región al ser un ente Estatal")</f>
        <v>Ciénega</v>
      </c>
      <c r="R349" s="31">
        <f t="array" ref="R349">IF(O349="7",IF(P349="000","N/A",INDEX(B!$D$2:$D$126,MATCH(EF!P349,B!$A$2:$A$126,0))),B!$D$127)</f>
        <v>23171</v>
      </c>
      <c r="S349" s="31">
        <f t="array" ref="S349">IF(O349="7",IF(P349="000","N/A",INDEX(B!$E$2:$E$126,MATCH(EF!P349,B!$A$2:$A$126,0))),B!$E$127)</f>
        <v>23573</v>
      </c>
    </row>
    <row r="350" spans="1:19" ht="15.75" customHeight="1">
      <c r="A350" s="23">
        <f>COUNTIF(A!$A$2:$A$1001,"&lt;="&amp;A!A350)</f>
        <v>70</v>
      </c>
      <c r="B350" s="24">
        <v>349</v>
      </c>
      <c r="C350" s="29" t="str">
        <f t="array" ref="C350">INDEX(A!$A$2:$A$1001,MATCH(EF!B350,EF!$A$2:$A$1001,0))</f>
        <v>Tuxcacuesco</v>
      </c>
      <c r="D350" s="29" t="str">
        <f t="array" ref="D350">INDEX(A!$B$2:$B$1001,MATCH(EF!C350,A!$A$2:$A$1001,0))</f>
        <v>Municipal</v>
      </c>
      <c r="E350" s="29" t="str">
        <f t="array" ref="E350">INDEX(A!$C$2:$C$1001,MATCH(EF!C350,A!$A$2:$A$1001,0))</f>
        <v>Sí</v>
      </c>
      <c r="F350" s="29">
        <f t="array" ref="F350">INDEX(A!$D$2:$D$1001,MATCH(EF!C350,A!$A$2:$A$1001,0))</f>
        <v>106</v>
      </c>
      <c r="G350" s="29" t="str">
        <f t="array" ref="G350">INDEX(A!$E$2:$E$1001,MATCH(EF!C350,A!$A$2:$A$1001,0))</f>
        <v>Gobierno</v>
      </c>
      <c r="H350" s="29" t="str">
        <f t="array" ref="H350">INDEX(A!$F$2:$F$1001,MATCH(EF!C350,A!$A$2:$A$1001,0))</f>
        <v>Ejecutivo</v>
      </c>
      <c r="I350" s="29" t="str">
        <f t="array" ref="I350">INDEX(A!$G$2:$G$1001,MATCH(EF!C350,A!$A$2:$A$1001,0))</f>
        <v>Dependencia</v>
      </c>
      <c r="J350" s="29">
        <f t="array" ref="J350">INDEX(A!$H$2:$H$1001,MATCH(EF!C350,A!$A$2:$A$1001,0))</f>
        <v>1824</v>
      </c>
      <c r="K350" s="29" t="str">
        <f t="array" ref="K350">INDEX(A!$I$2:$I$1001,MATCH(EF!C350,A!$A$2:$A$1001,0))</f>
        <v>NA</v>
      </c>
      <c r="L350" s="29" t="str">
        <f t="array" ref="L350">INDEX(A!$J$2:$J$1001,MATCH(EF!C350,A!$A$2:$A$1001,0))</f>
        <v>NA</v>
      </c>
      <c r="M350" s="29">
        <f t="array" ref="M350">INDEX(A!$K$2:$K$1001,MATCH(EF!C350,A!$A$2:$A$1001,0))</f>
        <v>710600</v>
      </c>
      <c r="N350" s="29">
        <f t="array" ref="N350">INDEX(A!$L$2:$L$1001,MATCH(EF!C350,A!$A$2:$A$1001,0))</f>
        <v>0</v>
      </c>
      <c r="O350" s="30" t="str">
        <f t="shared" si="2"/>
        <v>7</v>
      </c>
      <c r="P350" s="30" t="str">
        <f t="shared" si="3"/>
        <v>106</v>
      </c>
      <c r="Q350" s="30" t="str">
        <f t="array" ref="Q350">IF(O350="7",IF(P350="000","Sin región al ser un intermunicipal",INDEX(B!$C$2:$C$126,MATCH(EF!P350,B!$A$2:$A$126,0))),"Sin región al ser un ente Estatal")</f>
        <v>Sierra de Amula</v>
      </c>
      <c r="R350" s="31">
        <f t="array" ref="R350">IF(O350="7",IF(P350="000","N/A",INDEX(B!$D$2:$D$126,MATCH(EF!P350,B!$A$2:$A$126,0))),B!$D$127)</f>
        <v>4229</v>
      </c>
      <c r="S350" s="31">
        <f t="array" ref="S350">IF(O350="7",IF(P350="000","N/A",INDEX(B!$E$2:$E$126,MATCH(EF!P350,B!$A$2:$A$126,0))),B!$E$127)</f>
        <v>5482</v>
      </c>
    </row>
    <row r="351" spans="1:19" ht="15.75" customHeight="1">
      <c r="A351" s="23">
        <f>COUNTIF(A!$A$2:$A$1001,"&lt;="&amp;A!A351)</f>
        <v>134</v>
      </c>
      <c r="B351" s="24">
        <v>350</v>
      </c>
      <c r="C351" s="29" t="str">
        <f t="array" ref="C351">INDEX(A!$A$2:$A$1001,MATCH(EF!B351,EF!$A$2:$A$1001,0))</f>
        <v>Tuxcueca</v>
      </c>
      <c r="D351" s="29" t="str">
        <f t="array" ref="D351">INDEX(A!$B$2:$B$1001,MATCH(EF!C351,A!$A$2:$A$1001,0))</f>
        <v>Municipal</v>
      </c>
      <c r="E351" s="29" t="str">
        <f t="array" ref="E351">INDEX(A!$C$2:$C$1001,MATCH(EF!C351,A!$A$2:$A$1001,0))</f>
        <v>Sí</v>
      </c>
      <c r="F351" s="29">
        <f t="array" ref="F351">INDEX(A!$D$2:$D$1001,MATCH(EF!C351,A!$A$2:$A$1001,0))</f>
        <v>107</v>
      </c>
      <c r="G351" s="29" t="str">
        <f t="array" ref="G351">INDEX(A!$E$2:$E$1001,MATCH(EF!C351,A!$A$2:$A$1001,0))</f>
        <v>Gobierno</v>
      </c>
      <c r="H351" s="29" t="str">
        <f t="array" ref="H351">INDEX(A!$F$2:$F$1001,MATCH(EF!C351,A!$A$2:$A$1001,0))</f>
        <v>Ejecutivo</v>
      </c>
      <c r="I351" s="29" t="str">
        <f t="array" ref="I351">INDEX(A!$G$2:$G$1001,MATCH(EF!C351,A!$A$2:$A$1001,0))</f>
        <v>Dependencia</v>
      </c>
      <c r="J351" s="29">
        <f t="array" ref="J351">INDEX(A!$H$2:$H$1001,MATCH(EF!C351,A!$A$2:$A$1001,0))</f>
        <v>1886</v>
      </c>
      <c r="K351" s="29" t="str">
        <f t="array" ref="K351">INDEX(A!$I$2:$I$1001,MATCH(EF!C351,A!$A$2:$A$1001,0))</f>
        <v>NA</v>
      </c>
      <c r="L351" s="29" t="str">
        <f t="array" ref="L351">INDEX(A!$J$2:$J$1001,MATCH(EF!C351,A!$A$2:$A$1001,0))</f>
        <v>NA</v>
      </c>
      <c r="M351" s="29">
        <f t="array" ref="M351">INDEX(A!$K$2:$K$1001,MATCH(EF!C351,A!$A$2:$A$1001,0))</f>
        <v>710700</v>
      </c>
      <c r="N351" s="29">
        <f t="array" ref="N351">INDEX(A!$L$2:$L$1001,MATCH(EF!C351,A!$A$2:$A$1001,0))</f>
        <v>0</v>
      </c>
      <c r="O351" s="30" t="str">
        <f t="shared" si="2"/>
        <v>7</v>
      </c>
      <c r="P351" s="30" t="str">
        <f t="shared" si="3"/>
        <v>107</v>
      </c>
      <c r="Q351" s="30" t="str">
        <f t="array" ref="Q351">IF(O351="7",IF(P351="000","Sin región al ser un intermunicipal",INDEX(B!$C$2:$C$126,MATCH(EF!P351,B!$A$2:$A$126,0))),"Sin región al ser un ente Estatal")</f>
        <v>Sureste</v>
      </c>
      <c r="R351" s="31">
        <f t="array" ref="R351">IF(O351="7",IF(P351="000","N/A",INDEX(B!$D$2:$D$126,MATCH(EF!P351,B!$A$2:$A$126,0))),B!$D$127)</f>
        <v>6156</v>
      </c>
      <c r="S351" s="31">
        <f t="array" ref="S351">IF(O351="7",IF(P351="000","N/A",INDEX(B!$E$2:$E$126,MATCH(EF!P351,B!$A$2:$A$126,0))),B!$E$127)</f>
        <v>6702</v>
      </c>
    </row>
    <row r="352" spans="1:19" ht="15.75" customHeight="1">
      <c r="A352" s="23">
        <f>COUNTIF(A!$A$2:$A$1001,"&lt;="&amp;A!A352)</f>
        <v>135</v>
      </c>
      <c r="B352" s="24">
        <v>351</v>
      </c>
      <c r="C352" s="29" t="str">
        <f t="array" ref="C352">INDEX(A!$A$2:$A$1001,MATCH(EF!B352,EF!$A$2:$A$1001,0))</f>
        <v>Tuxpan</v>
      </c>
      <c r="D352" s="29" t="str">
        <f t="array" ref="D352">INDEX(A!$B$2:$B$1001,MATCH(EF!C352,A!$A$2:$A$1001,0))</f>
        <v>Municipal</v>
      </c>
      <c r="E352" s="29" t="str">
        <f t="array" ref="E352">INDEX(A!$C$2:$C$1001,MATCH(EF!C352,A!$A$2:$A$1001,0))</f>
        <v>Sí</v>
      </c>
      <c r="F352" s="29">
        <f t="array" ref="F352">INDEX(A!$D$2:$D$1001,MATCH(EF!C352,A!$A$2:$A$1001,0))</f>
        <v>108</v>
      </c>
      <c r="G352" s="29" t="str">
        <f t="array" ref="G352">INDEX(A!$E$2:$E$1001,MATCH(EF!C352,A!$A$2:$A$1001,0))</f>
        <v>Gobierno</v>
      </c>
      <c r="H352" s="29" t="str">
        <f t="array" ref="H352">INDEX(A!$F$2:$F$1001,MATCH(EF!C352,A!$A$2:$A$1001,0))</f>
        <v>Ejecutivo</v>
      </c>
      <c r="I352" s="29" t="str">
        <f t="array" ref="I352">INDEX(A!$G$2:$G$1001,MATCH(EF!C352,A!$A$2:$A$1001,0))</f>
        <v>Dependencia</v>
      </c>
      <c r="J352" s="29">
        <f t="array" ref="J352">INDEX(A!$H$2:$H$1001,MATCH(EF!C352,A!$A$2:$A$1001,0))</f>
        <v>1825</v>
      </c>
      <c r="K352" s="29" t="str">
        <f t="array" ref="K352">INDEX(A!$I$2:$I$1001,MATCH(EF!C352,A!$A$2:$A$1001,0))</f>
        <v>NA</v>
      </c>
      <c r="L352" s="29" t="str">
        <f t="array" ref="L352">INDEX(A!$J$2:$J$1001,MATCH(EF!C352,A!$A$2:$A$1001,0))</f>
        <v>NA</v>
      </c>
      <c r="M352" s="29">
        <f t="array" ref="M352">INDEX(A!$K$2:$K$1001,MATCH(EF!C352,A!$A$2:$A$1001,0))</f>
        <v>710800</v>
      </c>
      <c r="N352" s="29">
        <f t="array" ref="N352">INDEX(A!$L$2:$L$1001,MATCH(EF!C352,A!$A$2:$A$1001,0))</f>
        <v>0</v>
      </c>
      <c r="O352" s="30" t="str">
        <f t="shared" si="2"/>
        <v>7</v>
      </c>
      <c r="P352" s="30" t="str">
        <f t="shared" si="3"/>
        <v>108</v>
      </c>
      <c r="Q352" s="30" t="str">
        <f t="array" ref="Q352">IF(O352="7",IF(P352="000","Sin región al ser un intermunicipal",INDEX(B!$C$2:$C$126,MATCH(EF!P352,B!$A$2:$A$126,0))),"Sin región al ser un ente Estatal")</f>
        <v>Sur</v>
      </c>
      <c r="R352" s="31">
        <f t="array" ref="R352">IF(O352="7",IF(P352="000","N/A",INDEX(B!$D$2:$D$126,MATCH(EF!P352,B!$A$2:$A$126,0))),B!$D$127)</f>
        <v>34182</v>
      </c>
      <c r="S352" s="31">
        <f t="array" ref="S352">IF(O352="7",IF(P352="000","N/A",INDEX(B!$E$2:$E$126,MATCH(EF!P352,B!$A$2:$A$126,0))),B!$E$127)</f>
        <v>37518</v>
      </c>
    </row>
    <row r="353" spans="1:19" ht="15.75" customHeight="1">
      <c r="A353" s="23">
        <f>COUNTIF(A!$A$2:$A$1001,"&lt;="&amp;A!A353)</f>
        <v>75</v>
      </c>
      <c r="B353" s="24">
        <v>352</v>
      </c>
      <c r="C353" s="29" t="str">
        <f t="array" ref="C353">INDEX(A!$A$2:$A$1001,MATCH(EF!B353,EF!$A$2:$A$1001,0))</f>
        <v>Unión de San Antonio</v>
      </c>
      <c r="D353" s="29" t="str">
        <f t="array" ref="D353">INDEX(A!$B$2:$B$1001,MATCH(EF!C353,A!$A$2:$A$1001,0))</f>
        <v>Municipal</v>
      </c>
      <c r="E353" s="29" t="str">
        <f t="array" ref="E353">INDEX(A!$C$2:$C$1001,MATCH(EF!C353,A!$A$2:$A$1001,0))</f>
        <v>Sí</v>
      </c>
      <c r="F353" s="29">
        <f t="array" ref="F353">INDEX(A!$D$2:$D$1001,MATCH(EF!C353,A!$A$2:$A$1001,0))</f>
        <v>109</v>
      </c>
      <c r="G353" s="29" t="str">
        <f t="array" ref="G353">INDEX(A!$E$2:$E$1001,MATCH(EF!C353,A!$A$2:$A$1001,0))</f>
        <v>Gobierno</v>
      </c>
      <c r="H353" s="29" t="str">
        <f t="array" ref="H353">INDEX(A!$F$2:$F$1001,MATCH(EF!C353,A!$A$2:$A$1001,0))</f>
        <v>Ejecutivo</v>
      </c>
      <c r="I353" s="29" t="str">
        <f t="array" ref="I353">INDEX(A!$G$2:$G$1001,MATCH(EF!C353,A!$A$2:$A$1001,0))</f>
        <v>Dependencia</v>
      </c>
      <c r="J353" s="29">
        <f t="array" ref="J353">INDEX(A!$H$2:$H$1001,MATCH(EF!C353,A!$A$2:$A$1001,0))</f>
        <v>1824</v>
      </c>
      <c r="K353" s="29" t="str">
        <f t="array" ref="K353">INDEX(A!$I$2:$I$1001,MATCH(EF!C353,A!$A$2:$A$1001,0))</f>
        <v>NA</v>
      </c>
      <c r="L353" s="29" t="str">
        <f t="array" ref="L353">INDEX(A!$J$2:$J$1001,MATCH(EF!C353,A!$A$2:$A$1001,0))</f>
        <v>NA</v>
      </c>
      <c r="M353" s="29">
        <f t="array" ref="M353">INDEX(A!$K$2:$K$1001,MATCH(EF!C353,A!$A$2:$A$1001,0))</f>
        <v>710900</v>
      </c>
      <c r="N353" s="29">
        <f t="array" ref="N353">INDEX(A!$L$2:$L$1001,MATCH(EF!C353,A!$A$2:$A$1001,0))</f>
        <v>0</v>
      </c>
      <c r="O353" s="30" t="str">
        <f t="shared" si="2"/>
        <v>7</v>
      </c>
      <c r="P353" s="30" t="str">
        <f t="shared" si="3"/>
        <v>109</v>
      </c>
      <c r="Q353" s="30" t="str">
        <f t="array" ref="Q353">IF(O353="7",IF(P353="000","Sin región al ser un intermunicipal",INDEX(B!$C$2:$C$126,MATCH(EF!P353,B!$A$2:$A$126,0))),"Sin región al ser un ente Estatal")</f>
        <v xml:space="preserve">Altos Norte  </v>
      </c>
      <c r="R353" s="31">
        <f t="array" ref="R353">IF(O353="7",IF(P353="000","N/A",INDEX(B!$D$2:$D$126,MATCH(EF!P353,B!$A$2:$A$126,0))),B!$D$127)</f>
        <v>17325</v>
      </c>
      <c r="S353" s="31">
        <f t="array" ref="S353">IF(O353="7",IF(P353="000","N/A",INDEX(B!$E$2:$E$126,MATCH(EF!P353,B!$A$2:$A$126,0))),B!$E$127)</f>
        <v>19069</v>
      </c>
    </row>
    <row r="354" spans="1:19" ht="15.75" customHeight="1">
      <c r="A354" s="23">
        <f>COUNTIF(A!$A$2:$A$1001,"&lt;="&amp;A!A354)</f>
        <v>34</v>
      </c>
      <c r="B354" s="24">
        <v>353</v>
      </c>
      <c r="C354" s="29" t="str">
        <f t="array" ref="C354">INDEX(A!$A$2:$A$1001,MATCH(EF!B354,EF!$A$2:$A$1001,0))</f>
        <v>Unión de Tula</v>
      </c>
      <c r="D354" s="29" t="str">
        <f t="array" ref="D354">INDEX(A!$B$2:$B$1001,MATCH(EF!C354,A!$A$2:$A$1001,0))</f>
        <v>Municipal</v>
      </c>
      <c r="E354" s="29" t="str">
        <f t="array" ref="E354">INDEX(A!$C$2:$C$1001,MATCH(EF!C354,A!$A$2:$A$1001,0))</f>
        <v>Sí</v>
      </c>
      <c r="F354" s="29">
        <f t="array" ref="F354">INDEX(A!$D$2:$D$1001,MATCH(EF!C354,A!$A$2:$A$1001,0))</f>
        <v>110</v>
      </c>
      <c r="G354" s="29" t="str">
        <f t="array" ref="G354">INDEX(A!$E$2:$E$1001,MATCH(EF!C354,A!$A$2:$A$1001,0))</f>
        <v>Gobierno</v>
      </c>
      <c r="H354" s="29" t="str">
        <f t="array" ref="H354">INDEX(A!$F$2:$F$1001,MATCH(EF!C354,A!$A$2:$A$1001,0))</f>
        <v>Ejecutivo</v>
      </c>
      <c r="I354" s="29" t="str">
        <f t="array" ref="I354">INDEX(A!$G$2:$G$1001,MATCH(EF!C354,A!$A$2:$A$1001,0))</f>
        <v>Dependencia</v>
      </c>
      <c r="J354" s="29">
        <f t="array" ref="J354">INDEX(A!$H$2:$H$1001,MATCH(EF!C354,A!$A$2:$A$1001,0))</f>
        <v>1824</v>
      </c>
      <c r="K354" s="29" t="str">
        <f t="array" ref="K354">INDEX(A!$I$2:$I$1001,MATCH(EF!C354,A!$A$2:$A$1001,0))</f>
        <v>NA</v>
      </c>
      <c r="L354" s="29" t="str">
        <f t="array" ref="L354">INDEX(A!$J$2:$J$1001,MATCH(EF!C354,A!$A$2:$A$1001,0))</f>
        <v>NA</v>
      </c>
      <c r="M354" s="29">
        <f t="array" ref="M354">INDEX(A!$K$2:$K$1001,MATCH(EF!C354,A!$A$2:$A$1001,0))</f>
        <v>711000</v>
      </c>
      <c r="N354" s="29">
        <f t="array" ref="N354">INDEX(A!$L$2:$L$1001,MATCH(EF!C354,A!$A$2:$A$1001,0))</f>
        <v>0</v>
      </c>
      <c r="O354" s="30" t="str">
        <f t="shared" si="2"/>
        <v>7</v>
      </c>
      <c r="P354" s="30" t="str">
        <f t="shared" si="3"/>
        <v>110</v>
      </c>
      <c r="Q354" s="30" t="str">
        <f t="array" ref="Q354">IF(O354="7",IF(P354="000","Sin región al ser un intermunicipal",INDEX(B!$C$2:$C$126,MATCH(EF!P354,B!$A$2:$A$126,0))),"Sin región al ser un ente Estatal")</f>
        <v>Sierra de Amula</v>
      </c>
      <c r="R354" s="31">
        <f t="array" ref="R354">IF(O354="7",IF(P354="000","N/A",INDEX(B!$D$2:$D$126,MATCH(EF!P354,B!$A$2:$A$126,0))),B!$D$127)</f>
        <v>13446</v>
      </c>
      <c r="S354" s="31">
        <f t="array" ref="S354">IF(O354="7",IF(P354="000","N/A",INDEX(B!$E$2:$E$126,MATCH(EF!P354,B!$A$2:$A$126,0))),B!$E$127)</f>
        <v>13799</v>
      </c>
    </row>
    <row r="355" spans="1:19" ht="15.75" customHeight="1">
      <c r="A355" s="23">
        <f>COUNTIF(A!$A$2:$A$1001,"&lt;="&amp;A!A355)</f>
        <v>154</v>
      </c>
      <c r="B355" s="24">
        <v>354</v>
      </c>
      <c r="C355" s="29" t="str">
        <f t="array" ref="C355">INDEX(A!$A$2:$A$1001,MATCH(EF!B355,EF!$A$2:$A$1001,0))</f>
        <v>Valle de Guadalupe</v>
      </c>
      <c r="D355" s="29" t="str">
        <f t="array" ref="D355">INDEX(A!$B$2:$B$1001,MATCH(EF!C355,A!$A$2:$A$1001,0))</f>
        <v>Municipal</v>
      </c>
      <c r="E355" s="29" t="str">
        <f t="array" ref="E355">INDEX(A!$C$2:$C$1001,MATCH(EF!C355,A!$A$2:$A$1001,0))</f>
        <v>Sí</v>
      </c>
      <c r="F355" s="29">
        <f t="array" ref="F355">INDEX(A!$D$2:$D$1001,MATCH(EF!C355,A!$A$2:$A$1001,0))</f>
        <v>111</v>
      </c>
      <c r="G355" s="29" t="str">
        <f t="array" ref="G355">INDEX(A!$E$2:$E$1001,MATCH(EF!C355,A!$A$2:$A$1001,0))</f>
        <v>Gobierno</v>
      </c>
      <c r="H355" s="29" t="str">
        <f t="array" ref="H355">INDEX(A!$F$2:$F$1001,MATCH(EF!C355,A!$A$2:$A$1001,0))</f>
        <v>Ejecutivo</v>
      </c>
      <c r="I355" s="29" t="str">
        <f t="array" ref="I355">INDEX(A!$G$2:$G$1001,MATCH(EF!C355,A!$A$2:$A$1001,0))</f>
        <v>Dependencia</v>
      </c>
      <c r="J355" s="29">
        <f t="array" ref="J355">INDEX(A!$H$2:$H$1001,MATCH(EF!C355,A!$A$2:$A$1001,0))</f>
        <v>1922</v>
      </c>
      <c r="K355" s="29" t="str">
        <f t="array" ref="K355">INDEX(A!$I$2:$I$1001,MATCH(EF!C355,A!$A$2:$A$1001,0))</f>
        <v>NA</v>
      </c>
      <c r="L355" s="29" t="str">
        <f t="array" ref="L355">INDEX(A!$J$2:$J$1001,MATCH(EF!C355,A!$A$2:$A$1001,0))</f>
        <v>NA</v>
      </c>
      <c r="M355" s="29">
        <f t="array" ref="M355">INDEX(A!$K$2:$K$1001,MATCH(EF!C355,A!$A$2:$A$1001,0))</f>
        <v>711100</v>
      </c>
      <c r="N355" s="29">
        <f t="array" ref="N355">INDEX(A!$L$2:$L$1001,MATCH(EF!C355,A!$A$2:$A$1001,0))</f>
        <v>0</v>
      </c>
      <c r="O355" s="30" t="str">
        <f t="shared" si="2"/>
        <v>7</v>
      </c>
      <c r="P355" s="30" t="str">
        <f t="shared" si="3"/>
        <v>111</v>
      </c>
      <c r="Q355" s="30" t="str">
        <f t="array" ref="Q355">IF(O355="7",IF(P355="000","Sin región al ser un intermunicipal",INDEX(B!$C$2:$C$126,MATCH(EF!P355,B!$A$2:$A$126,0))),"Sin región al ser un ente Estatal")</f>
        <v>Altos Sur</v>
      </c>
      <c r="R355" s="31">
        <f t="array" ref="R355">IF(O355="7",IF(P355="000","N/A",INDEX(B!$D$2:$D$126,MATCH(EF!P355,B!$A$2:$A$126,0))),B!$D$127)</f>
        <v>6924</v>
      </c>
      <c r="S355" s="31">
        <f t="array" ref="S355">IF(O355="7",IF(P355="000","N/A",INDEX(B!$E$2:$E$126,MATCH(EF!P355,B!$A$2:$A$126,0))),B!$E$127)</f>
        <v>6627</v>
      </c>
    </row>
    <row r="356" spans="1:19" ht="15.75" customHeight="1">
      <c r="A356" s="23">
        <f>COUNTIF(A!$A$2:$A$1001,"&lt;="&amp;A!A356)</f>
        <v>132</v>
      </c>
      <c r="B356" s="24">
        <v>355</v>
      </c>
      <c r="C356" s="29" t="str">
        <f t="array" ref="C356">INDEX(A!$A$2:$A$1001,MATCH(EF!B356,EF!$A$2:$A$1001,0))</f>
        <v>Valle de Juárez</v>
      </c>
      <c r="D356" s="29" t="str">
        <f t="array" ref="D356">INDEX(A!$B$2:$B$1001,MATCH(EF!C356,A!$A$2:$A$1001,0))</f>
        <v>Municipal</v>
      </c>
      <c r="E356" s="29" t="str">
        <f t="array" ref="E356">INDEX(A!$C$2:$C$1001,MATCH(EF!C356,A!$A$2:$A$1001,0))</f>
        <v>Sí</v>
      </c>
      <c r="F356" s="29">
        <f t="array" ref="F356">INDEX(A!$D$2:$D$1001,MATCH(EF!C356,A!$A$2:$A$1001,0))</f>
        <v>112</v>
      </c>
      <c r="G356" s="29" t="str">
        <f t="array" ref="G356">INDEX(A!$E$2:$E$1001,MATCH(EF!C356,A!$A$2:$A$1001,0))</f>
        <v>Gobierno</v>
      </c>
      <c r="H356" s="29" t="str">
        <f t="array" ref="H356">INDEX(A!$F$2:$F$1001,MATCH(EF!C356,A!$A$2:$A$1001,0))</f>
        <v>Ejecutivo</v>
      </c>
      <c r="I356" s="29" t="str">
        <f t="array" ref="I356">INDEX(A!$G$2:$G$1001,MATCH(EF!C356,A!$A$2:$A$1001,0))</f>
        <v>Dependencia</v>
      </c>
      <c r="J356" s="29">
        <f t="array" ref="J356">INDEX(A!$H$2:$H$1001,MATCH(EF!C356,A!$A$2:$A$1001,0))</f>
        <v>1895</v>
      </c>
      <c r="K356" s="29" t="str">
        <f t="array" ref="K356">INDEX(A!$I$2:$I$1001,MATCH(EF!C356,A!$A$2:$A$1001,0))</f>
        <v>NA</v>
      </c>
      <c r="L356" s="29" t="str">
        <f t="array" ref="L356">INDEX(A!$J$2:$J$1001,MATCH(EF!C356,A!$A$2:$A$1001,0))</f>
        <v>NA</v>
      </c>
      <c r="M356" s="29">
        <f t="array" ref="M356">INDEX(A!$K$2:$K$1001,MATCH(EF!C356,A!$A$2:$A$1001,0))</f>
        <v>711200</v>
      </c>
      <c r="N356" s="29">
        <f t="array" ref="N356">INDEX(A!$L$2:$L$1001,MATCH(EF!C356,A!$A$2:$A$1001,0))</f>
        <v>0</v>
      </c>
      <c r="O356" s="30" t="str">
        <f t="shared" si="2"/>
        <v>7</v>
      </c>
      <c r="P356" s="30" t="str">
        <f t="shared" si="3"/>
        <v>112</v>
      </c>
      <c r="Q356" s="30" t="str">
        <f t="array" ref="Q356">IF(O356="7",IF(P356="000","Sin región al ser un intermunicipal",INDEX(B!$C$2:$C$126,MATCH(EF!P356,B!$A$2:$A$126,0))),"Sin región al ser un ente Estatal")</f>
        <v>Sureste</v>
      </c>
      <c r="R356" s="31">
        <f t="array" ref="R356">IF(O356="7",IF(P356="000","N/A",INDEX(B!$D$2:$D$126,MATCH(EF!P356,B!$A$2:$A$126,0))),B!$D$127)</f>
        <v>5389</v>
      </c>
      <c r="S356" s="31">
        <f t="array" ref="S356">IF(O356="7",IF(P356="000","N/A",INDEX(B!$E$2:$E$126,MATCH(EF!P356,B!$A$2:$A$126,0))),B!$E$127)</f>
        <v>6151</v>
      </c>
    </row>
    <row r="357" spans="1:19" ht="15.75" customHeight="1">
      <c r="A357" s="23">
        <f>COUNTIF(A!$A$2:$A$1001,"&lt;="&amp;A!A357)</f>
        <v>5</v>
      </c>
      <c r="B357" s="24">
        <v>356</v>
      </c>
      <c r="C357" s="29" t="str">
        <f t="array" ref="C357">INDEX(A!$A$2:$A$1001,MATCH(EF!B357,EF!$A$2:$A$1001,0))</f>
        <v>Villa Corona</v>
      </c>
      <c r="D357" s="29" t="str">
        <f t="array" ref="D357">INDEX(A!$B$2:$B$1001,MATCH(EF!C357,A!$A$2:$A$1001,0))</f>
        <v>Municipal</v>
      </c>
      <c r="E357" s="29" t="str">
        <f t="array" ref="E357">INDEX(A!$C$2:$C$1001,MATCH(EF!C357,A!$A$2:$A$1001,0))</f>
        <v>Sí</v>
      </c>
      <c r="F357" s="29">
        <f t="array" ref="F357">INDEX(A!$D$2:$D$1001,MATCH(EF!C357,A!$A$2:$A$1001,0))</f>
        <v>114</v>
      </c>
      <c r="G357" s="29" t="str">
        <f t="array" ref="G357">INDEX(A!$E$2:$E$1001,MATCH(EF!C357,A!$A$2:$A$1001,0))</f>
        <v>Gobierno</v>
      </c>
      <c r="H357" s="29" t="str">
        <f t="array" ref="H357">INDEX(A!$F$2:$F$1001,MATCH(EF!C357,A!$A$2:$A$1001,0))</f>
        <v>Ejecutivo</v>
      </c>
      <c r="I357" s="29" t="str">
        <f t="array" ref="I357">INDEX(A!$G$2:$G$1001,MATCH(EF!C357,A!$A$2:$A$1001,0))</f>
        <v>Dependencia</v>
      </c>
      <c r="J357" s="29">
        <f t="array" ref="J357">INDEX(A!$H$2:$H$1001,MATCH(EF!C357,A!$A$2:$A$1001,0))</f>
        <v>1918</v>
      </c>
      <c r="K357" s="29" t="str">
        <f t="array" ref="K357">INDEX(A!$I$2:$I$1001,MATCH(EF!C357,A!$A$2:$A$1001,0))</f>
        <v>NA</v>
      </c>
      <c r="L357" s="29" t="str">
        <f t="array" ref="L357">INDEX(A!$J$2:$J$1001,MATCH(EF!C357,A!$A$2:$A$1001,0))</f>
        <v>NA</v>
      </c>
      <c r="M357" s="29">
        <f t="array" ref="M357">INDEX(A!$K$2:$K$1001,MATCH(EF!C357,A!$A$2:$A$1001,0))</f>
        <v>711400</v>
      </c>
      <c r="N357" s="29">
        <f t="array" ref="N357">INDEX(A!$L$2:$L$1001,MATCH(EF!C357,A!$A$2:$A$1001,0))</f>
        <v>0</v>
      </c>
      <c r="O357" s="30" t="str">
        <f t="shared" si="2"/>
        <v>7</v>
      </c>
      <c r="P357" s="30" t="str">
        <f t="shared" si="3"/>
        <v>114</v>
      </c>
      <c r="Q357" s="30" t="str">
        <f t="array" ref="Q357">IF(O357="7",IF(P357="000","Sin región al ser un intermunicipal",INDEX(B!$C$2:$C$126,MATCH(EF!P357,B!$A$2:$A$126,0))),"Sin región al ser un ente Estatal")</f>
        <v>Lagunas</v>
      </c>
      <c r="R357" s="31">
        <f t="array" ref="R357">IF(O357="7",IF(P357="000","N/A",INDEX(B!$D$2:$D$126,MATCH(EF!P357,B!$A$2:$A$126,0))),B!$D$127)</f>
        <v>17824</v>
      </c>
      <c r="S357" s="31">
        <f t="array" ref="S357">IF(O357="7",IF(P357="000","N/A",INDEX(B!$E$2:$E$126,MATCH(EF!P357,B!$A$2:$A$126,0))),B!$E$127)</f>
        <v>19063</v>
      </c>
    </row>
    <row r="358" spans="1:19" ht="15.75" customHeight="1">
      <c r="A358" s="23">
        <f>COUNTIF(A!$A$2:$A$1001,"&lt;="&amp;A!A358)</f>
        <v>205</v>
      </c>
      <c r="B358" s="24">
        <v>357</v>
      </c>
      <c r="C358" s="29" t="str">
        <f t="array" ref="C358">INDEX(A!$A$2:$A$1001,MATCH(EF!B358,EF!$A$2:$A$1001,0))</f>
        <v>Villa Guerrero</v>
      </c>
      <c r="D358" s="29" t="str">
        <f t="array" ref="D358">INDEX(A!$B$2:$B$1001,MATCH(EF!C358,A!$A$2:$A$1001,0))</f>
        <v>Municipal</v>
      </c>
      <c r="E358" s="29" t="str">
        <f t="array" ref="E358">INDEX(A!$C$2:$C$1001,MATCH(EF!C358,A!$A$2:$A$1001,0))</f>
        <v>Sí</v>
      </c>
      <c r="F358" s="29">
        <f t="array" ref="F358">INDEX(A!$D$2:$D$1001,MATCH(EF!C358,A!$A$2:$A$1001,0))</f>
        <v>115</v>
      </c>
      <c r="G358" s="29" t="str">
        <f t="array" ref="G358">INDEX(A!$E$2:$E$1001,MATCH(EF!C358,A!$A$2:$A$1001,0))</f>
        <v>Gobierno</v>
      </c>
      <c r="H358" s="29" t="str">
        <f t="array" ref="H358">INDEX(A!$F$2:$F$1001,MATCH(EF!C358,A!$A$2:$A$1001,0))</f>
        <v>Ejecutivo</v>
      </c>
      <c r="I358" s="29" t="str">
        <f t="array" ref="I358">INDEX(A!$G$2:$G$1001,MATCH(EF!C358,A!$A$2:$A$1001,0))</f>
        <v>Dependencia</v>
      </c>
      <c r="J358" s="29">
        <f t="array" ref="J358">INDEX(A!$H$2:$H$1001,MATCH(EF!C358,A!$A$2:$A$1001,0))</f>
        <v>1921</v>
      </c>
      <c r="K358" s="29" t="str">
        <f t="array" ref="K358">INDEX(A!$I$2:$I$1001,MATCH(EF!C358,A!$A$2:$A$1001,0))</f>
        <v>NA</v>
      </c>
      <c r="L358" s="29" t="str">
        <f t="array" ref="L358">INDEX(A!$J$2:$J$1001,MATCH(EF!C358,A!$A$2:$A$1001,0))</f>
        <v>NA</v>
      </c>
      <c r="M358" s="29">
        <f t="array" ref="M358">INDEX(A!$K$2:$K$1001,MATCH(EF!C358,A!$A$2:$A$1001,0))</f>
        <v>711500</v>
      </c>
      <c r="N358" s="29">
        <f t="array" ref="N358">INDEX(A!$L$2:$L$1001,MATCH(EF!C358,A!$A$2:$A$1001,0))</f>
        <v>0</v>
      </c>
      <c r="O358" s="30" t="str">
        <f t="shared" si="2"/>
        <v>7</v>
      </c>
      <c r="P358" s="30" t="str">
        <f t="shared" si="3"/>
        <v>115</v>
      </c>
      <c r="Q358" s="30" t="str">
        <f t="array" ref="Q358">IF(O358="7",IF(P358="000","Sin región al ser un intermunicipal",INDEX(B!$C$2:$C$126,MATCH(EF!P358,B!$A$2:$A$126,0))),"Sin región al ser un ente Estatal")</f>
        <v>Norte</v>
      </c>
      <c r="R358" s="31">
        <f t="array" ref="R358">IF(O358="7",IF(P358="000","N/A",INDEX(B!$D$2:$D$126,MATCH(EF!P358,B!$A$2:$A$126,0))),B!$D$127)</f>
        <v>5417</v>
      </c>
      <c r="S358" s="31">
        <f t="array" ref="S358">IF(O358="7",IF(P358="000","N/A",INDEX(B!$E$2:$E$126,MATCH(EF!P358,B!$A$2:$A$126,0))),B!$E$127)</f>
        <v>5525</v>
      </c>
    </row>
    <row r="359" spans="1:19" ht="15.75" customHeight="1">
      <c r="A359" s="23">
        <f>COUNTIF(A!$A$2:$A$1001,"&lt;="&amp;A!A359)</f>
        <v>149</v>
      </c>
      <c r="B359" s="24">
        <v>358</v>
      </c>
      <c r="C359" s="29" t="str">
        <f t="array" ref="C359">INDEX(A!$A$2:$A$1001,MATCH(EF!B359,EF!$A$2:$A$1001,0))</f>
        <v>Villa Hidalgo</v>
      </c>
      <c r="D359" s="29" t="str">
        <f t="array" ref="D359">INDEX(A!$B$2:$B$1001,MATCH(EF!C359,A!$A$2:$A$1001,0))</f>
        <v>Municipal</v>
      </c>
      <c r="E359" s="29" t="str">
        <f t="array" ref="E359">INDEX(A!$C$2:$C$1001,MATCH(EF!C359,A!$A$2:$A$1001,0))</f>
        <v>Sí</v>
      </c>
      <c r="F359" s="29">
        <f t="array" ref="F359">INDEX(A!$D$2:$D$1001,MATCH(EF!C359,A!$A$2:$A$1001,0))</f>
        <v>116</v>
      </c>
      <c r="G359" s="29" t="str">
        <f t="array" ref="G359">INDEX(A!$E$2:$E$1001,MATCH(EF!C359,A!$A$2:$A$1001,0))</f>
        <v>Gobierno</v>
      </c>
      <c r="H359" s="29" t="str">
        <f t="array" ref="H359">INDEX(A!$F$2:$F$1001,MATCH(EF!C359,A!$A$2:$A$1001,0))</f>
        <v>Ejecutivo</v>
      </c>
      <c r="I359" s="29" t="str">
        <f t="array" ref="I359">INDEX(A!$G$2:$G$1001,MATCH(EF!C359,A!$A$2:$A$1001,0))</f>
        <v>Dependencia</v>
      </c>
      <c r="J359" s="29">
        <f t="array" ref="J359">INDEX(A!$H$2:$H$1001,MATCH(EF!C359,A!$A$2:$A$1001,0))</f>
        <v>1869</v>
      </c>
      <c r="K359" s="29" t="str">
        <f t="array" ref="K359">INDEX(A!$I$2:$I$1001,MATCH(EF!C359,A!$A$2:$A$1001,0))</f>
        <v>NA</v>
      </c>
      <c r="L359" s="29" t="str">
        <f t="array" ref="L359">INDEX(A!$J$2:$J$1001,MATCH(EF!C359,A!$A$2:$A$1001,0))</f>
        <v>NA</v>
      </c>
      <c r="M359" s="29">
        <f t="array" ref="M359">INDEX(A!$K$2:$K$1001,MATCH(EF!C359,A!$A$2:$A$1001,0))</f>
        <v>711600</v>
      </c>
      <c r="N359" s="29">
        <f t="array" ref="N359">INDEX(A!$L$2:$L$1001,MATCH(EF!C359,A!$A$2:$A$1001,0))</f>
        <v>0</v>
      </c>
      <c r="O359" s="30" t="str">
        <f t="shared" si="2"/>
        <v>7</v>
      </c>
      <c r="P359" s="30" t="str">
        <f t="shared" si="3"/>
        <v>116</v>
      </c>
      <c r="Q359" s="30" t="str">
        <f t="array" ref="Q359">IF(O359="7",IF(P359="000","Sin región al ser un intermunicipal",INDEX(B!$C$2:$C$126,MATCH(EF!P359,B!$A$2:$A$126,0))),"Sin región al ser un ente Estatal")</f>
        <v>Altos Norte</v>
      </c>
      <c r="R359" s="31">
        <f t="array" ref="R359">IF(O359="7",IF(P359="000","N/A",INDEX(B!$D$2:$D$126,MATCH(EF!P359,B!$A$2:$A$126,0))),B!$D$127)</f>
        <v>20257</v>
      </c>
      <c r="S359" s="31">
        <f t="array" ref="S359">IF(O359="7",IF(P359="000","N/A",INDEX(B!$E$2:$E$126,MATCH(EF!P359,B!$A$2:$A$126,0))),B!$E$127)</f>
        <v>20088</v>
      </c>
    </row>
    <row r="360" spans="1:19" ht="15.75" customHeight="1">
      <c r="A360" s="23">
        <f>COUNTIF(A!$A$2:$A$1001,"&lt;="&amp;A!A360)</f>
        <v>182</v>
      </c>
      <c r="B360" s="24">
        <v>359</v>
      </c>
      <c r="C360" s="29" t="str">
        <f t="array" ref="C360">INDEX(A!$A$2:$A$1001,MATCH(EF!B360,EF!$A$2:$A$1001,0))</f>
        <v>Villa Purificación</v>
      </c>
      <c r="D360" s="29" t="str">
        <f t="array" ref="D360">INDEX(A!$B$2:$B$1001,MATCH(EF!C360,A!$A$2:$A$1001,0))</f>
        <v>Municipal</v>
      </c>
      <c r="E360" s="29" t="str">
        <f t="array" ref="E360">INDEX(A!$C$2:$C$1001,MATCH(EF!C360,A!$A$2:$A$1001,0))</f>
        <v>Sí</v>
      </c>
      <c r="F360" s="29">
        <f t="array" ref="F360">INDEX(A!$D$2:$D$1001,MATCH(EF!C360,A!$A$2:$A$1001,0))</f>
        <v>68</v>
      </c>
      <c r="G360" s="29" t="str">
        <f t="array" ref="G360">INDEX(A!$E$2:$E$1001,MATCH(EF!C360,A!$A$2:$A$1001,0))</f>
        <v>Gobierno</v>
      </c>
      <c r="H360" s="29" t="str">
        <f t="array" ref="H360">INDEX(A!$F$2:$F$1001,MATCH(EF!C360,A!$A$2:$A$1001,0))</f>
        <v>Ejecutivo</v>
      </c>
      <c r="I360" s="29" t="str">
        <f t="array" ref="I360">INDEX(A!$G$2:$G$1001,MATCH(EF!C360,A!$A$2:$A$1001,0))</f>
        <v>Dependencia</v>
      </c>
      <c r="J360" s="29">
        <f t="array" ref="J360">INDEX(A!$H$2:$H$1001,MATCH(EF!C360,A!$A$2:$A$1001,0))</f>
        <v>1871</v>
      </c>
      <c r="K360" s="29" t="str">
        <f t="array" ref="K360">INDEX(A!$I$2:$I$1001,MATCH(EF!C360,A!$A$2:$A$1001,0))</f>
        <v>NA</v>
      </c>
      <c r="L360" s="29" t="str">
        <f t="array" ref="L360">INDEX(A!$J$2:$J$1001,MATCH(EF!C360,A!$A$2:$A$1001,0))</f>
        <v>NA</v>
      </c>
      <c r="M360" s="29">
        <f t="array" ref="M360">INDEX(A!$K$2:$K$1001,MATCH(EF!C360,A!$A$2:$A$1001,0))</f>
        <v>706800</v>
      </c>
      <c r="N360" s="29">
        <f t="array" ref="N360">INDEX(A!$L$2:$L$1001,MATCH(EF!C360,A!$A$2:$A$1001,0))</f>
        <v>0</v>
      </c>
      <c r="O360" s="30" t="str">
        <f t="shared" si="2"/>
        <v>7</v>
      </c>
      <c r="P360" s="30" t="str">
        <f t="shared" si="3"/>
        <v>068</v>
      </c>
      <c r="Q360" s="30" t="str">
        <f t="array" ref="Q360">IF(O360="7",IF(P360="000","Sin región al ser un intermunicipal",INDEX(B!$C$2:$C$126,MATCH(EF!P360,B!$A$2:$A$126,0))),"Sin región al ser un ente Estatal")</f>
        <v>Costa Sur</v>
      </c>
      <c r="R360" s="31">
        <f t="array" ref="R360">IF(O360="7",IF(P360="000","N/A",INDEX(B!$D$2:$D$126,MATCH(EF!P360,B!$A$2:$A$126,0))),B!$D$127)</f>
        <v>10704</v>
      </c>
      <c r="S360" s="31">
        <f t="array" ref="S360">IF(O360="7",IF(P360="000","N/A",INDEX(B!$E$2:$E$126,MATCH(EF!P360,B!$A$2:$A$126,0))),B!$E$127)</f>
        <v>11303</v>
      </c>
    </row>
    <row r="361" spans="1:19" ht="15.75" customHeight="1">
      <c r="A361" s="23">
        <f>COUNTIF(A!$A$2:$A$1001,"&lt;="&amp;A!A361)</f>
        <v>131</v>
      </c>
      <c r="B361" s="24">
        <v>360</v>
      </c>
      <c r="C361" s="29" t="str">
        <f t="array" ref="C361">INDEX(A!$A$2:$A$1001,MATCH(EF!B361,EF!$A$2:$A$1001,0))</f>
        <v>Yahualica de González Gallo</v>
      </c>
      <c r="D361" s="29" t="str">
        <f t="array" ref="D361">INDEX(A!$B$2:$B$1001,MATCH(EF!C361,A!$A$2:$A$1001,0))</f>
        <v>Municipal</v>
      </c>
      <c r="E361" s="29" t="str">
        <f t="array" ref="E361">INDEX(A!$C$2:$C$1001,MATCH(EF!C361,A!$A$2:$A$1001,0))</f>
        <v>Sí</v>
      </c>
      <c r="F361" s="29">
        <f t="array" ref="F361">INDEX(A!$D$2:$D$1001,MATCH(EF!C361,A!$A$2:$A$1001,0))</f>
        <v>118</v>
      </c>
      <c r="G361" s="29" t="str">
        <f t="array" ref="G361">INDEX(A!$E$2:$E$1001,MATCH(EF!C361,A!$A$2:$A$1001,0))</f>
        <v>Gobierno</v>
      </c>
      <c r="H361" s="29" t="str">
        <f t="array" ref="H361">INDEX(A!$F$2:$F$1001,MATCH(EF!C361,A!$A$2:$A$1001,0))</f>
        <v>Ejecutivo</v>
      </c>
      <c r="I361" s="29" t="str">
        <f t="array" ref="I361">INDEX(A!$G$2:$G$1001,MATCH(EF!C361,A!$A$2:$A$1001,0))</f>
        <v>Dependencia</v>
      </c>
      <c r="J361" s="29">
        <f t="array" ref="J361">INDEX(A!$H$2:$H$1001,MATCH(EF!C361,A!$A$2:$A$1001,0))</f>
        <v>1824</v>
      </c>
      <c r="K361" s="29" t="str">
        <f t="array" ref="K361">INDEX(A!$I$2:$I$1001,MATCH(EF!C361,A!$A$2:$A$1001,0))</f>
        <v>NA</v>
      </c>
      <c r="L361" s="29" t="str">
        <f t="array" ref="L361">INDEX(A!$J$2:$J$1001,MATCH(EF!C361,A!$A$2:$A$1001,0))</f>
        <v>NA</v>
      </c>
      <c r="M361" s="29">
        <f t="array" ref="M361">INDEX(A!$K$2:$K$1001,MATCH(EF!C361,A!$A$2:$A$1001,0))</f>
        <v>711800</v>
      </c>
      <c r="N361" s="29">
        <f t="array" ref="N361">INDEX(A!$L$2:$L$1001,MATCH(EF!C361,A!$A$2:$A$1001,0))</f>
        <v>0</v>
      </c>
      <c r="O361" s="30" t="str">
        <f t="shared" si="2"/>
        <v>7</v>
      </c>
      <c r="P361" s="30" t="str">
        <f t="shared" si="3"/>
        <v>118</v>
      </c>
      <c r="Q361" s="30" t="str">
        <f t="array" ref="Q361">IF(O361="7",IF(P361="000","Sin región al ser un intermunicipal",INDEX(B!$C$2:$C$126,MATCH(EF!P361,B!$A$2:$A$126,0))),"Sin región al ser un ente Estatal")</f>
        <v xml:space="preserve">Altos Sur </v>
      </c>
      <c r="R361" s="31">
        <f t="array" ref="R361">IF(O361="7",IF(P361="000","N/A",INDEX(B!$D$2:$D$126,MATCH(EF!P361,B!$A$2:$A$126,0))),B!$D$127)</f>
        <v>22586</v>
      </c>
      <c r="S361" s="31">
        <f t="array" ref="S361">IF(O361="7",IF(P361="000","N/A",INDEX(B!$E$2:$E$126,MATCH(EF!P361,B!$A$2:$A$126,0))),B!$E$127)</f>
        <v>22394</v>
      </c>
    </row>
    <row r="362" spans="1:19" ht="15.75" customHeight="1">
      <c r="A362" s="23">
        <f>COUNTIF(A!$A$2:$A$1001,"&lt;="&amp;A!A362)</f>
        <v>151</v>
      </c>
      <c r="B362" s="24">
        <v>361</v>
      </c>
      <c r="C362" s="29" t="str">
        <f t="array" ref="C362">INDEX(A!$A$2:$A$1001,MATCH(EF!B362,EF!$A$2:$A$1001,0))</f>
        <v>Zacoalco de Torres</v>
      </c>
      <c r="D362" s="29" t="str">
        <f t="array" ref="D362">INDEX(A!$B$2:$B$1001,MATCH(EF!C362,A!$A$2:$A$1001,0))</f>
        <v>Municipal</v>
      </c>
      <c r="E362" s="29" t="str">
        <f t="array" ref="E362">INDEX(A!$C$2:$C$1001,MATCH(EF!C362,A!$A$2:$A$1001,0))</f>
        <v>Sí</v>
      </c>
      <c r="F362" s="29">
        <f t="array" ref="F362">INDEX(A!$D$2:$D$1001,MATCH(EF!C362,A!$A$2:$A$1001,0))</f>
        <v>119</v>
      </c>
      <c r="G362" s="29" t="str">
        <f t="array" ref="G362">INDEX(A!$E$2:$E$1001,MATCH(EF!C362,A!$A$2:$A$1001,0))</f>
        <v>Gobierno</v>
      </c>
      <c r="H362" s="29" t="str">
        <f t="array" ref="H362">INDEX(A!$F$2:$F$1001,MATCH(EF!C362,A!$A$2:$A$1001,0))</f>
        <v>Ejecutivo</v>
      </c>
      <c r="I362" s="29" t="str">
        <f t="array" ref="I362">INDEX(A!$G$2:$G$1001,MATCH(EF!C362,A!$A$2:$A$1001,0))</f>
        <v>Dependencia</v>
      </c>
      <c r="J362" s="29">
        <f t="array" ref="J362">INDEX(A!$H$2:$H$1001,MATCH(EF!C362,A!$A$2:$A$1001,0))</f>
        <v>1824</v>
      </c>
      <c r="K362" s="29" t="str">
        <f t="array" ref="K362">INDEX(A!$I$2:$I$1001,MATCH(EF!C362,A!$A$2:$A$1001,0))</f>
        <v>NA</v>
      </c>
      <c r="L362" s="29" t="str">
        <f t="array" ref="L362">INDEX(A!$J$2:$J$1001,MATCH(EF!C362,A!$A$2:$A$1001,0))</f>
        <v>NA</v>
      </c>
      <c r="M362" s="29">
        <f t="array" ref="M362">INDEX(A!$K$2:$K$1001,MATCH(EF!C362,A!$A$2:$A$1001,0))</f>
        <v>711900</v>
      </c>
      <c r="N362" s="29">
        <f t="array" ref="N362">INDEX(A!$L$2:$L$1001,MATCH(EF!C362,A!$A$2:$A$1001,0))</f>
        <v>0</v>
      </c>
      <c r="O362" s="30" t="str">
        <f t="shared" si="2"/>
        <v>7</v>
      </c>
      <c r="P362" s="30" t="str">
        <f t="shared" si="3"/>
        <v>119</v>
      </c>
      <c r="Q362" s="30" t="str">
        <f t="array" ref="Q362">IF(O362="7",IF(P362="000","Sin región al ser un intermunicipal",INDEX(B!$C$2:$C$126,MATCH(EF!P362,B!$A$2:$A$126,0))),"Sin región al ser un ente Estatal")</f>
        <v>Lagunas</v>
      </c>
      <c r="R362" s="31">
        <f t="array" ref="R362">IF(O362="7",IF(P362="000","N/A",INDEX(B!$D$2:$D$126,MATCH(EF!P362,B!$A$2:$A$126,0))),B!$D$127)</f>
        <v>28205</v>
      </c>
      <c r="S362" s="31">
        <f t="array" ref="S362">IF(O362="7",IF(P362="000","N/A",INDEX(B!$E$2:$E$126,MATCH(EF!P362,B!$A$2:$A$126,0))),B!$E$127)</f>
        <v>30472</v>
      </c>
    </row>
    <row r="363" spans="1:19" ht="15.75" customHeight="1">
      <c r="A363" s="23">
        <f>COUNTIF(A!$A$2:$A$1001,"&lt;="&amp;A!A363)</f>
        <v>206</v>
      </c>
      <c r="B363" s="24">
        <v>362</v>
      </c>
      <c r="C363" s="29" t="str">
        <f t="array" ref="C363">INDEX(A!$A$2:$A$1001,MATCH(EF!B363,EF!$A$2:$A$1001,0))</f>
        <v>Zapopan</v>
      </c>
      <c r="D363" s="29" t="str">
        <f t="array" ref="D363">INDEX(A!$B$2:$B$1001,MATCH(EF!C363,A!$A$2:$A$1001,0))</f>
        <v>Municipal</v>
      </c>
      <c r="E363" s="29" t="str">
        <f t="array" ref="E363">INDEX(A!$C$2:$C$1001,MATCH(EF!C363,A!$A$2:$A$1001,0))</f>
        <v>Sí</v>
      </c>
      <c r="F363" s="29">
        <f t="array" ref="F363">INDEX(A!$D$2:$D$1001,MATCH(EF!C363,A!$A$2:$A$1001,0))</f>
        <v>120</v>
      </c>
      <c r="G363" s="29" t="str">
        <f t="array" ref="G363">INDEX(A!$E$2:$E$1001,MATCH(EF!C363,A!$A$2:$A$1001,0))</f>
        <v>Gobierno</v>
      </c>
      <c r="H363" s="29" t="str">
        <f t="array" ref="H363">INDEX(A!$F$2:$F$1001,MATCH(EF!C363,A!$A$2:$A$1001,0))</f>
        <v>Ejecutivo</v>
      </c>
      <c r="I363" s="29" t="str">
        <f t="array" ref="I363">INDEX(A!$G$2:$G$1001,MATCH(EF!C363,A!$A$2:$A$1001,0))</f>
        <v>Dependencia</v>
      </c>
      <c r="J363" s="29">
        <f t="array" ref="J363">INDEX(A!$H$2:$H$1001,MATCH(EF!C363,A!$A$2:$A$1001,0))</f>
        <v>1824</v>
      </c>
      <c r="K363" s="29" t="str">
        <f t="array" ref="K363">INDEX(A!$I$2:$I$1001,MATCH(EF!C363,A!$A$2:$A$1001,0))</f>
        <v>NA</v>
      </c>
      <c r="L363" s="29" t="str">
        <f t="array" ref="L363">INDEX(A!$J$2:$J$1001,MATCH(EF!C363,A!$A$2:$A$1001,0))</f>
        <v>NA</v>
      </c>
      <c r="M363" s="29">
        <f t="array" ref="M363">INDEX(A!$K$2:$K$1001,MATCH(EF!C363,A!$A$2:$A$1001,0))</f>
        <v>712000</v>
      </c>
      <c r="N363" s="29">
        <f t="array" ref="N363">INDEX(A!$L$2:$L$1001,MATCH(EF!C363,A!$A$2:$A$1001,0))</f>
        <v>0</v>
      </c>
      <c r="O363" s="30" t="str">
        <f t="shared" si="2"/>
        <v>7</v>
      </c>
      <c r="P363" s="30" t="str">
        <f t="shared" si="3"/>
        <v>120</v>
      </c>
      <c r="Q363" s="30" t="str">
        <f t="array" ref="Q363">IF(O363="7",IF(P363="000","Sin región al ser un intermunicipal",INDEX(B!$C$2:$C$126,MATCH(EF!P363,B!$A$2:$A$126,0))),"Sin región al ser un ente Estatal")</f>
        <v>Centro</v>
      </c>
      <c r="R363" s="31">
        <f t="array" ref="R363">IF(O363="7",IF(P363="000","N/A",INDEX(B!$D$2:$D$126,MATCH(EF!P363,B!$A$2:$A$126,0))),B!$D$127)</f>
        <v>1332272</v>
      </c>
      <c r="S363" s="31">
        <f t="array" ref="S363">IF(O363="7",IF(P363="000","N/A",INDEX(B!$E$2:$E$126,MATCH(EF!P363,B!$A$2:$A$126,0))),B!$E$127)</f>
        <v>1476491</v>
      </c>
    </row>
    <row r="364" spans="1:19" ht="15.75" customHeight="1">
      <c r="A364" s="23">
        <f>COUNTIF(A!$A$2:$A$1001,"&lt;="&amp;A!A364)</f>
        <v>159</v>
      </c>
      <c r="B364" s="24">
        <v>363</v>
      </c>
      <c r="C364" s="29" t="str">
        <f t="array" ref="C364">INDEX(A!$A$2:$A$1001,MATCH(EF!B364,EF!$A$2:$A$1001,0))</f>
        <v>Zapotiltic</v>
      </c>
      <c r="D364" s="29" t="str">
        <f t="array" ref="D364">INDEX(A!$B$2:$B$1001,MATCH(EF!C364,A!$A$2:$A$1001,0))</f>
        <v>Municipal</v>
      </c>
      <c r="E364" s="29" t="str">
        <f t="array" ref="E364">INDEX(A!$C$2:$C$1001,MATCH(EF!C364,A!$A$2:$A$1001,0))</f>
        <v>Sí</v>
      </c>
      <c r="F364" s="29">
        <f t="array" ref="F364">INDEX(A!$D$2:$D$1001,MATCH(EF!C364,A!$A$2:$A$1001,0))</f>
        <v>121</v>
      </c>
      <c r="G364" s="29" t="str">
        <f t="array" ref="G364">INDEX(A!$E$2:$E$1001,MATCH(EF!C364,A!$A$2:$A$1001,0))</f>
        <v>Gobierno</v>
      </c>
      <c r="H364" s="29" t="str">
        <f t="array" ref="H364">INDEX(A!$F$2:$F$1001,MATCH(EF!C364,A!$A$2:$A$1001,0))</f>
        <v>Ejecutivo</v>
      </c>
      <c r="I364" s="29" t="str">
        <f t="array" ref="I364">INDEX(A!$G$2:$G$1001,MATCH(EF!C364,A!$A$2:$A$1001,0))</f>
        <v>Dependencia</v>
      </c>
      <c r="J364" s="29">
        <f t="array" ref="J364">INDEX(A!$H$2:$H$1001,MATCH(EF!C364,A!$A$2:$A$1001,0))</f>
        <v>1824</v>
      </c>
      <c r="K364" s="29" t="str">
        <f t="array" ref="K364">INDEX(A!$I$2:$I$1001,MATCH(EF!C364,A!$A$2:$A$1001,0))</f>
        <v>NA</v>
      </c>
      <c r="L364" s="29" t="str">
        <f t="array" ref="L364">INDEX(A!$J$2:$J$1001,MATCH(EF!C364,A!$A$2:$A$1001,0))</f>
        <v>NA</v>
      </c>
      <c r="M364" s="29">
        <f t="array" ref="M364">INDEX(A!$K$2:$K$1001,MATCH(EF!C364,A!$A$2:$A$1001,0))</f>
        <v>712100</v>
      </c>
      <c r="N364" s="29">
        <f t="array" ref="N364">INDEX(A!$L$2:$L$1001,MATCH(EF!C364,A!$A$2:$A$1001,0))</f>
        <v>0</v>
      </c>
      <c r="O364" s="30" t="str">
        <f t="shared" si="2"/>
        <v>7</v>
      </c>
      <c r="P364" s="30" t="str">
        <f t="shared" si="3"/>
        <v>121</v>
      </c>
      <c r="Q364" s="30" t="str">
        <f t="array" ref="Q364">IF(O364="7",IF(P364="000","Sin región al ser un intermunicipal",INDEX(B!$C$2:$C$126,MATCH(EF!P364,B!$A$2:$A$126,0))),"Sin región al ser un ente Estatal")</f>
        <v>Sur</v>
      </c>
      <c r="R364" s="31">
        <f t="array" ref="R364">IF(O364="7",IF(P364="000","N/A",INDEX(B!$D$2:$D$126,MATCH(EF!P364,B!$A$2:$A$126,0))),B!$D$127)</f>
        <v>29190</v>
      </c>
      <c r="S364" s="31">
        <f t="array" ref="S364">IF(O364="7",IF(P364="000","N/A",INDEX(B!$E$2:$E$126,MATCH(EF!P364,B!$A$2:$A$126,0))),B!$E$127)</f>
        <v>33713</v>
      </c>
    </row>
    <row r="365" spans="1:19" ht="15.75" customHeight="1">
      <c r="A365" s="23">
        <f>COUNTIF(A!$A$2:$A$1001,"&lt;="&amp;A!A365)</f>
        <v>88</v>
      </c>
      <c r="B365" s="24">
        <v>364</v>
      </c>
      <c r="C365" s="29" t="str">
        <f t="array" ref="C365">INDEX(A!$A$2:$A$1001,MATCH(EF!B365,EF!$A$2:$A$1001,0))</f>
        <v>Zapotitlán de Vadillo</v>
      </c>
      <c r="D365" s="29" t="str">
        <f t="array" ref="D365">INDEX(A!$B$2:$B$1001,MATCH(EF!C365,A!$A$2:$A$1001,0))</f>
        <v>Municipal</v>
      </c>
      <c r="E365" s="29" t="str">
        <f t="array" ref="E365">INDEX(A!$C$2:$C$1001,MATCH(EF!C365,A!$A$2:$A$1001,0))</f>
        <v>Sí</v>
      </c>
      <c r="F365" s="29">
        <f t="array" ref="F365">INDEX(A!$D$2:$D$1001,MATCH(EF!C365,A!$A$2:$A$1001,0))</f>
        <v>122</v>
      </c>
      <c r="G365" s="29" t="str">
        <f t="array" ref="G365">INDEX(A!$E$2:$E$1001,MATCH(EF!C365,A!$A$2:$A$1001,0))</f>
        <v>Gobierno</v>
      </c>
      <c r="H365" s="29" t="str">
        <f t="array" ref="H365">INDEX(A!$F$2:$F$1001,MATCH(EF!C365,A!$A$2:$A$1001,0))</f>
        <v>Ejecutivo</v>
      </c>
      <c r="I365" s="29" t="str">
        <f t="array" ref="I365">INDEX(A!$G$2:$G$1001,MATCH(EF!C365,A!$A$2:$A$1001,0))</f>
        <v>Dependencia</v>
      </c>
      <c r="J365" s="29">
        <f t="array" ref="J365">INDEX(A!$H$2:$H$1001,MATCH(EF!C365,A!$A$2:$A$1001,0))</f>
        <v>1886</v>
      </c>
      <c r="K365" s="29" t="str">
        <f t="array" ref="K365">INDEX(A!$I$2:$I$1001,MATCH(EF!C365,A!$A$2:$A$1001,0))</f>
        <v>NA</v>
      </c>
      <c r="L365" s="29" t="str">
        <f t="array" ref="L365">INDEX(A!$J$2:$J$1001,MATCH(EF!C365,A!$A$2:$A$1001,0))</f>
        <v>NA</v>
      </c>
      <c r="M365" s="29">
        <f t="array" ref="M365">INDEX(A!$K$2:$K$1001,MATCH(EF!C365,A!$A$2:$A$1001,0))</f>
        <v>712200</v>
      </c>
      <c r="N365" s="29">
        <f t="array" ref="N365">INDEX(A!$L$2:$L$1001,MATCH(EF!C365,A!$A$2:$A$1001,0))</f>
        <v>0</v>
      </c>
      <c r="O365" s="30" t="str">
        <f t="shared" si="2"/>
        <v>7</v>
      </c>
      <c r="P365" s="30" t="str">
        <f t="shared" si="3"/>
        <v>122</v>
      </c>
      <c r="Q365" s="30" t="str">
        <f t="array" ref="Q365">IF(O365="7",IF(P365="000","Sin región al ser un intermunicipal",INDEX(B!$C$2:$C$126,MATCH(EF!P365,B!$A$2:$A$126,0))),"Sin región al ser un ente Estatal")</f>
        <v>Sur</v>
      </c>
      <c r="R365" s="31">
        <f t="array" ref="R365">IF(O365="7",IF(P365="000","N/A",INDEX(B!$D$2:$D$126,MATCH(EF!P365,B!$A$2:$A$126,0))),B!$D$127)</f>
        <v>7027</v>
      </c>
      <c r="S365" s="31">
        <f t="array" ref="S365">IF(O365="7",IF(P365="000","N/A",INDEX(B!$E$2:$E$126,MATCH(EF!P365,B!$A$2:$A$126,0))),B!$E$127)</f>
        <v>7466</v>
      </c>
    </row>
    <row r="366" spans="1:19" ht="15.75" customHeight="1">
      <c r="A366" s="23">
        <f>COUNTIF(A!$A$2:$A$1001,"&lt;="&amp;A!A366)</f>
        <v>94</v>
      </c>
      <c r="B366" s="24">
        <v>365</v>
      </c>
      <c r="C366" s="29" t="str">
        <f t="array" ref="C366">INDEX(A!$A$2:$A$1001,MATCH(EF!B366,EF!$A$2:$A$1001,0))</f>
        <v>Zapotlán del Rey</v>
      </c>
      <c r="D366" s="29" t="str">
        <f t="array" ref="D366">INDEX(A!$B$2:$B$1001,MATCH(EF!C366,A!$A$2:$A$1001,0))</f>
        <v>Municipal</v>
      </c>
      <c r="E366" s="29" t="str">
        <f t="array" ref="E366">INDEX(A!$C$2:$C$1001,MATCH(EF!C366,A!$A$2:$A$1001,0))</f>
        <v>Sí</v>
      </c>
      <c r="F366" s="29">
        <f t="array" ref="F366">INDEX(A!$D$2:$D$1001,MATCH(EF!C366,A!$A$2:$A$1001,0))</f>
        <v>123</v>
      </c>
      <c r="G366" s="29" t="str">
        <f t="array" ref="G366">INDEX(A!$E$2:$E$1001,MATCH(EF!C366,A!$A$2:$A$1001,0))</f>
        <v>Gobierno</v>
      </c>
      <c r="H366" s="29" t="str">
        <f t="array" ref="H366">INDEX(A!$F$2:$F$1001,MATCH(EF!C366,A!$A$2:$A$1001,0))</f>
        <v>Ejecutivo</v>
      </c>
      <c r="I366" s="29" t="str">
        <f t="array" ref="I366">INDEX(A!$G$2:$G$1001,MATCH(EF!C366,A!$A$2:$A$1001,0))</f>
        <v>Dependencia</v>
      </c>
      <c r="J366" s="29">
        <f t="array" ref="J366">INDEX(A!$H$2:$H$1001,MATCH(EF!C366,A!$A$2:$A$1001,0))</f>
        <v>1913</v>
      </c>
      <c r="K366" s="29" t="str">
        <f t="array" ref="K366">INDEX(A!$I$2:$I$1001,MATCH(EF!C366,A!$A$2:$A$1001,0))</f>
        <v>NA</v>
      </c>
      <c r="L366" s="29" t="str">
        <f t="array" ref="L366">INDEX(A!$J$2:$J$1001,MATCH(EF!C366,A!$A$2:$A$1001,0))</f>
        <v>NA</v>
      </c>
      <c r="M366" s="29">
        <f t="array" ref="M366">INDEX(A!$K$2:$K$1001,MATCH(EF!C366,A!$A$2:$A$1001,0))</f>
        <v>712300</v>
      </c>
      <c r="N366" s="29">
        <f t="array" ref="N366">INDEX(A!$L$2:$L$1001,MATCH(EF!C366,A!$A$2:$A$1001,0))</f>
        <v>0</v>
      </c>
      <c r="O366" s="30" t="str">
        <f t="shared" si="2"/>
        <v>7</v>
      </c>
      <c r="P366" s="30" t="str">
        <f t="shared" si="3"/>
        <v>123</v>
      </c>
      <c r="Q366" s="30" t="str">
        <f t="array" ref="Q366">IF(O366="7",IF(P366="000","Sin región al ser un intermunicipal",INDEX(B!$C$2:$C$126,MATCH(EF!P366,B!$A$2:$A$126,0))),"Sin región al ser un ente Estatal")</f>
        <v xml:space="preserve">Ciénega </v>
      </c>
      <c r="R366" s="31">
        <f t="array" ref="R366">IF(O366="7",IF(P366="000","N/A",INDEX(B!$D$2:$D$126,MATCH(EF!P366,B!$A$2:$A$126,0))),B!$D$127)</f>
        <v>17893</v>
      </c>
      <c r="S366" s="31">
        <f t="array" ref="S366">IF(O366="7",IF(P366="000","N/A",INDEX(B!$E$2:$E$126,MATCH(EF!P366,B!$A$2:$A$126,0))),B!$E$127)</f>
        <v>19279</v>
      </c>
    </row>
    <row r="367" spans="1:19" ht="15.75" customHeight="1">
      <c r="A367" s="23">
        <f>COUNTIF(A!$A$2:$A$1001,"&lt;="&amp;A!A367)</f>
        <v>96</v>
      </c>
      <c r="B367" s="24">
        <v>366</v>
      </c>
      <c r="C367" s="29" t="str">
        <f t="array" ref="C367">INDEX(A!$A$2:$A$1001,MATCH(EF!B367,EF!$A$2:$A$1001,0))</f>
        <v>Zapotlán el Grande</v>
      </c>
      <c r="D367" s="29" t="str">
        <f t="array" ref="D367">INDEX(A!$B$2:$B$1001,MATCH(EF!C367,A!$A$2:$A$1001,0))</f>
        <v>Municipal</v>
      </c>
      <c r="E367" s="29" t="str">
        <f t="array" ref="E367">INDEX(A!$C$2:$C$1001,MATCH(EF!C367,A!$A$2:$A$1001,0))</f>
        <v>Sí</v>
      </c>
      <c r="F367" s="29">
        <f t="array" ref="F367">INDEX(A!$D$2:$D$1001,MATCH(EF!C367,A!$A$2:$A$1001,0))</f>
        <v>23</v>
      </c>
      <c r="G367" s="29" t="str">
        <f t="array" ref="G367">INDEX(A!$E$2:$E$1001,MATCH(EF!C367,A!$A$2:$A$1001,0))</f>
        <v>Gobierno</v>
      </c>
      <c r="H367" s="29" t="str">
        <f t="array" ref="H367">INDEX(A!$F$2:$F$1001,MATCH(EF!C367,A!$A$2:$A$1001,0))</f>
        <v>Ejecutivo</v>
      </c>
      <c r="I367" s="29" t="str">
        <f t="array" ref="I367">INDEX(A!$G$2:$G$1001,MATCH(EF!C367,A!$A$2:$A$1001,0))</f>
        <v>Dependencia</v>
      </c>
      <c r="J367" s="29">
        <f t="array" ref="J367">INDEX(A!$H$2:$H$1001,MATCH(EF!C367,A!$A$2:$A$1001,0))</f>
        <v>1824</v>
      </c>
      <c r="K367" s="29" t="str">
        <f t="array" ref="K367">INDEX(A!$I$2:$I$1001,MATCH(EF!C367,A!$A$2:$A$1001,0))</f>
        <v>NA</v>
      </c>
      <c r="L367" s="29" t="str">
        <f t="array" ref="L367">INDEX(A!$J$2:$J$1001,MATCH(EF!C367,A!$A$2:$A$1001,0))</f>
        <v xml:space="preserve">Zapotlán el Grande
Decreto número 16474
Ciudad Guzmán
Decreto número </v>
      </c>
      <c r="M367" s="29">
        <f t="array" ref="M367">INDEX(A!$K$2:$K$1001,MATCH(EF!C367,A!$A$2:$A$1001,0))</f>
        <v>702300</v>
      </c>
      <c r="N367" s="29">
        <f t="array" ref="N367">INDEX(A!$L$2:$L$1001,MATCH(EF!C367,A!$A$2:$A$1001,0))</f>
        <v>0</v>
      </c>
      <c r="O367" s="30" t="str">
        <f t="shared" si="2"/>
        <v>7</v>
      </c>
      <c r="P367" s="30" t="str">
        <f t="shared" si="3"/>
        <v>023</v>
      </c>
      <c r="Q367" s="30" t="str">
        <f t="array" ref="Q367">IF(O367="7",IF(P367="000","Sin región al ser un intermunicipal",INDEX(B!$C$2:$C$126,MATCH(EF!P367,B!$A$2:$A$126,0))),"Sin región al ser un ente Estatal")</f>
        <v>Sur</v>
      </c>
      <c r="R367" s="31">
        <f t="array" ref="R367">IF(O367="7",IF(P367="000","N/A",INDEX(B!$D$2:$D$126,MATCH(EF!P367,B!$A$2:$A$126,0))),B!$D$127)</f>
        <v>105423</v>
      </c>
      <c r="S367" s="31">
        <f t="array" ref="S367">IF(O367="7",IF(P367="000","N/A",INDEX(B!$E$2:$E$126,MATCH(EF!P367,B!$A$2:$A$126,0))),B!$E$127)</f>
        <v>115141</v>
      </c>
    </row>
    <row r="368" spans="1:19" ht="15.75" customHeight="1">
      <c r="A368" s="23">
        <f>COUNTIF(A!$A$2:$A$1001,"&lt;="&amp;A!A368)</f>
        <v>106</v>
      </c>
      <c r="B368" s="24">
        <v>367</v>
      </c>
      <c r="C368" s="29" t="str">
        <f t="array" ref="C368">INDEX(A!$A$2:$A$1001,MATCH(EF!B368,EF!$A$2:$A$1001,0))</f>
        <v>Zapotlanejo</v>
      </c>
      <c r="D368" s="29" t="str">
        <f t="array" ref="D368">INDEX(A!$B$2:$B$1001,MATCH(EF!C368,A!$A$2:$A$1001,0))</f>
        <v>Municipal</v>
      </c>
      <c r="E368" s="29" t="str">
        <f t="array" ref="E368">INDEX(A!$C$2:$C$1001,MATCH(EF!C368,A!$A$2:$A$1001,0))</f>
        <v>Sí</v>
      </c>
      <c r="F368" s="29">
        <f t="array" ref="F368">INDEX(A!$D$2:$D$1001,MATCH(EF!C368,A!$A$2:$A$1001,0))</f>
        <v>124</v>
      </c>
      <c r="G368" s="29" t="str">
        <f t="array" ref="G368">INDEX(A!$E$2:$E$1001,MATCH(EF!C368,A!$A$2:$A$1001,0))</f>
        <v>Gobierno</v>
      </c>
      <c r="H368" s="29" t="str">
        <f t="array" ref="H368">INDEX(A!$F$2:$F$1001,MATCH(EF!C368,A!$A$2:$A$1001,0))</f>
        <v>Ejecutivo</v>
      </c>
      <c r="I368" s="29" t="str">
        <f t="array" ref="I368">INDEX(A!$G$2:$G$1001,MATCH(EF!C368,A!$A$2:$A$1001,0))</f>
        <v>Dependencia</v>
      </c>
      <c r="J368" s="29">
        <f t="array" ref="J368">INDEX(A!$H$2:$H$1001,MATCH(EF!C368,A!$A$2:$A$1001,0))</f>
        <v>1824</v>
      </c>
      <c r="K368" s="29" t="str">
        <f t="array" ref="K368">INDEX(A!$I$2:$I$1001,MATCH(EF!C368,A!$A$2:$A$1001,0))</f>
        <v>NA</v>
      </c>
      <c r="L368" s="29" t="str">
        <f t="array" ref="L368">INDEX(A!$J$2:$J$1001,MATCH(EF!C368,A!$A$2:$A$1001,0))</f>
        <v>NA</v>
      </c>
      <c r="M368" s="29">
        <f t="array" ref="M368">INDEX(A!$K$2:$K$1001,MATCH(EF!C368,A!$A$2:$A$1001,0))</f>
        <v>712400</v>
      </c>
      <c r="N368" s="29">
        <f t="array" ref="N368">INDEX(A!$L$2:$L$1001,MATCH(EF!C368,A!$A$2:$A$1001,0))</f>
        <v>0</v>
      </c>
      <c r="O368" s="30" t="str">
        <f t="shared" si="2"/>
        <v>7</v>
      </c>
      <c r="P368" s="30" t="str">
        <f t="shared" si="3"/>
        <v>124</v>
      </c>
      <c r="Q368" s="30" t="str">
        <f t="array" ref="Q368">IF(O368="7",IF(P368="000","Sin región al ser un intermunicipal",INDEX(B!$C$2:$C$126,MATCH(EF!P368,B!$A$2:$A$126,0))),"Sin región al ser un ente Estatal")</f>
        <v>Centro</v>
      </c>
      <c r="R368" s="31">
        <f t="array" ref="R368">IF(O368="7",IF(P368="000","N/A",INDEX(B!$D$2:$D$126,MATCH(EF!P368,B!$A$2:$A$126,0))),B!$D$127)</f>
        <v>68519</v>
      </c>
      <c r="S368" s="31">
        <f t="array" ref="S368">IF(O368="7",IF(P368="000","N/A",INDEX(B!$E$2:$E$126,MATCH(EF!P368,B!$A$2:$A$126,0))),B!$E$127)</f>
        <v>64806</v>
      </c>
    </row>
    <row r="369" spans="1:19" ht="15.75" customHeight="1">
      <c r="A369" s="23">
        <f>COUNTIF(A!$A$2:$A$1001,"&lt;="&amp;A!A369)</f>
        <v>0</v>
      </c>
      <c r="B369" s="24">
        <v>368</v>
      </c>
      <c r="C369" s="29" t="e">
        <f t="array" ref="C369">INDEX(A!$A$2:$A$1001,MATCH(EF!B369,EF!$A$2:$A$1001,0))</f>
        <v>#N/A</v>
      </c>
      <c r="D369" s="29" t="e">
        <f t="array" ref="D369">INDEX(A!$B$2:$B$1001,MATCH(EF!C369,A!$A$2:$A$1001,0))</f>
        <v>#N/A</v>
      </c>
      <c r="E369" s="29" t="e">
        <f t="array" ref="E369">INDEX(A!$C$2:$C$1001,MATCH(EF!C369,A!$A$2:$A$1001,0))</f>
        <v>#N/A</v>
      </c>
      <c r="F369" s="29" t="e">
        <f t="array" ref="F369">INDEX(A!$D$2:$D$1001,MATCH(EF!C369,A!$A$2:$A$1001,0))</f>
        <v>#N/A</v>
      </c>
      <c r="G369" s="29" t="e">
        <f t="array" ref="G369">INDEX(A!$E$2:$E$1001,MATCH(EF!C369,A!$A$2:$A$1001,0))</f>
        <v>#N/A</v>
      </c>
      <c r="H369" s="29" t="e">
        <f t="array" ref="H369">INDEX(A!$F$2:$F$1001,MATCH(EF!C369,A!$A$2:$A$1001,0))</f>
        <v>#N/A</v>
      </c>
      <c r="I369" s="29" t="e">
        <f t="array" ref="I369">INDEX(A!$G$2:$G$1001,MATCH(EF!C369,A!$A$2:$A$1001,0))</f>
        <v>#N/A</v>
      </c>
      <c r="J369" s="29" t="e">
        <f t="array" ref="J369">INDEX(A!$H$2:$H$1001,MATCH(EF!C369,A!$A$2:$A$1001,0))</f>
        <v>#N/A</v>
      </c>
      <c r="K369" s="29" t="e">
        <f t="array" ref="K369">INDEX(A!$I$2:$I$1001,MATCH(EF!C369,A!$A$2:$A$1001,0))</f>
        <v>#N/A</v>
      </c>
      <c r="L369" s="29" t="e">
        <f t="array" ref="L369">INDEX(A!$J$2:$J$1001,MATCH(EF!C369,A!$A$2:$A$1001,0))</f>
        <v>#N/A</v>
      </c>
      <c r="M369" s="29" t="e">
        <f t="array" ref="M369">INDEX(A!$K$2:$K$1001,MATCH(EF!C369,A!$A$2:$A$1001,0))</f>
        <v>#N/A</v>
      </c>
      <c r="N369" s="29" t="e">
        <f t="array" ref="N369">INDEX(A!$L$2:$L$1001,MATCH(EF!C369,A!$A$2:$A$1001,0))</f>
        <v>#N/A</v>
      </c>
      <c r="O369" s="30" t="e">
        <f t="shared" si="2"/>
        <v>#N/A</v>
      </c>
      <c r="P369" s="30" t="e">
        <f t="shared" si="3"/>
        <v>#N/A</v>
      </c>
      <c r="Q369" s="30" t="e">
        <f t="array" ref="Q369">IF(O369="7",IF(P369="000","Sin región al ser un intermunicipal",INDEX(B!$C$2:$C$126,MATCH(EF!P369,B!$A$2:$A$126,0))),"Sin región al ser un ente Estatal")</f>
        <v>#N/A</v>
      </c>
      <c r="R369" s="31" t="e">
        <f t="array" ref="R369">IF(O369="7",IF(P369="000","N/A",INDEX(B!$D$2:$D$126,MATCH(EF!P369,B!$A$2:$A$126,0))),B!$D$127)</f>
        <v>#N/A</v>
      </c>
      <c r="S369" s="31" t="e">
        <f t="array" ref="S369">IF(O369="7",IF(P369="000","N/A",INDEX(B!$E$2:$E$126,MATCH(EF!P369,B!$A$2:$A$126,0))),B!$E$127)</f>
        <v>#N/A</v>
      </c>
    </row>
    <row r="370" spans="1:19" ht="15.75" customHeight="1">
      <c r="A370" s="23">
        <f>COUNTIF(A!$A$2:$A$1001,"&lt;="&amp;A!A370)</f>
        <v>0</v>
      </c>
      <c r="B370" s="24">
        <v>369</v>
      </c>
      <c r="C370" s="29" t="e">
        <f t="array" ref="C370">INDEX(A!$A$2:$A$1001,MATCH(EF!B370,EF!$A$2:$A$1001,0))</f>
        <v>#N/A</v>
      </c>
      <c r="D370" s="29" t="e">
        <f t="array" ref="D370">INDEX(A!$B$2:$B$1001,MATCH(EF!C370,A!$A$2:$A$1001,0))</f>
        <v>#N/A</v>
      </c>
      <c r="E370" s="29" t="e">
        <f t="array" ref="E370">INDEX(A!$C$2:$C$1001,MATCH(EF!C370,A!$A$2:$A$1001,0))</f>
        <v>#N/A</v>
      </c>
      <c r="F370" s="29" t="e">
        <f t="array" ref="F370">INDEX(A!$D$2:$D$1001,MATCH(EF!C370,A!$A$2:$A$1001,0))</f>
        <v>#N/A</v>
      </c>
      <c r="G370" s="29" t="e">
        <f t="array" ref="G370">INDEX(A!$E$2:$E$1001,MATCH(EF!C370,A!$A$2:$A$1001,0))</f>
        <v>#N/A</v>
      </c>
      <c r="H370" s="29" t="e">
        <f t="array" ref="H370">INDEX(A!$F$2:$F$1001,MATCH(EF!C370,A!$A$2:$A$1001,0))</f>
        <v>#N/A</v>
      </c>
      <c r="I370" s="29" t="e">
        <f t="array" ref="I370">INDEX(A!$G$2:$G$1001,MATCH(EF!C370,A!$A$2:$A$1001,0))</f>
        <v>#N/A</v>
      </c>
      <c r="J370" s="29" t="e">
        <f t="array" ref="J370">INDEX(A!$H$2:$H$1001,MATCH(EF!C370,A!$A$2:$A$1001,0))</f>
        <v>#N/A</v>
      </c>
      <c r="K370" s="29" t="e">
        <f t="array" ref="K370">INDEX(A!$I$2:$I$1001,MATCH(EF!C370,A!$A$2:$A$1001,0))</f>
        <v>#N/A</v>
      </c>
      <c r="L370" s="29" t="e">
        <f t="array" ref="L370">INDEX(A!$J$2:$J$1001,MATCH(EF!C370,A!$A$2:$A$1001,0))</f>
        <v>#N/A</v>
      </c>
      <c r="M370" s="29" t="e">
        <f t="array" ref="M370">INDEX(A!$K$2:$K$1001,MATCH(EF!C370,A!$A$2:$A$1001,0))</f>
        <v>#N/A</v>
      </c>
      <c r="N370" s="29" t="e">
        <f t="array" ref="N370">INDEX(A!$L$2:$L$1001,MATCH(EF!C370,A!$A$2:$A$1001,0))</f>
        <v>#N/A</v>
      </c>
      <c r="O370" s="30" t="e">
        <f t="shared" si="2"/>
        <v>#N/A</v>
      </c>
      <c r="P370" s="30" t="e">
        <f t="shared" si="3"/>
        <v>#N/A</v>
      </c>
      <c r="Q370" s="30" t="e">
        <f t="array" ref="Q370">IF(O370="7",IF(P370="000","Sin región al ser un intermunicipal",INDEX(B!$C$2:$C$126,MATCH(EF!P370,B!$A$2:$A$126,0))),"Sin región al ser un ente Estatal")</f>
        <v>#N/A</v>
      </c>
      <c r="R370" s="31" t="e">
        <f t="array" ref="R370">IF(O370="7",IF(P370="000","N/A",INDEX(B!$D$2:$D$126,MATCH(EF!P370,B!$A$2:$A$126,0))),B!$D$127)</f>
        <v>#N/A</v>
      </c>
      <c r="S370" s="31" t="e">
        <f t="array" ref="S370">IF(O370="7",IF(P370="000","N/A",INDEX(B!$E$2:$E$126,MATCH(EF!P370,B!$A$2:$A$126,0))),B!$E$127)</f>
        <v>#N/A</v>
      </c>
    </row>
    <row r="371" spans="1:19" ht="15.75" customHeight="1">
      <c r="A371" s="23">
        <f>COUNTIF(A!$A$2:$A$1001,"&lt;="&amp;A!A371)</f>
        <v>0</v>
      </c>
      <c r="B371" s="24">
        <v>370</v>
      </c>
      <c r="C371" s="29" t="e">
        <f t="array" ref="C371">INDEX(A!$A$2:$A$1001,MATCH(EF!B371,EF!$A$2:$A$1001,0))</f>
        <v>#N/A</v>
      </c>
      <c r="D371" s="29" t="e">
        <f t="array" ref="D371">INDEX(A!$B$2:$B$1001,MATCH(EF!C371,A!$A$2:$A$1001,0))</f>
        <v>#N/A</v>
      </c>
      <c r="E371" s="29" t="e">
        <f t="array" ref="E371">INDEX(A!$C$2:$C$1001,MATCH(EF!C371,A!$A$2:$A$1001,0))</f>
        <v>#N/A</v>
      </c>
      <c r="F371" s="29" t="e">
        <f t="array" ref="F371">INDEX(A!$D$2:$D$1001,MATCH(EF!C371,A!$A$2:$A$1001,0))</f>
        <v>#N/A</v>
      </c>
      <c r="G371" s="29" t="e">
        <f t="array" ref="G371">INDEX(A!$E$2:$E$1001,MATCH(EF!C371,A!$A$2:$A$1001,0))</f>
        <v>#N/A</v>
      </c>
      <c r="H371" s="29" t="e">
        <f t="array" ref="H371">INDEX(A!$F$2:$F$1001,MATCH(EF!C371,A!$A$2:$A$1001,0))</f>
        <v>#N/A</v>
      </c>
      <c r="I371" s="29" t="e">
        <f t="array" ref="I371">INDEX(A!$G$2:$G$1001,MATCH(EF!C371,A!$A$2:$A$1001,0))</f>
        <v>#N/A</v>
      </c>
      <c r="J371" s="29" t="e">
        <f t="array" ref="J371">INDEX(A!$H$2:$H$1001,MATCH(EF!C371,A!$A$2:$A$1001,0))</f>
        <v>#N/A</v>
      </c>
      <c r="K371" s="29" t="e">
        <f t="array" ref="K371">INDEX(A!$I$2:$I$1001,MATCH(EF!C371,A!$A$2:$A$1001,0))</f>
        <v>#N/A</v>
      </c>
      <c r="L371" s="29" t="e">
        <f t="array" ref="L371">INDEX(A!$J$2:$J$1001,MATCH(EF!C371,A!$A$2:$A$1001,0))</f>
        <v>#N/A</v>
      </c>
      <c r="M371" s="29" t="e">
        <f t="array" ref="M371">INDEX(A!$K$2:$K$1001,MATCH(EF!C371,A!$A$2:$A$1001,0))</f>
        <v>#N/A</v>
      </c>
      <c r="N371" s="29" t="e">
        <f t="array" ref="N371">INDEX(A!$L$2:$L$1001,MATCH(EF!C371,A!$A$2:$A$1001,0))</f>
        <v>#N/A</v>
      </c>
      <c r="O371" s="30" t="e">
        <f t="shared" si="2"/>
        <v>#N/A</v>
      </c>
      <c r="P371" s="30" t="e">
        <f t="shared" si="3"/>
        <v>#N/A</v>
      </c>
      <c r="Q371" s="30" t="e">
        <f t="array" ref="Q371">IF(O371="7",IF(P371="000","Sin región al ser un intermunicipal",INDEX(B!$C$2:$C$126,MATCH(EF!P371,B!$A$2:$A$126,0))),"Sin región al ser un ente Estatal")</f>
        <v>#N/A</v>
      </c>
      <c r="R371" s="31" t="e">
        <f t="array" ref="R371">IF(O371="7",IF(P371="000","N/A",INDEX(B!$D$2:$D$126,MATCH(EF!P371,B!$A$2:$A$126,0))),B!$D$127)</f>
        <v>#N/A</v>
      </c>
      <c r="S371" s="31" t="e">
        <f t="array" ref="S371">IF(O371="7",IF(P371="000","N/A",INDEX(B!$E$2:$E$126,MATCH(EF!P371,B!$A$2:$A$126,0))),B!$E$127)</f>
        <v>#N/A</v>
      </c>
    </row>
    <row r="372" spans="1:19" ht="15.75" customHeight="1">
      <c r="A372" s="23">
        <f>COUNTIF(A!$A$2:$A$1001,"&lt;="&amp;A!A372)</f>
        <v>0</v>
      </c>
      <c r="B372" s="24">
        <v>371</v>
      </c>
      <c r="C372" s="29" t="e">
        <f t="array" ref="C372">INDEX(A!$A$2:$A$1001,MATCH(EF!B372,EF!$A$2:$A$1001,0))</f>
        <v>#N/A</v>
      </c>
      <c r="D372" s="29" t="e">
        <f t="array" ref="D372">INDEX(A!$B$2:$B$1001,MATCH(EF!C372,A!$A$2:$A$1001,0))</f>
        <v>#N/A</v>
      </c>
      <c r="E372" s="29" t="e">
        <f t="array" ref="E372">INDEX(A!$C$2:$C$1001,MATCH(EF!C372,A!$A$2:$A$1001,0))</f>
        <v>#N/A</v>
      </c>
      <c r="F372" s="29" t="e">
        <f t="array" ref="F372">INDEX(A!$D$2:$D$1001,MATCH(EF!C372,A!$A$2:$A$1001,0))</f>
        <v>#N/A</v>
      </c>
      <c r="G372" s="29" t="e">
        <f t="array" ref="G372">INDEX(A!$E$2:$E$1001,MATCH(EF!C372,A!$A$2:$A$1001,0))</f>
        <v>#N/A</v>
      </c>
      <c r="H372" s="29" t="e">
        <f t="array" ref="H372">INDEX(A!$F$2:$F$1001,MATCH(EF!C372,A!$A$2:$A$1001,0))</f>
        <v>#N/A</v>
      </c>
      <c r="I372" s="29" t="e">
        <f t="array" ref="I372">INDEX(A!$G$2:$G$1001,MATCH(EF!C372,A!$A$2:$A$1001,0))</f>
        <v>#N/A</v>
      </c>
      <c r="J372" s="29" t="e">
        <f t="array" ref="J372">INDEX(A!$H$2:$H$1001,MATCH(EF!C372,A!$A$2:$A$1001,0))</f>
        <v>#N/A</v>
      </c>
      <c r="K372" s="29" t="e">
        <f t="array" ref="K372">INDEX(A!$I$2:$I$1001,MATCH(EF!C372,A!$A$2:$A$1001,0))</f>
        <v>#N/A</v>
      </c>
      <c r="L372" s="29" t="e">
        <f t="array" ref="L372">INDEX(A!$J$2:$J$1001,MATCH(EF!C372,A!$A$2:$A$1001,0))</f>
        <v>#N/A</v>
      </c>
      <c r="M372" s="29" t="e">
        <f t="array" ref="M372">INDEX(A!$K$2:$K$1001,MATCH(EF!C372,A!$A$2:$A$1001,0))</f>
        <v>#N/A</v>
      </c>
      <c r="N372" s="29" t="e">
        <f t="array" ref="N372">INDEX(A!$L$2:$L$1001,MATCH(EF!C372,A!$A$2:$A$1001,0))</f>
        <v>#N/A</v>
      </c>
      <c r="O372" s="30" t="e">
        <f t="shared" si="2"/>
        <v>#N/A</v>
      </c>
      <c r="P372" s="30" t="e">
        <f t="shared" si="3"/>
        <v>#N/A</v>
      </c>
      <c r="Q372" s="30" t="e">
        <f t="array" ref="Q372">IF(O372="7",IF(P372="000","Sin región al ser un intermunicipal",INDEX(B!$C$2:$C$126,MATCH(EF!P372,B!$A$2:$A$126,0))),"Sin región al ser un ente Estatal")</f>
        <v>#N/A</v>
      </c>
      <c r="R372" s="31" t="e">
        <f t="array" ref="R372">IF(O372="7",IF(P372="000","N/A",INDEX(B!$D$2:$D$126,MATCH(EF!P372,B!$A$2:$A$126,0))),B!$D$127)</f>
        <v>#N/A</v>
      </c>
      <c r="S372" s="31" t="e">
        <f t="array" ref="S372">IF(O372="7",IF(P372="000","N/A",INDEX(B!$E$2:$E$126,MATCH(EF!P372,B!$A$2:$A$126,0))),B!$E$127)</f>
        <v>#N/A</v>
      </c>
    </row>
    <row r="373" spans="1:19" ht="15.75" customHeight="1">
      <c r="A373" s="23">
        <f>COUNTIF(A!$A$2:$A$1001,"&lt;="&amp;A!A373)</f>
        <v>0</v>
      </c>
      <c r="B373" s="24">
        <v>372</v>
      </c>
      <c r="C373" s="29" t="e">
        <f t="array" ref="C373">INDEX(A!$A$2:$A$1001,MATCH(EF!B373,EF!$A$2:$A$1001,0))</f>
        <v>#N/A</v>
      </c>
      <c r="D373" s="29" t="e">
        <f t="array" ref="D373">INDEX(A!$B$2:$B$1001,MATCH(EF!C373,A!$A$2:$A$1001,0))</f>
        <v>#N/A</v>
      </c>
      <c r="E373" s="29" t="e">
        <f t="array" ref="E373">INDEX(A!$C$2:$C$1001,MATCH(EF!C373,A!$A$2:$A$1001,0))</f>
        <v>#N/A</v>
      </c>
      <c r="F373" s="29" t="e">
        <f t="array" ref="F373">INDEX(A!$D$2:$D$1001,MATCH(EF!C373,A!$A$2:$A$1001,0))</f>
        <v>#N/A</v>
      </c>
      <c r="G373" s="29" t="e">
        <f t="array" ref="G373">INDEX(A!$E$2:$E$1001,MATCH(EF!C373,A!$A$2:$A$1001,0))</f>
        <v>#N/A</v>
      </c>
      <c r="H373" s="29" t="e">
        <f t="array" ref="H373">INDEX(A!$F$2:$F$1001,MATCH(EF!C373,A!$A$2:$A$1001,0))</f>
        <v>#N/A</v>
      </c>
      <c r="I373" s="29" t="e">
        <f t="array" ref="I373">INDEX(A!$G$2:$G$1001,MATCH(EF!C373,A!$A$2:$A$1001,0))</f>
        <v>#N/A</v>
      </c>
      <c r="J373" s="29" t="e">
        <f t="array" ref="J373">INDEX(A!$H$2:$H$1001,MATCH(EF!C373,A!$A$2:$A$1001,0))</f>
        <v>#N/A</v>
      </c>
      <c r="K373" s="29" t="e">
        <f t="array" ref="K373">INDEX(A!$I$2:$I$1001,MATCH(EF!C373,A!$A$2:$A$1001,0))</f>
        <v>#N/A</v>
      </c>
      <c r="L373" s="29" t="e">
        <f t="array" ref="L373">INDEX(A!$J$2:$J$1001,MATCH(EF!C373,A!$A$2:$A$1001,0))</f>
        <v>#N/A</v>
      </c>
      <c r="M373" s="29" t="e">
        <f t="array" ref="M373">INDEX(A!$K$2:$K$1001,MATCH(EF!C373,A!$A$2:$A$1001,0))</f>
        <v>#N/A</v>
      </c>
      <c r="N373" s="29" t="e">
        <f t="array" ref="N373">INDEX(A!$L$2:$L$1001,MATCH(EF!C373,A!$A$2:$A$1001,0))</f>
        <v>#N/A</v>
      </c>
      <c r="O373" s="30" t="e">
        <f t="shared" si="2"/>
        <v>#N/A</v>
      </c>
      <c r="P373" s="30" t="e">
        <f t="shared" si="3"/>
        <v>#N/A</v>
      </c>
      <c r="Q373" s="30" t="e">
        <f t="array" ref="Q373">IF(O373="7",IF(P373="000","Sin región al ser un intermunicipal",INDEX(B!$C$2:$C$126,MATCH(EF!P373,B!$A$2:$A$126,0))),"Sin región al ser un ente Estatal")</f>
        <v>#N/A</v>
      </c>
      <c r="R373" s="31" t="e">
        <f t="array" ref="R373">IF(O373="7",IF(P373="000","N/A",INDEX(B!$D$2:$D$126,MATCH(EF!P373,B!$A$2:$A$126,0))),B!$D$127)</f>
        <v>#N/A</v>
      </c>
      <c r="S373" s="31" t="e">
        <f t="array" ref="S373">IF(O373="7",IF(P373="000","N/A",INDEX(B!$E$2:$E$126,MATCH(EF!P373,B!$A$2:$A$126,0))),B!$E$127)</f>
        <v>#N/A</v>
      </c>
    </row>
    <row r="374" spans="1:19" ht="15.75" customHeight="1">
      <c r="A374" s="23">
        <f>COUNTIF(A!$A$2:$A$1001,"&lt;="&amp;A!A374)</f>
        <v>0</v>
      </c>
      <c r="B374" s="24">
        <v>373</v>
      </c>
      <c r="C374" s="29" t="e">
        <f t="array" ref="C374">INDEX(A!$A$2:$A$1001,MATCH(EF!B374,EF!$A$2:$A$1001,0))</f>
        <v>#N/A</v>
      </c>
      <c r="D374" s="29" t="e">
        <f t="array" ref="D374">INDEX(A!$B$2:$B$1001,MATCH(EF!C374,A!$A$2:$A$1001,0))</f>
        <v>#N/A</v>
      </c>
      <c r="E374" s="29" t="e">
        <f t="array" ref="E374">INDEX(A!$C$2:$C$1001,MATCH(EF!C374,A!$A$2:$A$1001,0))</f>
        <v>#N/A</v>
      </c>
      <c r="F374" s="29" t="e">
        <f t="array" ref="F374">INDEX(A!$D$2:$D$1001,MATCH(EF!C374,A!$A$2:$A$1001,0))</f>
        <v>#N/A</v>
      </c>
      <c r="G374" s="29" t="e">
        <f t="array" ref="G374">INDEX(A!$E$2:$E$1001,MATCH(EF!C374,A!$A$2:$A$1001,0))</f>
        <v>#N/A</v>
      </c>
      <c r="H374" s="29" t="e">
        <f t="array" ref="H374">INDEX(A!$F$2:$F$1001,MATCH(EF!C374,A!$A$2:$A$1001,0))</f>
        <v>#N/A</v>
      </c>
      <c r="I374" s="29" t="e">
        <f t="array" ref="I374">INDEX(A!$G$2:$G$1001,MATCH(EF!C374,A!$A$2:$A$1001,0))</f>
        <v>#N/A</v>
      </c>
      <c r="J374" s="29" t="e">
        <f t="array" ref="J374">INDEX(A!$H$2:$H$1001,MATCH(EF!C374,A!$A$2:$A$1001,0))</f>
        <v>#N/A</v>
      </c>
      <c r="K374" s="29" t="e">
        <f t="array" ref="K374">INDEX(A!$I$2:$I$1001,MATCH(EF!C374,A!$A$2:$A$1001,0))</f>
        <v>#N/A</v>
      </c>
      <c r="L374" s="29" t="e">
        <f t="array" ref="L374">INDEX(A!$J$2:$J$1001,MATCH(EF!C374,A!$A$2:$A$1001,0))</f>
        <v>#N/A</v>
      </c>
      <c r="M374" s="29" t="e">
        <f t="array" ref="M374">INDEX(A!$K$2:$K$1001,MATCH(EF!C374,A!$A$2:$A$1001,0))</f>
        <v>#N/A</v>
      </c>
      <c r="N374" s="29" t="e">
        <f t="array" ref="N374">INDEX(A!$L$2:$L$1001,MATCH(EF!C374,A!$A$2:$A$1001,0))</f>
        <v>#N/A</v>
      </c>
      <c r="O374" s="30" t="e">
        <f t="shared" si="2"/>
        <v>#N/A</v>
      </c>
      <c r="P374" s="30" t="e">
        <f t="shared" si="3"/>
        <v>#N/A</v>
      </c>
      <c r="Q374" s="30" t="e">
        <f t="array" ref="Q374">IF(O374="7",IF(P374="000","Sin región al ser un intermunicipal",INDEX(B!$C$2:$C$126,MATCH(EF!P374,B!$A$2:$A$126,0))),"Sin región al ser un ente Estatal")</f>
        <v>#N/A</v>
      </c>
      <c r="R374" s="31" t="e">
        <f t="array" ref="R374">IF(O374="7",IF(P374="000","N/A",INDEX(B!$D$2:$D$126,MATCH(EF!P374,B!$A$2:$A$126,0))),B!$D$127)</f>
        <v>#N/A</v>
      </c>
      <c r="S374" s="31" t="e">
        <f t="array" ref="S374">IF(O374="7",IF(P374="000","N/A",INDEX(B!$E$2:$E$126,MATCH(EF!P374,B!$A$2:$A$126,0))),B!$E$127)</f>
        <v>#N/A</v>
      </c>
    </row>
    <row r="375" spans="1:19" ht="15.75" customHeight="1">
      <c r="A375" s="23">
        <f>COUNTIF(A!$A$2:$A$1001,"&lt;="&amp;A!A375)</f>
        <v>0</v>
      </c>
      <c r="B375" s="24">
        <v>374</v>
      </c>
      <c r="C375" s="29" t="e">
        <f t="array" ref="C375">INDEX(A!$A$2:$A$1001,MATCH(EF!B375,EF!$A$2:$A$1001,0))</f>
        <v>#N/A</v>
      </c>
      <c r="D375" s="29" t="e">
        <f t="array" ref="D375">INDEX(A!$B$2:$B$1001,MATCH(EF!C375,A!$A$2:$A$1001,0))</f>
        <v>#N/A</v>
      </c>
      <c r="E375" s="29" t="e">
        <f t="array" ref="E375">INDEX(A!$C$2:$C$1001,MATCH(EF!C375,A!$A$2:$A$1001,0))</f>
        <v>#N/A</v>
      </c>
      <c r="F375" s="29" t="e">
        <f t="array" ref="F375">INDEX(A!$D$2:$D$1001,MATCH(EF!C375,A!$A$2:$A$1001,0))</f>
        <v>#N/A</v>
      </c>
      <c r="G375" s="29" t="e">
        <f t="array" ref="G375">INDEX(A!$E$2:$E$1001,MATCH(EF!C375,A!$A$2:$A$1001,0))</f>
        <v>#N/A</v>
      </c>
      <c r="H375" s="29" t="e">
        <f t="array" ref="H375">INDEX(A!$F$2:$F$1001,MATCH(EF!C375,A!$A$2:$A$1001,0))</f>
        <v>#N/A</v>
      </c>
      <c r="I375" s="29" t="e">
        <f t="array" ref="I375">INDEX(A!$G$2:$G$1001,MATCH(EF!C375,A!$A$2:$A$1001,0))</f>
        <v>#N/A</v>
      </c>
      <c r="J375" s="29" t="e">
        <f t="array" ref="J375">INDEX(A!$H$2:$H$1001,MATCH(EF!C375,A!$A$2:$A$1001,0))</f>
        <v>#N/A</v>
      </c>
      <c r="K375" s="29" t="e">
        <f t="array" ref="K375">INDEX(A!$I$2:$I$1001,MATCH(EF!C375,A!$A$2:$A$1001,0))</f>
        <v>#N/A</v>
      </c>
      <c r="L375" s="29" t="e">
        <f t="array" ref="L375">INDEX(A!$J$2:$J$1001,MATCH(EF!C375,A!$A$2:$A$1001,0))</f>
        <v>#N/A</v>
      </c>
      <c r="M375" s="29" t="e">
        <f t="array" ref="M375">INDEX(A!$K$2:$K$1001,MATCH(EF!C375,A!$A$2:$A$1001,0))</f>
        <v>#N/A</v>
      </c>
      <c r="N375" s="29" t="e">
        <f t="array" ref="N375">INDEX(A!$L$2:$L$1001,MATCH(EF!C375,A!$A$2:$A$1001,0))</f>
        <v>#N/A</v>
      </c>
      <c r="O375" s="30" t="e">
        <f t="shared" si="2"/>
        <v>#N/A</v>
      </c>
      <c r="P375" s="30" t="e">
        <f t="shared" si="3"/>
        <v>#N/A</v>
      </c>
      <c r="Q375" s="30" t="e">
        <f t="array" ref="Q375">IF(O375="7",IF(P375="000","Sin región al ser un intermunicipal",INDEX(B!$C$2:$C$126,MATCH(EF!P375,B!$A$2:$A$126,0))),"Sin región al ser un ente Estatal")</f>
        <v>#N/A</v>
      </c>
      <c r="R375" s="31" t="e">
        <f t="array" ref="R375">IF(O375="7",IF(P375="000","N/A",INDEX(B!$D$2:$D$126,MATCH(EF!P375,B!$A$2:$A$126,0))),B!$D$127)</f>
        <v>#N/A</v>
      </c>
      <c r="S375" s="31" t="e">
        <f t="array" ref="S375">IF(O375="7",IF(P375="000","N/A",INDEX(B!$E$2:$E$126,MATCH(EF!P375,B!$A$2:$A$126,0))),B!$E$127)</f>
        <v>#N/A</v>
      </c>
    </row>
    <row r="376" spans="1:19" ht="15.75" customHeight="1">
      <c r="A376" s="23">
        <f>COUNTIF(A!$A$2:$A$1001,"&lt;="&amp;A!A376)</f>
        <v>0</v>
      </c>
      <c r="B376" s="24">
        <v>375</v>
      </c>
      <c r="C376" s="29" t="e">
        <f t="array" ref="C376">INDEX(A!$A$2:$A$1001,MATCH(EF!B376,EF!$A$2:$A$1001,0))</f>
        <v>#N/A</v>
      </c>
      <c r="D376" s="29" t="e">
        <f t="array" ref="D376">INDEX(A!$B$2:$B$1001,MATCH(EF!C376,A!$A$2:$A$1001,0))</f>
        <v>#N/A</v>
      </c>
      <c r="E376" s="29" t="e">
        <f t="array" ref="E376">INDEX(A!$C$2:$C$1001,MATCH(EF!C376,A!$A$2:$A$1001,0))</f>
        <v>#N/A</v>
      </c>
      <c r="F376" s="29" t="e">
        <f t="array" ref="F376">INDEX(A!$D$2:$D$1001,MATCH(EF!C376,A!$A$2:$A$1001,0))</f>
        <v>#N/A</v>
      </c>
      <c r="G376" s="29" t="e">
        <f t="array" ref="G376">INDEX(A!$E$2:$E$1001,MATCH(EF!C376,A!$A$2:$A$1001,0))</f>
        <v>#N/A</v>
      </c>
      <c r="H376" s="29" t="e">
        <f t="array" ref="H376">INDEX(A!$F$2:$F$1001,MATCH(EF!C376,A!$A$2:$A$1001,0))</f>
        <v>#N/A</v>
      </c>
      <c r="I376" s="29" t="e">
        <f t="array" ref="I376">INDEX(A!$G$2:$G$1001,MATCH(EF!C376,A!$A$2:$A$1001,0))</f>
        <v>#N/A</v>
      </c>
      <c r="J376" s="29" t="e">
        <f t="array" ref="J376">INDEX(A!$H$2:$H$1001,MATCH(EF!C376,A!$A$2:$A$1001,0))</f>
        <v>#N/A</v>
      </c>
      <c r="K376" s="29" t="e">
        <f t="array" ref="K376">INDEX(A!$I$2:$I$1001,MATCH(EF!C376,A!$A$2:$A$1001,0))</f>
        <v>#N/A</v>
      </c>
      <c r="L376" s="29" t="e">
        <f t="array" ref="L376">INDEX(A!$J$2:$J$1001,MATCH(EF!C376,A!$A$2:$A$1001,0))</f>
        <v>#N/A</v>
      </c>
      <c r="M376" s="29" t="e">
        <f t="array" ref="M376">INDEX(A!$K$2:$K$1001,MATCH(EF!C376,A!$A$2:$A$1001,0))</f>
        <v>#N/A</v>
      </c>
      <c r="N376" s="29" t="e">
        <f t="array" ref="N376">INDEX(A!$L$2:$L$1001,MATCH(EF!C376,A!$A$2:$A$1001,0))</f>
        <v>#N/A</v>
      </c>
      <c r="O376" s="30" t="e">
        <f t="shared" si="2"/>
        <v>#N/A</v>
      </c>
      <c r="P376" s="30" t="e">
        <f t="shared" si="3"/>
        <v>#N/A</v>
      </c>
      <c r="Q376" s="30" t="e">
        <f t="array" ref="Q376">IF(O376="7",IF(P376="000","Sin región al ser un intermunicipal",INDEX(B!$C$2:$C$126,MATCH(EF!P376,B!$A$2:$A$126,0))),"Sin región al ser un ente Estatal")</f>
        <v>#N/A</v>
      </c>
      <c r="R376" s="31" t="e">
        <f t="array" ref="R376">IF(O376="7",IF(P376="000","N/A",INDEX(B!$D$2:$D$126,MATCH(EF!P376,B!$A$2:$A$126,0))),B!$D$127)</f>
        <v>#N/A</v>
      </c>
      <c r="S376" s="31" t="e">
        <f t="array" ref="S376">IF(O376="7",IF(P376="000","N/A",INDEX(B!$E$2:$E$126,MATCH(EF!P376,B!$A$2:$A$126,0))),B!$E$127)</f>
        <v>#N/A</v>
      </c>
    </row>
    <row r="377" spans="1:19" ht="15.75" customHeight="1">
      <c r="A377" s="23">
        <f>COUNTIF(A!$A$2:$A$1001,"&lt;="&amp;A!A377)</f>
        <v>0</v>
      </c>
      <c r="B377" s="24">
        <v>376</v>
      </c>
      <c r="C377" s="29" t="e">
        <f t="array" ref="C377">INDEX(A!$A$2:$A$1001,MATCH(EF!B377,EF!$A$2:$A$1001,0))</f>
        <v>#N/A</v>
      </c>
      <c r="D377" s="29" t="e">
        <f t="array" ref="D377">INDEX(A!$B$2:$B$1001,MATCH(EF!C377,A!$A$2:$A$1001,0))</f>
        <v>#N/A</v>
      </c>
      <c r="E377" s="29" t="e">
        <f t="array" ref="E377">INDEX(A!$C$2:$C$1001,MATCH(EF!C377,A!$A$2:$A$1001,0))</f>
        <v>#N/A</v>
      </c>
      <c r="F377" s="29" t="e">
        <f t="array" ref="F377">INDEX(A!$D$2:$D$1001,MATCH(EF!C377,A!$A$2:$A$1001,0))</f>
        <v>#N/A</v>
      </c>
      <c r="G377" s="29" t="e">
        <f t="array" ref="G377">INDEX(A!$E$2:$E$1001,MATCH(EF!C377,A!$A$2:$A$1001,0))</f>
        <v>#N/A</v>
      </c>
      <c r="H377" s="29" t="e">
        <f t="array" ref="H377">INDEX(A!$F$2:$F$1001,MATCH(EF!C377,A!$A$2:$A$1001,0))</f>
        <v>#N/A</v>
      </c>
      <c r="I377" s="29" t="e">
        <f t="array" ref="I377">INDEX(A!$G$2:$G$1001,MATCH(EF!C377,A!$A$2:$A$1001,0))</f>
        <v>#N/A</v>
      </c>
      <c r="J377" s="29" t="e">
        <f t="array" ref="J377">INDEX(A!$H$2:$H$1001,MATCH(EF!C377,A!$A$2:$A$1001,0))</f>
        <v>#N/A</v>
      </c>
      <c r="K377" s="29" t="e">
        <f t="array" ref="K377">INDEX(A!$I$2:$I$1001,MATCH(EF!C377,A!$A$2:$A$1001,0))</f>
        <v>#N/A</v>
      </c>
      <c r="L377" s="29" t="e">
        <f t="array" ref="L377">INDEX(A!$J$2:$J$1001,MATCH(EF!C377,A!$A$2:$A$1001,0))</f>
        <v>#N/A</v>
      </c>
      <c r="M377" s="29" t="e">
        <f t="array" ref="M377">INDEX(A!$K$2:$K$1001,MATCH(EF!C377,A!$A$2:$A$1001,0))</f>
        <v>#N/A</v>
      </c>
      <c r="N377" s="29" t="e">
        <f t="array" ref="N377">INDEX(A!$L$2:$L$1001,MATCH(EF!C377,A!$A$2:$A$1001,0))</f>
        <v>#N/A</v>
      </c>
      <c r="O377" s="30" t="e">
        <f t="shared" si="2"/>
        <v>#N/A</v>
      </c>
      <c r="P377" s="30" t="e">
        <f t="shared" si="3"/>
        <v>#N/A</v>
      </c>
      <c r="Q377" s="30" t="e">
        <f t="array" ref="Q377">IF(O377="7",IF(P377="000","Sin región al ser un intermunicipal",INDEX(B!$C$2:$C$126,MATCH(EF!P377,B!$A$2:$A$126,0))),"Sin región al ser un ente Estatal")</f>
        <v>#N/A</v>
      </c>
      <c r="R377" s="31" t="e">
        <f t="array" ref="R377">IF(O377="7",IF(P377="000","N/A",INDEX(B!$D$2:$D$126,MATCH(EF!P377,B!$A$2:$A$126,0))),B!$D$127)</f>
        <v>#N/A</v>
      </c>
      <c r="S377" s="31" t="e">
        <f t="array" ref="S377">IF(O377="7",IF(P377="000","N/A",INDEX(B!$E$2:$E$126,MATCH(EF!P377,B!$A$2:$A$126,0))),B!$E$127)</f>
        <v>#N/A</v>
      </c>
    </row>
    <row r="378" spans="1:19" ht="15.75" customHeight="1">
      <c r="A378" s="23">
        <f>COUNTIF(A!$A$2:$A$1001,"&lt;="&amp;A!A378)</f>
        <v>0</v>
      </c>
      <c r="B378" s="24">
        <v>377</v>
      </c>
      <c r="C378" s="29" t="e">
        <f t="array" ref="C378">INDEX(A!$A$2:$A$1001,MATCH(EF!B378,EF!$A$2:$A$1001,0))</f>
        <v>#N/A</v>
      </c>
      <c r="D378" s="29" t="e">
        <f t="array" ref="D378">INDEX(A!$B$2:$B$1001,MATCH(EF!C378,A!$A$2:$A$1001,0))</f>
        <v>#N/A</v>
      </c>
      <c r="E378" s="29" t="e">
        <f t="array" ref="E378">INDEX(A!$C$2:$C$1001,MATCH(EF!C378,A!$A$2:$A$1001,0))</f>
        <v>#N/A</v>
      </c>
      <c r="F378" s="29" t="e">
        <f t="array" ref="F378">INDEX(A!$D$2:$D$1001,MATCH(EF!C378,A!$A$2:$A$1001,0))</f>
        <v>#N/A</v>
      </c>
      <c r="G378" s="29" t="e">
        <f t="array" ref="G378">INDEX(A!$E$2:$E$1001,MATCH(EF!C378,A!$A$2:$A$1001,0))</f>
        <v>#N/A</v>
      </c>
      <c r="H378" s="29" t="e">
        <f t="array" ref="H378">INDEX(A!$F$2:$F$1001,MATCH(EF!C378,A!$A$2:$A$1001,0))</f>
        <v>#N/A</v>
      </c>
      <c r="I378" s="29" t="e">
        <f t="array" ref="I378">INDEX(A!$G$2:$G$1001,MATCH(EF!C378,A!$A$2:$A$1001,0))</f>
        <v>#N/A</v>
      </c>
      <c r="J378" s="29" t="e">
        <f t="array" ref="J378">INDEX(A!$H$2:$H$1001,MATCH(EF!C378,A!$A$2:$A$1001,0))</f>
        <v>#N/A</v>
      </c>
      <c r="K378" s="29" t="e">
        <f t="array" ref="K378">INDEX(A!$I$2:$I$1001,MATCH(EF!C378,A!$A$2:$A$1001,0))</f>
        <v>#N/A</v>
      </c>
      <c r="L378" s="29" t="e">
        <f t="array" ref="L378">INDEX(A!$J$2:$J$1001,MATCH(EF!C378,A!$A$2:$A$1001,0))</f>
        <v>#N/A</v>
      </c>
      <c r="M378" s="29" t="e">
        <f t="array" ref="M378">INDEX(A!$K$2:$K$1001,MATCH(EF!C378,A!$A$2:$A$1001,0))</f>
        <v>#N/A</v>
      </c>
      <c r="N378" s="29" t="e">
        <f t="array" ref="N378">INDEX(A!$L$2:$L$1001,MATCH(EF!C378,A!$A$2:$A$1001,0))</f>
        <v>#N/A</v>
      </c>
      <c r="O378" s="30" t="e">
        <f t="shared" si="2"/>
        <v>#N/A</v>
      </c>
      <c r="P378" s="30" t="e">
        <f t="shared" si="3"/>
        <v>#N/A</v>
      </c>
      <c r="Q378" s="30" t="e">
        <f t="array" ref="Q378">IF(O378="7",IF(P378="000","Sin región al ser un intermunicipal",INDEX(B!$C$2:$C$126,MATCH(EF!P378,B!$A$2:$A$126,0))),"Sin región al ser un ente Estatal")</f>
        <v>#N/A</v>
      </c>
      <c r="R378" s="31" t="e">
        <f t="array" ref="R378">IF(O378="7",IF(P378="000","N/A",INDEX(B!$D$2:$D$126,MATCH(EF!P378,B!$A$2:$A$126,0))),B!$D$127)</f>
        <v>#N/A</v>
      </c>
      <c r="S378" s="31" t="e">
        <f t="array" ref="S378">IF(O378="7",IF(P378="000","N/A",INDEX(B!$E$2:$E$126,MATCH(EF!P378,B!$A$2:$A$126,0))),B!$E$127)</f>
        <v>#N/A</v>
      </c>
    </row>
    <row r="379" spans="1:19" ht="15.75" customHeight="1">
      <c r="A379" s="23">
        <f>COUNTIF(A!$A$2:$A$1001,"&lt;="&amp;A!A379)</f>
        <v>0</v>
      </c>
      <c r="B379" s="24">
        <v>378</v>
      </c>
      <c r="C379" s="29" t="e">
        <f t="array" ref="C379">INDEX(A!$A$2:$A$1001,MATCH(EF!B379,EF!$A$2:$A$1001,0))</f>
        <v>#N/A</v>
      </c>
      <c r="D379" s="29" t="e">
        <f t="array" ref="D379">INDEX(A!$B$2:$B$1001,MATCH(EF!C379,A!$A$2:$A$1001,0))</f>
        <v>#N/A</v>
      </c>
      <c r="E379" s="29" t="e">
        <f t="array" ref="E379">INDEX(A!$C$2:$C$1001,MATCH(EF!C379,A!$A$2:$A$1001,0))</f>
        <v>#N/A</v>
      </c>
      <c r="F379" s="29" t="e">
        <f t="array" ref="F379">INDEX(A!$D$2:$D$1001,MATCH(EF!C379,A!$A$2:$A$1001,0))</f>
        <v>#N/A</v>
      </c>
      <c r="G379" s="29" t="e">
        <f t="array" ref="G379">INDEX(A!$E$2:$E$1001,MATCH(EF!C379,A!$A$2:$A$1001,0))</f>
        <v>#N/A</v>
      </c>
      <c r="H379" s="29" t="e">
        <f t="array" ref="H379">INDEX(A!$F$2:$F$1001,MATCH(EF!C379,A!$A$2:$A$1001,0))</f>
        <v>#N/A</v>
      </c>
      <c r="I379" s="29" t="e">
        <f t="array" ref="I379">INDEX(A!$G$2:$G$1001,MATCH(EF!C379,A!$A$2:$A$1001,0))</f>
        <v>#N/A</v>
      </c>
      <c r="J379" s="29" t="e">
        <f t="array" ref="J379">INDEX(A!$H$2:$H$1001,MATCH(EF!C379,A!$A$2:$A$1001,0))</f>
        <v>#N/A</v>
      </c>
      <c r="K379" s="29" t="e">
        <f t="array" ref="K379">INDEX(A!$I$2:$I$1001,MATCH(EF!C379,A!$A$2:$A$1001,0))</f>
        <v>#N/A</v>
      </c>
      <c r="L379" s="29" t="e">
        <f t="array" ref="L379">INDEX(A!$J$2:$J$1001,MATCH(EF!C379,A!$A$2:$A$1001,0))</f>
        <v>#N/A</v>
      </c>
      <c r="M379" s="29" t="e">
        <f t="array" ref="M379">INDEX(A!$K$2:$K$1001,MATCH(EF!C379,A!$A$2:$A$1001,0))</f>
        <v>#N/A</v>
      </c>
      <c r="N379" s="29" t="e">
        <f t="array" ref="N379">INDEX(A!$L$2:$L$1001,MATCH(EF!C379,A!$A$2:$A$1001,0))</f>
        <v>#N/A</v>
      </c>
      <c r="O379" s="30" t="e">
        <f t="shared" si="2"/>
        <v>#N/A</v>
      </c>
      <c r="P379" s="30" t="e">
        <f t="shared" si="3"/>
        <v>#N/A</v>
      </c>
      <c r="Q379" s="30" t="e">
        <f t="array" ref="Q379">IF(O379="7",IF(P379="000","Sin región al ser un intermunicipal",INDEX(B!$C$2:$C$126,MATCH(EF!P379,B!$A$2:$A$126,0))),"Sin región al ser un ente Estatal")</f>
        <v>#N/A</v>
      </c>
      <c r="R379" s="31" t="e">
        <f t="array" ref="R379">IF(O379="7",IF(P379="000","N/A",INDEX(B!$D$2:$D$126,MATCH(EF!P379,B!$A$2:$A$126,0))),B!$D$127)</f>
        <v>#N/A</v>
      </c>
      <c r="S379" s="31" t="e">
        <f t="array" ref="S379">IF(O379="7",IF(P379="000","N/A",INDEX(B!$E$2:$E$126,MATCH(EF!P379,B!$A$2:$A$126,0))),B!$E$127)</f>
        <v>#N/A</v>
      </c>
    </row>
    <row r="380" spans="1:19" ht="15.75" customHeight="1">
      <c r="A380" s="23">
        <f>COUNTIF(A!$A$2:$A$1001,"&lt;="&amp;A!A380)</f>
        <v>0</v>
      </c>
      <c r="B380" s="24">
        <v>379</v>
      </c>
      <c r="C380" s="29" t="e">
        <f t="array" ref="C380">INDEX(A!$A$2:$A$1001,MATCH(EF!B380,EF!$A$2:$A$1001,0))</f>
        <v>#N/A</v>
      </c>
      <c r="D380" s="29" t="e">
        <f t="array" ref="D380">INDEX(A!$B$2:$B$1001,MATCH(EF!C380,A!$A$2:$A$1001,0))</f>
        <v>#N/A</v>
      </c>
      <c r="E380" s="29" t="e">
        <f t="array" ref="E380">INDEX(A!$C$2:$C$1001,MATCH(EF!C380,A!$A$2:$A$1001,0))</f>
        <v>#N/A</v>
      </c>
      <c r="F380" s="29" t="e">
        <f t="array" ref="F380">INDEX(A!$D$2:$D$1001,MATCH(EF!C380,A!$A$2:$A$1001,0))</f>
        <v>#N/A</v>
      </c>
      <c r="G380" s="29" t="e">
        <f t="array" ref="G380">INDEX(A!$E$2:$E$1001,MATCH(EF!C380,A!$A$2:$A$1001,0))</f>
        <v>#N/A</v>
      </c>
      <c r="H380" s="29" t="e">
        <f t="array" ref="H380">INDEX(A!$F$2:$F$1001,MATCH(EF!C380,A!$A$2:$A$1001,0))</f>
        <v>#N/A</v>
      </c>
      <c r="I380" s="29" t="e">
        <f t="array" ref="I380">INDEX(A!$G$2:$G$1001,MATCH(EF!C380,A!$A$2:$A$1001,0))</f>
        <v>#N/A</v>
      </c>
      <c r="J380" s="29" t="e">
        <f t="array" ref="J380">INDEX(A!$H$2:$H$1001,MATCH(EF!C380,A!$A$2:$A$1001,0))</f>
        <v>#N/A</v>
      </c>
      <c r="K380" s="29" t="e">
        <f t="array" ref="K380">INDEX(A!$I$2:$I$1001,MATCH(EF!C380,A!$A$2:$A$1001,0))</f>
        <v>#N/A</v>
      </c>
      <c r="L380" s="29" t="e">
        <f t="array" ref="L380">INDEX(A!$J$2:$J$1001,MATCH(EF!C380,A!$A$2:$A$1001,0))</f>
        <v>#N/A</v>
      </c>
      <c r="M380" s="29" t="e">
        <f t="array" ref="M380">INDEX(A!$K$2:$K$1001,MATCH(EF!C380,A!$A$2:$A$1001,0))</f>
        <v>#N/A</v>
      </c>
      <c r="N380" s="29" t="e">
        <f t="array" ref="N380">INDEX(A!$L$2:$L$1001,MATCH(EF!C380,A!$A$2:$A$1001,0))</f>
        <v>#N/A</v>
      </c>
      <c r="O380" s="30" t="e">
        <f t="shared" si="2"/>
        <v>#N/A</v>
      </c>
      <c r="P380" s="30" t="e">
        <f t="shared" si="3"/>
        <v>#N/A</v>
      </c>
      <c r="Q380" s="30" t="e">
        <f t="array" ref="Q380">IF(O380="7",IF(P380="000","Sin región al ser un intermunicipal",INDEX(B!$C$2:$C$126,MATCH(EF!P380,B!$A$2:$A$126,0))),"Sin región al ser un ente Estatal")</f>
        <v>#N/A</v>
      </c>
      <c r="R380" s="31" t="e">
        <f t="array" ref="R380">IF(O380="7",IF(P380="000","N/A",INDEX(B!$D$2:$D$126,MATCH(EF!P380,B!$A$2:$A$126,0))),B!$D$127)</f>
        <v>#N/A</v>
      </c>
      <c r="S380" s="31" t="e">
        <f t="array" ref="S380">IF(O380="7",IF(P380="000","N/A",INDEX(B!$E$2:$E$126,MATCH(EF!P380,B!$A$2:$A$126,0))),B!$E$127)</f>
        <v>#N/A</v>
      </c>
    </row>
    <row r="381" spans="1:19" ht="15.75" customHeight="1">
      <c r="A381" s="23">
        <f>COUNTIF(A!$A$2:$A$1001,"&lt;="&amp;A!A381)</f>
        <v>0</v>
      </c>
      <c r="B381" s="24">
        <v>380</v>
      </c>
      <c r="C381" s="29" t="e">
        <f t="array" ref="C381">INDEX(A!$A$2:$A$1001,MATCH(EF!B381,EF!$A$2:$A$1001,0))</f>
        <v>#N/A</v>
      </c>
      <c r="D381" s="29" t="e">
        <f t="array" ref="D381">INDEX(A!$B$2:$B$1001,MATCH(EF!C381,A!$A$2:$A$1001,0))</f>
        <v>#N/A</v>
      </c>
      <c r="E381" s="29" t="e">
        <f t="array" ref="E381">INDEX(A!$C$2:$C$1001,MATCH(EF!C381,A!$A$2:$A$1001,0))</f>
        <v>#N/A</v>
      </c>
      <c r="F381" s="29" t="e">
        <f t="array" ref="F381">INDEX(A!$D$2:$D$1001,MATCH(EF!C381,A!$A$2:$A$1001,0))</f>
        <v>#N/A</v>
      </c>
      <c r="G381" s="29" t="e">
        <f t="array" ref="G381">INDEX(A!$E$2:$E$1001,MATCH(EF!C381,A!$A$2:$A$1001,0))</f>
        <v>#N/A</v>
      </c>
      <c r="H381" s="29" t="e">
        <f t="array" ref="H381">INDEX(A!$F$2:$F$1001,MATCH(EF!C381,A!$A$2:$A$1001,0))</f>
        <v>#N/A</v>
      </c>
      <c r="I381" s="29" t="e">
        <f t="array" ref="I381">INDEX(A!$G$2:$G$1001,MATCH(EF!C381,A!$A$2:$A$1001,0))</f>
        <v>#N/A</v>
      </c>
      <c r="J381" s="29" t="e">
        <f t="array" ref="J381">INDEX(A!$H$2:$H$1001,MATCH(EF!C381,A!$A$2:$A$1001,0))</f>
        <v>#N/A</v>
      </c>
      <c r="K381" s="29" t="e">
        <f t="array" ref="K381">INDEX(A!$I$2:$I$1001,MATCH(EF!C381,A!$A$2:$A$1001,0))</f>
        <v>#N/A</v>
      </c>
      <c r="L381" s="29" t="e">
        <f t="array" ref="L381">INDEX(A!$J$2:$J$1001,MATCH(EF!C381,A!$A$2:$A$1001,0))</f>
        <v>#N/A</v>
      </c>
      <c r="M381" s="29" t="e">
        <f t="array" ref="M381">INDEX(A!$K$2:$K$1001,MATCH(EF!C381,A!$A$2:$A$1001,0))</f>
        <v>#N/A</v>
      </c>
      <c r="N381" s="29" t="e">
        <f t="array" ref="N381">INDEX(A!$L$2:$L$1001,MATCH(EF!C381,A!$A$2:$A$1001,0))</f>
        <v>#N/A</v>
      </c>
      <c r="O381" s="30" t="e">
        <f t="shared" si="2"/>
        <v>#N/A</v>
      </c>
      <c r="P381" s="30" t="e">
        <f t="shared" si="3"/>
        <v>#N/A</v>
      </c>
      <c r="Q381" s="30" t="e">
        <f t="array" ref="Q381">IF(O381="7",IF(P381="000","Sin región al ser un intermunicipal",INDEX(B!$C$2:$C$126,MATCH(EF!P381,B!$A$2:$A$126,0))),"Sin región al ser un ente Estatal")</f>
        <v>#N/A</v>
      </c>
      <c r="R381" s="31" t="e">
        <f t="array" ref="R381">IF(O381="7",IF(P381="000","N/A",INDEX(B!$D$2:$D$126,MATCH(EF!P381,B!$A$2:$A$126,0))),B!$D$127)</f>
        <v>#N/A</v>
      </c>
      <c r="S381" s="31" t="e">
        <f t="array" ref="S381">IF(O381="7",IF(P381="000","N/A",INDEX(B!$E$2:$E$126,MATCH(EF!P381,B!$A$2:$A$126,0))),B!$E$127)</f>
        <v>#N/A</v>
      </c>
    </row>
    <row r="382" spans="1:19" ht="15.75" customHeight="1">
      <c r="A382" s="23">
        <f>COUNTIF(A!$A$2:$A$1001,"&lt;="&amp;A!A382)</f>
        <v>0</v>
      </c>
      <c r="B382" s="24">
        <v>381</v>
      </c>
      <c r="C382" s="29" t="e">
        <f t="array" ref="C382">INDEX(A!$A$2:$A$1001,MATCH(EF!B382,EF!$A$2:$A$1001,0))</f>
        <v>#N/A</v>
      </c>
      <c r="D382" s="29" t="e">
        <f t="array" ref="D382">INDEX(A!$B$2:$B$1001,MATCH(EF!C382,A!$A$2:$A$1001,0))</f>
        <v>#N/A</v>
      </c>
      <c r="E382" s="29" t="e">
        <f t="array" ref="E382">INDEX(A!$C$2:$C$1001,MATCH(EF!C382,A!$A$2:$A$1001,0))</f>
        <v>#N/A</v>
      </c>
      <c r="F382" s="29" t="e">
        <f t="array" ref="F382">INDEX(A!$D$2:$D$1001,MATCH(EF!C382,A!$A$2:$A$1001,0))</f>
        <v>#N/A</v>
      </c>
      <c r="G382" s="29" t="e">
        <f t="array" ref="G382">INDEX(A!$E$2:$E$1001,MATCH(EF!C382,A!$A$2:$A$1001,0))</f>
        <v>#N/A</v>
      </c>
      <c r="H382" s="29" t="e">
        <f t="array" ref="H382">INDEX(A!$F$2:$F$1001,MATCH(EF!C382,A!$A$2:$A$1001,0))</f>
        <v>#N/A</v>
      </c>
      <c r="I382" s="29" t="e">
        <f t="array" ref="I382">INDEX(A!$G$2:$G$1001,MATCH(EF!C382,A!$A$2:$A$1001,0))</f>
        <v>#N/A</v>
      </c>
      <c r="J382" s="29" t="e">
        <f t="array" ref="J382">INDEX(A!$H$2:$H$1001,MATCH(EF!C382,A!$A$2:$A$1001,0))</f>
        <v>#N/A</v>
      </c>
      <c r="K382" s="29" t="e">
        <f t="array" ref="K382">INDEX(A!$I$2:$I$1001,MATCH(EF!C382,A!$A$2:$A$1001,0))</f>
        <v>#N/A</v>
      </c>
      <c r="L382" s="29" t="e">
        <f t="array" ref="L382">INDEX(A!$J$2:$J$1001,MATCH(EF!C382,A!$A$2:$A$1001,0))</f>
        <v>#N/A</v>
      </c>
      <c r="M382" s="29" t="e">
        <f t="array" ref="M382">INDEX(A!$K$2:$K$1001,MATCH(EF!C382,A!$A$2:$A$1001,0))</f>
        <v>#N/A</v>
      </c>
      <c r="N382" s="29" t="e">
        <f t="array" ref="N382">INDEX(A!$L$2:$L$1001,MATCH(EF!C382,A!$A$2:$A$1001,0))</f>
        <v>#N/A</v>
      </c>
      <c r="O382" s="30" t="e">
        <f t="shared" si="2"/>
        <v>#N/A</v>
      </c>
      <c r="P382" s="30" t="e">
        <f t="shared" si="3"/>
        <v>#N/A</v>
      </c>
      <c r="Q382" s="30" t="e">
        <f t="array" ref="Q382">IF(O382="7",IF(P382="000","Sin región al ser un intermunicipal",INDEX(B!$C$2:$C$126,MATCH(EF!P382,B!$A$2:$A$126,0))),"Sin región al ser un ente Estatal")</f>
        <v>#N/A</v>
      </c>
      <c r="R382" s="31" t="e">
        <f t="array" ref="R382">IF(O382="7",IF(P382="000","N/A",INDEX(B!$D$2:$D$126,MATCH(EF!P382,B!$A$2:$A$126,0))),B!$D$127)</f>
        <v>#N/A</v>
      </c>
      <c r="S382" s="31" t="e">
        <f t="array" ref="S382">IF(O382="7",IF(P382="000","N/A",INDEX(B!$E$2:$E$126,MATCH(EF!P382,B!$A$2:$A$126,0))),B!$E$127)</f>
        <v>#N/A</v>
      </c>
    </row>
    <row r="383" spans="1:19" ht="15.75" customHeight="1">
      <c r="A383" s="23">
        <f>COUNTIF(A!$A$2:$A$1001,"&lt;="&amp;A!A383)</f>
        <v>0</v>
      </c>
      <c r="B383" s="24">
        <v>382</v>
      </c>
      <c r="C383" s="29" t="e">
        <f t="array" ref="C383">INDEX(A!$A$2:$A$1001,MATCH(EF!B383,EF!$A$2:$A$1001,0))</f>
        <v>#N/A</v>
      </c>
      <c r="D383" s="29" t="e">
        <f t="array" ref="D383">INDEX(A!$B$2:$B$1001,MATCH(EF!C383,A!$A$2:$A$1001,0))</f>
        <v>#N/A</v>
      </c>
      <c r="E383" s="29" t="e">
        <f t="array" ref="E383">INDEX(A!$C$2:$C$1001,MATCH(EF!C383,A!$A$2:$A$1001,0))</f>
        <v>#N/A</v>
      </c>
      <c r="F383" s="29" t="e">
        <f t="array" ref="F383">INDEX(A!$D$2:$D$1001,MATCH(EF!C383,A!$A$2:$A$1001,0))</f>
        <v>#N/A</v>
      </c>
      <c r="G383" s="29" t="e">
        <f t="array" ref="G383">INDEX(A!$E$2:$E$1001,MATCH(EF!C383,A!$A$2:$A$1001,0))</f>
        <v>#N/A</v>
      </c>
      <c r="H383" s="29" t="e">
        <f t="array" ref="H383">INDEX(A!$F$2:$F$1001,MATCH(EF!C383,A!$A$2:$A$1001,0))</f>
        <v>#N/A</v>
      </c>
      <c r="I383" s="29" t="e">
        <f t="array" ref="I383">INDEX(A!$G$2:$G$1001,MATCH(EF!C383,A!$A$2:$A$1001,0))</f>
        <v>#N/A</v>
      </c>
      <c r="J383" s="29" t="e">
        <f t="array" ref="J383">INDEX(A!$H$2:$H$1001,MATCH(EF!C383,A!$A$2:$A$1001,0))</f>
        <v>#N/A</v>
      </c>
      <c r="K383" s="29" t="e">
        <f t="array" ref="K383">INDEX(A!$I$2:$I$1001,MATCH(EF!C383,A!$A$2:$A$1001,0))</f>
        <v>#N/A</v>
      </c>
      <c r="L383" s="29" t="e">
        <f t="array" ref="L383">INDEX(A!$J$2:$J$1001,MATCH(EF!C383,A!$A$2:$A$1001,0))</f>
        <v>#N/A</v>
      </c>
      <c r="M383" s="29" t="e">
        <f t="array" ref="M383">INDEX(A!$K$2:$K$1001,MATCH(EF!C383,A!$A$2:$A$1001,0))</f>
        <v>#N/A</v>
      </c>
      <c r="N383" s="29" t="e">
        <f t="array" ref="N383">INDEX(A!$L$2:$L$1001,MATCH(EF!C383,A!$A$2:$A$1001,0))</f>
        <v>#N/A</v>
      </c>
      <c r="O383" s="30" t="e">
        <f t="shared" si="2"/>
        <v>#N/A</v>
      </c>
      <c r="P383" s="30" t="e">
        <f t="shared" si="3"/>
        <v>#N/A</v>
      </c>
      <c r="Q383" s="30" t="e">
        <f t="array" ref="Q383">IF(O383="7",IF(P383="000","Sin región al ser un intermunicipal",INDEX(B!$C$2:$C$126,MATCH(EF!P383,B!$A$2:$A$126,0))),"Sin región al ser un ente Estatal")</f>
        <v>#N/A</v>
      </c>
      <c r="R383" s="31" t="e">
        <f t="array" ref="R383">IF(O383="7",IF(P383="000","N/A",INDEX(B!$D$2:$D$126,MATCH(EF!P383,B!$A$2:$A$126,0))),B!$D$127)</f>
        <v>#N/A</v>
      </c>
      <c r="S383" s="31" t="e">
        <f t="array" ref="S383">IF(O383="7",IF(P383="000","N/A",INDEX(B!$E$2:$E$126,MATCH(EF!P383,B!$A$2:$A$126,0))),B!$E$127)</f>
        <v>#N/A</v>
      </c>
    </row>
    <row r="384" spans="1:19" ht="15.75" customHeight="1">
      <c r="A384" s="23">
        <f>COUNTIF(A!$A$2:$A$1001,"&lt;="&amp;A!A384)</f>
        <v>0</v>
      </c>
      <c r="B384" s="24">
        <v>383</v>
      </c>
      <c r="C384" s="29" t="e">
        <f t="array" ref="C384">INDEX(A!$A$2:$A$1001,MATCH(EF!B384,EF!$A$2:$A$1001,0))</f>
        <v>#N/A</v>
      </c>
      <c r="D384" s="29" t="e">
        <f t="array" ref="D384">INDEX(A!$B$2:$B$1001,MATCH(EF!C384,A!$A$2:$A$1001,0))</f>
        <v>#N/A</v>
      </c>
      <c r="E384" s="29" t="e">
        <f t="array" ref="E384">INDEX(A!$C$2:$C$1001,MATCH(EF!C384,A!$A$2:$A$1001,0))</f>
        <v>#N/A</v>
      </c>
      <c r="F384" s="29" t="e">
        <f t="array" ref="F384">INDEX(A!$D$2:$D$1001,MATCH(EF!C384,A!$A$2:$A$1001,0))</f>
        <v>#N/A</v>
      </c>
      <c r="G384" s="29" t="e">
        <f t="array" ref="G384">INDEX(A!$E$2:$E$1001,MATCH(EF!C384,A!$A$2:$A$1001,0))</f>
        <v>#N/A</v>
      </c>
      <c r="H384" s="29" t="e">
        <f t="array" ref="H384">INDEX(A!$F$2:$F$1001,MATCH(EF!C384,A!$A$2:$A$1001,0))</f>
        <v>#N/A</v>
      </c>
      <c r="I384" s="29" t="e">
        <f t="array" ref="I384">INDEX(A!$G$2:$G$1001,MATCH(EF!C384,A!$A$2:$A$1001,0))</f>
        <v>#N/A</v>
      </c>
      <c r="J384" s="29" t="e">
        <f t="array" ref="J384">INDEX(A!$H$2:$H$1001,MATCH(EF!C384,A!$A$2:$A$1001,0))</f>
        <v>#N/A</v>
      </c>
      <c r="K384" s="29" t="e">
        <f t="array" ref="K384">INDEX(A!$I$2:$I$1001,MATCH(EF!C384,A!$A$2:$A$1001,0))</f>
        <v>#N/A</v>
      </c>
      <c r="L384" s="29" t="e">
        <f t="array" ref="L384">INDEX(A!$J$2:$J$1001,MATCH(EF!C384,A!$A$2:$A$1001,0))</f>
        <v>#N/A</v>
      </c>
      <c r="M384" s="29" t="e">
        <f t="array" ref="M384">INDEX(A!$K$2:$K$1001,MATCH(EF!C384,A!$A$2:$A$1001,0))</f>
        <v>#N/A</v>
      </c>
      <c r="N384" s="29" t="e">
        <f t="array" ref="N384">INDEX(A!$L$2:$L$1001,MATCH(EF!C384,A!$A$2:$A$1001,0))</f>
        <v>#N/A</v>
      </c>
      <c r="O384" s="30" t="e">
        <f t="shared" si="2"/>
        <v>#N/A</v>
      </c>
      <c r="P384" s="30" t="e">
        <f t="shared" si="3"/>
        <v>#N/A</v>
      </c>
      <c r="Q384" s="30" t="e">
        <f t="array" ref="Q384">IF(O384="7",IF(P384="000","Sin región al ser un intermunicipal",INDEX(B!$C$2:$C$126,MATCH(EF!P384,B!$A$2:$A$126,0))),"Sin región al ser un ente Estatal")</f>
        <v>#N/A</v>
      </c>
      <c r="R384" s="31" t="e">
        <f t="array" ref="R384">IF(O384="7",IF(P384="000","N/A",INDEX(B!$D$2:$D$126,MATCH(EF!P384,B!$A$2:$A$126,0))),B!$D$127)</f>
        <v>#N/A</v>
      </c>
      <c r="S384" s="31" t="e">
        <f t="array" ref="S384">IF(O384="7",IF(P384="000","N/A",INDEX(B!$E$2:$E$126,MATCH(EF!P384,B!$A$2:$A$126,0))),B!$E$127)</f>
        <v>#N/A</v>
      </c>
    </row>
    <row r="385" spans="1:19" ht="15.75" customHeight="1">
      <c r="A385" s="23">
        <f>COUNTIF(A!$A$2:$A$1001,"&lt;="&amp;A!A385)</f>
        <v>0</v>
      </c>
      <c r="B385" s="24">
        <v>384</v>
      </c>
      <c r="C385" s="29" t="e">
        <f t="array" ref="C385">INDEX(A!$A$2:$A$1001,MATCH(EF!B385,EF!$A$2:$A$1001,0))</f>
        <v>#N/A</v>
      </c>
      <c r="D385" s="29" t="e">
        <f t="array" ref="D385">INDEX(A!$B$2:$B$1001,MATCH(EF!C385,A!$A$2:$A$1001,0))</f>
        <v>#N/A</v>
      </c>
      <c r="E385" s="29" t="e">
        <f t="array" ref="E385">INDEX(A!$C$2:$C$1001,MATCH(EF!C385,A!$A$2:$A$1001,0))</f>
        <v>#N/A</v>
      </c>
      <c r="F385" s="29" t="e">
        <f t="array" ref="F385">INDEX(A!$D$2:$D$1001,MATCH(EF!C385,A!$A$2:$A$1001,0))</f>
        <v>#N/A</v>
      </c>
      <c r="G385" s="29" t="e">
        <f t="array" ref="G385">INDEX(A!$E$2:$E$1001,MATCH(EF!C385,A!$A$2:$A$1001,0))</f>
        <v>#N/A</v>
      </c>
      <c r="H385" s="29" t="e">
        <f t="array" ref="H385">INDEX(A!$F$2:$F$1001,MATCH(EF!C385,A!$A$2:$A$1001,0))</f>
        <v>#N/A</v>
      </c>
      <c r="I385" s="29" t="e">
        <f t="array" ref="I385">INDEX(A!$G$2:$G$1001,MATCH(EF!C385,A!$A$2:$A$1001,0))</f>
        <v>#N/A</v>
      </c>
      <c r="J385" s="29" t="e">
        <f t="array" ref="J385">INDEX(A!$H$2:$H$1001,MATCH(EF!C385,A!$A$2:$A$1001,0))</f>
        <v>#N/A</v>
      </c>
      <c r="K385" s="29" t="e">
        <f t="array" ref="K385">INDEX(A!$I$2:$I$1001,MATCH(EF!C385,A!$A$2:$A$1001,0))</f>
        <v>#N/A</v>
      </c>
      <c r="L385" s="29" t="e">
        <f t="array" ref="L385">INDEX(A!$J$2:$J$1001,MATCH(EF!C385,A!$A$2:$A$1001,0))</f>
        <v>#N/A</v>
      </c>
      <c r="M385" s="29" t="e">
        <f t="array" ref="M385">INDEX(A!$K$2:$K$1001,MATCH(EF!C385,A!$A$2:$A$1001,0))</f>
        <v>#N/A</v>
      </c>
      <c r="N385" s="29" t="e">
        <f t="array" ref="N385">INDEX(A!$L$2:$L$1001,MATCH(EF!C385,A!$A$2:$A$1001,0))</f>
        <v>#N/A</v>
      </c>
      <c r="O385" s="30" t="e">
        <f t="shared" si="2"/>
        <v>#N/A</v>
      </c>
      <c r="P385" s="30" t="e">
        <f t="shared" si="3"/>
        <v>#N/A</v>
      </c>
      <c r="Q385" s="30" t="e">
        <f t="array" ref="Q385">IF(O385="7",IF(P385="000","Sin región al ser un intermunicipal",INDEX(B!$C$2:$C$126,MATCH(EF!P385,B!$A$2:$A$126,0))),"Sin región al ser un ente Estatal")</f>
        <v>#N/A</v>
      </c>
      <c r="R385" s="31" t="e">
        <f t="array" ref="R385">IF(O385="7",IF(P385="000","N/A",INDEX(B!$D$2:$D$126,MATCH(EF!P385,B!$A$2:$A$126,0))),B!$D$127)</f>
        <v>#N/A</v>
      </c>
      <c r="S385" s="31" t="e">
        <f t="array" ref="S385">IF(O385="7",IF(P385="000","N/A",INDEX(B!$E$2:$E$126,MATCH(EF!P385,B!$A$2:$A$126,0))),B!$E$127)</f>
        <v>#N/A</v>
      </c>
    </row>
    <row r="386" spans="1:19" ht="15.75" customHeight="1">
      <c r="A386" s="23">
        <f>COUNTIF(A!$A$2:$A$1001,"&lt;="&amp;A!A386)</f>
        <v>0</v>
      </c>
      <c r="B386" s="24">
        <v>385</v>
      </c>
      <c r="C386" s="29" t="e">
        <f t="array" ref="C386">INDEX(A!$A$2:$A$1001,MATCH(EF!B386,EF!$A$2:$A$1001,0))</f>
        <v>#N/A</v>
      </c>
      <c r="D386" s="29" t="e">
        <f t="array" ref="D386">INDEX(A!$B$2:$B$1001,MATCH(EF!C386,A!$A$2:$A$1001,0))</f>
        <v>#N/A</v>
      </c>
      <c r="E386" s="29" t="e">
        <f t="array" ref="E386">INDEX(A!$C$2:$C$1001,MATCH(EF!C386,A!$A$2:$A$1001,0))</f>
        <v>#N/A</v>
      </c>
      <c r="F386" s="29" t="e">
        <f t="array" ref="F386">INDEX(A!$D$2:$D$1001,MATCH(EF!C386,A!$A$2:$A$1001,0))</f>
        <v>#N/A</v>
      </c>
      <c r="G386" s="29" t="e">
        <f t="array" ref="G386">INDEX(A!$E$2:$E$1001,MATCH(EF!C386,A!$A$2:$A$1001,0))</f>
        <v>#N/A</v>
      </c>
      <c r="H386" s="29" t="e">
        <f t="array" ref="H386">INDEX(A!$F$2:$F$1001,MATCH(EF!C386,A!$A$2:$A$1001,0))</f>
        <v>#N/A</v>
      </c>
      <c r="I386" s="29" t="e">
        <f t="array" ref="I386">INDEX(A!$G$2:$G$1001,MATCH(EF!C386,A!$A$2:$A$1001,0))</f>
        <v>#N/A</v>
      </c>
      <c r="J386" s="29" t="e">
        <f t="array" ref="J386">INDEX(A!$H$2:$H$1001,MATCH(EF!C386,A!$A$2:$A$1001,0))</f>
        <v>#N/A</v>
      </c>
      <c r="K386" s="29" t="e">
        <f t="array" ref="K386">INDEX(A!$I$2:$I$1001,MATCH(EF!C386,A!$A$2:$A$1001,0))</f>
        <v>#N/A</v>
      </c>
      <c r="L386" s="29" t="e">
        <f t="array" ref="L386">INDEX(A!$J$2:$J$1001,MATCH(EF!C386,A!$A$2:$A$1001,0))</f>
        <v>#N/A</v>
      </c>
      <c r="M386" s="29" t="e">
        <f t="array" ref="M386">INDEX(A!$K$2:$K$1001,MATCH(EF!C386,A!$A$2:$A$1001,0))</f>
        <v>#N/A</v>
      </c>
      <c r="N386" s="29" t="e">
        <f t="array" ref="N386">INDEX(A!$L$2:$L$1001,MATCH(EF!C386,A!$A$2:$A$1001,0))</f>
        <v>#N/A</v>
      </c>
      <c r="O386" s="30" t="e">
        <f t="shared" si="2"/>
        <v>#N/A</v>
      </c>
      <c r="P386" s="30" t="e">
        <f t="shared" si="3"/>
        <v>#N/A</v>
      </c>
      <c r="Q386" s="30" t="e">
        <f t="array" ref="Q386">IF(O386="7",IF(P386="000","Sin región al ser un intermunicipal",INDEX(B!$C$2:$C$126,MATCH(EF!P386,B!$A$2:$A$126,0))),"Sin región al ser un ente Estatal")</f>
        <v>#N/A</v>
      </c>
      <c r="R386" s="31" t="e">
        <f t="array" ref="R386">IF(O386="7",IF(P386="000","N/A",INDEX(B!$D$2:$D$126,MATCH(EF!P386,B!$A$2:$A$126,0))),B!$D$127)</f>
        <v>#N/A</v>
      </c>
      <c r="S386" s="31" t="e">
        <f t="array" ref="S386">IF(O386="7",IF(P386="000","N/A",INDEX(B!$E$2:$E$126,MATCH(EF!P386,B!$A$2:$A$126,0))),B!$E$127)</f>
        <v>#N/A</v>
      </c>
    </row>
    <row r="387" spans="1:19" ht="15.75" customHeight="1">
      <c r="A387" s="23">
        <f>COUNTIF(A!$A$2:$A$1001,"&lt;="&amp;A!A387)</f>
        <v>0</v>
      </c>
      <c r="B387" s="24">
        <v>386</v>
      </c>
      <c r="C387" s="29" t="e">
        <f t="array" ref="C387">INDEX(A!$A$2:$A$1001,MATCH(EF!B387,EF!$A$2:$A$1001,0))</f>
        <v>#N/A</v>
      </c>
      <c r="D387" s="29" t="e">
        <f t="array" ref="D387">INDEX(A!$B$2:$B$1001,MATCH(EF!C387,A!$A$2:$A$1001,0))</f>
        <v>#N/A</v>
      </c>
      <c r="E387" s="29" t="e">
        <f t="array" ref="E387">INDEX(A!$C$2:$C$1001,MATCH(EF!C387,A!$A$2:$A$1001,0))</f>
        <v>#N/A</v>
      </c>
      <c r="F387" s="29" t="e">
        <f t="array" ref="F387">INDEX(A!$D$2:$D$1001,MATCH(EF!C387,A!$A$2:$A$1001,0))</f>
        <v>#N/A</v>
      </c>
      <c r="G387" s="29" t="e">
        <f t="array" ref="G387">INDEX(A!$E$2:$E$1001,MATCH(EF!C387,A!$A$2:$A$1001,0))</f>
        <v>#N/A</v>
      </c>
      <c r="H387" s="29" t="e">
        <f t="array" ref="H387">INDEX(A!$F$2:$F$1001,MATCH(EF!C387,A!$A$2:$A$1001,0))</f>
        <v>#N/A</v>
      </c>
      <c r="I387" s="29" t="e">
        <f t="array" ref="I387">INDEX(A!$G$2:$G$1001,MATCH(EF!C387,A!$A$2:$A$1001,0))</f>
        <v>#N/A</v>
      </c>
      <c r="J387" s="29" t="e">
        <f t="array" ref="J387">INDEX(A!$H$2:$H$1001,MATCH(EF!C387,A!$A$2:$A$1001,0))</f>
        <v>#N/A</v>
      </c>
      <c r="K387" s="29" t="e">
        <f t="array" ref="K387">INDEX(A!$I$2:$I$1001,MATCH(EF!C387,A!$A$2:$A$1001,0))</f>
        <v>#N/A</v>
      </c>
      <c r="L387" s="29" t="e">
        <f t="array" ref="L387">INDEX(A!$J$2:$J$1001,MATCH(EF!C387,A!$A$2:$A$1001,0))</f>
        <v>#N/A</v>
      </c>
      <c r="M387" s="29" t="e">
        <f t="array" ref="M387">INDEX(A!$K$2:$K$1001,MATCH(EF!C387,A!$A$2:$A$1001,0))</f>
        <v>#N/A</v>
      </c>
      <c r="N387" s="29" t="e">
        <f t="array" ref="N387">INDEX(A!$L$2:$L$1001,MATCH(EF!C387,A!$A$2:$A$1001,0))</f>
        <v>#N/A</v>
      </c>
      <c r="O387" s="30" t="e">
        <f t="shared" si="2"/>
        <v>#N/A</v>
      </c>
      <c r="P387" s="30" t="e">
        <f t="shared" si="3"/>
        <v>#N/A</v>
      </c>
      <c r="Q387" s="30" t="e">
        <f t="array" ref="Q387">IF(O387="7",IF(P387="000","Sin región al ser un intermunicipal",INDEX(B!$C$2:$C$126,MATCH(EF!P387,B!$A$2:$A$126,0))),"Sin región al ser un ente Estatal")</f>
        <v>#N/A</v>
      </c>
      <c r="R387" s="31" t="e">
        <f t="array" ref="R387">IF(O387="7",IF(P387="000","N/A",INDEX(B!$D$2:$D$126,MATCH(EF!P387,B!$A$2:$A$126,0))),B!$D$127)</f>
        <v>#N/A</v>
      </c>
      <c r="S387" s="31" t="e">
        <f t="array" ref="S387">IF(O387="7",IF(P387="000","N/A",INDEX(B!$E$2:$E$126,MATCH(EF!P387,B!$A$2:$A$126,0))),B!$E$127)</f>
        <v>#N/A</v>
      </c>
    </row>
    <row r="388" spans="1:19" ht="15.75" customHeight="1">
      <c r="A388" s="23">
        <f>COUNTIF(A!$A$2:$A$1001,"&lt;="&amp;A!A388)</f>
        <v>0</v>
      </c>
      <c r="B388" s="24">
        <v>387</v>
      </c>
      <c r="C388" s="29" t="e">
        <f t="array" ref="C388">INDEX(A!$A$2:$A$1001,MATCH(EF!B388,EF!$A$2:$A$1001,0))</f>
        <v>#N/A</v>
      </c>
      <c r="D388" s="29" t="e">
        <f t="array" ref="D388">INDEX(A!$B$2:$B$1001,MATCH(EF!C388,A!$A$2:$A$1001,0))</f>
        <v>#N/A</v>
      </c>
      <c r="E388" s="29" t="e">
        <f t="array" ref="E388">INDEX(A!$C$2:$C$1001,MATCH(EF!C388,A!$A$2:$A$1001,0))</f>
        <v>#N/A</v>
      </c>
      <c r="F388" s="29" t="e">
        <f t="array" ref="F388">INDEX(A!$D$2:$D$1001,MATCH(EF!C388,A!$A$2:$A$1001,0))</f>
        <v>#N/A</v>
      </c>
      <c r="G388" s="29" t="e">
        <f t="array" ref="G388">INDEX(A!$E$2:$E$1001,MATCH(EF!C388,A!$A$2:$A$1001,0))</f>
        <v>#N/A</v>
      </c>
      <c r="H388" s="29" t="e">
        <f t="array" ref="H388">INDEX(A!$F$2:$F$1001,MATCH(EF!C388,A!$A$2:$A$1001,0))</f>
        <v>#N/A</v>
      </c>
      <c r="I388" s="29" t="e">
        <f t="array" ref="I388">INDEX(A!$G$2:$G$1001,MATCH(EF!C388,A!$A$2:$A$1001,0))</f>
        <v>#N/A</v>
      </c>
      <c r="J388" s="29" t="e">
        <f t="array" ref="J388">INDEX(A!$H$2:$H$1001,MATCH(EF!C388,A!$A$2:$A$1001,0))</f>
        <v>#N/A</v>
      </c>
      <c r="K388" s="29" t="e">
        <f t="array" ref="K388">INDEX(A!$I$2:$I$1001,MATCH(EF!C388,A!$A$2:$A$1001,0))</f>
        <v>#N/A</v>
      </c>
      <c r="L388" s="29" t="e">
        <f t="array" ref="L388">INDEX(A!$J$2:$J$1001,MATCH(EF!C388,A!$A$2:$A$1001,0))</f>
        <v>#N/A</v>
      </c>
      <c r="M388" s="29" t="e">
        <f t="array" ref="M388">INDEX(A!$K$2:$K$1001,MATCH(EF!C388,A!$A$2:$A$1001,0))</f>
        <v>#N/A</v>
      </c>
      <c r="N388" s="29" t="e">
        <f t="array" ref="N388">INDEX(A!$L$2:$L$1001,MATCH(EF!C388,A!$A$2:$A$1001,0))</f>
        <v>#N/A</v>
      </c>
      <c r="O388" s="30" t="e">
        <f t="shared" si="2"/>
        <v>#N/A</v>
      </c>
      <c r="P388" s="30" t="e">
        <f t="shared" si="3"/>
        <v>#N/A</v>
      </c>
      <c r="Q388" s="30" t="e">
        <f t="array" ref="Q388">IF(O388="7",IF(P388="000","Sin región al ser un intermunicipal",INDEX(B!$C$2:$C$126,MATCH(EF!P388,B!$A$2:$A$126,0))),"Sin región al ser un ente Estatal")</f>
        <v>#N/A</v>
      </c>
      <c r="R388" s="31" t="e">
        <f t="array" ref="R388">IF(O388="7",IF(P388="000","N/A",INDEX(B!$D$2:$D$126,MATCH(EF!P388,B!$A$2:$A$126,0))),B!$D$127)</f>
        <v>#N/A</v>
      </c>
      <c r="S388" s="31" t="e">
        <f t="array" ref="S388">IF(O388="7",IF(P388="000","N/A",INDEX(B!$E$2:$E$126,MATCH(EF!P388,B!$A$2:$A$126,0))),B!$E$127)</f>
        <v>#N/A</v>
      </c>
    </row>
    <row r="389" spans="1:19" ht="15.75" customHeight="1">
      <c r="A389" s="23">
        <f>COUNTIF(A!$A$2:$A$1001,"&lt;="&amp;A!A389)</f>
        <v>0</v>
      </c>
      <c r="B389" s="24">
        <v>388</v>
      </c>
      <c r="C389" s="29" t="e">
        <f t="array" ref="C389">INDEX(A!$A$2:$A$1001,MATCH(EF!B389,EF!$A$2:$A$1001,0))</f>
        <v>#N/A</v>
      </c>
      <c r="D389" s="29" t="e">
        <f t="array" ref="D389">INDEX(A!$B$2:$B$1001,MATCH(EF!C389,A!$A$2:$A$1001,0))</f>
        <v>#N/A</v>
      </c>
      <c r="E389" s="29" t="e">
        <f t="array" ref="E389">INDEX(A!$C$2:$C$1001,MATCH(EF!C389,A!$A$2:$A$1001,0))</f>
        <v>#N/A</v>
      </c>
      <c r="F389" s="29" t="e">
        <f t="array" ref="F389">INDEX(A!$D$2:$D$1001,MATCH(EF!C389,A!$A$2:$A$1001,0))</f>
        <v>#N/A</v>
      </c>
      <c r="G389" s="29" t="e">
        <f t="array" ref="G389">INDEX(A!$E$2:$E$1001,MATCH(EF!C389,A!$A$2:$A$1001,0))</f>
        <v>#N/A</v>
      </c>
      <c r="H389" s="29" t="e">
        <f t="array" ref="H389">INDEX(A!$F$2:$F$1001,MATCH(EF!C389,A!$A$2:$A$1001,0))</f>
        <v>#N/A</v>
      </c>
      <c r="I389" s="29" t="e">
        <f t="array" ref="I389">INDEX(A!$G$2:$G$1001,MATCH(EF!C389,A!$A$2:$A$1001,0))</f>
        <v>#N/A</v>
      </c>
      <c r="J389" s="29" t="e">
        <f t="array" ref="J389">INDEX(A!$H$2:$H$1001,MATCH(EF!C389,A!$A$2:$A$1001,0))</f>
        <v>#N/A</v>
      </c>
      <c r="K389" s="29" t="e">
        <f t="array" ref="K389">INDEX(A!$I$2:$I$1001,MATCH(EF!C389,A!$A$2:$A$1001,0))</f>
        <v>#N/A</v>
      </c>
      <c r="L389" s="29" t="e">
        <f t="array" ref="L389">INDEX(A!$J$2:$J$1001,MATCH(EF!C389,A!$A$2:$A$1001,0))</f>
        <v>#N/A</v>
      </c>
      <c r="M389" s="29" t="e">
        <f t="array" ref="M389">INDEX(A!$K$2:$K$1001,MATCH(EF!C389,A!$A$2:$A$1001,0))</f>
        <v>#N/A</v>
      </c>
      <c r="N389" s="29" t="e">
        <f t="array" ref="N389">INDEX(A!$L$2:$L$1001,MATCH(EF!C389,A!$A$2:$A$1001,0))</f>
        <v>#N/A</v>
      </c>
      <c r="O389" s="30" t="e">
        <f t="shared" si="2"/>
        <v>#N/A</v>
      </c>
      <c r="P389" s="30" t="e">
        <f t="shared" si="3"/>
        <v>#N/A</v>
      </c>
      <c r="Q389" s="30" t="e">
        <f t="array" ref="Q389">IF(O389="7",IF(P389="000","Sin región al ser un intermunicipal",INDEX(B!$C$2:$C$126,MATCH(EF!P389,B!$A$2:$A$126,0))),"Sin región al ser un ente Estatal")</f>
        <v>#N/A</v>
      </c>
      <c r="R389" s="31" t="e">
        <f t="array" ref="R389">IF(O389="7",IF(P389="000","N/A",INDEX(B!$D$2:$D$126,MATCH(EF!P389,B!$A$2:$A$126,0))),B!$D$127)</f>
        <v>#N/A</v>
      </c>
      <c r="S389" s="31" t="e">
        <f t="array" ref="S389">IF(O389="7",IF(P389="000","N/A",INDEX(B!$E$2:$E$126,MATCH(EF!P389,B!$A$2:$A$126,0))),B!$E$127)</f>
        <v>#N/A</v>
      </c>
    </row>
    <row r="390" spans="1:19" ht="15.75" customHeight="1">
      <c r="A390" s="23">
        <f>COUNTIF(A!$A$2:$A$1001,"&lt;="&amp;A!A390)</f>
        <v>0</v>
      </c>
      <c r="B390" s="24">
        <v>389</v>
      </c>
      <c r="C390" s="29" t="e">
        <f t="array" ref="C390">INDEX(A!$A$2:$A$1001,MATCH(EF!B390,EF!$A$2:$A$1001,0))</f>
        <v>#N/A</v>
      </c>
      <c r="D390" s="29" t="e">
        <f t="array" ref="D390">INDEX(A!$B$2:$B$1001,MATCH(EF!C390,A!$A$2:$A$1001,0))</f>
        <v>#N/A</v>
      </c>
      <c r="E390" s="29" t="e">
        <f t="array" ref="E390">INDEX(A!$C$2:$C$1001,MATCH(EF!C390,A!$A$2:$A$1001,0))</f>
        <v>#N/A</v>
      </c>
      <c r="F390" s="29" t="e">
        <f t="array" ref="F390">INDEX(A!$D$2:$D$1001,MATCH(EF!C390,A!$A$2:$A$1001,0))</f>
        <v>#N/A</v>
      </c>
      <c r="G390" s="29" t="e">
        <f t="array" ref="G390">INDEX(A!$E$2:$E$1001,MATCH(EF!C390,A!$A$2:$A$1001,0))</f>
        <v>#N/A</v>
      </c>
      <c r="H390" s="29" t="e">
        <f t="array" ref="H390">INDEX(A!$F$2:$F$1001,MATCH(EF!C390,A!$A$2:$A$1001,0))</f>
        <v>#N/A</v>
      </c>
      <c r="I390" s="29" t="e">
        <f t="array" ref="I390">INDEX(A!$G$2:$G$1001,MATCH(EF!C390,A!$A$2:$A$1001,0))</f>
        <v>#N/A</v>
      </c>
      <c r="J390" s="29" t="e">
        <f t="array" ref="J390">INDEX(A!$H$2:$H$1001,MATCH(EF!C390,A!$A$2:$A$1001,0))</f>
        <v>#N/A</v>
      </c>
      <c r="K390" s="29" t="e">
        <f t="array" ref="K390">INDEX(A!$I$2:$I$1001,MATCH(EF!C390,A!$A$2:$A$1001,0))</f>
        <v>#N/A</v>
      </c>
      <c r="L390" s="29" t="e">
        <f t="array" ref="L390">INDEX(A!$J$2:$J$1001,MATCH(EF!C390,A!$A$2:$A$1001,0))</f>
        <v>#N/A</v>
      </c>
      <c r="M390" s="29" t="e">
        <f t="array" ref="M390">INDEX(A!$K$2:$K$1001,MATCH(EF!C390,A!$A$2:$A$1001,0))</f>
        <v>#N/A</v>
      </c>
      <c r="N390" s="29" t="e">
        <f t="array" ref="N390">INDEX(A!$L$2:$L$1001,MATCH(EF!C390,A!$A$2:$A$1001,0))</f>
        <v>#N/A</v>
      </c>
      <c r="O390" s="30" t="e">
        <f t="shared" si="2"/>
        <v>#N/A</v>
      </c>
      <c r="P390" s="30" t="e">
        <f t="shared" si="3"/>
        <v>#N/A</v>
      </c>
      <c r="Q390" s="30" t="e">
        <f t="array" ref="Q390">IF(O390="7",IF(P390="000","Sin región al ser un intermunicipal",INDEX(B!$C$2:$C$126,MATCH(EF!P390,B!$A$2:$A$126,0))),"Sin región al ser un ente Estatal")</f>
        <v>#N/A</v>
      </c>
      <c r="R390" s="31" t="e">
        <f t="array" ref="R390">IF(O390="7",IF(P390="000","N/A",INDEX(B!$D$2:$D$126,MATCH(EF!P390,B!$A$2:$A$126,0))),B!$D$127)</f>
        <v>#N/A</v>
      </c>
      <c r="S390" s="31" t="e">
        <f t="array" ref="S390">IF(O390="7",IF(P390="000","N/A",INDEX(B!$E$2:$E$126,MATCH(EF!P390,B!$A$2:$A$126,0))),B!$E$127)</f>
        <v>#N/A</v>
      </c>
    </row>
    <row r="391" spans="1:19" ht="15.75" customHeight="1">
      <c r="A391" s="23">
        <f>COUNTIF(A!$A$2:$A$1001,"&lt;="&amp;A!A391)</f>
        <v>0</v>
      </c>
      <c r="B391" s="24">
        <v>390</v>
      </c>
      <c r="C391" s="29" t="e">
        <f t="array" ref="C391">INDEX(A!$A$2:$A$1001,MATCH(EF!B391,EF!$A$2:$A$1001,0))</f>
        <v>#N/A</v>
      </c>
      <c r="D391" s="29" t="e">
        <f t="array" ref="D391">INDEX(A!$B$2:$B$1001,MATCH(EF!C391,A!$A$2:$A$1001,0))</f>
        <v>#N/A</v>
      </c>
      <c r="E391" s="29" t="e">
        <f t="array" ref="E391">INDEX(A!$C$2:$C$1001,MATCH(EF!C391,A!$A$2:$A$1001,0))</f>
        <v>#N/A</v>
      </c>
      <c r="F391" s="29" t="e">
        <f t="array" ref="F391">INDEX(A!$D$2:$D$1001,MATCH(EF!C391,A!$A$2:$A$1001,0))</f>
        <v>#N/A</v>
      </c>
      <c r="G391" s="29" t="e">
        <f t="array" ref="G391">INDEX(A!$E$2:$E$1001,MATCH(EF!C391,A!$A$2:$A$1001,0))</f>
        <v>#N/A</v>
      </c>
      <c r="H391" s="29" t="e">
        <f t="array" ref="H391">INDEX(A!$F$2:$F$1001,MATCH(EF!C391,A!$A$2:$A$1001,0))</f>
        <v>#N/A</v>
      </c>
      <c r="I391" s="29" t="e">
        <f t="array" ref="I391">INDEX(A!$G$2:$G$1001,MATCH(EF!C391,A!$A$2:$A$1001,0))</f>
        <v>#N/A</v>
      </c>
      <c r="J391" s="29" t="e">
        <f t="array" ref="J391">INDEX(A!$H$2:$H$1001,MATCH(EF!C391,A!$A$2:$A$1001,0))</f>
        <v>#N/A</v>
      </c>
      <c r="K391" s="29" t="e">
        <f t="array" ref="K391">INDEX(A!$I$2:$I$1001,MATCH(EF!C391,A!$A$2:$A$1001,0))</f>
        <v>#N/A</v>
      </c>
      <c r="L391" s="29" t="e">
        <f t="array" ref="L391">INDEX(A!$J$2:$J$1001,MATCH(EF!C391,A!$A$2:$A$1001,0))</f>
        <v>#N/A</v>
      </c>
      <c r="M391" s="29" t="e">
        <f t="array" ref="M391">INDEX(A!$K$2:$K$1001,MATCH(EF!C391,A!$A$2:$A$1001,0))</f>
        <v>#N/A</v>
      </c>
      <c r="N391" s="29" t="e">
        <f t="array" ref="N391">INDEX(A!$L$2:$L$1001,MATCH(EF!C391,A!$A$2:$A$1001,0))</f>
        <v>#N/A</v>
      </c>
      <c r="O391" s="30" t="e">
        <f t="shared" si="2"/>
        <v>#N/A</v>
      </c>
      <c r="P391" s="30" t="e">
        <f t="shared" si="3"/>
        <v>#N/A</v>
      </c>
      <c r="Q391" s="30" t="e">
        <f t="array" ref="Q391">IF(O391="7",IF(P391="000","Sin región al ser un intermunicipal",INDEX(B!$C$2:$C$126,MATCH(EF!P391,B!$A$2:$A$126,0))),"Sin región al ser un ente Estatal")</f>
        <v>#N/A</v>
      </c>
      <c r="R391" s="31" t="e">
        <f t="array" ref="R391">IF(O391="7",IF(P391="000","N/A",INDEX(B!$D$2:$D$126,MATCH(EF!P391,B!$A$2:$A$126,0))),B!$D$127)</f>
        <v>#N/A</v>
      </c>
      <c r="S391" s="31" t="e">
        <f t="array" ref="S391">IF(O391="7",IF(P391="000","N/A",INDEX(B!$E$2:$E$126,MATCH(EF!P391,B!$A$2:$A$126,0))),B!$E$127)</f>
        <v>#N/A</v>
      </c>
    </row>
    <row r="392" spans="1:19" ht="15.75" customHeight="1">
      <c r="A392" s="23">
        <f>COUNTIF(A!$A$2:$A$1001,"&lt;="&amp;A!A392)</f>
        <v>0</v>
      </c>
      <c r="B392" s="24">
        <v>391</v>
      </c>
      <c r="C392" s="29" t="e">
        <f t="array" ref="C392">INDEX(A!$A$2:$A$1001,MATCH(EF!B392,EF!$A$2:$A$1001,0))</f>
        <v>#N/A</v>
      </c>
      <c r="D392" s="29" t="e">
        <f t="array" ref="D392">INDEX(A!$B$2:$B$1001,MATCH(EF!C392,A!$A$2:$A$1001,0))</f>
        <v>#N/A</v>
      </c>
      <c r="E392" s="29" t="e">
        <f t="array" ref="E392">INDEX(A!$C$2:$C$1001,MATCH(EF!C392,A!$A$2:$A$1001,0))</f>
        <v>#N/A</v>
      </c>
      <c r="F392" s="29" t="e">
        <f t="array" ref="F392">INDEX(A!$D$2:$D$1001,MATCH(EF!C392,A!$A$2:$A$1001,0))</f>
        <v>#N/A</v>
      </c>
      <c r="G392" s="29" t="e">
        <f t="array" ref="G392">INDEX(A!$E$2:$E$1001,MATCH(EF!C392,A!$A$2:$A$1001,0))</f>
        <v>#N/A</v>
      </c>
      <c r="H392" s="29" t="e">
        <f t="array" ref="H392">INDEX(A!$F$2:$F$1001,MATCH(EF!C392,A!$A$2:$A$1001,0))</f>
        <v>#N/A</v>
      </c>
      <c r="I392" s="29" t="e">
        <f t="array" ref="I392">INDEX(A!$G$2:$G$1001,MATCH(EF!C392,A!$A$2:$A$1001,0))</f>
        <v>#N/A</v>
      </c>
      <c r="J392" s="29" t="e">
        <f t="array" ref="J392">INDEX(A!$H$2:$H$1001,MATCH(EF!C392,A!$A$2:$A$1001,0))</f>
        <v>#N/A</v>
      </c>
      <c r="K392" s="29" t="e">
        <f t="array" ref="K392">INDEX(A!$I$2:$I$1001,MATCH(EF!C392,A!$A$2:$A$1001,0))</f>
        <v>#N/A</v>
      </c>
      <c r="L392" s="29" t="e">
        <f t="array" ref="L392">INDEX(A!$J$2:$J$1001,MATCH(EF!C392,A!$A$2:$A$1001,0))</f>
        <v>#N/A</v>
      </c>
      <c r="M392" s="29" t="e">
        <f t="array" ref="M392">INDEX(A!$K$2:$K$1001,MATCH(EF!C392,A!$A$2:$A$1001,0))</f>
        <v>#N/A</v>
      </c>
      <c r="N392" s="29" t="e">
        <f t="array" ref="N392">INDEX(A!$L$2:$L$1001,MATCH(EF!C392,A!$A$2:$A$1001,0))</f>
        <v>#N/A</v>
      </c>
      <c r="O392" s="30" t="e">
        <f t="shared" si="2"/>
        <v>#N/A</v>
      </c>
      <c r="P392" s="30" t="e">
        <f t="shared" si="3"/>
        <v>#N/A</v>
      </c>
      <c r="Q392" s="30" t="e">
        <f t="array" ref="Q392">IF(O392="7",IF(P392="000","Sin región al ser un intermunicipal",INDEX(B!$C$2:$C$126,MATCH(EF!P392,B!$A$2:$A$126,0))),"Sin región al ser un ente Estatal")</f>
        <v>#N/A</v>
      </c>
      <c r="R392" s="31" t="e">
        <f t="array" ref="R392">IF(O392="7",IF(P392="000","N/A",INDEX(B!$D$2:$D$126,MATCH(EF!P392,B!$A$2:$A$126,0))),B!$D$127)</f>
        <v>#N/A</v>
      </c>
      <c r="S392" s="31" t="e">
        <f t="array" ref="S392">IF(O392="7",IF(P392="000","N/A",INDEX(B!$E$2:$E$126,MATCH(EF!P392,B!$A$2:$A$126,0))),B!$E$127)</f>
        <v>#N/A</v>
      </c>
    </row>
    <row r="393" spans="1:19" ht="15.75" customHeight="1">
      <c r="A393" s="23">
        <f>COUNTIF(A!$A$2:$A$1001,"&lt;="&amp;A!A393)</f>
        <v>0</v>
      </c>
      <c r="B393" s="24">
        <v>392</v>
      </c>
      <c r="C393" s="29" t="e">
        <f t="array" ref="C393">INDEX(A!$A$2:$A$1001,MATCH(EF!B393,EF!$A$2:$A$1001,0))</f>
        <v>#N/A</v>
      </c>
      <c r="D393" s="29" t="e">
        <f t="array" ref="D393">INDEX(A!$B$2:$B$1001,MATCH(EF!C393,A!$A$2:$A$1001,0))</f>
        <v>#N/A</v>
      </c>
      <c r="E393" s="29" t="e">
        <f t="array" ref="E393">INDEX(A!$C$2:$C$1001,MATCH(EF!C393,A!$A$2:$A$1001,0))</f>
        <v>#N/A</v>
      </c>
      <c r="F393" s="29" t="e">
        <f t="array" ref="F393">INDEX(A!$D$2:$D$1001,MATCH(EF!C393,A!$A$2:$A$1001,0))</f>
        <v>#N/A</v>
      </c>
      <c r="G393" s="29" t="e">
        <f t="array" ref="G393">INDEX(A!$E$2:$E$1001,MATCH(EF!C393,A!$A$2:$A$1001,0))</f>
        <v>#N/A</v>
      </c>
      <c r="H393" s="29" t="e">
        <f t="array" ref="H393">INDEX(A!$F$2:$F$1001,MATCH(EF!C393,A!$A$2:$A$1001,0))</f>
        <v>#N/A</v>
      </c>
      <c r="I393" s="29" t="e">
        <f t="array" ref="I393">INDEX(A!$G$2:$G$1001,MATCH(EF!C393,A!$A$2:$A$1001,0))</f>
        <v>#N/A</v>
      </c>
      <c r="J393" s="29" t="e">
        <f t="array" ref="J393">INDEX(A!$H$2:$H$1001,MATCH(EF!C393,A!$A$2:$A$1001,0))</f>
        <v>#N/A</v>
      </c>
      <c r="K393" s="29" t="e">
        <f t="array" ref="K393">INDEX(A!$I$2:$I$1001,MATCH(EF!C393,A!$A$2:$A$1001,0))</f>
        <v>#N/A</v>
      </c>
      <c r="L393" s="29" t="e">
        <f t="array" ref="L393">INDEX(A!$J$2:$J$1001,MATCH(EF!C393,A!$A$2:$A$1001,0))</f>
        <v>#N/A</v>
      </c>
      <c r="M393" s="29" t="e">
        <f t="array" ref="M393">INDEX(A!$K$2:$K$1001,MATCH(EF!C393,A!$A$2:$A$1001,0))</f>
        <v>#N/A</v>
      </c>
      <c r="N393" s="29" t="e">
        <f t="array" ref="N393">INDEX(A!$L$2:$L$1001,MATCH(EF!C393,A!$A$2:$A$1001,0))</f>
        <v>#N/A</v>
      </c>
      <c r="O393" s="30" t="e">
        <f t="shared" si="2"/>
        <v>#N/A</v>
      </c>
      <c r="P393" s="30" t="e">
        <f t="shared" si="3"/>
        <v>#N/A</v>
      </c>
      <c r="Q393" s="30" t="e">
        <f t="array" ref="Q393">IF(O393="7",IF(P393="000","Sin región al ser un intermunicipal",INDEX(B!$C$2:$C$126,MATCH(EF!P393,B!$A$2:$A$126,0))),"Sin región al ser un ente Estatal")</f>
        <v>#N/A</v>
      </c>
      <c r="R393" s="31" t="e">
        <f t="array" ref="R393">IF(O393="7",IF(P393="000","N/A",INDEX(B!$D$2:$D$126,MATCH(EF!P393,B!$A$2:$A$126,0))),B!$D$127)</f>
        <v>#N/A</v>
      </c>
      <c r="S393" s="31" t="e">
        <f t="array" ref="S393">IF(O393="7",IF(P393="000","N/A",INDEX(B!$E$2:$E$126,MATCH(EF!P393,B!$A$2:$A$126,0))),B!$E$127)</f>
        <v>#N/A</v>
      </c>
    </row>
    <row r="394" spans="1:19" ht="15.75" customHeight="1">
      <c r="A394" s="23">
        <f>COUNTIF(A!$A$2:$A$1001,"&lt;="&amp;A!A394)</f>
        <v>0</v>
      </c>
      <c r="B394" s="24">
        <v>393</v>
      </c>
      <c r="C394" s="29" t="e">
        <f t="array" ref="C394">INDEX(A!$A$2:$A$1001,MATCH(EF!B394,EF!$A$2:$A$1001,0))</f>
        <v>#N/A</v>
      </c>
      <c r="D394" s="29" t="e">
        <f t="array" ref="D394">INDEX(A!$B$2:$B$1001,MATCH(EF!C394,A!$A$2:$A$1001,0))</f>
        <v>#N/A</v>
      </c>
      <c r="E394" s="29" t="e">
        <f t="array" ref="E394">INDEX(A!$C$2:$C$1001,MATCH(EF!C394,A!$A$2:$A$1001,0))</f>
        <v>#N/A</v>
      </c>
      <c r="F394" s="29" t="e">
        <f t="array" ref="F394">INDEX(A!$D$2:$D$1001,MATCH(EF!C394,A!$A$2:$A$1001,0))</f>
        <v>#N/A</v>
      </c>
      <c r="G394" s="29" t="e">
        <f t="array" ref="G394">INDEX(A!$E$2:$E$1001,MATCH(EF!C394,A!$A$2:$A$1001,0))</f>
        <v>#N/A</v>
      </c>
      <c r="H394" s="29" t="e">
        <f t="array" ref="H394">INDEX(A!$F$2:$F$1001,MATCH(EF!C394,A!$A$2:$A$1001,0))</f>
        <v>#N/A</v>
      </c>
      <c r="I394" s="29" t="e">
        <f t="array" ref="I394">INDEX(A!$G$2:$G$1001,MATCH(EF!C394,A!$A$2:$A$1001,0))</f>
        <v>#N/A</v>
      </c>
      <c r="J394" s="29" t="e">
        <f t="array" ref="J394">INDEX(A!$H$2:$H$1001,MATCH(EF!C394,A!$A$2:$A$1001,0))</f>
        <v>#N/A</v>
      </c>
      <c r="K394" s="29" t="e">
        <f t="array" ref="K394">INDEX(A!$I$2:$I$1001,MATCH(EF!C394,A!$A$2:$A$1001,0))</f>
        <v>#N/A</v>
      </c>
      <c r="L394" s="29" t="e">
        <f t="array" ref="L394">INDEX(A!$J$2:$J$1001,MATCH(EF!C394,A!$A$2:$A$1001,0))</f>
        <v>#N/A</v>
      </c>
      <c r="M394" s="29" t="e">
        <f t="array" ref="M394">INDEX(A!$K$2:$K$1001,MATCH(EF!C394,A!$A$2:$A$1001,0))</f>
        <v>#N/A</v>
      </c>
      <c r="N394" s="29" t="e">
        <f t="array" ref="N394">INDEX(A!$L$2:$L$1001,MATCH(EF!C394,A!$A$2:$A$1001,0))</f>
        <v>#N/A</v>
      </c>
      <c r="O394" s="30" t="e">
        <f t="shared" si="2"/>
        <v>#N/A</v>
      </c>
      <c r="P394" s="30" t="e">
        <f t="shared" si="3"/>
        <v>#N/A</v>
      </c>
      <c r="Q394" s="30" t="e">
        <f t="array" ref="Q394">IF(O394="7",IF(P394="000","Sin región al ser un intermunicipal",INDEX(B!$C$2:$C$126,MATCH(EF!P394,B!$A$2:$A$126,0))),"Sin región al ser un ente Estatal")</f>
        <v>#N/A</v>
      </c>
      <c r="R394" s="31" t="e">
        <f t="array" ref="R394">IF(O394="7",IF(P394="000","N/A",INDEX(B!$D$2:$D$126,MATCH(EF!P394,B!$A$2:$A$126,0))),B!$D$127)</f>
        <v>#N/A</v>
      </c>
      <c r="S394" s="31" t="e">
        <f t="array" ref="S394">IF(O394="7",IF(P394="000","N/A",INDEX(B!$E$2:$E$126,MATCH(EF!P394,B!$A$2:$A$126,0))),B!$E$127)</f>
        <v>#N/A</v>
      </c>
    </row>
    <row r="395" spans="1:19" ht="15.75" customHeight="1">
      <c r="A395" s="23">
        <f>COUNTIF(A!$A$2:$A$1001,"&lt;="&amp;A!A395)</f>
        <v>0</v>
      </c>
      <c r="B395" s="24">
        <v>394</v>
      </c>
      <c r="C395" s="29" t="e">
        <f t="array" ref="C395">INDEX(A!$A$2:$A$1001,MATCH(EF!B395,EF!$A$2:$A$1001,0))</f>
        <v>#N/A</v>
      </c>
      <c r="D395" s="29" t="e">
        <f t="array" ref="D395">INDEX(A!$B$2:$B$1001,MATCH(EF!C395,A!$A$2:$A$1001,0))</f>
        <v>#N/A</v>
      </c>
      <c r="E395" s="29" t="e">
        <f t="array" ref="E395">INDEX(A!$C$2:$C$1001,MATCH(EF!C395,A!$A$2:$A$1001,0))</f>
        <v>#N/A</v>
      </c>
      <c r="F395" s="29" t="e">
        <f t="array" ref="F395">INDEX(A!$D$2:$D$1001,MATCH(EF!C395,A!$A$2:$A$1001,0))</f>
        <v>#N/A</v>
      </c>
      <c r="G395" s="29" t="e">
        <f t="array" ref="G395">INDEX(A!$E$2:$E$1001,MATCH(EF!C395,A!$A$2:$A$1001,0))</f>
        <v>#N/A</v>
      </c>
      <c r="H395" s="29" t="e">
        <f t="array" ref="H395">INDEX(A!$F$2:$F$1001,MATCH(EF!C395,A!$A$2:$A$1001,0))</f>
        <v>#N/A</v>
      </c>
      <c r="I395" s="29" t="e">
        <f t="array" ref="I395">INDEX(A!$G$2:$G$1001,MATCH(EF!C395,A!$A$2:$A$1001,0))</f>
        <v>#N/A</v>
      </c>
      <c r="J395" s="29" t="e">
        <f t="array" ref="J395">INDEX(A!$H$2:$H$1001,MATCH(EF!C395,A!$A$2:$A$1001,0))</f>
        <v>#N/A</v>
      </c>
      <c r="K395" s="29" t="e">
        <f t="array" ref="K395">INDEX(A!$I$2:$I$1001,MATCH(EF!C395,A!$A$2:$A$1001,0))</f>
        <v>#N/A</v>
      </c>
      <c r="L395" s="29" t="e">
        <f t="array" ref="L395">INDEX(A!$J$2:$J$1001,MATCH(EF!C395,A!$A$2:$A$1001,0))</f>
        <v>#N/A</v>
      </c>
      <c r="M395" s="29" t="e">
        <f t="array" ref="M395">INDEX(A!$K$2:$K$1001,MATCH(EF!C395,A!$A$2:$A$1001,0))</f>
        <v>#N/A</v>
      </c>
      <c r="N395" s="29" t="e">
        <f t="array" ref="N395">INDEX(A!$L$2:$L$1001,MATCH(EF!C395,A!$A$2:$A$1001,0))</f>
        <v>#N/A</v>
      </c>
      <c r="O395" s="30" t="e">
        <f t="shared" si="2"/>
        <v>#N/A</v>
      </c>
      <c r="P395" s="30" t="e">
        <f t="shared" si="3"/>
        <v>#N/A</v>
      </c>
      <c r="Q395" s="30" t="e">
        <f t="array" ref="Q395">IF(O395="7",IF(P395="000","Sin región al ser un intermunicipal",INDEX(B!$C$2:$C$126,MATCH(EF!P395,B!$A$2:$A$126,0))),"Sin región al ser un ente Estatal")</f>
        <v>#N/A</v>
      </c>
      <c r="R395" s="31" t="e">
        <f t="array" ref="R395">IF(O395="7",IF(P395="000","N/A",INDEX(B!$D$2:$D$126,MATCH(EF!P395,B!$A$2:$A$126,0))),B!$D$127)</f>
        <v>#N/A</v>
      </c>
      <c r="S395" s="31" t="e">
        <f t="array" ref="S395">IF(O395="7",IF(P395="000","N/A",INDEX(B!$E$2:$E$126,MATCH(EF!P395,B!$A$2:$A$126,0))),B!$E$127)</f>
        <v>#N/A</v>
      </c>
    </row>
    <row r="396" spans="1:19" ht="15.75" customHeight="1">
      <c r="A396" s="23">
        <f>COUNTIF(A!$A$2:$A$1001,"&lt;="&amp;A!A396)</f>
        <v>0</v>
      </c>
      <c r="B396" s="24">
        <v>395</v>
      </c>
      <c r="C396" s="29" t="e">
        <f t="array" ref="C396">INDEX(A!$A$2:$A$1001,MATCH(EF!B396,EF!$A$2:$A$1001,0))</f>
        <v>#N/A</v>
      </c>
      <c r="D396" s="29" t="e">
        <f t="array" ref="D396">INDEX(A!$B$2:$B$1001,MATCH(EF!C396,A!$A$2:$A$1001,0))</f>
        <v>#N/A</v>
      </c>
      <c r="E396" s="29" t="e">
        <f t="array" ref="E396">INDEX(A!$C$2:$C$1001,MATCH(EF!C396,A!$A$2:$A$1001,0))</f>
        <v>#N/A</v>
      </c>
      <c r="F396" s="29" t="e">
        <f t="array" ref="F396">INDEX(A!$D$2:$D$1001,MATCH(EF!C396,A!$A$2:$A$1001,0))</f>
        <v>#N/A</v>
      </c>
      <c r="G396" s="29" t="e">
        <f t="array" ref="G396">INDEX(A!$E$2:$E$1001,MATCH(EF!C396,A!$A$2:$A$1001,0))</f>
        <v>#N/A</v>
      </c>
      <c r="H396" s="29" t="e">
        <f t="array" ref="H396">INDEX(A!$F$2:$F$1001,MATCH(EF!C396,A!$A$2:$A$1001,0))</f>
        <v>#N/A</v>
      </c>
      <c r="I396" s="29" t="e">
        <f t="array" ref="I396">INDEX(A!$G$2:$G$1001,MATCH(EF!C396,A!$A$2:$A$1001,0))</f>
        <v>#N/A</v>
      </c>
      <c r="J396" s="29" t="e">
        <f t="array" ref="J396">INDEX(A!$H$2:$H$1001,MATCH(EF!C396,A!$A$2:$A$1001,0))</f>
        <v>#N/A</v>
      </c>
      <c r="K396" s="29" t="e">
        <f t="array" ref="K396">INDEX(A!$I$2:$I$1001,MATCH(EF!C396,A!$A$2:$A$1001,0))</f>
        <v>#N/A</v>
      </c>
      <c r="L396" s="29" t="e">
        <f t="array" ref="L396">INDEX(A!$J$2:$J$1001,MATCH(EF!C396,A!$A$2:$A$1001,0))</f>
        <v>#N/A</v>
      </c>
      <c r="M396" s="29" t="e">
        <f t="array" ref="M396">INDEX(A!$K$2:$K$1001,MATCH(EF!C396,A!$A$2:$A$1001,0))</f>
        <v>#N/A</v>
      </c>
      <c r="N396" s="29" t="e">
        <f t="array" ref="N396">INDEX(A!$L$2:$L$1001,MATCH(EF!C396,A!$A$2:$A$1001,0))</f>
        <v>#N/A</v>
      </c>
      <c r="O396" s="30" t="e">
        <f t="shared" si="2"/>
        <v>#N/A</v>
      </c>
      <c r="P396" s="30" t="e">
        <f t="shared" si="3"/>
        <v>#N/A</v>
      </c>
      <c r="Q396" s="30" t="e">
        <f t="array" ref="Q396">IF(O396="7",IF(P396="000","Sin región al ser un intermunicipal",INDEX(B!$C$2:$C$126,MATCH(EF!P396,B!$A$2:$A$126,0))),"Sin región al ser un ente Estatal")</f>
        <v>#N/A</v>
      </c>
      <c r="R396" s="31" t="e">
        <f t="array" ref="R396">IF(O396="7",IF(P396="000","N/A",INDEX(B!$D$2:$D$126,MATCH(EF!P396,B!$A$2:$A$126,0))),B!$D$127)</f>
        <v>#N/A</v>
      </c>
      <c r="S396" s="31" t="e">
        <f t="array" ref="S396">IF(O396="7",IF(P396="000","N/A",INDEX(B!$E$2:$E$126,MATCH(EF!P396,B!$A$2:$A$126,0))),B!$E$127)</f>
        <v>#N/A</v>
      </c>
    </row>
    <row r="397" spans="1:19" ht="15.75" customHeight="1">
      <c r="A397" s="23">
        <f>COUNTIF(A!$A$2:$A$1001,"&lt;="&amp;A!A397)</f>
        <v>0</v>
      </c>
      <c r="B397" s="24">
        <v>396</v>
      </c>
      <c r="C397" s="29" t="e">
        <f t="array" ref="C397">INDEX(A!$A$2:$A$1001,MATCH(EF!B397,EF!$A$2:$A$1001,0))</f>
        <v>#N/A</v>
      </c>
      <c r="D397" s="29" t="e">
        <f t="array" ref="D397">INDEX(A!$B$2:$B$1001,MATCH(EF!C397,A!$A$2:$A$1001,0))</f>
        <v>#N/A</v>
      </c>
      <c r="E397" s="29" t="e">
        <f t="array" ref="E397">INDEX(A!$C$2:$C$1001,MATCH(EF!C397,A!$A$2:$A$1001,0))</f>
        <v>#N/A</v>
      </c>
      <c r="F397" s="29" t="e">
        <f t="array" ref="F397">INDEX(A!$D$2:$D$1001,MATCH(EF!C397,A!$A$2:$A$1001,0))</f>
        <v>#N/A</v>
      </c>
      <c r="G397" s="29" t="e">
        <f t="array" ref="G397">INDEX(A!$E$2:$E$1001,MATCH(EF!C397,A!$A$2:$A$1001,0))</f>
        <v>#N/A</v>
      </c>
      <c r="H397" s="29" t="e">
        <f t="array" ref="H397">INDEX(A!$F$2:$F$1001,MATCH(EF!C397,A!$A$2:$A$1001,0))</f>
        <v>#N/A</v>
      </c>
      <c r="I397" s="29" t="e">
        <f t="array" ref="I397">INDEX(A!$G$2:$G$1001,MATCH(EF!C397,A!$A$2:$A$1001,0))</f>
        <v>#N/A</v>
      </c>
      <c r="J397" s="29" t="e">
        <f t="array" ref="J397">INDEX(A!$H$2:$H$1001,MATCH(EF!C397,A!$A$2:$A$1001,0))</f>
        <v>#N/A</v>
      </c>
      <c r="K397" s="29" t="e">
        <f t="array" ref="K397">INDEX(A!$I$2:$I$1001,MATCH(EF!C397,A!$A$2:$A$1001,0))</f>
        <v>#N/A</v>
      </c>
      <c r="L397" s="29" t="e">
        <f t="array" ref="L397">INDEX(A!$J$2:$J$1001,MATCH(EF!C397,A!$A$2:$A$1001,0))</f>
        <v>#N/A</v>
      </c>
      <c r="M397" s="29" t="e">
        <f t="array" ref="M397">INDEX(A!$K$2:$K$1001,MATCH(EF!C397,A!$A$2:$A$1001,0))</f>
        <v>#N/A</v>
      </c>
      <c r="N397" s="29" t="e">
        <f t="array" ref="N397">INDEX(A!$L$2:$L$1001,MATCH(EF!C397,A!$A$2:$A$1001,0))</f>
        <v>#N/A</v>
      </c>
      <c r="O397" s="30" t="e">
        <f t="shared" si="2"/>
        <v>#N/A</v>
      </c>
      <c r="P397" s="30" t="e">
        <f t="shared" si="3"/>
        <v>#N/A</v>
      </c>
      <c r="Q397" s="30" t="e">
        <f t="array" ref="Q397">IF(O397="7",IF(P397="000","Sin región al ser un intermunicipal",INDEX(B!$C$2:$C$126,MATCH(EF!P397,B!$A$2:$A$126,0))),"Sin región al ser un ente Estatal")</f>
        <v>#N/A</v>
      </c>
      <c r="R397" s="31" t="e">
        <f t="array" ref="R397">IF(O397="7",IF(P397="000","N/A",INDEX(B!$D$2:$D$126,MATCH(EF!P397,B!$A$2:$A$126,0))),B!$D$127)</f>
        <v>#N/A</v>
      </c>
      <c r="S397" s="31" t="e">
        <f t="array" ref="S397">IF(O397="7",IF(P397="000","N/A",INDEX(B!$E$2:$E$126,MATCH(EF!P397,B!$A$2:$A$126,0))),B!$E$127)</f>
        <v>#N/A</v>
      </c>
    </row>
    <row r="398" spans="1:19" ht="15.75" customHeight="1">
      <c r="A398" s="23">
        <f>COUNTIF(A!$A$2:$A$1001,"&lt;="&amp;A!A398)</f>
        <v>0</v>
      </c>
      <c r="B398" s="24">
        <v>397</v>
      </c>
      <c r="C398" s="29" t="e">
        <f t="array" ref="C398">INDEX(A!$A$2:$A$1001,MATCH(EF!B398,EF!$A$2:$A$1001,0))</f>
        <v>#N/A</v>
      </c>
      <c r="D398" s="29" t="e">
        <f t="array" ref="D398">INDEX(A!$B$2:$B$1001,MATCH(EF!C398,A!$A$2:$A$1001,0))</f>
        <v>#N/A</v>
      </c>
      <c r="E398" s="29" t="e">
        <f t="array" ref="E398">INDEX(A!$C$2:$C$1001,MATCH(EF!C398,A!$A$2:$A$1001,0))</f>
        <v>#N/A</v>
      </c>
      <c r="F398" s="29" t="e">
        <f t="array" ref="F398">INDEX(A!$D$2:$D$1001,MATCH(EF!C398,A!$A$2:$A$1001,0))</f>
        <v>#N/A</v>
      </c>
      <c r="G398" s="29" t="e">
        <f t="array" ref="G398">INDEX(A!$E$2:$E$1001,MATCH(EF!C398,A!$A$2:$A$1001,0))</f>
        <v>#N/A</v>
      </c>
      <c r="H398" s="29" t="e">
        <f t="array" ref="H398">INDEX(A!$F$2:$F$1001,MATCH(EF!C398,A!$A$2:$A$1001,0))</f>
        <v>#N/A</v>
      </c>
      <c r="I398" s="29" t="e">
        <f t="array" ref="I398">INDEX(A!$G$2:$G$1001,MATCH(EF!C398,A!$A$2:$A$1001,0))</f>
        <v>#N/A</v>
      </c>
      <c r="J398" s="29" t="e">
        <f t="array" ref="J398">INDEX(A!$H$2:$H$1001,MATCH(EF!C398,A!$A$2:$A$1001,0))</f>
        <v>#N/A</v>
      </c>
      <c r="K398" s="29" t="e">
        <f t="array" ref="K398">INDEX(A!$I$2:$I$1001,MATCH(EF!C398,A!$A$2:$A$1001,0))</f>
        <v>#N/A</v>
      </c>
      <c r="L398" s="29" t="e">
        <f t="array" ref="L398">INDEX(A!$J$2:$J$1001,MATCH(EF!C398,A!$A$2:$A$1001,0))</f>
        <v>#N/A</v>
      </c>
      <c r="M398" s="29" t="e">
        <f t="array" ref="M398">INDEX(A!$K$2:$K$1001,MATCH(EF!C398,A!$A$2:$A$1001,0))</f>
        <v>#N/A</v>
      </c>
      <c r="N398" s="29" t="e">
        <f t="array" ref="N398">INDEX(A!$L$2:$L$1001,MATCH(EF!C398,A!$A$2:$A$1001,0))</f>
        <v>#N/A</v>
      </c>
      <c r="O398" s="30" t="e">
        <f t="shared" si="2"/>
        <v>#N/A</v>
      </c>
      <c r="P398" s="30" t="e">
        <f t="shared" si="3"/>
        <v>#N/A</v>
      </c>
      <c r="Q398" s="30" t="e">
        <f t="array" ref="Q398">IF(O398="7",IF(P398="000","Sin región al ser un intermunicipal",INDEX(B!$C$2:$C$126,MATCH(EF!P398,B!$A$2:$A$126,0))),"Sin región al ser un ente Estatal")</f>
        <v>#N/A</v>
      </c>
      <c r="R398" s="31" t="e">
        <f t="array" ref="R398">IF(O398="7",IF(P398="000","N/A",INDEX(B!$D$2:$D$126,MATCH(EF!P398,B!$A$2:$A$126,0))),B!$D$127)</f>
        <v>#N/A</v>
      </c>
      <c r="S398" s="31" t="e">
        <f t="array" ref="S398">IF(O398="7",IF(P398="000","N/A",INDEX(B!$E$2:$E$126,MATCH(EF!P398,B!$A$2:$A$126,0))),B!$E$127)</f>
        <v>#N/A</v>
      </c>
    </row>
    <row r="399" spans="1:19" ht="15.75" customHeight="1">
      <c r="A399" s="23">
        <f>COUNTIF(A!$A$2:$A$1001,"&lt;="&amp;A!A399)</f>
        <v>0</v>
      </c>
      <c r="B399" s="24">
        <v>398</v>
      </c>
      <c r="C399" s="29" t="e">
        <f t="array" ref="C399">INDEX(A!$A$2:$A$1001,MATCH(EF!B399,EF!$A$2:$A$1001,0))</f>
        <v>#N/A</v>
      </c>
      <c r="D399" s="29" t="e">
        <f t="array" ref="D399">INDEX(A!$B$2:$B$1001,MATCH(EF!C399,A!$A$2:$A$1001,0))</f>
        <v>#N/A</v>
      </c>
      <c r="E399" s="29" t="e">
        <f t="array" ref="E399">INDEX(A!$C$2:$C$1001,MATCH(EF!C399,A!$A$2:$A$1001,0))</f>
        <v>#N/A</v>
      </c>
      <c r="F399" s="29" t="e">
        <f t="array" ref="F399">INDEX(A!$D$2:$D$1001,MATCH(EF!C399,A!$A$2:$A$1001,0))</f>
        <v>#N/A</v>
      </c>
      <c r="G399" s="29" t="e">
        <f t="array" ref="G399">INDEX(A!$E$2:$E$1001,MATCH(EF!C399,A!$A$2:$A$1001,0))</f>
        <v>#N/A</v>
      </c>
      <c r="H399" s="29" t="e">
        <f t="array" ref="H399">INDEX(A!$F$2:$F$1001,MATCH(EF!C399,A!$A$2:$A$1001,0))</f>
        <v>#N/A</v>
      </c>
      <c r="I399" s="29" t="e">
        <f t="array" ref="I399">INDEX(A!$G$2:$G$1001,MATCH(EF!C399,A!$A$2:$A$1001,0))</f>
        <v>#N/A</v>
      </c>
      <c r="J399" s="29" t="e">
        <f t="array" ref="J399">INDEX(A!$H$2:$H$1001,MATCH(EF!C399,A!$A$2:$A$1001,0))</f>
        <v>#N/A</v>
      </c>
      <c r="K399" s="29" t="e">
        <f t="array" ref="K399">INDEX(A!$I$2:$I$1001,MATCH(EF!C399,A!$A$2:$A$1001,0))</f>
        <v>#N/A</v>
      </c>
      <c r="L399" s="29" t="e">
        <f t="array" ref="L399">INDEX(A!$J$2:$J$1001,MATCH(EF!C399,A!$A$2:$A$1001,0))</f>
        <v>#N/A</v>
      </c>
      <c r="M399" s="29" t="e">
        <f t="array" ref="M399">INDEX(A!$K$2:$K$1001,MATCH(EF!C399,A!$A$2:$A$1001,0))</f>
        <v>#N/A</v>
      </c>
      <c r="N399" s="29" t="e">
        <f t="array" ref="N399">INDEX(A!$L$2:$L$1001,MATCH(EF!C399,A!$A$2:$A$1001,0))</f>
        <v>#N/A</v>
      </c>
      <c r="O399" s="30" t="e">
        <f t="shared" si="2"/>
        <v>#N/A</v>
      </c>
      <c r="P399" s="30" t="e">
        <f t="shared" si="3"/>
        <v>#N/A</v>
      </c>
      <c r="Q399" s="30" t="e">
        <f t="array" ref="Q399">IF(O399="7",IF(P399="000","Sin región al ser un intermunicipal",INDEX(B!$C$2:$C$126,MATCH(EF!P399,B!$A$2:$A$126,0))),"Sin región al ser un ente Estatal")</f>
        <v>#N/A</v>
      </c>
      <c r="R399" s="31" t="e">
        <f t="array" ref="R399">IF(O399="7",IF(P399="000","N/A",INDEX(B!$D$2:$D$126,MATCH(EF!P399,B!$A$2:$A$126,0))),B!$D$127)</f>
        <v>#N/A</v>
      </c>
      <c r="S399" s="31" t="e">
        <f t="array" ref="S399">IF(O399="7",IF(P399="000","N/A",INDEX(B!$E$2:$E$126,MATCH(EF!P399,B!$A$2:$A$126,0))),B!$E$127)</f>
        <v>#N/A</v>
      </c>
    </row>
    <row r="400" spans="1:19" ht="15.75" customHeight="1">
      <c r="A400" s="23">
        <f>COUNTIF(A!$A$2:$A$1001,"&lt;="&amp;A!A400)</f>
        <v>0</v>
      </c>
      <c r="B400" s="24">
        <v>399</v>
      </c>
      <c r="C400" s="29" t="e">
        <f t="array" ref="C400">INDEX(A!$A$2:$A$1001,MATCH(EF!B400,EF!$A$2:$A$1001,0))</f>
        <v>#N/A</v>
      </c>
      <c r="D400" s="29" t="e">
        <f t="array" ref="D400">INDEX(A!$B$2:$B$1001,MATCH(EF!C400,A!$A$2:$A$1001,0))</f>
        <v>#N/A</v>
      </c>
      <c r="E400" s="29" t="e">
        <f t="array" ref="E400">INDEX(A!$C$2:$C$1001,MATCH(EF!C400,A!$A$2:$A$1001,0))</f>
        <v>#N/A</v>
      </c>
      <c r="F400" s="29" t="e">
        <f t="array" ref="F400">INDEX(A!$D$2:$D$1001,MATCH(EF!C400,A!$A$2:$A$1001,0))</f>
        <v>#N/A</v>
      </c>
      <c r="G400" s="29" t="e">
        <f t="array" ref="G400">INDEX(A!$E$2:$E$1001,MATCH(EF!C400,A!$A$2:$A$1001,0))</f>
        <v>#N/A</v>
      </c>
      <c r="H400" s="29" t="e">
        <f t="array" ref="H400">INDEX(A!$F$2:$F$1001,MATCH(EF!C400,A!$A$2:$A$1001,0))</f>
        <v>#N/A</v>
      </c>
      <c r="I400" s="29" t="e">
        <f t="array" ref="I400">INDEX(A!$G$2:$G$1001,MATCH(EF!C400,A!$A$2:$A$1001,0))</f>
        <v>#N/A</v>
      </c>
      <c r="J400" s="29" t="e">
        <f t="array" ref="J400">INDEX(A!$H$2:$H$1001,MATCH(EF!C400,A!$A$2:$A$1001,0))</f>
        <v>#N/A</v>
      </c>
      <c r="K400" s="29" t="e">
        <f t="array" ref="K400">INDEX(A!$I$2:$I$1001,MATCH(EF!C400,A!$A$2:$A$1001,0))</f>
        <v>#N/A</v>
      </c>
      <c r="L400" s="29" t="e">
        <f t="array" ref="L400">INDEX(A!$J$2:$J$1001,MATCH(EF!C400,A!$A$2:$A$1001,0))</f>
        <v>#N/A</v>
      </c>
      <c r="M400" s="29" t="e">
        <f t="array" ref="M400">INDEX(A!$K$2:$K$1001,MATCH(EF!C400,A!$A$2:$A$1001,0))</f>
        <v>#N/A</v>
      </c>
      <c r="N400" s="29" t="e">
        <f t="array" ref="N400">INDEX(A!$L$2:$L$1001,MATCH(EF!C400,A!$A$2:$A$1001,0))</f>
        <v>#N/A</v>
      </c>
      <c r="O400" s="30" t="e">
        <f t="shared" si="2"/>
        <v>#N/A</v>
      </c>
      <c r="P400" s="30" t="e">
        <f t="shared" si="3"/>
        <v>#N/A</v>
      </c>
      <c r="Q400" s="30" t="e">
        <f t="array" ref="Q400">IF(O400="7",IF(P400="000","Sin región al ser un intermunicipal",INDEX(B!$C$2:$C$126,MATCH(EF!P400,B!$A$2:$A$126,0))),"Sin región al ser un ente Estatal")</f>
        <v>#N/A</v>
      </c>
      <c r="R400" s="31" t="e">
        <f t="array" ref="R400">IF(O400="7",IF(P400="000","N/A",INDEX(B!$D$2:$D$126,MATCH(EF!P400,B!$A$2:$A$126,0))),B!$D$127)</f>
        <v>#N/A</v>
      </c>
      <c r="S400" s="31" t="e">
        <f t="array" ref="S400">IF(O400="7",IF(P400="000","N/A",INDEX(B!$E$2:$E$126,MATCH(EF!P400,B!$A$2:$A$126,0))),B!$E$127)</f>
        <v>#N/A</v>
      </c>
    </row>
    <row r="401" spans="1:19" ht="15.75" customHeight="1">
      <c r="A401" s="23">
        <f>COUNTIF(A!$A$2:$A$1001,"&lt;="&amp;A!A401)</f>
        <v>0</v>
      </c>
      <c r="B401" s="24">
        <v>400</v>
      </c>
      <c r="C401" s="29" t="e">
        <f t="array" ref="C401">INDEX(A!$A$2:$A$1001,MATCH(EF!B401,EF!$A$2:$A$1001,0))</f>
        <v>#N/A</v>
      </c>
      <c r="D401" s="29" t="e">
        <f t="array" ref="D401">INDEX(A!$B$2:$B$1001,MATCH(EF!C401,A!$A$2:$A$1001,0))</f>
        <v>#N/A</v>
      </c>
      <c r="E401" s="29" t="e">
        <f t="array" ref="E401">INDEX(A!$C$2:$C$1001,MATCH(EF!C401,A!$A$2:$A$1001,0))</f>
        <v>#N/A</v>
      </c>
      <c r="F401" s="29" t="e">
        <f t="array" ref="F401">INDEX(A!$D$2:$D$1001,MATCH(EF!C401,A!$A$2:$A$1001,0))</f>
        <v>#N/A</v>
      </c>
      <c r="G401" s="29" t="e">
        <f t="array" ref="G401">INDEX(A!$E$2:$E$1001,MATCH(EF!C401,A!$A$2:$A$1001,0))</f>
        <v>#N/A</v>
      </c>
      <c r="H401" s="29" t="e">
        <f t="array" ref="H401">INDEX(A!$F$2:$F$1001,MATCH(EF!C401,A!$A$2:$A$1001,0))</f>
        <v>#N/A</v>
      </c>
      <c r="I401" s="29" t="e">
        <f t="array" ref="I401">INDEX(A!$G$2:$G$1001,MATCH(EF!C401,A!$A$2:$A$1001,0))</f>
        <v>#N/A</v>
      </c>
      <c r="J401" s="29" t="e">
        <f t="array" ref="J401">INDEX(A!$H$2:$H$1001,MATCH(EF!C401,A!$A$2:$A$1001,0))</f>
        <v>#N/A</v>
      </c>
      <c r="K401" s="29" t="e">
        <f t="array" ref="K401">INDEX(A!$I$2:$I$1001,MATCH(EF!C401,A!$A$2:$A$1001,0))</f>
        <v>#N/A</v>
      </c>
      <c r="L401" s="29" t="e">
        <f t="array" ref="L401">INDEX(A!$J$2:$J$1001,MATCH(EF!C401,A!$A$2:$A$1001,0))</f>
        <v>#N/A</v>
      </c>
      <c r="M401" s="29" t="e">
        <f t="array" ref="M401">INDEX(A!$K$2:$K$1001,MATCH(EF!C401,A!$A$2:$A$1001,0))</f>
        <v>#N/A</v>
      </c>
      <c r="N401" s="29" t="e">
        <f t="array" ref="N401">INDEX(A!$L$2:$L$1001,MATCH(EF!C401,A!$A$2:$A$1001,0))</f>
        <v>#N/A</v>
      </c>
      <c r="O401" s="30" t="e">
        <f t="shared" si="2"/>
        <v>#N/A</v>
      </c>
      <c r="P401" s="30" t="e">
        <f t="shared" si="3"/>
        <v>#N/A</v>
      </c>
      <c r="Q401" s="30" t="e">
        <f t="array" ref="Q401">IF(O401="7",IF(P401="000","Sin región al ser un intermunicipal",INDEX(B!$C$2:$C$126,MATCH(EF!P401,B!$A$2:$A$126,0))),"Sin región al ser un ente Estatal")</f>
        <v>#N/A</v>
      </c>
      <c r="R401" s="31" t="e">
        <f t="array" ref="R401">IF(O401="7",IF(P401="000","N/A",INDEX(B!$D$2:$D$126,MATCH(EF!P401,B!$A$2:$A$126,0))),B!$D$127)</f>
        <v>#N/A</v>
      </c>
      <c r="S401" s="31" t="e">
        <f t="array" ref="S401">IF(O401="7",IF(P401="000","N/A",INDEX(B!$E$2:$E$126,MATCH(EF!P401,B!$A$2:$A$126,0))),B!$E$127)</f>
        <v>#N/A</v>
      </c>
    </row>
    <row r="402" spans="1:19" ht="15.75" customHeight="1">
      <c r="A402" s="23">
        <f>COUNTIF(A!$A$2:$A$1001,"&lt;="&amp;A!A402)</f>
        <v>0</v>
      </c>
      <c r="B402" s="24">
        <v>401</v>
      </c>
      <c r="C402" s="29" t="e">
        <f t="array" ref="C402">INDEX(A!$A$2:$A$1001,MATCH(EF!B402,EF!$A$2:$A$1001,0))</f>
        <v>#N/A</v>
      </c>
      <c r="D402" s="29" t="e">
        <f t="array" ref="D402">INDEX(A!$B$2:$B$1001,MATCH(EF!C402,A!$A$2:$A$1001,0))</f>
        <v>#N/A</v>
      </c>
      <c r="E402" s="29" t="e">
        <f t="array" ref="E402">INDEX(A!$C$2:$C$1001,MATCH(EF!C402,A!$A$2:$A$1001,0))</f>
        <v>#N/A</v>
      </c>
      <c r="F402" s="29" t="e">
        <f t="array" ref="F402">INDEX(A!$D$2:$D$1001,MATCH(EF!C402,A!$A$2:$A$1001,0))</f>
        <v>#N/A</v>
      </c>
      <c r="G402" s="29" t="e">
        <f t="array" ref="G402">INDEX(A!$E$2:$E$1001,MATCH(EF!C402,A!$A$2:$A$1001,0))</f>
        <v>#N/A</v>
      </c>
      <c r="H402" s="29" t="e">
        <f t="array" ref="H402">INDEX(A!$F$2:$F$1001,MATCH(EF!C402,A!$A$2:$A$1001,0))</f>
        <v>#N/A</v>
      </c>
      <c r="I402" s="29" t="e">
        <f t="array" ref="I402">INDEX(A!$G$2:$G$1001,MATCH(EF!C402,A!$A$2:$A$1001,0))</f>
        <v>#N/A</v>
      </c>
      <c r="J402" s="29" t="e">
        <f t="array" ref="J402">INDEX(A!$H$2:$H$1001,MATCH(EF!C402,A!$A$2:$A$1001,0))</f>
        <v>#N/A</v>
      </c>
      <c r="K402" s="29" t="e">
        <f t="array" ref="K402">INDEX(A!$I$2:$I$1001,MATCH(EF!C402,A!$A$2:$A$1001,0))</f>
        <v>#N/A</v>
      </c>
      <c r="L402" s="29" t="e">
        <f t="array" ref="L402">INDEX(A!$J$2:$J$1001,MATCH(EF!C402,A!$A$2:$A$1001,0))</f>
        <v>#N/A</v>
      </c>
      <c r="M402" s="29" t="e">
        <f t="array" ref="M402">INDEX(A!$K$2:$K$1001,MATCH(EF!C402,A!$A$2:$A$1001,0))</f>
        <v>#N/A</v>
      </c>
      <c r="N402" s="29" t="e">
        <f t="array" ref="N402">INDEX(A!$L$2:$L$1001,MATCH(EF!C402,A!$A$2:$A$1001,0))</f>
        <v>#N/A</v>
      </c>
      <c r="O402" s="30" t="e">
        <f t="shared" si="2"/>
        <v>#N/A</v>
      </c>
      <c r="P402" s="30" t="e">
        <f t="shared" si="3"/>
        <v>#N/A</v>
      </c>
      <c r="Q402" s="30" t="e">
        <f t="array" ref="Q402">IF(O402="7",IF(P402="000","Sin región al ser un intermunicipal",INDEX(B!$C$2:$C$126,MATCH(EF!P402,B!$A$2:$A$126,0))),"Sin región al ser un ente Estatal")</f>
        <v>#N/A</v>
      </c>
      <c r="R402" s="31" t="e">
        <f t="array" ref="R402">IF(O402="7",IF(P402="000","N/A",INDEX(B!$D$2:$D$126,MATCH(EF!P402,B!$A$2:$A$126,0))),B!$D$127)</f>
        <v>#N/A</v>
      </c>
      <c r="S402" s="31" t="e">
        <f t="array" ref="S402">IF(O402="7",IF(P402="000","N/A",INDEX(B!$E$2:$E$126,MATCH(EF!P402,B!$A$2:$A$126,0))),B!$E$127)</f>
        <v>#N/A</v>
      </c>
    </row>
    <row r="403" spans="1:19" ht="15.75" customHeight="1">
      <c r="A403" s="23">
        <f>COUNTIF(A!$A$2:$A$1001,"&lt;="&amp;A!A403)</f>
        <v>0</v>
      </c>
      <c r="B403" s="24">
        <v>402</v>
      </c>
      <c r="C403" s="29" t="e">
        <f t="array" ref="C403">INDEX(A!$A$2:$A$1001,MATCH(EF!B403,EF!$A$2:$A$1001,0))</f>
        <v>#N/A</v>
      </c>
      <c r="D403" s="29" t="e">
        <f t="array" ref="D403">INDEX(A!$B$2:$B$1001,MATCH(EF!C403,A!$A$2:$A$1001,0))</f>
        <v>#N/A</v>
      </c>
      <c r="E403" s="29" t="e">
        <f t="array" ref="E403">INDEX(A!$C$2:$C$1001,MATCH(EF!C403,A!$A$2:$A$1001,0))</f>
        <v>#N/A</v>
      </c>
      <c r="F403" s="29" t="e">
        <f t="array" ref="F403">INDEX(A!$D$2:$D$1001,MATCH(EF!C403,A!$A$2:$A$1001,0))</f>
        <v>#N/A</v>
      </c>
      <c r="G403" s="29" t="e">
        <f t="array" ref="G403">INDEX(A!$E$2:$E$1001,MATCH(EF!C403,A!$A$2:$A$1001,0))</f>
        <v>#N/A</v>
      </c>
      <c r="H403" s="29" t="e">
        <f t="array" ref="H403">INDEX(A!$F$2:$F$1001,MATCH(EF!C403,A!$A$2:$A$1001,0))</f>
        <v>#N/A</v>
      </c>
      <c r="I403" s="29" t="e">
        <f t="array" ref="I403">INDEX(A!$G$2:$G$1001,MATCH(EF!C403,A!$A$2:$A$1001,0))</f>
        <v>#N/A</v>
      </c>
      <c r="J403" s="29" t="e">
        <f t="array" ref="J403">INDEX(A!$H$2:$H$1001,MATCH(EF!C403,A!$A$2:$A$1001,0))</f>
        <v>#N/A</v>
      </c>
      <c r="K403" s="29" t="e">
        <f t="array" ref="K403">INDEX(A!$I$2:$I$1001,MATCH(EF!C403,A!$A$2:$A$1001,0))</f>
        <v>#N/A</v>
      </c>
      <c r="L403" s="29" t="e">
        <f t="array" ref="L403">INDEX(A!$J$2:$J$1001,MATCH(EF!C403,A!$A$2:$A$1001,0))</f>
        <v>#N/A</v>
      </c>
      <c r="M403" s="29" t="e">
        <f t="array" ref="M403">INDEX(A!$K$2:$K$1001,MATCH(EF!C403,A!$A$2:$A$1001,0))</f>
        <v>#N/A</v>
      </c>
      <c r="N403" s="29" t="e">
        <f t="array" ref="N403">INDEX(A!$L$2:$L$1001,MATCH(EF!C403,A!$A$2:$A$1001,0))</f>
        <v>#N/A</v>
      </c>
      <c r="O403" s="30" t="e">
        <f t="shared" si="2"/>
        <v>#N/A</v>
      </c>
      <c r="P403" s="30" t="e">
        <f t="shared" si="3"/>
        <v>#N/A</v>
      </c>
      <c r="Q403" s="30" t="e">
        <f t="array" ref="Q403">IF(O403="7",IF(P403="000","Sin región al ser un intermunicipal",INDEX(B!$C$2:$C$126,MATCH(EF!P403,B!$A$2:$A$126,0))),"Sin región al ser un ente Estatal")</f>
        <v>#N/A</v>
      </c>
      <c r="R403" s="31" t="e">
        <f t="array" ref="R403">IF(O403="7",IF(P403="000","N/A",INDEX(B!$D$2:$D$126,MATCH(EF!P403,B!$A$2:$A$126,0))),B!$D$127)</f>
        <v>#N/A</v>
      </c>
      <c r="S403" s="31" t="e">
        <f t="array" ref="S403">IF(O403="7",IF(P403="000","N/A",INDEX(B!$E$2:$E$126,MATCH(EF!P403,B!$A$2:$A$126,0))),B!$E$127)</f>
        <v>#N/A</v>
      </c>
    </row>
    <row r="404" spans="1:19" ht="15.75" customHeight="1">
      <c r="A404" s="23">
        <f>COUNTIF(A!$A$2:$A$1001,"&lt;="&amp;A!A404)</f>
        <v>0</v>
      </c>
      <c r="B404" s="24">
        <v>403</v>
      </c>
      <c r="C404" s="29" t="e">
        <f t="array" ref="C404">INDEX(A!$A$2:$A$1001,MATCH(EF!B404,EF!$A$2:$A$1001,0))</f>
        <v>#N/A</v>
      </c>
      <c r="D404" s="29" t="e">
        <f t="array" ref="D404">INDEX(A!$B$2:$B$1001,MATCH(EF!C404,A!$A$2:$A$1001,0))</f>
        <v>#N/A</v>
      </c>
      <c r="E404" s="29" t="e">
        <f t="array" ref="E404">INDEX(A!$C$2:$C$1001,MATCH(EF!C404,A!$A$2:$A$1001,0))</f>
        <v>#N/A</v>
      </c>
      <c r="F404" s="29" t="e">
        <f t="array" ref="F404">INDEX(A!$D$2:$D$1001,MATCH(EF!C404,A!$A$2:$A$1001,0))</f>
        <v>#N/A</v>
      </c>
      <c r="G404" s="29" t="e">
        <f t="array" ref="G404">INDEX(A!$E$2:$E$1001,MATCH(EF!C404,A!$A$2:$A$1001,0))</f>
        <v>#N/A</v>
      </c>
      <c r="H404" s="29" t="e">
        <f t="array" ref="H404">INDEX(A!$F$2:$F$1001,MATCH(EF!C404,A!$A$2:$A$1001,0))</f>
        <v>#N/A</v>
      </c>
      <c r="I404" s="29" t="e">
        <f t="array" ref="I404">INDEX(A!$G$2:$G$1001,MATCH(EF!C404,A!$A$2:$A$1001,0))</f>
        <v>#N/A</v>
      </c>
      <c r="J404" s="29" t="e">
        <f t="array" ref="J404">INDEX(A!$H$2:$H$1001,MATCH(EF!C404,A!$A$2:$A$1001,0))</f>
        <v>#N/A</v>
      </c>
      <c r="K404" s="29" t="e">
        <f t="array" ref="K404">INDEX(A!$I$2:$I$1001,MATCH(EF!C404,A!$A$2:$A$1001,0))</f>
        <v>#N/A</v>
      </c>
      <c r="L404" s="29" t="e">
        <f t="array" ref="L404">INDEX(A!$J$2:$J$1001,MATCH(EF!C404,A!$A$2:$A$1001,0))</f>
        <v>#N/A</v>
      </c>
      <c r="M404" s="29" t="e">
        <f t="array" ref="M404">INDEX(A!$K$2:$K$1001,MATCH(EF!C404,A!$A$2:$A$1001,0))</f>
        <v>#N/A</v>
      </c>
      <c r="N404" s="29" t="e">
        <f t="array" ref="N404">INDEX(A!$L$2:$L$1001,MATCH(EF!C404,A!$A$2:$A$1001,0))</f>
        <v>#N/A</v>
      </c>
      <c r="O404" s="30" t="e">
        <f t="shared" si="2"/>
        <v>#N/A</v>
      </c>
      <c r="P404" s="30" t="e">
        <f t="shared" si="3"/>
        <v>#N/A</v>
      </c>
      <c r="Q404" s="30" t="e">
        <f t="array" ref="Q404">IF(O404="7",IF(P404="000","Sin región al ser un intermunicipal",INDEX(B!$C$2:$C$126,MATCH(EF!P404,B!$A$2:$A$126,0))),"Sin región al ser un ente Estatal")</f>
        <v>#N/A</v>
      </c>
      <c r="R404" s="31" t="e">
        <f t="array" ref="R404">IF(O404="7",IF(P404="000","N/A",INDEX(B!$D$2:$D$126,MATCH(EF!P404,B!$A$2:$A$126,0))),B!$D$127)</f>
        <v>#N/A</v>
      </c>
      <c r="S404" s="31" t="e">
        <f t="array" ref="S404">IF(O404="7",IF(P404="000","N/A",INDEX(B!$E$2:$E$126,MATCH(EF!P404,B!$A$2:$A$126,0))),B!$E$127)</f>
        <v>#N/A</v>
      </c>
    </row>
    <row r="405" spans="1:19" ht="15.75" customHeight="1">
      <c r="A405" s="23">
        <f>COUNTIF(A!$A$2:$A$1001,"&lt;="&amp;A!A405)</f>
        <v>0</v>
      </c>
      <c r="B405" s="24">
        <v>404</v>
      </c>
      <c r="C405" s="29" t="e">
        <f t="array" ref="C405">INDEX(A!$A$2:$A$1001,MATCH(EF!B405,EF!$A$2:$A$1001,0))</f>
        <v>#N/A</v>
      </c>
      <c r="D405" s="29" t="e">
        <f t="array" ref="D405">INDEX(A!$B$2:$B$1001,MATCH(EF!C405,A!$A$2:$A$1001,0))</f>
        <v>#N/A</v>
      </c>
      <c r="E405" s="29" t="e">
        <f t="array" ref="E405">INDEX(A!$C$2:$C$1001,MATCH(EF!C405,A!$A$2:$A$1001,0))</f>
        <v>#N/A</v>
      </c>
      <c r="F405" s="29" t="e">
        <f t="array" ref="F405">INDEX(A!$D$2:$D$1001,MATCH(EF!C405,A!$A$2:$A$1001,0))</f>
        <v>#N/A</v>
      </c>
      <c r="G405" s="29" t="e">
        <f t="array" ref="G405">INDEX(A!$E$2:$E$1001,MATCH(EF!C405,A!$A$2:$A$1001,0))</f>
        <v>#N/A</v>
      </c>
      <c r="H405" s="29" t="e">
        <f t="array" ref="H405">INDEX(A!$F$2:$F$1001,MATCH(EF!C405,A!$A$2:$A$1001,0))</f>
        <v>#N/A</v>
      </c>
      <c r="I405" s="29" t="e">
        <f t="array" ref="I405">INDEX(A!$G$2:$G$1001,MATCH(EF!C405,A!$A$2:$A$1001,0))</f>
        <v>#N/A</v>
      </c>
      <c r="J405" s="29" t="e">
        <f t="array" ref="J405">INDEX(A!$H$2:$H$1001,MATCH(EF!C405,A!$A$2:$A$1001,0))</f>
        <v>#N/A</v>
      </c>
      <c r="K405" s="29" t="e">
        <f t="array" ref="K405">INDEX(A!$I$2:$I$1001,MATCH(EF!C405,A!$A$2:$A$1001,0))</f>
        <v>#N/A</v>
      </c>
      <c r="L405" s="29" t="e">
        <f t="array" ref="L405">INDEX(A!$J$2:$J$1001,MATCH(EF!C405,A!$A$2:$A$1001,0))</f>
        <v>#N/A</v>
      </c>
      <c r="M405" s="29" t="e">
        <f t="array" ref="M405">INDEX(A!$K$2:$K$1001,MATCH(EF!C405,A!$A$2:$A$1001,0))</f>
        <v>#N/A</v>
      </c>
      <c r="N405" s="29" t="e">
        <f t="array" ref="N405">INDEX(A!$L$2:$L$1001,MATCH(EF!C405,A!$A$2:$A$1001,0))</f>
        <v>#N/A</v>
      </c>
      <c r="O405" s="30" t="e">
        <f t="shared" si="2"/>
        <v>#N/A</v>
      </c>
      <c r="P405" s="30" t="e">
        <f t="shared" si="3"/>
        <v>#N/A</v>
      </c>
      <c r="Q405" s="30" t="e">
        <f t="array" ref="Q405">IF(O405="7",IF(P405="000","Sin región al ser un intermunicipal",INDEX(B!$C$2:$C$126,MATCH(EF!P405,B!$A$2:$A$126,0))),"Sin región al ser un ente Estatal")</f>
        <v>#N/A</v>
      </c>
      <c r="R405" s="31" t="e">
        <f t="array" ref="R405">IF(O405="7",IF(P405="000","N/A",INDEX(B!$D$2:$D$126,MATCH(EF!P405,B!$A$2:$A$126,0))),B!$D$127)</f>
        <v>#N/A</v>
      </c>
      <c r="S405" s="31" t="e">
        <f t="array" ref="S405">IF(O405="7",IF(P405="000","N/A",INDEX(B!$E$2:$E$126,MATCH(EF!P405,B!$A$2:$A$126,0))),B!$E$127)</f>
        <v>#N/A</v>
      </c>
    </row>
    <row r="406" spans="1:19" ht="15.75" customHeight="1">
      <c r="A406" s="23">
        <f>COUNTIF(A!$A$2:$A$1001,"&lt;="&amp;A!A406)</f>
        <v>0</v>
      </c>
      <c r="B406" s="24">
        <v>405</v>
      </c>
      <c r="C406" s="29" t="e">
        <f t="array" ref="C406">INDEX(A!$A$2:$A$1001,MATCH(EF!B406,EF!$A$2:$A$1001,0))</f>
        <v>#N/A</v>
      </c>
      <c r="D406" s="29" t="e">
        <f t="array" ref="D406">INDEX(A!$B$2:$B$1001,MATCH(EF!C406,A!$A$2:$A$1001,0))</f>
        <v>#N/A</v>
      </c>
      <c r="E406" s="29" t="e">
        <f t="array" ref="E406">INDEX(A!$C$2:$C$1001,MATCH(EF!C406,A!$A$2:$A$1001,0))</f>
        <v>#N/A</v>
      </c>
      <c r="F406" s="29" t="e">
        <f t="array" ref="F406">INDEX(A!$D$2:$D$1001,MATCH(EF!C406,A!$A$2:$A$1001,0))</f>
        <v>#N/A</v>
      </c>
      <c r="G406" s="29" t="e">
        <f t="array" ref="G406">INDEX(A!$E$2:$E$1001,MATCH(EF!C406,A!$A$2:$A$1001,0))</f>
        <v>#N/A</v>
      </c>
      <c r="H406" s="29" t="e">
        <f t="array" ref="H406">INDEX(A!$F$2:$F$1001,MATCH(EF!C406,A!$A$2:$A$1001,0))</f>
        <v>#N/A</v>
      </c>
      <c r="I406" s="29" t="e">
        <f t="array" ref="I406">INDEX(A!$G$2:$G$1001,MATCH(EF!C406,A!$A$2:$A$1001,0))</f>
        <v>#N/A</v>
      </c>
      <c r="J406" s="29" t="e">
        <f t="array" ref="J406">INDEX(A!$H$2:$H$1001,MATCH(EF!C406,A!$A$2:$A$1001,0))</f>
        <v>#N/A</v>
      </c>
      <c r="K406" s="29" t="e">
        <f t="array" ref="K406">INDEX(A!$I$2:$I$1001,MATCH(EF!C406,A!$A$2:$A$1001,0))</f>
        <v>#N/A</v>
      </c>
      <c r="L406" s="29" t="e">
        <f t="array" ref="L406">INDEX(A!$J$2:$J$1001,MATCH(EF!C406,A!$A$2:$A$1001,0))</f>
        <v>#N/A</v>
      </c>
      <c r="M406" s="29" t="e">
        <f t="array" ref="M406">INDEX(A!$K$2:$K$1001,MATCH(EF!C406,A!$A$2:$A$1001,0))</f>
        <v>#N/A</v>
      </c>
      <c r="N406" s="29" t="e">
        <f t="array" ref="N406">INDEX(A!$L$2:$L$1001,MATCH(EF!C406,A!$A$2:$A$1001,0))</f>
        <v>#N/A</v>
      </c>
      <c r="O406" s="30" t="e">
        <f t="shared" si="2"/>
        <v>#N/A</v>
      </c>
      <c r="P406" s="30" t="e">
        <f t="shared" si="3"/>
        <v>#N/A</v>
      </c>
      <c r="Q406" s="30" t="e">
        <f t="array" ref="Q406">IF(O406="7",IF(P406="000","Sin región al ser un intermunicipal",INDEX(B!$C$2:$C$126,MATCH(EF!P406,B!$A$2:$A$126,0))),"Sin región al ser un ente Estatal")</f>
        <v>#N/A</v>
      </c>
      <c r="R406" s="31" t="e">
        <f t="array" ref="R406">IF(O406="7",IF(P406="000","N/A",INDEX(B!$D$2:$D$126,MATCH(EF!P406,B!$A$2:$A$126,0))),B!$D$127)</f>
        <v>#N/A</v>
      </c>
      <c r="S406" s="31" t="e">
        <f t="array" ref="S406">IF(O406="7",IF(P406="000","N/A",INDEX(B!$E$2:$E$126,MATCH(EF!P406,B!$A$2:$A$126,0))),B!$E$127)</f>
        <v>#N/A</v>
      </c>
    </row>
    <row r="407" spans="1:19" ht="15.75" customHeight="1">
      <c r="A407" s="23">
        <f>COUNTIF(A!$A$2:$A$1001,"&lt;="&amp;A!A407)</f>
        <v>0</v>
      </c>
      <c r="B407" s="24">
        <v>406</v>
      </c>
      <c r="C407" s="29" t="e">
        <f t="array" ref="C407">INDEX(A!$A$2:$A$1001,MATCH(EF!B407,EF!$A$2:$A$1001,0))</f>
        <v>#N/A</v>
      </c>
      <c r="D407" s="29" t="e">
        <f t="array" ref="D407">INDEX(A!$B$2:$B$1001,MATCH(EF!C407,A!$A$2:$A$1001,0))</f>
        <v>#N/A</v>
      </c>
      <c r="E407" s="29" t="e">
        <f t="array" ref="E407">INDEX(A!$C$2:$C$1001,MATCH(EF!C407,A!$A$2:$A$1001,0))</f>
        <v>#N/A</v>
      </c>
      <c r="F407" s="29" t="e">
        <f t="array" ref="F407">INDEX(A!$D$2:$D$1001,MATCH(EF!C407,A!$A$2:$A$1001,0))</f>
        <v>#N/A</v>
      </c>
      <c r="G407" s="29" t="e">
        <f t="array" ref="G407">INDEX(A!$E$2:$E$1001,MATCH(EF!C407,A!$A$2:$A$1001,0))</f>
        <v>#N/A</v>
      </c>
      <c r="H407" s="29" t="e">
        <f t="array" ref="H407">INDEX(A!$F$2:$F$1001,MATCH(EF!C407,A!$A$2:$A$1001,0))</f>
        <v>#N/A</v>
      </c>
      <c r="I407" s="29" t="e">
        <f t="array" ref="I407">INDEX(A!$G$2:$G$1001,MATCH(EF!C407,A!$A$2:$A$1001,0))</f>
        <v>#N/A</v>
      </c>
      <c r="J407" s="29" t="e">
        <f t="array" ref="J407">INDEX(A!$H$2:$H$1001,MATCH(EF!C407,A!$A$2:$A$1001,0))</f>
        <v>#N/A</v>
      </c>
      <c r="K407" s="29" t="e">
        <f t="array" ref="K407">INDEX(A!$I$2:$I$1001,MATCH(EF!C407,A!$A$2:$A$1001,0))</f>
        <v>#N/A</v>
      </c>
      <c r="L407" s="29" t="e">
        <f t="array" ref="L407">INDEX(A!$J$2:$J$1001,MATCH(EF!C407,A!$A$2:$A$1001,0))</f>
        <v>#N/A</v>
      </c>
      <c r="M407" s="29" t="e">
        <f t="array" ref="M407">INDEX(A!$K$2:$K$1001,MATCH(EF!C407,A!$A$2:$A$1001,0))</f>
        <v>#N/A</v>
      </c>
      <c r="N407" s="29" t="e">
        <f t="array" ref="N407">INDEX(A!$L$2:$L$1001,MATCH(EF!C407,A!$A$2:$A$1001,0))</f>
        <v>#N/A</v>
      </c>
      <c r="O407" s="30" t="e">
        <f t="shared" si="2"/>
        <v>#N/A</v>
      </c>
      <c r="P407" s="30" t="e">
        <f t="shared" si="3"/>
        <v>#N/A</v>
      </c>
      <c r="Q407" s="30" t="e">
        <f t="array" ref="Q407">IF(O407="7",IF(P407="000","Sin región al ser un intermunicipal",INDEX(B!$C$2:$C$126,MATCH(EF!P407,B!$A$2:$A$126,0))),"Sin región al ser un ente Estatal")</f>
        <v>#N/A</v>
      </c>
      <c r="R407" s="31" t="e">
        <f t="array" ref="R407">IF(O407="7",IF(P407="000","N/A",INDEX(B!$D$2:$D$126,MATCH(EF!P407,B!$A$2:$A$126,0))),B!$D$127)</f>
        <v>#N/A</v>
      </c>
      <c r="S407" s="31" t="e">
        <f t="array" ref="S407">IF(O407="7",IF(P407="000","N/A",INDEX(B!$E$2:$E$126,MATCH(EF!P407,B!$A$2:$A$126,0))),B!$E$127)</f>
        <v>#N/A</v>
      </c>
    </row>
    <row r="408" spans="1:19" ht="15.75" customHeight="1">
      <c r="A408" s="23">
        <f>COUNTIF(A!$A$2:$A$1001,"&lt;="&amp;A!A408)</f>
        <v>0</v>
      </c>
      <c r="B408" s="24">
        <v>407</v>
      </c>
      <c r="C408" s="29" t="e">
        <f t="array" ref="C408">INDEX(A!$A$2:$A$1001,MATCH(EF!B408,EF!$A$2:$A$1001,0))</f>
        <v>#N/A</v>
      </c>
      <c r="D408" s="29" t="e">
        <f t="array" ref="D408">INDEX(A!$B$2:$B$1001,MATCH(EF!C408,A!$A$2:$A$1001,0))</f>
        <v>#N/A</v>
      </c>
      <c r="E408" s="29" t="e">
        <f t="array" ref="E408">INDEX(A!$C$2:$C$1001,MATCH(EF!C408,A!$A$2:$A$1001,0))</f>
        <v>#N/A</v>
      </c>
      <c r="F408" s="29" t="e">
        <f t="array" ref="F408">INDEX(A!$D$2:$D$1001,MATCH(EF!C408,A!$A$2:$A$1001,0))</f>
        <v>#N/A</v>
      </c>
      <c r="G408" s="29" t="e">
        <f t="array" ref="G408">INDEX(A!$E$2:$E$1001,MATCH(EF!C408,A!$A$2:$A$1001,0))</f>
        <v>#N/A</v>
      </c>
      <c r="H408" s="29" t="e">
        <f t="array" ref="H408">INDEX(A!$F$2:$F$1001,MATCH(EF!C408,A!$A$2:$A$1001,0))</f>
        <v>#N/A</v>
      </c>
      <c r="I408" s="29" t="e">
        <f t="array" ref="I408">INDEX(A!$G$2:$G$1001,MATCH(EF!C408,A!$A$2:$A$1001,0))</f>
        <v>#N/A</v>
      </c>
      <c r="J408" s="29" t="e">
        <f t="array" ref="J408">INDEX(A!$H$2:$H$1001,MATCH(EF!C408,A!$A$2:$A$1001,0))</f>
        <v>#N/A</v>
      </c>
      <c r="K408" s="29" t="e">
        <f t="array" ref="K408">INDEX(A!$I$2:$I$1001,MATCH(EF!C408,A!$A$2:$A$1001,0))</f>
        <v>#N/A</v>
      </c>
      <c r="L408" s="29" t="e">
        <f t="array" ref="L408">INDEX(A!$J$2:$J$1001,MATCH(EF!C408,A!$A$2:$A$1001,0))</f>
        <v>#N/A</v>
      </c>
      <c r="M408" s="29" t="e">
        <f t="array" ref="M408">INDEX(A!$K$2:$K$1001,MATCH(EF!C408,A!$A$2:$A$1001,0))</f>
        <v>#N/A</v>
      </c>
      <c r="N408" s="29" t="e">
        <f t="array" ref="N408">INDEX(A!$L$2:$L$1001,MATCH(EF!C408,A!$A$2:$A$1001,0))</f>
        <v>#N/A</v>
      </c>
      <c r="O408" s="30" t="e">
        <f t="shared" si="2"/>
        <v>#N/A</v>
      </c>
      <c r="P408" s="30" t="e">
        <f t="shared" si="3"/>
        <v>#N/A</v>
      </c>
      <c r="Q408" s="30" t="e">
        <f t="array" ref="Q408">IF(O408="7",IF(P408="000","Sin región al ser un intermunicipal",INDEX(B!$C$2:$C$126,MATCH(EF!P408,B!$A$2:$A$126,0))),"Sin región al ser un ente Estatal")</f>
        <v>#N/A</v>
      </c>
      <c r="R408" s="31" t="e">
        <f t="array" ref="R408">IF(O408="7",IF(P408="000","N/A",INDEX(B!$D$2:$D$126,MATCH(EF!P408,B!$A$2:$A$126,0))),B!$D$127)</f>
        <v>#N/A</v>
      </c>
      <c r="S408" s="31" t="e">
        <f t="array" ref="S408">IF(O408="7",IF(P408="000","N/A",INDEX(B!$E$2:$E$126,MATCH(EF!P408,B!$A$2:$A$126,0))),B!$E$127)</f>
        <v>#N/A</v>
      </c>
    </row>
    <row r="409" spans="1:19" ht="15.75" customHeight="1">
      <c r="A409" s="23">
        <f>COUNTIF(A!$A$2:$A$1001,"&lt;="&amp;A!A409)</f>
        <v>0</v>
      </c>
      <c r="B409" s="24">
        <v>408</v>
      </c>
      <c r="C409" s="29" t="e">
        <f t="array" ref="C409">INDEX(A!$A$2:$A$1001,MATCH(EF!B409,EF!$A$2:$A$1001,0))</f>
        <v>#N/A</v>
      </c>
      <c r="D409" s="29" t="e">
        <f t="array" ref="D409">INDEX(A!$B$2:$B$1001,MATCH(EF!C409,A!$A$2:$A$1001,0))</f>
        <v>#N/A</v>
      </c>
      <c r="E409" s="29" t="e">
        <f t="array" ref="E409">INDEX(A!$C$2:$C$1001,MATCH(EF!C409,A!$A$2:$A$1001,0))</f>
        <v>#N/A</v>
      </c>
      <c r="F409" s="29" t="e">
        <f t="array" ref="F409">INDEX(A!$D$2:$D$1001,MATCH(EF!C409,A!$A$2:$A$1001,0))</f>
        <v>#N/A</v>
      </c>
      <c r="G409" s="29" t="e">
        <f t="array" ref="G409">INDEX(A!$E$2:$E$1001,MATCH(EF!C409,A!$A$2:$A$1001,0))</f>
        <v>#N/A</v>
      </c>
      <c r="H409" s="29" t="e">
        <f t="array" ref="H409">INDEX(A!$F$2:$F$1001,MATCH(EF!C409,A!$A$2:$A$1001,0))</f>
        <v>#N/A</v>
      </c>
      <c r="I409" s="29" t="e">
        <f t="array" ref="I409">INDEX(A!$G$2:$G$1001,MATCH(EF!C409,A!$A$2:$A$1001,0))</f>
        <v>#N/A</v>
      </c>
      <c r="J409" s="29" t="e">
        <f t="array" ref="J409">INDEX(A!$H$2:$H$1001,MATCH(EF!C409,A!$A$2:$A$1001,0))</f>
        <v>#N/A</v>
      </c>
      <c r="K409" s="29" t="e">
        <f t="array" ref="K409">INDEX(A!$I$2:$I$1001,MATCH(EF!C409,A!$A$2:$A$1001,0))</f>
        <v>#N/A</v>
      </c>
      <c r="L409" s="29" t="e">
        <f t="array" ref="L409">INDEX(A!$J$2:$J$1001,MATCH(EF!C409,A!$A$2:$A$1001,0))</f>
        <v>#N/A</v>
      </c>
      <c r="M409" s="29" t="e">
        <f t="array" ref="M409">INDEX(A!$K$2:$K$1001,MATCH(EF!C409,A!$A$2:$A$1001,0))</f>
        <v>#N/A</v>
      </c>
      <c r="N409" s="29" t="e">
        <f t="array" ref="N409">INDEX(A!$L$2:$L$1001,MATCH(EF!C409,A!$A$2:$A$1001,0))</f>
        <v>#N/A</v>
      </c>
      <c r="O409" s="30" t="e">
        <f t="shared" si="2"/>
        <v>#N/A</v>
      </c>
      <c r="P409" s="30" t="e">
        <f t="shared" si="3"/>
        <v>#N/A</v>
      </c>
      <c r="Q409" s="30" t="e">
        <f t="array" ref="Q409">IF(O409="7",IF(P409="000","Sin región al ser un intermunicipal",INDEX(B!$C$2:$C$126,MATCH(EF!P409,B!$A$2:$A$126,0))),"Sin región al ser un ente Estatal")</f>
        <v>#N/A</v>
      </c>
      <c r="R409" s="31" t="e">
        <f t="array" ref="R409">IF(O409="7",IF(P409="000","N/A",INDEX(B!$D$2:$D$126,MATCH(EF!P409,B!$A$2:$A$126,0))),B!$D$127)</f>
        <v>#N/A</v>
      </c>
      <c r="S409" s="31" t="e">
        <f t="array" ref="S409">IF(O409="7",IF(P409="000","N/A",INDEX(B!$E$2:$E$126,MATCH(EF!P409,B!$A$2:$A$126,0))),B!$E$127)</f>
        <v>#N/A</v>
      </c>
    </row>
    <row r="410" spans="1:19" ht="15.75" customHeight="1">
      <c r="A410" s="23">
        <f>COUNTIF(A!$A$2:$A$1001,"&lt;="&amp;A!A410)</f>
        <v>0</v>
      </c>
      <c r="B410" s="24">
        <v>409</v>
      </c>
      <c r="C410" s="29" t="e">
        <f t="array" ref="C410">INDEX(A!$A$2:$A$1001,MATCH(EF!B410,EF!$A$2:$A$1001,0))</f>
        <v>#N/A</v>
      </c>
      <c r="D410" s="29" t="e">
        <f t="array" ref="D410">INDEX(A!$B$2:$B$1001,MATCH(EF!C410,A!$A$2:$A$1001,0))</f>
        <v>#N/A</v>
      </c>
      <c r="E410" s="29" t="e">
        <f t="array" ref="E410">INDEX(A!$C$2:$C$1001,MATCH(EF!C410,A!$A$2:$A$1001,0))</f>
        <v>#N/A</v>
      </c>
      <c r="F410" s="29" t="e">
        <f t="array" ref="F410">INDEX(A!$D$2:$D$1001,MATCH(EF!C410,A!$A$2:$A$1001,0))</f>
        <v>#N/A</v>
      </c>
      <c r="G410" s="29" t="e">
        <f t="array" ref="G410">INDEX(A!$E$2:$E$1001,MATCH(EF!C410,A!$A$2:$A$1001,0))</f>
        <v>#N/A</v>
      </c>
      <c r="H410" s="29" t="e">
        <f t="array" ref="H410">INDEX(A!$F$2:$F$1001,MATCH(EF!C410,A!$A$2:$A$1001,0))</f>
        <v>#N/A</v>
      </c>
      <c r="I410" s="29" t="e">
        <f t="array" ref="I410">INDEX(A!$G$2:$G$1001,MATCH(EF!C410,A!$A$2:$A$1001,0))</f>
        <v>#N/A</v>
      </c>
      <c r="J410" s="29" t="e">
        <f t="array" ref="J410">INDEX(A!$H$2:$H$1001,MATCH(EF!C410,A!$A$2:$A$1001,0))</f>
        <v>#N/A</v>
      </c>
      <c r="K410" s="29" t="e">
        <f t="array" ref="K410">INDEX(A!$I$2:$I$1001,MATCH(EF!C410,A!$A$2:$A$1001,0))</f>
        <v>#N/A</v>
      </c>
      <c r="L410" s="29" t="e">
        <f t="array" ref="L410">INDEX(A!$J$2:$J$1001,MATCH(EF!C410,A!$A$2:$A$1001,0))</f>
        <v>#N/A</v>
      </c>
      <c r="M410" s="29" t="e">
        <f t="array" ref="M410">INDEX(A!$K$2:$K$1001,MATCH(EF!C410,A!$A$2:$A$1001,0))</f>
        <v>#N/A</v>
      </c>
      <c r="N410" s="29" t="e">
        <f t="array" ref="N410">INDEX(A!$L$2:$L$1001,MATCH(EF!C410,A!$A$2:$A$1001,0))</f>
        <v>#N/A</v>
      </c>
      <c r="O410" s="30" t="e">
        <f t="shared" si="2"/>
        <v>#N/A</v>
      </c>
      <c r="P410" s="30" t="e">
        <f t="shared" si="3"/>
        <v>#N/A</v>
      </c>
      <c r="Q410" s="30" t="e">
        <f t="array" ref="Q410">IF(O410="7",IF(P410="000","Sin región al ser un intermunicipal",INDEX(B!$C$2:$C$126,MATCH(EF!P410,B!$A$2:$A$126,0))),"Sin región al ser un ente Estatal")</f>
        <v>#N/A</v>
      </c>
      <c r="R410" s="31" t="e">
        <f t="array" ref="R410">IF(O410="7",IF(P410="000","N/A",INDEX(B!$D$2:$D$126,MATCH(EF!P410,B!$A$2:$A$126,0))),B!$D$127)</f>
        <v>#N/A</v>
      </c>
      <c r="S410" s="31" t="e">
        <f t="array" ref="S410">IF(O410="7",IF(P410="000","N/A",INDEX(B!$E$2:$E$126,MATCH(EF!P410,B!$A$2:$A$126,0))),B!$E$127)</f>
        <v>#N/A</v>
      </c>
    </row>
    <row r="411" spans="1:19" ht="15.75" customHeight="1">
      <c r="A411" s="23">
        <f>COUNTIF(A!$A$2:$A$1001,"&lt;="&amp;A!A411)</f>
        <v>0</v>
      </c>
      <c r="B411" s="24">
        <v>410</v>
      </c>
      <c r="C411" s="29" t="e">
        <f t="array" ref="C411">INDEX(A!$A$2:$A$1001,MATCH(EF!B411,EF!$A$2:$A$1001,0))</f>
        <v>#N/A</v>
      </c>
      <c r="D411" s="29" t="e">
        <f t="array" ref="D411">INDEX(A!$B$2:$B$1001,MATCH(EF!C411,A!$A$2:$A$1001,0))</f>
        <v>#N/A</v>
      </c>
      <c r="E411" s="29" t="e">
        <f t="array" ref="E411">INDEX(A!$C$2:$C$1001,MATCH(EF!C411,A!$A$2:$A$1001,0))</f>
        <v>#N/A</v>
      </c>
      <c r="F411" s="29" t="e">
        <f t="array" ref="F411">INDEX(A!$D$2:$D$1001,MATCH(EF!C411,A!$A$2:$A$1001,0))</f>
        <v>#N/A</v>
      </c>
      <c r="G411" s="29" t="e">
        <f t="array" ref="G411">INDEX(A!$E$2:$E$1001,MATCH(EF!C411,A!$A$2:$A$1001,0))</f>
        <v>#N/A</v>
      </c>
      <c r="H411" s="29" t="e">
        <f t="array" ref="H411">INDEX(A!$F$2:$F$1001,MATCH(EF!C411,A!$A$2:$A$1001,0))</f>
        <v>#N/A</v>
      </c>
      <c r="I411" s="29" t="e">
        <f t="array" ref="I411">INDEX(A!$G$2:$G$1001,MATCH(EF!C411,A!$A$2:$A$1001,0))</f>
        <v>#N/A</v>
      </c>
      <c r="J411" s="29" t="e">
        <f t="array" ref="J411">INDEX(A!$H$2:$H$1001,MATCH(EF!C411,A!$A$2:$A$1001,0))</f>
        <v>#N/A</v>
      </c>
      <c r="K411" s="29" t="e">
        <f t="array" ref="K411">INDEX(A!$I$2:$I$1001,MATCH(EF!C411,A!$A$2:$A$1001,0))</f>
        <v>#N/A</v>
      </c>
      <c r="L411" s="29" t="e">
        <f t="array" ref="L411">INDEX(A!$J$2:$J$1001,MATCH(EF!C411,A!$A$2:$A$1001,0))</f>
        <v>#N/A</v>
      </c>
      <c r="M411" s="29" t="e">
        <f t="array" ref="M411">INDEX(A!$K$2:$K$1001,MATCH(EF!C411,A!$A$2:$A$1001,0))</f>
        <v>#N/A</v>
      </c>
      <c r="N411" s="29" t="e">
        <f t="array" ref="N411">INDEX(A!$L$2:$L$1001,MATCH(EF!C411,A!$A$2:$A$1001,0))</f>
        <v>#N/A</v>
      </c>
      <c r="O411" s="30" t="e">
        <f t="shared" si="2"/>
        <v>#N/A</v>
      </c>
      <c r="P411" s="30" t="e">
        <f t="shared" si="3"/>
        <v>#N/A</v>
      </c>
      <c r="Q411" s="30" t="e">
        <f t="array" ref="Q411">IF(O411="7",IF(P411="000","Sin región al ser un intermunicipal",INDEX(B!$C$2:$C$126,MATCH(EF!P411,B!$A$2:$A$126,0))),"Sin región al ser un ente Estatal")</f>
        <v>#N/A</v>
      </c>
      <c r="R411" s="31" t="e">
        <f t="array" ref="R411">IF(O411="7",IF(P411="000","N/A",INDEX(B!$D$2:$D$126,MATCH(EF!P411,B!$A$2:$A$126,0))),B!$D$127)</f>
        <v>#N/A</v>
      </c>
      <c r="S411" s="31" t="e">
        <f t="array" ref="S411">IF(O411="7",IF(P411="000","N/A",INDEX(B!$E$2:$E$126,MATCH(EF!P411,B!$A$2:$A$126,0))),B!$E$127)</f>
        <v>#N/A</v>
      </c>
    </row>
    <row r="412" spans="1:19" ht="15.75" customHeight="1">
      <c r="A412" s="23">
        <f>COUNTIF(A!$A$2:$A$1001,"&lt;="&amp;A!A412)</f>
        <v>0</v>
      </c>
      <c r="B412" s="24">
        <v>411</v>
      </c>
      <c r="C412" s="29" t="e">
        <f t="array" ref="C412">INDEX(A!$A$2:$A$1001,MATCH(EF!B412,EF!$A$2:$A$1001,0))</f>
        <v>#N/A</v>
      </c>
      <c r="D412" s="29" t="e">
        <f t="array" ref="D412">INDEX(A!$B$2:$B$1001,MATCH(EF!C412,A!$A$2:$A$1001,0))</f>
        <v>#N/A</v>
      </c>
      <c r="E412" s="29" t="e">
        <f t="array" ref="E412">INDEX(A!$C$2:$C$1001,MATCH(EF!C412,A!$A$2:$A$1001,0))</f>
        <v>#N/A</v>
      </c>
      <c r="F412" s="29" t="e">
        <f t="array" ref="F412">INDEX(A!$D$2:$D$1001,MATCH(EF!C412,A!$A$2:$A$1001,0))</f>
        <v>#N/A</v>
      </c>
      <c r="G412" s="29" t="e">
        <f t="array" ref="G412">INDEX(A!$E$2:$E$1001,MATCH(EF!C412,A!$A$2:$A$1001,0))</f>
        <v>#N/A</v>
      </c>
      <c r="H412" s="29" t="e">
        <f t="array" ref="H412">INDEX(A!$F$2:$F$1001,MATCH(EF!C412,A!$A$2:$A$1001,0))</f>
        <v>#N/A</v>
      </c>
      <c r="I412" s="29" t="e">
        <f t="array" ref="I412">INDEX(A!$G$2:$G$1001,MATCH(EF!C412,A!$A$2:$A$1001,0))</f>
        <v>#N/A</v>
      </c>
      <c r="J412" s="29" t="e">
        <f t="array" ref="J412">INDEX(A!$H$2:$H$1001,MATCH(EF!C412,A!$A$2:$A$1001,0))</f>
        <v>#N/A</v>
      </c>
      <c r="K412" s="29" t="e">
        <f t="array" ref="K412">INDEX(A!$I$2:$I$1001,MATCH(EF!C412,A!$A$2:$A$1001,0))</f>
        <v>#N/A</v>
      </c>
      <c r="L412" s="29" t="e">
        <f t="array" ref="L412">INDEX(A!$J$2:$J$1001,MATCH(EF!C412,A!$A$2:$A$1001,0))</f>
        <v>#N/A</v>
      </c>
      <c r="M412" s="29" t="e">
        <f t="array" ref="M412">INDEX(A!$K$2:$K$1001,MATCH(EF!C412,A!$A$2:$A$1001,0))</f>
        <v>#N/A</v>
      </c>
      <c r="N412" s="29" t="e">
        <f t="array" ref="N412">INDEX(A!$L$2:$L$1001,MATCH(EF!C412,A!$A$2:$A$1001,0))</f>
        <v>#N/A</v>
      </c>
      <c r="O412" s="30" t="e">
        <f t="shared" si="2"/>
        <v>#N/A</v>
      </c>
      <c r="P412" s="30" t="e">
        <f t="shared" si="3"/>
        <v>#N/A</v>
      </c>
      <c r="Q412" s="30" t="e">
        <f t="array" ref="Q412">IF(O412="7",IF(P412="000","Sin región al ser un intermunicipal",INDEX(B!$C$2:$C$126,MATCH(EF!P412,B!$A$2:$A$126,0))),"Sin región al ser un ente Estatal")</f>
        <v>#N/A</v>
      </c>
      <c r="R412" s="31" t="e">
        <f t="array" ref="R412">IF(O412="7",IF(P412="000","N/A",INDEX(B!$D$2:$D$126,MATCH(EF!P412,B!$A$2:$A$126,0))),B!$D$127)</f>
        <v>#N/A</v>
      </c>
      <c r="S412" s="31" t="e">
        <f t="array" ref="S412">IF(O412="7",IF(P412="000","N/A",INDEX(B!$E$2:$E$126,MATCH(EF!P412,B!$A$2:$A$126,0))),B!$E$127)</f>
        <v>#N/A</v>
      </c>
    </row>
    <row r="413" spans="1:19" ht="15.75" customHeight="1">
      <c r="A413" s="23">
        <f>COUNTIF(A!$A$2:$A$1001,"&lt;="&amp;A!A413)</f>
        <v>0</v>
      </c>
      <c r="B413" s="24">
        <v>412</v>
      </c>
      <c r="C413" s="29" t="e">
        <f t="array" ref="C413">INDEX(A!$A$2:$A$1001,MATCH(EF!B413,EF!$A$2:$A$1001,0))</f>
        <v>#N/A</v>
      </c>
      <c r="D413" s="29" t="e">
        <f t="array" ref="D413">INDEX(A!$B$2:$B$1001,MATCH(EF!C413,A!$A$2:$A$1001,0))</f>
        <v>#N/A</v>
      </c>
      <c r="E413" s="29" t="e">
        <f t="array" ref="E413">INDEX(A!$C$2:$C$1001,MATCH(EF!C413,A!$A$2:$A$1001,0))</f>
        <v>#N/A</v>
      </c>
      <c r="F413" s="29" t="e">
        <f t="array" ref="F413">INDEX(A!$D$2:$D$1001,MATCH(EF!C413,A!$A$2:$A$1001,0))</f>
        <v>#N/A</v>
      </c>
      <c r="G413" s="29" t="e">
        <f t="array" ref="G413">INDEX(A!$E$2:$E$1001,MATCH(EF!C413,A!$A$2:$A$1001,0))</f>
        <v>#N/A</v>
      </c>
      <c r="H413" s="29" t="e">
        <f t="array" ref="H413">INDEX(A!$F$2:$F$1001,MATCH(EF!C413,A!$A$2:$A$1001,0))</f>
        <v>#N/A</v>
      </c>
      <c r="I413" s="29" t="e">
        <f t="array" ref="I413">INDEX(A!$G$2:$G$1001,MATCH(EF!C413,A!$A$2:$A$1001,0))</f>
        <v>#N/A</v>
      </c>
      <c r="J413" s="29" t="e">
        <f t="array" ref="J413">INDEX(A!$H$2:$H$1001,MATCH(EF!C413,A!$A$2:$A$1001,0))</f>
        <v>#N/A</v>
      </c>
      <c r="K413" s="29" t="e">
        <f t="array" ref="K413">INDEX(A!$I$2:$I$1001,MATCH(EF!C413,A!$A$2:$A$1001,0))</f>
        <v>#N/A</v>
      </c>
      <c r="L413" s="29" t="e">
        <f t="array" ref="L413">INDEX(A!$J$2:$J$1001,MATCH(EF!C413,A!$A$2:$A$1001,0))</f>
        <v>#N/A</v>
      </c>
      <c r="M413" s="29" t="e">
        <f t="array" ref="M413">INDEX(A!$K$2:$K$1001,MATCH(EF!C413,A!$A$2:$A$1001,0))</f>
        <v>#N/A</v>
      </c>
      <c r="N413" s="29" t="e">
        <f t="array" ref="N413">INDEX(A!$L$2:$L$1001,MATCH(EF!C413,A!$A$2:$A$1001,0))</f>
        <v>#N/A</v>
      </c>
      <c r="O413" s="30" t="e">
        <f t="shared" si="2"/>
        <v>#N/A</v>
      </c>
      <c r="P413" s="30" t="e">
        <f t="shared" si="3"/>
        <v>#N/A</v>
      </c>
      <c r="Q413" s="30" t="e">
        <f t="array" ref="Q413">IF(O413="7",IF(P413="000","Sin región al ser un intermunicipal",INDEX(B!$C$2:$C$126,MATCH(EF!P413,B!$A$2:$A$126,0))),"Sin región al ser un ente Estatal")</f>
        <v>#N/A</v>
      </c>
      <c r="R413" s="31" t="e">
        <f t="array" ref="R413">IF(O413="7",IF(P413="000","N/A",INDEX(B!$D$2:$D$126,MATCH(EF!P413,B!$A$2:$A$126,0))),B!$D$127)</f>
        <v>#N/A</v>
      </c>
      <c r="S413" s="31" t="e">
        <f t="array" ref="S413">IF(O413="7",IF(P413="000","N/A",INDEX(B!$E$2:$E$126,MATCH(EF!P413,B!$A$2:$A$126,0))),B!$E$127)</f>
        <v>#N/A</v>
      </c>
    </row>
    <row r="414" spans="1:19" ht="15.75" customHeight="1">
      <c r="A414" s="23">
        <f>COUNTIF(A!$A$2:$A$1001,"&lt;="&amp;A!A414)</f>
        <v>0</v>
      </c>
      <c r="B414" s="24">
        <v>413</v>
      </c>
      <c r="C414" s="29" t="e">
        <f t="array" ref="C414">INDEX(A!$A$2:$A$1001,MATCH(EF!B414,EF!$A$2:$A$1001,0))</f>
        <v>#N/A</v>
      </c>
      <c r="D414" s="29" t="e">
        <f t="array" ref="D414">INDEX(A!$B$2:$B$1001,MATCH(EF!C414,A!$A$2:$A$1001,0))</f>
        <v>#N/A</v>
      </c>
      <c r="E414" s="29" t="e">
        <f t="array" ref="E414">INDEX(A!$C$2:$C$1001,MATCH(EF!C414,A!$A$2:$A$1001,0))</f>
        <v>#N/A</v>
      </c>
      <c r="F414" s="29" t="e">
        <f t="array" ref="F414">INDEX(A!$D$2:$D$1001,MATCH(EF!C414,A!$A$2:$A$1001,0))</f>
        <v>#N/A</v>
      </c>
      <c r="G414" s="29" t="e">
        <f t="array" ref="G414">INDEX(A!$E$2:$E$1001,MATCH(EF!C414,A!$A$2:$A$1001,0))</f>
        <v>#N/A</v>
      </c>
      <c r="H414" s="29" t="e">
        <f t="array" ref="H414">INDEX(A!$F$2:$F$1001,MATCH(EF!C414,A!$A$2:$A$1001,0))</f>
        <v>#N/A</v>
      </c>
      <c r="I414" s="29" t="e">
        <f t="array" ref="I414">INDEX(A!$G$2:$G$1001,MATCH(EF!C414,A!$A$2:$A$1001,0))</f>
        <v>#N/A</v>
      </c>
      <c r="J414" s="29" t="e">
        <f t="array" ref="J414">INDEX(A!$H$2:$H$1001,MATCH(EF!C414,A!$A$2:$A$1001,0))</f>
        <v>#N/A</v>
      </c>
      <c r="K414" s="29" t="e">
        <f t="array" ref="K414">INDEX(A!$I$2:$I$1001,MATCH(EF!C414,A!$A$2:$A$1001,0))</f>
        <v>#N/A</v>
      </c>
      <c r="L414" s="29" t="e">
        <f t="array" ref="L414">INDEX(A!$J$2:$J$1001,MATCH(EF!C414,A!$A$2:$A$1001,0))</f>
        <v>#N/A</v>
      </c>
      <c r="M414" s="29" t="e">
        <f t="array" ref="M414">INDEX(A!$K$2:$K$1001,MATCH(EF!C414,A!$A$2:$A$1001,0))</f>
        <v>#N/A</v>
      </c>
      <c r="N414" s="29" t="e">
        <f t="array" ref="N414">INDEX(A!$L$2:$L$1001,MATCH(EF!C414,A!$A$2:$A$1001,0))</f>
        <v>#N/A</v>
      </c>
      <c r="O414" s="30" t="e">
        <f t="shared" si="2"/>
        <v>#N/A</v>
      </c>
      <c r="P414" s="30" t="e">
        <f t="shared" si="3"/>
        <v>#N/A</v>
      </c>
      <c r="Q414" s="30" t="e">
        <f t="array" ref="Q414">IF(O414="7",IF(P414="000","Sin región al ser un intermunicipal",INDEX(B!$C$2:$C$126,MATCH(EF!P414,B!$A$2:$A$126,0))),"Sin región al ser un ente Estatal")</f>
        <v>#N/A</v>
      </c>
      <c r="R414" s="31" t="e">
        <f t="array" ref="R414">IF(O414="7",IF(P414="000","N/A",INDEX(B!$D$2:$D$126,MATCH(EF!P414,B!$A$2:$A$126,0))),B!$D$127)</f>
        <v>#N/A</v>
      </c>
      <c r="S414" s="31" t="e">
        <f t="array" ref="S414">IF(O414="7",IF(P414="000","N/A",INDEX(B!$E$2:$E$126,MATCH(EF!P414,B!$A$2:$A$126,0))),B!$E$127)</f>
        <v>#N/A</v>
      </c>
    </row>
    <row r="415" spans="1:19" ht="15.75" customHeight="1">
      <c r="A415" s="23">
        <f>COUNTIF(A!$A$2:$A$1001,"&lt;="&amp;A!A415)</f>
        <v>0</v>
      </c>
      <c r="B415" s="24">
        <v>414</v>
      </c>
      <c r="C415" s="29" t="e">
        <f t="array" ref="C415">INDEX(A!$A$2:$A$1001,MATCH(EF!B415,EF!$A$2:$A$1001,0))</f>
        <v>#N/A</v>
      </c>
      <c r="D415" s="29" t="e">
        <f t="array" ref="D415">INDEX(A!$B$2:$B$1001,MATCH(EF!C415,A!$A$2:$A$1001,0))</f>
        <v>#N/A</v>
      </c>
      <c r="E415" s="29" t="e">
        <f t="array" ref="E415">INDEX(A!$C$2:$C$1001,MATCH(EF!C415,A!$A$2:$A$1001,0))</f>
        <v>#N/A</v>
      </c>
      <c r="F415" s="29" t="e">
        <f t="array" ref="F415">INDEX(A!$D$2:$D$1001,MATCH(EF!C415,A!$A$2:$A$1001,0))</f>
        <v>#N/A</v>
      </c>
      <c r="G415" s="29" t="e">
        <f t="array" ref="G415">INDEX(A!$E$2:$E$1001,MATCH(EF!C415,A!$A$2:$A$1001,0))</f>
        <v>#N/A</v>
      </c>
      <c r="H415" s="29" t="e">
        <f t="array" ref="H415">INDEX(A!$F$2:$F$1001,MATCH(EF!C415,A!$A$2:$A$1001,0))</f>
        <v>#N/A</v>
      </c>
      <c r="I415" s="29" t="e">
        <f t="array" ref="I415">INDEX(A!$G$2:$G$1001,MATCH(EF!C415,A!$A$2:$A$1001,0))</f>
        <v>#N/A</v>
      </c>
      <c r="J415" s="29" t="e">
        <f t="array" ref="J415">INDEX(A!$H$2:$H$1001,MATCH(EF!C415,A!$A$2:$A$1001,0))</f>
        <v>#N/A</v>
      </c>
      <c r="K415" s="29" t="e">
        <f t="array" ref="K415">INDEX(A!$I$2:$I$1001,MATCH(EF!C415,A!$A$2:$A$1001,0))</f>
        <v>#N/A</v>
      </c>
      <c r="L415" s="29" t="e">
        <f t="array" ref="L415">INDEX(A!$J$2:$J$1001,MATCH(EF!C415,A!$A$2:$A$1001,0))</f>
        <v>#N/A</v>
      </c>
      <c r="M415" s="29" t="e">
        <f t="array" ref="M415">INDEX(A!$K$2:$K$1001,MATCH(EF!C415,A!$A$2:$A$1001,0))</f>
        <v>#N/A</v>
      </c>
      <c r="N415" s="29" t="e">
        <f t="array" ref="N415">INDEX(A!$L$2:$L$1001,MATCH(EF!C415,A!$A$2:$A$1001,0))</f>
        <v>#N/A</v>
      </c>
      <c r="O415" s="30" t="e">
        <f t="shared" si="2"/>
        <v>#N/A</v>
      </c>
      <c r="P415" s="30" t="e">
        <f t="shared" si="3"/>
        <v>#N/A</v>
      </c>
      <c r="Q415" s="30" t="e">
        <f t="array" ref="Q415">IF(O415="7",IF(P415="000","Sin región al ser un intermunicipal",INDEX(B!$C$2:$C$126,MATCH(EF!P415,B!$A$2:$A$126,0))),"Sin región al ser un ente Estatal")</f>
        <v>#N/A</v>
      </c>
      <c r="R415" s="31" t="e">
        <f t="array" ref="R415">IF(O415="7",IF(P415="000","N/A",INDEX(B!$D$2:$D$126,MATCH(EF!P415,B!$A$2:$A$126,0))),B!$D$127)</f>
        <v>#N/A</v>
      </c>
      <c r="S415" s="31" t="e">
        <f t="array" ref="S415">IF(O415="7",IF(P415="000","N/A",INDEX(B!$E$2:$E$126,MATCH(EF!P415,B!$A$2:$A$126,0))),B!$E$127)</f>
        <v>#N/A</v>
      </c>
    </row>
    <row r="416" spans="1:19" ht="15.75" customHeight="1">
      <c r="A416" s="23">
        <f>COUNTIF(A!$A$2:$A$1001,"&lt;="&amp;A!A416)</f>
        <v>0</v>
      </c>
      <c r="B416" s="24">
        <v>415</v>
      </c>
      <c r="C416" s="29" t="e">
        <f t="array" ref="C416">INDEX(A!$A$2:$A$1001,MATCH(EF!B416,EF!$A$2:$A$1001,0))</f>
        <v>#N/A</v>
      </c>
      <c r="D416" s="29" t="e">
        <f t="array" ref="D416">INDEX(A!$B$2:$B$1001,MATCH(EF!C416,A!$A$2:$A$1001,0))</f>
        <v>#N/A</v>
      </c>
      <c r="E416" s="29" t="e">
        <f t="array" ref="E416">INDEX(A!$C$2:$C$1001,MATCH(EF!C416,A!$A$2:$A$1001,0))</f>
        <v>#N/A</v>
      </c>
      <c r="F416" s="29" t="e">
        <f t="array" ref="F416">INDEX(A!$D$2:$D$1001,MATCH(EF!C416,A!$A$2:$A$1001,0))</f>
        <v>#N/A</v>
      </c>
      <c r="G416" s="29" t="e">
        <f t="array" ref="G416">INDEX(A!$E$2:$E$1001,MATCH(EF!C416,A!$A$2:$A$1001,0))</f>
        <v>#N/A</v>
      </c>
      <c r="H416" s="29" t="e">
        <f t="array" ref="H416">INDEX(A!$F$2:$F$1001,MATCH(EF!C416,A!$A$2:$A$1001,0))</f>
        <v>#N/A</v>
      </c>
      <c r="I416" s="29" t="e">
        <f t="array" ref="I416">INDEX(A!$G$2:$G$1001,MATCH(EF!C416,A!$A$2:$A$1001,0))</f>
        <v>#N/A</v>
      </c>
      <c r="J416" s="29" t="e">
        <f t="array" ref="J416">INDEX(A!$H$2:$H$1001,MATCH(EF!C416,A!$A$2:$A$1001,0))</f>
        <v>#N/A</v>
      </c>
      <c r="K416" s="29" t="e">
        <f t="array" ref="K416">INDEX(A!$I$2:$I$1001,MATCH(EF!C416,A!$A$2:$A$1001,0))</f>
        <v>#N/A</v>
      </c>
      <c r="L416" s="29" t="e">
        <f t="array" ref="L416">INDEX(A!$J$2:$J$1001,MATCH(EF!C416,A!$A$2:$A$1001,0))</f>
        <v>#N/A</v>
      </c>
      <c r="M416" s="29" t="e">
        <f t="array" ref="M416">INDEX(A!$K$2:$K$1001,MATCH(EF!C416,A!$A$2:$A$1001,0))</f>
        <v>#N/A</v>
      </c>
      <c r="N416" s="29" t="e">
        <f t="array" ref="N416">INDEX(A!$L$2:$L$1001,MATCH(EF!C416,A!$A$2:$A$1001,0))</f>
        <v>#N/A</v>
      </c>
      <c r="O416" s="30" t="e">
        <f t="shared" si="2"/>
        <v>#N/A</v>
      </c>
      <c r="P416" s="30" t="e">
        <f t="shared" si="3"/>
        <v>#N/A</v>
      </c>
      <c r="Q416" s="30" t="e">
        <f t="array" ref="Q416">IF(O416="7",IF(P416="000","Sin región al ser un intermunicipal",INDEX(B!$C$2:$C$126,MATCH(EF!P416,B!$A$2:$A$126,0))),"Sin región al ser un ente Estatal")</f>
        <v>#N/A</v>
      </c>
      <c r="R416" s="31" t="e">
        <f t="array" ref="R416">IF(O416="7",IF(P416="000","N/A",INDEX(B!$D$2:$D$126,MATCH(EF!P416,B!$A$2:$A$126,0))),B!$D$127)</f>
        <v>#N/A</v>
      </c>
      <c r="S416" s="31" t="e">
        <f t="array" ref="S416">IF(O416="7",IF(P416="000","N/A",INDEX(B!$E$2:$E$126,MATCH(EF!P416,B!$A$2:$A$126,0))),B!$E$127)</f>
        <v>#N/A</v>
      </c>
    </row>
    <row r="417" spans="1:19" ht="15.75" customHeight="1">
      <c r="A417" s="23">
        <f>COUNTIF(A!$A$2:$A$1001,"&lt;="&amp;A!A417)</f>
        <v>0</v>
      </c>
      <c r="B417" s="24">
        <v>416</v>
      </c>
      <c r="C417" s="29" t="e">
        <f t="array" ref="C417">INDEX(A!$A$2:$A$1001,MATCH(EF!B417,EF!$A$2:$A$1001,0))</f>
        <v>#N/A</v>
      </c>
      <c r="D417" s="29" t="e">
        <f t="array" ref="D417">INDEX(A!$B$2:$B$1001,MATCH(EF!C417,A!$A$2:$A$1001,0))</f>
        <v>#N/A</v>
      </c>
      <c r="E417" s="29" t="e">
        <f t="array" ref="E417">INDEX(A!$C$2:$C$1001,MATCH(EF!C417,A!$A$2:$A$1001,0))</f>
        <v>#N/A</v>
      </c>
      <c r="F417" s="29" t="e">
        <f t="array" ref="F417">INDEX(A!$D$2:$D$1001,MATCH(EF!C417,A!$A$2:$A$1001,0))</f>
        <v>#N/A</v>
      </c>
      <c r="G417" s="29" t="e">
        <f t="array" ref="G417">INDEX(A!$E$2:$E$1001,MATCH(EF!C417,A!$A$2:$A$1001,0))</f>
        <v>#N/A</v>
      </c>
      <c r="H417" s="29" t="e">
        <f t="array" ref="H417">INDEX(A!$F$2:$F$1001,MATCH(EF!C417,A!$A$2:$A$1001,0))</f>
        <v>#N/A</v>
      </c>
      <c r="I417" s="29" t="e">
        <f t="array" ref="I417">INDEX(A!$G$2:$G$1001,MATCH(EF!C417,A!$A$2:$A$1001,0))</f>
        <v>#N/A</v>
      </c>
      <c r="J417" s="29" t="e">
        <f t="array" ref="J417">INDEX(A!$H$2:$H$1001,MATCH(EF!C417,A!$A$2:$A$1001,0))</f>
        <v>#N/A</v>
      </c>
      <c r="K417" s="29" t="e">
        <f t="array" ref="K417">INDEX(A!$I$2:$I$1001,MATCH(EF!C417,A!$A$2:$A$1001,0))</f>
        <v>#N/A</v>
      </c>
      <c r="L417" s="29" t="e">
        <f t="array" ref="L417">INDEX(A!$J$2:$J$1001,MATCH(EF!C417,A!$A$2:$A$1001,0))</f>
        <v>#N/A</v>
      </c>
      <c r="M417" s="29" t="e">
        <f t="array" ref="M417">INDEX(A!$K$2:$K$1001,MATCH(EF!C417,A!$A$2:$A$1001,0))</f>
        <v>#N/A</v>
      </c>
      <c r="N417" s="29" t="e">
        <f t="array" ref="N417">INDEX(A!$L$2:$L$1001,MATCH(EF!C417,A!$A$2:$A$1001,0))</f>
        <v>#N/A</v>
      </c>
      <c r="O417" s="30" t="e">
        <f t="shared" si="2"/>
        <v>#N/A</v>
      </c>
      <c r="P417" s="30" t="e">
        <f t="shared" si="3"/>
        <v>#N/A</v>
      </c>
      <c r="Q417" s="30" t="e">
        <f t="array" ref="Q417">IF(O417="7",IF(P417="000","Sin región al ser un intermunicipal",INDEX(B!$C$2:$C$126,MATCH(EF!P417,B!$A$2:$A$126,0))),"Sin región al ser un ente Estatal")</f>
        <v>#N/A</v>
      </c>
      <c r="R417" s="31" t="e">
        <f t="array" ref="R417">IF(O417="7",IF(P417="000","N/A",INDEX(B!$D$2:$D$126,MATCH(EF!P417,B!$A$2:$A$126,0))),B!$D$127)</f>
        <v>#N/A</v>
      </c>
      <c r="S417" s="31" t="e">
        <f t="array" ref="S417">IF(O417="7",IF(P417="000","N/A",INDEX(B!$E$2:$E$126,MATCH(EF!P417,B!$A$2:$A$126,0))),B!$E$127)</f>
        <v>#N/A</v>
      </c>
    </row>
    <row r="418" spans="1:19" ht="15.75" customHeight="1">
      <c r="A418" s="23">
        <f>COUNTIF(A!$A$2:$A$1001,"&lt;="&amp;A!A418)</f>
        <v>0</v>
      </c>
      <c r="B418" s="24">
        <v>417</v>
      </c>
      <c r="C418" s="29" t="e">
        <f t="array" ref="C418">INDEX(A!$A$2:$A$1001,MATCH(EF!B418,EF!$A$2:$A$1001,0))</f>
        <v>#N/A</v>
      </c>
      <c r="D418" s="29" t="e">
        <f t="array" ref="D418">INDEX(A!$B$2:$B$1001,MATCH(EF!C418,A!$A$2:$A$1001,0))</f>
        <v>#N/A</v>
      </c>
      <c r="E418" s="29" t="e">
        <f t="array" ref="E418">INDEX(A!$C$2:$C$1001,MATCH(EF!C418,A!$A$2:$A$1001,0))</f>
        <v>#N/A</v>
      </c>
      <c r="F418" s="29" t="e">
        <f t="array" ref="F418">INDEX(A!$D$2:$D$1001,MATCH(EF!C418,A!$A$2:$A$1001,0))</f>
        <v>#N/A</v>
      </c>
      <c r="G418" s="29" t="e">
        <f t="array" ref="G418">INDEX(A!$E$2:$E$1001,MATCH(EF!C418,A!$A$2:$A$1001,0))</f>
        <v>#N/A</v>
      </c>
      <c r="H418" s="29" t="e">
        <f t="array" ref="H418">INDEX(A!$F$2:$F$1001,MATCH(EF!C418,A!$A$2:$A$1001,0))</f>
        <v>#N/A</v>
      </c>
      <c r="I418" s="29" t="e">
        <f t="array" ref="I418">INDEX(A!$G$2:$G$1001,MATCH(EF!C418,A!$A$2:$A$1001,0))</f>
        <v>#N/A</v>
      </c>
      <c r="J418" s="29" t="e">
        <f t="array" ref="J418">INDEX(A!$H$2:$H$1001,MATCH(EF!C418,A!$A$2:$A$1001,0))</f>
        <v>#N/A</v>
      </c>
      <c r="K418" s="29" t="e">
        <f t="array" ref="K418">INDEX(A!$I$2:$I$1001,MATCH(EF!C418,A!$A$2:$A$1001,0))</f>
        <v>#N/A</v>
      </c>
      <c r="L418" s="29" t="e">
        <f t="array" ref="L418">INDEX(A!$J$2:$J$1001,MATCH(EF!C418,A!$A$2:$A$1001,0))</f>
        <v>#N/A</v>
      </c>
      <c r="M418" s="29" t="e">
        <f t="array" ref="M418">INDEX(A!$K$2:$K$1001,MATCH(EF!C418,A!$A$2:$A$1001,0))</f>
        <v>#N/A</v>
      </c>
      <c r="N418" s="29" t="e">
        <f t="array" ref="N418">INDEX(A!$L$2:$L$1001,MATCH(EF!C418,A!$A$2:$A$1001,0))</f>
        <v>#N/A</v>
      </c>
      <c r="O418" s="30" t="e">
        <f t="shared" si="2"/>
        <v>#N/A</v>
      </c>
      <c r="P418" s="30" t="e">
        <f t="shared" si="3"/>
        <v>#N/A</v>
      </c>
      <c r="Q418" s="30" t="e">
        <f t="array" ref="Q418">IF(O418="7",IF(P418="000","Sin región al ser un intermunicipal",INDEX(B!$C$2:$C$126,MATCH(EF!P418,B!$A$2:$A$126,0))),"Sin región al ser un ente Estatal")</f>
        <v>#N/A</v>
      </c>
      <c r="R418" s="31" t="e">
        <f t="array" ref="R418">IF(O418="7",IF(P418="000","N/A",INDEX(B!$D$2:$D$126,MATCH(EF!P418,B!$A$2:$A$126,0))),B!$D$127)</f>
        <v>#N/A</v>
      </c>
      <c r="S418" s="31" t="e">
        <f t="array" ref="S418">IF(O418="7",IF(P418="000","N/A",INDEX(B!$E$2:$E$126,MATCH(EF!P418,B!$A$2:$A$126,0))),B!$E$127)</f>
        <v>#N/A</v>
      </c>
    </row>
    <row r="419" spans="1:19" ht="15.75" customHeight="1">
      <c r="A419" s="23">
        <f>COUNTIF(A!$A$2:$A$1001,"&lt;="&amp;A!A419)</f>
        <v>0</v>
      </c>
      <c r="B419" s="24">
        <v>418</v>
      </c>
      <c r="C419" s="29" t="e">
        <f t="array" ref="C419">INDEX(A!$A$2:$A$1001,MATCH(EF!B419,EF!$A$2:$A$1001,0))</f>
        <v>#N/A</v>
      </c>
      <c r="D419" s="29" t="e">
        <f t="array" ref="D419">INDEX(A!$B$2:$B$1001,MATCH(EF!C419,A!$A$2:$A$1001,0))</f>
        <v>#N/A</v>
      </c>
      <c r="E419" s="29" t="e">
        <f t="array" ref="E419">INDEX(A!$C$2:$C$1001,MATCH(EF!C419,A!$A$2:$A$1001,0))</f>
        <v>#N/A</v>
      </c>
      <c r="F419" s="29" t="e">
        <f t="array" ref="F419">INDEX(A!$D$2:$D$1001,MATCH(EF!C419,A!$A$2:$A$1001,0))</f>
        <v>#N/A</v>
      </c>
      <c r="G419" s="29" t="e">
        <f t="array" ref="G419">INDEX(A!$E$2:$E$1001,MATCH(EF!C419,A!$A$2:$A$1001,0))</f>
        <v>#N/A</v>
      </c>
      <c r="H419" s="29" t="e">
        <f t="array" ref="H419">INDEX(A!$F$2:$F$1001,MATCH(EF!C419,A!$A$2:$A$1001,0))</f>
        <v>#N/A</v>
      </c>
      <c r="I419" s="29" t="e">
        <f t="array" ref="I419">INDEX(A!$G$2:$G$1001,MATCH(EF!C419,A!$A$2:$A$1001,0))</f>
        <v>#N/A</v>
      </c>
      <c r="J419" s="29" t="e">
        <f t="array" ref="J419">INDEX(A!$H$2:$H$1001,MATCH(EF!C419,A!$A$2:$A$1001,0))</f>
        <v>#N/A</v>
      </c>
      <c r="K419" s="29" t="e">
        <f t="array" ref="K419">INDEX(A!$I$2:$I$1001,MATCH(EF!C419,A!$A$2:$A$1001,0))</f>
        <v>#N/A</v>
      </c>
      <c r="L419" s="29" t="e">
        <f t="array" ref="L419">INDEX(A!$J$2:$J$1001,MATCH(EF!C419,A!$A$2:$A$1001,0))</f>
        <v>#N/A</v>
      </c>
      <c r="M419" s="29" t="e">
        <f t="array" ref="M419">INDEX(A!$K$2:$K$1001,MATCH(EF!C419,A!$A$2:$A$1001,0))</f>
        <v>#N/A</v>
      </c>
      <c r="N419" s="29" t="e">
        <f t="array" ref="N419">INDEX(A!$L$2:$L$1001,MATCH(EF!C419,A!$A$2:$A$1001,0))</f>
        <v>#N/A</v>
      </c>
      <c r="O419" s="30" t="e">
        <f t="shared" si="2"/>
        <v>#N/A</v>
      </c>
      <c r="P419" s="30" t="e">
        <f t="shared" si="3"/>
        <v>#N/A</v>
      </c>
      <c r="Q419" s="30" t="e">
        <f t="array" ref="Q419">IF(O419="7",IF(P419="000","Sin región al ser un intermunicipal",INDEX(B!$C$2:$C$126,MATCH(EF!P419,B!$A$2:$A$126,0))),"Sin región al ser un ente Estatal")</f>
        <v>#N/A</v>
      </c>
      <c r="R419" s="31" t="e">
        <f t="array" ref="R419">IF(O419="7",IF(P419="000","N/A",INDEX(B!$D$2:$D$126,MATCH(EF!P419,B!$A$2:$A$126,0))),B!$D$127)</f>
        <v>#N/A</v>
      </c>
      <c r="S419" s="31" t="e">
        <f t="array" ref="S419">IF(O419="7",IF(P419="000","N/A",INDEX(B!$E$2:$E$126,MATCH(EF!P419,B!$A$2:$A$126,0))),B!$E$127)</f>
        <v>#N/A</v>
      </c>
    </row>
    <row r="420" spans="1:19" ht="15.75" customHeight="1">
      <c r="A420" s="23">
        <f>COUNTIF(A!$A$2:$A$1001,"&lt;="&amp;A!A420)</f>
        <v>0</v>
      </c>
      <c r="B420" s="24">
        <v>419</v>
      </c>
      <c r="C420" s="29" t="e">
        <f t="array" ref="C420">INDEX(A!$A$2:$A$1001,MATCH(EF!B420,EF!$A$2:$A$1001,0))</f>
        <v>#N/A</v>
      </c>
      <c r="D420" s="29" t="e">
        <f t="array" ref="D420">INDEX(A!$B$2:$B$1001,MATCH(EF!C420,A!$A$2:$A$1001,0))</f>
        <v>#N/A</v>
      </c>
      <c r="E420" s="29" t="e">
        <f t="array" ref="E420">INDEX(A!$C$2:$C$1001,MATCH(EF!C420,A!$A$2:$A$1001,0))</f>
        <v>#N/A</v>
      </c>
      <c r="F420" s="29" t="e">
        <f t="array" ref="F420">INDEX(A!$D$2:$D$1001,MATCH(EF!C420,A!$A$2:$A$1001,0))</f>
        <v>#N/A</v>
      </c>
      <c r="G420" s="29" t="e">
        <f t="array" ref="G420">INDEX(A!$E$2:$E$1001,MATCH(EF!C420,A!$A$2:$A$1001,0))</f>
        <v>#N/A</v>
      </c>
      <c r="H420" s="29" t="e">
        <f t="array" ref="H420">INDEX(A!$F$2:$F$1001,MATCH(EF!C420,A!$A$2:$A$1001,0))</f>
        <v>#N/A</v>
      </c>
      <c r="I420" s="29" t="e">
        <f t="array" ref="I420">INDEX(A!$G$2:$G$1001,MATCH(EF!C420,A!$A$2:$A$1001,0))</f>
        <v>#N/A</v>
      </c>
      <c r="J420" s="29" t="e">
        <f t="array" ref="J420">INDEX(A!$H$2:$H$1001,MATCH(EF!C420,A!$A$2:$A$1001,0))</f>
        <v>#N/A</v>
      </c>
      <c r="K420" s="29" t="e">
        <f t="array" ref="K420">INDEX(A!$I$2:$I$1001,MATCH(EF!C420,A!$A$2:$A$1001,0))</f>
        <v>#N/A</v>
      </c>
      <c r="L420" s="29" t="e">
        <f t="array" ref="L420">INDEX(A!$J$2:$J$1001,MATCH(EF!C420,A!$A$2:$A$1001,0))</f>
        <v>#N/A</v>
      </c>
      <c r="M420" s="29" t="e">
        <f t="array" ref="M420">INDEX(A!$K$2:$K$1001,MATCH(EF!C420,A!$A$2:$A$1001,0))</f>
        <v>#N/A</v>
      </c>
      <c r="N420" s="29" t="e">
        <f t="array" ref="N420">INDEX(A!$L$2:$L$1001,MATCH(EF!C420,A!$A$2:$A$1001,0))</f>
        <v>#N/A</v>
      </c>
      <c r="O420" s="30" t="e">
        <f t="shared" si="2"/>
        <v>#N/A</v>
      </c>
      <c r="P420" s="30" t="e">
        <f t="shared" si="3"/>
        <v>#N/A</v>
      </c>
      <c r="Q420" s="30" t="e">
        <f t="array" ref="Q420">IF(O420="7",IF(P420="000","Sin región al ser un intermunicipal",INDEX(B!$C$2:$C$126,MATCH(EF!P420,B!$A$2:$A$126,0))),"Sin región al ser un ente Estatal")</f>
        <v>#N/A</v>
      </c>
      <c r="R420" s="31" t="e">
        <f t="array" ref="R420">IF(O420="7",IF(P420="000","N/A",INDEX(B!$D$2:$D$126,MATCH(EF!P420,B!$A$2:$A$126,0))),B!$D$127)</f>
        <v>#N/A</v>
      </c>
      <c r="S420" s="31" t="e">
        <f t="array" ref="S420">IF(O420="7",IF(P420="000","N/A",INDEX(B!$E$2:$E$126,MATCH(EF!P420,B!$A$2:$A$126,0))),B!$E$127)</f>
        <v>#N/A</v>
      </c>
    </row>
    <row r="421" spans="1:19" ht="15.75" customHeight="1">
      <c r="A421" s="23">
        <f>COUNTIF(A!$A$2:$A$1001,"&lt;="&amp;A!A421)</f>
        <v>0</v>
      </c>
      <c r="B421" s="24">
        <v>420</v>
      </c>
      <c r="C421" s="29" t="e">
        <f t="array" ref="C421">INDEX(A!$A$2:$A$1001,MATCH(EF!B421,EF!$A$2:$A$1001,0))</f>
        <v>#N/A</v>
      </c>
      <c r="D421" s="29" t="e">
        <f t="array" ref="D421">INDEX(A!$B$2:$B$1001,MATCH(EF!C421,A!$A$2:$A$1001,0))</f>
        <v>#N/A</v>
      </c>
      <c r="E421" s="29" t="e">
        <f t="array" ref="E421">INDEX(A!$C$2:$C$1001,MATCH(EF!C421,A!$A$2:$A$1001,0))</f>
        <v>#N/A</v>
      </c>
      <c r="F421" s="29" t="e">
        <f t="array" ref="F421">INDEX(A!$D$2:$D$1001,MATCH(EF!C421,A!$A$2:$A$1001,0))</f>
        <v>#N/A</v>
      </c>
      <c r="G421" s="29" t="e">
        <f t="array" ref="G421">INDEX(A!$E$2:$E$1001,MATCH(EF!C421,A!$A$2:$A$1001,0))</f>
        <v>#N/A</v>
      </c>
      <c r="H421" s="29" t="e">
        <f t="array" ref="H421">INDEX(A!$F$2:$F$1001,MATCH(EF!C421,A!$A$2:$A$1001,0))</f>
        <v>#N/A</v>
      </c>
      <c r="I421" s="29" t="e">
        <f t="array" ref="I421">INDEX(A!$G$2:$G$1001,MATCH(EF!C421,A!$A$2:$A$1001,0))</f>
        <v>#N/A</v>
      </c>
      <c r="J421" s="29" t="e">
        <f t="array" ref="J421">INDEX(A!$H$2:$H$1001,MATCH(EF!C421,A!$A$2:$A$1001,0))</f>
        <v>#N/A</v>
      </c>
      <c r="K421" s="29" t="e">
        <f t="array" ref="K421">INDEX(A!$I$2:$I$1001,MATCH(EF!C421,A!$A$2:$A$1001,0))</f>
        <v>#N/A</v>
      </c>
      <c r="L421" s="29" t="e">
        <f t="array" ref="L421">INDEX(A!$J$2:$J$1001,MATCH(EF!C421,A!$A$2:$A$1001,0))</f>
        <v>#N/A</v>
      </c>
      <c r="M421" s="29" t="e">
        <f t="array" ref="M421">INDEX(A!$K$2:$K$1001,MATCH(EF!C421,A!$A$2:$A$1001,0))</f>
        <v>#N/A</v>
      </c>
      <c r="N421" s="29" t="e">
        <f t="array" ref="N421">INDEX(A!$L$2:$L$1001,MATCH(EF!C421,A!$A$2:$A$1001,0))</f>
        <v>#N/A</v>
      </c>
      <c r="O421" s="30" t="e">
        <f t="shared" si="2"/>
        <v>#N/A</v>
      </c>
      <c r="P421" s="30" t="e">
        <f t="shared" si="3"/>
        <v>#N/A</v>
      </c>
      <c r="Q421" s="30" t="e">
        <f t="array" ref="Q421">IF(O421="7",IF(P421="000","Sin región al ser un intermunicipal",INDEX(B!$C$2:$C$126,MATCH(EF!P421,B!$A$2:$A$126,0))),"Sin región al ser un ente Estatal")</f>
        <v>#N/A</v>
      </c>
      <c r="R421" s="31" t="e">
        <f t="array" ref="R421">IF(O421="7",IF(P421="000","N/A",INDEX(B!$D$2:$D$126,MATCH(EF!P421,B!$A$2:$A$126,0))),B!$D$127)</f>
        <v>#N/A</v>
      </c>
      <c r="S421" s="31" t="e">
        <f t="array" ref="S421">IF(O421="7",IF(P421="000","N/A",INDEX(B!$E$2:$E$126,MATCH(EF!P421,B!$A$2:$A$126,0))),B!$E$127)</f>
        <v>#N/A</v>
      </c>
    </row>
    <row r="422" spans="1:19" ht="15.75" customHeight="1">
      <c r="A422" s="23">
        <f>COUNTIF(A!$A$2:$A$1001,"&lt;="&amp;A!A422)</f>
        <v>0</v>
      </c>
      <c r="B422" s="24">
        <v>421</v>
      </c>
      <c r="C422" s="29" t="e">
        <f t="array" ref="C422">INDEX(A!$A$2:$A$1001,MATCH(EF!B422,EF!$A$2:$A$1001,0))</f>
        <v>#N/A</v>
      </c>
      <c r="D422" s="29" t="e">
        <f t="array" ref="D422">INDEX(A!$B$2:$B$1001,MATCH(EF!C422,A!$A$2:$A$1001,0))</f>
        <v>#N/A</v>
      </c>
      <c r="E422" s="29" t="e">
        <f t="array" ref="E422">INDEX(A!$C$2:$C$1001,MATCH(EF!C422,A!$A$2:$A$1001,0))</f>
        <v>#N/A</v>
      </c>
      <c r="F422" s="29" t="e">
        <f t="array" ref="F422">INDEX(A!$D$2:$D$1001,MATCH(EF!C422,A!$A$2:$A$1001,0))</f>
        <v>#N/A</v>
      </c>
      <c r="G422" s="29" t="e">
        <f t="array" ref="G422">INDEX(A!$E$2:$E$1001,MATCH(EF!C422,A!$A$2:$A$1001,0))</f>
        <v>#N/A</v>
      </c>
      <c r="H422" s="29" t="e">
        <f t="array" ref="H422">INDEX(A!$F$2:$F$1001,MATCH(EF!C422,A!$A$2:$A$1001,0))</f>
        <v>#N/A</v>
      </c>
      <c r="I422" s="29" t="e">
        <f t="array" ref="I422">INDEX(A!$G$2:$G$1001,MATCH(EF!C422,A!$A$2:$A$1001,0))</f>
        <v>#N/A</v>
      </c>
      <c r="J422" s="29" t="e">
        <f t="array" ref="J422">INDEX(A!$H$2:$H$1001,MATCH(EF!C422,A!$A$2:$A$1001,0))</f>
        <v>#N/A</v>
      </c>
      <c r="K422" s="29" t="e">
        <f t="array" ref="K422">INDEX(A!$I$2:$I$1001,MATCH(EF!C422,A!$A$2:$A$1001,0))</f>
        <v>#N/A</v>
      </c>
      <c r="L422" s="29" t="e">
        <f t="array" ref="L422">INDEX(A!$J$2:$J$1001,MATCH(EF!C422,A!$A$2:$A$1001,0))</f>
        <v>#N/A</v>
      </c>
      <c r="M422" s="29" t="e">
        <f t="array" ref="M422">INDEX(A!$K$2:$K$1001,MATCH(EF!C422,A!$A$2:$A$1001,0))</f>
        <v>#N/A</v>
      </c>
      <c r="N422" s="29" t="e">
        <f t="array" ref="N422">INDEX(A!$L$2:$L$1001,MATCH(EF!C422,A!$A$2:$A$1001,0))</f>
        <v>#N/A</v>
      </c>
      <c r="O422" s="30" t="e">
        <f t="shared" si="2"/>
        <v>#N/A</v>
      </c>
      <c r="P422" s="30" t="e">
        <f t="shared" si="3"/>
        <v>#N/A</v>
      </c>
      <c r="Q422" s="30" t="e">
        <f t="array" ref="Q422">IF(O422="7",IF(P422="000","Sin región al ser un intermunicipal",INDEX(B!$C$2:$C$126,MATCH(EF!P422,B!$A$2:$A$126,0))),"Sin región al ser un ente Estatal")</f>
        <v>#N/A</v>
      </c>
      <c r="R422" s="31" t="e">
        <f t="array" ref="R422">IF(O422="7",IF(P422="000","N/A",INDEX(B!$D$2:$D$126,MATCH(EF!P422,B!$A$2:$A$126,0))),B!$D$127)</f>
        <v>#N/A</v>
      </c>
      <c r="S422" s="31" t="e">
        <f t="array" ref="S422">IF(O422="7",IF(P422="000","N/A",INDEX(B!$E$2:$E$126,MATCH(EF!P422,B!$A$2:$A$126,0))),B!$E$127)</f>
        <v>#N/A</v>
      </c>
    </row>
    <row r="423" spans="1:19" ht="15.75" customHeight="1">
      <c r="A423" s="23">
        <f>COUNTIF(A!$A$2:$A$1001,"&lt;="&amp;A!A423)</f>
        <v>0</v>
      </c>
      <c r="B423" s="24">
        <v>422</v>
      </c>
      <c r="C423" s="29" t="e">
        <f t="array" ref="C423">INDEX(A!$A$2:$A$1001,MATCH(EF!B423,EF!$A$2:$A$1001,0))</f>
        <v>#N/A</v>
      </c>
      <c r="D423" s="29" t="e">
        <f t="array" ref="D423">INDEX(A!$B$2:$B$1001,MATCH(EF!C423,A!$A$2:$A$1001,0))</f>
        <v>#N/A</v>
      </c>
      <c r="E423" s="29" t="e">
        <f t="array" ref="E423">INDEX(A!$C$2:$C$1001,MATCH(EF!C423,A!$A$2:$A$1001,0))</f>
        <v>#N/A</v>
      </c>
      <c r="F423" s="29" t="e">
        <f t="array" ref="F423">INDEX(A!$D$2:$D$1001,MATCH(EF!C423,A!$A$2:$A$1001,0))</f>
        <v>#N/A</v>
      </c>
      <c r="G423" s="29" t="e">
        <f t="array" ref="G423">INDEX(A!$E$2:$E$1001,MATCH(EF!C423,A!$A$2:$A$1001,0))</f>
        <v>#N/A</v>
      </c>
      <c r="H423" s="29" t="e">
        <f t="array" ref="H423">INDEX(A!$F$2:$F$1001,MATCH(EF!C423,A!$A$2:$A$1001,0))</f>
        <v>#N/A</v>
      </c>
      <c r="I423" s="29" t="e">
        <f t="array" ref="I423">INDEX(A!$G$2:$G$1001,MATCH(EF!C423,A!$A$2:$A$1001,0))</f>
        <v>#N/A</v>
      </c>
      <c r="J423" s="29" t="e">
        <f t="array" ref="J423">INDEX(A!$H$2:$H$1001,MATCH(EF!C423,A!$A$2:$A$1001,0))</f>
        <v>#N/A</v>
      </c>
      <c r="K423" s="29" t="e">
        <f t="array" ref="K423">INDEX(A!$I$2:$I$1001,MATCH(EF!C423,A!$A$2:$A$1001,0))</f>
        <v>#N/A</v>
      </c>
      <c r="L423" s="29" t="e">
        <f t="array" ref="L423">INDEX(A!$J$2:$J$1001,MATCH(EF!C423,A!$A$2:$A$1001,0))</f>
        <v>#N/A</v>
      </c>
      <c r="M423" s="29" t="e">
        <f t="array" ref="M423">INDEX(A!$K$2:$K$1001,MATCH(EF!C423,A!$A$2:$A$1001,0))</f>
        <v>#N/A</v>
      </c>
      <c r="N423" s="29" t="e">
        <f t="array" ref="N423">INDEX(A!$L$2:$L$1001,MATCH(EF!C423,A!$A$2:$A$1001,0))</f>
        <v>#N/A</v>
      </c>
      <c r="O423" s="30" t="e">
        <f t="shared" si="2"/>
        <v>#N/A</v>
      </c>
      <c r="P423" s="30" t="e">
        <f t="shared" si="3"/>
        <v>#N/A</v>
      </c>
      <c r="Q423" s="30" t="e">
        <f t="array" ref="Q423">IF(O423="7",IF(P423="000","Sin región al ser un intermunicipal",INDEX(B!$C$2:$C$126,MATCH(EF!P423,B!$A$2:$A$126,0))),"Sin región al ser un ente Estatal")</f>
        <v>#N/A</v>
      </c>
      <c r="R423" s="31" t="e">
        <f t="array" ref="R423">IF(O423="7",IF(P423="000","N/A",INDEX(B!$D$2:$D$126,MATCH(EF!P423,B!$A$2:$A$126,0))),B!$D$127)</f>
        <v>#N/A</v>
      </c>
      <c r="S423" s="31" t="e">
        <f t="array" ref="S423">IF(O423="7",IF(P423="000","N/A",INDEX(B!$E$2:$E$126,MATCH(EF!P423,B!$A$2:$A$126,0))),B!$E$127)</f>
        <v>#N/A</v>
      </c>
    </row>
    <row r="424" spans="1:19" ht="15.75" customHeight="1">
      <c r="A424" s="23">
        <f>COUNTIF(A!$A$2:$A$1001,"&lt;="&amp;A!A424)</f>
        <v>0</v>
      </c>
      <c r="B424" s="24">
        <v>423</v>
      </c>
      <c r="C424" s="29" t="e">
        <f t="array" ref="C424">INDEX(A!$A$2:$A$1001,MATCH(EF!B424,EF!$A$2:$A$1001,0))</f>
        <v>#N/A</v>
      </c>
      <c r="D424" s="29" t="e">
        <f t="array" ref="D424">INDEX(A!$B$2:$B$1001,MATCH(EF!C424,A!$A$2:$A$1001,0))</f>
        <v>#N/A</v>
      </c>
      <c r="E424" s="29" t="e">
        <f t="array" ref="E424">INDEX(A!$C$2:$C$1001,MATCH(EF!C424,A!$A$2:$A$1001,0))</f>
        <v>#N/A</v>
      </c>
      <c r="F424" s="29" t="e">
        <f t="array" ref="F424">INDEX(A!$D$2:$D$1001,MATCH(EF!C424,A!$A$2:$A$1001,0))</f>
        <v>#N/A</v>
      </c>
      <c r="G424" s="29" t="e">
        <f t="array" ref="G424">INDEX(A!$E$2:$E$1001,MATCH(EF!C424,A!$A$2:$A$1001,0))</f>
        <v>#N/A</v>
      </c>
      <c r="H424" s="29" t="e">
        <f t="array" ref="H424">INDEX(A!$F$2:$F$1001,MATCH(EF!C424,A!$A$2:$A$1001,0))</f>
        <v>#N/A</v>
      </c>
      <c r="I424" s="29" t="e">
        <f t="array" ref="I424">INDEX(A!$G$2:$G$1001,MATCH(EF!C424,A!$A$2:$A$1001,0))</f>
        <v>#N/A</v>
      </c>
      <c r="J424" s="29" t="e">
        <f t="array" ref="J424">INDEX(A!$H$2:$H$1001,MATCH(EF!C424,A!$A$2:$A$1001,0))</f>
        <v>#N/A</v>
      </c>
      <c r="K424" s="29" t="e">
        <f t="array" ref="K424">INDEX(A!$I$2:$I$1001,MATCH(EF!C424,A!$A$2:$A$1001,0))</f>
        <v>#N/A</v>
      </c>
      <c r="L424" s="29" t="e">
        <f t="array" ref="L424">INDEX(A!$J$2:$J$1001,MATCH(EF!C424,A!$A$2:$A$1001,0))</f>
        <v>#N/A</v>
      </c>
      <c r="M424" s="29" t="e">
        <f t="array" ref="M424">INDEX(A!$K$2:$K$1001,MATCH(EF!C424,A!$A$2:$A$1001,0))</f>
        <v>#N/A</v>
      </c>
      <c r="N424" s="29" t="e">
        <f t="array" ref="N424">INDEX(A!$L$2:$L$1001,MATCH(EF!C424,A!$A$2:$A$1001,0))</f>
        <v>#N/A</v>
      </c>
      <c r="O424" s="30" t="e">
        <f t="shared" si="2"/>
        <v>#N/A</v>
      </c>
      <c r="P424" s="30" t="e">
        <f t="shared" si="3"/>
        <v>#N/A</v>
      </c>
      <c r="Q424" s="30" t="e">
        <f t="array" ref="Q424">IF(O424="7",IF(P424="000","Sin región al ser un intermunicipal",INDEX(B!$C$2:$C$126,MATCH(EF!P424,B!$A$2:$A$126,0))),"Sin región al ser un ente Estatal")</f>
        <v>#N/A</v>
      </c>
      <c r="R424" s="31" t="e">
        <f t="array" ref="R424">IF(O424="7",IF(P424="000","N/A",INDEX(B!$D$2:$D$126,MATCH(EF!P424,B!$A$2:$A$126,0))),B!$D$127)</f>
        <v>#N/A</v>
      </c>
      <c r="S424" s="31" t="e">
        <f t="array" ref="S424">IF(O424="7",IF(P424="000","N/A",INDEX(B!$E$2:$E$126,MATCH(EF!P424,B!$A$2:$A$126,0))),B!$E$127)</f>
        <v>#N/A</v>
      </c>
    </row>
    <row r="425" spans="1:19" ht="15.75" customHeight="1">
      <c r="A425" s="23">
        <f>COUNTIF(A!$A$2:$A$1001,"&lt;="&amp;A!A425)</f>
        <v>0</v>
      </c>
      <c r="B425" s="24">
        <v>424</v>
      </c>
      <c r="C425" s="29" t="e">
        <f t="array" ref="C425">INDEX(A!$A$2:$A$1001,MATCH(EF!B425,EF!$A$2:$A$1001,0))</f>
        <v>#N/A</v>
      </c>
      <c r="D425" s="29" t="e">
        <f t="array" ref="D425">INDEX(A!$B$2:$B$1001,MATCH(EF!C425,A!$A$2:$A$1001,0))</f>
        <v>#N/A</v>
      </c>
      <c r="E425" s="29" t="e">
        <f t="array" ref="E425">INDEX(A!$C$2:$C$1001,MATCH(EF!C425,A!$A$2:$A$1001,0))</f>
        <v>#N/A</v>
      </c>
      <c r="F425" s="29" t="e">
        <f t="array" ref="F425">INDEX(A!$D$2:$D$1001,MATCH(EF!C425,A!$A$2:$A$1001,0))</f>
        <v>#N/A</v>
      </c>
      <c r="G425" s="29" t="e">
        <f t="array" ref="G425">INDEX(A!$E$2:$E$1001,MATCH(EF!C425,A!$A$2:$A$1001,0))</f>
        <v>#N/A</v>
      </c>
      <c r="H425" s="29" t="e">
        <f t="array" ref="H425">INDEX(A!$F$2:$F$1001,MATCH(EF!C425,A!$A$2:$A$1001,0))</f>
        <v>#N/A</v>
      </c>
      <c r="I425" s="29" t="e">
        <f t="array" ref="I425">INDEX(A!$G$2:$G$1001,MATCH(EF!C425,A!$A$2:$A$1001,0))</f>
        <v>#N/A</v>
      </c>
      <c r="J425" s="29" t="e">
        <f t="array" ref="J425">INDEX(A!$H$2:$H$1001,MATCH(EF!C425,A!$A$2:$A$1001,0))</f>
        <v>#N/A</v>
      </c>
      <c r="K425" s="29" t="e">
        <f t="array" ref="K425">INDEX(A!$I$2:$I$1001,MATCH(EF!C425,A!$A$2:$A$1001,0))</f>
        <v>#N/A</v>
      </c>
      <c r="L425" s="29" t="e">
        <f t="array" ref="L425">INDEX(A!$J$2:$J$1001,MATCH(EF!C425,A!$A$2:$A$1001,0))</f>
        <v>#N/A</v>
      </c>
      <c r="M425" s="29" t="e">
        <f t="array" ref="M425">INDEX(A!$K$2:$K$1001,MATCH(EF!C425,A!$A$2:$A$1001,0))</f>
        <v>#N/A</v>
      </c>
      <c r="N425" s="29" t="e">
        <f t="array" ref="N425">INDEX(A!$L$2:$L$1001,MATCH(EF!C425,A!$A$2:$A$1001,0))</f>
        <v>#N/A</v>
      </c>
      <c r="O425" s="30" t="e">
        <f t="shared" si="2"/>
        <v>#N/A</v>
      </c>
      <c r="P425" s="30" t="e">
        <f t="shared" si="3"/>
        <v>#N/A</v>
      </c>
      <c r="Q425" s="30" t="e">
        <f t="array" ref="Q425">IF(O425="7",IF(P425="000","Sin región al ser un intermunicipal",INDEX(B!$C$2:$C$126,MATCH(EF!P425,B!$A$2:$A$126,0))),"Sin región al ser un ente Estatal")</f>
        <v>#N/A</v>
      </c>
      <c r="R425" s="31" t="e">
        <f t="array" ref="R425">IF(O425="7",IF(P425="000","N/A",INDEX(B!$D$2:$D$126,MATCH(EF!P425,B!$A$2:$A$126,0))),B!$D$127)</f>
        <v>#N/A</v>
      </c>
      <c r="S425" s="31" t="e">
        <f t="array" ref="S425">IF(O425="7",IF(P425="000","N/A",INDEX(B!$E$2:$E$126,MATCH(EF!P425,B!$A$2:$A$126,0))),B!$E$127)</f>
        <v>#N/A</v>
      </c>
    </row>
    <row r="426" spans="1:19" ht="15.75" customHeight="1">
      <c r="A426" s="23">
        <f>COUNTIF(A!$A$2:$A$1001,"&lt;="&amp;A!A426)</f>
        <v>0</v>
      </c>
      <c r="B426" s="24">
        <v>425</v>
      </c>
      <c r="C426" s="29" t="e">
        <f t="array" ref="C426">INDEX(A!$A$2:$A$1001,MATCH(EF!B426,EF!$A$2:$A$1001,0))</f>
        <v>#N/A</v>
      </c>
      <c r="D426" s="29" t="e">
        <f t="array" ref="D426">INDEX(A!$B$2:$B$1001,MATCH(EF!C426,A!$A$2:$A$1001,0))</f>
        <v>#N/A</v>
      </c>
      <c r="E426" s="29" t="e">
        <f t="array" ref="E426">INDEX(A!$C$2:$C$1001,MATCH(EF!C426,A!$A$2:$A$1001,0))</f>
        <v>#N/A</v>
      </c>
      <c r="F426" s="29" t="e">
        <f t="array" ref="F426">INDEX(A!$D$2:$D$1001,MATCH(EF!C426,A!$A$2:$A$1001,0))</f>
        <v>#N/A</v>
      </c>
      <c r="G426" s="29" t="e">
        <f t="array" ref="G426">INDEX(A!$E$2:$E$1001,MATCH(EF!C426,A!$A$2:$A$1001,0))</f>
        <v>#N/A</v>
      </c>
      <c r="H426" s="29" t="e">
        <f t="array" ref="H426">INDEX(A!$F$2:$F$1001,MATCH(EF!C426,A!$A$2:$A$1001,0))</f>
        <v>#N/A</v>
      </c>
      <c r="I426" s="29" t="e">
        <f t="array" ref="I426">INDEX(A!$G$2:$G$1001,MATCH(EF!C426,A!$A$2:$A$1001,0))</f>
        <v>#N/A</v>
      </c>
      <c r="J426" s="29" t="e">
        <f t="array" ref="J426">INDEX(A!$H$2:$H$1001,MATCH(EF!C426,A!$A$2:$A$1001,0))</f>
        <v>#N/A</v>
      </c>
      <c r="K426" s="29" t="e">
        <f t="array" ref="K426">INDEX(A!$I$2:$I$1001,MATCH(EF!C426,A!$A$2:$A$1001,0))</f>
        <v>#N/A</v>
      </c>
      <c r="L426" s="29" t="e">
        <f t="array" ref="L426">INDEX(A!$J$2:$J$1001,MATCH(EF!C426,A!$A$2:$A$1001,0))</f>
        <v>#N/A</v>
      </c>
      <c r="M426" s="29" t="e">
        <f t="array" ref="M426">INDEX(A!$K$2:$K$1001,MATCH(EF!C426,A!$A$2:$A$1001,0))</f>
        <v>#N/A</v>
      </c>
      <c r="N426" s="29" t="e">
        <f t="array" ref="N426">INDEX(A!$L$2:$L$1001,MATCH(EF!C426,A!$A$2:$A$1001,0))</f>
        <v>#N/A</v>
      </c>
      <c r="O426" s="30" t="e">
        <f t="shared" si="2"/>
        <v>#N/A</v>
      </c>
      <c r="P426" s="30" t="e">
        <f t="shared" si="3"/>
        <v>#N/A</v>
      </c>
      <c r="Q426" s="30" t="e">
        <f t="array" ref="Q426">IF(O426="7",IF(P426="000","Sin región al ser un intermunicipal",INDEX(B!$C$2:$C$126,MATCH(EF!P426,B!$A$2:$A$126,0))),"Sin región al ser un ente Estatal")</f>
        <v>#N/A</v>
      </c>
      <c r="R426" s="31" t="e">
        <f t="array" ref="R426">IF(O426="7",IF(P426="000","N/A",INDEX(B!$D$2:$D$126,MATCH(EF!P426,B!$A$2:$A$126,0))),B!$D$127)</f>
        <v>#N/A</v>
      </c>
      <c r="S426" s="31" t="e">
        <f t="array" ref="S426">IF(O426="7",IF(P426="000","N/A",INDEX(B!$E$2:$E$126,MATCH(EF!P426,B!$A$2:$A$126,0))),B!$E$127)</f>
        <v>#N/A</v>
      </c>
    </row>
    <row r="427" spans="1:19" ht="15.75" customHeight="1">
      <c r="A427" s="23">
        <f>COUNTIF(A!$A$2:$A$1001,"&lt;="&amp;A!A427)</f>
        <v>0</v>
      </c>
      <c r="B427" s="24">
        <v>426</v>
      </c>
      <c r="C427" s="29" t="e">
        <f t="array" ref="C427">INDEX(A!$A$2:$A$1001,MATCH(EF!B427,EF!$A$2:$A$1001,0))</f>
        <v>#N/A</v>
      </c>
      <c r="D427" s="29" t="e">
        <f t="array" ref="D427">INDEX(A!$B$2:$B$1001,MATCH(EF!C427,A!$A$2:$A$1001,0))</f>
        <v>#N/A</v>
      </c>
      <c r="E427" s="29" t="e">
        <f t="array" ref="E427">INDEX(A!$C$2:$C$1001,MATCH(EF!C427,A!$A$2:$A$1001,0))</f>
        <v>#N/A</v>
      </c>
      <c r="F427" s="29" t="e">
        <f t="array" ref="F427">INDEX(A!$D$2:$D$1001,MATCH(EF!C427,A!$A$2:$A$1001,0))</f>
        <v>#N/A</v>
      </c>
      <c r="G427" s="29" t="e">
        <f t="array" ref="G427">INDEX(A!$E$2:$E$1001,MATCH(EF!C427,A!$A$2:$A$1001,0))</f>
        <v>#N/A</v>
      </c>
      <c r="H427" s="29" t="e">
        <f t="array" ref="H427">INDEX(A!$F$2:$F$1001,MATCH(EF!C427,A!$A$2:$A$1001,0))</f>
        <v>#N/A</v>
      </c>
      <c r="I427" s="29" t="e">
        <f t="array" ref="I427">INDEX(A!$G$2:$G$1001,MATCH(EF!C427,A!$A$2:$A$1001,0))</f>
        <v>#N/A</v>
      </c>
      <c r="J427" s="29" t="e">
        <f t="array" ref="J427">INDEX(A!$H$2:$H$1001,MATCH(EF!C427,A!$A$2:$A$1001,0))</f>
        <v>#N/A</v>
      </c>
      <c r="K427" s="29" t="e">
        <f t="array" ref="K427">INDEX(A!$I$2:$I$1001,MATCH(EF!C427,A!$A$2:$A$1001,0))</f>
        <v>#N/A</v>
      </c>
      <c r="L427" s="29" t="e">
        <f t="array" ref="L427">INDEX(A!$J$2:$J$1001,MATCH(EF!C427,A!$A$2:$A$1001,0))</f>
        <v>#N/A</v>
      </c>
      <c r="M427" s="29" t="e">
        <f t="array" ref="M427">INDEX(A!$K$2:$K$1001,MATCH(EF!C427,A!$A$2:$A$1001,0))</f>
        <v>#N/A</v>
      </c>
      <c r="N427" s="29" t="e">
        <f t="array" ref="N427">INDEX(A!$L$2:$L$1001,MATCH(EF!C427,A!$A$2:$A$1001,0))</f>
        <v>#N/A</v>
      </c>
      <c r="O427" s="30" t="e">
        <f t="shared" si="2"/>
        <v>#N/A</v>
      </c>
      <c r="P427" s="30" t="e">
        <f t="shared" si="3"/>
        <v>#N/A</v>
      </c>
      <c r="Q427" s="30" t="e">
        <f t="array" ref="Q427">IF(O427="7",IF(P427="000","Sin región al ser un intermunicipal",INDEX(B!$C$2:$C$126,MATCH(EF!P427,B!$A$2:$A$126,0))),"Sin región al ser un ente Estatal")</f>
        <v>#N/A</v>
      </c>
      <c r="R427" s="31" t="e">
        <f t="array" ref="R427">IF(O427="7",IF(P427="000","N/A",INDEX(B!$D$2:$D$126,MATCH(EF!P427,B!$A$2:$A$126,0))),B!$D$127)</f>
        <v>#N/A</v>
      </c>
      <c r="S427" s="31" t="e">
        <f t="array" ref="S427">IF(O427="7",IF(P427="000","N/A",INDEX(B!$E$2:$E$126,MATCH(EF!P427,B!$A$2:$A$126,0))),B!$E$127)</f>
        <v>#N/A</v>
      </c>
    </row>
    <row r="428" spans="1:19" ht="15.75" customHeight="1">
      <c r="A428" s="23">
        <f>COUNTIF(A!$A$2:$A$1001,"&lt;="&amp;A!A428)</f>
        <v>0</v>
      </c>
      <c r="B428" s="24">
        <v>427</v>
      </c>
      <c r="C428" s="29" t="e">
        <f t="array" ref="C428">INDEX(A!$A$2:$A$1001,MATCH(EF!B428,EF!$A$2:$A$1001,0))</f>
        <v>#N/A</v>
      </c>
      <c r="D428" s="29" t="e">
        <f t="array" ref="D428">INDEX(A!$B$2:$B$1001,MATCH(EF!C428,A!$A$2:$A$1001,0))</f>
        <v>#N/A</v>
      </c>
      <c r="E428" s="29" t="e">
        <f t="array" ref="E428">INDEX(A!$C$2:$C$1001,MATCH(EF!C428,A!$A$2:$A$1001,0))</f>
        <v>#N/A</v>
      </c>
      <c r="F428" s="29" t="e">
        <f t="array" ref="F428">INDEX(A!$D$2:$D$1001,MATCH(EF!C428,A!$A$2:$A$1001,0))</f>
        <v>#N/A</v>
      </c>
      <c r="G428" s="29" t="e">
        <f t="array" ref="G428">INDEX(A!$E$2:$E$1001,MATCH(EF!C428,A!$A$2:$A$1001,0))</f>
        <v>#N/A</v>
      </c>
      <c r="H428" s="29" t="e">
        <f t="array" ref="H428">INDEX(A!$F$2:$F$1001,MATCH(EF!C428,A!$A$2:$A$1001,0))</f>
        <v>#N/A</v>
      </c>
      <c r="I428" s="29" t="e">
        <f t="array" ref="I428">INDEX(A!$G$2:$G$1001,MATCH(EF!C428,A!$A$2:$A$1001,0))</f>
        <v>#N/A</v>
      </c>
      <c r="J428" s="29" t="e">
        <f t="array" ref="J428">INDEX(A!$H$2:$H$1001,MATCH(EF!C428,A!$A$2:$A$1001,0))</f>
        <v>#N/A</v>
      </c>
      <c r="K428" s="29" t="e">
        <f t="array" ref="K428">INDEX(A!$I$2:$I$1001,MATCH(EF!C428,A!$A$2:$A$1001,0))</f>
        <v>#N/A</v>
      </c>
      <c r="L428" s="29" t="e">
        <f t="array" ref="L428">INDEX(A!$J$2:$J$1001,MATCH(EF!C428,A!$A$2:$A$1001,0))</f>
        <v>#N/A</v>
      </c>
      <c r="M428" s="29" t="e">
        <f t="array" ref="M428">INDEX(A!$K$2:$K$1001,MATCH(EF!C428,A!$A$2:$A$1001,0))</f>
        <v>#N/A</v>
      </c>
      <c r="N428" s="29" t="e">
        <f t="array" ref="N428">INDEX(A!$L$2:$L$1001,MATCH(EF!C428,A!$A$2:$A$1001,0))</f>
        <v>#N/A</v>
      </c>
      <c r="O428" s="30" t="e">
        <f t="shared" si="2"/>
        <v>#N/A</v>
      </c>
      <c r="P428" s="30" t="e">
        <f t="shared" si="3"/>
        <v>#N/A</v>
      </c>
      <c r="Q428" s="30" t="e">
        <f t="array" ref="Q428">IF(O428="7",IF(P428="000","Sin región al ser un intermunicipal",INDEX(B!$C$2:$C$126,MATCH(EF!P428,B!$A$2:$A$126,0))),"Sin región al ser un ente Estatal")</f>
        <v>#N/A</v>
      </c>
      <c r="R428" s="31" t="e">
        <f t="array" ref="R428">IF(O428="7",IF(P428="000","N/A",INDEX(B!$D$2:$D$126,MATCH(EF!P428,B!$A$2:$A$126,0))),B!$D$127)</f>
        <v>#N/A</v>
      </c>
      <c r="S428" s="31" t="e">
        <f t="array" ref="S428">IF(O428="7",IF(P428="000","N/A",INDEX(B!$E$2:$E$126,MATCH(EF!P428,B!$A$2:$A$126,0))),B!$E$127)</f>
        <v>#N/A</v>
      </c>
    </row>
    <row r="429" spans="1:19" ht="15.75" customHeight="1">
      <c r="A429" s="23">
        <f>COUNTIF(A!$A$2:$A$1001,"&lt;="&amp;A!A429)</f>
        <v>0</v>
      </c>
      <c r="B429" s="24">
        <v>428</v>
      </c>
      <c r="C429" s="29" t="e">
        <f t="array" ref="C429">INDEX(A!$A$2:$A$1001,MATCH(EF!B429,EF!$A$2:$A$1001,0))</f>
        <v>#N/A</v>
      </c>
      <c r="D429" s="29" t="e">
        <f t="array" ref="D429">INDEX(A!$B$2:$B$1001,MATCH(EF!C429,A!$A$2:$A$1001,0))</f>
        <v>#N/A</v>
      </c>
      <c r="E429" s="29" t="e">
        <f t="array" ref="E429">INDEX(A!$C$2:$C$1001,MATCH(EF!C429,A!$A$2:$A$1001,0))</f>
        <v>#N/A</v>
      </c>
      <c r="F429" s="29" t="e">
        <f t="array" ref="F429">INDEX(A!$D$2:$D$1001,MATCH(EF!C429,A!$A$2:$A$1001,0))</f>
        <v>#N/A</v>
      </c>
      <c r="G429" s="29" t="e">
        <f t="array" ref="G429">INDEX(A!$E$2:$E$1001,MATCH(EF!C429,A!$A$2:$A$1001,0))</f>
        <v>#N/A</v>
      </c>
      <c r="H429" s="29" t="e">
        <f t="array" ref="H429">INDEX(A!$F$2:$F$1001,MATCH(EF!C429,A!$A$2:$A$1001,0))</f>
        <v>#N/A</v>
      </c>
      <c r="I429" s="29" t="e">
        <f t="array" ref="I429">INDEX(A!$G$2:$G$1001,MATCH(EF!C429,A!$A$2:$A$1001,0))</f>
        <v>#N/A</v>
      </c>
      <c r="J429" s="29" t="e">
        <f t="array" ref="J429">INDEX(A!$H$2:$H$1001,MATCH(EF!C429,A!$A$2:$A$1001,0))</f>
        <v>#N/A</v>
      </c>
      <c r="K429" s="29" t="e">
        <f t="array" ref="K429">INDEX(A!$I$2:$I$1001,MATCH(EF!C429,A!$A$2:$A$1001,0))</f>
        <v>#N/A</v>
      </c>
      <c r="L429" s="29" t="e">
        <f t="array" ref="L429">INDEX(A!$J$2:$J$1001,MATCH(EF!C429,A!$A$2:$A$1001,0))</f>
        <v>#N/A</v>
      </c>
      <c r="M429" s="29" t="e">
        <f t="array" ref="M429">INDEX(A!$K$2:$K$1001,MATCH(EF!C429,A!$A$2:$A$1001,0))</f>
        <v>#N/A</v>
      </c>
      <c r="N429" s="29" t="e">
        <f t="array" ref="N429">INDEX(A!$L$2:$L$1001,MATCH(EF!C429,A!$A$2:$A$1001,0))</f>
        <v>#N/A</v>
      </c>
      <c r="O429" s="30" t="e">
        <f t="shared" si="2"/>
        <v>#N/A</v>
      </c>
      <c r="P429" s="30" t="e">
        <f t="shared" si="3"/>
        <v>#N/A</v>
      </c>
      <c r="Q429" s="30" t="e">
        <f t="array" ref="Q429">IF(O429="7",IF(P429="000","Sin región al ser un intermunicipal",INDEX(B!$C$2:$C$126,MATCH(EF!P429,B!$A$2:$A$126,0))),"Sin región al ser un ente Estatal")</f>
        <v>#N/A</v>
      </c>
      <c r="R429" s="31" t="e">
        <f t="array" ref="R429">IF(O429="7",IF(P429="000","N/A",INDEX(B!$D$2:$D$126,MATCH(EF!P429,B!$A$2:$A$126,0))),B!$D$127)</f>
        <v>#N/A</v>
      </c>
      <c r="S429" s="31" t="e">
        <f t="array" ref="S429">IF(O429="7",IF(P429="000","N/A",INDEX(B!$E$2:$E$126,MATCH(EF!P429,B!$A$2:$A$126,0))),B!$E$127)</f>
        <v>#N/A</v>
      </c>
    </row>
    <row r="430" spans="1:19" ht="15.75" customHeight="1">
      <c r="A430" s="23">
        <f>COUNTIF(A!$A$2:$A$1001,"&lt;="&amp;A!A430)</f>
        <v>0</v>
      </c>
      <c r="B430" s="24">
        <v>429</v>
      </c>
      <c r="C430" s="29" t="e">
        <f t="array" ref="C430">INDEX(A!$A$2:$A$1001,MATCH(EF!B430,EF!$A$2:$A$1001,0))</f>
        <v>#N/A</v>
      </c>
      <c r="D430" s="29" t="e">
        <f t="array" ref="D430">INDEX(A!$B$2:$B$1001,MATCH(EF!C430,A!$A$2:$A$1001,0))</f>
        <v>#N/A</v>
      </c>
      <c r="E430" s="29" t="e">
        <f t="array" ref="E430">INDEX(A!$C$2:$C$1001,MATCH(EF!C430,A!$A$2:$A$1001,0))</f>
        <v>#N/A</v>
      </c>
      <c r="F430" s="29" t="e">
        <f t="array" ref="F430">INDEX(A!$D$2:$D$1001,MATCH(EF!C430,A!$A$2:$A$1001,0))</f>
        <v>#N/A</v>
      </c>
      <c r="G430" s="29" t="e">
        <f t="array" ref="G430">INDEX(A!$E$2:$E$1001,MATCH(EF!C430,A!$A$2:$A$1001,0))</f>
        <v>#N/A</v>
      </c>
      <c r="H430" s="29" t="e">
        <f t="array" ref="H430">INDEX(A!$F$2:$F$1001,MATCH(EF!C430,A!$A$2:$A$1001,0))</f>
        <v>#N/A</v>
      </c>
      <c r="I430" s="29" t="e">
        <f t="array" ref="I430">INDEX(A!$G$2:$G$1001,MATCH(EF!C430,A!$A$2:$A$1001,0))</f>
        <v>#N/A</v>
      </c>
      <c r="J430" s="29" t="e">
        <f t="array" ref="J430">INDEX(A!$H$2:$H$1001,MATCH(EF!C430,A!$A$2:$A$1001,0))</f>
        <v>#N/A</v>
      </c>
      <c r="K430" s="29" t="e">
        <f t="array" ref="K430">INDEX(A!$I$2:$I$1001,MATCH(EF!C430,A!$A$2:$A$1001,0))</f>
        <v>#N/A</v>
      </c>
      <c r="L430" s="29" t="e">
        <f t="array" ref="L430">INDEX(A!$J$2:$J$1001,MATCH(EF!C430,A!$A$2:$A$1001,0))</f>
        <v>#N/A</v>
      </c>
      <c r="M430" s="29" t="e">
        <f t="array" ref="M430">INDEX(A!$K$2:$K$1001,MATCH(EF!C430,A!$A$2:$A$1001,0))</f>
        <v>#N/A</v>
      </c>
      <c r="N430" s="29" t="e">
        <f t="array" ref="N430">INDEX(A!$L$2:$L$1001,MATCH(EF!C430,A!$A$2:$A$1001,0))</f>
        <v>#N/A</v>
      </c>
      <c r="O430" s="30" t="e">
        <f t="shared" si="2"/>
        <v>#N/A</v>
      </c>
      <c r="P430" s="30" t="e">
        <f t="shared" si="3"/>
        <v>#N/A</v>
      </c>
      <c r="Q430" s="30" t="e">
        <f t="array" ref="Q430">IF(O430="7",IF(P430="000","Sin región al ser un intermunicipal",INDEX(B!$C$2:$C$126,MATCH(EF!P430,B!$A$2:$A$126,0))),"Sin región al ser un ente Estatal")</f>
        <v>#N/A</v>
      </c>
      <c r="R430" s="31" t="e">
        <f t="array" ref="R430">IF(O430="7",IF(P430="000","N/A",INDEX(B!$D$2:$D$126,MATCH(EF!P430,B!$A$2:$A$126,0))),B!$D$127)</f>
        <v>#N/A</v>
      </c>
      <c r="S430" s="31" t="e">
        <f t="array" ref="S430">IF(O430="7",IF(P430="000","N/A",INDEX(B!$E$2:$E$126,MATCH(EF!P430,B!$A$2:$A$126,0))),B!$E$127)</f>
        <v>#N/A</v>
      </c>
    </row>
    <row r="431" spans="1:19" ht="15.75" customHeight="1">
      <c r="A431" s="23">
        <f>COUNTIF(A!$A$2:$A$1001,"&lt;="&amp;A!A431)</f>
        <v>0</v>
      </c>
      <c r="B431" s="24">
        <v>430</v>
      </c>
      <c r="C431" s="29" t="e">
        <f t="array" ref="C431">INDEX(A!$A$2:$A$1001,MATCH(EF!B431,EF!$A$2:$A$1001,0))</f>
        <v>#N/A</v>
      </c>
      <c r="D431" s="29" t="e">
        <f t="array" ref="D431">INDEX(A!$B$2:$B$1001,MATCH(EF!C431,A!$A$2:$A$1001,0))</f>
        <v>#N/A</v>
      </c>
      <c r="E431" s="29" t="e">
        <f t="array" ref="E431">INDEX(A!$C$2:$C$1001,MATCH(EF!C431,A!$A$2:$A$1001,0))</f>
        <v>#N/A</v>
      </c>
      <c r="F431" s="29" t="e">
        <f t="array" ref="F431">INDEX(A!$D$2:$D$1001,MATCH(EF!C431,A!$A$2:$A$1001,0))</f>
        <v>#N/A</v>
      </c>
      <c r="G431" s="29" t="e">
        <f t="array" ref="G431">INDEX(A!$E$2:$E$1001,MATCH(EF!C431,A!$A$2:$A$1001,0))</f>
        <v>#N/A</v>
      </c>
      <c r="H431" s="29" t="e">
        <f t="array" ref="H431">INDEX(A!$F$2:$F$1001,MATCH(EF!C431,A!$A$2:$A$1001,0))</f>
        <v>#N/A</v>
      </c>
      <c r="I431" s="29" t="e">
        <f t="array" ref="I431">INDEX(A!$G$2:$G$1001,MATCH(EF!C431,A!$A$2:$A$1001,0))</f>
        <v>#N/A</v>
      </c>
      <c r="J431" s="29" t="e">
        <f t="array" ref="J431">INDEX(A!$H$2:$H$1001,MATCH(EF!C431,A!$A$2:$A$1001,0))</f>
        <v>#N/A</v>
      </c>
      <c r="K431" s="29" t="e">
        <f t="array" ref="K431">INDEX(A!$I$2:$I$1001,MATCH(EF!C431,A!$A$2:$A$1001,0))</f>
        <v>#N/A</v>
      </c>
      <c r="L431" s="29" t="e">
        <f t="array" ref="L431">INDEX(A!$J$2:$J$1001,MATCH(EF!C431,A!$A$2:$A$1001,0))</f>
        <v>#N/A</v>
      </c>
      <c r="M431" s="29" t="e">
        <f t="array" ref="M431">INDEX(A!$K$2:$K$1001,MATCH(EF!C431,A!$A$2:$A$1001,0))</f>
        <v>#N/A</v>
      </c>
      <c r="N431" s="29" t="e">
        <f t="array" ref="N431">INDEX(A!$L$2:$L$1001,MATCH(EF!C431,A!$A$2:$A$1001,0))</f>
        <v>#N/A</v>
      </c>
      <c r="O431" s="30" t="e">
        <f t="shared" si="2"/>
        <v>#N/A</v>
      </c>
      <c r="P431" s="30" t="e">
        <f t="shared" si="3"/>
        <v>#N/A</v>
      </c>
      <c r="Q431" s="30" t="e">
        <f t="array" ref="Q431">IF(O431="7",IF(P431="000","Sin región al ser un intermunicipal",INDEX(B!$C$2:$C$126,MATCH(EF!P431,B!$A$2:$A$126,0))),"Sin región al ser un ente Estatal")</f>
        <v>#N/A</v>
      </c>
      <c r="R431" s="31" t="e">
        <f t="array" ref="R431">IF(O431="7",IF(P431="000","N/A",INDEX(B!$D$2:$D$126,MATCH(EF!P431,B!$A$2:$A$126,0))),B!$D$127)</f>
        <v>#N/A</v>
      </c>
      <c r="S431" s="31" t="e">
        <f t="array" ref="S431">IF(O431="7",IF(P431="000","N/A",INDEX(B!$E$2:$E$126,MATCH(EF!P431,B!$A$2:$A$126,0))),B!$E$127)</f>
        <v>#N/A</v>
      </c>
    </row>
    <row r="432" spans="1:19" ht="15.75" customHeight="1">
      <c r="A432" s="23">
        <f>COUNTIF(A!$A$2:$A$1001,"&lt;="&amp;A!A432)</f>
        <v>0</v>
      </c>
      <c r="B432" s="24">
        <v>431</v>
      </c>
      <c r="C432" s="29" t="e">
        <f t="array" ref="C432">INDEX(A!$A$2:$A$1001,MATCH(EF!B432,EF!$A$2:$A$1001,0))</f>
        <v>#N/A</v>
      </c>
      <c r="D432" s="29" t="e">
        <f t="array" ref="D432">INDEX(A!$B$2:$B$1001,MATCH(EF!C432,A!$A$2:$A$1001,0))</f>
        <v>#N/A</v>
      </c>
      <c r="E432" s="29" t="e">
        <f t="array" ref="E432">INDEX(A!$C$2:$C$1001,MATCH(EF!C432,A!$A$2:$A$1001,0))</f>
        <v>#N/A</v>
      </c>
      <c r="F432" s="29" t="e">
        <f t="array" ref="F432">INDEX(A!$D$2:$D$1001,MATCH(EF!C432,A!$A$2:$A$1001,0))</f>
        <v>#N/A</v>
      </c>
      <c r="G432" s="29" t="e">
        <f t="array" ref="G432">INDEX(A!$E$2:$E$1001,MATCH(EF!C432,A!$A$2:$A$1001,0))</f>
        <v>#N/A</v>
      </c>
      <c r="H432" s="29" t="e">
        <f t="array" ref="H432">INDEX(A!$F$2:$F$1001,MATCH(EF!C432,A!$A$2:$A$1001,0))</f>
        <v>#N/A</v>
      </c>
      <c r="I432" s="29" t="e">
        <f t="array" ref="I432">INDEX(A!$G$2:$G$1001,MATCH(EF!C432,A!$A$2:$A$1001,0))</f>
        <v>#N/A</v>
      </c>
      <c r="J432" s="29" t="e">
        <f t="array" ref="J432">INDEX(A!$H$2:$H$1001,MATCH(EF!C432,A!$A$2:$A$1001,0))</f>
        <v>#N/A</v>
      </c>
      <c r="K432" s="29" t="e">
        <f t="array" ref="K432">INDEX(A!$I$2:$I$1001,MATCH(EF!C432,A!$A$2:$A$1001,0))</f>
        <v>#N/A</v>
      </c>
      <c r="L432" s="29" t="e">
        <f t="array" ref="L432">INDEX(A!$J$2:$J$1001,MATCH(EF!C432,A!$A$2:$A$1001,0))</f>
        <v>#N/A</v>
      </c>
      <c r="M432" s="29" t="e">
        <f t="array" ref="M432">INDEX(A!$K$2:$K$1001,MATCH(EF!C432,A!$A$2:$A$1001,0))</f>
        <v>#N/A</v>
      </c>
      <c r="N432" s="29" t="e">
        <f t="array" ref="N432">INDEX(A!$L$2:$L$1001,MATCH(EF!C432,A!$A$2:$A$1001,0))</f>
        <v>#N/A</v>
      </c>
      <c r="O432" s="30" t="e">
        <f t="shared" si="2"/>
        <v>#N/A</v>
      </c>
      <c r="P432" s="30" t="e">
        <f t="shared" si="3"/>
        <v>#N/A</v>
      </c>
      <c r="Q432" s="30" t="e">
        <f t="array" ref="Q432">IF(O432="7",IF(P432="000","Sin región al ser un intermunicipal",INDEX(B!$C$2:$C$126,MATCH(EF!P432,B!$A$2:$A$126,0))),"Sin región al ser un ente Estatal")</f>
        <v>#N/A</v>
      </c>
      <c r="R432" s="31" t="e">
        <f t="array" ref="R432">IF(O432="7",IF(P432="000","N/A",INDEX(B!$D$2:$D$126,MATCH(EF!P432,B!$A$2:$A$126,0))),B!$D$127)</f>
        <v>#N/A</v>
      </c>
      <c r="S432" s="31" t="e">
        <f t="array" ref="S432">IF(O432="7",IF(P432="000","N/A",INDEX(B!$E$2:$E$126,MATCH(EF!P432,B!$A$2:$A$126,0))),B!$E$127)</f>
        <v>#N/A</v>
      </c>
    </row>
    <row r="433" spans="1:19" ht="15.75" customHeight="1">
      <c r="A433" s="23">
        <f>COUNTIF(A!$A$2:$A$1001,"&lt;="&amp;A!A433)</f>
        <v>0</v>
      </c>
      <c r="B433" s="24">
        <v>432</v>
      </c>
      <c r="C433" s="29" t="e">
        <f t="array" ref="C433">INDEX(A!$A$2:$A$1001,MATCH(EF!B433,EF!$A$2:$A$1001,0))</f>
        <v>#N/A</v>
      </c>
      <c r="D433" s="29" t="e">
        <f t="array" ref="D433">INDEX(A!$B$2:$B$1001,MATCH(EF!C433,A!$A$2:$A$1001,0))</f>
        <v>#N/A</v>
      </c>
      <c r="E433" s="29" t="e">
        <f t="array" ref="E433">INDEX(A!$C$2:$C$1001,MATCH(EF!C433,A!$A$2:$A$1001,0))</f>
        <v>#N/A</v>
      </c>
      <c r="F433" s="29" t="e">
        <f t="array" ref="F433">INDEX(A!$D$2:$D$1001,MATCH(EF!C433,A!$A$2:$A$1001,0))</f>
        <v>#N/A</v>
      </c>
      <c r="G433" s="29" t="e">
        <f t="array" ref="G433">INDEX(A!$E$2:$E$1001,MATCH(EF!C433,A!$A$2:$A$1001,0))</f>
        <v>#N/A</v>
      </c>
      <c r="H433" s="29" t="e">
        <f t="array" ref="H433">INDEX(A!$F$2:$F$1001,MATCH(EF!C433,A!$A$2:$A$1001,0))</f>
        <v>#N/A</v>
      </c>
      <c r="I433" s="29" t="e">
        <f t="array" ref="I433">INDEX(A!$G$2:$G$1001,MATCH(EF!C433,A!$A$2:$A$1001,0))</f>
        <v>#N/A</v>
      </c>
      <c r="J433" s="29" t="e">
        <f t="array" ref="J433">INDEX(A!$H$2:$H$1001,MATCH(EF!C433,A!$A$2:$A$1001,0))</f>
        <v>#N/A</v>
      </c>
      <c r="K433" s="29" t="e">
        <f t="array" ref="K433">INDEX(A!$I$2:$I$1001,MATCH(EF!C433,A!$A$2:$A$1001,0))</f>
        <v>#N/A</v>
      </c>
      <c r="L433" s="29" t="e">
        <f t="array" ref="L433">INDEX(A!$J$2:$J$1001,MATCH(EF!C433,A!$A$2:$A$1001,0))</f>
        <v>#N/A</v>
      </c>
      <c r="M433" s="29" t="e">
        <f t="array" ref="M433">INDEX(A!$K$2:$K$1001,MATCH(EF!C433,A!$A$2:$A$1001,0))</f>
        <v>#N/A</v>
      </c>
      <c r="N433" s="29" t="e">
        <f t="array" ref="N433">INDEX(A!$L$2:$L$1001,MATCH(EF!C433,A!$A$2:$A$1001,0))</f>
        <v>#N/A</v>
      </c>
      <c r="O433" s="30" t="e">
        <f t="shared" si="2"/>
        <v>#N/A</v>
      </c>
      <c r="P433" s="30" t="e">
        <f t="shared" si="3"/>
        <v>#N/A</v>
      </c>
      <c r="Q433" s="30" t="e">
        <f t="array" ref="Q433">IF(O433="7",IF(P433="000","Sin región al ser un intermunicipal",INDEX(B!$C$2:$C$126,MATCH(EF!P433,B!$A$2:$A$126,0))),"Sin región al ser un ente Estatal")</f>
        <v>#N/A</v>
      </c>
      <c r="R433" s="31" t="e">
        <f t="array" ref="R433">IF(O433="7",IF(P433="000","N/A",INDEX(B!$D$2:$D$126,MATCH(EF!P433,B!$A$2:$A$126,0))),B!$D$127)</f>
        <v>#N/A</v>
      </c>
      <c r="S433" s="31" t="e">
        <f t="array" ref="S433">IF(O433="7",IF(P433="000","N/A",INDEX(B!$E$2:$E$126,MATCH(EF!P433,B!$A$2:$A$126,0))),B!$E$127)</f>
        <v>#N/A</v>
      </c>
    </row>
    <row r="434" spans="1:19" ht="15.75" customHeight="1">
      <c r="A434" s="23">
        <f>COUNTIF(A!$A$2:$A$1001,"&lt;="&amp;A!A434)</f>
        <v>0</v>
      </c>
      <c r="B434" s="24">
        <v>433</v>
      </c>
      <c r="C434" s="29" t="e">
        <f t="array" ref="C434">INDEX(A!$A$2:$A$1001,MATCH(EF!B434,EF!$A$2:$A$1001,0))</f>
        <v>#N/A</v>
      </c>
      <c r="D434" s="29" t="e">
        <f t="array" ref="D434">INDEX(A!$B$2:$B$1001,MATCH(EF!C434,A!$A$2:$A$1001,0))</f>
        <v>#N/A</v>
      </c>
      <c r="E434" s="29" t="e">
        <f t="array" ref="E434">INDEX(A!$C$2:$C$1001,MATCH(EF!C434,A!$A$2:$A$1001,0))</f>
        <v>#N/A</v>
      </c>
      <c r="F434" s="29" t="e">
        <f t="array" ref="F434">INDEX(A!$D$2:$D$1001,MATCH(EF!C434,A!$A$2:$A$1001,0))</f>
        <v>#N/A</v>
      </c>
      <c r="G434" s="29" t="e">
        <f t="array" ref="G434">INDEX(A!$E$2:$E$1001,MATCH(EF!C434,A!$A$2:$A$1001,0))</f>
        <v>#N/A</v>
      </c>
      <c r="H434" s="29" t="e">
        <f t="array" ref="H434">INDEX(A!$F$2:$F$1001,MATCH(EF!C434,A!$A$2:$A$1001,0))</f>
        <v>#N/A</v>
      </c>
      <c r="I434" s="29" t="e">
        <f t="array" ref="I434">INDEX(A!$G$2:$G$1001,MATCH(EF!C434,A!$A$2:$A$1001,0))</f>
        <v>#N/A</v>
      </c>
      <c r="J434" s="29" t="e">
        <f t="array" ref="J434">INDEX(A!$H$2:$H$1001,MATCH(EF!C434,A!$A$2:$A$1001,0))</f>
        <v>#N/A</v>
      </c>
      <c r="K434" s="29" t="e">
        <f t="array" ref="K434">INDEX(A!$I$2:$I$1001,MATCH(EF!C434,A!$A$2:$A$1001,0))</f>
        <v>#N/A</v>
      </c>
      <c r="L434" s="29" t="e">
        <f t="array" ref="L434">INDEX(A!$J$2:$J$1001,MATCH(EF!C434,A!$A$2:$A$1001,0))</f>
        <v>#N/A</v>
      </c>
      <c r="M434" s="29" t="e">
        <f t="array" ref="M434">INDEX(A!$K$2:$K$1001,MATCH(EF!C434,A!$A$2:$A$1001,0))</f>
        <v>#N/A</v>
      </c>
      <c r="N434" s="29" t="e">
        <f t="array" ref="N434">INDEX(A!$L$2:$L$1001,MATCH(EF!C434,A!$A$2:$A$1001,0))</f>
        <v>#N/A</v>
      </c>
      <c r="O434" s="30" t="e">
        <f t="shared" si="2"/>
        <v>#N/A</v>
      </c>
      <c r="P434" s="30" t="e">
        <f t="shared" si="3"/>
        <v>#N/A</v>
      </c>
      <c r="Q434" s="30" t="e">
        <f t="array" ref="Q434">IF(O434="7",IF(P434="000","Sin región al ser un intermunicipal",INDEX(B!$C$2:$C$126,MATCH(EF!P434,B!$A$2:$A$126,0))),"Sin región al ser un ente Estatal")</f>
        <v>#N/A</v>
      </c>
      <c r="R434" s="31" t="e">
        <f t="array" ref="R434">IF(O434="7",IF(P434="000","N/A",INDEX(B!$D$2:$D$126,MATCH(EF!P434,B!$A$2:$A$126,0))),B!$D$127)</f>
        <v>#N/A</v>
      </c>
      <c r="S434" s="31" t="e">
        <f t="array" ref="S434">IF(O434="7",IF(P434="000","N/A",INDEX(B!$E$2:$E$126,MATCH(EF!P434,B!$A$2:$A$126,0))),B!$E$127)</f>
        <v>#N/A</v>
      </c>
    </row>
    <row r="435" spans="1:19" ht="15.75" customHeight="1">
      <c r="A435" s="23">
        <f>COUNTIF(A!$A$2:$A$1001,"&lt;="&amp;A!A435)</f>
        <v>0</v>
      </c>
      <c r="B435" s="24">
        <v>434</v>
      </c>
      <c r="C435" s="29" t="e">
        <f t="array" ref="C435">INDEX(A!$A$2:$A$1001,MATCH(EF!B435,EF!$A$2:$A$1001,0))</f>
        <v>#N/A</v>
      </c>
      <c r="D435" s="29" t="e">
        <f t="array" ref="D435">INDEX(A!$B$2:$B$1001,MATCH(EF!C435,A!$A$2:$A$1001,0))</f>
        <v>#N/A</v>
      </c>
      <c r="E435" s="29" t="e">
        <f t="array" ref="E435">INDEX(A!$C$2:$C$1001,MATCH(EF!C435,A!$A$2:$A$1001,0))</f>
        <v>#N/A</v>
      </c>
      <c r="F435" s="29" t="e">
        <f t="array" ref="F435">INDEX(A!$D$2:$D$1001,MATCH(EF!C435,A!$A$2:$A$1001,0))</f>
        <v>#N/A</v>
      </c>
      <c r="G435" s="29" t="e">
        <f t="array" ref="G435">INDEX(A!$E$2:$E$1001,MATCH(EF!C435,A!$A$2:$A$1001,0))</f>
        <v>#N/A</v>
      </c>
      <c r="H435" s="29" t="e">
        <f t="array" ref="H435">INDEX(A!$F$2:$F$1001,MATCH(EF!C435,A!$A$2:$A$1001,0))</f>
        <v>#N/A</v>
      </c>
      <c r="I435" s="29" t="e">
        <f t="array" ref="I435">INDEX(A!$G$2:$G$1001,MATCH(EF!C435,A!$A$2:$A$1001,0))</f>
        <v>#N/A</v>
      </c>
      <c r="J435" s="29" t="e">
        <f t="array" ref="J435">INDEX(A!$H$2:$H$1001,MATCH(EF!C435,A!$A$2:$A$1001,0))</f>
        <v>#N/A</v>
      </c>
      <c r="K435" s="29" t="e">
        <f t="array" ref="K435">INDEX(A!$I$2:$I$1001,MATCH(EF!C435,A!$A$2:$A$1001,0))</f>
        <v>#N/A</v>
      </c>
      <c r="L435" s="29" t="e">
        <f t="array" ref="L435">INDEX(A!$J$2:$J$1001,MATCH(EF!C435,A!$A$2:$A$1001,0))</f>
        <v>#N/A</v>
      </c>
      <c r="M435" s="29" t="e">
        <f t="array" ref="M435">INDEX(A!$K$2:$K$1001,MATCH(EF!C435,A!$A$2:$A$1001,0))</f>
        <v>#N/A</v>
      </c>
      <c r="N435" s="29" t="e">
        <f t="array" ref="N435">INDEX(A!$L$2:$L$1001,MATCH(EF!C435,A!$A$2:$A$1001,0))</f>
        <v>#N/A</v>
      </c>
      <c r="O435" s="30" t="e">
        <f t="shared" si="2"/>
        <v>#N/A</v>
      </c>
      <c r="P435" s="30" t="e">
        <f t="shared" si="3"/>
        <v>#N/A</v>
      </c>
      <c r="Q435" s="30" t="e">
        <f t="array" ref="Q435">IF(O435="7",IF(P435="000","Sin región al ser un intermunicipal",INDEX(B!$C$2:$C$126,MATCH(EF!P435,B!$A$2:$A$126,0))),"Sin región al ser un ente Estatal")</f>
        <v>#N/A</v>
      </c>
      <c r="R435" s="31" t="e">
        <f t="array" ref="R435">IF(O435="7",IF(P435="000","N/A",INDEX(B!$D$2:$D$126,MATCH(EF!P435,B!$A$2:$A$126,0))),B!$D$127)</f>
        <v>#N/A</v>
      </c>
      <c r="S435" s="31" t="e">
        <f t="array" ref="S435">IF(O435="7",IF(P435="000","N/A",INDEX(B!$E$2:$E$126,MATCH(EF!P435,B!$A$2:$A$126,0))),B!$E$127)</f>
        <v>#N/A</v>
      </c>
    </row>
    <row r="436" spans="1:19" ht="15.75" customHeight="1">
      <c r="A436" s="23">
        <f>COUNTIF(A!$A$2:$A$1001,"&lt;="&amp;A!A436)</f>
        <v>0</v>
      </c>
      <c r="B436" s="24">
        <v>435</v>
      </c>
      <c r="C436" s="29" t="e">
        <f t="array" ref="C436">INDEX(A!$A$2:$A$1001,MATCH(EF!B436,EF!$A$2:$A$1001,0))</f>
        <v>#N/A</v>
      </c>
      <c r="D436" s="29" t="e">
        <f t="array" ref="D436">INDEX(A!$B$2:$B$1001,MATCH(EF!C436,A!$A$2:$A$1001,0))</f>
        <v>#N/A</v>
      </c>
      <c r="E436" s="29" t="e">
        <f t="array" ref="E436">INDEX(A!$C$2:$C$1001,MATCH(EF!C436,A!$A$2:$A$1001,0))</f>
        <v>#N/A</v>
      </c>
      <c r="F436" s="29" t="e">
        <f t="array" ref="F436">INDEX(A!$D$2:$D$1001,MATCH(EF!C436,A!$A$2:$A$1001,0))</f>
        <v>#N/A</v>
      </c>
      <c r="G436" s="29" t="e">
        <f t="array" ref="G436">INDEX(A!$E$2:$E$1001,MATCH(EF!C436,A!$A$2:$A$1001,0))</f>
        <v>#N/A</v>
      </c>
      <c r="H436" s="29" t="e">
        <f t="array" ref="H436">INDEX(A!$F$2:$F$1001,MATCH(EF!C436,A!$A$2:$A$1001,0))</f>
        <v>#N/A</v>
      </c>
      <c r="I436" s="29" t="e">
        <f t="array" ref="I436">INDEX(A!$G$2:$G$1001,MATCH(EF!C436,A!$A$2:$A$1001,0))</f>
        <v>#N/A</v>
      </c>
      <c r="J436" s="29" t="e">
        <f t="array" ref="J436">INDEX(A!$H$2:$H$1001,MATCH(EF!C436,A!$A$2:$A$1001,0))</f>
        <v>#N/A</v>
      </c>
      <c r="K436" s="29" t="e">
        <f t="array" ref="K436">INDEX(A!$I$2:$I$1001,MATCH(EF!C436,A!$A$2:$A$1001,0))</f>
        <v>#N/A</v>
      </c>
      <c r="L436" s="29" t="e">
        <f t="array" ref="L436">INDEX(A!$J$2:$J$1001,MATCH(EF!C436,A!$A$2:$A$1001,0))</f>
        <v>#N/A</v>
      </c>
      <c r="M436" s="29" t="e">
        <f t="array" ref="M436">INDEX(A!$K$2:$K$1001,MATCH(EF!C436,A!$A$2:$A$1001,0))</f>
        <v>#N/A</v>
      </c>
      <c r="N436" s="29" t="e">
        <f t="array" ref="N436">INDEX(A!$L$2:$L$1001,MATCH(EF!C436,A!$A$2:$A$1001,0))</f>
        <v>#N/A</v>
      </c>
      <c r="O436" s="30" t="e">
        <f t="shared" si="2"/>
        <v>#N/A</v>
      </c>
      <c r="P436" s="30" t="e">
        <f t="shared" si="3"/>
        <v>#N/A</v>
      </c>
      <c r="Q436" s="30" t="e">
        <f t="array" ref="Q436">IF(O436="7",IF(P436="000","Sin región al ser un intermunicipal",INDEX(B!$C$2:$C$126,MATCH(EF!P436,B!$A$2:$A$126,0))),"Sin región al ser un ente Estatal")</f>
        <v>#N/A</v>
      </c>
      <c r="R436" s="31" t="e">
        <f t="array" ref="R436">IF(O436="7",IF(P436="000","N/A",INDEX(B!$D$2:$D$126,MATCH(EF!P436,B!$A$2:$A$126,0))),B!$D$127)</f>
        <v>#N/A</v>
      </c>
      <c r="S436" s="31" t="e">
        <f t="array" ref="S436">IF(O436="7",IF(P436="000","N/A",INDEX(B!$E$2:$E$126,MATCH(EF!P436,B!$A$2:$A$126,0))),B!$E$127)</f>
        <v>#N/A</v>
      </c>
    </row>
    <row r="437" spans="1:19" ht="15.75" customHeight="1">
      <c r="A437" s="23">
        <f>COUNTIF(A!$A$2:$A$1001,"&lt;="&amp;A!A437)</f>
        <v>0</v>
      </c>
      <c r="B437" s="24">
        <v>436</v>
      </c>
      <c r="C437" s="29" t="e">
        <f t="array" ref="C437">INDEX(A!$A$2:$A$1001,MATCH(EF!B437,EF!$A$2:$A$1001,0))</f>
        <v>#N/A</v>
      </c>
      <c r="D437" s="29" t="e">
        <f t="array" ref="D437">INDEX(A!$B$2:$B$1001,MATCH(EF!C437,A!$A$2:$A$1001,0))</f>
        <v>#N/A</v>
      </c>
      <c r="E437" s="29" t="e">
        <f t="array" ref="E437">INDEX(A!$C$2:$C$1001,MATCH(EF!C437,A!$A$2:$A$1001,0))</f>
        <v>#N/A</v>
      </c>
      <c r="F437" s="29" t="e">
        <f t="array" ref="F437">INDEX(A!$D$2:$D$1001,MATCH(EF!C437,A!$A$2:$A$1001,0))</f>
        <v>#N/A</v>
      </c>
      <c r="G437" s="29" t="e">
        <f t="array" ref="G437">INDEX(A!$E$2:$E$1001,MATCH(EF!C437,A!$A$2:$A$1001,0))</f>
        <v>#N/A</v>
      </c>
      <c r="H437" s="29" t="e">
        <f t="array" ref="H437">INDEX(A!$F$2:$F$1001,MATCH(EF!C437,A!$A$2:$A$1001,0))</f>
        <v>#N/A</v>
      </c>
      <c r="I437" s="29" t="e">
        <f t="array" ref="I437">INDEX(A!$G$2:$G$1001,MATCH(EF!C437,A!$A$2:$A$1001,0))</f>
        <v>#N/A</v>
      </c>
      <c r="J437" s="29" t="e">
        <f t="array" ref="J437">INDEX(A!$H$2:$H$1001,MATCH(EF!C437,A!$A$2:$A$1001,0))</f>
        <v>#N/A</v>
      </c>
      <c r="K437" s="29" t="e">
        <f t="array" ref="K437">INDEX(A!$I$2:$I$1001,MATCH(EF!C437,A!$A$2:$A$1001,0))</f>
        <v>#N/A</v>
      </c>
      <c r="L437" s="29" t="e">
        <f t="array" ref="L437">INDEX(A!$J$2:$J$1001,MATCH(EF!C437,A!$A$2:$A$1001,0))</f>
        <v>#N/A</v>
      </c>
      <c r="M437" s="29" t="e">
        <f t="array" ref="M437">INDEX(A!$K$2:$K$1001,MATCH(EF!C437,A!$A$2:$A$1001,0))</f>
        <v>#N/A</v>
      </c>
      <c r="N437" s="29" t="e">
        <f t="array" ref="N437">INDEX(A!$L$2:$L$1001,MATCH(EF!C437,A!$A$2:$A$1001,0))</f>
        <v>#N/A</v>
      </c>
      <c r="O437" s="30" t="e">
        <f t="shared" si="2"/>
        <v>#N/A</v>
      </c>
      <c r="P437" s="30" t="e">
        <f t="shared" si="3"/>
        <v>#N/A</v>
      </c>
      <c r="Q437" s="30" t="e">
        <f t="array" ref="Q437">IF(O437="7",IF(P437="000","Sin región al ser un intermunicipal",INDEX(B!$C$2:$C$126,MATCH(EF!P437,B!$A$2:$A$126,0))),"Sin región al ser un ente Estatal")</f>
        <v>#N/A</v>
      </c>
      <c r="R437" s="31" t="e">
        <f t="array" ref="R437">IF(O437="7",IF(P437="000","N/A",INDEX(B!$D$2:$D$126,MATCH(EF!P437,B!$A$2:$A$126,0))),B!$D$127)</f>
        <v>#N/A</v>
      </c>
      <c r="S437" s="31" t="e">
        <f t="array" ref="S437">IF(O437="7",IF(P437="000","N/A",INDEX(B!$E$2:$E$126,MATCH(EF!P437,B!$A$2:$A$126,0))),B!$E$127)</f>
        <v>#N/A</v>
      </c>
    </row>
    <row r="438" spans="1:19" ht="15.75" customHeight="1">
      <c r="A438" s="23">
        <f>COUNTIF(A!$A$2:$A$1001,"&lt;="&amp;A!A438)</f>
        <v>0</v>
      </c>
      <c r="B438" s="24">
        <v>437</v>
      </c>
      <c r="C438" s="29" t="e">
        <f t="array" ref="C438">INDEX(A!$A$2:$A$1001,MATCH(EF!B438,EF!$A$2:$A$1001,0))</f>
        <v>#N/A</v>
      </c>
      <c r="D438" s="29" t="e">
        <f t="array" ref="D438">INDEX(A!$B$2:$B$1001,MATCH(EF!C438,A!$A$2:$A$1001,0))</f>
        <v>#N/A</v>
      </c>
      <c r="E438" s="29" t="e">
        <f t="array" ref="E438">INDEX(A!$C$2:$C$1001,MATCH(EF!C438,A!$A$2:$A$1001,0))</f>
        <v>#N/A</v>
      </c>
      <c r="F438" s="29" t="e">
        <f t="array" ref="F438">INDEX(A!$D$2:$D$1001,MATCH(EF!C438,A!$A$2:$A$1001,0))</f>
        <v>#N/A</v>
      </c>
      <c r="G438" s="29" t="e">
        <f t="array" ref="G438">INDEX(A!$E$2:$E$1001,MATCH(EF!C438,A!$A$2:$A$1001,0))</f>
        <v>#N/A</v>
      </c>
      <c r="H438" s="29" t="e">
        <f t="array" ref="H438">INDEX(A!$F$2:$F$1001,MATCH(EF!C438,A!$A$2:$A$1001,0))</f>
        <v>#N/A</v>
      </c>
      <c r="I438" s="29" t="e">
        <f t="array" ref="I438">INDEX(A!$G$2:$G$1001,MATCH(EF!C438,A!$A$2:$A$1001,0))</f>
        <v>#N/A</v>
      </c>
      <c r="J438" s="29" t="e">
        <f t="array" ref="J438">INDEX(A!$H$2:$H$1001,MATCH(EF!C438,A!$A$2:$A$1001,0))</f>
        <v>#N/A</v>
      </c>
      <c r="K438" s="29" t="e">
        <f t="array" ref="K438">INDEX(A!$I$2:$I$1001,MATCH(EF!C438,A!$A$2:$A$1001,0))</f>
        <v>#N/A</v>
      </c>
      <c r="L438" s="29" t="e">
        <f t="array" ref="L438">INDEX(A!$J$2:$J$1001,MATCH(EF!C438,A!$A$2:$A$1001,0))</f>
        <v>#N/A</v>
      </c>
      <c r="M438" s="29" t="e">
        <f t="array" ref="M438">INDEX(A!$K$2:$K$1001,MATCH(EF!C438,A!$A$2:$A$1001,0))</f>
        <v>#N/A</v>
      </c>
      <c r="N438" s="29" t="e">
        <f t="array" ref="N438">INDEX(A!$L$2:$L$1001,MATCH(EF!C438,A!$A$2:$A$1001,0))</f>
        <v>#N/A</v>
      </c>
      <c r="O438" s="30" t="e">
        <f t="shared" si="2"/>
        <v>#N/A</v>
      </c>
      <c r="P438" s="30" t="e">
        <f t="shared" si="3"/>
        <v>#N/A</v>
      </c>
      <c r="Q438" s="30" t="e">
        <f t="array" ref="Q438">IF(O438="7",IF(P438="000","Sin región al ser un intermunicipal",INDEX(B!$C$2:$C$126,MATCH(EF!P438,B!$A$2:$A$126,0))),"Sin región al ser un ente Estatal")</f>
        <v>#N/A</v>
      </c>
      <c r="R438" s="31" t="e">
        <f t="array" ref="R438">IF(O438="7",IF(P438="000","N/A",INDEX(B!$D$2:$D$126,MATCH(EF!P438,B!$A$2:$A$126,0))),B!$D$127)</f>
        <v>#N/A</v>
      </c>
      <c r="S438" s="31" t="e">
        <f t="array" ref="S438">IF(O438="7",IF(P438="000","N/A",INDEX(B!$E$2:$E$126,MATCH(EF!P438,B!$A$2:$A$126,0))),B!$E$127)</f>
        <v>#N/A</v>
      </c>
    </row>
    <row r="439" spans="1:19" ht="15.75" customHeight="1">
      <c r="A439" s="23">
        <f>COUNTIF(A!$A$2:$A$1001,"&lt;="&amp;A!A439)</f>
        <v>0</v>
      </c>
      <c r="B439" s="24">
        <v>438</v>
      </c>
      <c r="C439" s="29" t="e">
        <f t="array" ref="C439">INDEX(A!$A$2:$A$1001,MATCH(EF!B439,EF!$A$2:$A$1001,0))</f>
        <v>#N/A</v>
      </c>
      <c r="D439" s="29" t="e">
        <f t="array" ref="D439">INDEX(A!$B$2:$B$1001,MATCH(EF!C439,A!$A$2:$A$1001,0))</f>
        <v>#N/A</v>
      </c>
      <c r="E439" s="29" t="e">
        <f t="array" ref="E439">INDEX(A!$C$2:$C$1001,MATCH(EF!C439,A!$A$2:$A$1001,0))</f>
        <v>#N/A</v>
      </c>
      <c r="F439" s="29" t="e">
        <f t="array" ref="F439">INDEX(A!$D$2:$D$1001,MATCH(EF!C439,A!$A$2:$A$1001,0))</f>
        <v>#N/A</v>
      </c>
      <c r="G439" s="29" t="e">
        <f t="array" ref="G439">INDEX(A!$E$2:$E$1001,MATCH(EF!C439,A!$A$2:$A$1001,0))</f>
        <v>#N/A</v>
      </c>
      <c r="H439" s="29" t="e">
        <f t="array" ref="H439">INDEX(A!$F$2:$F$1001,MATCH(EF!C439,A!$A$2:$A$1001,0))</f>
        <v>#N/A</v>
      </c>
      <c r="I439" s="29" t="e">
        <f t="array" ref="I439">INDEX(A!$G$2:$G$1001,MATCH(EF!C439,A!$A$2:$A$1001,0))</f>
        <v>#N/A</v>
      </c>
      <c r="J439" s="29" t="e">
        <f t="array" ref="J439">INDEX(A!$H$2:$H$1001,MATCH(EF!C439,A!$A$2:$A$1001,0))</f>
        <v>#N/A</v>
      </c>
      <c r="K439" s="29" t="e">
        <f t="array" ref="K439">INDEX(A!$I$2:$I$1001,MATCH(EF!C439,A!$A$2:$A$1001,0))</f>
        <v>#N/A</v>
      </c>
      <c r="L439" s="29" t="e">
        <f t="array" ref="L439">INDEX(A!$J$2:$J$1001,MATCH(EF!C439,A!$A$2:$A$1001,0))</f>
        <v>#N/A</v>
      </c>
      <c r="M439" s="29" t="e">
        <f t="array" ref="M439">INDEX(A!$K$2:$K$1001,MATCH(EF!C439,A!$A$2:$A$1001,0))</f>
        <v>#N/A</v>
      </c>
      <c r="N439" s="29" t="e">
        <f t="array" ref="N439">INDEX(A!$L$2:$L$1001,MATCH(EF!C439,A!$A$2:$A$1001,0))</f>
        <v>#N/A</v>
      </c>
      <c r="O439" s="30" t="e">
        <f t="shared" si="2"/>
        <v>#N/A</v>
      </c>
      <c r="P439" s="30" t="e">
        <f t="shared" si="3"/>
        <v>#N/A</v>
      </c>
      <c r="Q439" s="30" t="e">
        <f t="array" ref="Q439">IF(O439="7",IF(P439="000","Sin región al ser un intermunicipal",INDEX(B!$C$2:$C$126,MATCH(EF!P439,B!$A$2:$A$126,0))),"Sin región al ser un ente Estatal")</f>
        <v>#N/A</v>
      </c>
      <c r="R439" s="31" t="e">
        <f t="array" ref="R439">IF(O439="7",IF(P439="000","N/A",INDEX(B!$D$2:$D$126,MATCH(EF!P439,B!$A$2:$A$126,0))),B!$D$127)</f>
        <v>#N/A</v>
      </c>
      <c r="S439" s="31" t="e">
        <f t="array" ref="S439">IF(O439="7",IF(P439="000","N/A",INDEX(B!$E$2:$E$126,MATCH(EF!P439,B!$A$2:$A$126,0))),B!$E$127)</f>
        <v>#N/A</v>
      </c>
    </row>
    <row r="440" spans="1:19" ht="15.75" customHeight="1">
      <c r="A440" s="23">
        <f>COUNTIF(A!$A$2:$A$1001,"&lt;="&amp;A!A440)</f>
        <v>0</v>
      </c>
      <c r="B440" s="24">
        <v>439</v>
      </c>
      <c r="C440" s="29" t="e">
        <f t="array" ref="C440">INDEX(A!$A$2:$A$1001,MATCH(EF!B440,EF!$A$2:$A$1001,0))</f>
        <v>#N/A</v>
      </c>
      <c r="D440" s="29" t="e">
        <f t="array" ref="D440">INDEX(A!$B$2:$B$1001,MATCH(EF!C440,A!$A$2:$A$1001,0))</f>
        <v>#N/A</v>
      </c>
      <c r="E440" s="29" t="e">
        <f t="array" ref="E440">INDEX(A!$C$2:$C$1001,MATCH(EF!C440,A!$A$2:$A$1001,0))</f>
        <v>#N/A</v>
      </c>
      <c r="F440" s="29" t="e">
        <f t="array" ref="F440">INDEX(A!$D$2:$D$1001,MATCH(EF!C440,A!$A$2:$A$1001,0))</f>
        <v>#N/A</v>
      </c>
      <c r="G440" s="29" t="e">
        <f t="array" ref="G440">INDEX(A!$E$2:$E$1001,MATCH(EF!C440,A!$A$2:$A$1001,0))</f>
        <v>#N/A</v>
      </c>
      <c r="H440" s="29" t="e">
        <f t="array" ref="H440">INDEX(A!$F$2:$F$1001,MATCH(EF!C440,A!$A$2:$A$1001,0))</f>
        <v>#N/A</v>
      </c>
      <c r="I440" s="29" t="e">
        <f t="array" ref="I440">INDEX(A!$G$2:$G$1001,MATCH(EF!C440,A!$A$2:$A$1001,0))</f>
        <v>#N/A</v>
      </c>
      <c r="J440" s="29" t="e">
        <f t="array" ref="J440">INDEX(A!$H$2:$H$1001,MATCH(EF!C440,A!$A$2:$A$1001,0))</f>
        <v>#N/A</v>
      </c>
      <c r="K440" s="29" t="e">
        <f t="array" ref="K440">INDEX(A!$I$2:$I$1001,MATCH(EF!C440,A!$A$2:$A$1001,0))</f>
        <v>#N/A</v>
      </c>
      <c r="L440" s="29" t="e">
        <f t="array" ref="L440">INDEX(A!$J$2:$J$1001,MATCH(EF!C440,A!$A$2:$A$1001,0))</f>
        <v>#N/A</v>
      </c>
      <c r="M440" s="29" t="e">
        <f t="array" ref="M440">INDEX(A!$K$2:$K$1001,MATCH(EF!C440,A!$A$2:$A$1001,0))</f>
        <v>#N/A</v>
      </c>
      <c r="N440" s="29" t="e">
        <f t="array" ref="N440">INDEX(A!$L$2:$L$1001,MATCH(EF!C440,A!$A$2:$A$1001,0))</f>
        <v>#N/A</v>
      </c>
      <c r="O440" s="30" t="e">
        <f t="shared" si="2"/>
        <v>#N/A</v>
      </c>
      <c r="P440" s="30" t="e">
        <f t="shared" si="3"/>
        <v>#N/A</v>
      </c>
      <c r="Q440" s="30" t="e">
        <f t="array" ref="Q440">IF(O440="7",IF(P440="000","Sin región al ser un intermunicipal",INDEX(B!$C$2:$C$126,MATCH(EF!P440,B!$A$2:$A$126,0))),"Sin región al ser un ente Estatal")</f>
        <v>#N/A</v>
      </c>
      <c r="R440" s="31" t="e">
        <f t="array" ref="R440">IF(O440="7",IF(P440="000","N/A",INDEX(B!$D$2:$D$126,MATCH(EF!P440,B!$A$2:$A$126,0))),B!$D$127)</f>
        <v>#N/A</v>
      </c>
      <c r="S440" s="31" t="e">
        <f t="array" ref="S440">IF(O440="7",IF(P440="000","N/A",INDEX(B!$E$2:$E$126,MATCH(EF!P440,B!$A$2:$A$126,0))),B!$E$127)</f>
        <v>#N/A</v>
      </c>
    </row>
    <row r="441" spans="1:19" ht="15.75" customHeight="1">
      <c r="A441" s="23">
        <f>COUNTIF(A!$A$2:$A$1001,"&lt;="&amp;A!A441)</f>
        <v>0</v>
      </c>
      <c r="B441" s="24">
        <v>440</v>
      </c>
      <c r="C441" s="29" t="e">
        <f t="array" ref="C441">INDEX(A!$A$2:$A$1001,MATCH(EF!B441,EF!$A$2:$A$1001,0))</f>
        <v>#N/A</v>
      </c>
      <c r="D441" s="29" t="e">
        <f t="array" ref="D441">INDEX(A!$B$2:$B$1001,MATCH(EF!C441,A!$A$2:$A$1001,0))</f>
        <v>#N/A</v>
      </c>
      <c r="E441" s="29" t="e">
        <f t="array" ref="E441">INDEX(A!$C$2:$C$1001,MATCH(EF!C441,A!$A$2:$A$1001,0))</f>
        <v>#N/A</v>
      </c>
      <c r="F441" s="29" t="e">
        <f t="array" ref="F441">INDEX(A!$D$2:$D$1001,MATCH(EF!C441,A!$A$2:$A$1001,0))</f>
        <v>#N/A</v>
      </c>
      <c r="G441" s="29" t="e">
        <f t="array" ref="G441">INDEX(A!$E$2:$E$1001,MATCH(EF!C441,A!$A$2:$A$1001,0))</f>
        <v>#N/A</v>
      </c>
      <c r="H441" s="29" t="e">
        <f t="array" ref="H441">INDEX(A!$F$2:$F$1001,MATCH(EF!C441,A!$A$2:$A$1001,0))</f>
        <v>#N/A</v>
      </c>
      <c r="I441" s="29" t="e">
        <f t="array" ref="I441">INDEX(A!$G$2:$G$1001,MATCH(EF!C441,A!$A$2:$A$1001,0))</f>
        <v>#N/A</v>
      </c>
      <c r="J441" s="29" t="e">
        <f t="array" ref="J441">INDEX(A!$H$2:$H$1001,MATCH(EF!C441,A!$A$2:$A$1001,0))</f>
        <v>#N/A</v>
      </c>
      <c r="K441" s="29" t="e">
        <f t="array" ref="K441">INDEX(A!$I$2:$I$1001,MATCH(EF!C441,A!$A$2:$A$1001,0))</f>
        <v>#N/A</v>
      </c>
      <c r="L441" s="29" t="e">
        <f t="array" ref="L441">INDEX(A!$J$2:$J$1001,MATCH(EF!C441,A!$A$2:$A$1001,0))</f>
        <v>#N/A</v>
      </c>
      <c r="M441" s="29" t="e">
        <f t="array" ref="M441">INDEX(A!$K$2:$K$1001,MATCH(EF!C441,A!$A$2:$A$1001,0))</f>
        <v>#N/A</v>
      </c>
      <c r="N441" s="29" t="e">
        <f t="array" ref="N441">INDEX(A!$L$2:$L$1001,MATCH(EF!C441,A!$A$2:$A$1001,0))</f>
        <v>#N/A</v>
      </c>
      <c r="O441" s="30" t="e">
        <f t="shared" si="2"/>
        <v>#N/A</v>
      </c>
      <c r="P441" s="30" t="e">
        <f t="shared" si="3"/>
        <v>#N/A</v>
      </c>
      <c r="Q441" s="30" t="e">
        <f t="array" ref="Q441">IF(O441="7",IF(P441="000","Sin región al ser un intermunicipal",INDEX(B!$C$2:$C$126,MATCH(EF!P441,B!$A$2:$A$126,0))),"Sin región al ser un ente Estatal")</f>
        <v>#N/A</v>
      </c>
      <c r="R441" s="31" t="e">
        <f t="array" ref="R441">IF(O441="7",IF(P441="000","N/A",INDEX(B!$D$2:$D$126,MATCH(EF!P441,B!$A$2:$A$126,0))),B!$D$127)</f>
        <v>#N/A</v>
      </c>
      <c r="S441" s="31" t="e">
        <f t="array" ref="S441">IF(O441="7",IF(P441="000","N/A",INDEX(B!$E$2:$E$126,MATCH(EF!P441,B!$A$2:$A$126,0))),B!$E$127)</f>
        <v>#N/A</v>
      </c>
    </row>
    <row r="442" spans="1:19" ht="15.75" customHeight="1">
      <c r="A442" s="23">
        <f>COUNTIF(A!$A$2:$A$1001,"&lt;="&amp;A!A442)</f>
        <v>0</v>
      </c>
      <c r="B442" s="24">
        <v>441</v>
      </c>
      <c r="C442" s="29" t="e">
        <f t="array" ref="C442">INDEX(A!$A$2:$A$1001,MATCH(EF!B442,EF!$A$2:$A$1001,0))</f>
        <v>#N/A</v>
      </c>
      <c r="D442" s="29" t="e">
        <f t="array" ref="D442">INDEX(A!$B$2:$B$1001,MATCH(EF!C442,A!$A$2:$A$1001,0))</f>
        <v>#N/A</v>
      </c>
      <c r="E442" s="29" t="e">
        <f t="array" ref="E442">INDEX(A!$C$2:$C$1001,MATCH(EF!C442,A!$A$2:$A$1001,0))</f>
        <v>#N/A</v>
      </c>
      <c r="F442" s="29" t="e">
        <f t="array" ref="F442">INDEX(A!$D$2:$D$1001,MATCH(EF!C442,A!$A$2:$A$1001,0))</f>
        <v>#N/A</v>
      </c>
      <c r="G442" s="29" t="e">
        <f t="array" ref="G442">INDEX(A!$E$2:$E$1001,MATCH(EF!C442,A!$A$2:$A$1001,0))</f>
        <v>#N/A</v>
      </c>
      <c r="H442" s="29" t="e">
        <f t="array" ref="H442">INDEX(A!$F$2:$F$1001,MATCH(EF!C442,A!$A$2:$A$1001,0))</f>
        <v>#N/A</v>
      </c>
      <c r="I442" s="29" t="e">
        <f t="array" ref="I442">INDEX(A!$G$2:$G$1001,MATCH(EF!C442,A!$A$2:$A$1001,0))</f>
        <v>#N/A</v>
      </c>
      <c r="J442" s="29" t="e">
        <f t="array" ref="J442">INDEX(A!$H$2:$H$1001,MATCH(EF!C442,A!$A$2:$A$1001,0))</f>
        <v>#N/A</v>
      </c>
      <c r="K442" s="29" t="e">
        <f t="array" ref="K442">INDEX(A!$I$2:$I$1001,MATCH(EF!C442,A!$A$2:$A$1001,0))</f>
        <v>#N/A</v>
      </c>
      <c r="L442" s="29" t="e">
        <f t="array" ref="L442">INDEX(A!$J$2:$J$1001,MATCH(EF!C442,A!$A$2:$A$1001,0))</f>
        <v>#N/A</v>
      </c>
      <c r="M442" s="29" t="e">
        <f t="array" ref="M442">INDEX(A!$K$2:$K$1001,MATCH(EF!C442,A!$A$2:$A$1001,0))</f>
        <v>#N/A</v>
      </c>
      <c r="N442" s="29" t="e">
        <f t="array" ref="N442">INDEX(A!$L$2:$L$1001,MATCH(EF!C442,A!$A$2:$A$1001,0))</f>
        <v>#N/A</v>
      </c>
      <c r="O442" s="30" t="e">
        <f t="shared" si="2"/>
        <v>#N/A</v>
      </c>
      <c r="P442" s="30" t="e">
        <f t="shared" si="3"/>
        <v>#N/A</v>
      </c>
      <c r="Q442" s="30" t="e">
        <f t="array" ref="Q442">IF(O442="7",IF(P442="000","Sin región al ser un intermunicipal",INDEX(B!$C$2:$C$126,MATCH(EF!P442,B!$A$2:$A$126,0))),"Sin región al ser un ente Estatal")</f>
        <v>#N/A</v>
      </c>
      <c r="R442" s="31" t="e">
        <f t="array" ref="R442">IF(O442="7",IF(P442="000","N/A",INDEX(B!$D$2:$D$126,MATCH(EF!P442,B!$A$2:$A$126,0))),B!$D$127)</f>
        <v>#N/A</v>
      </c>
      <c r="S442" s="31" t="e">
        <f t="array" ref="S442">IF(O442="7",IF(P442="000","N/A",INDEX(B!$E$2:$E$126,MATCH(EF!P442,B!$A$2:$A$126,0))),B!$E$127)</f>
        <v>#N/A</v>
      </c>
    </row>
    <row r="443" spans="1:19" ht="15.75" customHeight="1">
      <c r="A443" s="23">
        <f>COUNTIF(A!$A$2:$A$1001,"&lt;="&amp;A!A443)</f>
        <v>0</v>
      </c>
      <c r="B443" s="24">
        <v>442</v>
      </c>
      <c r="C443" s="29" t="e">
        <f t="array" ref="C443">INDEX(A!$A$2:$A$1001,MATCH(EF!B443,EF!$A$2:$A$1001,0))</f>
        <v>#N/A</v>
      </c>
      <c r="D443" s="29" t="e">
        <f t="array" ref="D443">INDEX(A!$B$2:$B$1001,MATCH(EF!C443,A!$A$2:$A$1001,0))</f>
        <v>#N/A</v>
      </c>
      <c r="E443" s="29" t="e">
        <f t="array" ref="E443">INDEX(A!$C$2:$C$1001,MATCH(EF!C443,A!$A$2:$A$1001,0))</f>
        <v>#N/A</v>
      </c>
      <c r="F443" s="29" t="e">
        <f t="array" ref="F443">INDEX(A!$D$2:$D$1001,MATCH(EF!C443,A!$A$2:$A$1001,0))</f>
        <v>#N/A</v>
      </c>
      <c r="G443" s="29" t="e">
        <f t="array" ref="G443">INDEX(A!$E$2:$E$1001,MATCH(EF!C443,A!$A$2:$A$1001,0))</f>
        <v>#N/A</v>
      </c>
      <c r="H443" s="29" t="e">
        <f t="array" ref="H443">INDEX(A!$F$2:$F$1001,MATCH(EF!C443,A!$A$2:$A$1001,0))</f>
        <v>#N/A</v>
      </c>
      <c r="I443" s="29" t="e">
        <f t="array" ref="I443">INDEX(A!$G$2:$G$1001,MATCH(EF!C443,A!$A$2:$A$1001,0))</f>
        <v>#N/A</v>
      </c>
      <c r="J443" s="29" t="e">
        <f t="array" ref="J443">INDEX(A!$H$2:$H$1001,MATCH(EF!C443,A!$A$2:$A$1001,0))</f>
        <v>#N/A</v>
      </c>
      <c r="K443" s="29" t="e">
        <f t="array" ref="K443">INDEX(A!$I$2:$I$1001,MATCH(EF!C443,A!$A$2:$A$1001,0))</f>
        <v>#N/A</v>
      </c>
      <c r="L443" s="29" t="e">
        <f t="array" ref="L443">INDEX(A!$J$2:$J$1001,MATCH(EF!C443,A!$A$2:$A$1001,0))</f>
        <v>#N/A</v>
      </c>
      <c r="M443" s="29" t="e">
        <f t="array" ref="M443">INDEX(A!$K$2:$K$1001,MATCH(EF!C443,A!$A$2:$A$1001,0))</f>
        <v>#N/A</v>
      </c>
      <c r="N443" s="29" t="e">
        <f t="array" ref="N443">INDEX(A!$L$2:$L$1001,MATCH(EF!C443,A!$A$2:$A$1001,0))</f>
        <v>#N/A</v>
      </c>
      <c r="O443" s="30" t="e">
        <f t="shared" si="2"/>
        <v>#N/A</v>
      </c>
      <c r="P443" s="30" t="e">
        <f t="shared" si="3"/>
        <v>#N/A</v>
      </c>
      <c r="Q443" s="30" t="e">
        <f t="array" ref="Q443">IF(O443="7",IF(P443="000","Sin región al ser un intermunicipal",INDEX(B!$C$2:$C$126,MATCH(EF!P443,B!$A$2:$A$126,0))),"Sin región al ser un ente Estatal")</f>
        <v>#N/A</v>
      </c>
      <c r="R443" s="31" t="e">
        <f t="array" ref="R443">IF(O443="7",IF(P443="000","N/A",INDEX(B!$D$2:$D$126,MATCH(EF!P443,B!$A$2:$A$126,0))),B!$D$127)</f>
        <v>#N/A</v>
      </c>
      <c r="S443" s="31" t="e">
        <f t="array" ref="S443">IF(O443="7",IF(P443="000","N/A",INDEX(B!$E$2:$E$126,MATCH(EF!P443,B!$A$2:$A$126,0))),B!$E$127)</f>
        <v>#N/A</v>
      </c>
    </row>
    <row r="444" spans="1:19" ht="15.75" customHeight="1">
      <c r="A444" s="23">
        <f>COUNTIF(A!$A$2:$A$1001,"&lt;="&amp;A!A444)</f>
        <v>0</v>
      </c>
      <c r="B444" s="24">
        <v>443</v>
      </c>
      <c r="C444" s="29" t="e">
        <f t="array" ref="C444">INDEX(A!$A$2:$A$1001,MATCH(EF!B444,EF!$A$2:$A$1001,0))</f>
        <v>#N/A</v>
      </c>
      <c r="D444" s="29" t="e">
        <f t="array" ref="D444">INDEX(A!$B$2:$B$1001,MATCH(EF!C444,A!$A$2:$A$1001,0))</f>
        <v>#N/A</v>
      </c>
      <c r="E444" s="29" t="e">
        <f t="array" ref="E444">INDEX(A!$C$2:$C$1001,MATCH(EF!C444,A!$A$2:$A$1001,0))</f>
        <v>#N/A</v>
      </c>
      <c r="F444" s="29" t="e">
        <f t="array" ref="F444">INDEX(A!$D$2:$D$1001,MATCH(EF!C444,A!$A$2:$A$1001,0))</f>
        <v>#N/A</v>
      </c>
      <c r="G444" s="29" t="e">
        <f t="array" ref="G444">INDEX(A!$E$2:$E$1001,MATCH(EF!C444,A!$A$2:$A$1001,0))</f>
        <v>#N/A</v>
      </c>
      <c r="H444" s="29" t="e">
        <f t="array" ref="H444">INDEX(A!$F$2:$F$1001,MATCH(EF!C444,A!$A$2:$A$1001,0))</f>
        <v>#N/A</v>
      </c>
      <c r="I444" s="29" t="e">
        <f t="array" ref="I444">INDEX(A!$G$2:$G$1001,MATCH(EF!C444,A!$A$2:$A$1001,0))</f>
        <v>#N/A</v>
      </c>
      <c r="J444" s="29" t="e">
        <f t="array" ref="J444">INDEX(A!$H$2:$H$1001,MATCH(EF!C444,A!$A$2:$A$1001,0))</f>
        <v>#N/A</v>
      </c>
      <c r="K444" s="29" t="e">
        <f t="array" ref="K444">INDEX(A!$I$2:$I$1001,MATCH(EF!C444,A!$A$2:$A$1001,0))</f>
        <v>#N/A</v>
      </c>
      <c r="L444" s="29" t="e">
        <f t="array" ref="L444">INDEX(A!$J$2:$J$1001,MATCH(EF!C444,A!$A$2:$A$1001,0))</f>
        <v>#N/A</v>
      </c>
      <c r="M444" s="29" t="e">
        <f t="array" ref="M444">INDEX(A!$K$2:$K$1001,MATCH(EF!C444,A!$A$2:$A$1001,0))</f>
        <v>#N/A</v>
      </c>
      <c r="N444" s="29" t="e">
        <f t="array" ref="N444">INDEX(A!$L$2:$L$1001,MATCH(EF!C444,A!$A$2:$A$1001,0))</f>
        <v>#N/A</v>
      </c>
      <c r="O444" s="30" t="e">
        <f t="shared" si="2"/>
        <v>#N/A</v>
      </c>
      <c r="P444" s="30" t="e">
        <f t="shared" si="3"/>
        <v>#N/A</v>
      </c>
      <c r="Q444" s="30" t="e">
        <f t="array" ref="Q444">IF(O444="7",IF(P444="000","Sin región al ser un intermunicipal",INDEX(B!$C$2:$C$126,MATCH(EF!P444,B!$A$2:$A$126,0))),"Sin región al ser un ente Estatal")</f>
        <v>#N/A</v>
      </c>
      <c r="R444" s="31" t="e">
        <f t="array" ref="R444">IF(O444="7",IF(P444="000","N/A",INDEX(B!$D$2:$D$126,MATCH(EF!P444,B!$A$2:$A$126,0))),B!$D$127)</f>
        <v>#N/A</v>
      </c>
      <c r="S444" s="31" t="e">
        <f t="array" ref="S444">IF(O444="7",IF(P444="000","N/A",INDEX(B!$E$2:$E$126,MATCH(EF!P444,B!$A$2:$A$126,0))),B!$E$127)</f>
        <v>#N/A</v>
      </c>
    </row>
    <row r="445" spans="1:19" ht="15.75" customHeight="1">
      <c r="A445" s="23">
        <f>COUNTIF(A!$A$2:$A$1001,"&lt;="&amp;A!A445)</f>
        <v>0</v>
      </c>
      <c r="B445" s="24">
        <v>444</v>
      </c>
      <c r="C445" s="29" t="e">
        <f t="array" ref="C445">INDEX(A!$A$2:$A$1001,MATCH(EF!B445,EF!$A$2:$A$1001,0))</f>
        <v>#N/A</v>
      </c>
      <c r="D445" s="29" t="e">
        <f t="array" ref="D445">INDEX(A!$B$2:$B$1001,MATCH(EF!C445,A!$A$2:$A$1001,0))</f>
        <v>#N/A</v>
      </c>
      <c r="E445" s="29" t="e">
        <f t="array" ref="E445">INDEX(A!$C$2:$C$1001,MATCH(EF!C445,A!$A$2:$A$1001,0))</f>
        <v>#N/A</v>
      </c>
      <c r="F445" s="29" t="e">
        <f t="array" ref="F445">INDEX(A!$D$2:$D$1001,MATCH(EF!C445,A!$A$2:$A$1001,0))</f>
        <v>#N/A</v>
      </c>
      <c r="G445" s="29" t="e">
        <f t="array" ref="G445">INDEX(A!$E$2:$E$1001,MATCH(EF!C445,A!$A$2:$A$1001,0))</f>
        <v>#N/A</v>
      </c>
      <c r="H445" s="29" t="e">
        <f t="array" ref="H445">INDEX(A!$F$2:$F$1001,MATCH(EF!C445,A!$A$2:$A$1001,0))</f>
        <v>#N/A</v>
      </c>
      <c r="I445" s="29" t="e">
        <f t="array" ref="I445">INDEX(A!$G$2:$G$1001,MATCH(EF!C445,A!$A$2:$A$1001,0))</f>
        <v>#N/A</v>
      </c>
      <c r="J445" s="29" t="e">
        <f t="array" ref="J445">INDEX(A!$H$2:$H$1001,MATCH(EF!C445,A!$A$2:$A$1001,0))</f>
        <v>#N/A</v>
      </c>
      <c r="K445" s="29" t="e">
        <f t="array" ref="K445">INDEX(A!$I$2:$I$1001,MATCH(EF!C445,A!$A$2:$A$1001,0))</f>
        <v>#N/A</v>
      </c>
      <c r="L445" s="29" t="e">
        <f t="array" ref="L445">INDEX(A!$J$2:$J$1001,MATCH(EF!C445,A!$A$2:$A$1001,0))</f>
        <v>#N/A</v>
      </c>
      <c r="M445" s="29" t="e">
        <f t="array" ref="M445">INDEX(A!$K$2:$K$1001,MATCH(EF!C445,A!$A$2:$A$1001,0))</f>
        <v>#N/A</v>
      </c>
      <c r="N445" s="29" t="e">
        <f t="array" ref="N445">INDEX(A!$L$2:$L$1001,MATCH(EF!C445,A!$A$2:$A$1001,0))</f>
        <v>#N/A</v>
      </c>
      <c r="O445" s="30" t="e">
        <f t="shared" si="2"/>
        <v>#N/A</v>
      </c>
      <c r="P445" s="30" t="e">
        <f t="shared" si="3"/>
        <v>#N/A</v>
      </c>
      <c r="Q445" s="30" t="e">
        <f t="array" ref="Q445">IF(O445="7",IF(P445="000","Sin región al ser un intermunicipal",INDEX(B!$C$2:$C$126,MATCH(EF!P445,B!$A$2:$A$126,0))),"Sin región al ser un ente Estatal")</f>
        <v>#N/A</v>
      </c>
      <c r="R445" s="31" t="e">
        <f t="array" ref="R445">IF(O445="7",IF(P445="000","N/A",INDEX(B!$D$2:$D$126,MATCH(EF!P445,B!$A$2:$A$126,0))),B!$D$127)</f>
        <v>#N/A</v>
      </c>
      <c r="S445" s="31" t="e">
        <f t="array" ref="S445">IF(O445="7",IF(P445="000","N/A",INDEX(B!$E$2:$E$126,MATCH(EF!P445,B!$A$2:$A$126,0))),B!$E$127)</f>
        <v>#N/A</v>
      </c>
    </row>
    <row r="446" spans="1:19" ht="15.75" customHeight="1">
      <c r="A446" s="23">
        <f>COUNTIF(A!$A$2:$A$1001,"&lt;="&amp;A!A446)</f>
        <v>0</v>
      </c>
      <c r="B446" s="24">
        <v>445</v>
      </c>
      <c r="C446" s="29" t="e">
        <f t="array" ref="C446">INDEX(A!$A$2:$A$1001,MATCH(EF!B446,EF!$A$2:$A$1001,0))</f>
        <v>#N/A</v>
      </c>
      <c r="D446" s="29" t="e">
        <f t="array" ref="D446">INDEX(A!$B$2:$B$1001,MATCH(EF!C446,A!$A$2:$A$1001,0))</f>
        <v>#N/A</v>
      </c>
      <c r="E446" s="29" t="e">
        <f t="array" ref="E446">INDEX(A!$C$2:$C$1001,MATCH(EF!C446,A!$A$2:$A$1001,0))</f>
        <v>#N/A</v>
      </c>
      <c r="F446" s="29" t="e">
        <f t="array" ref="F446">INDEX(A!$D$2:$D$1001,MATCH(EF!C446,A!$A$2:$A$1001,0))</f>
        <v>#N/A</v>
      </c>
      <c r="G446" s="29" t="e">
        <f t="array" ref="G446">INDEX(A!$E$2:$E$1001,MATCH(EF!C446,A!$A$2:$A$1001,0))</f>
        <v>#N/A</v>
      </c>
      <c r="H446" s="29" t="e">
        <f t="array" ref="H446">INDEX(A!$F$2:$F$1001,MATCH(EF!C446,A!$A$2:$A$1001,0))</f>
        <v>#N/A</v>
      </c>
      <c r="I446" s="29" t="e">
        <f t="array" ref="I446">INDEX(A!$G$2:$G$1001,MATCH(EF!C446,A!$A$2:$A$1001,0))</f>
        <v>#N/A</v>
      </c>
      <c r="J446" s="29" t="e">
        <f t="array" ref="J446">INDEX(A!$H$2:$H$1001,MATCH(EF!C446,A!$A$2:$A$1001,0))</f>
        <v>#N/A</v>
      </c>
      <c r="K446" s="29" t="e">
        <f t="array" ref="K446">INDEX(A!$I$2:$I$1001,MATCH(EF!C446,A!$A$2:$A$1001,0))</f>
        <v>#N/A</v>
      </c>
      <c r="L446" s="29" t="e">
        <f t="array" ref="L446">INDEX(A!$J$2:$J$1001,MATCH(EF!C446,A!$A$2:$A$1001,0))</f>
        <v>#N/A</v>
      </c>
      <c r="M446" s="29" t="e">
        <f t="array" ref="M446">INDEX(A!$K$2:$K$1001,MATCH(EF!C446,A!$A$2:$A$1001,0))</f>
        <v>#N/A</v>
      </c>
      <c r="N446" s="29" t="e">
        <f t="array" ref="N446">INDEX(A!$L$2:$L$1001,MATCH(EF!C446,A!$A$2:$A$1001,0))</f>
        <v>#N/A</v>
      </c>
      <c r="O446" s="30" t="e">
        <f t="shared" si="2"/>
        <v>#N/A</v>
      </c>
      <c r="P446" s="30" t="e">
        <f t="shared" si="3"/>
        <v>#N/A</v>
      </c>
      <c r="Q446" s="30" t="e">
        <f t="array" ref="Q446">IF(O446="7",IF(P446="000","Sin región al ser un intermunicipal",INDEX(B!$C$2:$C$126,MATCH(EF!P446,B!$A$2:$A$126,0))),"Sin región al ser un ente Estatal")</f>
        <v>#N/A</v>
      </c>
      <c r="R446" s="31" t="e">
        <f t="array" ref="R446">IF(O446="7",IF(P446="000","N/A",INDEX(B!$D$2:$D$126,MATCH(EF!P446,B!$A$2:$A$126,0))),B!$D$127)</f>
        <v>#N/A</v>
      </c>
      <c r="S446" s="31" t="e">
        <f t="array" ref="S446">IF(O446="7",IF(P446="000","N/A",INDEX(B!$E$2:$E$126,MATCH(EF!P446,B!$A$2:$A$126,0))),B!$E$127)</f>
        <v>#N/A</v>
      </c>
    </row>
    <row r="447" spans="1:19" ht="15.75" customHeight="1">
      <c r="A447" s="23">
        <f>COUNTIF(A!$A$2:$A$1001,"&lt;="&amp;A!A447)</f>
        <v>0</v>
      </c>
      <c r="B447" s="24">
        <v>446</v>
      </c>
      <c r="C447" s="29" t="e">
        <f t="array" ref="C447">INDEX(A!$A$2:$A$1001,MATCH(EF!B447,EF!$A$2:$A$1001,0))</f>
        <v>#N/A</v>
      </c>
      <c r="D447" s="29" t="e">
        <f t="array" ref="D447">INDEX(A!$B$2:$B$1001,MATCH(EF!C447,A!$A$2:$A$1001,0))</f>
        <v>#N/A</v>
      </c>
      <c r="E447" s="29" t="e">
        <f t="array" ref="E447">INDEX(A!$C$2:$C$1001,MATCH(EF!C447,A!$A$2:$A$1001,0))</f>
        <v>#N/A</v>
      </c>
      <c r="F447" s="29" t="e">
        <f t="array" ref="F447">INDEX(A!$D$2:$D$1001,MATCH(EF!C447,A!$A$2:$A$1001,0))</f>
        <v>#N/A</v>
      </c>
      <c r="G447" s="29" t="e">
        <f t="array" ref="G447">INDEX(A!$E$2:$E$1001,MATCH(EF!C447,A!$A$2:$A$1001,0))</f>
        <v>#N/A</v>
      </c>
      <c r="H447" s="29" t="e">
        <f t="array" ref="H447">INDEX(A!$F$2:$F$1001,MATCH(EF!C447,A!$A$2:$A$1001,0))</f>
        <v>#N/A</v>
      </c>
      <c r="I447" s="29" t="e">
        <f t="array" ref="I447">INDEX(A!$G$2:$G$1001,MATCH(EF!C447,A!$A$2:$A$1001,0))</f>
        <v>#N/A</v>
      </c>
      <c r="J447" s="29" t="e">
        <f t="array" ref="J447">INDEX(A!$H$2:$H$1001,MATCH(EF!C447,A!$A$2:$A$1001,0))</f>
        <v>#N/A</v>
      </c>
      <c r="K447" s="29" t="e">
        <f t="array" ref="K447">INDEX(A!$I$2:$I$1001,MATCH(EF!C447,A!$A$2:$A$1001,0))</f>
        <v>#N/A</v>
      </c>
      <c r="L447" s="29" t="e">
        <f t="array" ref="L447">INDEX(A!$J$2:$J$1001,MATCH(EF!C447,A!$A$2:$A$1001,0))</f>
        <v>#N/A</v>
      </c>
      <c r="M447" s="29" t="e">
        <f t="array" ref="M447">INDEX(A!$K$2:$K$1001,MATCH(EF!C447,A!$A$2:$A$1001,0))</f>
        <v>#N/A</v>
      </c>
      <c r="N447" s="29" t="e">
        <f t="array" ref="N447">INDEX(A!$L$2:$L$1001,MATCH(EF!C447,A!$A$2:$A$1001,0))</f>
        <v>#N/A</v>
      </c>
      <c r="O447" s="30" t="e">
        <f t="shared" si="2"/>
        <v>#N/A</v>
      </c>
      <c r="P447" s="30" t="e">
        <f t="shared" si="3"/>
        <v>#N/A</v>
      </c>
      <c r="Q447" s="30" t="e">
        <f t="array" ref="Q447">IF(O447="7",IF(P447="000","Sin región al ser un intermunicipal",INDEX(B!$C$2:$C$126,MATCH(EF!P447,B!$A$2:$A$126,0))),"Sin región al ser un ente Estatal")</f>
        <v>#N/A</v>
      </c>
      <c r="R447" s="31" t="e">
        <f t="array" ref="R447">IF(O447="7",IF(P447="000","N/A",INDEX(B!$D$2:$D$126,MATCH(EF!P447,B!$A$2:$A$126,0))),B!$D$127)</f>
        <v>#N/A</v>
      </c>
      <c r="S447" s="31" t="e">
        <f t="array" ref="S447">IF(O447="7",IF(P447="000","N/A",INDEX(B!$E$2:$E$126,MATCH(EF!P447,B!$A$2:$A$126,0))),B!$E$127)</f>
        <v>#N/A</v>
      </c>
    </row>
    <row r="448" spans="1:19" ht="15.75" customHeight="1">
      <c r="A448" s="23">
        <f>COUNTIF(A!$A$2:$A$1001,"&lt;="&amp;A!A448)</f>
        <v>0</v>
      </c>
      <c r="B448" s="24">
        <v>447</v>
      </c>
      <c r="C448" s="29" t="e">
        <f t="array" ref="C448">INDEX(A!$A$2:$A$1001,MATCH(EF!B448,EF!$A$2:$A$1001,0))</f>
        <v>#N/A</v>
      </c>
      <c r="D448" s="29" t="e">
        <f t="array" ref="D448">INDEX(A!$B$2:$B$1001,MATCH(EF!C448,A!$A$2:$A$1001,0))</f>
        <v>#N/A</v>
      </c>
      <c r="E448" s="29" t="e">
        <f t="array" ref="E448">INDEX(A!$C$2:$C$1001,MATCH(EF!C448,A!$A$2:$A$1001,0))</f>
        <v>#N/A</v>
      </c>
      <c r="F448" s="29" t="e">
        <f t="array" ref="F448">INDEX(A!$D$2:$D$1001,MATCH(EF!C448,A!$A$2:$A$1001,0))</f>
        <v>#N/A</v>
      </c>
      <c r="G448" s="29" t="e">
        <f t="array" ref="G448">INDEX(A!$E$2:$E$1001,MATCH(EF!C448,A!$A$2:$A$1001,0))</f>
        <v>#N/A</v>
      </c>
      <c r="H448" s="29" t="e">
        <f t="array" ref="H448">INDEX(A!$F$2:$F$1001,MATCH(EF!C448,A!$A$2:$A$1001,0))</f>
        <v>#N/A</v>
      </c>
      <c r="I448" s="29" t="e">
        <f t="array" ref="I448">INDEX(A!$G$2:$G$1001,MATCH(EF!C448,A!$A$2:$A$1001,0))</f>
        <v>#N/A</v>
      </c>
      <c r="J448" s="29" t="e">
        <f t="array" ref="J448">INDEX(A!$H$2:$H$1001,MATCH(EF!C448,A!$A$2:$A$1001,0))</f>
        <v>#N/A</v>
      </c>
      <c r="K448" s="29" t="e">
        <f t="array" ref="K448">INDEX(A!$I$2:$I$1001,MATCH(EF!C448,A!$A$2:$A$1001,0))</f>
        <v>#N/A</v>
      </c>
      <c r="L448" s="29" t="e">
        <f t="array" ref="L448">INDEX(A!$J$2:$J$1001,MATCH(EF!C448,A!$A$2:$A$1001,0))</f>
        <v>#N/A</v>
      </c>
      <c r="M448" s="29" t="e">
        <f t="array" ref="M448">INDEX(A!$K$2:$K$1001,MATCH(EF!C448,A!$A$2:$A$1001,0))</f>
        <v>#N/A</v>
      </c>
      <c r="N448" s="29" t="e">
        <f t="array" ref="N448">INDEX(A!$L$2:$L$1001,MATCH(EF!C448,A!$A$2:$A$1001,0))</f>
        <v>#N/A</v>
      </c>
      <c r="O448" s="30" t="e">
        <f t="shared" si="2"/>
        <v>#N/A</v>
      </c>
      <c r="P448" s="30" t="e">
        <f t="shared" si="3"/>
        <v>#N/A</v>
      </c>
      <c r="Q448" s="30" t="e">
        <f t="array" ref="Q448">IF(O448="7",IF(P448="000","Sin región al ser un intermunicipal",INDEX(B!$C$2:$C$126,MATCH(EF!P448,B!$A$2:$A$126,0))),"Sin región al ser un ente Estatal")</f>
        <v>#N/A</v>
      </c>
      <c r="R448" s="31" t="e">
        <f t="array" ref="R448">IF(O448="7",IF(P448="000","N/A",INDEX(B!$D$2:$D$126,MATCH(EF!P448,B!$A$2:$A$126,0))),B!$D$127)</f>
        <v>#N/A</v>
      </c>
      <c r="S448" s="31" t="e">
        <f t="array" ref="S448">IF(O448="7",IF(P448="000","N/A",INDEX(B!$E$2:$E$126,MATCH(EF!P448,B!$A$2:$A$126,0))),B!$E$127)</f>
        <v>#N/A</v>
      </c>
    </row>
    <row r="449" spans="1:19" ht="15.75" customHeight="1">
      <c r="A449" s="23">
        <f>COUNTIF(A!$A$2:$A$1001,"&lt;="&amp;A!A449)</f>
        <v>0</v>
      </c>
      <c r="B449" s="24">
        <v>448</v>
      </c>
      <c r="C449" s="29" t="e">
        <f t="array" ref="C449">INDEX(A!$A$2:$A$1001,MATCH(EF!B449,EF!$A$2:$A$1001,0))</f>
        <v>#N/A</v>
      </c>
      <c r="D449" s="29" t="e">
        <f t="array" ref="D449">INDEX(A!$B$2:$B$1001,MATCH(EF!C449,A!$A$2:$A$1001,0))</f>
        <v>#N/A</v>
      </c>
      <c r="E449" s="29" t="e">
        <f t="array" ref="E449">INDEX(A!$C$2:$C$1001,MATCH(EF!C449,A!$A$2:$A$1001,0))</f>
        <v>#N/A</v>
      </c>
      <c r="F449" s="29" t="e">
        <f t="array" ref="F449">INDEX(A!$D$2:$D$1001,MATCH(EF!C449,A!$A$2:$A$1001,0))</f>
        <v>#N/A</v>
      </c>
      <c r="G449" s="29" t="e">
        <f t="array" ref="G449">INDEX(A!$E$2:$E$1001,MATCH(EF!C449,A!$A$2:$A$1001,0))</f>
        <v>#N/A</v>
      </c>
      <c r="H449" s="29" t="e">
        <f t="array" ref="H449">INDEX(A!$F$2:$F$1001,MATCH(EF!C449,A!$A$2:$A$1001,0))</f>
        <v>#N/A</v>
      </c>
      <c r="I449" s="29" t="e">
        <f t="array" ref="I449">INDEX(A!$G$2:$G$1001,MATCH(EF!C449,A!$A$2:$A$1001,0))</f>
        <v>#N/A</v>
      </c>
      <c r="J449" s="29" t="e">
        <f t="array" ref="J449">INDEX(A!$H$2:$H$1001,MATCH(EF!C449,A!$A$2:$A$1001,0))</f>
        <v>#N/A</v>
      </c>
      <c r="K449" s="29" t="e">
        <f t="array" ref="K449">INDEX(A!$I$2:$I$1001,MATCH(EF!C449,A!$A$2:$A$1001,0))</f>
        <v>#N/A</v>
      </c>
      <c r="L449" s="29" t="e">
        <f t="array" ref="L449">INDEX(A!$J$2:$J$1001,MATCH(EF!C449,A!$A$2:$A$1001,0))</f>
        <v>#N/A</v>
      </c>
      <c r="M449" s="29" t="e">
        <f t="array" ref="M449">INDEX(A!$K$2:$K$1001,MATCH(EF!C449,A!$A$2:$A$1001,0))</f>
        <v>#N/A</v>
      </c>
      <c r="N449" s="29" t="e">
        <f t="array" ref="N449">INDEX(A!$L$2:$L$1001,MATCH(EF!C449,A!$A$2:$A$1001,0))</f>
        <v>#N/A</v>
      </c>
      <c r="O449" s="30" t="e">
        <f t="shared" si="2"/>
        <v>#N/A</v>
      </c>
      <c r="P449" s="30" t="e">
        <f t="shared" si="3"/>
        <v>#N/A</v>
      </c>
      <c r="Q449" s="30" t="e">
        <f t="array" ref="Q449">IF(O449="7",IF(P449="000","Sin región al ser un intermunicipal",INDEX(B!$C$2:$C$126,MATCH(EF!P449,B!$A$2:$A$126,0))),"Sin región al ser un ente Estatal")</f>
        <v>#N/A</v>
      </c>
      <c r="R449" s="31" t="e">
        <f t="array" ref="R449">IF(O449="7",IF(P449="000","N/A",INDEX(B!$D$2:$D$126,MATCH(EF!P449,B!$A$2:$A$126,0))),B!$D$127)</f>
        <v>#N/A</v>
      </c>
      <c r="S449" s="31" t="e">
        <f t="array" ref="S449">IF(O449="7",IF(P449="000","N/A",INDEX(B!$E$2:$E$126,MATCH(EF!P449,B!$A$2:$A$126,0))),B!$E$127)</f>
        <v>#N/A</v>
      </c>
    </row>
    <row r="450" spans="1:19" ht="15.75" customHeight="1">
      <c r="A450" s="23">
        <f>COUNTIF(A!$A$2:$A$1001,"&lt;="&amp;A!A450)</f>
        <v>0</v>
      </c>
      <c r="B450" s="24">
        <v>449</v>
      </c>
      <c r="C450" s="29" t="e">
        <f t="array" ref="C450">INDEX(A!$A$2:$A$1001,MATCH(EF!B450,EF!$A$2:$A$1001,0))</f>
        <v>#N/A</v>
      </c>
      <c r="D450" s="29" t="e">
        <f t="array" ref="D450">INDEX(A!$B$2:$B$1001,MATCH(EF!C450,A!$A$2:$A$1001,0))</f>
        <v>#N/A</v>
      </c>
      <c r="E450" s="29" t="e">
        <f t="array" ref="E450">INDEX(A!$C$2:$C$1001,MATCH(EF!C450,A!$A$2:$A$1001,0))</f>
        <v>#N/A</v>
      </c>
      <c r="F450" s="29" t="e">
        <f t="array" ref="F450">INDEX(A!$D$2:$D$1001,MATCH(EF!C450,A!$A$2:$A$1001,0))</f>
        <v>#N/A</v>
      </c>
      <c r="G450" s="29" t="e">
        <f t="array" ref="G450">INDEX(A!$E$2:$E$1001,MATCH(EF!C450,A!$A$2:$A$1001,0))</f>
        <v>#N/A</v>
      </c>
      <c r="H450" s="29" t="e">
        <f t="array" ref="H450">INDEX(A!$F$2:$F$1001,MATCH(EF!C450,A!$A$2:$A$1001,0))</f>
        <v>#N/A</v>
      </c>
      <c r="I450" s="29" t="e">
        <f t="array" ref="I450">INDEX(A!$G$2:$G$1001,MATCH(EF!C450,A!$A$2:$A$1001,0))</f>
        <v>#N/A</v>
      </c>
      <c r="J450" s="29" t="e">
        <f t="array" ref="J450">INDEX(A!$H$2:$H$1001,MATCH(EF!C450,A!$A$2:$A$1001,0))</f>
        <v>#N/A</v>
      </c>
      <c r="K450" s="29" t="e">
        <f t="array" ref="K450">INDEX(A!$I$2:$I$1001,MATCH(EF!C450,A!$A$2:$A$1001,0))</f>
        <v>#N/A</v>
      </c>
      <c r="L450" s="29" t="e">
        <f t="array" ref="L450">INDEX(A!$J$2:$J$1001,MATCH(EF!C450,A!$A$2:$A$1001,0))</f>
        <v>#N/A</v>
      </c>
      <c r="M450" s="29" t="e">
        <f t="array" ref="M450">INDEX(A!$K$2:$K$1001,MATCH(EF!C450,A!$A$2:$A$1001,0))</f>
        <v>#N/A</v>
      </c>
      <c r="N450" s="29" t="e">
        <f t="array" ref="N450">INDEX(A!$L$2:$L$1001,MATCH(EF!C450,A!$A$2:$A$1001,0))</f>
        <v>#N/A</v>
      </c>
      <c r="O450" s="30" t="e">
        <f t="shared" si="2"/>
        <v>#N/A</v>
      </c>
      <c r="P450" s="30" t="e">
        <f t="shared" si="3"/>
        <v>#N/A</v>
      </c>
      <c r="Q450" s="30" t="e">
        <f t="array" ref="Q450">IF(O450="7",IF(P450="000","Sin región al ser un intermunicipal",INDEX(B!$C$2:$C$126,MATCH(EF!P450,B!$A$2:$A$126,0))),"Sin región al ser un ente Estatal")</f>
        <v>#N/A</v>
      </c>
      <c r="R450" s="31" t="e">
        <f t="array" ref="R450">IF(O450="7",IF(P450="000","N/A",INDEX(B!$D$2:$D$126,MATCH(EF!P450,B!$A$2:$A$126,0))),B!$D$127)</f>
        <v>#N/A</v>
      </c>
      <c r="S450" s="31" t="e">
        <f t="array" ref="S450">IF(O450="7",IF(P450="000","N/A",INDEX(B!$E$2:$E$126,MATCH(EF!P450,B!$A$2:$A$126,0))),B!$E$127)</f>
        <v>#N/A</v>
      </c>
    </row>
    <row r="451" spans="1:19" ht="15.75" customHeight="1">
      <c r="A451" s="23">
        <f>COUNTIF(A!$A$2:$A$1001,"&lt;="&amp;A!A451)</f>
        <v>0</v>
      </c>
      <c r="B451" s="24">
        <v>450</v>
      </c>
      <c r="C451" s="29" t="e">
        <f t="array" ref="C451">INDEX(A!$A$2:$A$1001,MATCH(EF!B451,EF!$A$2:$A$1001,0))</f>
        <v>#N/A</v>
      </c>
      <c r="D451" s="29" t="e">
        <f t="array" ref="D451">INDEX(A!$B$2:$B$1001,MATCH(EF!C451,A!$A$2:$A$1001,0))</f>
        <v>#N/A</v>
      </c>
      <c r="E451" s="29" t="e">
        <f t="array" ref="E451">INDEX(A!$C$2:$C$1001,MATCH(EF!C451,A!$A$2:$A$1001,0))</f>
        <v>#N/A</v>
      </c>
      <c r="F451" s="29" t="e">
        <f t="array" ref="F451">INDEX(A!$D$2:$D$1001,MATCH(EF!C451,A!$A$2:$A$1001,0))</f>
        <v>#N/A</v>
      </c>
      <c r="G451" s="29" t="e">
        <f t="array" ref="G451">INDEX(A!$E$2:$E$1001,MATCH(EF!C451,A!$A$2:$A$1001,0))</f>
        <v>#N/A</v>
      </c>
      <c r="H451" s="29" t="e">
        <f t="array" ref="H451">INDEX(A!$F$2:$F$1001,MATCH(EF!C451,A!$A$2:$A$1001,0))</f>
        <v>#N/A</v>
      </c>
      <c r="I451" s="29" t="e">
        <f t="array" ref="I451">INDEX(A!$G$2:$G$1001,MATCH(EF!C451,A!$A$2:$A$1001,0))</f>
        <v>#N/A</v>
      </c>
      <c r="J451" s="29" t="e">
        <f t="array" ref="J451">INDEX(A!$H$2:$H$1001,MATCH(EF!C451,A!$A$2:$A$1001,0))</f>
        <v>#N/A</v>
      </c>
      <c r="K451" s="29" t="e">
        <f t="array" ref="K451">INDEX(A!$I$2:$I$1001,MATCH(EF!C451,A!$A$2:$A$1001,0))</f>
        <v>#N/A</v>
      </c>
      <c r="L451" s="29" t="e">
        <f t="array" ref="L451">INDEX(A!$J$2:$J$1001,MATCH(EF!C451,A!$A$2:$A$1001,0))</f>
        <v>#N/A</v>
      </c>
      <c r="M451" s="29" t="e">
        <f t="array" ref="M451">INDEX(A!$K$2:$K$1001,MATCH(EF!C451,A!$A$2:$A$1001,0))</f>
        <v>#N/A</v>
      </c>
      <c r="N451" s="29" t="e">
        <f t="array" ref="N451">INDEX(A!$L$2:$L$1001,MATCH(EF!C451,A!$A$2:$A$1001,0))</f>
        <v>#N/A</v>
      </c>
      <c r="O451" s="30" t="e">
        <f t="shared" si="2"/>
        <v>#N/A</v>
      </c>
      <c r="P451" s="30" t="e">
        <f t="shared" si="3"/>
        <v>#N/A</v>
      </c>
      <c r="Q451" s="30" t="e">
        <f t="array" ref="Q451">IF(O451="7",IF(P451="000","Sin región al ser un intermunicipal",INDEX(B!$C$2:$C$126,MATCH(EF!P451,B!$A$2:$A$126,0))),"Sin región al ser un ente Estatal")</f>
        <v>#N/A</v>
      </c>
      <c r="R451" s="31" t="e">
        <f t="array" ref="R451">IF(O451="7",IF(P451="000","N/A",INDEX(B!$D$2:$D$126,MATCH(EF!P451,B!$A$2:$A$126,0))),B!$D$127)</f>
        <v>#N/A</v>
      </c>
      <c r="S451" s="31" t="e">
        <f t="array" ref="S451">IF(O451="7",IF(P451="000","N/A",INDEX(B!$E$2:$E$126,MATCH(EF!P451,B!$A$2:$A$126,0))),B!$E$127)</f>
        <v>#N/A</v>
      </c>
    </row>
    <row r="452" spans="1:19" ht="15.75" customHeight="1">
      <c r="A452" s="23">
        <f>COUNTIF(A!$A$2:$A$1001,"&lt;="&amp;A!A452)</f>
        <v>0</v>
      </c>
      <c r="B452" s="24">
        <v>451</v>
      </c>
      <c r="C452" s="29" t="e">
        <f t="array" ref="C452">INDEX(A!$A$2:$A$1001,MATCH(EF!B452,EF!$A$2:$A$1001,0))</f>
        <v>#N/A</v>
      </c>
      <c r="D452" s="29" t="e">
        <f t="array" ref="D452">INDEX(A!$B$2:$B$1001,MATCH(EF!C452,A!$A$2:$A$1001,0))</f>
        <v>#N/A</v>
      </c>
      <c r="E452" s="29" t="e">
        <f t="array" ref="E452">INDEX(A!$C$2:$C$1001,MATCH(EF!C452,A!$A$2:$A$1001,0))</f>
        <v>#N/A</v>
      </c>
      <c r="F452" s="29" t="e">
        <f t="array" ref="F452">INDEX(A!$D$2:$D$1001,MATCH(EF!C452,A!$A$2:$A$1001,0))</f>
        <v>#N/A</v>
      </c>
      <c r="G452" s="29" t="e">
        <f t="array" ref="G452">INDEX(A!$E$2:$E$1001,MATCH(EF!C452,A!$A$2:$A$1001,0))</f>
        <v>#N/A</v>
      </c>
      <c r="H452" s="29" t="e">
        <f t="array" ref="H452">INDEX(A!$F$2:$F$1001,MATCH(EF!C452,A!$A$2:$A$1001,0))</f>
        <v>#N/A</v>
      </c>
      <c r="I452" s="29" t="e">
        <f t="array" ref="I452">INDEX(A!$G$2:$G$1001,MATCH(EF!C452,A!$A$2:$A$1001,0))</f>
        <v>#N/A</v>
      </c>
      <c r="J452" s="29" t="e">
        <f t="array" ref="J452">INDEX(A!$H$2:$H$1001,MATCH(EF!C452,A!$A$2:$A$1001,0))</f>
        <v>#N/A</v>
      </c>
      <c r="K452" s="29" t="e">
        <f t="array" ref="K452">INDEX(A!$I$2:$I$1001,MATCH(EF!C452,A!$A$2:$A$1001,0))</f>
        <v>#N/A</v>
      </c>
      <c r="L452" s="29" t="e">
        <f t="array" ref="L452">INDEX(A!$J$2:$J$1001,MATCH(EF!C452,A!$A$2:$A$1001,0))</f>
        <v>#N/A</v>
      </c>
      <c r="M452" s="29" t="e">
        <f t="array" ref="M452">INDEX(A!$K$2:$K$1001,MATCH(EF!C452,A!$A$2:$A$1001,0))</f>
        <v>#N/A</v>
      </c>
      <c r="N452" s="29" t="e">
        <f t="array" ref="N452">INDEX(A!$L$2:$L$1001,MATCH(EF!C452,A!$A$2:$A$1001,0))</f>
        <v>#N/A</v>
      </c>
      <c r="O452" s="30" t="e">
        <f t="shared" si="2"/>
        <v>#N/A</v>
      </c>
      <c r="P452" s="30" t="e">
        <f t="shared" si="3"/>
        <v>#N/A</v>
      </c>
      <c r="Q452" s="30" t="e">
        <f t="array" ref="Q452">IF(O452="7",IF(P452="000","Sin región al ser un intermunicipal",INDEX(B!$C$2:$C$126,MATCH(EF!P452,B!$A$2:$A$126,0))),"Sin región al ser un ente Estatal")</f>
        <v>#N/A</v>
      </c>
      <c r="R452" s="31" t="e">
        <f t="array" ref="R452">IF(O452="7",IF(P452="000","N/A",INDEX(B!$D$2:$D$126,MATCH(EF!P452,B!$A$2:$A$126,0))),B!$D$127)</f>
        <v>#N/A</v>
      </c>
      <c r="S452" s="31" t="e">
        <f t="array" ref="S452">IF(O452="7",IF(P452="000","N/A",INDEX(B!$E$2:$E$126,MATCH(EF!P452,B!$A$2:$A$126,0))),B!$E$127)</f>
        <v>#N/A</v>
      </c>
    </row>
    <row r="453" spans="1:19" ht="15.75" customHeight="1">
      <c r="A453" s="23">
        <f>COUNTIF(A!$A$2:$A$1001,"&lt;="&amp;A!A453)</f>
        <v>0</v>
      </c>
      <c r="B453" s="24">
        <v>452</v>
      </c>
      <c r="C453" s="29" t="e">
        <f t="array" ref="C453">INDEX(A!$A$2:$A$1001,MATCH(EF!B453,EF!$A$2:$A$1001,0))</f>
        <v>#N/A</v>
      </c>
      <c r="D453" s="29" t="e">
        <f t="array" ref="D453">INDEX(A!$B$2:$B$1001,MATCH(EF!C453,A!$A$2:$A$1001,0))</f>
        <v>#N/A</v>
      </c>
      <c r="E453" s="29" t="e">
        <f t="array" ref="E453">INDEX(A!$C$2:$C$1001,MATCH(EF!C453,A!$A$2:$A$1001,0))</f>
        <v>#N/A</v>
      </c>
      <c r="F453" s="29" t="e">
        <f t="array" ref="F453">INDEX(A!$D$2:$D$1001,MATCH(EF!C453,A!$A$2:$A$1001,0))</f>
        <v>#N/A</v>
      </c>
      <c r="G453" s="29" t="e">
        <f t="array" ref="G453">INDEX(A!$E$2:$E$1001,MATCH(EF!C453,A!$A$2:$A$1001,0))</f>
        <v>#N/A</v>
      </c>
      <c r="H453" s="29" t="e">
        <f t="array" ref="H453">INDEX(A!$F$2:$F$1001,MATCH(EF!C453,A!$A$2:$A$1001,0))</f>
        <v>#N/A</v>
      </c>
      <c r="I453" s="29" t="e">
        <f t="array" ref="I453">INDEX(A!$G$2:$G$1001,MATCH(EF!C453,A!$A$2:$A$1001,0))</f>
        <v>#N/A</v>
      </c>
      <c r="J453" s="29" t="e">
        <f t="array" ref="J453">INDEX(A!$H$2:$H$1001,MATCH(EF!C453,A!$A$2:$A$1001,0))</f>
        <v>#N/A</v>
      </c>
      <c r="K453" s="29" t="e">
        <f t="array" ref="K453">INDEX(A!$I$2:$I$1001,MATCH(EF!C453,A!$A$2:$A$1001,0))</f>
        <v>#N/A</v>
      </c>
      <c r="L453" s="29" t="e">
        <f t="array" ref="L453">INDEX(A!$J$2:$J$1001,MATCH(EF!C453,A!$A$2:$A$1001,0))</f>
        <v>#N/A</v>
      </c>
      <c r="M453" s="29" t="e">
        <f t="array" ref="M453">INDEX(A!$K$2:$K$1001,MATCH(EF!C453,A!$A$2:$A$1001,0))</f>
        <v>#N/A</v>
      </c>
      <c r="N453" s="29" t="e">
        <f t="array" ref="N453">INDEX(A!$L$2:$L$1001,MATCH(EF!C453,A!$A$2:$A$1001,0))</f>
        <v>#N/A</v>
      </c>
      <c r="O453" s="30" t="e">
        <f t="shared" si="2"/>
        <v>#N/A</v>
      </c>
      <c r="P453" s="30" t="e">
        <f t="shared" si="3"/>
        <v>#N/A</v>
      </c>
      <c r="Q453" s="30" t="e">
        <f t="array" ref="Q453">IF(O453="7",IF(P453="000","Sin región al ser un intermunicipal",INDEX(B!$C$2:$C$126,MATCH(EF!P453,B!$A$2:$A$126,0))),"Sin región al ser un ente Estatal")</f>
        <v>#N/A</v>
      </c>
      <c r="R453" s="31" t="e">
        <f t="array" ref="R453">IF(O453="7",IF(P453="000","N/A",INDEX(B!$D$2:$D$126,MATCH(EF!P453,B!$A$2:$A$126,0))),B!$D$127)</f>
        <v>#N/A</v>
      </c>
      <c r="S453" s="31" t="e">
        <f t="array" ref="S453">IF(O453="7",IF(P453="000","N/A",INDEX(B!$E$2:$E$126,MATCH(EF!P453,B!$A$2:$A$126,0))),B!$E$127)</f>
        <v>#N/A</v>
      </c>
    </row>
    <row r="454" spans="1:19" ht="15.75" customHeight="1">
      <c r="A454" s="23">
        <f>COUNTIF(A!$A$2:$A$1001,"&lt;="&amp;A!A454)</f>
        <v>0</v>
      </c>
      <c r="B454" s="24">
        <v>453</v>
      </c>
      <c r="C454" s="29" t="e">
        <f t="array" ref="C454">INDEX(A!$A$2:$A$1001,MATCH(EF!B454,EF!$A$2:$A$1001,0))</f>
        <v>#N/A</v>
      </c>
      <c r="D454" s="29" t="e">
        <f t="array" ref="D454">INDEX(A!$B$2:$B$1001,MATCH(EF!C454,A!$A$2:$A$1001,0))</f>
        <v>#N/A</v>
      </c>
      <c r="E454" s="29" t="e">
        <f t="array" ref="E454">INDEX(A!$C$2:$C$1001,MATCH(EF!C454,A!$A$2:$A$1001,0))</f>
        <v>#N/A</v>
      </c>
      <c r="F454" s="29" t="e">
        <f t="array" ref="F454">INDEX(A!$D$2:$D$1001,MATCH(EF!C454,A!$A$2:$A$1001,0))</f>
        <v>#N/A</v>
      </c>
      <c r="G454" s="29" t="e">
        <f t="array" ref="G454">INDEX(A!$E$2:$E$1001,MATCH(EF!C454,A!$A$2:$A$1001,0))</f>
        <v>#N/A</v>
      </c>
      <c r="H454" s="29" t="e">
        <f t="array" ref="H454">INDEX(A!$F$2:$F$1001,MATCH(EF!C454,A!$A$2:$A$1001,0))</f>
        <v>#N/A</v>
      </c>
      <c r="I454" s="29" t="e">
        <f t="array" ref="I454">INDEX(A!$G$2:$G$1001,MATCH(EF!C454,A!$A$2:$A$1001,0))</f>
        <v>#N/A</v>
      </c>
      <c r="J454" s="29" t="e">
        <f t="array" ref="J454">INDEX(A!$H$2:$H$1001,MATCH(EF!C454,A!$A$2:$A$1001,0))</f>
        <v>#N/A</v>
      </c>
      <c r="K454" s="29" t="e">
        <f t="array" ref="K454">INDEX(A!$I$2:$I$1001,MATCH(EF!C454,A!$A$2:$A$1001,0))</f>
        <v>#N/A</v>
      </c>
      <c r="L454" s="29" t="e">
        <f t="array" ref="L454">INDEX(A!$J$2:$J$1001,MATCH(EF!C454,A!$A$2:$A$1001,0))</f>
        <v>#N/A</v>
      </c>
      <c r="M454" s="29" t="e">
        <f t="array" ref="M454">INDEX(A!$K$2:$K$1001,MATCH(EF!C454,A!$A$2:$A$1001,0))</f>
        <v>#N/A</v>
      </c>
      <c r="N454" s="29" t="e">
        <f t="array" ref="N454">INDEX(A!$L$2:$L$1001,MATCH(EF!C454,A!$A$2:$A$1001,0))</f>
        <v>#N/A</v>
      </c>
      <c r="O454" s="30" t="e">
        <f t="shared" si="2"/>
        <v>#N/A</v>
      </c>
      <c r="P454" s="30" t="e">
        <f t="shared" si="3"/>
        <v>#N/A</v>
      </c>
      <c r="Q454" s="30" t="e">
        <f t="array" ref="Q454">IF(O454="7",IF(P454="000","Sin región al ser un intermunicipal",INDEX(B!$C$2:$C$126,MATCH(EF!P454,B!$A$2:$A$126,0))),"Sin región al ser un ente Estatal")</f>
        <v>#N/A</v>
      </c>
      <c r="R454" s="31" t="e">
        <f t="array" ref="R454">IF(O454="7",IF(P454="000","N/A",INDEX(B!$D$2:$D$126,MATCH(EF!P454,B!$A$2:$A$126,0))),B!$D$127)</f>
        <v>#N/A</v>
      </c>
      <c r="S454" s="31" t="e">
        <f t="array" ref="S454">IF(O454="7",IF(P454="000","N/A",INDEX(B!$E$2:$E$126,MATCH(EF!P454,B!$A$2:$A$126,0))),B!$E$127)</f>
        <v>#N/A</v>
      </c>
    </row>
    <row r="455" spans="1:19" ht="15.75" customHeight="1">
      <c r="A455" s="23">
        <f>COUNTIF(A!$A$2:$A$1001,"&lt;="&amp;A!A455)</f>
        <v>0</v>
      </c>
      <c r="B455" s="24">
        <v>454</v>
      </c>
      <c r="C455" s="29" t="e">
        <f t="array" ref="C455">INDEX(A!$A$2:$A$1001,MATCH(EF!B455,EF!$A$2:$A$1001,0))</f>
        <v>#N/A</v>
      </c>
      <c r="D455" s="29" t="e">
        <f t="array" ref="D455">INDEX(A!$B$2:$B$1001,MATCH(EF!C455,A!$A$2:$A$1001,0))</f>
        <v>#N/A</v>
      </c>
      <c r="E455" s="29" t="e">
        <f t="array" ref="E455">INDEX(A!$C$2:$C$1001,MATCH(EF!C455,A!$A$2:$A$1001,0))</f>
        <v>#N/A</v>
      </c>
      <c r="F455" s="29" t="e">
        <f t="array" ref="F455">INDEX(A!$D$2:$D$1001,MATCH(EF!C455,A!$A$2:$A$1001,0))</f>
        <v>#N/A</v>
      </c>
      <c r="G455" s="29" t="e">
        <f t="array" ref="G455">INDEX(A!$E$2:$E$1001,MATCH(EF!C455,A!$A$2:$A$1001,0))</f>
        <v>#N/A</v>
      </c>
      <c r="H455" s="29" t="e">
        <f t="array" ref="H455">INDEX(A!$F$2:$F$1001,MATCH(EF!C455,A!$A$2:$A$1001,0))</f>
        <v>#N/A</v>
      </c>
      <c r="I455" s="29" t="e">
        <f t="array" ref="I455">INDEX(A!$G$2:$G$1001,MATCH(EF!C455,A!$A$2:$A$1001,0))</f>
        <v>#N/A</v>
      </c>
      <c r="J455" s="29" t="e">
        <f t="array" ref="J455">INDEX(A!$H$2:$H$1001,MATCH(EF!C455,A!$A$2:$A$1001,0))</f>
        <v>#N/A</v>
      </c>
      <c r="K455" s="29" t="e">
        <f t="array" ref="K455">INDEX(A!$I$2:$I$1001,MATCH(EF!C455,A!$A$2:$A$1001,0))</f>
        <v>#N/A</v>
      </c>
      <c r="L455" s="29" t="e">
        <f t="array" ref="L455">INDEX(A!$J$2:$J$1001,MATCH(EF!C455,A!$A$2:$A$1001,0))</f>
        <v>#N/A</v>
      </c>
      <c r="M455" s="29" t="e">
        <f t="array" ref="M455">INDEX(A!$K$2:$K$1001,MATCH(EF!C455,A!$A$2:$A$1001,0))</f>
        <v>#N/A</v>
      </c>
      <c r="N455" s="29" t="e">
        <f t="array" ref="N455">INDEX(A!$L$2:$L$1001,MATCH(EF!C455,A!$A$2:$A$1001,0))</f>
        <v>#N/A</v>
      </c>
      <c r="O455" s="30" t="e">
        <f t="shared" si="2"/>
        <v>#N/A</v>
      </c>
      <c r="P455" s="30" t="e">
        <f t="shared" si="3"/>
        <v>#N/A</v>
      </c>
      <c r="Q455" s="30" t="e">
        <f t="array" ref="Q455">IF(O455="7",IF(P455="000","Sin región al ser un intermunicipal",INDEX(B!$C$2:$C$126,MATCH(EF!P455,B!$A$2:$A$126,0))),"Sin región al ser un ente Estatal")</f>
        <v>#N/A</v>
      </c>
      <c r="R455" s="31" t="e">
        <f t="array" ref="R455">IF(O455="7",IF(P455="000","N/A",INDEX(B!$D$2:$D$126,MATCH(EF!P455,B!$A$2:$A$126,0))),B!$D$127)</f>
        <v>#N/A</v>
      </c>
      <c r="S455" s="31" t="e">
        <f t="array" ref="S455">IF(O455="7",IF(P455="000","N/A",INDEX(B!$E$2:$E$126,MATCH(EF!P455,B!$A$2:$A$126,0))),B!$E$127)</f>
        <v>#N/A</v>
      </c>
    </row>
    <row r="456" spans="1:19" ht="15.75" customHeight="1">
      <c r="A456" s="23">
        <f>COUNTIF(A!$A$2:$A$1001,"&lt;="&amp;A!A456)</f>
        <v>0</v>
      </c>
      <c r="B456" s="24">
        <v>455</v>
      </c>
      <c r="C456" s="29" t="e">
        <f t="array" ref="C456">INDEX(A!$A$2:$A$1001,MATCH(EF!B456,EF!$A$2:$A$1001,0))</f>
        <v>#N/A</v>
      </c>
      <c r="D456" s="29" t="e">
        <f t="array" ref="D456">INDEX(A!$B$2:$B$1001,MATCH(EF!C456,A!$A$2:$A$1001,0))</f>
        <v>#N/A</v>
      </c>
      <c r="E456" s="29" t="e">
        <f t="array" ref="E456">INDEX(A!$C$2:$C$1001,MATCH(EF!C456,A!$A$2:$A$1001,0))</f>
        <v>#N/A</v>
      </c>
      <c r="F456" s="29" t="e">
        <f t="array" ref="F456">INDEX(A!$D$2:$D$1001,MATCH(EF!C456,A!$A$2:$A$1001,0))</f>
        <v>#N/A</v>
      </c>
      <c r="G456" s="29" t="e">
        <f t="array" ref="G456">INDEX(A!$E$2:$E$1001,MATCH(EF!C456,A!$A$2:$A$1001,0))</f>
        <v>#N/A</v>
      </c>
      <c r="H456" s="29" t="e">
        <f t="array" ref="H456">INDEX(A!$F$2:$F$1001,MATCH(EF!C456,A!$A$2:$A$1001,0))</f>
        <v>#N/A</v>
      </c>
      <c r="I456" s="29" t="e">
        <f t="array" ref="I456">INDEX(A!$G$2:$G$1001,MATCH(EF!C456,A!$A$2:$A$1001,0))</f>
        <v>#N/A</v>
      </c>
      <c r="J456" s="29" t="e">
        <f t="array" ref="J456">INDEX(A!$H$2:$H$1001,MATCH(EF!C456,A!$A$2:$A$1001,0))</f>
        <v>#N/A</v>
      </c>
      <c r="K456" s="29" t="e">
        <f t="array" ref="K456">INDEX(A!$I$2:$I$1001,MATCH(EF!C456,A!$A$2:$A$1001,0))</f>
        <v>#N/A</v>
      </c>
      <c r="L456" s="29" t="e">
        <f t="array" ref="L456">INDEX(A!$J$2:$J$1001,MATCH(EF!C456,A!$A$2:$A$1001,0))</f>
        <v>#N/A</v>
      </c>
      <c r="M456" s="29" t="e">
        <f t="array" ref="M456">INDEX(A!$K$2:$K$1001,MATCH(EF!C456,A!$A$2:$A$1001,0))</f>
        <v>#N/A</v>
      </c>
      <c r="N456" s="29" t="e">
        <f t="array" ref="N456">INDEX(A!$L$2:$L$1001,MATCH(EF!C456,A!$A$2:$A$1001,0))</f>
        <v>#N/A</v>
      </c>
      <c r="O456" s="30" t="e">
        <f t="shared" si="2"/>
        <v>#N/A</v>
      </c>
      <c r="P456" s="30" t="e">
        <f t="shared" si="3"/>
        <v>#N/A</v>
      </c>
      <c r="Q456" s="30" t="e">
        <f t="array" ref="Q456">IF(O456="7",IF(P456="000","Sin región al ser un intermunicipal",INDEX(B!$C$2:$C$126,MATCH(EF!P456,B!$A$2:$A$126,0))),"Sin región al ser un ente Estatal")</f>
        <v>#N/A</v>
      </c>
      <c r="R456" s="31" t="e">
        <f t="array" ref="R456">IF(O456="7",IF(P456="000","N/A",INDEX(B!$D$2:$D$126,MATCH(EF!P456,B!$A$2:$A$126,0))),B!$D$127)</f>
        <v>#N/A</v>
      </c>
      <c r="S456" s="31" t="e">
        <f t="array" ref="S456">IF(O456="7",IF(P456="000","N/A",INDEX(B!$E$2:$E$126,MATCH(EF!P456,B!$A$2:$A$126,0))),B!$E$127)</f>
        <v>#N/A</v>
      </c>
    </row>
    <row r="457" spans="1:19" ht="15.75" customHeight="1">
      <c r="A457" s="23">
        <f>COUNTIF(A!$A$2:$A$1001,"&lt;="&amp;A!A457)</f>
        <v>0</v>
      </c>
      <c r="B457" s="24">
        <v>456</v>
      </c>
      <c r="C457" s="29" t="e">
        <f t="array" ref="C457">INDEX(A!$A$2:$A$1001,MATCH(EF!B457,EF!$A$2:$A$1001,0))</f>
        <v>#N/A</v>
      </c>
      <c r="D457" s="29" t="e">
        <f t="array" ref="D457">INDEX(A!$B$2:$B$1001,MATCH(EF!C457,A!$A$2:$A$1001,0))</f>
        <v>#N/A</v>
      </c>
      <c r="E457" s="29" t="e">
        <f t="array" ref="E457">INDEX(A!$C$2:$C$1001,MATCH(EF!C457,A!$A$2:$A$1001,0))</f>
        <v>#N/A</v>
      </c>
      <c r="F457" s="29" t="e">
        <f t="array" ref="F457">INDEX(A!$D$2:$D$1001,MATCH(EF!C457,A!$A$2:$A$1001,0))</f>
        <v>#N/A</v>
      </c>
      <c r="G457" s="29" t="e">
        <f t="array" ref="G457">INDEX(A!$E$2:$E$1001,MATCH(EF!C457,A!$A$2:$A$1001,0))</f>
        <v>#N/A</v>
      </c>
      <c r="H457" s="29" t="e">
        <f t="array" ref="H457">INDEX(A!$F$2:$F$1001,MATCH(EF!C457,A!$A$2:$A$1001,0))</f>
        <v>#N/A</v>
      </c>
      <c r="I457" s="29" t="e">
        <f t="array" ref="I457">INDEX(A!$G$2:$G$1001,MATCH(EF!C457,A!$A$2:$A$1001,0))</f>
        <v>#N/A</v>
      </c>
      <c r="J457" s="29" t="e">
        <f t="array" ref="J457">INDEX(A!$H$2:$H$1001,MATCH(EF!C457,A!$A$2:$A$1001,0))</f>
        <v>#N/A</v>
      </c>
      <c r="K457" s="29" t="e">
        <f t="array" ref="K457">INDEX(A!$I$2:$I$1001,MATCH(EF!C457,A!$A$2:$A$1001,0))</f>
        <v>#N/A</v>
      </c>
      <c r="L457" s="29" t="e">
        <f t="array" ref="L457">INDEX(A!$J$2:$J$1001,MATCH(EF!C457,A!$A$2:$A$1001,0))</f>
        <v>#N/A</v>
      </c>
      <c r="M457" s="29" t="e">
        <f t="array" ref="M457">INDEX(A!$K$2:$K$1001,MATCH(EF!C457,A!$A$2:$A$1001,0))</f>
        <v>#N/A</v>
      </c>
      <c r="N457" s="29" t="e">
        <f t="array" ref="N457">INDEX(A!$L$2:$L$1001,MATCH(EF!C457,A!$A$2:$A$1001,0))</f>
        <v>#N/A</v>
      </c>
      <c r="O457" s="30" t="e">
        <f t="shared" si="2"/>
        <v>#N/A</v>
      </c>
      <c r="P457" s="30" t="e">
        <f t="shared" si="3"/>
        <v>#N/A</v>
      </c>
      <c r="Q457" s="30" t="e">
        <f t="array" ref="Q457">IF(O457="7",IF(P457="000","Sin región al ser un intermunicipal",INDEX(B!$C$2:$C$126,MATCH(EF!P457,B!$A$2:$A$126,0))),"Sin región al ser un ente Estatal")</f>
        <v>#N/A</v>
      </c>
      <c r="R457" s="31" t="e">
        <f t="array" ref="R457">IF(O457="7",IF(P457="000","N/A",INDEX(B!$D$2:$D$126,MATCH(EF!P457,B!$A$2:$A$126,0))),B!$D$127)</f>
        <v>#N/A</v>
      </c>
      <c r="S457" s="31" t="e">
        <f t="array" ref="S457">IF(O457="7",IF(P457="000","N/A",INDEX(B!$E$2:$E$126,MATCH(EF!P457,B!$A$2:$A$126,0))),B!$E$127)</f>
        <v>#N/A</v>
      </c>
    </row>
    <row r="458" spans="1:19" ht="15.75" customHeight="1">
      <c r="A458" s="23">
        <f>COUNTIF(A!$A$2:$A$1001,"&lt;="&amp;A!A458)</f>
        <v>0</v>
      </c>
      <c r="B458" s="24">
        <v>457</v>
      </c>
      <c r="C458" s="29" t="e">
        <f t="array" ref="C458">INDEX(A!$A$2:$A$1001,MATCH(EF!B458,EF!$A$2:$A$1001,0))</f>
        <v>#N/A</v>
      </c>
      <c r="D458" s="29" t="e">
        <f t="array" ref="D458">INDEX(A!$B$2:$B$1001,MATCH(EF!C458,A!$A$2:$A$1001,0))</f>
        <v>#N/A</v>
      </c>
      <c r="E458" s="29" t="e">
        <f t="array" ref="E458">INDEX(A!$C$2:$C$1001,MATCH(EF!C458,A!$A$2:$A$1001,0))</f>
        <v>#N/A</v>
      </c>
      <c r="F458" s="29" t="e">
        <f t="array" ref="F458">INDEX(A!$D$2:$D$1001,MATCH(EF!C458,A!$A$2:$A$1001,0))</f>
        <v>#N/A</v>
      </c>
      <c r="G458" s="29" t="e">
        <f t="array" ref="G458">INDEX(A!$E$2:$E$1001,MATCH(EF!C458,A!$A$2:$A$1001,0))</f>
        <v>#N/A</v>
      </c>
      <c r="H458" s="29" t="e">
        <f t="array" ref="H458">INDEX(A!$F$2:$F$1001,MATCH(EF!C458,A!$A$2:$A$1001,0))</f>
        <v>#N/A</v>
      </c>
      <c r="I458" s="29" t="e">
        <f t="array" ref="I458">INDEX(A!$G$2:$G$1001,MATCH(EF!C458,A!$A$2:$A$1001,0))</f>
        <v>#N/A</v>
      </c>
      <c r="J458" s="29" t="e">
        <f t="array" ref="J458">INDEX(A!$H$2:$H$1001,MATCH(EF!C458,A!$A$2:$A$1001,0))</f>
        <v>#N/A</v>
      </c>
      <c r="K458" s="29" t="e">
        <f t="array" ref="K458">INDEX(A!$I$2:$I$1001,MATCH(EF!C458,A!$A$2:$A$1001,0))</f>
        <v>#N/A</v>
      </c>
      <c r="L458" s="29" t="e">
        <f t="array" ref="L458">INDEX(A!$J$2:$J$1001,MATCH(EF!C458,A!$A$2:$A$1001,0))</f>
        <v>#N/A</v>
      </c>
      <c r="M458" s="29" t="e">
        <f t="array" ref="M458">INDEX(A!$K$2:$K$1001,MATCH(EF!C458,A!$A$2:$A$1001,0))</f>
        <v>#N/A</v>
      </c>
      <c r="N458" s="29" t="e">
        <f t="array" ref="N458">INDEX(A!$L$2:$L$1001,MATCH(EF!C458,A!$A$2:$A$1001,0))</f>
        <v>#N/A</v>
      </c>
      <c r="O458" s="30" t="e">
        <f t="shared" si="2"/>
        <v>#N/A</v>
      </c>
      <c r="P458" s="30" t="e">
        <f t="shared" si="3"/>
        <v>#N/A</v>
      </c>
      <c r="Q458" s="30" t="e">
        <f t="array" ref="Q458">IF(O458="7",IF(P458="000","Sin región al ser un intermunicipal",INDEX(B!$C$2:$C$126,MATCH(EF!P458,B!$A$2:$A$126,0))),"Sin región al ser un ente Estatal")</f>
        <v>#N/A</v>
      </c>
      <c r="R458" s="31" t="e">
        <f t="array" ref="R458">IF(O458="7",IF(P458="000","N/A",INDEX(B!$D$2:$D$126,MATCH(EF!P458,B!$A$2:$A$126,0))),B!$D$127)</f>
        <v>#N/A</v>
      </c>
      <c r="S458" s="31" t="e">
        <f t="array" ref="S458">IF(O458="7",IF(P458="000","N/A",INDEX(B!$E$2:$E$126,MATCH(EF!P458,B!$A$2:$A$126,0))),B!$E$127)</f>
        <v>#N/A</v>
      </c>
    </row>
    <row r="459" spans="1:19" ht="15.75" customHeight="1">
      <c r="A459" s="23">
        <f>COUNTIF(A!$A$2:$A$1001,"&lt;="&amp;A!A459)</f>
        <v>0</v>
      </c>
      <c r="B459" s="24">
        <v>458</v>
      </c>
      <c r="C459" s="29" t="e">
        <f t="array" ref="C459">INDEX(A!$A$2:$A$1001,MATCH(EF!B459,EF!$A$2:$A$1001,0))</f>
        <v>#N/A</v>
      </c>
      <c r="D459" s="29" t="e">
        <f t="array" ref="D459">INDEX(A!$B$2:$B$1001,MATCH(EF!C459,A!$A$2:$A$1001,0))</f>
        <v>#N/A</v>
      </c>
      <c r="E459" s="29" t="e">
        <f t="array" ref="E459">INDEX(A!$C$2:$C$1001,MATCH(EF!C459,A!$A$2:$A$1001,0))</f>
        <v>#N/A</v>
      </c>
      <c r="F459" s="29" t="e">
        <f t="array" ref="F459">INDEX(A!$D$2:$D$1001,MATCH(EF!C459,A!$A$2:$A$1001,0))</f>
        <v>#N/A</v>
      </c>
      <c r="G459" s="29" t="e">
        <f t="array" ref="G459">INDEX(A!$E$2:$E$1001,MATCH(EF!C459,A!$A$2:$A$1001,0))</f>
        <v>#N/A</v>
      </c>
      <c r="H459" s="29" t="e">
        <f t="array" ref="H459">INDEX(A!$F$2:$F$1001,MATCH(EF!C459,A!$A$2:$A$1001,0))</f>
        <v>#N/A</v>
      </c>
      <c r="I459" s="29" t="e">
        <f t="array" ref="I459">INDEX(A!$G$2:$G$1001,MATCH(EF!C459,A!$A$2:$A$1001,0))</f>
        <v>#N/A</v>
      </c>
      <c r="J459" s="29" t="e">
        <f t="array" ref="J459">INDEX(A!$H$2:$H$1001,MATCH(EF!C459,A!$A$2:$A$1001,0))</f>
        <v>#N/A</v>
      </c>
      <c r="K459" s="29" t="e">
        <f t="array" ref="K459">INDEX(A!$I$2:$I$1001,MATCH(EF!C459,A!$A$2:$A$1001,0))</f>
        <v>#N/A</v>
      </c>
      <c r="L459" s="29" t="e">
        <f t="array" ref="L459">INDEX(A!$J$2:$J$1001,MATCH(EF!C459,A!$A$2:$A$1001,0))</f>
        <v>#N/A</v>
      </c>
      <c r="M459" s="29" t="e">
        <f t="array" ref="M459">INDEX(A!$K$2:$K$1001,MATCH(EF!C459,A!$A$2:$A$1001,0))</f>
        <v>#N/A</v>
      </c>
      <c r="N459" s="29" t="e">
        <f t="array" ref="N459">INDEX(A!$L$2:$L$1001,MATCH(EF!C459,A!$A$2:$A$1001,0))</f>
        <v>#N/A</v>
      </c>
      <c r="O459" s="30" t="e">
        <f t="shared" si="2"/>
        <v>#N/A</v>
      </c>
      <c r="P459" s="30" t="e">
        <f t="shared" si="3"/>
        <v>#N/A</v>
      </c>
      <c r="Q459" s="30" t="e">
        <f t="array" ref="Q459">IF(O459="7",IF(P459="000","Sin región al ser un intermunicipal",INDEX(B!$C$2:$C$126,MATCH(EF!P459,B!$A$2:$A$126,0))),"Sin región al ser un ente Estatal")</f>
        <v>#N/A</v>
      </c>
      <c r="R459" s="31" t="e">
        <f t="array" ref="R459">IF(O459="7",IF(P459="000","N/A",INDEX(B!$D$2:$D$126,MATCH(EF!P459,B!$A$2:$A$126,0))),B!$D$127)</f>
        <v>#N/A</v>
      </c>
      <c r="S459" s="31" t="e">
        <f t="array" ref="S459">IF(O459="7",IF(P459="000","N/A",INDEX(B!$E$2:$E$126,MATCH(EF!P459,B!$A$2:$A$126,0))),B!$E$127)</f>
        <v>#N/A</v>
      </c>
    </row>
    <row r="460" spans="1:19" ht="15.75" customHeight="1">
      <c r="A460" s="23">
        <f>COUNTIF(A!$A$2:$A$1001,"&lt;="&amp;A!A460)</f>
        <v>0</v>
      </c>
      <c r="B460" s="24">
        <v>459</v>
      </c>
      <c r="C460" s="29" t="e">
        <f t="array" ref="C460">INDEX(A!$A$2:$A$1001,MATCH(EF!B460,EF!$A$2:$A$1001,0))</f>
        <v>#N/A</v>
      </c>
      <c r="D460" s="29" t="e">
        <f t="array" ref="D460">INDEX(A!$B$2:$B$1001,MATCH(EF!C460,A!$A$2:$A$1001,0))</f>
        <v>#N/A</v>
      </c>
      <c r="E460" s="29" t="e">
        <f t="array" ref="E460">INDEX(A!$C$2:$C$1001,MATCH(EF!C460,A!$A$2:$A$1001,0))</f>
        <v>#N/A</v>
      </c>
      <c r="F460" s="29" t="e">
        <f t="array" ref="F460">INDEX(A!$D$2:$D$1001,MATCH(EF!C460,A!$A$2:$A$1001,0))</f>
        <v>#N/A</v>
      </c>
      <c r="G460" s="29" t="e">
        <f t="array" ref="G460">INDEX(A!$E$2:$E$1001,MATCH(EF!C460,A!$A$2:$A$1001,0))</f>
        <v>#N/A</v>
      </c>
      <c r="H460" s="29" t="e">
        <f t="array" ref="H460">INDEX(A!$F$2:$F$1001,MATCH(EF!C460,A!$A$2:$A$1001,0))</f>
        <v>#N/A</v>
      </c>
      <c r="I460" s="29" t="e">
        <f t="array" ref="I460">INDEX(A!$G$2:$G$1001,MATCH(EF!C460,A!$A$2:$A$1001,0))</f>
        <v>#N/A</v>
      </c>
      <c r="J460" s="29" t="e">
        <f t="array" ref="J460">INDEX(A!$H$2:$H$1001,MATCH(EF!C460,A!$A$2:$A$1001,0))</f>
        <v>#N/A</v>
      </c>
      <c r="K460" s="29" t="e">
        <f t="array" ref="K460">INDEX(A!$I$2:$I$1001,MATCH(EF!C460,A!$A$2:$A$1001,0))</f>
        <v>#N/A</v>
      </c>
      <c r="L460" s="29" t="e">
        <f t="array" ref="L460">INDEX(A!$J$2:$J$1001,MATCH(EF!C460,A!$A$2:$A$1001,0))</f>
        <v>#N/A</v>
      </c>
      <c r="M460" s="29" t="e">
        <f t="array" ref="M460">INDEX(A!$K$2:$K$1001,MATCH(EF!C460,A!$A$2:$A$1001,0))</f>
        <v>#N/A</v>
      </c>
      <c r="N460" s="29" t="e">
        <f t="array" ref="N460">INDEX(A!$L$2:$L$1001,MATCH(EF!C460,A!$A$2:$A$1001,0))</f>
        <v>#N/A</v>
      </c>
      <c r="O460" s="30" t="e">
        <f t="shared" si="2"/>
        <v>#N/A</v>
      </c>
      <c r="P460" s="30" t="e">
        <f t="shared" si="3"/>
        <v>#N/A</v>
      </c>
      <c r="Q460" s="30" t="e">
        <f t="array" ref="Q460">IF(O460="7",IF(P460="000","Sin región al ser un intermunicipal",INDEX(B!$C$2:$C$126,MATCH(EF!P460,B!$A$2:$A$126,0))),"Sin región al ser un ente Estatal")</f>
        <v>#N/A</v>
      </c>
      <c r="R460" s="31" t="e">
        <f t="array" ref="R460">IF(O460="7",IF(P460="000","N/A",INDEX(B!$D$2:$D$126,MATCH(EF!P460,B!$A$2:$A$126,0))),B!$D$127)</f>
        <v>#N/A</v>
      </c>
      <c r="S460" s="31" t="e">
        <f t="array" ref="S460">IF(O460="7",IF(P460="000","N/A",INDEX(B!$E$2:$E$126,MATCH(EF!P460,B!$A$2:$A$126,0))),B!$E$127)</f>
        <v>#N/A</v>
      </c>
    </row>
    <row r="461" spans="1:19" ht="15.75" customHeight="1">
      <c r="A461" s="23">
        <f>COUNTIF(A!$A$2:$A$1001,"&lt;="&amp;A!A461)</f>
        <v>0</v>
      </c>
      <c r="B461" s="24">
        <v>460</v>
      </c>
      <c r="C461" s="29" t="e">
        <f t="array" ref="C461">INDEX(A!$A$2:$A$1001,MATCH(EF!B461,EF!$A$2:$A$1001,0))</f>
        <v>#N/A</v>
      </c>
      <c r="D461" s="29" t="e">
        <f t="array" ref="D461">INDEX(A!$B$2:$B$1001,MATCH(EF!C461,A!$A$2:$A$1001,0))</f>
        <v>#N/A</v>
      </c>
      <c r="E461" s="29" t="e">
        <f t="array" ref="E461">INDEX(A!$C$2:$C$1001,MATCH(EF!C461,A!$A$2:$A$1001,0))</f>
        <v>#N/A</v>
      </c>
      <c r="F461" s="29" t="e">
        <f t="array" ref="F461">INDEX(A!$D$2:$D$1001,MATCH(EF!C461,A!$A$2:$A$1001,0))</f>
        <v>#N/A</v>
      </c>
      <c r="G461" s="29" t="e">
        <f t="array" ref="G461">INDEX(A!$E$2:$E$1001,MATCH(EF!C461,A!$A$2:$A$1001,0))</f>
        <v>#N/A</v>
      </c>
      <c r="H461" s="29" t="e">
        <f t="array" ref="H461">INDEX(A!$F$2:$F$1001,MATCH(EF!C461,A!$A$2:$A$1001,0))</f>
        <v>#N/A</v>
      </c>
      <c r="I461" s="29" t="e">
        <f t="array" ref="I461">INDEX(A!$G$2:$G$1001,MATCH(EF!C461,A!$A$2:$A$1001,0))</f>
        <v>#N/A</v>
      </c>
      <c r="J461" s="29" t="e">
        <f t="array" ref="J461">INDEX(A!$H$2:$H$1001,MATCH(EF!C461,A!$A$2:$A$1001,0))</f>
        <v>#N/A</v>
      </c>
      <c r="K461" s="29" t="e">
        <f t="array" ref="K461">INDEX(A!$I$2:$I$1001,MATCH(EF!C461,A!$A$2:$A$1001,0))</f>
        <v>#N/A</v>
      </c>
      <c r="L461" s="29" t="e">
        <f t="array" ref="L461">INDEX(A!$J$2:$J$1001,MATCH(EF!C461,A!$A$2:$A$1001,0))</f>
        <v>#N/A</v>
      </c>
      <c r="M461" s="29" t="e">
        <f t="array" ref="M461">INDEX(A!$K$2:$K$1001,MATCH(EF!C461,A!$A$2:$A$1001,0))</f>
        <v>#N/A</v>
      </c>
      <c r="N461" s="29" t="e">
        <f t="array" ref="N461">INDEX(A!$L$2:$L$1001,MATCH(EF!C461,A!$A$2:$A$1001,0))</f>
        <v>#N/A</v>
      </c>
      <c r="O461" s="30" t="e">
        <f t="shared" si="2"/>
        <v>#N/A</v>
      </c>
      <c r="P461" s="30" t="e">
        <f t="shared" si="3"/>
        <v>#N/A</v>
      </c>
      <c r="Q461" s="30" t="e">
        <f t="array" ref="Q461">IF(O461="7",IF(P461="000","Sin región al ser un intermunicipal",INDEX(B!$C$2:$C$126,MATCH(EF!P461,B!$A$2:$A$126,0))),"Sin región al ser un ente Estatal")</f>
        <v>#N/A</v>
      </c>
      <c r="R461" s="31" t="e">
        <f t="array" ref="R461">IF(O461="7",IF(P461="000","N/A",INDEX(B!$D$2:$D$126,MATCH(EF!P461,B!$A$2:$A$126,0))),B!$D$127)</f>
        <v>#N/A</v>
      </c>
      <c r="S461" s="31" t="e">
        <f t="array" ref="S461">IF(O461="7",IF(P461="000","N/A",INDEX(B!$E$2:$E$126,MATCH(EF!P461,B!$A$2:$A$126,0))),B!$E$127)</f>
        <v>#N/A</v>
      </c>
    </row>
    <row r="462" spans="1:19" ht="15.75" customHeight="1">
      <c r="A462" s="23">
        <f>COUNTIF(A!$A$2:$A$1001,"&lt;="&amp;A!A462)</f>
        <v>0</v>
      </c>
      <c r="B462" s="24">
        <v>461</v>
      </c>
      <c r="C462" s="29" t="e">
        <f t="array" ref="C462">INDEX(A!$A$2:$A$1001,MATCH(EF!B462,EF!$A$2:$A$1001,0))</f>
        <v>#N/A</v>
      </c>
      <c r="D462" s="29" t="e">
        <f t="array" ref="D462">INDEX(A!$B$2:$B$1001,MATCH(EF!C462,A!$A$2:$A$1001,0))</f>
        <v>#N/A</v>
      </c>
      <c r="E462" s="29" t="e">
        <f t="array" ref="E462">INDEX(A!$C$2:$C$1001,MATCH(EF!C462,A!$A$2:$A$1001,0))</f>
        <v>#N/A</v>
      </c>
      <c r="F462" s="29" t="e">
        <f t="array" ref="F462">INDEX(A!$D$2:$D$1001,MATCH(EF!C462,A!$A$2:$A$1001,0))</f>
        <v>#N/A</v>
      </c>
      <c r="G462" s="29" t="e">
        <f t="array" ref="G462">INDEX(A!$E$2:$E$1001,MATCH(EF!C462,A!$A$2:$A$1001,0))</f>
        <v>#N/A</v>
      </c>
      <c r="H462" s="29" t="e">
        <f t="array" ref="H462">INDEX(A!$F$2:$F$1001,MATCH(EF!C462,A!$A$2:$A$1001,0))</f>
        <v>#N/A</v>
      </c>
      <c r="I462" s="29" t="e">
        <f t="array" ref="I462">INDEX(A!$G$2:$G$1001,MATCH(EF!C462,A!$A$2:$A$1001,0))</f>
        <v>#N/A</v>
      </c>
      <c r="J462" s="29" t="e">
        <f t="array" ref="J462">INDEX(A!$H$2:$H$1001,MATCH(EF!C462,A!$A$2:$A$1001,0))</f>
        <v>#N/A</v>
      </c>
      <c r="K462" s="29" t="e">
        <f t="array" ref="K462">INDEX(A!$I$2:$I$1001,MATCH(EF!C462,A!$A$2:$A$1001,0))</f>
        <v>#N/A</v>
      </c>
      <c r="L462" s="29" t="e">
        <f t="array" ref="L462">INDEX(A!$J$2:$J$1001,MATCH(EF!C462,A!$A$2:$A$1001,0))</f>
        <v>#N/A</v>
      </c>
      <c r="M462" s="29" t="e">
        <f t="array" ref="M462">INDEX(A!$K$2:$K$1001,MATCH(EF!C462,A!$A$2:$A$1001,0))</f>
        <v>#N/A</v>
      </c>
      <c r="N462" s="29" t="e">
        <f t="array" ref="N462">INDEX(A!$L$2:$L$1001,MATCH(EF!C462,A!$A$2:$A$1001,0))</f>
        <v>#N/A</v>
      </c>
      <c r="O462" s="30" t="e">
        <f t="shared" si="2"/>
        <v>#N/A</v>
      </c>
      <c r="P462" s="30" t="e">
        <f t="shared" si="3"/>
        <v>#N/A</v>
      </c>
      <c r="Q462" s="30" t="e">
        <f t="array" ref="Q462">IF(O462="7",IF(P462="000","Sin región al ser un intermunicipal",INDEX(B!$C$2:$C$126,MATCH(EF!P462,B!$A$2:$A$126,0))),"Sin región al ser un ente Estatal")</f>
        <v>#N/A</v>
      </c>
      <c r="R462" s="31" t="e">
        <f t="array" ref="R462">IF(O462="7",IF(P462="000","N/A",INDEX(B!$D$2:$D$126,MATCH(EF!P462,B!$A$2:$A$126,0))),B!$D$127)</f>
        <v>#N/A</v>
      </c>
      <c r="S462" s="31" t="e">
        <f t="array" ref="S462">IF(O462="7",IF(P462="000","N/A",INDEX(B!$E$2:$E$126,MATCH(EF!P462,B!$A$2:$A$126,0))),B!$E$127)</f>
        <v>#N/A</v>
      </c>
    </row>
    <row r="463" spans="1:19" ht="15.75" customHeight="1">
      <c r="A463" s="23">
        <f>COUNTIF(A!$A$2:$A$1001,"&lt;="&amp;A!A463)</f>
        <v>0</v>
      </c>
      <c r="B463" s="24">
        <v>462</v>
      </c>
      <c r="C463" s="29" t="e">
        <f t="array" ref="C463">INDEX(A!$A$2:$A$1001,MATCH(EF!B463,EF!$A$2:$A$1001,0))</f>
        <v>#N/A</v>
      </c>
      <c r="D463" s="29" t="e">
        <f t="array" ref="D463">INDEX(A!$B$2:$B$1001,MATCH(EF!C463,A!$A$2:$A$1001,0))</f>
        <v>#N/A</v>
      </c>
      <c r="E463" s="29" t="e">
        <f t="array" ref="E463">INDEX(A!$C$2:$C$1001,MATCH(EF!C463,A!$A$2:$A$1001,0))</f>
        <v>#N/A</v>
      </c>
      <c r="F463" s="29" t="e">
        <f t="array" ref="F463">INDEX(A!$D$2:$D$1001,MATCH(EF!C463,A!$A$2:$A$1001,0))</f>
        <v>#N/A</v>
      </c>
      <c r="G463" s="29" t="e">
        <f t="array" ref="G463">INDEX(A!$E$2:$E$1001,MATCH(EF!C463,A!$A$2:$A$1001,0))</f>
        <v>#N/A</v>
      </c>
      <c r="H463" s="29" t="e">
        <f t="array" ref="H463">INDEX(A!$F$2:$F$1001,MATCH(EF!C463,A!$A$2:$A$1001,0))</f>
        <v>#N/A</v>
      </c>
      <c r="I463" s="29" t="e">
        <f t="array" ref="I463">INDEX(A!$G$2:$G$1001,MATCH(EF!C463,A!$A$2:$A$1001,0))</f>
        <v>#N/A</v>
      </c>
      <c r="J463" s="29" t="e">
        <f t="array" ref="J463">INDEX(A!$H$2:$H$1001,MATCH(EF!C463,A!$A$2:$A$1001,0))</f>
        <v>#N/A</v>
      </c>
      <c r="K463" s="29" t="e">
        <f t="array" ref="K463">INDEX(A!$I$2:$I$1001,MATCH(EF!C463,A!$A$2:$A$1001,0))</f>
        <v>#N/A</v>
      </c>
      <c r="L463" s="29" t="e">
        <f t="array" ref="L463">INDEX(A!$J$2:$J$1001,MATCH(EF!C463,A!$A$2:$A$1001,0))</f>
        <v>#N/A</v>
      </c>
      <c r="M463" s="29" t="e">
        <f t="array" ref="M463">INDEX(A!$K$2:$K$1001,MATCH(EF!C463,A!$A$2:$A$1001,0))</f>
        <v>#N/A</v>
      </c>
      <c r="N463" s="29" t="e">
        <f t="array" ref="N463">INDEX(A!$L$2:$L$1001,MATCH(EF!C463,A!$A$2:$A$1001,0))</f>
        <v>#N/A</v>
      </c>
      <c r="O463" s="30" t="e">
        <f t="shared" si="2"/>
        <v>#N/A</v>
      </c>
      <c r="P463" s="30" t="e">
        <f t="shared" si="3"/>
        <v>#N/A</v>
      </c>
      <c r="Q463" s="30" t="e">
        <f t="array" ref="Q463">IF(O463="7",IF(P463="000","Sin región al ser un intermunicipal",INDEX(B!$C$2:$C$126,MATCH(EF!P463,B!$A$2:$A$126,0))),"Sin región al ser un ente Estatal")</f>
        <v>#N/A</v>
      </c>
      <c r="R463" s="31" t="e">
        <f t="array" ref="R463">IF(O463="7",IF(P463="000","N/A",INDEX(B!$D$2:$D$126,MATCH(EF!P463,B!$A$2:$A$126,0))),B!$D$127)</f>
        <v>#N/A</v>
      </c>
      <c r="S463" s="31" t="e">
        <f t="array" ref="S463">IF(O463="7",IF(P463="000","N/A",INDEX(B!$E$2:$E$126,MATCH(EF!P463,B!$A$2:$A$126,0))),B!$E$127)</f>
        <v>#N/A</v>
      </c>
    </row>
    <row r="464" spans="1:19" ht="15.75" customHeight="1">
      <c r="A464" s="23">
        <f>COUNTIF(A!$A$2:$A$1001,"&lt;="&amp;A!A464)</f>
        <v>0</v>
      </c>
      <c r="B464" s="24">
        <v>463</v>
      </c>
      <c r="C464" s="29" t="e">
        <f t="array" ref="C464">INDEX(A!$A$2:$A$1001,MATCH(EF!B464,EF!$A$2:$A$1001,0))</f>
        <v>#N/A</v>
      </c>
      <c r="D464" s="29" t="e">
        <f t="array" ref="D464">INDEX(A!$B$2:$B$1001,MATCH(EF!C464,A!$A$2:$A$1001,0))</f>
        <v>#N/A</v>
      </c>
      <c r="E464" s="29" t="e">
        <f t="array" ref="E464">INDEX(A!$C$2:$C$1001,MATCH(EF!C464,A!$A$2:$A$1001,0))</f>
        <v>#N/A</v>
      </c>
      <c r="F464" s="29" t="e">
        <f t="array" ref="F464">INDEX(A!$D$2:$D$1001,MATCH(EF!C464,A!$A$2:$A$1001,0))</f>
        <v>#N/A</v>
      </c>
      <c r="G464" s="29" t="e">
        <f t="array" ref="G464">INDEX(A!$E$2:$E$1001,MATCH(EF!C464,A!$A$2:$A$1001,0))</f>
        <v>#N/A</v>
      </c>
      <c r="H464" s="29" t="e">
        <f t="array" ref="H464">INDEX(A!$F$2:$F$1001,MATCH(EF!C464,A!$A$2:$A$1001,0))</f>
        <v>#N/A</v>
      </c>
      <c r="I464" s="29" t="e">
        <f t="array" ref="I464">INDEX(A!$G$2:$G$1001,MATCH(EF!C464,A!$A$2:$A$1001,0))</f>
        <v>#N/A</v>
      </c>
      <c r="J464" s="29" t="e">
        <f t="array" ref="J464">INDEX(A!$H$2:$H$1001,MATCH(EF!C464,A!$A$2:$A$1001,0))</f>
        <v>#N/A</v>
      </c>
      <c r="K464" s="29" t="e">
        <f t="array" ref="K464">INDEX(A!$I$2:$I$1001,MATCH(EF!C464,A!$A$2:$A$1001,0))</f>
        <v>#N/A</v>
      </c>
      <c r="L464" s="29" t="e">
        <f t="array" ref="L464">INDEX(A!$J$2:$J$1001,MATCH(EF!C464,A!$A$2:$A$1001,0))</f>
        <v>#N/A</v>
      </c>
      <c r="M464" s="29" t="e">
        <f t="array" ref="M464">INDEX(A!$K$2:$K$1001,MATCH(EF!C464,A!$A$2:$A$1001,0))</f>
        <v>#N/A</v>
      </c>
      <c r="N464" s="29" t="e">
        <f t="array" ref="N464">INDEX(A!$L$2:$L$1001,MATCH(EF!C464,A!$A$2:$A$1001,0))</f>
        <v>#N/A</v>
      </c>
      <c r="O464" s="30" t="e">
        <f t="shared" si="2"/>
        <v>#N/A</v>
      </c>
      <c r="P464" s="30" t="e">
        <f t="shared" si="3"/>
        <v>#N/A</v>
      </c>
      <c r="Q464" s="30" t="e">
        <f t="array" ref="Q464">IF(O464="7",IF(P464="000","Sin región al ser un intermunicipal",INDEX(B!$C$2:$C$126,MATCH(EF!P464,B!$A$2:$A$126,0))),"Sin región al ser un ente Estatal")</f>
        <v>#N/A</v>
      </c>
      <c r="R464" s="31" t="e">
        <f t="array" ref="R464">IF(O464="7",IF(P464="000","N/A",INDEX(B!$D$2:$D$126,MATCH(EF!P464,B!$A$2:$A$126,0))),B!$D$127)</f>
        <v>#N/A</v>
      </c>
      <c r="S464" s="31" t="e">
        <f t="array" ref="S464">IF(O464="7",IF(P464="000","N/A",INDEX(B!$E$2:$E$126,MATCH(EF!P464,B!$A$2:$A$126,0))),B!$E$127)</f>
        <v>#N/A</v>
      </c>
    </row>
    <row r="465" spans="1:19" ht="15.75" customHeight="1">
      <c r="A465" s="23">
        <f>COUNTIF(A!$A$2:$A$1001,"&lt;="&amp;A!A465)</f>
        <v>0</v>
      </c>
      <c r="B465" s="24">
        <v>464</v>
      </c>
      <c r="C465" s="29" t="e">
        <f t="array" ref="C465">INDEX(A!$A$2:$A$1001,MATCH(EF!B465,EF!$A$2:$A$1001,0))</f>
        <v>#N/A</v>
      </c>
      <c r="D465" s="29" t="e">
        <f t="array" ref="D465">INDEX(A!$B$2:$B$1001,MATCH(EF!C465,A!$A$2:$A$1001,0))</f>
        <v>#N/A</v>
      </c>
      <c r="E465" s="29" t="e">
        <f t="array" ref="E465">INDEX(A!$C$2:$C$1001,MATCH(EF!C465,A!$A$2:$A$1001,0))</f>
        <v>#N/A</v>
      </c>
      <c r="F465" s="29" t="e">
        <f t="array" ref="F465">INDEX(A!$D$2:$D$1001,MATCH(EF!C465,A!$A$2:$A$1001,0))</f>
        <v>#N/A</v>
      </c>
      <c r="G465" s="29" t="e">
        <f t="array" ref="G465">INDEX(A!$E$2:$E$1001,MATCH(EF!C465,A!$A$2:$A$1001,0))</f>
        <v>#N/A</v>
      </c>
      <c r="H465" s="29" t="e">
        <f t="array" ref="H465">INDEX(A!$F$2:$F$1001,MATCH(EF!C465,A!$A$2:$A$1001,0))</f>
        <v>#N/A</v>
      </c>
      <c r="I465" s="29" t="e">
        <f t="array" ref="I465">INDEX(A!$G$2:$G$1001,MATCH(EF!C465,A!$A$2:$A$1001,0))</f>
        <v>#N/A</v>
      </c>
      <c r="J465" s="29" t="e">
        <f t="array" ref="J465">INDEX(A!$H$2:$H$1001,MATCH(EF!C465,A!$A$2:$A$1001,0))</f>
        <v>#N/A</v>
      </c>
      <c r="K465" s="29" t="e">
        <f t="array" ref="K465">INDEX(A!$I$2:$I$1001,MATCH(EF!C465,A!$A$2:$A$1001,0))</f>
        <v>#N/A</v>
      </c>
      <c r="L465" s="29" t="e">
        <f t="array" ref="L465">INDEX(A!$J$2:$J$1001,MATCH(EF!C465,A!$A$2:$A$1001,0))</f>
        <v>#N/A</v>
      </c>
      <c r="M465" s="29" t="e">
        <f t="array" ref="M465">INDEX(A!$K$2:$K$1001,MATCH(EF!C465,A!$A$2:$A$1001,0))</f>
        <v>#N/A</v>
      </c>
      <c r="N465" s="29" t="e">
        <f t="array" ref="N465">INDEX(A!$L$2:$L$1001,MATCH(EF!C465,A!$A$2:$A$1001,0))</f>
        <v>#N/A</v>
      </c>
      <c r="O465" s="30" t="e">
        <f t="shared" si="2"/>
        <v>#N/A</v>
      </c>
      <c r="P465" s="30" t="e">
        <f t="shared" si="3"/>
        <v>#N/A</v>
      </c>
      <c r="Q465" s="30" t="e">
        <f t="array" ref="Q465">IF(O465="7",IF(P465="000","Sin región al ser un intermunicipal",INDEX(B!$C$2:$C$126,MATCH(EF!P465,B!$A$2:$A$126,0))),"Sin región al ser un ente Estatal")</f>
        <v>#N/A</v>
      </c>
      <c r="R465" s="31" t="e">
        <f t="array" ref="R465">IF(O465="7",IF(P465="000","N/A",INDEX(B!$D$2:$D$126,MATCH(EF!P465,B!$A$2:$A$126,0))),B!$D$127)</f>
        <v>#N/A</v>
      </c>
      <c r="S465" s="31" t="e">
        <f t="array" ref="S465">IF(O465="7",IF(P465="000","N/A",INDEX(B!$E$2:$E$126,MATCH(EF!P465,B!$A$2:$A$126,0))),B!$E$127)</f>
        <v>#N/A</v>
      </c>
    </row>
    <row r="466" spans="1:19" ht="15.75" customHeight="1">
      <c r="A466" s="23">
        <f>COUNTIF(A!$A$2:$A$1001,"&lt;="&amp;A!A466)</f>
        <v>0</v>
      </c>
      <c r="B466" s="24">
        <v>465</v>
      </c>
      <c r="C466" s="29" t="e">
        <f t="array" ref="C466">INDEX(A!$A$2:$A$1001,MATCH(EF!B466,EF!$A$2:$A$1001,0))</f>
        <v>#N/A</v>
      </c>
      <c r="D466" s="29" t="e">
        <f t="array" ref="D466">INDEX(A!$B$2:$B$1001,MATCH(EF!C466,A!$A$2:$A$1001,0))</f>
        <v>#N/A</v>
      </c>
      <c r="E466" s="29" t="e">
        <f t="array" ref="E466">INDEX(A!$C$2:$C$1001,MATCH(EF!C466,A!$A$2:$A$1001,0))</f>
        <v>#N/A</v>
      </c>
      <c r="F466" s="29" t="e">
        <f t="array" ref="F466">INDEX(A!$D$2:$D$1001,MATCH(EF!C466,A!$A$2:$A$1001,0))</f>
        <v>#N/A</v>
      </c>
      <c r="G466" s="29" t="e">
        <f t="array" ref="G466">INDEX(A!$E$2:$E$1001,MATCH(EF!C466,A!$A$2:$A$1001,0))</f>
        <v>#N/A</v>
      </c>
      <c r="H466" s="29" t="e">
        <f t="array" ref="H466">INDEX(A!$F$2:$F$1001,MATCH(EF!C466,A!$A$2:$A$1001,0))</f>
        <v>#N/A</v>
      </c>
      <c r="I466" s="29" t="e">
        <f t="array" ref="I466">INDEX(A!$G$2:$G$1001,MATCH(EF!C466,A!$A$2:$A$1001,0))</f>
        <v>#N/A</v>
      </c>
      <c r="J466" s="29" t="e">
        <f t="array" ref="J466">INDEX(A!$H$2:$H$1001,MATCH(EF!C466,A!$A$2:$A$1001,0))</f>
        <v>#N/A</v>
      </c>
      <c r="K466" s="29" t="e">
        <f t="array" ref="K466">INDEX(A!$I$2:$I$1001,MATCH(EF!C466,A!$A$2:$A$1001,0))</f>
        <v>#N/A</v>
      </c>
      <c r="L466" s="29" t="e">
        <f t="array" ref="L466">INDEX(A!$J$2:$J$1001,MATCH(EF!C466,A!$A$2:$A$1001,0))</f>
        <v>#N/A</v>
      </c>
      <c r="M466" s="29" t="e">
        <f t="array" ref="M466">INDEX(A!$K$2:$K$1001,MATCH(EF!C466,A!$A$2:$A$1001,0))</f>
        <v>#N/A</v>
      </c>
      <c r="N466" s="29" t="e">
        <f t="array" ref="N466">INDEX(A!$L$2:$L$1001,MATCH(EF!C466,A!$A$2:$A$1001,0))</f>
        <v>#N/A</v>
      </c>
      <c r="O466" s="30" t="e">
        <f t="shared" si="2"/>
        <v>#N/A</v>
      </c>
      <c r="P466" s="30" t="e">
        <f t="shared" si="3"/>
        <v>#N/A</v>
      </c>
      <c r="Q466" s="30" t="e">
        <f t="array" ref="Q466">IF(O466="7",IF(P466="000","Sin región al ser un intermunicipal",INDEX(B!$C$2:$C$126,MATCH(EF!P466,B!$A$2:$A$126,0))),"Sin región al ser un ente Estatal")</f>
        <v>#N/A</v>
      </c>
      <c r="R466" s="31" t="e">
        <f t="array" ref="R466">IF(O466="7",IF(P466="000","N/A",INDEX(B!$D$2:$D$126,MATCH(EF!P466,B!$A$2:$A$126,0))),B!$D$127)</f>
        <v>#N/A</v>
      </c>
      <c r="S466" s="31" t="e">
        <f t="array" ref="S466">IF(O466="7",IF(P466="000","N/A",INDEX(B!$E$2:$E$126,MATCH(EF!P466,B!$A$2:$A$126,0))),B!$E$127)</f>
        <v>#N/A</v>
      </c>
    </row>
    <row r="467" spans="1:19" ht="15.75" customHeight="1">
      <c r="A467" s="23">
        <f>COUNTIF(A!$A$2:$A$1001,"&lt;="&amp;A!A467)</f>
        <v>0</v>
      </c>
      <c r="B467" s="24">
        <v>466</v>
      </c>
      <c r="C467" s="29" t="e">
        <f t="array" ref="C467">INDEX(A!$A$2:$A$1001,MATCH(EF!B467,EF!$A$2:$A$1001,0))</f>
        <v>#N/A</v>
      </c>
      <c r="D467" s="29" t="e">
        <f t="array" ref="D467">INDEX(A!$B$2:$B$1001,MATCH(EF!C467,A!$A$2:$A$1001,0))</f>
        <v>#N/A</v>
      </c>
      <c r="E467" s="29" t="e">
        <f t="array" ref="E467">INDEX(A!$C$2:$C$1001,MATCH(EF!C467,A!$A$2:$A$1001,0))</f>
        <v>#N/A</v>
      </c>
      <c r="F467" s="29" t="e">
        <f t="array" ref="F467">INDEX(A!$D$2:$D$1001,MATCH(EF!C467,A!$A$2:$A$1001,0))</f>
        <v>#N/A</v>
      </c>
      <c r="G467" s="29" t="e">
        <f t="array" ref="G467">INDEX(A!$E$2:$E$1001,MATCH(EF!C467,A!$A$2:$A$1001,0))</f>
        <v>#N/A</v>
      </c>
      <c r="H467" s="29" t="e">
        <f t="array" ref="H467">INDEX(A!$F$2:$F$1001,MATCH(EF!C467,A!$A$2:$A$1001,0))</f>
        <v>#N/A</v>
      </c>
      <c r="I467" s="29" t="e">
        <f t="array" ref="I467">INDEX(A!$G$2:$G$1001,MATCH(EF!C467,A!$A$2:$A$1001,0))</f>
        <v>#N/A</v>
      </c>
      <c r="J467" s="29" t="e">
        <f t="array" ref="J467">INDEX(A!$H$2:$H$1001,MATCH(EF!C467,A!$A$2:$A$1001,0))</f>
        <v>#N/A</v>
      </c>
      <c r="K467" s="29" t="e">
        <f t="array" ref="K467">INDEX(A!$I$2:$I$1001,MATCH(EF!C467,A!$A$2:$A$1001,0))</f>
        <v>#N/A</v>
      </c>
      <c r="L467" s="29" t="e">
        <f t="array" ref="L467">INDEX(A!$J$2:$J$1001,MATCH(EF!C467,A!$A$2:$A$1001,0))</f>
        <v>#N/A</v>
      </c>
      <c r="M467" s="29" t="e">
        <f t="array" ref="M467">INDEX(A!$K$2:$K$1001,MATCH(EF!C467,A!$A$2:$A$1001,0))</f>
        <v>#N/A</v>
      </c>
      <c r="N467" s="29" t="e">
        <f t="array" ref="N467">INDEX(A!$L$2:$L$1001,MATCH(EF!C467,A!$A$2:$A$1001,0))</f>
        <v>#N/A</v>
      </c>
      <c r="O467" s="30" t="e">
        <f t="shared" si="2"/>
        <v>#N/A</v>
      </c>
      <c r="P467" s="30" t="e">
        <f t="shared" si="3"/>
        <v>#N/A</v>
      </c>
      <c r="Q467" s="30" t="e">
        <f t="array" ref="Q467">IF(O467="7",IF(P467="000","Sin región al ser un intermunicipal",INDEX(B!$C$2:$C$126,MATCH(EF!P467,B!$A$2:$A$126,0))),"Sin región al ser un ente Estatal")</f>
        <v>#N/A</v>
      </c>
      <c r="R467" s="31" t="e">
        <f t="array" ref="R467">IF(O467="7",IF(P467="000","N/A",INDEX(B!$D$2:$D$126,MATCH(EF!P467,B!$A$2:$A$126,0))),B!$D$127)</f>
        <v>#N/A</v>
      </c>
      <c r="S467" s="31" t="e">
        <f t="array" ref="S467">IF(O467="7",IF(P467="000","N/A",INDEX(B!$E$2:$E$126,MATCH(EF!P467,B!$A$2:$A$126,0))),B!$E$127)</f>
        <v>#N/A</v>
      </c>
    </row>
    <row r="468" spans="1:19" ht="15.75" customHeight="1">
      <c r="A468" s="23">
        <f>COUNTIF(A!$A$2:$A$1001,"&lt;="&amp;A!A468)</f>
        <v>0</v>
      </c>
      <c r="B468" s="24">
        <v>467</v>
      </c>
      <c r="C468" s="29" t="e">
        <f t="array" ref="C468">INDEX(A!$A$2:$A$1001,MATCH(EF!B468,EF!$A$2:$A$1001,0))</f>
        <v>#N/A</v>
      </c>
      <c r="D468" s="29" t="e">
        <f t="array" ref="D468">INDEX(A!$B$2:$B$1001,MATCH(EF!C468,A!$A$2:$A$1001,0))</f>
        <v>#N/A</v>
      </c>
      <c r="E468" s="29" t="e">
        <f t="array" ref="E468">INDEX(A!$C$2:$C$1001,MATCH(EF!C468,A!$A$2:$A$1001,0))</f>
        <v>#N/A</v>
      </c>
      <c r="F468" s="29" t="e">
        <f t="array" ref="F468">INDEX(A!$D$2:$D$1001,MATCH(EF!C468,A!$A$2:$A$1001,0))</f>
        <v>#N/A</v>
      </c>
      <c r="G468" s="29" t="e">
        <f t="array" ref="G468">INDEX(A!$E$2:$E$1001,MATCH(EF!C468,A!$A$2:$A$1001,0))</f>
        <v>#N/A</v>
      </c>
      <c r="H468" s="29" t="e">
        <f t="array" ref="H468">INDEX(A!$F$2:$F$1001,MATCH(EF!C468,A!$A$2:$A$1001,0))</f>
        <v>#N/A</v>
      </c>
      <c r="I468" s="29" t="e">
        <f t="array" ref="I468">INDEX(A!$G$2:$G$1001,MATCH(EF!C468,A!$A$2:$A$1001,0))</f>
        <v>#N/A</v>
      </c>
      <c r="J468" s="29" t="e">
        <f t="array" ref="J468">INDEX(A!$H$2:$H$1001,MATCH(EF!C468,A!$A$2:$A$1001,0))</f>
        <v>#N/A</v>
      </c>
      <c r="K468" s="29" t="e">
        <f t="array" ref="K468">INDEX(A!$I$2:$I$1001,MATCH(EF!C468,A!$A$2:$A$1001,0))</f>
        <v>#N/A</v>
      </c>
      <c r="L468" s="29" t="e">
        <f t="array" ref="L468">INDEX(A!$J$2:$J$1001,MATCH(EF!C468,A!$A$2:$A$1001,0))</f>
        <v>#N/A</v>
      </c>
      <c r="M468" s="29" t="e">
        <f t="array" ref="M468">INDEX(A!$K$2:$K$1001,MATCH(EF!C468,A!$A$2:$A$1001,0))</f>
        <v>#N/A</v>
      </c>
      <c r="N468" s="29" t="e">
        <f t="array" ref="N468">INDEX(A!$L$2:$L$1001,MATCH(EF!C468,A!$A$2:$A$1001,0))</f>
        <v>#N/A</v>
      </c>
      <c r="O468" s="30" t="e">
        <f t="shared" si="2"/>
        <v>#N/A</v>
      </c>
      <c r="P468" s="30" t="e">
        <f t="shared" si="3"/>
        <v>#N/A</v>
      </c>
      <c r="Q468" s="30" t="e">
        <f t="array" ref="Q468">IF(O468="7",IF(P468="000","Sin región al ser un intermunicipal",INDEX(B!$C$2:$C$126,MATCH(EF!P468,B!$A$2:$A$126,0))),"Sin región al ser un ente Estatal")</f>
        <v>#N/A</v>
      </c>
      <c r="R468" s="31" t="e">
        <f t="array" ref="R468">IF(O468="7",IF(P468="000","N/A",INDEX(B!$D$2:$D$126,MATCH(EF!P468,B!$A$2:$A$126,0))),B!$D$127)</f>
        <v>#N/A</v>
      </c>
      <c r="S468" s="31" t="e">
        <f t="array" ref="S468">IF(O468="7",IF(P468="000","N/A",INDEX(B!$E$2:$E$126,MATCH(EF!P468,B!$A$2:$A$126,0))),B!$E$127)</f>
        <v>#N/A</v>
      </c>
    </row>
    <row r="469" spans="1:19" ht="15.75" customHeight="1">
      <c r="A469" s="23">
        <f>COUNTIF(A!$A$2:$A$1001,"&lt;="&amp;A!A469)</f>
        <v>0</v>
      </c>
      <c r="B469" s="24">
        <v>468</v>
      </c>
      <c r="C469" s="29" t="e">
        <f t="array" ref="C469">INDEX(A!$A$2:$A$1001,MATCH(EF!B469,EF!$A$2:$A$1001,0))</f>
        <v>#N/A</v>
      </c>
      <c r="D469" s="29" t="e">
        <f t="array" ref="D469">INDEX(A!$B$2:$B$1001,MATCH(EF!C469,A!$A$2:$A$1001,0))</f>
        <v>#N/A</v>
      </c>
      <c r="E469" s="29" t="e">
        <f t="array" ref="E469">INDEX(A!$C$2:$C$1001,MATCH(EF!C469,A!$A$2:$A$1001,0))</f>
        <v>#N/A</v>
      </c>
      <c r="F469" s="29" t="e">
        <f t="array" ref="F469">INDEX(A!$D$2:$D$1001,MATCH(EF!C469,A!$A$2:$A$1001,0))</f>
        <v>#N/A</v>
      </c>
      <c r="G469" s="29" t="e">
        <f t="array" ref="G469">INDEX(A!$E$2:$E$1001,MATCH(EF!C469,A!$A$2:$A$1001,0))</f>
        <v>#N/A</v>
      </c>
      <c r="H469" s="29" t="e">
        <f t="array" ref="H469">INDEX(A!$F$2:$F$1001,MATCH(EF!C469,A!$A$2:$A$1001,0))</f>
        <v>#N/A</v>
      </c>
      <c r="I469" s="29" t="e">
        <f t="array" ref="I469">INDEX(A!$G$2:$G$1001,MATCH(EF!C469,A!$A$2:$A$1001,0))</f>
        <v>#N/A</v>
      </c>
      <c r="J469" s="29" t="e">
        <f t="array" ref="J469">INDEX(A!$H$2:$H$1001,MATCH(EF!C469,A!$A$2:$A$1001,0))</f>
        <v>#N/A</v>
      </c>
      <c r="K469" s="29" t="e">
        <f t="array" ref="K469">INDEX(A!$I$2:$I$1001,MATCH(EF!C469,A!$A$2:$A$1001,0))</f>
        <v>#N/A</v>
      </c>
      <c r="L469" s="29" t="e">
        <f t="array" ref="L469">INDEX(A!$J$2:$J$1001,MATCH(EF!C469,A!$A$2:$A$1001,0))</f>
        <v>#N/A</v>
      </c>
      <c r="M469" s="29" t="e">
        <f t="array" ref="M469">INDEX(A!$K$2:$K$1001,MATCH(EF!C469,A!$A$2:$A$1001,0))</f>
        <v>#N/A</v>
      </c>
      <c r="N469" s="29" t="e">
        <f t="array" ref="N469">INDEX(A!$L$2:$L$1001,MATCH(EF!C469,A!$A$2:$A$1001,0))</f>
        <v>#N/A</v>
      </c>
      <c r="O469" s="30" t="e">
        <f t="shared" si="2"/>
        <v>#N/A</v>
      </c>
      <c r="P469" s="30" t="e">
        <f t="shared" si="3"/>
        <v>#N/A</v>
      </c>
      <c r="Q469" s="30" t="e">
        <f t="array" ref="Q469">IF(O469="7",IF(P469="000","Sin región al ser un intermunicipal",INDEX(B!$C$2:$C$126,MATCH(EF!P469,B!$A$2:$A$126,0))),"Sin región al ser un ente Estatal")</f>
        <v>#N/A</v>
      </c>
      <c r="R469" s="31" t="e">
        <f t="array" ref="R469">IF(O469="7",IF(P469="000","N/A",INDEX(B!$D$2:$D$126,MATCH(EF!P469,B!$A$2:$A$126,0))),B!$D$127)</f>
        <v>#N/A</v>
      </c>
      <c r="S469" s="31" t="e">
        <f t="array" ref="S469">IF(O469="7",IF(P469="000","N/A",INDEX(B!$E$2:$E$126,MATCH(EF!P469,B!$A$2:$A$126,0))),B!$E$127)</f>
        <v>#N/A</v>
      </c>
    </row>
    <row r="470" spans="1:19" ht="15.75" customHeight="1">
      <c r="A470" s="23">
        <f>COUNTIF(A!$A$2:$A$1001,"&lt;="&amp;A!A470)</f>
        <v>0</v>
      </c>
      <c r="B470" s="24">
        <v>469</v>
      </c>
      <c r="C470" s="29" t="e">
        <f t="array" ref="C470">INDEX(A!$A$2:$A$1001,MATCH(EF!B470,EF!$A$2:$A$1001,0))</f>
        <v>#N/A</v>
      </c>
      <c r="D470" s="29" t="e">
        <f t="array" ref="D470">INDEX(A!$B$2:$B$1001,MATCH(EF!C470,A!$A$2:$A$1001,0))</f>
        <v>#N/A</v>
      </c>
      <c r="E470" s="29" t="e">
        <f t="array" ref="E470">INDEX(A!$C$2:$C$1001,MATCH(EF!C470,A!$A$2:$A$1001,0))</f>
        <v>#N/A</v>
      </c>
      <c r="F470" s="29" t="e">
        <f t="array" ref="F470">INDEX(A!$D$2:$D$1001,MATCH(EF!C470,A!$A$2:$A$1001,0))</f>
        <v>#N/A</v>
      </c>
      <c r="G470" s="29" t="e">
        <f t="array" ref="G470">INDEX(A!$E$2:$E$1001,MATCH(EF!C470,A!$A$2:$A$1001,0))</f>
        <v>#N/A</v>
      </c>
      <c r="H470" s="29" t="e">
        <f t="array" ref="H470">INDEX(A!$F$2:$F$1001,MATCH(EF!C470,A!$A$2:$A$1001,0))</f>
        <v>#N/A</v>
      </c>
      <c r="I470" s="29" t="e">
        <f t="array" ref="I470">INDEX(A!$G$2:$G$1001,MATCH(EF!C470,A!$A$2:$A$1001,0))</f>
        <v>#N/A</v>
      </c>
      <c r="J470" s="29" t="e">
        <f t="array" ref="J470">INDEX(A!$H$2:$H$1001,MATCH(EF!C470,A!$A$2:$A$1001,0))</f>
        <v>#N/A</v>
      </c>
      <c r="K470" s="29" t="e">
        <f t="array" ref="K470">INDEX(A!$I$2:$I$1001,MATCH(EF!C470,A!$A$2:$A$1001,0))</f>
        <v>#N/A</v>
      </c>
      <c r="L470" s="29" t="e">
        <f t="array" ref="L470">INDEX(A!$J$2:$J$1001,MATCH(EF!C470,A!$A$2:$A$1001,0))</f>
        <v>#N/A</v>
      </c>
      <c r="M470" s="29" t="e">
        <f t="array" ref="M470">INDEX(A!$K$2:$K$1001,MATCH(EF!C470,A!$A$2:$A$1001,0))</f>
        <v>#N/A</v>
      </c>
      <c r="N470" s="29" t="e">
        <f t="array" ref="N470">INDEX(A!$L$2:$L$1001,MATCH(EF!C470,A!$A$2:$A$1001,0))</f>
        <v>#N/A</v>
      </c>
      <c r="O470" s="30" t="e">
        <f t="shared" si="2"/>
        <v>#N/A</v>
      </c>
      <c r="P470" s="30" t="e">
        <f t="shared" si="3"/>
        <v>#N/A</v>
      </c>
      <c r="Q470" s="30" t="e">
        <f t="array" ref="Q470">IF(O470="7",IF(P470="000","Sin región al ser un intermunicipal",INDEX(B!$C$2:$C$126,MATCH(EF!P470,B!$A$2:$A$126,0))),"Sin región al ser un ente Estatal")</f>
        <v>#N/A</v>
      </c>
      <c r="R470" s="31" t="e">
        <f t="array" ref="R470">IF(O470="7",IF(P470="000","N/A",INDEX(B!$D$2:$D$126,MATCH(EF!P470,B!$A$2:$A$126,0))),B!$D$127)</f>
        <v>#N/A</v>
      </c>
      <c r="S470" s="31" t="e">
        <f t="array" ref="S470">IF(O470="7",IF(P470="000","N/A",INDEX(B!$E$2:$E$126,MATCH(EF!P470,B!$A$2:$A$126,0))),B!$E$127)</f>
        <v>#N/A</v>
      </c>
    </row>
    <row r="471" spans="1:19" ht="15.75" customHeight="1">
      <c r="A471" s="23">
        <f>COUNTIF(A!$A$2:$A$1001,"&lt;="&amp;A!A471)</f>
        <v>0</v>
      </c>
      <c r="B471" s="24">
        <v>470</v>
      </c>
      <c r="C471" s="29" t="e">
        <f t="array" ref="C471">INDEX(A!$A$2:$A$1001,MATCH(EF!B471,EF!$A$2:$A$1001,0))</f>
        <v>#N/A</v>
      </c>
      <c r="D471" s="29" t="e">
        <f t="array" ref="D471">INDEX(A!$B$2:$B$1001,MATCH(EF!C471,A!$A$2:$A$1001,0))</f>
        <v>#N/A</v>
      </c>
      <c r="E471" s="29" t="e">
        <f t="array" ref="E471">INDEX(A!$C$2:$C$1001,MATCH(EF!C471,A!$A$2:$A$1001,0))</f>
        <v>#N/A</v>
      </c>
      <c r="F471" s="29" t="e">
        <f t="array" ref="F471">INDEX(A!$D$2:$D$1001,MATCH(EF!C471,A!$A$2:$A$1001,0))</f>
        <v>#N/A</v>
      </c>
      <c r="G471" s="29" t="e">
        <f t="array" ref="G471">INDEX(A!$E$2:$E$1001,MATCH(EF!C471,A!$A$2:$A$1001,0))</f>
        <v>#N/A</v>
      </c>
      <c r="H471" s="29" t="e">
        <f t="array" ref="H471">INDEX(A!$F$2:$F$1001,MATCH(EF!C471,A!$A$2:$A$1001,0))</f>
        <v>#N/A</v>
      </c>
      <c r="I471" s="29" t="e">
        <f t="array" ref="I471">INDEX(A!$G$2:$G$1001,MATCH(EF!C471,A!$A$2:$A$1001,0))</f>
        <v>#N/A</v>
      </c>
      <c r="J471" s="29" t="e">
        <f t="array" ref="J471">INDEX(A!$H$2:$H$1001,MATCH(EF!C471,A!$A$2:$A$1001,0))</f>
        <v>#N/A</v>
      </c>
      <c r="K471" s="29" t="e">
        <f t="array" ref="K471">INDEX(A!$I$2:$I$1001,MATCH(EF!C471,A!$A$2:$A$1001,0))</f>
        <v>#N/A</v>
      </c>
      <c r="L471" s="29" t="e">
        <f t="array" ref="L471">INDEX(A!$J$2:$J$1001,MATCH(EF!C471,A!$A$2:$A$1001,0))</f>
        <v>#N/A</v>
      </c>
      <c r="M471" s="29" t="e">
        <f t="array" ref="M471">INDEX(A!$K$2:$K$1001,MATCH(EF!C471,A!$A$2:$A$1001,0))</f>
        <v>#N/A</v>
      </c>
      <c r="N471" s="29" t="e">
        <f t="array" ref="N471">INDEX(A!$L$2:$L$1001,MATCH(EF!C471,A!$A$2:$A$1001,0))</f>
        <v>#N/A</v>
      </c>
      <c r="O471" s="30" t="e">
        <f t="shared" si="2"/>
        <v>#N/A</v>
      </c>
      <c r="P471" s="30" t="e">
        <f t="shared" si="3"/>
        <v>#N/A</v>
      </c>
      <c r="Q471" s="30" t="e">
        <f t="array" ref="Q471">IF(O471="7",IF(P471="000","Sin región al ser un intermunicipal",INDEX(B!$C$2:$C$126,MATCH(EF!P471,B!$A$2:$A$126,0))),"Sin región al ser un ente Estatal")</f>
        <v>#N/A</v>
      </c>
      <c r="R471" s="31" t="e">
        <f t="array" ref="R471">IF(O471="7",IF(P471="000","N/A",INDEX(B!$D$2:$D$126,MATCH(EF!P471,B!$A$2:$A$126,0))),B!$D$127)</f>
        <v>#N/A</v>
      </c>
      <c r="S471" s="31" t="e">
        <f t="array" ref="S471">IF(O471="7",IF(P471="000","N/A",INDEX(B!$E$2:$E$126,MATCH(EF!P471,B!$A$2:$A$126,0))),B!$E$127)</f>
        <v>#N/A</v>
      </c>
    </row>
    <row r="472" spans="1:19" ht="15.75" customHeight="1">
      <c r="A472" s="23">
        <f>COUNTIF(A!$A$2:$A$1001,"&lt;="&amp;A!A472)</f>
        <v>0</v>
      </c>
      <c r="B472" s="24">
        <v>471</v>
      </c>
      <c r="C472" s="29" t="e">
        <f t="array" ref="C472">INDEX(A!$A$2:$A$1001,MATCH(EF!B472,EF!$A$2:$A$1001,0))</f>
        <v>#N/A</v>
      </c>
      <c r="D472" s="29" t="e">
        <f t="array" ref="D472">INDEX(A!$B$2:$B$1001,MATCH(EF!C472,A!$A$2:$A$1001,0))</f>
        <v>#N/A</v>
      </c>
      <c r="E472" s="29" t="e">
        <f t="array" ref="E472">INDEX(A!$C$2:$C$1001,MATCH(EF!C472,A!$A$2:$A$1001,0))</f>
        <v>#N/A</v>
      </c>
      <c r="F472" s="29" t="e">
        <f t="array" ref="F472">INDEX(A!$D$2:$D$1001,MATCH(EF!C472,A!$A$2:$A$1001,0))</f>
        <v>#N/A</v>
      </c>
      <c r="G472" s="29" t="e">
        <f t="array" ref="G472">INDEX(A!$E$2:$E$1001,MATCH(EF!C472,A!$A$2:$A$1001,0))</f>
        <v>#N/A</v>
      </c>
      <c r="H472" s="29" t="e">
        <f t="array" ref="H472">INDEX(A!$F$2:$F$1001,MATCH(EF!C472,A!$A$2:$A$1001,0))</f>
        <v>#N/A</v>
      </c>
      <c r="I472" s="29" t="e">
        <f t="array" ref="I472">INDEX(A!$G$2:$G$1001,MATCH(EF!C472,A!$A$2:$A$1001,0))</f>
        <v>#N/A</v>
      </c>
      <c r="J472" s="29" t="e">
        <f t="array" ref="J472">INDEX(A!$H$2:$H$1001,MATCH(EF!C472,A!$A$2:$A$1001,0))</f>
        <v>#N/A</v>
      </c>
      <c r="K472" s="29" t="e">
        <f t="array" ref="K472">INDEX(A!$I$2:$I$1001,MATCH(EF!C472,A!$A$2:$A$1001,0))</f>
        <v>#N/A</v>
      </c>
      <c r="L472" s="29" t="e">
        <f t="array" ref="L472">INDEX(A!$J$2:$J$1001,MATCH(EF!C472,A!$A$2:$A$1001,0))</f>
        <v>#N/A</v>
      </c>
      <c r="M472" s="29" t="e">
        <f t="array" ref="M472">INDEX(A!$K$2:$K$1001,MATCH(EF!C472,A!$A$2:$A$1001,0))</f>
        <v>#N/A</v>
      </c>
      <c r="N472" s="29" t="e">
        <f t="array" ref="N472">INDEX(A!$L$2:$L$1001,MATCH(EF!C472,A!$A$2:$A$1001,0))</f>
        <v>#N/A</v>
      </c>
      <c r="O472" s="30" t="e">
        <f t="shared" si="2"/>
        <v>#N/A</v>
      </c>
      <c r="P472" s="30" t="e">
        <f t="shared" si="3"/>
        <v>#N/A</v>
      </c>
      <c r="Q472" s="30" t="e">
        <f t="array" ref="Q472">IF(O472="7",IF(P472="000","Sin región al ser un intermunicipal",INDEX(B!$C$2:$C$126,MATCH(EF!P472,B!$A$2:$A$126,0))),"Sin región al ser un ente Estatal")</f>
        <v>#N/A</v>
      </c>
      <c r="R472" s="31" t="e">
        <f t="array" ref="R472">IF(O472="7",IF(P472="000","N/A",INDEX(B!$D$2:$D$126,MATCH(EF!P472,B!$A$2:$A$126,0))),B!$D$127)</f>
        <v>#N/A</v>
      </c>
      <c r="S472" s="31" t="e">
        <f t="array" ref="S472">IF(O472="7",IF(P472="000","N/A",INDEX(B!$E$2:$E$126,MATCH(EF!P472,B!$A$2:$A$126,0))),B!$E$127)</f>
        <v>#N/A</v>
      </c>
    </row>
    <row r="473" spans="1:19" ht="15.75" customHeight="1">
      <c r="A473" s="23">
        <f>COUNTIF(A!$A$2:$A$1001,"&lt;="&amp;A!A473)</f>
        <v>0</v>
      </c>
      <c r="B473" s="24">
        <v>472</v>
      </c>
      <c r="C473" s="29" t="e">
        <f t="array" ref="C473">INDEX(A!$A$2:$A$1001,MATCH(EF!B473,EF!$A$2:$A$1001,0))</f>
        <v>#N/A</v>
      </c>
      <c r="D473" s="29" t="e">
        <f t="array" ref="D473">INDEX(A!$B$2:$B$1001,MATCH(EF!C473,A!$A$2:$A$1001,0))</f>
        <v>#N/A</v>
      </c>
      <c r="E473" s="29" t="e">
        <f t="array" ref="E473">INDEX(A!$C$2:$C$1001,MATCH(EF!C473,A!$A$2:$A$1001,0))</f>
        <v>#N/A</v>
      </c>
      <c r="F473" s="29" t="e">
        <f t="array" ref="F473">INDEX(A!$D$2:$D$1001,MATCH(EF!C473,A!$A$2:$A$1001,0))</f>
        <v>#N/A</v>
      </c>
      <c r="G473" s="29" t="e">
        <f t="array" ref="G473">INDEX(A!$E$2:$E$1001,MATCH(EF!C473,A!$A$2:$A$1001,0))</f>
        <v>#N/A</v>
      </c>
      <c r="H473" s="29" t="e">
        <f t="array" ref="H473">INDEX(A!$F$2:$F$1001,MATCH(EF!C473,A!$A$2:$A$1001,0))</f>
        <v>#N/A</v>
      </c>
      <c r="I473" s="29" t="e">
        <f t="array" ref="I473">INDEX(A!$G$2:$G$1001,MATCH(EF!C473,A!$A$2:$A$1001,0))</f>
        <v>#N/A</v>
      </c>
      <c r="J473" s="29" t="e">
        <f t="array" ref="J473">INDEX(A!$H$2:$H$1001,MATCH(EF!C473,A!$A$2:$A$1001,0))</f>
        <v>#N/A</v>
      </c>
      <c r="K473" s="29" t="e">
        <f t="array" ref="K473">INDEX(A!$I$2:$I$1001,MATCH(EF!C473,A!$A$2:$A$1001,0))</f>
        <v>#N/A</v>
      </c>
      <c r="L473" s="29" t="e">
        <f t="array" ref="L473">INDEX(A!$J$2:$J$1001,MATCH(EF!C473,A!$A$2:$A$1001,0))</f>
        <v>#N/A</v>
      </c>
      <c r="M473" s="29" t="e">
        <f t="array" ref="M473">INDEX(A!$K$2:$K$1001,MATCH(EF!C473,A!$A$2:$A$1001,0))</f>
        <v>#N/A</v>
      </c>
      <c r="N473" s="29" t="e">
        <f t="array" ref="N473">INDEX(A!$L$2:$L$1001,MATCH(EF!C473,A!$A$2:$A$1001,0))</f>
        <v>#N/A</v>
      </c>
      <c r="O473" s="30" t="e">
        <f t="shared" si="2"/>
        <v>#N/A</v>
      </c>
      <c r="P473" s="30" t="e">
        <f t="shared" si="3"/>
        <v>#N/A</v>
      </c>
      <c r="Q473" s="30" t="e">
        <f t="array" ref="Q473">IF(O473="7",IF(P473="000","Sin región al ser un intermunicipal",INDEX(B!$C$2:$C$126,MATCH(EF!P473,B!$A$2:$A$126,0))),"Sin región al ser un ente Estatal")</f>
        <v>#N/A</v>
      </c>
      <c r="R473" s="31" t="e">
        <f t="array" ref="R473">IF(O473="7",IF(P473="000","N/A",INDEX(B!$D$2:$D$126,MATCH(EF!P473,B!$A$2:$A$126,0))),B!$D$127)</f>
        <v>#N/A</v>
      </c>
      <c r="S473" s="31" t="e">
        <f t="array" ref="S473">IF(O473="7",IF(P473="000","N/A",INDEX(B!$E$2:$E$126,MATCH(EF!P473,B!$A$2:$A$126,0))),B!$E$127)</f>
        <v>#N/A</v>
      </c>
    </row>
    <row r="474" spans="1:19" ht="15.75" customHeight="1">
      <c r="A474" s="23">
        <f>COUNTIF(A!$A$2:$A$1001,"&lt;="&amp;A!A474)</f>
        <v>0</v>
      </c>
      <c r="B474" s="24">
        <v>473</v>
      </c>
      <c r="C474" s="29" t="e">
        <f t="array" ref="C474">INDEX(A!$A$2:$A$1001,MATCH(EF!B474,EF!$A$2:$A$1001,0))</f>
        <v>#N/A</v>
      </c>
      <c r="D474" s="29" t="e">
        <f t="array" ref="D474">INDEX(A!$B$2:$B$1001,MATCH(EF!C474,A!$A$2:$A$1001,0))</f>
        <v>#N/A</v>
      </c>
      <c r="E474" s="29" t="e">
        <f t="array" ref="E474">INDEX(A!$C$2:$C$1001,MATCH(EF!C474,A!$A$2:$A$1001,0))</f>
        <v>#N/A</v>
      </c>
      <c r="F474" s="29" t="e">
        <f t="array" ref="F474">INDEX(A!$D$2:$D$1001,MATCH(EF!C474,A!$A$2:$A$1001,0))</f>
        <v>#N/A</v>
      </c>
      <c r="G474" s="29" t="e">
        <f t="array" ref="G474">INDEX(A!$E$2:$E$1001,MATCH(EF!C474,A!$A$2:$A$1001,0))</f>
        <v>#N/A</v>
      </c>
      <c r="H474" s="29" t="e">
        <f t="array" ref="H474">INDEX(A!$F$2:$F$1001,MATCH(EF!C474,A!$A$2:$A$1001,0))</f>
        <v>#N/A</v>
      </c>
      <c r="I474" s="29" t="e">
        <f t="array" ref="I474">INDEX(A!$G$2:$G$1001,MATCH(EF!C474,A!$A$2:$A$1001,0))</f>
        <v>#N/A</v>
      </c>
      <c r="J474" s="29" t="e">
        <f t="array" ref="J474">INDEX(A!$H$2:$H$1001,MATCH(EF!C474,A!$A$2:$A$1001,0))</f>
        <v>#N/A</v>
      </c>
      <c r="K474" s="29" t="e">
        <f t="array" ref="K474">INDEX(A!$I$2:$I$1001,MATCH(EF!C474,A!$A$2:$A$1001,0))</f>
        <v>#N/A</v>
      </c>
      <c r="L474" s="29" t="e">
        <f t="array" ref="L474">INDEX(A!$J$2:$J$1001,MATCH(EF!C474,A!$A$2:$A$1001,0))</f>
        <v>#N/A</v>
      </c>
      <c r="M474" s="29" t="e">
        <f t="array" ref="M474">INDEX(A!$K$2:$K$1001,MATCH(EF!C474,A!$A$2:$A$1001,0))</f>
        <v>#N/A</v>
      </c>
      <c r="N474" s="29" t="e">
        <f t="array" ref="N474">INDEX(A!$L$2:$L$1001,MATCH(EF!C474,A!$A$2:$A$1001,0))</f>
        <v>#N/A</v>
      </c>
      <c r="O474" s="30" t="e">
        <f t="shared" si="2"/>
        <v>#N/A</v>
      </c>
      <c r="P474" s="30" t="e">
        <f t="shared" si="3"/>
        <v>#N/A</v>
      </c>
      <c r="Q474" s="30" t="e">
        <f t="array" ref="Q474">IF(O474="7",IF(P474="000","Sin región al ser un intermunicipal",INDEX(B!$C$2:$C$126,MATCH(EF!P474,B!$A$2:$A$126,0))),"Sin región al ser un ente Estatal")</f>
        <v>#N/A</v>
      </c>
      <c r="R474" s="31" t="e">
        <f t="array" ref="R474">IF(O474="7",IF(P474="000","N/A",INDEX(B!$D$2:$D$126,MATCH(EF!P474,B!$A$2:$A$126,0))),B!$D$127)</f>
        <v>#N/A</v>
      </c>
      <c r="S474" s="31" t="e">
        <f t="array" ref="S474">IF(O474="7",IF(P474="000","N/A",INDEX(B!$E$2:$E$126,MATCH(EF!P474,B!$A$2:$A$126,0))),B!$E$127)</f>
        <v>#N/A</v>
      </c>
    </row>
    <row r="475" spans="1:19" ht="15.75" customHeight="1">
      <c r="A475" s="23">
        <f>COUNTIF(A!$A$2:$A$1001,"&lt;="&amp;A!A475)</f>
        <v>0</v>
      </c>
      <c r="B475" s="24">
        <v>474</v>
      </c>
      <c r="C475" s="29" t="e">
        <f t="array" ref="C475">INDEX(A!$A$2:$A$1001,MATCH(EF!B475,EF!$A$2:$A$1001,0))</f>
        <v>#N/A</v>
      </c>
      <c r="D475" s="29" t="e">
        <f t="array" ref="D475">INDEX(A!$B$2:$B$1001,MATCH(EF!C475,A!$A$2:$A$1001,0))</f>
        <v>#N/A</v>
      </c>
      <c r="E475" s="29" t="e">
        <f t="array" ref="E475">INDEX(A!$C$2:$C$1001,MATCH(EF!C475,A!$A$2:$A$1001,0))</f>
        <v>#N/A</v>
      </c>
      <c r="F475" s="29" t="e">
        <f t="array" ref="F475">INDEX(A!$D$2:$D$1001,MATCH(EF!C475,A!$A$2:$A$1001,0))</f>
        <v>#N/A</v>
      </c>
      <c r="G475" s="29" t="e">
        <f t="array" ref="G475">INDEX(A!$E$2:$E$1001,MATCH(EF!C475,A!$A$2:$A$1001,0))</f>
        <v>#N/A</v>
      </c>
      <c r="H475" s="29" t="e">
        <f t="array" ref="H475">INDEX(A!$F$2:$F$1001,MATCH(EF!C475,A!$A$2:$A$1001,0))</f>
        <v>#N/A</v>
      </c>
      <c r="I475" s="29" t="e">
        <f t="array" ref="I475">INDEX(A!$G$2:$G$1001,MATCH(EF!C475,A!$A$2:$A$1001,0))</f>
        <v>#N/A</v>
      </c>
      <c r="J475" s="29" t="e">
        <f t="array" ref="J475">INDEX(A!$H$2:$H$1001,MATCH(EF!C475,A!$A$2:$A$1001,0))</f>
        <v>#N/A</v>
      </c>
      <c r="K475" s="29" t="e">
        <f t="array" ref="K475">INDEX(A!$I$2:$I$1001,MATCH(EF!C475,A!$A$2:$A$1001,0))</f>
        <v>#N/A</v>
      </c>
      <c r="L475" s="29" t="e">
        <f t="array" ref="L475">INDEX(A!$J$2:$J$1001,MATCH(EF!C475,A!$A$2:$A$1001,0))</f>
        <v>#N/A</v>
      </c>
      <c r="M475" s="29" t="e">
        <f t="array" ref="M475">INDEX(A!$K$2:$K$1001,MATCH(EF!C475,A!$A$2:$A$1001,0))</f>
        <v>#N/A</v>
      </c>
      <c r="N475" s="29" t="e">
        <f t="array" ref="N475">INDEX(A!$L$2:$L$1001,MATCH(EF!C475,A!$A$2:$A$1001,0))</f>
        <v>#N/A</v>
      </c>
      <c r="O475" s="30" t="e">
        <f t="shared" si="2"/>
        <v>#N/A</v>
      </c>
      <c r="P475" s="30" t="e">
        <f t="shared" si="3"/>
        <v>#N/A</v>
      </c>
      <c r="Q475" s="30" t="e">
        <f t="array" ref="Q475">IF(O475="7",IF(P475="000","Sin región al ser un intermunicipal",INDEX(B!$C$2:$C$126,MATCH(EF!P475,B!$A$2:$A$126,0))),"Sin región al ser un ente Estatal")</f>
        <v>#N/A</v>
      </c>
      <c r="R475" s="31" t="e">
        <f t="array" ref="R475">IF(O475="7",IF(P475="000","N/A",INDEX(B!$D$2:$D$126,MATCH(EF!P475,B!$A$2:$A$126,0))),B!$D$127)</f>
        <v>#N/A</v>
      </c>
      <c r="S475" s="31" t="e">
        <f t="array" ref="S475">IF(O475="7",IF(P475="000","N/A",INDEX(B!$E$2:$E$126,MATCH(EF!P475,B!$A$2:$A$126,0))),B!$E$127)</f>
        <v>#N/A</v>
      </c>
    </row>
    <row r="476" spans="1:19" ht="15.75" customHeight="1">
      <c r="A476" s="23">
        <f>COUNTIF(A!$A$2:$A$1001,"&lt;="&amp;A!A476)</f>
        <v>0</v>
      </c>
      <c r="B476" s="24">
        <v>475</v>
      </c>
      <c r="C476" s="29" t="e">
        <f t="array" ref="C476">INDEX(A!$A$2:$A$1001,MATCH(EF!B476,EF!$A$2:$A$1001,0))</f>
        <v>#N/A</v>
      </c>
      <c r="D476" s="29" t="e">
        <f t="array" ref="D476">INDEX(A!$B$2:$B$1001,MATCH(EF!C476,A!$A$2:$A$1001,0))</f>
        <v>#N/A</v>
      </c>
      <c r="E476" s="29" t="e">
        <f t="array" ref="E476">INDEX(A!$C$2:$C$1001,MATCH(EF!C476,A!$A$2:$A$1001,0))</f>
        <v>#N/A</v>
      </c>
      <c r="F476" s="29" t="e">
        <f t="array" ref="F476">INDEX(A!$D$2:$D$1001,MATCH(EF!C476,A!$A$2:$A$1001,0))</f>
        <v>#N/A</v>
      </c>
      <c r="G476" s="29" t="e">
        <f t="array" ref="G476">INDEX(A!$E$2:$E$1001,MATCH(EF!C476,A!$A$2:$A$1001,0))</f>
        <v>#N/A</v>
      </c>
      <c r="H476" s="29" t="e">
        <f t="array" ref="H476">INDEX(A!$F$2:$F$1001,MATCH(EF!C476,A!$A$2:$A$1001,0))</f>
        <v>#N/A</v>
      </c>
      <c r="I476" s="29" t="e">
        <f t="array" ref="I476">INDEX(A!$G$2:$G$1001,MATCH(EF!C476,A!$A$2:$A$1001,0))</f>
        <v>#N/A</v>
      </c>
      <c r="J476" s="29" t="e">
        <f t="array" ref="J476">INDEX(A!$H$2:$H$1001,MATCH(EF!C476,A!$A$2:$A$1001,0))</f>
        <v>#N/A</v>
      </c>
      <c r="K476" s="29" t="e">
        <f t="array" ref="K476">INDEX(A!$I$2:$I$1001,MATCH(EF!C476,A!$A$2:$A$1001,0))</f>
        <v>#N/A</v>
      </c>
      <c r="L476" s="29" t="e">
        <f t="array" ref="L476">INDEX(A!$J$2:$J$1001,MATCH(EF!C476,A!$A$2:$A$1001,0))</f>
        <v>#N/A</v>
      </c>
      <c r="M476" s="29" t="e">
        <f t="array" ref="M476">INDEX(A!$K$2:$K$1001,MATCH(EF!C476,A!$A$2:$A$1001,0))</f>
        <v>#N/A</v>
      </c>
      <c r="N476" s="29" t="e">
        <f t="array" ref="N476">INDEX(A!$L$2:$L$1001,MATCH(EF!C476,A!$A$2:$A$1001,0))</f>
        <v>#N/A</v>
      </c>
      <c r="O476" s="30" t="e">
        <f t="shared" si="2"/>
        <v>#N/A</v>
      </c>
      <c r="P476" s="30" t="e">
        <f t="shared" si="3"/>
        <v>#N/A</v>
      </c>
      <c r="Q476" s="30" t="e">
        <f t="array" ref="Q476">IF(O476="7",IF(P476="000","Sin región al ser un intermunicipal",INDEX(B!$C$2:$C$126,MATCH(EF!P476,B!$A$2:$A$126,0))),"Sin región al ser un ente Estatal")</f>
        <v>#N/A</v>
      </c>
      <c r="R476" s="31" t="e">
        <f t="array" ref="R476">IF(O476="7",IF(P476="000","N/A",INDEX(B!$D$2:$D$126,MATCH(EF!P476,B!$A$2:$A$126,0))),B!$D$127)</f>
        <v>#N/A</v>
      </c>
      <c r="S476" s="31" t="e">
        <f t="array" ref="S476">IF(O476="7",IF(P476="000","N/A",INDEX(B!$E$2:$E$126,MATCH(EF!P476,B!$A$2:$A$126,0))),B!$E$127)</f>
        <v>#N/A</v>
      </c>
    </row>
    <row r="477" spans="1:19" ht="15.75" customHeight="1">
      <c r="A477" s="23">
        <f>COUNTIF(A!$A$2:$A$1001,"&lt;="&amp;A!A477)</f>
        <v>0</v>
      </c>
      <c r="B477" s="24">
        <v>476</v>
      </c>
      <c r="C477" s="29" t="e">
        <f t="array" ref="C477">INDEX(A!$A$2:$A$1001,MATCH(EF!B477,EF!$A$2:$A$1001,0))</f>
        <v>#N/A</v>
      </c>
      <c r="D477" s="29" t="e">
        <f t="array" ref="D477">INDEX(A!$B$2:$B$1001,MATCH(EF!C477,A!$A$2:$A$1001,0))</f>
        <v>#N/A</v>
      </c>
      <c r="E477" s="29" t="e">
        <f t="array" ref="E477">INDEX(A!$C$2:$C$1001,MATCH(EF!C477,A!$A$2:$A$1001,0))</f>
        <v>#N/A</v>
      </c>
      <c r="F477" s="29" t="e">
        <f t="array" ref="F477">INDEX(A!$D$2:$D$1001,MATCH(EF!C477,A!$A$2:$A$1001,0))</f>
        <v>#N/A</v>
      </c>
      <c r="G477" s="29" t="e">
        <f t="array" ref="G477">INDEX(A!$E$2:$E$1001,MATCH(EF!C477,A!$A$2:$A$1001,0))</f>
        <v>#N/A</v>
      </c>
      <c r="H477" s="29" t="e">
        <f t="array" ref="H477">INDEX(A!$F$2:$F$1001,MATCH(EF!C477,A!$A$2:$A$1001,0))</f>
        <v>#N/A</v>
      </c>
      <c r="I477" s="29" t="e">
        <f t="array" ref="I477">INDEX(A!$G$2:$G$1001,MATCH(EF!C477,A!$A$2:$A$1001,0))</f>
        <v>#N/A</v>
      </c>
      <c r="J477" s="29" t="e">
        <f t="array" ref="J477">INDEX(A!$H$2:$H$1001,MATCH(EF!C477,A!$A$2:$A$1001,0))</f>
        <v>#N/A</v>
      </c>
      <c r="K477" s="29" t="e">
        <f t="array" ref="K477">INDEX(A!$I$2:$I$1001,MATCH(EF!C477,A!$A$2:$A$1001,0))</f>
        <v>#N/A</v>
      </c>
      <c r="L477" s="29" t="e">
        <f t="array" ref="L477">INDEX(A!$J$2:$J$1001,MATCH(EF!C477,A!$A$2:$A$1001,0))</f>
        <v>#N/A</v>
      </c>
      <c r="M477" s="29" t="e">
        <f t="array" ref="M477">INDEX(A!$K$2:$K$1001,MATCH(EF!C477,A!$A$2:$A$1001,0))</f>
        <v>#N/A</v>
      </c>
      <c r="N477" s="29" t="e">
        <f t="array" ref="N477">INDEX(A!$L$2:$L$1001,MATCH(EF!C477,A!$A$2:$A$1001,0))</f>
        <v>#N/A</v>
      </c>
      <c r="O477" s="30" t="e">
        <f t="shared" si="2"/>
        <v>#N/A</v>
      </c>
      <c r="P477" s="30" t="e">
        <f t="shared" si="3"/>
        <v>#N/A</v>
      </c>
      <c r="Q477" s="30" t="e">
        <f t="array" ref="Q477">IF(O477="7",IF(P477="000","Sin región al ser un intermunicipal",INDEX(B!$C$2:$C$126,MATCH(EF!P477,B!$A$2:$A$126,0))),"Sin región al ser un ente Estatal")</f>
        <v>#N/A</v>
      </c>
      <c r="R477" s="31" t="e">
        <f t="array" ref="R477">IF(O477="7",IF(P477="000","N/A",INDEX(B!$D$2:$D$126,MATCH(EF!P477,B!$A$2:$A$126,0))),B!$D$127)</f>
        <v>#N/A</v>
      </c>
      <c r="S477" s="31" t="e">
        <f t="array" ref="S477">IF(O477="7",IF(P477="000","N/A",INDEX(B!$E$2:$E$126,MATCH(EF!P477,B!$A$2:$A$126,0))),B!$E$127)</f>
        <v>#N/A</v>
      </c>
    </row>
    <row r="478" spans="1:19" ht="15.75" customHeight="1">
      <c r="A478" s="23">
        <f>COUNTIF(A!$A$2:$A$1001,"&lt;="&amp;A!A478)</f>
        <v>0</v>
      </c>
      <c r="B478" s="24">
        <v>477</v>
      </c>
      <c r="C478" s="29" t="e">
        <f t="array" ref="C478">INDEX(A!$A$2:$A$1001,MATCH(EF!B478,EF!$A$2:$A$1001,0))</f>
        <v>#N/A</v>
      </c>
      <c r="D478" s="29" t="e">
        <f t="array" ref="D478">INDEX(A!$B$2:$B$1001,MATCH(EF!C478,A!$A$2:$A$1001,0))</f>
        <v>#N/A</v>
      </c>
      <c r="E478" s="29" t="e">
        <f t="array" ref="E478">INDEX(A!$C$2:$C$1001,MATCH(EF!C478,A!$A$2:$A$1001,0))</f>
        <v>#N/A</v>
      </c>
      <c r="F478" s="29" t="e">
        <f t="array" ref="F478">INDEX(A!$D$2:$D$1001,MATCH(EF!C478,A!$A$2:$A$1001,0))</f>
        <v>#N/A</v>
      </c>
      <c r="G478" s="29" t="e">
        <f t="array" ref="G478">INDEX(A!$E$2:$E$1001,MATCH(EF!C478,A!$A$2:$A$1001,0))</f>
        <v>#N/A</v>
      </c>
      <c r="H478" s="29" t="e">
        <f t="array" ref="H478">INDEX(A!$F$2:$F$1001,MATCH(EF!C478,A!$A$2:$A$1001,0))</f>
        <v>#N/A</v>
      </c>
      <c r="I478" s="29" t="e">
        <f t="array" ref="I478">INDEX(A!$G$2:$G$1001,MATCH(EF!C478,A!$A$2:$A$1001,0))</f>
        <v>#N/A</v>
      </c>
      <c r="J478" s="29" t="e">
        <f t="array" ref="J478">INDEX(A!$H$2:$H$1001,MATCH(EF!C478,A!$A$2:$A$1001,0))</f>
        <v>#N/A</v>
      </c>
      <c r="K478" s="29" t="e">
        <f t="array" ref="K478">INDEX(A!$I$2:$I$1001,MATCH(EF!C478,A!$A$2:$A$1001,0))</f>
        <v>#N/A</v>
      </c>
      <c r="L478" s="29" t="e">
        <f t="array" ref="L478">INDEX(A!$J$2:$J$1001,MATCH(EF!C478,A!$A$2:$A$1001,0))</f>
        <v>#N/A</v>
      </c>
      <c r="M478" s="29" t="e">
        <f t="array" ref="M478">INDEX(A!$K$2:$K$1001,MATCH(EF!C478,A!$A$2:$A$1001,0))</f>
        <v>#N/A</v>
      </c>
      <c r="N478" s="29" t="e">
        <f t="array" ref="N478">INDEX(A!$L$2:$L$1001,MATCH(EF!C478,A!$A$2:$A$1001,0))</f>
        <v>#N/A</v>
      </c>
      <c r="O478" s="30" t="e">
        <f t="shared" si="2"/>
        <v>#N/A</v>
      </c>
      <c r="P478" s="30" t="e">
        <f t="shared" si="3"/>
        <v>#N/A</v>
      </c>
      <c r="Q478" s="30" t="e">
        <f t="array" ref="Q478">IF(O478="7",IF(P478="000","Sin región al ser un intermunicipal",INDEX(B!$C$2:$C$126,MATCH(EF!P478,B!$A$2:$A$126,0))),"Sin región al ser un ente Estatal")</f>
        <v>#N/A</v>
      </c>
      <c r="R478" s="31" t="e">
        <f t="array" ref="R478">IF(O478="7",IF(P478="000","N/A",INDEX(B!$D$2:$D$126,MATCH(EF!P478,B!$A$2:$A$126,0))),B!$D$127)</f>
        <v>#N/A</v>
      </c>
      <c r="S478" s="31" t="e">
        <f t="array" ref="S478">IF(O478="7",IF(P478="000","N/A",INDEX(B!$E$2:$E$126,MATCH(EF!P478,B!$A$2:$A$126,0))),B!$E$127)</f>
        <v>#N/A</v>
      </c>
    </row>
    <row r="479" spans="1:19" ht="15.75" customHeight="1">
      <c r="A479" s="23">
        <f>COUNTIF(A!$A$2:$A$1001,"&lt;="&amp;A!A479)</f>
        <v>0</v>
      </c>
      <c r="B479" s="24">
        <v>478</v>
      </c>
      <c r="C479" s="29" t="e">
        <f t="array" ref="C479">INDEX(A!$A$2:$A$1001,MATCH(EF!B479,EF!$A$2:$A$1001,0))</f>
        <v>#N/A</v>
      </c>
      <c r="D479" s="29" t="e">
        <f t="array" ref="D479">INDEX(A!$B$2:$B$1001,MATCH(EF!C479,A!$A$2:$A$1001,0))</f>
        <v>#N/A</v>
      </c>
      <c r="E479" s="29" t="e">
        <f t="array" ref="E479">INDEX(A!$C$2:$C$1001,MATCH(EF!C479,A!$A$2:$A$1001,0))</f>
        <v>#N/A</v>
      </c>
      <c r="F479" s="29" t="e">
        <f t="array" ref="F479">INDEX(A!$D$2:$D$1001,MATCH(EF!C479,A!$A$2:$A$1001,0))</f>
        <v>#N/A</v>
      </c>
      <c r="G479" s="29" t="e">
        <f t="array" ref="G479">INDEX(A!$E$2:$E$1001,MATCH(EF!C479,A!$A$2:$A$1001,0))</f>
        <v>#N/A</v>
      </c>
      <c r="H479" s="29" t="e">
        <f t="array" ref="H479">INDEX(A!$F$2:$F$1001,MATCH(EF!C479,A!$A$2:$A$1001,0))</f>
        <v>#N/A</v>
      </c>
      <c r="I479" s="29" t="e">
        <f t="array" ref="I479">INDEX(A!$G$2:$G$1001,MATCH(EF!C479,A!$A$2:$A$1001,0))</f>
        <v>#N/A</v>
      </c>
      <c r="J479" s="29" t="e">
        <f t="array" ref="J479">INDEX(A!$H$2:$H$1001,MATCH(EF!C479,A!$A$2:$A$1001,0))</f>
        <v>#N/A</v>
      </c>
      <c r="K479" s="29" t="e">
        <f t="array" ref="K479">INDEX(A!$I$2:$I$1001,MATCH(EF!C479,A!$A$2:$A$1001,0))</f>
        <v>#N/A</v>
      </c>
      <c r="L479" s="29" t="e">
        <f t="array" ref="L479">INDEX(A!$J$2:$J$1001,MATCH(EF!C479,A!$A$2:$A$1001,0))</f>
        <v>#N/A</v>
      </c>
      <c r="M479" s="29" t="e">
        <f t="array" ref="M479">INDEX(A!$K$2:$K$1001,MATCH(EF!C479,A!$A$2:$A$1001,0))</f>
        <v>#N/A</v>
      </c>
      <c r="N479" s="29" t="e">
        <f t="array" ref="N479">INDEX(A!$L$2:$L$1001,MATCH(EF!C479,A!$A$2:$A$1001,0))</f>
        <v>#N/A</v>
      </c>
      <c r="O479" s="30" t="e">
        <f t="shared" si="2"/>
        <v>#N/A</v>
      </c>
      <c r="P479" s="30" t="e">
        <f t="shared" si="3"/>
        <v>#N/A</v>
      </c>
      <c r="Q479" s="30" t="e">
        <f t="array" ref="Q479">IF(O479="7",IF(P479="000","Sin región al ser un intermunicipal",INDEX(B!$C$2:$C$126,MATCH(EF!P479,B!$A$2:$A$126,0))),"Sin región al ser un ente Estatal")</f>
        <v>#N/A</v>
      </c>
      <c r="R479" s="31" t="e">
        <f t="array" ref="R479">IF(O479="7",IF(P479="000","N/A",INDEX(B!$D$2:$D$126,MATCH(EF!P479,B!$A$2:$A$126,0))),B!$D$127)</f>
        <v>#N/A</v>
      </c>
      <c r="S479" s="31" t="e">
        <f t="array" ref="S479">IF(O479="7",IF(P479="000","N/A",INDEX(B!$E$2:$E$126,MATCH(EF!P479,B!$A$2:$A$126,0))),B!$E$127)</f>
        <v>#N/A</v>
      </c>
    </row>
    <row r="480" spans="1:19" ht="15.75" customHeight="1">
      <c r="A480" s="23">
        <f>COUNTIF(A!$A$2:$A$1001,"&lt;="&amp;A!A480)</f>
        <v>0</v>
      </c>
      <c r="B480" s="24">
        <v>479</v>
      </c>
      <c r="C480" s="29" t="e">
        <f t="array" ref="C480">INDEX(A!$A$2:$A$1001,MATCH(EF!B480,EF!$A$2:$A$1001,0))</f>
        <v>#N/A</v>
      </c>
      <c r="D480" s="29" t="e">
        <f t="array" ref="D480">INDEX(A!$B$2:$B$1001,MATCH(EF!C480,A!$A$2:$A$1001,0))</f>
        <v>#N/A</v>
      </c>
      <c r="E480" s="29" t="e">
        <f t="array" ref="E480">INDEX(A!$C$2:$C$1001,MATCH(EF!C480,A!$A$2:$A$1001,0))</f>
        <v>#N/A</v>
      </c>
      <c r="F480" s="29" t="e">
        <f t="array" ref="F480">INDEX(A!$D$2:$D$1001,MATCH(EF!C480,A!$A$2:$A$1001,0))</f>
        <v>#N/A</v>
      </c>
      <c r="G480" s="29" t="e">
        <f t="array" ref="G480">INDEX(A!$E$2:$E$1001,MATCH(EF!C480,A!$A$2:$A$1001,0))</f>
        <v>#N/A</v>
      </c>
      <c r="H480" s="29" t="e">
        <f t="array" ref="H480">INDEX(A!$F$2:$F$1001,MATCH(EF!C480,A!$A$2:$A$1001,0))</f>
        <v>#N/A</v>
      </c>
      <c r="I480" s="29" t="e">
        <f t="array" ref="I480">INDEX(A!$G$2:$G$1001,MATCH(EF!C480,A!$A$2:$A$1001,0))</f>
        <v>#N/A</v>
      </c>
      <c r="J480" s="29" t="e">
        <f t="array" ref="J480">INDEX(A!$H$2:$H$1001,MATCH(EF!C480,A!$A$2:$A$1001,0))</f>
        <v>#N/A</v>
      </c>
      <c r="K480" s="29" t="e">
        <f t="array" ref="K480">INDEX(A!$I$2:$I$1001,MATCH(EF!C480,A!$A$2:$A$1001,0))</f>
        <v>#N/A</v>
      </c>
      <c r="L480" s="29" t="e">
        <f t="array" ref="L480">INDEX(A!$J$2:$J$1001,MATCH(EF!C480,A!$A$2:$A$1001,0))</f>
        <v>#N/A</v>
      </c>
      <c r="M480" s="29" t="e">
        <f t="array" ref="M480">INDEX(A!$K$2:$K$1001,MATCH(EF!C480,A!$A$2:$A$1001,0))</f>
        <v>#N/A</v>
      </c>
      <c r="N480" s="29" t="e">
        <f t="array" ref="N480">INDEX(A!$L$2:$L$1001,MATCH(EF!C480,A!$A$2:$A$1001,0))</f>
        <v>#N/A</v>
      </c>
      <c r="O480" s="30" t="e">
        <f t="shared" si="2"/>
        <v>#N/A</v>
      </c>
      <c r="P480" s="30" t="e">
        <f t="shared" si="3"/>
        <v>#N/A</v>
      </c>
      <c r="Q480" s="30" t="e">
        <f t="array" ref="Q480">IF(O480="7",IF(P480="000","Sin región al ser un intermunicipal",INDEX(B!$C$2:$C$126,MATCH(EF!P480,B!$A$2:$A$126,0))),"Sin región al ser un ente Estatal")</f>
        <v>#N/A</v>
      </c>
      <c r="R480" s="31" t="e">
        <f t="array" ref="R480">IF(O480="7",IF(P480="000","N/A",INDEX(B!$D$2:$D$126,MATCH(EF!P480,B!$A$2:$A$126,0))),B!$D$127)</f>
        <v>#N/A</v>
      </c>
      <c r="S480" s="31" t="e">
        <f t="array" ref="S480">IF(O480="7",IF(P480="000","N/A",INDEX(B!$E$2:$E$126,MATCH(EF!P480,B!$A$2:$A$126,0))),B!$E$127)</f>
        <v>#N/A</v>
      </c>
    </row>
    <row r="481" spans="1:19" ht="15.75" customHeight="1">
      <c r="A481" s="23">
        <f>COUNTIF(A!$A$2:$A$1001,"&lt;="&amp;A!A481)</f>
        <v>0</v>
      </c>
      <c r="B481" s="24">
        <v>480</v>
      </c>
      <c r="C481" s="29" t="e">
        <f t="array" ref="C481">INDEX(A!$A$2:$A$1001,MATCH(EF!B481,EF!$A$2:$A$1001,0))</f>
        <v>#N/A</v>
      </c>
      <c r="D481" s="29" t="e">
        <f t="array" ref="D481">INDEX(A!$B$2:$B$1001,MATCH(EF!C481,A!$A$2:$A$1001,0))</f>
        <v>#N/A</v>
      </c>
      <c r="E481" s="29" t="e">
        <f t="array" ref="E481">INDEX(A!$C$2:$C$1001,MATCH(EF!C481,A!$A$2:$A$1001,0))</f>
        <v>#N/A</v>
      </c>
      <c r="F481" s="29" t="e">
        <f t="array" ref="F481">INDEX(A!$D$2:$D$1001,MATCH(EF!C481,A!$A$2:$A$1001,0))</f>
        <v>#N/A</v>
      </c>
      <c r="G481" s="29" t="e">
        <f t="array" ref="G481">INDEX(A!$E$2:$E$1001,MATCH(EF!C481,A!$A$2:$A$1001,0))</f>
        <v>#N/A</v>
      </c>
      <c r="H481" s="29" t="e">
        <f t="array" ref="H481">INDEX(A!$F$2:$F$1001,MATCH(EF!C481,A!$A$2:$A$1001,0))</f>
        <v>#N/A</v>
      </c>
      <c r="I481" s="29" t="e">
        <f t="array" ref="I481">INDEX(A!$G$2:$G$1001,MATCH(EF!C481,A!$A$2:$A$1001,0))</f>
        <v>#N/A</v>
      </c>
      <c r="J481" s="29" t="e">
        <f t="array" ref="J481">INDEX(A!$H$2:$H$1001,MATCH(EF!C481,A!$A$2:$A$1001,0))</f>
        <v>#N/A</v>
      </c>
      <c r="K481" s="29" t="e">
        <f t="array" ref="K481">INDEX(A!$I$2:$I$1001,MATCH(EF!C481,A!$A$2:$A$1001,0))</f>
        <v>#N/A</v>
      </c>
      <c r="L481" s="29" t="e">
        <f t="array" ref="L481">INDEX(A!$J$2:$J$1001,MATCH(EF!C481,A!$A$2:$A$1001,0))</f>
        <v>#N/A</v>
      </c>
      <c r="M481" s="29" t="e">
        <f t="array" ref="M481">INDEX(A!$K$2:$K$1001,MATCH(EF!C481,A!$A$2:$A$1001,0))</f>
        <v>#N/A</v>
      </c>
      <c r="N481" s="29" t="e">
        <f t="array" ref="N481">INDEX(A!$L$2:$L$1001,MATCH(EF!C481,A!$A$2:$A$1001,0))</f>
        <v>#N/A</v>
      </c>
      <c r="O481" s="30" t="e">
        <f t="shared" si="2"/>
        <v>#N/A</v>
      </c>
      <c r="P481" s="30" t="e">
        <f t="shared" si="3"/>
        <v>#N/A</v>
      </c>
      <c r="Q481" s="30" t="e">
        <f t="array" ref="Q481">IF(O481="7",IF(P481="000","Sin región al ser un intermunicipal",INDEX(B!$C$2:$C$126,MATCH(EF!P481,B!$A$2:$A$126,0))),"Sin región al ser un ente Estatal")</f>
        <v>#N/A</v>
      </c>
      <c r="R481" s="31" t="e">
        <f t="array" ref="R481">IF(O481="7",IF(P481="000","N/A",INDEX(B!$D$2:$D$126,MATCH(EF!P481,B!$A$2:$A$126,0))),B!$D$127)</f>
        <v>#N/A</v>
      </c>
      <c r="S481" s="31" t="e">
        <f t="array" ref="S481">IF(O481="7",IF(P481="000","N/A",INDEX(B!$E$2:$E$126,MATCH(EF!P481,B!$A$2:$A$126,0))),B!$E$127)</f>
        <v>#N/A</v>
      </c>
    </row>
    <row r="482" spans="1:19" ht="15.75" customHeight="1">
      <c r="A482" s="23">
        <f>COUNTIF(A!$A$2:$A$1001,"&lt;="&amp;A!A482)</f>
        <v>0</v>
      </c>
      <c r="B482" s="24">
        <v>481</v>
      </c>
      <c r="C482" s="29" t="e">
        <f t="array" ref="C482">INDEX(A!$A$2:$A$1001,MATCH(EF!B482,EF!$A$2:$A$1001,0))</f>
        <v>#N/A</v>
      </c>
      <c r="D482" s="29" t="e">
        <f t="array" ref="D482">INDEX(A!$B$2:$B$1001,MATCH(EF!C482,A!$A$2:$A$1001,0))</f>
        <v>#N/A</v>
      </c>
      <c r="E482" s="29" t="e">
        <f t="array" ref="E482">INDEX(A!$C$2:$C$1001,MATCH(EF!C482,A!$A$2:$A$1001,0))</f>
        <v>#N/A</v>
      </c>
      <c r="F482" s="29" t="e">
        <f t="array" ref="F482">INDEX(A!$D$2:$D$1001,MATCH(EF!C482,A!$A$2:$A$1001,0))</f>
        <v>#N/A</v>
      </c>
      <c r="G482" s="29" t="e">
        <f t="array" ref="G482">INDEX(A!$E$2:$E$1001,MATCH(EF!C482,A!$A$2:$A$1001,0))</f>
        <v>#N/A</v>
      </c>
      <c r="H482" s="29" t="e">
        <f t="array" ref="H482">INDEX(A!$F$2:$F$1001,MATCH(EF!C482,A!$A$2:$A$1001,0))</f>
        <v>#N/A</v>
      </c>
      <c r="I482" s="29" t="e">
        <f t="array" ref="I482">INDEX(A!$G$2:$G$1001,MATCH(EF!C482,A!$A$2:$A$1001,0))</f>
        <v>#N/A</v>
      </c>
      <c r="J482" s="29" t="e">
        <f t="array" ref="J482">INDEX(A!$H$2:$H$1001,MATCH(EF!C482,A!$A$2:$A$1001,0))</f>
        <v>#N/A</v>
      </c>
      <c r="K482" s="29" t="e">
        <f t="array" ref="K482">INDEX(A!$I$2:$I$1001,MATCH(EF!C482,A!$A$2:$A$1001,0))</f>
        <v>#N/A</v>
      </c>
      <c r="L482" s="29" t="e">
        <f t="array" ref="L482">INDEX(A!$J$2:$J$1001,MATCH(EF!C482,A!$A$2:$A$1001,0))</f>
        <v>#N/A</v>
      </c>
      <c r="M482" s="29" t="e">
        <f t="array" ref="M482">INDEX(A!$K$2:$K$1001,MATCH(EF!C482,A!$A$2:$A$1001,0))</f>
        <v>#N/A</v>
      </c>
      <c r="N482" s="29" t="e">
        <f t="array" ref="N482">INDEX(A!$L$2:$L$1001,MATCH(EF!C482,A!$A$2:$A$1001,0))</f>
        <v>#N/A</v>
      </c>
      <c r="O482" s="30" t="e">
        <f t="shared" si="2"/>
        <v>#N/A</v>
      </c>
      <c r="P482" s="30" t="e">
        <f t="shared" si="3"/>
        <v>#N/A</v>
      </c>
      <c r="Q482" s="30" t="e">
        <f t="array" ref="Q482">IF(O482="7",IF(P482="000","Sin región al ser un intermunicipal",INDEX(B!$C$2:$C$126,MATCH(EF!P482,B!$A$2:$A$126,0))),"Sin región al ser un ente Estatal")</f>
        <v>#N/A</v>
      </c>
      <c r="R482" s="31" t="e">
        <f t="array" ref="R482">IF(O482="7",IF(P482="000","N/A",INDEX(B!$D$2:$D$126,MATCH(EF!P482,B!$A$2:$A$126,0))),B!$D$127)</f>
        <v>#N/A</v>
      </c>
      <c r="S482" s="31" t="e">
        <f t="array" ref="S482">IF(O482="7",IF(P482="000","N/A",INDEX(B!$E$2:$E$126,MATCH(EF!P482,B!$A$2:$A$126,0))),B!$E$127)</f>
        <v>#N/A</v>
      </c>
    </row>
    <row r="483" spans="1:19" ht="15.75" customHeight="1">
      <c r="A483" s="23">
        <f>COUNTIF(A!$A$2:$A$1001,"&lt;="&amp;A!A483)</f>
        <v>0</v>
      </c>
      <c r="B483" s="24">
        <v>482</v>
      </c>
      <c r="C483" s="29" t="e">
        <f t="array" ref="C483">INDEX(A!$A$2:$A$1001,MATCH(EF!B483,EF!$A$2:$A$1001,0))</f>
        <v>#N/A</v>
      </c>
      <c r="D483" s="29" t="e">
        <f t="array" ref="D483">INDEX(A!$B$2:$B$1001,MATCH(EF!C483,A!$A$2:$A$1001,0))</f>
        <v>#N/A</v>
      </c>
      <c r="E483" s="29" t="e">
        <f t="array" ref="E483">INDEX(A!$C$2:$C$1001,MATCH(EF!C483,A!$A$2:$A$1001,0))</f>
        <v>#N/A</v>
      </c>
      <c r="F483" s="29" t="e">
        <f t="array" ref="F483">INDEX(A!$D$2:$D$1001,MATCH(EF!C483,A!$A$2:$A$1001,0))</f>
        <v>#N/A</v>
      </c>
      <c r="G483" s="29" t="e">
        <f t="array" ref="G483">INDEX(A!$E$2:$E$1001,MATCH(EF!C483,A!$A$2:$A$1001,0))</f>
        <v>#N/A</v>
      </c>
      <c r="H483" s="29" t="e">
        <f t="array" ref="H483">INDEX(A!$F$2:$F$1001,MATCH(EF!C483,A!$A$2:$A$1001,0))</f>
        <v>#N/A</v>
      </c>
      <c r="I483" s="29" t="e">
        <f t="array" ref="I483">INDEX(A!$G$2:$G$1001,MATCH(EF!C483,A!$A$2:$A$1001,0))</f>
        <v>#N/A</v>
      </c>
      <c r="J483" s="29" t="e">
        <f t="array" ref="J483">INDEX(A!$H$2:$H$1001,MATCH(EF!C483,A!$A$2:$A$1001,0))</f>
        <v>#N/A</v>
      </c>
      <c r="K483" s="29" t="e">
        <f t="array" ref="K483">INDEX(A!$I$2:$I$1001,MATCH(EF!C483,A!$A$2:$A$1001,0))</f>
        <v>#N/A</v>
      </c>
      <c r="L483" s="29" t="e">
        <f t="array" ref="L483">INDEX(A!$J$2:$J$1001,MATCH(EF!C483,A!$A$2:$A$1001,0))</f>
        <v>#N/A</v>
      </c>
      <c r="M483" s="29" t="e">
        <f t="array" ref="M483">INDEX(A!$K$2:$K$1001,MATCH(EF!C483,A!$A$2:$A$1001,0))</f>
        <v>#N/A</v>
      </c>
      <c r="N483" s="29" t="e">
        <f t="array" ref="N483">INDEX(A!$L$2:$L$1001,MATCH(EF!C483,A!$A$2:$A$1001,0))</f>
        <v>#N/A</v>
      </c>
      <c r="O483" s="30" t="e">
        <f t="shared" si="2"/>
        <v>#N/A</v>
      </c>
      <c r="P483" s="30" t="e">
        <f t="shared" si="3"/>
        <v>#N/A</v>
      </c>
      <c r="Q483" s="30" t="e">
        <f t="array" ref="Q483">IF(O483="7",IF(P483="000","Sin región al ser un intermunicipal",INDEX(B!$C$2:$C$126,MATCH(EF!P483,B!$A$2:$A$126,0))),"Sin región al ser un ente Estatal")</f>
        <v>#N/A</v>
      </c>
      <c r="R483" s="31" t="e">
        <f t="array" ref="R483">IF(O483="7",IF(P483="000","N/A",INDEX(B!$D$2:$D$126,MATCH(EF!P483,B!$A$2:$A$126,0))),B!$D$127)</f>
        <v>#N/A</v>
      </c>
      <c r="S483" s="31" t="e">
        <f t="array" ref="S483">IF(O483="7",IF(P483="000","N/A",INDEX(B!$E$2:$E$126,MATCH(EF!P483,B!$A$2:$A$126,0))),B!$E$127)</f>
        <v>#N/A</v>
      </c>
    </row>
    <row r="484" spans="1:19" ht="15.75" customHeight="1">
      <c r="A484" s="23">
        <f>COUNTIF(A!$A$2:$A$1001,"&lt;="&amp;A!A484)</f>
        <v>0</v>
      </c>
      <c r="B484" s="24">
        <v>483</v>
      </c>
      <c r="C484" s="29" t="e">
        <f t="array" ref="C484">INDEX(A!$A$2:$A$1001,MATCH(EF!B484,EF!$A$2:$A$1001,0))</f>
        <v>#N/A</v>
      </c>
      <c r="D484" s="29" t="e">
        <f t="array" ref="D484">INDEX(A!$B$2:$B$1001,MATCH(EF!C484,A!$A$2:$A$1001,0))</f>
        <v>#N/A</v>
      </c>
      <c r="E484" s="29" t="e">
        <f t="array" ref="E484">INDEX(A!$C$2:$C$1001,MATCH(EF!C484,A!$A$2:$A$1001,0))</f>
        <v>#N/A</v>
      </c>
      <c r="F484" s="29" t="e">
        <f t="array" ref="F484">INDEX(A!$D$2:$D$1001,MATCH(EF!C484,A!$A$2:$A$1001,0))</f>
        <v>#N/A</v>
      </c>
      <c r="G484" s="29" t="e">
        <f t="array" ref="G484">INDEX(A!$E$2:$E$1001,MATCH(EF!C484,A!$A$2:$A$1001,0))</f>
        <v>#N/A</v>
      </c>
      <c r="H484" s="29" t="e">
        <f t="array" ref="H484">INDEX(A!$F$2:$F$1001,MATCH(EF!C484,A!$A$2:$A$1001,0))</f>
        <v>#N/A</v>
      </c>
      <c r="I484" s="29" t="e">
        <f t="array" ref="I484">INDEX(A!$G$2:$G$1001,MATCH(EF!C484,A!$A$2:$A$1001,0))</f>
        <v>#N/A</v>
      </c>
      <c r="J484" s="29" t="e">
        <f t="array" ref="J484">INDEX(A!$H$2:$H$1001,MATCH(EF!C484,A!$A$2:$A$1001,0))</f>
        <v>#N/A</v>
      </c>
      <c r="K484" s="29" t="e">
        <f t="array" ref="K484">INDEX(A!$I$2:$I$1001,MATCH(EF!C484,A!$A$2:$A$1001,0))</f>
        <v>#N/A</v>
      </c>
      <c r="L484" s="29" t="e">
        <f t="array" ref="L484">INDEX(A!$J$2:$J$1001,MATCH(EF!C484,A!$A$2:$A$1001,0))</f>
        <v>#N/A</v>
      </c>
      <c r="M484" s="29" t="e">
        <f t="array" ref="M484">INDEX(A!$K$2:$K$1001,MATCH(EF!C484,A!$A$2:$A$1001,0))</f>
        <v>#N/A</v>
      </c>
      <c r="N484" s="29" t="e">
        <f t="array" ref="N484">INDEX(A!$L$2:$L$1001,MATCH(EF!C484,A!$A$2:$A$1001,0))</f>
        <v>#N/A</v>
      </c>
      <c r="O484" s="30" t="e">
        <f t="shared" si="2"/>
        <v>#N/A</v>
      </c>
      <c r="P484" s="30" t="e">
        <f t="shared" si="3"/>
        <v>#N/A</v>
      </c>
      <c r="Q484" s="30" t="e">
        <f t="array" ref="Q484">IF(O484="7",IF(P484="000","Sin región al ser un intermunicipal",INDEX(B!$C$2:$C$126,MATCH(EF!P484,B!$A$2:$A$126,0))),"Sin región al ser un ente Estatal")</f>
        <v>#N/A</v>
      </c>
      <c r="R484" s="31" t="e">
        <f t="array" ref="R484">IF(O484="7",IF(P484="000","N/A",INDEX(B!$D$2:$D$126,MATCH(EF!P484,B!$A$2:$A$126,0))),B!$D$127)</f>
        <v>#N/A</v>
      </c>
      <c r="S484" s="31" t="e">
        <f t="array" ref="S484">IF(O484="7",IF(P484="000","N/A",INDEX(B!$E$2:$E$126,MATCH(EF!P484,B!$A$2:$A$126,0))),B!$E$127)</f>
        <v>#N/A</v>
      </c>
    </row>
    <row r="485" spans="1:19" ht="15.75" customHeight="1">
      <c r="A485" s="23">
        <f>COUNTIF(A!$A$2:$A$1001,"&lt;="&amp;A!A485)</f>
        <v>0</v>
      </c>
      <c r="B485" s="24">
        <v>484</v>
      </c>
      <c r="C485" s="29" t="e">
        <f t="array" ref="C485">INDEX(A!$A$2:$A$1001,MATCH(EF!B485,EF!$A$2:$A$1001,0))</f>
        <v>#N/A</v>
      </c>
      <c r="D485" s="29" t="e">
        <f t="array" ref="D485">INDEX(A!$B$2:$B$1001,MATCH(EF!C485,A!$A$2:$A$1001,0))</f>
        <v>#N/A</v>
      </c>
      <c r="E485" s="29" t="e">
        <f t="array" ref="E485">INDEX(A!$C$2:$C$1001,MATCH(EF!C485,A!$A$2:$A$1001,0))</f>
        <v>#N/A</v>
      </c>
      <c r="F485" s="29" t="e">
        <f t="array" ref="F485">INDEX(A!$D$2:$D$1001,MATCH(EF!C485,A!$A$2:$A$1001,0))</f>
        <v>#N/A</v>
      </c>
      <c r="G485" s="29" t="e">
        <f t="array" ref="G485">INDEX(A!$E$2:$E$1001,MATCH(EF!C485,A!$A$2:$A$1001,0))</f>
        <v>#N/A</v>
      </c>
      <c r="H485" s="29" t="e">
        <f t="array" ref="H485">INDEX(A!$F$2:$F$1001,MATCH(EF!C485,A!$A$2:$A$1001,0))</f>
        <v>#N/A</v>
      </c>
      <c r="I485" s="29" t="e">
        <f t="array" ref="I485">INDEX(A!$G$2:$G$1001,MATCH(EF!C485,A!$A$2:$A$1001,0))</f>
        <v>#N/A</v>
      </c>
      <c r="J485" s="29" t="e">
        <f t="array" ref="J485">INDEX(A!$H$2:$H$1001,MATCH(EF!C485,A!$A$2:$A$1001,0))</f>
        <v>#N/A</v>
      </c>
      <c r="K485" s="29" t="e">
        <f t="array" ref="K485">INDEX(A!$I$2:$I$1001,MATCH(EF!C485,A!$A$2:$A$1001,0))</f>
        <v>#N/A</v>
      </c>
      <c r="L485" s="29" t="e">
        <f t="array" ref="L485">INDEX(A!$J$2:$J$1001,MATCH(EF!C485,A!$A$2:$A$1001,0))</f>
        <v>#N/A</v>
      </c>
      <c r="M485" s="29" t="e">
        <f t="array" ref="M485">INDEX(A!$K$2:$K$1001,MATCH(EF!C485,A!$A$2:$A$1001,0))</f>
        <v>#N/A</v>
      </c>
      <c r="N485" s="29" t="e">
        <f t="array" ref="N485">INDEX(A!$L$2:$L$1001,MATCH(EF!C485,A!$A$2:$A$1001,0))</f>
        <v>#N/A</v>
      </c>
      <c r="O485" s="30" t="e">
        <f t="shared" si="2"/>
        <v>#N/A</v>
      </c>
      <c r="P485" s="30" t="e">
        <f t="shared" si="3"/>
        <v>#N/A</v>
      </c>
      <c r="Q485" s="30" t="e">
        <f t="array" ref="Q485">IF(O485="7",IF(P485="000","Sin región al ser un intermunicipal",INDEX(B!$C$2:$C$126,MATCH(EF!P485,B!$A$2:$A$126,0))),"Sin región al ser un ente Estatal")</f>
        <v>#N/A</v>
      </c>
      <c r="R485" s="31" t="e">
        <f t="array" ref="R485">IF(O485="7",IF(P485="000","N/A",INDEX(B!$D$2:$D$126,MATCH(EF!P485,B!$A$2:$A$126,0))),B!$D$127)</f>
        <v>#N/A</v>
      </c>
      <c r="S485" s="31" t="e">
        <f t="array" ref="S485">IF(O485="7",IF(P485="000","N/A",INDEX(B!$E$2:$E$126,MATCH(EF!P485,B!$A$2:$A$126,0))),B!$E$127)</f>
        <v>#N/A</v>
      </c>
    </row>
    <row r="486" spans="1:19" ht="15.75" customHeight="1">
      <c r="A486" s="23">
        <f>COUNTIF(A!$A$2:$A$1001,"&lt;="&amp;A!A486)</f>
        <v>0</v>
      </c>
      <c r="B486" s="24">
        <v>485</v>
      </c>
      <c r="C486" s="29" t="e">
        <f t="array" ref="C486">INDEX(A!$A$2:$A$1001,MATCH(EF!B486,EF!$A$2:$A$1001,0))</f>
        <v>#N/A</v>
      </c>
      <c r="D486" s="29" t="e">
        <f t="array" ref="D486">INDEX(A!$B$2:$B$1001,MATCH(EF!C486,A!$A$2:$A$1001,0))</f>
        <v>#N/A</v>
      </c>
      <c r="E486" s="29" t="e">
        <f t="array" ref="E486">INDEX(A!$C$2:$C$1001,MATCH(EF!C486,A!$A$2:$A$1001,0))</f>
        <v>#N/A</v>
      </c>
      <c r="F486" s="29" t="e">
        <f t="array" ref="F486">INDEX(A!$D$2:$D$1001,MATCH(EF!C486,A!$A$2:$A$1001,0))</f>
        <v>#N/A</v>
      </c>
      <c r="G486" s="29" t="e">
        <f t="array" ref="G486">INDEX(A!$E$2:$E$1001,MATCH(EF!C486,A!$A$2:$A$1001,0))</f>
        <v>#N/A</v>
      </c>
      <c r="H486" s="29" t="e">
        <f t="array" ref="H486">INDEX(A!$F$2:$F$1001,MATCH(EF!C486,A!$A$2:$A$1001,0))</f>
        <v>#N/A</v>
      </c>
      <c r="I486" s="29" t="e">
        <f t="array" ref="I486">INDEX(A!$G$2:$G$1001,MATCH(EF!C486,A!$A$2:$A$1001,0))</f>
        <v>#N/A</v>
      </c>
      <c r="J486" s="29" t="e">
        <f t="array" ref="J486">INDEX(A!$H$2:$H$1001,MATCH(EF!C486,A!$A$2:$A$1001,0))</f>
        <v>#N/A</v>
      </c>
      <c r="K486" s="29" t="e">
        <f t="array" ref="K486">INDEX(A!$I$2:$I$1001,MATCH(EF!C486,A!$A$2:$A$1001,0))</f>
        <v>#N/A</v>
      </c>
      <c r="L486" s="29" t="e">
        <f t="array" ref="L486">INDEX(A!$J$2:$J$1001,MATCH(EF!C486,A!$A$2:$A$1001,0))</f>
        <v>#N/A</v>
      </c>
      <c r="M486" s="29" t="e">
        <f t="array" ref="M486">INDEX(A!$K$2:$K$1001,MATCH(EF!C486,A!$A$2:$A$1001,0))</f>
        <v>#N/A</v>
      </c>
      <c r="N486" s="29" t="e">
        <f t="array" ref="N486">INDEX(A!$L$2:$L$1001,MATCH(EF!C486,A!$A$2:$A$1001,0))</f>
        <v>#N/A</v>
      </c>
      <c r="O486" s="30" t="e">
        <f t="shared" si="2"/>
        <v>#N/A</v>
      </c>
      <c r="P486" s="30" t="e">
        <f t="shared" si="3"/>
        <v>#N/A</v>
      </c>
      <c r="Q486" s="30" t="e">
        <f t="array" ref="Q486">IF(O486="7",IF(P486="000","Sin región al ser un intermunicipal",INDEX(B!$C$2:$C$126,MATCH(EF!P486,B!$A$2:$A$126,0))),"Sin región al ser un ente Estatal")</f>
        <v>#N/A</v>
      </c>
      <c r="R486" s="31" t="e">
        <f t="array" ref="R486">IF(O486="7",IF(P486="000","N/A",INDEX(B!$D$2:$D$126,MATCH(EF!P486,B!$A$2:$A$126,0))),B!$D$127)</f>
        <v>#N/A</v>
      </c>
      <c r="S486" s="31" t="e">
        <f t="array" ref="S486">IF(O486="7",IF(P486="000","N/A",INDEX(B!$E$2:$E$126,MATCH(EF!P486,B!$A$2:$A$126,0))),B!$E$127)</f>
        <v>#N/A</v>
      </c>
    </row>
    <row r="487" spans="1:19" ht="15.75" customHeight="1">
      <c r="A487" s="23">
        <f>COUNTIF(A!$A$2:$A$1001,"&lt;="&amp;A!A487)</f>
        <v>0</v>
      </c>
      <c r="B487" s="24">
        <v>486</v>
      </c>
      <c r="C487" s="29" t="e">
        <f t="array" ref="C487">INDEX(A!$A$2:$A$1001,MATCH(EF!B487,EF!$A$2:$A$1001,0))</f>
        <v>#N/A</v>
      </c>
      <c r="D487" s="29" t="e">
        <f t="array" ref="D487">INDEX(A!$B$2:$B$1001,MATCH(EF!C487,A!$A$2:$A$1001,0))</f>
        <v>#N/A</v>
      </c>
      <c r="E487" s="29" t="e">
        <f t="array" ref="E487">INDEX(A!$C$2:$C$1001,MATCH(EF!C487,A!$A$2:$A$1001,0))</f>
        <v>#N/A</v>
      </c>
      <c r="F487" s="29" t="e">
        <f t="array" ref="F487">INDEX(A!$D$2:$D$1001,MATCH(EF!C487,A!$A$2:$A$1001,0))</f>
        <v>#N/A</v>
      </c>
      <c r="G487" s="29" t="e">
        <f t="array" ref="G487">INDEX(A!$E$2:$E$1001,MATCH(EF!C487,A!$A$2:$A$1001,0))</f>
        <v>#N/A</v>
      </c>
      <c r="H487" s="29" t="e">
        <f t="array" ref="H487">INDEX(A!$F$2:$F$1001,MATCH(EF!C487,A!$A$2:$A$1001,0))</f>
        <v>#N/A</v>
      </c>
      <c r="I487" s="29" t="e">
        <f t="array" ref="I487">INDEX(A!$G$2:$G$1001,MATCH(EF!C487,A!$A$2:$A$1001,0))</f>
        <v>#N/A</v>
      </c>
      <c r="J487" s="29" t="e">
        <f t="array" ref="J487">INDEX(A!$H$2:$H$1001,MATCH(EF!C487,A!$A$2:$A$1001,0))</f>
        <v>#N/A</v>
      </c>
      <c r="K487" s="29" t="e">
        <f t="array" ref="K487">INDEX(A!$I$2:$I$1001,MATCH(EF!C487,A!$A$2:$A$1001,0))</f>
        <v>#N/A</v>
      </c>
      <c r="L487" s="29" t="e">
        <f t="array" ref="L487">INDEX(A!$J$2:$J$1001,MATCH(EF!C487,A!$A$2:$A$1001,0))</f>
        <v>#N/A</v>
      </c>
      <c r="M487" s="29" t="e">
        <f t="array" ref="M487">INDEX(A!$K$2:$K$1001,MATCH(EF!C487,A!$A$2:$A$1001,0))</f>
        <v>#N/A</v>
      </c>
      <c r="N487" s="29" t="e">
        <f t="array" ref="N487">INDEX(A!$L$2:$L$1001,MATCH(EF!C487,A!$A$2:$A$1001,0))</f>
        <v>#N/A</v>
      </c>
      <c r="O487" s="30" t="e">
        <f t="shared" si="2"/>
        <v>#N/A</v>
      </c>
      <c r="P487" s="30" t="e">
        <f t="shared" si="3"/>
        <v>#N/A</v>
      </c>
      <c r="Q487" s="30" t="e">
        <f t="array" ref="Q487">IF(O487="7",IF(P487="000","Sin región al ser un intermunicipal",INDEX(B!$C$2:$C$126,MATCH(EF!P487,B!$A$2:$A$126,0))),"Sin región al ser un ente Estatal")</f>
        <v>#N/A</v>
      </c>
      <c r="R487" s="31" t="e">
        <f t="array" ref="R487">IF(O487="7",IF(P487="000","N/A",INDEX(B!$D$2:$D$126,MATCH(EF!P487,B!$A$2:$A$126,0))),B!$D$127)</f>
        <v>#N/A</v>
      </c>
      <c r="S487" s="31" t="e">
        <f t="array" ref="S487">IF(O487="7",IF(P487="000","N/A",INDEX(B!$E$2:$E$126,MATCH(EF!P487,B!$A$2:$A$126,0))),B!$E$127)</f>
        <v>#N/A</v>
      </c>
    </row>
    <row r="488" spans="1:19" ht="15.75" customHeight="1">
      <c r="A488" s="23">
        <f>COUNTIF(A!$A$2:$A$1001,"&lt;="&amp;A!A488)</f>
        <v>0</v>
      </c>
      <c r="B488" s="24">
        <v>487</v>
      </c>
      <c r="C488" s="29" t="e">
        <f t="array" ref="C488">INDEX(A!$A$2:$A$1001,MATCH(EF!B488,EF!$A$2:$A$1001,0))</f>
        <v>#N/A</v>
      </c>
      <c r="D488" s="29" t="e">
        <f t="array" ref="D488">INDEX(A!$B$2:$B$1001,MATCH(EF!C488,A!$A$2:$A$1001,0))</f>
        <v>#N/A</v>
      </c>
      <c r="E488" s="29" t="e">
        <f t="array" ref="E488">INDEX(A!$C$2:$C$1001,MATCH(EF!C488,A!$A$2:$A$1001,0))</f>
        <v>#N/A</v>
      </c>
      <c r="F488" s="29" t="e">
        <f t="array" ref="F488">INDEX(A!$D$2:$D$1001,MATCH(EF!C488,A!$A$2:$A$1001,0))</f>
        <v>#N/A</v>
      </c>
      <c r="G488" s="29" t="e">
        <f t="array" ref="G488">INDEX(A!$E$2:$E$1001,MATCH(EF!C488,A!$A$2:$A$1001,0))</f>
        <v>#N/A</v>
      </c>
      <c r="H488" s="29" t="e">
        <f t="array" ref="H488">INDEX(A!$F$2:$F$1001,MATCH(EF!C488,A!$A$2:$A$1001,0))</f>
        <v>#N/A</v>
      </c>
      <c r="I488" s="29" t="e">
        <f t="array" ref="I488">INDEX(A!$G$2:$G$1001,MATCH(EF!C488,A!$A$2:$A$1001,0))</f>
        <v>#N/A</v>
      </c>
      <c r="J488" s="29" t="e">
        <f t="array" ref="J488">INDEX(A!$H$2:$H$1001,MATCH(EF!C488,A!$A$2:$A$1001,0))</f>
        <v>#N/A</v>
      </c>
      <c r="K488" s="29" t="e">
        <f t="array" ref="K488">INDEX(A!$I$2:$I$1001,MATCH(EF!C488,A!$A$2:$A$1001,0))</f>
        <v>#N/A</v>
      </c>
      <c r="L488" s="29" t="e">
        <f t="array" ref="L488">INDEX(A!$J$2:$J$1001,MATCH(EF!C488,A!$A$2:$A$1001,0))</f>
        <v>#N/A</v>
      </c>
      <c r="M488" s="29" t="e">
        <f t="array" ref="M488">INDEX(A!$K$2:$K$1001,MATCH(EF!C488,A!$A$2:$A$1001,0))</f>
        <v>#N/A</v>
      </c>
      <c r="N488" s="29" t="e">
        <f t="array" ref="N488">INDEX(A!$L$2:$L$1001,MATCH(EF!C488,A!$A$2:$A$1001,0))</f>
        <v>#N/A</v>
      </c>
      <c r="O488" s="30" t="e">
        <f t="shared" si="2"/>
        <v>#N/A</v>
      </c>
      <c r="P488" s="30" t="e">
        <f t="shared" si="3"/>
        <v>#N/A</v>
      </c>
      <c r="Q488" s="30" t="e">
        <f t="array" ref="Q488">IF(O488="7",IF(P488="000","Sin región al ser un intermunicipal",INDEX(B!$C$2:$C$126,MATCH(EF!P488,B!$A$2:$A$126,0))),"Sin región al ser un ente Estatal")</f>
        <v>#N/A</v>
      </c>
      <c r="R488" s="31" t="e">
        <f t="array" ref="R488">IF(O488="7",IF(P488="000","N/A",INDEX(B!$D$2:$D$126,MATCH(EF!P488,B!$A$2:$A$126,0))),B!$D$127)</f>
        <v>#N/A</v>
      </c>
      <c r="S488" s="31" t="e">
        <f t="array" ref="S488">IF(O488="7",IF(P488="000","N/A",INDEX(B!$E$2:$E$126,MATCH(EF!P488,B!$A$2:$A$126,0))),B!$E$127)</f>
        <v>#N/A</v>
      </c>
    </row>
    <row r="489" spans="1:19" ht="15.75" customHeight="1">
      <c r="A489" s="23">
        <f>COUNTIF(A!$A$2:$A$1001,"&lt;="&amp;A!A489)</f>
        <v>0</v>
      </c>
      <c r="B489" s="24">
        <v>488</v>
      </c>
      <c r="C489" s="29" t="e">
        <f t="array" ref="C489">INDEX(A!$A$2:$A$1001,MATCH(EF!B489,EF!$A$2:$A$1001,0))</f>
        <v>#N/A</v>
      </c>
      <c r="D489" s="29" t="e">
        <f t="array" ref="D489">INDEX(A!$B$2:$B$1001,MATCH(EF!C489,A!$A$2:$A$1001,0))</f>
        <v>#N/A</v>
      </c>
      <c r="E489" s="29" t="e">
        <f t="array" ref="E489">INDEX(A!$C$2:$C$1001,MATCH(EF!C489,A!$A$2:$A$1001,0))</f>
        <v>#N/A</v>
      </c>
      <c r="F489" s="29" t="e">
        <f t="array" ref="F489">INDEX(A!$D$2:$D$1001,MATCH(EF!C489,A!$A$2:$A$1001,0))</f>
        <v>#N/A</v>
      </c>
      <c r="G489" s="29" t="e">
        <f t="array" ref="G489">INDEX(A!$E$2:$E$1001,MATCH(EF!C489,A!$A$2:$A$1001,0))</f>
        <v>#N/A</v>
      </c>
      <c r="H489" s="29" t="e">
        <f t="array" ref="H489">INDEX(A!$F$2:$F$1001,MATCH(EF!C489,A!$A$2:$A$1001,0))</f>
        <v>#N/A</v>
      </c>
      <c r="I489" s="29" t="e">
        <f t="array" ref="I489">INDEX(A!$G$2:$G$1001,MATCH(EF!C489,A!$A$2:$A$1001,0))</f>
        <v>#N/A</v>
      </c>
      <c r="J489" s="29" t="e">
        <f t="array" ref="J489">INDEX(A!$H$2:$H$1001,MATCH(EF!C489,A!$A$2:$A$1001,0))</f>
        <v>#N/A</v>
      </c>
      <c r="K489" s="29" t="e">
        <f t="array" ref="K489">INDEX(A!$I$2:$I$1001,MATCH(EF!C489,A!$A$2:$A$1001,0))</f>
        <v>#N/A</v>
      </c>
      <c r="L489" s="29" t="e">
        <f t="array" ref="L489">INDEX(A!$J$2:$J$1001,MATCH(EF!C489,A!$A$2:$A$1001,0))</f>
        <v>#N/A</v>
      </c>
      <c r="M489" s="29" t="e">
        <f t="array" ref="M489">INDEX(A!$K$2:$K$1001,MATCH(EF!C489,A!$A$2:$A$1001,0))</f>
        <v>#N/A</v>
      </c>
      <c r="N489" s="29" t="e">
        <f t="array" ref="N489">INDEX(A!$L$2:$L$1001,MATCH(EF!C489,A!$A$2:$A$1001,0))</f>
        <v>#N/A</v>
      </c>
      <c r="O489" s="30" t="e">
        <f t="shared" si="2"/>
        <v>#N/A</v>
      </c>
      <c r="P489" s="30" t="e">
        <f t="shared" si="3"/>
        <v>#N/A</v>
      </c>
      <c r="Q489" s="30" t="e">
        <f t="array" ref="Q489">IF(O489="7",IF(P489="000","Sin región al ser un intermunicipal",INDEX(B!$C$2:$C$126,MATCH(EF!P489,B!$A$2:$A$126,0))),"Sin región al ser un ente Estatal")</f>
        <v>#N/A</v>
      </c>
      <c r="R489" s="31" t="e">
        <f t="array" ref="R489">IF(O489="7",IF(P489="000","N/A",INDEX(B!$D$2:$D$126,MATCH(EF!P489,B!$A$2:$A$126,0))),B!$D$127)</f>
        <v>#N/A</v>
      </c>
      <c r="S489" s="31" t="e">
        <f t="array" ref="S489">IF(O489="7",IF(P489="000","N/A",INDEX(B!$E$2:$E$126,MATCH(EF!P489,B!$A$2:$A$126,0))),B!$E$127)</f>
        <v>#N/A</v>
      </c>
    </row>
    <row r="490" spans="1:19" ht="15.75" customHeight="1">
      <c r="A490" s="23">
        <f>COUNTIF(A!$A$2:$A$1001,"&lt;="&amp;A!A490)</f>
        <v>0</v>
      </c>
      <c r="B490" s="24">
        <v>489</v>
      </c>
      <c r="C490" s="29" t="e">
        <f t="array" ref="C490">INDEX(A!$A$2:$A$1001,MATCH(EF!B490,EF!$A$2:$A$1001,0))</f>
        <v>#N/A</v>
      </c>
      <c r="D490" s="29" t="e">
        <f t="array" ref="D490">INDEX(A!$B$2:$B$1001,MATCH(EF!C490,A!$A$2:$A$1001,0))</f>
        <v>#N/A</v>
      </c>
      <c r="E490" s="29" t="e">
        <f t="array" ref="E490">INDEX(A!$C$2:$C$1001,MATCH(EF!C490,A!$A$2:$A$1001,0))</f>
        <v>#N/A</v>
      </c>
      <c r="F490" s="29" t="e">
        <f t="array" ref="F490">INDEX(A!$D$2:$D$1001,MATCH(EF!C490,A!$A$2:$A$1001,0))</f>
        <v>#N/A</v>
      </c>
      <c r="G490" s="29" t="e">
        <f t="array" ref="G490">INDEX(A!$E$2:$E$1001,MATCH(EF!C490,A!$A$2:$A$1001,0))</f>
        <v>#N/A</v>
      </c>
      <c r="H490" s="29" t="e">
        <f t="array" ref="H490">INDEX(A!$F$2:$F$1001,MATCH(EF!C490,A!$A$2:$A$1001,0))</f>
        <v>#N/A</v>
      </c>
      <c r="I490" s="29" t="e">
        <f t="array" ref="I490">INDEX(A!$G$2:$G$1001,MATCH(EF!C490,A!$A$2:$A$1001,0))</f>
        <v>#N/A</v>
      </c>
      <c r="J490" s="29" t="e">
        <f t="array" ref="J490">INDEX(A!$H$2:$H$1001,MATCH(EF!C490,A!$A$2:$A$1001,0))</f>
        <v>#N/A</v>
      </c>
      <c r="K490" s="29" t="e">
        <f t="array" ref="K490">INDEX(A!$I$2:$I$1001,MATCH(EF!C490,A!$A$2:$A$1001,0))</f>
        <v>#N/A</v>
      </c>
      <c r="L490" s="29" t="e">
        <f t="array" ref="L490">INDEX(A!$J$2:$J$1001,MATCH(EF!C490,A!$A$2:$A$1001,0))</f>
        <v>#N/A</v>
      </c>
      <c r="M490" s="29" t="e">
        <f t="array" ref="M490">INDEX(A!$K$2:$K$1001,MATCH(EF!C490,A!$A$2:$A$1001,0))</f>
        <v>#N/A</v>
      </c>
      <c r="N490" s="29" t="e">
        <f t="array" ref="N490">INDEX(A!$L$2:$L$1001,MATCH(EF!C490,A!$A$2:$A$1001,0))</f>
        <v>#N/A</v>
      </c>
      <c r="O490" s="30" t="e">
        <f t="shared" si="2"/>
        <v>#N/A</v>
      </c>
      <c r="P490" s="30" t="e">
        <f t="shared" si="3"/>
        <v>#N/A</v>
      </c>
      <c r="Q490" s="30" t="e">
        <f t="array" ref="Q490">IF(O490="7",IF(P490="000","Sin región al ser un intermunicipal",INDEX(B!$C$2:$C$126,MATCH(EF!P490,B!$A$2:$A$126,0))),"Sin región al ser un ente Estatal")</f>
        <v>#N/A</v>
      </c>
      <c r="R490" s="31" t="e">
        <f t="array" ref="R490">IF(O490="7",IF(P490="000","N/A",INDEX(B!$D$2:$D$126,MATCH(EF!P490,B!$A$2:$A$126,0))),B!$D$127)</f>
        <v>#N/A</v>
      </c>
      <c r="S490" s="31" t="e">
        <f t="array" ref="S490">IF(O490="7",IF(P490="000","N/A",INDEX(B!$E$2:$E$126,MATCH(EF!P490,B!$A$2:$A$126,0))),B!$E$127)</f>
        <v>#N/A</v>
      </c>
    </row>
    <row r="491" spans="1:19" ht="15.75" customHeight="1">
      <c r="A491" s="23">
        <f>COUNTIF(A!$A$2:$A$1001,"&lt;="&amp;A!A491)</f>
        <v>0</v>
      </c>
      <c r="B491" s="24">
        <v>490</v>
      </c>
      <c r="C491" s="29" t="e">
        <f t="array" ref="C491">INDEX(A!$A$2:$A$1001,MATCH(EF!B491,EF!$A$2:$A$1001,0))</f>
        <v>#N/A</v>
      </c>
      <c r="D491" s="29" t="e">
        <f t="array" ref="D491">INDEX(A!$B$2:$B$1001,MATCH(EF!C491,A!$A$2:$A$1001,0))</f>
        <v>#N/A</v>
      </c>
      <c r="E491" s="29" t="e">
        <f t="array" ref="E491">INDEX(A!$C$2:$C$1001,MATCH(EF!C491,A!$A$2:$A$1001,0))</f>
        <v>#N/A</v>
      </c>
      <c r="F491" s="29" t="e">
        <f t="array" ref="F491">INDEX(A!$D$2:$D$1001,MATCH(EF!C491,A!$A$2:$A$1001,0))</f>
        <v>#N/A</v>
      </c>
      <c r="G491" s="29" t="e">
        <f t="array" ref="G491">INDEX(A!$E$2:$E$1001,MATCH(EF!C491,A!$A$2:$A$1001,0))</f>
        <v>#N/A</v>
      </c>
      <c r="H491" s="29" t="e">
        <f t="array" ref="H491">INDEX(A!$F$2:$F$1001,MATCH(EF!C491,A!$A$2:$A$1001,0))</f>
        <v>#N/A</v>
      </c>
      <c r="I491" s="29" t="e">
        <f t="array" ref="I491">INDEX(A!$G$2:$G$1001,MATCH(EF!C491,A!$A$2:$A$1001,0))</f>
        <v>#N/A</v>
      </c>
      <c r="J491" s="29" t="e">
        <f t="array" ref="J491">INDEX(A!$H$2:$H$1001,MATCH(EF!C491,A!$A$2:$A$1001,0))</f>
        <v>#N/A</v>
      </c>
      <c r="K491" s="29" t="e">
        <f t="array" ref="K491">INDEX(A!$I$2:$I$1001,MATCH(EF!C491,A!$A$2:$A$1001,0))</f>
        <v>#N/A</v>
      </c>
      <c r="L491" s="29" t="e">
        <f t="array" ref="L491">INDEX(A!$J$2:$J$1001,MATCH(EF!C491,A!$A$2:$A$1001,0))</f>
        <v>#N/A</v>
      </c>
      <c r="M491" s="29" t="e">
        <f t="array" ref="M491">INDEX(A!$K$2:$K$1001,MATCH(EF!C491,A!$A$2:$A$1001,0))</f>
        <v>#N/A</v>
      </c>
      <c r="N491" s="29" t="e">
        <f t="array" ref="N491">INDEX(A!$L$2:$L$1001,MATCH(EF!C491,A!$A$2:$A$1001,0))</f>
        <v>#N/A</v>
      </c>
      <c r="O491" s="30" t="e">
        <f t="shared" si="2"/>
        <v>#N/A</v>
      </c>
      <c r="P491" s="30" t="e">
        <f t="shared" si="3"/>
        <v>#N/A</v>
      </c>
      <c r="Q491" s="30" t="e">
        <f t="array" ref="Q491">IF(O491="7",IF(P491="000","Sin región al ser un intermunicipal",INDEX(B!$C$2:$C$126,MATCH(EF!P491,B!$A$2:$A$126,0))),"Sin región al ser un ente Estatal")</f>
        <v>#N/A</v>
      </c>
      <c r="R491" s="31" t="e">
        <f t="array" ref="R491">IF(O491="7",IF(P491="000","N/A",INDEX(B!$D$2:$D$126,MATCH(EF!P491,B!$A$2:$A$126,0))),B!$D$127)</f>
        <v>#N/A</v>
      </c>
      <c r="S491" s="31" t="e">
        <f t="array" ref="S491">IF(O491="7",IF(P491="000","N/A",INDEX(B!$E$2:$E$126,MATCH(EF!P491,B!$A$2:$A$126,0))),B!$E$127)</f>
        <v>#N/A</v>
      </c>
    </row>
    <row r="492" spans="1:19" ht="15.75" customHeight="1">
      <c r="A492" s="23">
        <f>COUNTIF(A!$A$2:$A$1001,"&lt;="&amp;A!A492)</f>
        <v>0</v>
      </c>
      <c r="B492" s="24">
        <v>491</v>
      </c>
      <c r="C492" s="29" t="e">
        <f t="array" ref="C492">INDEX(A!$A$2:$A$1001,MATCH(EF!B492,EF!$A$2:$A$1001,0))</f>
        <v>#N/A</v>
      </c>
      <c r="D492" s="29" t="e">
        <f t="array" ref="D492">INDEX(A!$B$2:$B$1001,MATCH(EF!C492,A!$A$2:$A$1001,0))</f>
        <v>#N/A</v>
      </c>
      <c r="E492" s="29" t="e">
        <f t="array" ref="E492">INDEX(A!$C$2:$C$1001,MATCH(EF!C492,A!$A$2:$A$1001,0))</f>
        <v>#N/A</v>
      </c>
      <c r="F492" s="29" t="e">
        <f t="array" ref="F492">INDEX(A!$D$2:$D$1001,MATCH(EF!C492,A!$A$2:$A$1001,0))</f>
        <v>#N/A</v>
      </c>
      <c r="G492" s="29" t="e">
        <f t="array" ref="G492">INDEX(A!$E$2:$E$1001,MATCH(EF!C492,A!$A$2:$A$1001,0))</f>
        <v>#N/A</v>
      </c>
      <c r="H492" s="29" t="e">
        <f t="array" ref="H492">INDEX(A!$F$2:$F$1001,MATCH(EF!C492,A!$A$2:$A$1001,0))</f>
        <v>#N/A</v>
      </c>
      <c r="I492" s="29" t="e">
        <f t="array" ref="I492">INDEX(A!$G$2:$G$1001,MATCH(EF!C492,A!$A$2:$A$1001,0))</f>
        <v>#N/A</v>
      </c>
      <c r="J492" s="29" t="e">
        <f t="array" ref="J492">INDEX(A!$H$2:$H$1001,MATCH(EF!C492,A!$A$2:$A$1001,0))</f>
        <v>#N/A</v>
      </c>
      <c r="K492" s="29" t="e">
        <f t="array" ref="K492">INDEX(A!$I$2:$I$1001,MATCH(EF!C492,A!$A$2:$A$1001,0))</f>
        <v>#N/A</v>
      </c>
      <c r="L492" s="29" t="e">
        <f t="array" ref="L492">INDEX(A!$J$2:$J$1001,MATCH(EF!C492,A!$A$2:$A$1001,0))</f>
        <v>#N/A</v>
      </c>
      <c r="M492" s="29" t="e">
        <f t="array" ref="M492">INDEX(A!$K$2:$K$1001,MATCH(EF!C492,A!$A$2:$A$1001,0))</f>
        <v>#N/A</v>
      </c>
      <c r="N492" s="29" t="e">
        <f t="array" ref="N492">INDEX(A!$L$2:$L$1001,MATCH(EF!C492,A!$A$2:$A$1001,0))</f>
        <v>#N/A</v>
      </c>
      <c r="O492" s="30" t="e">
        <f t="shared" si="2"/>
        <v>#N/A</v>
      </c>
      <c r="P492" s="30" t="e">
        <f t="shared" si="3"/>
        <v>#N/A</v>
      </c>
      <c r="Q492" s="30" t="e">
        <f t="array" ref="Q492">IF(O492="7",IF(P492="000","Sin región al ser un intermunicipal",INDEX(B!$C$2:$C$126,MATCH(EF!P492,B!$A$2:$A$126,0))),"Sin región al ser un ente Estatal")</f>
        <v>#N/A</v>
      </c>
      <c r="R492" s="31" t="e">
        <f t="array" ref="R492">IF(O492="7",IF(P492="000","N/A",INDEX(B!$D$2:$D$126,MATCH(EF!P492,B!$A$2:$A$126,0))),B!$D$127)</f>
        <v>#N/A</v>
      </c>
      <c r="S492" s="31" t="e">
        <f t="array" ref="S492">IF(O492="7",IF(P492="000","N/A",INDEX(B!$E$2:$E$126,MATCH(EF!P492,B!$A$2:$A$126,0))),B!$E$127)</f>
        <v>#N/A</v>
      </c>
    </row>
    <row r="493" spans="1:19" ht="15.75" customHeight="1">
      <c r="A493" s="23">
        <f>COUNTIF(A!$A$2:$A$1001,"&lt;="&amp;A!A493)</f>
        <v>0</v>
      </c>
      <c r="B493" s="24">
        <v>492</v>
      </c>
      <c r="C493" s="29" t="e">
        <f t="array" ref="C493">INDEX(A!$A$2:$A$1001,MATCH(EF!B493,EF!$A$2:$A$1001,0))</f>
        <v>#N/A</v>
      </c>
      <c r="D493" s="29" t="e">
        <f t="array" ref="D493">INDEX(A!$B$2:$B$1001,MATCH(EF!C493,A!$A$2:$A$1001,0))</f>
        <v>#N/A</v>
      </c>
      <c r="E493" s="29" t="e">
        <f t="array" ref="E493">INDEX(A!$C$2:$C$1001,MATCH(EF!C493,A!$A$2:$A$1001,0))</f>
        <v>#N/A</v>
      </c>
      <c r="F493" s="29" t="e">
        <f t="array" ref="F493">INDEX(A!$D$2:$D$1001,MATCH(EF!C493,A!$A$2:$A$1001,0))</f>
        <v>#N/A</v>
      </c>
      <c r="G493" s="29" t="e">
        <f t="array" ref="G493">INDEX(A!$E$2:$E$1001,MATCH(EF!C493,A!$A$2:$A$1001,0))</f>
        <v>#N/A</v>
      </c>
      <c r="H493" s="29" t="e">
        <f t="array" ref="H493">INDEX(A!$F$2:$F$1001,MATCH(EF!C493,A!$A$2:$A$1001,0))</f>
        <v>#N/A</v>
      </c>
      <c r="I493" s="29" t="e">
        <f t="array" ref="I493">INDEX(A!$G$2:$G$1001,MATCH(EF!C493,A!$A$2:$A$1001,0))</f>
        <v>#N/A</v>
      </c>
      <c r="J493" s="29" t="e">
        <f t="array" ref="J493">INDEX(A!$H$2:$H$1001,MATCH(EF!C493,A!$A$2:$A$1001,0))</f>
        <v>#N/A</v>
      </c>
      <c r="K493" s="29" t="e">
        <f t="array" ref="K493">INDEX(A!$I$2:$I$1001,MATCH(EF!C493,A!$A$2:$A$1001,0))</f>
        <v>#N/A</v>
      </c>
      <c r="L493" s="29" t="e">
        <f t="array" ref="L493">INDEX(A!$J$2:$J$1001,MATCH(EF!C493,A!$A$2:$A$1001,0))</f>
        <v>#N/A</v>
      </c>
      <c r="M493" s="29" t="e">
        <f t="array" ref="M493">INDEX(A!$K$2:$K$1001,MATCH(EF!C493,A!$A$2:$A$1001,0))</f>
        <v>#N/A</v>
      </c>
      <c r="N493" s="29" t="e">
        <f t="array" ref="N493">INDEX(A!$L$2:$L$1001,MATCH(EF!C493,A!$A$2:$A$1001,0))</f>
        <v>#N/A</v>
      </c>
      <c r="O493" s="30" t="e">
        <f t="shared" si="2"/>
        <v>#N/A</v>
      </c>
      <c r="P493" s="30" t="e">
        <f t="shared" si="3"/>
        <v>#N/A</v>
      </c>
      <c r="Q493" s="30" t="e">
        <f t="array" ref="Q493">IF(O493="7",IF(P493="000","Sin región al ser un intermunicipal",INDEX(B!$C$2:$C$126,MATCH(EF!P493,B!$A$2:$A$126,0))),"Sin región al ser un ente Estatal")</f>
        <v>#N/A</v>
      </c>
      <c r="R493" s="31" t="e">
        <f t="array" ref="R493">IF(O493="7",IF(P493="000","N/A",INDEX(B!$D$2:$D$126,MATCH(EF!P493,B!$A$2:$A$126,0))),B!$D$127)</f>
        <v>#N/A</v>
      </c>
      <c r="S493" s="31" t="e">
        <f t="array" ref="S493">IF(O493="7",IF(P493="000","N/A",INDEX(B!$E$2:$E$126,MATCH(EF!P493,B!$A$2:$A$126,0))),B!$E$127)</f>
        <v>#N/A</v>
      </c>
    </row>
    <row r="494" spans="1:19" ht="15.75" customHeight="1">
      <c r="A494" s="23">
        <f>COUNTIF(A!$A$2:$A$1001,"&lt;="&amp;A!A494)</f>
        <v>0</v>
      </c>
      <c r="B494" s="24">
        <v>493</v>
      </c>
      <c r="C494" s="29" t="e">
        <f t="array" ref="C494">INDEX(A!$A$2:$A$1001,MATCH(EF!B494,EF!$A$2:$A$1001,0))</f>
        <v>#N/A</v>
      </c>
      <c r="D494" s="29" t="e">
        <f t="array" ref="D494">INDEX(A!$B$2:$B$1001,MATCH(EF!C494,A!$A$2:$A$1001,0))</f>
        <v>#N/A</v>
      </c>
      <c r="E494" s="29" t="e">
        <f t="array" ref="E494">INDEX(A!$C$2:$C$1001,MATCH(EF!C494,A!$A$2:$A$1001,0))</f>
        <v>#N/A</v>
      </c>
      <c r="F494" s="29" t="e">
        <f t="array" ref="F494">INDEX(A!$D$2:$D$1001,MATCH(EF!C494,A!$A$2:$A$1001,0))</f>
        <v>#N/A</v>
      </c>
      <c r="G494" s="29" t="e">
        <f t="array" ref="G494">INDEX(A!$E$2:$E$1001,MATCH(EF!C494,A!$A$2:$A$1001,0))</f>
        <v>#N/A</v>
      </c>
      <c r="H494" s="29" t="e">
        <f t="array" ref="H494">INDEX(A!$F$2:$F$1001,MATCH(EF!C494,A!$A$2:$A$1001,0))</f>
        <v>#N/A</v>
      </c>
      <c r="I494" s="29" t="e">
        <f t="array" ref="I494">INDEX(A!$G$2:$G$1001,MATCH(EF!C494,A!$A$2:$A$1001,0))</f>
        <v>#N/A</v>
      </c>
      <c r="J494" s="29" t="e">
        <f t="array" ref="J494">INDEX(A!$H$2:$H$1001,MATCH(EF!C494,A!$A$2:$A$1001,0))</f>
        <v>#N/A</v>
      </c>
      <c r="K494" s="29" t="e">
        <f t="array" ref="K494">INDEX(A!$I$2:$I$1001,MATCH(EF!C494,A!$A$2:$A$1001,0))</f>
        <v>#N/A</v>
      </c>
      <c r="L494" s="29" t="e">
        <f t="array" ref="L494">INDEX(A!$J$2:$J$1001,MATCH(EF!C494,A!$A$2:$A$1001,0))</f>
        <v>#N/A</v>
      </c>
      <c r="M494" s="29" t="e">
        <f t="array" ref="M494">INDEX(A!$K$2:$K$1001,MATCH(EF!C494,A!$A$2:$A$1001,0))</f>
        <v>#N/A</v>
      </c>
      <c r="N494" s="29" t="e">
        <f t="array" ref="N494">INDEX(A!$L$2:$L$1001,MATCH(EF!C494,A!$A$2:$A$1001,0))</f>
        <v>#N/A</v>
      </c>
      <c r="O494" s="30" t="e">
        <f t="shared" si="2"/>
        <v>#N/A</v>
      </c>
      <c r="P494" s="30" t="e">
        <f t="shared" si="3"/>
        <v>#N/A</v>
      </c>
      <c r="Q494" s="30" t="e">
        <f t="array" ref="Q494">IF(O494="7",IF(P494="000","Sin región al ser un intermunicipal",INDEX(B!$C$2:$C$126,MATCH(EF!P494,B!$A$2:$A$126,0))),"Sin región al ser un ente Estatal")</f>
        <v>#N/A</v>
      </c>
      <c r="R494" s="31" t="e">
        <f t="array" ref="R494">IF(O494="7",IF(P494="000","N/A",INDEX(B!$D$2:$D$126,MATCH(EF!P494,B!$A$2:$A$126,0))),B!$D$127)</f>
        <v>#N/A</v>
      </c>
      <c r="S494" s="31" t="e">
        <f t="array" ref="S494">IF(O494="7",IF(P494="000","N/A",INDEX(B!$E$2:$E$126,MATCH(EF!P494,B!$A$2:$A$126,0))),B!$E$127)</f>
        <v>#N/A</v>
      </c>
    </row>
    <row r="495" spans="1:19" ht="15.75" customHeight="1">
      <c r="A495" s="23">
        <f>COUNTIF(A!$A$2:$A$1001,"&lt;="&amp;A!A495)</f>
        <v>0</v>
      </c>
      <c r="B495" s="24">
        <v>494</v>
      </c>
      <c r="C495" s="29" t="e">
        <f t="array" ref="C495">INDEX(A!$A$2:$A$1001,MATCH(EF!B495,EF!$A$2:$A$1001,0))</f>
        <v>#N/A</v>
      </c>
      <c r="D495" s="29" t="e">
        <f t="array" ref="D495">INDEX(A!$B$2:$B$1001,MATCH(EF!C495,A!$A$2:$A$1001,0))</f>
        <v>#N/A</v>
      </c>
      <c r="E495" s="29" t="e">
        <f t="array" ref="E495">INDEX(A!$C$2:$C$1001,MATCH(EF!C495,A!$A$2:$A$1001,0))</f>
        <v>#N/A</v>
      </c>
      <c r="F495" s="29" t="e">
        <f t="array" ref="F495">INDEX(A!$D$2:$D$1001,MATCH(EF!C495,A!$A$2:$A$1001,0))</f>
        <v>#N/A</v>
      </c>
      <c r="G495" s="29" t="e">
        <f t="array" ref="G495">INDEX(A!$E$2:$E$1001,MATCH(EF!C495,A!$A$2:$A$1001,0))</f>
        <v>#N/A</v>
      </c>
      <c r="H495" s="29" t="e">
        <f t="array" ref="H495">INDEX(A!$F$2:$F$1001,MATCH(EF!C495,A!$A$2:$A$1001,0))</f>
        <v>#N/A</v>
      </c>
      <c r="I495" s="29" t="e">
        <f t="array" ref="I495">INDEX(A!$G$2:$G$1001,MATCH(EF!C495,A!$A$2:$A$1001,0))</f>
        <v>#N/A</v>
      </c>
      <c r="J495" s="29" t="e">
        <f t="array" ref="J495">INDEX(A!$H$2:$H$1001,MATCH(EF!C495,A!$A$2:$A$1001,0))</f>
        <v>#N/A</v>
      </c>
      <c r="K495" s="29" t="e">
        <f t="array" ref="K495">INDEX(A!$I$2:$I$1001,MATCH(EF!C495,A!$A$2:$A$1001,0))</f>
        <v>#N/A</v>
      </c>
      <c r="L495" s="29" t="e">
        <f t="array" ref="L495">INDEX(A!$J$2:$J$1001,MATCH(EF!C495,A!$A$2:$A$1001,0))</f>
        <v>#N/A</v>
      </c>
      <c r="M495" s="29" t="e">
        <f t="array" ref="M495">INDEX(A!$K$2:$K$1001,MATCH(EF!C495,A!$A$2:$A$1001,0))</f>
        <v>#N/A</v>
      </c>
      <c r="N495" s="29" t="e">
        <f t="array" ref="N495">INDEX(A!$L$2:$L$1001,MATCH(EF!C495,A!$A$2:$A$1001,0))</f>
        <v>#N/A</v>
      </c>
      <c r="O495" s="30" t="e">
        <f t="shared" si="2"/>
        <v>#N/A</v>
      </c>
      <c r="P495" s="30" t="e">
        <f t="shared" si="3"/>
        <v>#N/A</v>
      </c>
      <c r="Q495" s="30" t="e">
        <f t="array" ref="Q495">IF(O495="7",IF(P495="000","Sin región al ser un intermunicipal",INDEX(B!$C$2:$C$126,MATCH(EF!P495,B!$A$2:$A$126,0))),"Sin región al ser un ente Estatal")</f>
        <v>#N/A</v>
      </c>
      <c r="R495" s="31" t="e">
        <f t="array" ref="R495">IF(O495="7",IF(P495="000","N/A",INDEX(B!$D$2:$D$126,MATCH(EF!P495,B!$A$2:$A$126,0))),B!$D$127)</f>
        <v>#N/A</v>
      </c>
      <c r="S495" s="31" t="e">
        <f t="array" ref="S495">IF(O495="7",IF(P495="000","N/A",INDEX(B!$E$2:$E$126,MATCH(EF!P495,B!$A$2:$A$126,0))),B!$E$127)</f>
        <v>#N/A</v>
      </c>
    </row>
    <row r="496" spans="1:19" ht="15.75" customHeight="1">
      <c r="A496" s="23">
        <f>COUNTIF(A!$A$2:$A$1001,"&lt;="&amp;A!A496)</f>
        <v>0</v>
      </c>
      <c r="B496" s="24">
        <v>495</v>
      </c>
      <c r="C496" s="29" t="e">
        <f t="array" ref="C496">INDEX(A!$A$2:$A$1001,MATCH(EF!B496,EF!$A$2:$A$1001,0))</f>
        <v>#N/A</v>
      </c>
      <c r="D496" s="29" t="e">
        <f t="array" ref="D496">INDEX(A!$B$2:$B$1001,MATCH(EF!C496,A!$A$2:$A$1001,0))</f>
        <v>#N/A</v>
      </c>
      <c r="E496" s="29" t="e">
        <f t="array" ref="E496">INDEX(A!$C$2:$C$1001,MATCH(EF!C496,A!$A$2:$A$1001,0))</f>
        <v>#N/A</v>
      </c>
      <c r="F496" s="29" t="e">
        <f t="array" ref="F496">INDEX(A!$D$2:$D$1001,MATCH(EF!C496,A!$A$2:$A$1001,0))</f>
        <v>#N/A</v>
      </c>
      <c r="G496" s="29" t="e">
        <f t="array" ref="G496">INDEX(A!$E$2:$E$1001,MATCH(EF!C496,A!$A$2:$A$1001,0))</f>
        <v>#N/A</v>
      </c>
      <c r="H496" s="29" t="e">
        <f t="array" ref="H496">INDEX(A!$F$2:$F$1001,MATCH(EF!C496,A!$A$2:$A$1001,0))</f>
        <v>#N/A</v>
      </c>
      <c r="I496" s="29" t="e">
        <f t="array" ref="I496">INDEX(A!$G$2:$G$1001,MATCH(EF!C496,A!$A$2:$A$1001,0))</f>
        <v>#N/A</v>
      </c>
      <c r="J496" s="29" t="e">
        <f t="array" ref="J496">INDEX(A!$H$2:$H$1001,MATCH(EF!C496,A!$A$2:$A$1001,0))</f>
        <v>#N/A</v>
      </c>
      <c r="K496" s="29" t="e">
        <f t="array" ref="K496">INDEX(A!$I$2:$I$1001,MATCH(EF!C496,A!$A$2:$A$1001,0))</f>
        <v>#N/A</v>
      </c>
      <c r="L496" s="29" t="e">
        <f t="array" ref="L496">INDEX(A!$J$2:$J$1001,MATCH(EF!C496,A!$A$2:$A$1001,0))</f>
        <v>#N/A</v>
      </c>
      <c r="M496" s="29" t="e">
        <f t="array" ref="M496">INDEX(A!$K$2:$K$1001,MATCH(EF!C496,A!$A$2:$A$1001,0))</f>
        <v>#N/A</v>
      </c>
      <c r="N496" s="29" t="e">
        <f t="array" ref="N496">INDEX(A!$L$2:$L$1001,MATCH(EF!C496,A!$A$2:$A$1001,0))</f>
        <v>#N/A</v>
      </c>
      <c r="O496" s="30" t="e">
        <f t="shared" si="2"/>
        <v>#N/A</v>
      </c>
      <c r="P496" s="30" t="e">
        <f t="shared" si="3"/>
        <v>#N/A</v>
      </c>
      <c r="Q496" s="30" t="e">
        <f t="array" ref="Q496">IF(O496="7",IF(P496="000","Sin región al ser un intermunicipal",INDEX(B!$C$2:$C$126,MATCH(EF!P496,B!$A$2:$A$126,0))),"Sin región al ser un ente Estatal")</f>
        <v>#N/A</v>
      </c>
      <c r="R496" s="31" t="e">
        <f t="array" ref="R496">IF(O496="7",IF(P496="000","N/A",INDEX(B!$D$2:$D$126,MATCH(EF!P496,B!$A$2:$A$126,0))),B!$D$127)</f>
        <v>#N/A</v>
      </c>
      <c r="S496" s="31" t="e">
        <f t="array" ref="S496">IF(O496="7",IF(P496="000","N/A",INDEX(B!$E$2:$E$126,MATCH(EF!P496,B!$A$2:$A$126,0))),B!$E$127)</f>
        <v>#N/A</v>
      </c>
    </row>
    <row r="497" spans="1:19" ht="15.75" customHeight="1">
      <c r="A497" s="23">
        <f>COUNTIF(A!$A$2:$A$1001,"&lt;="&amp;A!A497)</f>
        <v>0</v>
      </c>
      <c r="B497" s="24">
        <v>496</v>
      </c>
      <c r="C497" s="29" t="e">
        <f t="array" ref="C497">INDEX(A!$A$2:$A$1001,MATCH(EF!B497,EF!$A$2:$A$1001,0))</f>
        <v>#N/A</v>
      </c>
      <c r="D497" s="29" t="e">
        <f t="array" ref="D497">INDEX(A!$B$2:$B$1001,MATCH(EF!C497,A!$A$2:$A$1001,0))</f>
        <v>#N/A</v>
      </c>
      <c r="E497" s="29" t="e">
        <f t="array" ref="E497">INDEX(A!$C$2:$C$1001,MATCH(EF!C497,A!$A$2:$A$1001,0))</f>
        <v>#N/A</v>
      </c>
      <c r="F497" s="29" t="e">
        <f t="array" ref="F497">INDEX(A!$D$2:$D$1001,MATCH(EF!C497,A!$A$2:$A$1001,0))</f>
        <v>#N/A</v>
      </c>
      <c r="G497" s="29" t="e">
        <f t="array" ref="G497">INDEX(A!$E$2:$E$1001,MATCH(EF!C497,A!$A$2:$A$1001,0))</f>
        <v>#N/A</v>
      </c>
      <c r="H497" s="29" t="e">
        <f t="array" ref="H497">INDEX(A!$F$2:$F$1001,MATCH(EF!C497,A!$A$2:$A$1001,0))</f>
        <v>#N/A</v>
      </c>
      <c r="I497" s="29" t="e">
        <f t="array" ref="I497">INDEX(A!$G$2:$G$1001,MATCH(EF!C497,A!$A$2:$A$1001,0))</f>
        <v>#N/A</v>
      </c>
      <c r="J497" s="29" t="e">
        <f t="array" ref="J497">INDEX(A!$H$2:$H$1001,MATCH(EF!C497,A!$A$2:$A$1001,0))</f>
        <v>#N/A</v>
      </c>
      <c r="K497" s="29" t="e">
        <f t="array" ref="K497">INDEX(A!$I$2:$I$1001,MATCH(EF!C497,A!$A$2:$A$1001,0))</f>
        <v>#N/A</v>
      </c>
      <c r="L497" s="29" t="e">
        <f t="array" ref="L497">INDEX(A!$J$2:$J$1001,MATCH(EF!C497,A!$A$2:$A$1001,0))</f>
        <v>#N/A</v>
      </c>
      <c r="M497" s="29" t="e">
        <f t="array" ref="M497">INDEX(A!$K$2:$K$1001,MATCH(EF!C497,A!$A$2:$A$1001,0))</f>
        <v>#N/A</v>
      </c>
      <c r="N497" s="29" t="e">
        <f t="array" ref="N497">INDEX(A!$L$2:$L$1001,MATCH(EF!C497,A!$A$2:$A$1001,0))</f>
        <v>#N/A</v>
      </c>
      <c r="O497" s="30" t="e">
        <f t="shared" si="2"/>
        <v>#N/A</v>
      </c>
      <c r="P497" s="30" t="e">
        <f t="shared" si="3"/>
        <v>#N/A</v>
      </c>
      <c r="Q497" s="30" t="e">
        <f t="array" ref="Q497">IF(O497="7",IF(P497="000","Sin región al ser un intermunicipal",INDEX(B!$C$2:$C$126,MATCH(EF!P497,B!$A$2:$A$126,0))),"Sin región al ser un ente Estatal")</f>
        <v>#N/A</v>
      </c>
      <c r="R497" s="31" t="e">
        <f t="array" ref="R497">IF(O497="7",IF(P497="000","N/A",INDEX(B!$D$2:$D$126,MATCH(EF!P497,B!$A$2:$A$126,0))),B!$D$127)</f>
        <v>#N/A</v>
      </c>
      <c r="S497" s="31" t="e">
        <f t="array" ref="S497">IF(O497="7",IF(P497="000","N/A",INDEX(B!$E$2:$E$126,MATCH(EF!P497,B!$A$2:$A$126,0))),B!$E$127)</f>
        <v>#N/A</v>
      </c>
    </row>
    <row r="498" spans="1:19" ht="15.75" customHeight="1">
      <c r="A498" s="23">
        <f>COUNTIF(A!$A$2:$A$1001,"&lt;="&amp;A!A498)</f>
        <v>0</v>
      </c>
      <c r="B498" s="24">
        <v>497</v>
      </c>
      <c r="C498" s="29" t="e">
        <f t="array" ref="C498">INDEX(A!$A$2:$A$1001,MATCH(EF!B498,EF!$A$2:$A$1001,0))</f>
        <v>#N/A</v>
      </c>
      <c r="D498" s="29" t="e">
        <f t="array" ref="D498">INDEX(A!$B$2:$B$1001,MATCH(EF!C498,A!$A$2:$A$1001,0))</f>
        <v>#N/A</v>
      </c>
      <c r="E498" s="29" t="e">
        <f t="array" ref="E498">INDEX(A!$C$2:$C$1001,MATCH(EF!C498,A!$A$2:$A$1001,0))</f>
        <v>#N/A</v>
      </c>
      <c r="F498" s="29" t="e">
        <f t="array" ref="F498">INDEX(A!$D$2:$D$1001,MATCH(EF!C498,A!$A$2:$A$1001,0))</f>
        <v>#N/A</v>
      </c>
      <c r="G498" s="29" t="e">
        <f t="array" ref="G498">INDEX(A!$E$2:$E$1001,MATCH(EF!C498,A!$A$2:$A$1001,0))</f>
        <v>#N/A</v>
      </c>
      <c r="H498" s="29" t="e">
        <f t="array" ref="H498">INDEX(A!$F$2:$F$1001,MATCH(EF!C498,A!$A$2:$A$1001,0))</f>
        <v>#N/A</v>
      </c>
      <c r="I498" s="29" t="e">
        <f t="array" ref="I498">INDEX(A!$G$2:$G$1001,MATCH(EF!C498,A!$A$2:$A$1001,0))</f>
        <v>#N/A</v>
      </c>
      <c r="J498" s="29" t="e">
        <f t="array" ref="J498">INDEX(A!$H$2:$H$1001,MATCH(EF!C498,A!$A$2:$A$1001,0))</f>
        <v>#N/A</v>
      </c>
      <c r="K498" s="29" t="e">
        <f t="array" ref="K498">INDEX(A!$I$2:$I$1001,MATCH(EF!C498,A!$A$2:$A$1001,0))</f>
        <v>#N/A</v>
      </c>
      <c r="L498" s="29" t="e">
        <f t="array" ref="L498">INDEX(A!$J$2:$J$1001,MATCH(EF!C498,A!$A$2:$A$1001,0))</f>
        <v>#N/A</v>
      </c>
      <c r="M498" s="29" t="e">
        <f t="array" ref="M498">INDEX(A!$K$2:$K$1001,MATCH(EF!C498,A!$A$2:$A$1001,0))</f>
        <v>#N/A</v>
      </c>
      <c r="N498" s="29" t="e">
        <f t="array" ref="N498">INDEX(A!$L$2:$L$1001,MATCH(EF!C498,A!$A$2:$A$1001,0))</f>
        <v>#N/A</v>
      </c>
      <c r="O498" s="30" t="e">
        <f t="shared" si="2"/>
        <v>#N/A</v>
      </c>
      <c r="P498" s="30" t="e">
        <f t="shared" si="3"/>
        <v>#N/A</v>
      </c>
      <c r="Q498" s="30" t="e">
        <f t="array" ref="Q498">IF(O498="7",IF(P498="000","Sin región al ser un intermunicipal",INDEX(B!$C$2:$C$126,MATCH(EF!P498,B!$A$2:$A$126,0))),"Sin región al ser un ente Estatal")</f>
        <v>#N/A</v>
      </c>
      <c r="R498" s="31" t="e">
        <f t="array" ref="R498">IF(O498="7",IF(P498="000","N/A",INDEX(B!$D$2:$D$126,MATCH(EF!P498,B!$A$2:$A$126,0))),B!$D$127)</f>
        <v>#N/A</v>
      </c>
      <c r="S498" s="31" t="e">
        <f t="array" ref="S498">IF(O498="7",IF(P498="000","N/A",INDEX(B!$E$2:$E$126,MATCH(EF!P498,B!$A$2:$A$126,0))),B!$E$127)</f>
        <v>#N/A</v>
      </c>
    </row>
    <row r="499" spans="1:19" ht="15.75" customHeight="1">
      <c r="A499" s="23">
        <f>COUNTIF(A!$A$2:$A$1001,"&lt;="&amp;A!A499)</f>
        <v>0</v>
      </c>
      <c r="B499" s="24">
        <v>498</v>
      </c>
      <c r="C499" s="29" t="e">
        <f t="array" ref="C499">INDEX(A!$A$2:$A$1001,MATCH(EF!B499,EF!$A$2:$A$1001,0))</f>
        <v>#N/A</v>
      </c>
      <c r="D499" s="29" t="e">
        <f t="array" ref="D499">INDEX(A!$B$2:$B$1001,MATCH(EF!C499,A!$A$2:$A$1001,0))</f>
        <v>#N/A</v>
      </c>
      <c r="E499" s="29" t="e">
        <f t="array" ref="E499">INDEX(A!$C$2:$C$1001,MATCH(EF!C499,A!$A$2:$A$1001,0))</f>
        <v>#N/A</v>
      </c>
      <c r="F499" s="29" t="e">
        <f t="array" ref="F499">INDEX(A!$D$2:$D$1001,MATCH(EF!C499,A!$A$2:$A$1001,0))</f>
        <v>#N/A</v>
      </c>
      <c r="G499" s="29" t="e">
        <f t="array" ref="G499">INDEX(A!$E$2:$E$1001,MATCH(EF!C499,A!$A$2:$A$1001,0))</f>
        <v>#N/A</v>
      </c>
      <c r="H499" s="29" t="e">
        <f t="array" ref="H499">INDEX(A!$F$2:$F$1001,MATCH(EF!C499,A!$A$2:$A$1001,0))</f>
        <v>#N/A</v>
      </c>
      <c r="I499" s="29" t="e">
        <f t="array" ref="I499">INDEX(A!$G$2:$G$1001,MATCH(EF!C499,A!$A$2:$A$1001,0))</f>
        <v>#N/A</v>
      </c>
      <c r="J499" s="29" t="e">
        <f t="array" ref="J499">INDEX(A!$H$2:$H$1001,MATCH(EF!C499,A!$A$2:$A$1001,0))</f>
        <v>#N/A</v>
      </c>
      <c r="K499" s="29" t="e">
        <f t="array" ref="K499">INDEX(A!$I$2:$I$1001,MATCH(EF!C499,A!$A$2:$A$1001,0))</f>
        <v>#N/A</v>
      </c>
      <c r="L499" s="29" t="e">
        <f t="array" ref="L499">INDEX(A!$J$2:$J$1001,MATCH(EF!C499,A!$A$2:$A$1001,0))</f>
        <v>#N/A</v>
      </c>
      <c r="M499" s="29" t="e">
        <f t="array" ref="M499">INDEX(A!$K$2:$K$1001,MATCH(EF!C499,A!$A$2:$A$1001,0))</f>
        <v>#N/A</v>
      </c>
      <c r="N499" s="29" t="e">
        <f t="array" ref="N499">INDEX(A!$L$2:$L$1001,MATCH(EF!C499,A!$A$2:$A$1001,0))</f>
        <v>#N/A</v>
      </c>
      <c r="O499" s="30" t="e">
        <f t="shared" si="2"/>
        <v>#N/A</v>
      </c>
      <c r="P499" s="30" t="e">
        <f t="shared" si="3"/>
        <v>#N/A</v>
      </c>
      <c r="Q499" s="30" t="e">
        <f t="array" ref="Q499">IF(O499="7",IF(P499="000","Sin región al ser un intermunicipal",INDEX(B!$C$2:$C$126,MATCH(EF!P499,B!$A$2:$A$126,0))),"Sin región al ser un ente Estatal")</f>
        <v>#N/A</v>
      </c>
      <c r="R499" s="31" t="e">
        <f t="array" ref="R499">IF(O499="7",IF(P499="000","N/A",INDEX(B!$D$2:$D$126,MATCH(EF!P499,B!$A$2:$A$126,0))),B!$D$127)</f>
        <v>#N/A</v>
      </c>
      <c r="S499" s="31" t="e">
        <f t="array" ref="S499">IF(O499="7",IF(P499="000","N/A",INDEX(B!$E$2:$E$126,MATCH(EF!P499,B!$A$2:$A$126,0))),B!$E$127)</f>
        <v>#N/A</v>
      </c>
    </row>
    <row r="500" spans="1:19" ht="15.75" customHeight="1">
      <c r="A500" s="23">
        <f>COUNTIF(A!$A$2:$A$1001,"&lt;="&amp;A!A500)</f>
        <v>0</v>
      </c>
      <c r="B500" s="24">
        <v>499</v>
      </c>
      <c r="C500" s="29" t="e">
        <f t="array" ref="C500">INDEX(A!$A$2:$A$1001,MATCH(EF!B500,EF!$A$2:$A$1001,0))</f>
        <v>#N/A</v>
      </c>
      <c r="D500" s="29" t="e">
        <f t="array" ref="D500">INDEX(A!$B$2:$B$1001,MATCH(EF!C500,A!$A$2:$A$1001,0))</f>
        <v>#N/A</v>
      </c>
      <c r="E500" s="29" t="e">
        <f t="array" ref="E500">INDEX(A!$C$2:$C$1001,MATCH(EF!C500,A!$A$2:$A$1001,0))</f>
        <v>#N/A</v>
      </c>
      <c r="F500" s="29" t="e">
        <f t="array" ref="F500">INDEX(A!$D$2:$D$1001,MATCH(EF!C500,A!$A$2:$A$1001,0))</f>
        <v>#N/A</v>
      </c>
      <c r="G500" s="29" t="e">
        <f t="array" ref="G500">INDEX(A!$E$2:$E$1001,MATCH(EF!C500,A!$A$2:$A$1001,0))</f>
        <v>#N/A</v>
      </c>
      <c r="H500" s="29" t="e">
        <f t="array" ref="H500">INDEX(A!$F$2:$F$1001,MATCH(EF!C500,A!$A$2:$A$1001,0))</f>
        <v>#N/A</v>
      </c>
      <c r="I500" s="29" t="e">
        <f t="array" ref="I500">INDEX(A!$G$2:$G$1001,MATCH(EF!C500,A!$A$2:$A$1001,0))</f>
        <v>#N/A</v>
      </c>
      <c r="J500" s="29" t="e">
        <f t="array" ref="J500">INDEX(A!$H$2:$H$1001,MATCH(EF!C500,A!$A$2:$A$1001,0))</f>
        <v>#N/A</v>
      </c>
      <c r="K500" s="29" t="e">
        <f t="array" ref="K500">INDEX(A!$I$2:$I$1001,MATCH(EF!C500,A!$A$2:$A$1001,0))</f>
        <v>#N/A</v>
      </c>
      <c r="L500" s="29" t="e">
        <f t="array" ref="L500">INDEX(A!$J$2:$J$1001,MATCH(EF!C500,A!$A$2:$A$1001,0))</f>
        <v>#N/A</v>
      </c>
      <c r="M500" s="29" t="e">
        <f t="array" ref="M500">INDEX(A!$K$2:$K$1001,MATCH(EF!C500,A!$A$2:$A$1001,0))</f>
        <v>#N/A</v>
      </c>
      <c r="N500" s="29" t="e">
        <f t="array" ref="N500">INDEX(A!$L$2:$L$1001,MATCH(EF!C500,A!$A$2:$A$1001,0))</f>
        <v>#N/A</v>
      </c>
      <c r="O500" s="30" t="e">
        <f t="shared" si="2"/>
        <v>#N/A</v>
      </c>
      <c r="P500" s="30" t="e">
        <f t="shared" si="3"/>
        <v>#N/A</v>
      </c>
      <c r="Q500" s="30" t="e">
        <f t="array" ref="Q500">IF(O500="7",IF(P500="000","Sin región al ser un intermunicipal",INDEX(B!$C$2:$C$126,MATCH(EF!P500,B!$A$2:$A$126,0))),"Sin región al ser un ente Estatal")</f>
        <v>#N/A</v>
      </c>
      <c r="R500" s="31" t="e">
        <f t="array" ref="R500">IF(O500="7",IF(P500="000","N/A",INDEX(B!$D$2:$D$126,MATCH(EF!P500,B!$A$2:$A$126,0))),B!$D$127)</f>
        <v>#N/A</v>
      </c>
      <c r="S500" s="31" t="e">
        <f t="array" ref="S500">IF(O500="7",IF(P500="000","N/A",INDEX(B!$E$2:$E$126,MATCH(EF!P500,B!$A$2:$A$126,0))),B!$E$127)</f>
        <v>#N/A</v>
      </c>
    </row>
    <row r="501" spans="1:19" ht="15.75" customHeight="1">
      <c r="A501" s="23">
        <f>COUNTIF(A!$A$2:$A$1001,"&lt;="&amp;A!A501)</f>
        <v>0</v>
      </c>
      <c r="B501" s="24">
        <v>500</v>
      </c>
      <c r="C501" s="29" t="e">
        <f t="array" ref="C501">INDEX(A!$A$2:$A$1001,MATCH(EF!B501,EF!$A$2:$A$1001,0))</f>
        <v>#N/A</v>
      </c>
      <c r="D501" s="29" t="e">
        <f t="array" ref="D501">INDEX(A!$B$2:$B$1001,MATCH(EF!C501,A!$A$2:$A$1001,0))</f>
        <v>#N/A</v>
      </c>
      <c r="E501" s="29" t="e">
        <f t="array" ref="E501">INDEX(A!$C$2:$C$1001,MATCH(EF!C501,A!$A$2:$A$1001,0))</f>
        <v>#N/A</v>
      </c>
      <c r="F501" s="29" t="e">
        <f t="array" ref="F501">INDEX(A!$D$2:$D$1001,MATCH(EF!C501,A!$A$2:$A$1001,0))</f>
        <v>#N/A</v>
      </c>
      <c r="G501" s="29" t="e">
        <f t="array" ref="G501">INDEX(A!$E$2:$E$1001,MATCH(EF!C501,A!$A$2:$A$1001,0))</f>
        <v>#N/A</v>
      </c>
      <c r="H501" s="29" t="e">
        <f t="array" ref="H501">INDEX(A!$F$2:$F$1001,MATCH(EF!C501,A!$A$2:$A$1001,0))</f>
        <v>#N/A</v>
      </c>
      <c r="I501" s="29" t="e">
        <f t="array" ref="I501">INDEX(A!$G$2:$G$1001,MATCH(EF!C501,A!$A$2:$A$1001,0))</f>
        <v>#N/A</v>
      </c>
      <c r="J501" s="29" t="e">
        <f t="array" ref="J501">INDEX(A!$H$2:$H$1001,MATCH(EF!C501,A!$A$2:$A$1001,0))</f>
        <v>#N/A</v>
      </c>
      <c r="K501" s="29" t="e">
        <f t="array" ref="K501">INDEX(A!$I$2:$I$1001,MATCH(EF!C501,A!$A$2:$A$1001,0))</f>
        <v>#N/A</v>
      </c>
      <c r="L501" s="29" t="e">
        <f t="array" ref="L501">INDEX(A!$J$2:$J$1001,MATCH(EF!C501,A!$A$2:$A$1001,0))</f>
        <v>#N/A</v>
      </c>
      <c r="M501" s="29" t="e">
        <f t="array" ref="M501">INDEX(A!$K$2:$K$1001,MATCH(EF!C501,A!$A$2:$A$1001,0))</f>
        <v>#N/A</v>
      </c>
      <c r="N501" s="29" t="e">
        <f t="array" ref="N501">INDEX(A!$L$2:$L$1001,MATCH(EF!C501,A!$A$2:$A$1001,0))</f>
        <v>#N/A</v>
      </c>
      <c r="O501" s="30" t="e">
        <f t="shared" si="2"/>
        <v>#N/A</v>
      </c>
      <c r="P501" s="30" t="e">
        <f t="shared" si="3"/>
        <v>#N/A</v>
      </c>
      <c r="Q501" s="30" t="e">
        <f t="array" ref="Q501">IF(O501="7",IF(P501="000","Sin región al ser un intermunicipal",INDEX(B!$C$2:$C$126,MATCH(EF!P501,B!$A$2:$A$126,0))),"Sin región al ser un ente Estatal")</f>
        <v>#N/A</v>
      </c>
      <c r="R501" s="31" t="e">
        <f t="array" ref="R501">IF(O501="7",IF(P501="000","N/A",INDEX(B!$D$2:$D$126,MATCH(EF!P501,B!$A$2:$A$126,0))),B!$D$127)</f>
        <v>#N/A</v>
      </c>
      <c r="S501" s="31" t="e">
        <f t="array" ref="S501">IF(O501="7",IF(P501="000","N/A",INDEX(B!$E$2:$E$126,MATCH(EF!P501,B!$A$2:$A$126,0))),B!$E$127)</f>
        <v>#N/A</v>
      </c>
    </row>
    <row r="502" spans="1:19" ht="15.75" customHeight="1">
      <c r="A502" s="23">
        <f>COUNTIF(A!$A$2:$A$1001,"&lt;="&amp;A!A502)</f>
        <v>0</v>
      </c>
      <c r="B502" s="24">
        <v>501</v>
      </c>
      <c r="C502" s="29" t="e">
        <f t="array" ref="C502">INDEX(A!$A$2:$A$1001,MATCH(EF!B502,EF!$A$2:$A$1001,0))</f>
        <v>#N/A</v>
      </c>
      <c r="D502" s="29" t="e">
        <f t="array" ref="D502">INDEX(A!$B$2:$B$1001,MATCH(EF!C502,A!$A$2:$A$1001,0))</f>
        <v>#N/A</v>
      </c>
      <c r="E502" s="29" t="e">
        <f t="array" ref="E502">INDEX(A!$C$2:$C$1001,MATCH(EF!C502,A!$A$2:$A$1001,0))</f>
        <v>#N/A</v>
      </c>
      <c r="F502" s="29" t="e">
        <f t="array" ref="F502">INDEX(A!$D$2:$D$1001,MATCH(EF!C502,A!$A$2:$A$1001,0))</f>
        <v>#N/A</v>
      </c>
      <c r="G502" s="29" t="e">
        <f t="array" ref="G502">INDEX(A!$E$2:$E$1001,MATCH(EF!C502,A!$A$2:$A$1001,0))</f>
        <v>#N/A</v>
      </c>
      <c r="H502" s="29" t="e">
        <f t="array" ref="H502">INDEX(A!$F$2:$F$1001,MATCH(EF!C502,A!$A$2:$A$1001,0))</f>
        <v>#N/A</v>
      </c>
      <c r="I502" s="29" t="e">
        <f t="array" ref="I502">INDEX(A!$G$2:$G$1001,MATCH(EF!C502,A!$A$2:$A$1001,0))</f>
        <v>#N/A</v>
      </c>
      <c r="J502" s="29" t="e">
        <f t="array" ref="J502">INDEX(A!$H$2:$H$1001,MATCH(EF!C502,A!$A$2:$A$1001,0))</f>
        <v>#N/A</v>
      </c>
      <c r="K502" s="29" t="e">
        <f t="array" ref="K502">INDEX(A!$I$2:$I$1001,MATCH(EF!C502,A!$A$2:$A$1001,0))</f>
        <v>#N/A</v>
      </c>
      <c r="L502" s="29" t="e">
        <f t="array" ref="L502">INDEX(A!$J$2:$J$1001,MATCH(EF!C502,A!$A$2:$A$1001,0))</f>
        <v>#N/A</v>
      </c>
      <c r="M502" s="29" t="e">
        <f t="array" ref="M502">INDEX(A!$K$2:$K$1001,MATCH(EF!C502,A!$A$2:$A$1001,0))</f>
        <v>#N/A</v>
      </c>
      <c r="N502" s="29" t="e">
        <f t="array" ref="N502">INDEX(A!$L$2:$L$1001,MATCH(EF!C502,A!$A$2:$A$1001,0))</f>
        <v>#N/A</v>
      </c>
      <c r="O502" s="30" t="e">
        <f t="shared" si="2"/>
        <v>#N/A</v>
      </c>
      <c r="P502" s="30" t="e">
        <f t="shared" si="3"/>
        <v>#N/A</v>
      </c>
      <c r="Q502" s="30" t="e">
        <f t="array" ref="Q502">IF(O502="7",IF(P502="000","Sin región al ser un intermunicipal",INDEX(B!$C$2:$C$126,MATCH(EF!P502,B!$A$2:$A$126,0))),"Sin región al ser un ente Estatal")</f>
        <v>#N/A</v>
      </c>
      <c r="R502" s="31" t="e">
        <f t="array" ref="R502">IF(O502="7",IF(P502="000","N/A",INDEX(B!$D$2:$D$126,MATCH(EF!P502,B!$A$2:$A$126,0))),B!$D$127)</f>
        <v>#N/A</v>
      </c>
      <c r="S502" s="31" t="e">
        <f t="array" ref="S502">IF(O502="7",IF(P502="000","N/A",INDEX(B!$E$2:$E$126,MATCH(EF!P502,B!$A$2:$A$126,0))),B!$E$127)</f>
        <v>#N/A</v>
      </c>
    </row>
    <row r="503" spans="1:19" ht="15.75" customHeight="1">
      <c r="A503" s="23">
        <f>COUNTIF(A!$A$2:$A$1001,"&lt;="&amp;A!A503)</f>
        <v>0</v>
      </c>
      <c r="B503" s="24">
        <v>502</v>
      </c>
      <c r="C503" s="29" t="e">
        <f t="array" ref="C503">INDEX(A!$A$2:$A$1001,MATCH(EF!B503,EF!$A$2:$A$1001,0))</f>
        <v>#N/A</v>
      </c>
      <c r="D503" s="29" t="e">
        <f t="array" ref="D503">INDEX(A!$B$2:$B$1001,MATCH(EF!C503,A!$A$2:$A$1001,0))</f>
        <v>#N/A</v>
      </c>
      <c r="E503" s="29" t="e">
        <f t="array" ref="E503">INDEX(A!$C$2:$C$1001,MATCH(EF!C503,A!$A$2:$A$1001,0))</f>
        <v>#N/A</v>
      </c>
      <c r="F503" s="29" t="e">
        <f t="array" ref="F503">INDEX(A!$D$2:$D$1001,MATCH(EF!C503,A!$A$2:$A$1001,0))</f>
        <v>#N/A</v>
      </c>
      <c r="G503" s="29" t="e">
        <f t="array" ref="G503">INDEX(A!$E$2:$E$1001,MATCH(EF!C503,A!$A$2:$A$1001,0))</f>
        <v>#N/A</v>
      </c>
      <c r="H503" s="29" t="e">
        <f t="array" ref="H503">INDEX(A!$F$2:$F$1001,MATCH(EF!C503,A!$A$2:$A$1001,0))</f>
        <v>#N/A</v>
      </c>
      <c r="I503" s="29" t="e">
        <f t="array" ref="I503">INDEX(A!$G$2:$G$1001,MATCH(EF!C503,A!$A$2:$A$1001,0))</f>
        <v>#N/A</v>
      </c>
      <c r="J503" s="29" t="e">
        <f t="array" ref="J503">INDEX(A!$H$2:$H$1001,MATCH(EF!C503,A!$A$2:$A$1001,0))</f>
        <v>#N/A</v>
      </c>
      <c r="K503" s="29" t="e">
        <f t="array" ref="K503">INDEX(A!$I$2:$I$1001,MATCH(EF!C503,A!$A$2:$A$1001,0))</f>
        <v>#N/A</v>
      </c>
      <c r="L503" s="29" t="e">
        <f t="array" ref="L503">INDEX(A!$J$2:$J$1001,MATCH(EF!C503,A!$A$2:$A$1001,0))</f>
        <v>#N/A</v>
      </c>
      <c r="M503" s="29" t="e">
        <f t="array" ref="M503">INDEX(A!$K$2:$K$1001,MATCH(EF!C503,A!$A$2:$A$1001,0))</f>
        <v>#N/A</v>
      </c>
      <c r="N503" s="29" t="e">
        <f t="array" ref="N503">INDEX(A!$L$2:$L$1001,MATCH(EF!C503,A!$A$2:$A$1001,0))</f>
        <v>#N/A</v>
      </c>
      <c r="O503" s="30" t="e">
        <f t="shared" si="2"/>
        <v>#N/A</v>
      </c>
      <c r="P503" s="30" t="e">
        <f t="shared" si="3"/>
        <v>#N/A</v>
      </c>
      <c r="Q503" s="30" t="e">
        <f t="array" ref="Q503">IF(O503="7",IF(P503="000","Sin región al ser un intermunicipal",INDEX(B!$C$2:$C$126,MATCH(EF!P503,B!$A$2:$A$126,0))),"Sin región al ser un ente Estatal")</f>
        <v>#N/A</v>
      </c>
      <c r="R503" s="31" t="e">
        <f t="array" ref="R503">IF(O503="7",IF(P503="000","N/A",INDEX(B!$D$2:$D$126,MATCH(EF!P503,B!$A$2:$A$126,0))),B!$D$127)</f>
        <v>#N/A</v>
      </c>
      <c r="S503" s="31" t="e">
        <f t="array" ref="S503">IF(O503="7",IF(P503="000","N/A",INDEX(B!$E$2:$E$126,MATCH(EF!P503,B!$A$2:$A$126,0))),B!$E$127)</f>
        <v>#N/A</v>
      </c>
    </row>
    <row r="504" spans="1:19" ht="15.75" customHeight="1">
      <c r="A504" s="23">
        <f>COUNTIF(A!$A$2:$A$1001,"&lt;="&amp;A!A504)</f>
        <v>0</v>
      </c>
      <c r="B504" s="24">
        <v>503</v>
      </c>
      <c r="C504" s="29" t="e">
        <f t="array" ref="C504">INDEX(A!$A$2:$A$1001,MATCH(EF!B504,EF!$A$2:$A$1001,0))</f>
        <v>#N/A</v>
      </c>
      <c r="D504" s="29" t="e">
        <f t="array" ref="D504">INDEX(A!$B$2:$B$1001,MATCH(EF!C504,A!$A$2:$A$1001,0))</f>
        <v>#N/A</v>
      </c>
      <c r="E504" s="29" t="e">
        <f t="array" ref="E504">INDEX(A!$C$2:$C$1001,MATCH(EF!C504,A!$A$2:$A$1001,0))</f>
        <v>#N/A</v>
      </c>
      <c r="F504" s="29" t="e">
        <f t="array" ref="F504">INDEX(A!$D$2:$D$1001,MATCH(EF!C504,A!$A$2:$A$1001,0))</f>
        <v>#N/A</v>
      </c>
      <c r="G504" s="29" t="e">
        <f t="array" ref="G504">INDEX(A!$E$2:$E$1001,MATCH(EF!C504,A!$A$2:$A$1001,0))</f>
        <v>#N/A</v>
      </c>
      <c r="H504" s="29" t="e">
        <f t="array" ref="H504">INDEX(A!$F$2:$F$1001,MATCH(EF!C504,A!$A$2:$A$1001,0))</f>
        <v>#N/A</v>
      </c>
      <c r="I504" s="29" t="e">
        <f t="array" ref="I504">INDEX(A!$G$2:$G$1001,MATCH(EF!C504,A!$A$2:$A$1001,0))</f>
        <v>#N/A</v>
      </c>
      <c r="J504" s="29" t="e">
        <f t="array" ref="J504">INDEX(A!$H$2:$H$1001,MATCH(EF!C504,A!$A$2:$A$1001,0))</f>
        <v>#N/A</v>
      </c>
      <c r="K504" s="29" t="e">
        <f t="array" ref="K504">INDEX(A!$I$2:$I$1001,MATCH(EF!C504,A!$A$2:$A$1001,0))</f>
        <v>#N/A</v>
      </c>
      <c r="L504" s="29" t="e">
        <f t="array" ref="L504">INDEX(A!$J$2:$J$1001,MATCH(EF!C504,A!$A$2:$A$1001,0))</f>
        <v>#N/A</v>
      </c>
      <c r="M504" s="29" t="e">
        <f t="array" ref="M504">INDEX(A!$K$2:$K$1001,MATCH(EF!C504,A!$A$2:$A$1001,0))</f>
        <v>#N/A</v>
      </c>
      <c r="N504" s="29" t="e">
        <f t="array" ref="N504">INDEX(A!$L$2:$L$1001,MATCH(EF!C504,A!$A$2:$A$1001,0))</f>
        <v>#N/A</v>
      </c>
      <c r="O504" s="30" t="e">
        <f t="shared" si="2"/>
        <v>#N/A</v>
      </c>
      <c r="P504" s="30" t="e">
        <f t="shared" si="3"/>
        <v>#N/A</v>
      </c>
      <c r="Q504" s="30" t="e">
        <f t="array" ref="Q504">IF(O504="7",IF(P504="000","Sin región al ser un intermunicipal",INDEX(B!$C$2:$C$126,MATCH(EF!P504,B!$A$2:$A$126,0))),"Sin región al ser un ente Estatal")</f>
        <v>#N/A</v>
      </c>
      <c r="R504" s="31" t="e">
        <f t="array" ref="R504">IF(O504="7",IF(P504="000","N/A",INDEX(B!$D$2:$D$126,MATCH(EF!P504,B!$A$2:$A$126,0))),B!$D$127)</f>
        <v>#N/A</v>
      </c>
      <c r="S504" s="31" t="e">
        <f t="array" ref="S504">IF(O504="7",IF(P504="000","N/A",INDEX(B!$E$2:$E$126,MATCH(EF!P504,B!$A$2:$A$126,0))),B!$E$127)</f>
        <v>#N/A</v>
      </c>
    </row>
    <row r="505" spans="1:19" ht="15.75" customHeight="1">
      <c r="A505" s="23">
        <f>COUNTIF(A!$A$2:$A$1001,"&lt;="&amp;A!A505)</f>
        <v>0</v>
      </c>
      <c r="B505" s="24">
        <v>504</v>
      </c>
      <c r="C505" s="29" t="e">
        <f t="array" ref="C505">INDEX(A!$A$2:$A$1001,MATCH(EF!B505,EF!$A$2:$A$1001,0))</f>
        <v>#N/A</v>
      </c>
      <c r="D505" s="29" t="e">
        <f t="array" ref="D505">INDEX(A!$B$2:$B$1001,MATCH(EF!C505,A!$A$2:$A$1001,0))</f>
        <v>#N/A</v>
      </c>
      <c r="E505" s="29" t="e">
        <f t="array" ref="E505">INDEX(A!$C$2:$C$1001,MATCH(EF!C505,A!$A$2:$A$1001,0))</f>
        <v>#N/A</v>
      </c>
      <c r="F505" s="29" t="e">
        <f t="array" ref="F505">INDEX(A!$D$2:$D$1001,MATCH(EF!C505,A!$A$2:$A$1001,0))</f>
        <v>#N/A</v>
      </c>
      <c r="G505" s="29" t="e">
        <f t="array" ref="G505">INDEX(A!$E$2:$E$1001,MATCH(EF!C505,A!$A$2:$A$1001,0))</f>
        <v>#N/A</v>
      </c>
      <c r="H505" s="29" t="e">
        <f t="array" ref="H505">INDEX(A!$F$2:$F$1001,MATCH(EF!C505,A!$A$2:$A$1001,0))</f>
        <v>#N/A</v>
      </c>
      <c r="I505" s="29" t="e">
        <f t="array" ref="I505">INDEX(A!$G$2:$G$1001,MATCH(EF!C505,A!$A$2:$A$1001,0))</f>
        <v>#N/A</v>
      </c>
      <c r="J505" s="29" t="e">
        <f t="array" ref="J505">INDEX(A!$H$2:$H$1001,MATCH(EF!C505,A!$A$2:$A$1001,0))</f>
        <v>#N/A</v>
      </c>
      <c r="K505" s="29" t="e">
        <f t="array" ref="K505">INDEX(A!$I$2:$I$1001,MATCH(EF!C505,A!$A$2:$A$1001,0))</f>
        <v>#N/A</v>
      </c>
      <c r="L505" s="29" t="e">
        <f t="array" ref="L505">INDEX(A!$J$2:$J$1001,MATCH(EF!C505,A!$A$2:$A$1001,0))</f>
        <v>#N/A</v>
      </c>
      <c r="M505" s="29" t="e">
        <f t="array" ref="M505">INDEX(A!$K$2:$K$1001,MATCH(EF!C505,A!$A$2:$A$1001,0))</f>
        <v>#N/A</v>
      </c>
      <c r="N505" s="29" t="e">
        <f t="array" ref="N505">INDEX(A!$L$2:$L$1001,MATCH(EF!C505,A!$A$2:$A$1001,0))</f>
        <v>#N/A</v>
      </c>
      <c r="O505" s="30" t="e">
        <f t="shared" si="2"/>
        <v>#N/A</v>
      </c>
      <c r="P505" s="30" t="e">
        <f t="shared" si="3"/>
        <v>#N/A</v>
      </c>
      <c r="Q505" s="30" t="e">
        <f t="array" ref="Q505">IF(O505="7",IF(P505="000","Sin región al ser un intermunicipal",INDEX(B!$C$2:$C$126,MATCH(EF!P505,B!$A$2:$A$126,0))),"Sin región al ser un ente Estatal")</f>
        <v>#N/A</v>
      </c>
      <c r="R505" s="31" t="e">
        <f t="array" ref="R505">IF(O505="7",IF(P505="000","N/A",INDEX(B!$D$2:$D$126,MATCH(EF!P505,B!$A$2:$A$126,0))),B!$D$127)</f>
        <v>#N/A</v>
      </c>
      <c r="S505" s="31" t="e">
        <f t="array" ref="S505">IF(O505="7",IF(P505="000","N/A",INDEX(B!$E$2:$E$126,MATCH(EF!P505,B!$A$2:$A$126,0))),B!$E$127)</f>
        <v>#N/A</v>
      </c>
    </row>
    <row r="506" spans="1:19" ht="15.75" customHeight="1">
      <c r="A506" s="23">
        <f>COUNTIF(A!$A$2:$A$1001,"&lt;="&amp;A!A506)</f>
        <v>0</v>
      </c>
      <c r="B506" s="24">
        <v>505</v>
      </c>
      <c r="C506" s="29" t="e">
        <f t="array" ref="C506">INDEX(A!$A$2:$A$1001,MATCH(EF!B506,EF!$A$2:$A$1001,0))</f>
        <v>#N/A</v>
      </c>
      <c r="D506" s="29" t="e">
        <f t="array" ref="D506">INDEX(A!$B$2:$B$1001,MATCH(EF!C506,A!$A$2:$A$1001,0))</f>
        <v>#N/A</v>
      </c>
      <c r="E506" s="29" t="e">
        <f t="array" ref="E506">INDEX(A!$C$2:$C$1001,MATCH(EF!C506,A!$A$2:$A$1001,0))</f>
        <v>#N/A</v>
      </c>
      <c r="F506" s="29" t="e">
        <f t="array" ref="F506">INDEX(A!$D$2:$D$1001,MATCH(EF!C506,A!$A$2:$A$1001,0))</f>
        <v>#N/A</v>
      </c>
      <c r="G506" s="29" t="e">
        <f t="array" ref="G506">INDEX(A!$E$2:$E$1001,MATCH(EF!C506,A!$A$2:$A$1001,0))</f>
        <v>#N/A</v>
      </c>
      <c r="H506" s="29" t="e">
        <f t="array" ref="H506">INDEX(A!$F$2:$F$1001,MATCH(EF!C506,A!$A$2:$A$1001,0))</f>
        <v>#N/A</v>
      </c>
      <c r="I506" s="29" t="e">
        <f t="array" ref="I506">INDEX(A!$G$2:$G$1001,MATCH(EF!C506,A!$A$2:$A$1001,0))</f>
        <v>#N/A</v>
      </c>
      <c r="J506" s="29" t="e">
        <f t="array" ref="J506">INDEX(A!$H$2:$H$1001,MATCH(EF!C506,A!$A$2:$A$1001,0))</f>
        <v>#N/A</v>
      </c>
      <c r="K506" s="29" t="e">
        <f t="array" ref="K506">INDEX(A!$I$2:$I$1001,MATCH(EF!C506,A!$A$2:$A$1001,0))</f>
        <v>#N/A</v>
      </c>
      <c r="L506" s="29" t="e">
        <f t="array" ref="L506">INDEX(A!$J$2:$J$1001,MATCH(EF!C506,A!$A$2:$A$1001,0))</f>
        <v>#N/A</v>
      </c>
      <c r="M506" s="29" t="e">
        <f t="array" ref="M506">INDEX(A!$K$2:$K$1001,MATCH(EF!C506,A!$A$2:$A$1001,0))</f>
        <v>#N/A</v>
      </c>
      <c r="N506" s="29" t="e">
        <f t="array" ref="N506">INDEX(A!$L$2:$L$1001,MATCH(EF!C506,A!$A$2:$A$1001,0))</f>
        <v>#N/A</v>
      </c>
      <c r="O506" s="30" t="e">
        <f t="shared" si="2"/>
        <v>#N/A</v>
      </c>
      <c r="P506" s="30" t="e">
        <f t="shared" si="3"/>
        <v>#N/A</v>
      </c>
      <c r="Q506" s="30" t="e">
        <f t="array" ref="Q506">IF(O506="7",IF(P506="000","Sin región al ser un intermunicipal",INDEX(B!$C$2:$C$126,MATCH(EF!P506,B!$A$2:$A$126,0))),"Sin región al ser un ente Estatal")</f>
        <v>#N/A</v>
      </c>
      <c r="R506" s="31" t="e">
        <f t="array" ref="R506">IF(O506="7",IF(P506="000","N/A",INDEX(B!$D$2:$D$126,MATCH(EF!P506,B!$A$2:$A$126,0))),B!$D$127)</f>
        <v>#N/A</v>
      </c>
      <c r="S506" s="31" t="e">
        <f t="array" ref="S506">IF(O506="7",IF(P506="000","N/A",INDEX(B!$E$2:$E$126,MATCH(EF!P506,B!$A$2:$A$126,0))),B!$E$127)</f>
        <v>#N/A</v>
      </c>
    </row>
    <row r="507" spans="1:19" ht="15.75" customHeight="1">
      <c r="A507" s="23">
        <f>COUNTIF(A!$A$2:$A$1001,"&lt;="&amp;A!A507)</f>
        <v>0</v>
      </c>
      <c r="B507" s="24">
        <v>506</v>
      </c>
      <c r="C507" s="29" t="e">
        <f t="array" ref="C507">INDEX(A!$A$2:$A$1001,MATCH(EF!B507,EF!$A$2:$A$1001,0))</f>
        <v>#N/A</v>
      </c>
      <c r="D507" s="29" t="e">
        <f t="array" ref="D507">INDEX(A!$B$2:$B$1001,MATCH(EF!C507,A!$A$2:$A$1001,0))</f>
        <v>#N/A</v>
      </c>
      <c r="E507" s="29" t="e">
        <f t="array" ref="E507">INDEX(A!$C$2:$C$1001,MATCH(EF!C507,A!$A$2:$A$1001,0))</f>
        <v>#N/A</v>
      </c>
      <c r="F507" s="29" t="e">
        <f t="array" ref="F507">INDEX(A!$D$2:$D$1001,MATCH(EF!C507,A!$A$2:$A$1001,0))</f>
        <v>#N/A</v>
      </c>
      <c r="G507" s="29" t="e">
        <f t="array" ref="G507">INDEX(A!$E$2:$E$1001,MATCH(EF!C507,A!$A$2:$A$1001,0))</f>
        <v>#N/A</v>
      </c>
      <c r="H507" s="29" t="e">
        <f t="array" ref="H507">INDEX(A!$F$2:$F$1001,MATCH(EF!C507,A!$A$2:$A$1001,0))</f>
        <v>#N/A</v>
      </c>
      <c r="I507" s="29" t="e">
        <f t="array" ref="I507">INDEX(A!$G$2:$G$1001,MATCH(EF!C507,A!$A$2:$A$1001,0))</f>
        <v>#N/A</v>
      </c>
      <c r="J507" s="29" t="e">
        <f t="array" ref="J507">INDEX(A!$H$2:$H$1001,MATCH(EF!C507,A!$A$2:$A$1001,0))</f>
        <v>#N/A</v>
      </c>
      <c r="K507" s="29" t="e">
        <f t="array" ref="K507">INDEX(A!$I$2:$I$1001,MATCH(EF!C507,A!$A$2:$A$1001,0))</f>
        <v>#N/A</v>
      </c>
      <c r="L507" s="29" t="e">
        <f t="array" ref="L507">INDEX(A!$J$2:$J$1001,MATCH(EF!C507,A!$A$2:$A$1001,0))</f>
        <v>#N/A</v>
      </c>
      <c r="M507" s="29" t="e">
        <f t="array" ref="M507">INDEX(A!$K$2:$K$1001,MATCH(EF!C507,A!$A$2:$A$1001,0))</f>
        <v>#N/A</v>
      </c>
      <c r="N507" s="29" t="e">
        <f t="array" ref="N507">INDEX(A!$L$2:$L$1001,MATCH(EF!C507,A!$A$2:$A$1001,0))</f>
        <v>#N/A</v>
      </c>
      <c r="O507" s="30" t="e">
        <f t="shared" si="2"/>
        <v>#N/A</v>
      </c>
      <c r="P507" s="30" t="e">
        <f t="shared" si="3"/>
        <v>#N/A</v>
      </c>
      <c r="Q507" s="30" t="e">
        <f t="array" ref="Q507">IF(O507="7",IF(P507="000","Sin región al ser un intermunicipal",INDEX(B!$C$2:$C$126,MATCH(EF!P507,B!$A$2:$A$126,0))),"Sin región al ser un ente Estatal")</f>
        <v>#N/A</v>
      </c>
      <c r="R507" s="31" t="e">
        <f t="array" ref="R507">IF(O507="7",IF(P507="000","N/A",INDEX(B!$D$2:$D$126,MATCH(EF!P507,B!$A$2:$A$126,0))),B!$D$127)</f>
        <v>#N/A</v>
      </c>
      <c r="S507" s="31" t="e">
        <f t="array" ref="S507">IF(O507="7",IF(P507="000","N/A",INDEX(B!$E$2:$E$126,MATCH(EF!P507,B!$A$2:$A$126,0))),B!$E$127)</f>
        <v>#N/A</v>
      </c>
    </row>
    <row r="508" spans="1:19" ht="15.75" customHeight="1">
      <c r="A508" s="23">
        <f>COUNTIF(A!$A$2:$A$1001,"&lt;="&amp;A!A508)</f>
        <v>0</v>
      </c>
      <c r="B508" s="24">
        <v>507</v>
      </c>
      <c r="C508" s="29" t="e">
        <f t="array" ref="C508">INDEX(A!$A$2:$A$1001,MATCH(EF!B508,EF!$A$2:$A$1001,0))</f>
        <v>#N/A</v>
      </c>
      <c r="D508" s="29" t="e">
        <f t="array" ref="D508">INDEX(A!$B$2:$B$1001,MATCH(EF!C508,A!$A$2:$A$1001,0))</f>
        <v>#N/A</v>
      </c>
      <c r="E508" s="29" t="e">
        <f t="array" ref="E508">INDEX(A!$C$2:$C$1001,MATCH(EF!C508,A!$A$2:$A$1001,0))</f>
        <v>#N/A</v>
      </c>
      <c r="F508" s="29" t="e">
        <f t="array" ref="F508">INDEX(A!$D$2:$D$1001,MATCH(EF!C508,A!$A$2:$A$1001,0))</f>
        <v>#N/A</v>
      </c>
      <c r="G508" s="29" t="e">
        <f t="array" ref="G508">INDEX(A!$E$2:$E$1001,MATCH(EF!C508,A!$A$2:$A$1001,0))</f>
        <v>#N/A</v>
      </c>
      <c r="H508" s="29" t="e">
        <f t="array" ref="H508">INDEX(A!$F$2:$F$1001,MATCH(EF!C508,A!$A$2:$A$1001,0))</f>
        <v>#N/A</v>
      </c>
      <c r="I508" s="29" t="e">
        <f t="array" ref="I508">INDEX(A!$G$2:$G$1001,MATCH(EF!C508,A!$A$2:$A$1001,0))</f>
        <v>#N/A</v>
      </c>
      <c r="J508" s="29" t="e">
        <f t="array" ref="J508">INDEX(A!$H$2:$H$1001,MATCH(EF!C508,A!$A$2:$A$1001,0))</f>
        <v>#N/A</v>
      </c>
      <c r="K508" s="29" t="e">
        <f t="array" ref="K508">INDEX(A!$I$2:$I$1001,MATCH(EF!C508,A!$A$2:$A$1001,0))</f>
        <v>#N/A</v>
      </c>
      <c r="L508" s="29" t="e">
        <f t="array" ref="L508">INDEX(A!$J$2:$J$1001,MATCH(EF!C508,A!$A$2:$A$1001,0))</f>
        <v>#N/A</v>
      </c>
      <c r="M508" s="29" t="e">
        <f t="array" ref="M508">INDEX(A!$K$2:$K$1001,MATCH(EF!C508,A!$A$2:$A$1001,0))</f>
        <v>#N/A</v>
      </c>
      <c r="N508" s="29" t="e">
        <f t="array" ref="N508">INDEX(A!$L$2:$L$1001,MATCH(EF!C508,A!$A$2:$A$1001,0))</f>
        <v>#N/A</v>
      </c>
      <c r="O508" s="30" t="e">
        <f t="shared" si="2"/>
        <v>#N/A</v>
      </c>
      <c r="P508" s="30" t="e">
        <f t="shared" si="3"/>
        <v>#N/A</v>
      </c>
      <c r="Q508" s="30" t="e">
        <f t="array" ref="Q508">IF(O508="7",IF(P508="000","Sin región al ser un intermunicipal",INDEX(B!$C$2:$C$126,MATCH(EF!P508,B!$A$2:$A$126,0))),"Sin región al ser un ente Estatal")</f>
        <v>#N/A</v>
      </c>
      <c r="R508" s="31" t="e">
        <f t="array" ref="R508">IF(O508="7",IF(P508="000","N/A",INDEX(B!$D$2:$D$126,MATCH(EF!P508,B!$A$2:$A$126,0))),B!$D$127)</f>
        <v>#N/A</v>
      </c>
      <c r="S508" s="31" t="e">
        <f t="array" ref="S508">IF(O508="7",IF(P508="000","N/A",INDEX(B!$E$2:$E$126,MATCH(EF!P508,B!$A$2:$A$126,0))),B!$E$127)</f>
        <v>#N/A</v>
      </c>
    </row>
    <row r="509" spans="1:19" ht="15.75" customHeight="1">
      <c r="A509" s="23">
        <f>COUNTIF(A!$A$2:$A$1001,"&lt;="&amp;A!A509)</f>
        <v>0</v>
      </c>
      <c r="B509" s="24">
        <v>508</v>
      </c>
      <c r="C509" s="29" t="e">
        <f t="array" ref="C509">INDEX(A!$A$2:$A$1001,MATCH(EF!B509,EF!$A$2:$A$1001,0))</f>
        <v>#N/A</v>
      </c>
      <c r="D509" s="29" t="e">
        <f t="array" ref="D509">INDEX(A!$B$2:$B$1001,MATCH(EF!C509,A!$A$2:$A$1001,0))</f>
        <v>#N/A</v>
      </c>
      <c r="E509" s="29" t="e">
        <f t="array" ref="E509">INDEX(A!$C$2:$C$1001,MATCH(EF!C509,A!$A$2:$A$1001,0))</f>
        <v>#N/A</v>
      </c>
      <c r="F509" s="29" t="e">
        <f t="array" ref="F509">INDEX(A!$D$2:$D$1001,MATCH(EF!C509,A!$A$2:$A$1001,0))</f>
        <v>#N/A</v>
      </c>
      <c r="G509" s="29" t="e">
        <f t="array" ref="G509">INDEX(A!$E$2:$E$1001,MATCH(EF!C509,A!$A$2:$A$1001,0))</f>
        <v>#N/A</v>
      </c>
      <c r="H509" s="29" t="e">
        <f t="array" ref="H509">INDEX(A!$F$2:$F$1001,MATCH(EF!C509,A!$A$2:$A$1001,0))</f>
        <v>#N/A</v>
      </c>
      <c r="I509" s="29" t="e">
        <f t="array" ref="I509">INDEX(A!$G$2:$G$1001,MATCH(EF!C509,A!$A$2:$A$1001,0))</f>
        <v>#N/A</v>
      </c>
      <c r="J509" s="29" t="e">
        <f t="array" ref="J509">INDEX(A!$H$2:$H$1001,MATCH(EF!C509,A!$A$2:$A$1001,0))</f>
        <v>#N/A</v>
      </c>
      <c r="K509" s="29" t="e">
        <f t="array" ref="K509">INDEX(A!$I$2:$I$1001,MATCH(EF!C509,A!$A$2:$A$1001,0))</f>
        <v>#N/A</v>
      </c>
      <c r="L509" s="29" t="e">
        <f t="array" ref="L509">INDEX(A!$J$2:$J$1001,MATCH(EF!C509,A!$A$2:$A$1001,0))</f>
        <v>#N/A</v>
      </c>
      <c r="M509" s="29" t="e">
        <f t="array" ref="M509">INDEX(A!$K$2:$K$1001,MATCH(EF!C509,A!$A$2:$A$1001,0))</f>
        <v>#N/A</v>
      </c>
      <c r="N509" s="29" t="e">
        <f t="array" ref="N509">INDEX(A!$L$2:$L$1001,MATCH(EF!C509,A!$A$2:$A$1001,0))</f>
        <v>#N/A</v>
      </c>
      <c r="O509" s="30" t="e">
        <f t="shared" si="2"/>
        <v>#N/A</v>
      </c>
      <c r="P509" s="30" t="e">
        <f t="shared" si="3"/>
        <v>#N/A</v>
      </c>
      <c r="Q509" s="30" t="e">
        <f t="array" ref="Q509">IF(O509="7",IF(P509="000","Sin región al ser un intermunicipal",INDEX(B!$C$2:$C$126,MATCH(EF!P509,B!$A$2:$A$126,0))),"Sin región al ser un ente Estatal")</f>
        <v>#N/A</v>
      </c>
      <c r="R509" s="31" t="e">
        <f t="array" ref="R509">IF(O509="7",IF(P509="000","N/A",INDEX(B!$D$2:$D$126,MATCH(EF!P509,B!$A$2:$A$126,0))),B!$D$127)</f>
        <v>#N/A</v>
      </c>
      <c r="S509" s="31" t="e">
        <f t="array" ref="S509">IF(O509="7",IF(P509="000","N/A",INDEX(B!$E$2:$E$126,MATCH(EF!P509,B!$A$2:$A$126,0))),B!$E$127)</f>
        <v>#N/A</v>
      </c>
    </row>
    <row r="510" spans="1:19" ht="15.75" customHeight="1">
      <c r="A510" s="23">
        <f>COUNTIF(A!$A$2:$A$1001,"&lt;="&amp;A!A510)</f>
        <v>0</v>
      </c>
      <c r="B510" s="24">
        <v>509</v>
      </c>
      <c r="C510" s="29" t="e">
        <f t="array" ref="C510">INDEX(A!$A$2:$A$1001,MATCH(EF!B510,EF!$A$2:$A$1001,0))</f>
        <v>#N/A</v>
      </c>
      <c r="D510" s="29" t="e">
        <f t="array" ref="D510">INDEX(A!$B$2:$B$1001,MATCH(EF!C510,A!$A$2:$A$1001,0))</f>
        <v>#N/A</v>
      </c>
      <c r="E510" s="29" t="e">
        <f t="array" ref="E510">INDEX(A!$C$2:$C$1001,MATCH(EF!C510,A!$A$2:$A$1001,0))</f>
        <v>#N/A</v>
      </c>
      <c r="F510" s="29" t="e">
        <f t="array" ref="F510">INDEX(A!$D$2:$D$1001,MATCH(EF!C510,A!$A$2:$A$1001,0))</f>
        <v>#N/A</v>
      </c>
      <c r="G510" s="29" t="e">
        <f t="array" ref="G510">INDEX(A!$E$2:$E$1001,MATCH(EF!C510,A!$A$2:$A$1001,0))</f>
        <v>#N/A</v>
      </c>
      <c r="H510" s="29" t="e">
        <f t="array" ref="H510">INDEX(A!$F$2:$F$1001,MATCH(EF!C510,A!$A$2:$A$1001,0))</f>
        <v>#N/A</v>
      </c>
      <c r="I510" s="29" t="e">
        <f t="array" ref="I510">INDEX(A!$G$2:$G$1001,MATCH(EF!C510,A!$A$2:$A$1001,0))</f>
        <v>#N/A</v>
      </c>
      <c r="J510" s="29" t="e">
        <f t="array" ref="J510">INDEX(A!$H$2:$H$1001,MATCH(EF!C510,A!$A$2:$A$1001,0))</f>
        <v>#N/A</v>
      </c>
      <c r="K510" s="29" t="e">
        <f t="array" ref="K510">INDEX(A!$I$2:$I$1001,MATCH(EF!C510,A!$A$2:$A$1001,0))</f>
        <v>#N/A</v>
      </c>
      <c r="L510" s="29" t="e">
        <f t="array" ref="L510">INDEX(A!$J$2:$J$1001,MATCH(EF!C510,A!$A$2:$A$1001,0))</f>
        <v>#N/A</v>
      </c>
      <c r="M510" s="29" t="e">
        <f t="array" ref="M510">INDEX(A!$K$2:$K$1001,MATCH(EF!C510,A!$A$2:$A$1001,0))</f>
        <v>#N/A</v>
      </c>
      <c r="N510" s="29" t="e">
        <f t="array" ref="N510">INDEX(A!$L$2:$L$1001,MATCH(EF!C510,A!$A$2:$A$1001,0))</f>
        <v>#N/A</v>
      </c>
      <c r="O510" s="30" t="e">
        <f t="shared" si="2"/>
        <v>#N/A</v>
      </c>
      <c r="P510" s="30" t="e">
        <f t="shared" si="3"/>
        <v>#N/A</v>
      </c>
      <c r="Q510" s="30" t="e">
        <f t="array" ref="Q510">IF(O510="7",IF(P510="000","Sin región al ser un intermunicipal",INDEX(B!$C$2:$C$126,MATCH(EF!P510,B!$A$2:$A$126,0))),"Sin región al ser un ente Estatal")</f>
        <v>#N/A</v>
      </c>
      <c r="R510" s="31" t="e">
        <f t="array" ref="R510">IF(O510="7",IF(P510="000","N/A",INDEX(B!$D$2:$D$126,MATCH(EF!P510,B!$A$2:$A$126,0))),B!$D$127)</f>
        <v>#N/A</v>
      </c>
      <c r="S510" s="31" t="e">
        <f t="array" ref="S510">IF(O510="7",IF(P510="000","N/A",INDEX(B!$E$2:$E$126,MATCH(EF!P510,B!$A$2:$A$126,0))),B!$E$127)</f>
        <v>#N/A</v>
      </c>
    </row>
    <row r="511" spans="1:19" ht="15.75" customHeight="1">
      <c r="A511" s="23">
        <f>COUNTIF(A!$A$2:$A$1001,"&lt;="&amp;A!A511)</f>
        <v>0</v>
      </c>
      <c r="B511" s="24">
        <v>510</v>
      </c>
      <c r="C511" s="29" t="e">
        <f t="array" ref="C511">INDEX(A!$A$2:$A$1001,MATCH(EF!B511,EF!$A$2:$A$1001,0))</f>
        <v>#N/A</v>
      </c>
      <c r="D511" s="29" t="e">
        <f t="array" ref="D511">INDEX(A!$B$2:$B$1001,MATCH(EF!C511,A!$A$2:$A$1001,0))</f>
        <v>#N/A</v>
      </c>
      <c r="E511" s="29" t="e">
        <f t="array" ref="E511">INDEX(A!$C$2:$C$1001,MATCH(EF!C511,A!$A$2:$A$1001,0))</f>
        <v>#N/A</v>
      </c>
      <c r="F511" s="29" t="e">
        <f t="array" ref="F511">INDEX(A!$D$2:$D$1001,MATCH(EF!C511,A!$A$2:$A$1001,0))</f>
        <v>#N/A</v>
      </c>
      <c r="G511" s="29" t="e">
        <f t="array" ref="G511">INDEX(A!$E$2:$E$1001,MATCH(EF!C511,A!$A$2:$A$1001,0))</f>
        <v>#N/A</v>
      </c>
      <c r="H511" s="29" t="e">
        <f t="array" ref="H511">INDEX(A!$F$2:$F$1001,MATCH(EF!C511,A!$A$2:$A$1001,0))</f>
        <v>#N/A</v>
      </c>
      <c r="I511" s="29" t="e">
        <f t="array" ref="I511">INDEX(A!$G$2:$G$1001,MATCH(EF!C511,A!$A$2:$A$1001,0))</f>
        <v>#N/A</v>
      </c>
      <c r="J511" s="29" t="e">
        <f t="array" ref="J511">INDEX(A!$H$2:$H$1001,MATCH(EF!C511,A!$A$2:$A$1001,0))</f>
        <v>#N/A</v>
      </c>
      <c r="K511" s="29" t="e">
        <f t="array" ref="K511">INDEX(A!$I$2:$I$1001,MATCH(EF!C511,A!$A$2:$A$1001,0))</f>
        <v>#N/A</v>
      </c>
      <c r="L511" s="29" t="e">
        <f t="array" ref="L511">INDEX(A!$J$2:$J$1001,MATCH(EF!C511,A!$A$2:$A$1001,0))</f>
        <v>#N/A</v>
      </c>
      <c r="M511" s="29" t="e">
        <f t="array" ref="M511">INDEX(A!$K$2:$K$1001,MATCH(EF!C511,A!$A$2:$A$1001,0))</f>
        <v>#N/A</v>
      </c>
      <c r="N511" s="29" t="e">
        <f t="array" ref="N511">INDEX(A!$L$2:$L$1001,MATCH(EF!C511,A!$A$2:$A$1001,0))</f>
        <v>#N/A</v>
      </c>
      <c r="O511" s="30" t="e">
        <f t="shared" si="2"/>
        <v>#N/A</v>
      </c>
      <c r="P511" s="30" t="e">
        <f t="shared" si="3"/>
        <v>#N/A</v>
      </c>
      <c r="Q511" s="30" t="e">
        <f t="array" ref="Q511">IF(O511="7",IF(P511="000","Sin región al ser un intermunicipal",INDEX(B!$C$2:$C$126,MATCH(EF!P511,B!$A$2:$A$126,0))),"Sin región al ser un ente Estatal")</f>
        <v>#N/A</v>
      </c>
      <c r="R511" s="31" t="e">
        <f t="array" ref="R511">IF(O511="7",IF(P511="000","N/A",INDEX(B!$D$2:$D$126,MATCH(EF!P511,B!$A$2:$A$126,0))),B!$D$127)</f>
        <v>#N/A</v>
      </c>
      <c r="S511" s="31" t="e">
        <f t="array" ref="S511">IF(O511="7",IF(P511="000","N/A",INDEX(B!$E$2:$E$126,MATCH(EF!P511,B!$A$2:$A$126,0))),B!$E$127)</f>
        <v>#N/A</v>
      </c>
    </row>
    <row r="512" spans="1:19" ht="15.75" customHeight="1">
      <c r="A512" s="23">
        <f>COUNTIF(A!$A$2:$A$1001,"&lt;="&amp;A!A512)</f>
        <v>0</v>
      </c>
      <c r="B512" s="24">
        <v>511</v>
      </c>
      <c r="C512" s="29" t="e">
        <f t="array" ref="C512">INDEX(A!$A$2:$A$1001,MATCH(EF!B512,EF!$A$2:$A$1001,0))</f>
        <v>#N/A</v>
      </c>
      <c r="D512" s="29" t="e">
        <f t="array" ref="D512">INDEX(A!$B$2:$B$1001,MATCH(EF!C512,A!$A$2:$A$1001,0))</f>
        <v>#N/A</v>
      </c>
      <c r="E512" s="29" t="e">
        <f t="array" ref="E512">INDEX(A!$C$2:$C$1001,MATCH(EF!C512,A!$A$2:$A$1001,0))</f>
        <v>#N/A</v>
      </c>
      <c r="F512" s="29" t="e">
        <f t="array" ref="F512">INDEX(A!$D$2:$D$1001,MATCH(EF!C512,A!$A$2:$A$1001,0))</f>
        <v>#N/A</v>
      </c>
      <c r="G512" s="29" t="e">
        <f t="array" ref="G512">INDEX(A!$E$2:$E$1001,MATCH(EF!C512,A!$A$2:$A$1001,0))</f>
        <v>#N/A</v>
      </c>
      <c r="H512" s="29" t="e">
        <f t="array" ref="H512">INDEX(A!$F$2:$F$1001,MATCH(EF!C512,A!$A$2:$A$1001,0))</f>
        <v>#N/A</v>
      </c>
      <c r="I512" s="29" t="e">
        <f t="array" ref="I512">INDEX(A!$G$2:$G$1001,MATCH(EF!C512,A!$A$2:$A$1001,0))</f>
        <v>#N/A</v>
      </c>
      <c r="J512" s="29" t="e">
        <f t="array" ref="J512">INDEX(A!$H$2:$H$1001,MATCH(EF!C512,A!$A$2:$A$1001,0))</f>
        <v>#N/A</v>
      </c>
      <c r="K512" s="29" t="e">
        <f t="array" ref="K512">INDEX(A!$I$2:$I$1001,MATCH(EF!C512,A!$A$2:$A$1001,0))</f>
        <v>#N/A</v>
      </c>
      <c r="L512" s="29" t="e">
        <f t="array" ref="L512">INDEX(A!$J$2:$J$1001,MATCH(EF!C512,A!$A$2:$A$1001,0))</f>
        <v>#N/A</v>
      </c>
      <c r="M512" s="29" t="e">
        <f t="array" ref="M512">INDEX(A!$K$2:$K$1001,MATCH(EF!C512,A!$A$2:$A$1001,0))</f>
        <v>#N/A</v>
      </c>
      <c r="N512" s="29" t="e">
        <f t="array" ref="N512">INDEX(A!$L$2:$L$1001,MATCH(EF!C512,A!$A$2:$A$1001,0))</f>
        <v>#N/A</v>
      </c>
      <c r="O512" s="30" t="e">
        <f t="shared" ref="O512:O766" si="4">MID(M512,1,1)</f>
        <v>#N/A</v>
      </c>
      <c r="P512" s="30" t="e">
        <f t="shared" ref="P512:P766" si="5">MID(M512,2,3)</f>
        <v>#N/A</v>
      </c>
      <c r="Q512" s="30" t="e">
        <f t="array" ref="Q512">IF(O512="7",IF(P512="000","Sin región al ser un intermunicipal",INDEX(B!$C$2:$C$126,MATCH(EF!P512,B!$A$2:$A$126,0))),"Sin región al ser un ente Estatal")</f>
        <v>#N/A</v>
      </c>
      <c r="R512" s="31" t="e">
        <f t="array" ref="R512">IF(O512="7",IF(P512="000","N/A",INDEX(B!$D$2:$D$126,MATCH(EF!P512,B!$A$2:$A$126,0))),B!$D$127)</f>
        <v>#N/A</v>
      </c>
      <c r="S512" s="31" t="e">
        <f t="array" ref="S512">IF(O512="7",IF(P512="000","N/A",INDEX(B!$E$2:$E$126,MATCH(EF!P512,B!$A$2:$A$126,0))),B!$E$127)</f>
        <v>#N/A</v>
      </c>
    </row>
    <row r="513" spans="1:19" ht="15.75" customHeight="1">
      <c r="A513" s="23">
        <f>COUNTIF(A!$A$2:$A$1001,"&lt;="&amp;A!A513)</f>
        <v>0</v>
      </c>
      <c r="B513" s="24">
        <v>512</v>
      </c>
      <c r="C513" s="29" t="e">
        <f t="array" ref="C513">INDEX(A!$A$2:$A$1001,MATCH(EF!B513,EF!$A$2:$A$1001,0))</f>
        <v>#N/A</v>
      </c>
      <c r="D513" s="29" t="e">
        <f t="array" ref="D513">INDEX(A!$B$2:$B$1001,MATCH(EF!C513,A!$A$2:$A$1001,0))</f>
        <v>#N/A</v>
      </c>
      <c r="E513" s="29" t="e">
        <f t="array" ref="E513">INDEX(A!$C$2:$C$1001,MATCH(EF!C513,A!$A$2:$A$1001,0))</f>
        <v>#N/A</v>
      </c>
      <c r="F513" s="29" t="e">
        <f t="array" ref="F513">INDEX(A!$D$2:$D$1001,MATCH(EF!C513,A!$A$2:$A$1001,0))</f>
        <v>#N/A</v>
      </c>
      <c r="G513" s="29" t="e">
        <f t="array" ref="G513">INDEX(A!$E$2:$E$1001,MATCH(EF!C513,A!$A$2:$A$1001,0))</f>
        <v>#N/A</v>
      </c>
      <c r="H513" s="29" t="e">
        <f t="array" ref="H513">INDEX(A!$F$2:$F$1001,MATCH(EF!C513,A!$A$2:$A$1001,0))</f>
        <v>#N/A</v>
      </c>
      <c r="I513" s="29" t="e">
        <f t="array" ref="I513">INDEX(A!$G$2:$G$1001,MATCH(EF!C513,A!$A$2:$A$1001,0))</f>
        <v>#N/A</v>
      </c>
      <c r="J513" s="29" t="e">
        <f t="array" ref="J513">INDEX(A!$H$2:$H$1001,MATCH(EF!C513,A!$A$2:$A$1001,0))</f>
        <v>#N/A</v>
      </c>
      <c r="K513" s="29" t="e">
        <f t="array" ref="K513">INDEX(A!$I$2:$I$1001,MATCH(EF!C513,A!$A$2:$A$1001,0))</f>
        <v>#N/A</v>
      </c>
      <c r="L513" s="29" t="e">
        <f t="array" ref="L513">INDEX(A!$J$2:$J$1001,MATCH(EF!C513,A!$A$2:$A$1001,0))</f>
        <v>#N/A</v>
      </c>
      <c r="M513" s="29" t="e">
        <f t="array" ref="M513">INDEX(A!$K$2:$K$1001,MATCH(EF!C513,A!$A$2:$A$1001,0))</f>
        <v>#N/A</v>
      </c>
      <c r="N513" s="29" t="e">
        <f t="array" ref="N513">INDEX(A!$L$2:$L$1001,MATCH(EF!C513,A!$A$2:$A$1001,0))</f>
        <v>#N/A</v>
      </c>
      <c r="O513" s="30" t="e">
        <f t="shared" si="4"/>
        <v>#N/A</v>
      </c>
      <c r="P513" s="30" t="e">
        <f t="shared" si="5"/>
        <v>#N/A</v>
      </c>
      <c r="Q513" s="30" t="e">
        <f t="array" ref="Q513">IF(O513="7",IF(P513="000","Sin región al ser un intermunicipal",INDEX(B!$C$2:$C$126,MATCH(EF!P513,B!$A$2:$A$126,0))),"Sin región al ser un ente Estatal")</f>
        <v>#N/A</v>
      </c>
      <c r="R513" s="31" t="e">
        <f t="array" ref="R513">IF(O513="7",IF(P513="000","N/A",INDEX(B!$D$2:$D$126,MATCH(EF!P513,B!$A$2:$A$126,0))),B!$D$127)</f>
        <v>#N/A</v>
      </c>
      <c r="S513" s="31" t="e">
        <f t="array" ref="S513">IF(O513="7",IF(P513="000","N/A",INDEX(B!$E$2:$E$126,MATCH(EF!P513,B!$A$2:$A$126,0))),B!$E$127)</f>
        <v>#N/A</v>
      </c>
    </row>
    <row r="514" spans="1:19" ht="15.75" customHeight="1">
      <c r="A514" s="23">
        <f>COUNTIF(A!$A$2:$A$1001,"&lt;="&amp;A!A514)</f>
        <v>0</v>
      </c>
      <c r="B514" s="24">
        <v>513</v>
      </c>
      <c r="C514" s="29" t="e">
        <f t="array" ref="C514">INDEX(A!$A$2:$A$1001,MATCH(EF!B514,EF!$A$2:$A$1001,0))</f>
        <v>#N/A</v>
      </c>
      <c r="D514" s="29" t="e">
        <f t="array" ref="D514">INDEX(A!$B$2:$B$1001,MATCH(EF!C514,A!$A$2:$A$1001,0))</f>
        <v>#N/A</v>
      </c>
      <c r="E514" s="29" t="e">
        <f t="array" ref="E514">INDEX(A!$C$2:$C$1001,MATCH(EF!C514,A!$A$2:$A$1001,0))</f>
        <v>#N/A</v>
      </c>
      <c r="F514" s="29" t="e">
        <f t="array" ref="F514">INDEX(A!$D$2:$D$1001,MATCH(EF!C514,A!$A$2:$A$1001,0))</f>
        <v>#N/A</v>
      </c>
      <c r="G514" s="29" t="e">
        <f t="array" ref="G514">INDEX(A!$E$2:$E$1001,MATCH(EF!C514,A!$A$2:$A$1001,0))</f>
        <v>#N/A</v>
      </c>
      <c r="H514" s="29" t="e">
        <f t="array" ref="H514">INDEX(A!$F$2:$F$1001,MATCH(EF!C514,A!$A$2:$A$1001,0))</f>
        <v>#N/A</v>
      </c>
      <c r="I514" s="29" t="e">
        <f t="array" ref="I514">INDEX(A!$G$2:$G$1001,MATCH(EF!C514,A!$A$2:$A$1001,0))</f>
        <v>#N/A</v>
      </c>
      <c r="J514" s="29" t="e">
        <f t="array" ref="J514">INDEX(A!$H$2:$H$1001,MATCH(EF!C514,A!$A$2:$A$1001,0))</f>
        <v>#N/A</v>
      </c>
      <c r="K514" s="29" t="e">
        <f t="array" ref="K514">INDEX(A!$I$2:$I$1001,MATCH(EF!C514,A!$A$2:$A$1001,0))</f>
        <v>#N/A</v>
      </c>
      <c r="L514" s="29" t="e">
        <f t="array" ref="L514">INDEX(A!$J$2:$J$1001,MATCH(EF!C514,A!$A$2:$A$1001,0))</f>
        <v>#N/A</v>
      </c>
      <c r="M514" s="29" t="e">
        <f t="array" ref="M514">INDEX(A!$K$2:$K$1001,MATCH(EF!C514,A!$A$2:$A$1001,0))</f>
        <v>#N/A</v>
      </c>
      <c r="N514" s="29" t="e">
        <f t="array" ref="N514">INDEX(A!$L$2:$L$1001,MATCH(EF!C514,A!$A$2:$A$1001,0))</f>
        <v>#N/A</v>
      </c>
      <c r="O514" s="30" t="e">
        <f t="shared" si="4"/>
        <v>#N/A</v>
      </c>
      <c r="P514" s="30" t="e">
        <f t="shared" si="5"/>
        <v>#N/A</v>
      </c>
      <c r="Q514" s="30" t="e">
        <f t="array" ref="Q514">IF(O514="7",IF(P514="000","Sin región al ser un intermunicipal",INDEX(B!$C$2:$C$126,MATCH(EF!P514,B!$A$2:$A$126,0))),"Sin región al ser un ente Estatal")</f>
        <v>#N/A</v>
      </c>
      <c r="R514" s="31" t="e">
        <f t="array" ref="R514">IF(O514="7",IF(P514="000","N/A",INDEX(B!$D$2:$D$126,MATCH(EF!P514,B!$A$2:$A$126,0))),B!$D$127)</f>
        <v>#N/A</v>
      </c>
      <c r="S514" s="31" t="e">
        <f t="array" ref="S514">IF(O514="7",IF(P514="000","N/A",INDEX(B!$E$2:$E$126,MATCH(EF!P514,B!$A$2:$A$126,0))),B!$E$127)</f>
        <v>#N/A</v>
      </c>
    </row>
    <row r="515" spans="1:19" ht="15.75" customHeight="1">
      <c r="A515" s="23">
        <f>COUNTIF(A!$A$2:$A$1001,"&lt;="&amp;A!A515)</f>
        <v>0</v>
      </c>
      <c r="B515" s="24">
        <v>514</v>
      </c>
      <c r="C515" s="29" t="e">
        <f t="array" ref="C515">INDEX(A!$A$2:$A$1001,MATCH(EF!B515,EF!$A$2:$A$1001,0))</f>
        <v>#N/A</v>
      </c>
      <c r="D515" s="29" t="e">
        <f t="array" ref="D515">INDEX(A!$B$2:$B$1001,MATCH(EF!C515,A!$A$2:$A$1001,0))</f>
        <v>#N/A</v>
      </c>
      <c r="E515" s="29" t="e">
        <f t="array" ref="E515">INDEX(A!$C$2:$C$1001,MATCH(EF!C515,A!$A$2:$A$1001,0))</f>
        <v>#N/A</v>
      </c>
      <c r="F515" s="29" t="e">
        <f t="array" ref="F515">INDEX(A!$D$2:$D$1001,MATCH(EF!C515,A!$A$2:$A$1001,0))</f>
        <v>#N/A</v>
      </c>
      <c r="G515" s="29" t="e">
        <f t="array" ref="G515">INDEX(A!$E$2:$E$1001,MATCH(EF!C515,A!$A$2:$A$1001,0))</f>
        <v>#N/A</v>
      </c>
      <c r="H515" s="29" t="e">
        <f t="array" ref="H515">INDEX(A!$F$2:$F$1001,MATCH(EF!C515,A!$A$2:$A$1001,0))</f>
        <v>#N/A</v>
      </c>
      <c r="I515" s="29" t="e">
        <f t="array" ref="I515">INDEX(A!$G$2:$G$1001,MATCH(EF!C515,A!$A$2:$A$1001,0))</f>
        <v>#N/A</v>
      </c>
      <c r="J515" s="29" t="e">
        <f t="array" ref="J515">INDEX(A!$H$2:$H$1001,MATCH(EF!C515,A!$A$2:$A$1001,0))</f>
        <v>#N/A</v>
      </c>
      <c r="K515" s="29" t="e">
        <f t="array" ref="K515">INDEX(A!$I$2:$I$1001,MATCH(EF!C515,A!$A$2:$A$1001,0))</f>
        <v>#N/A</v>
      </c>
      <c r="L515" s="29" t="e">
        <f t="array" ref="L515">INDEX(A!$J$2:$J$1001,MATCH(EF!C515,A!$A$2:$A$1001,0))</f>
        <v>#N/A</v>
      </c>
      <c r="M515" s="29" t="e">
        <f t="array" ref="M515">INDEX(A!$K$2:$K$1001,MATCH(EF!C515,A!$A$2:$A$1001,0))</f>
        <v>#N/A</v>
      </c>
      <c r="N515" s="29" t="e">
        <f t="array" ref="N515">INDEX(A!$L$2:$L$1001,MATCH(EF!C515,A!$A$2:$A$1001,0))</f>
        <v>#N/A</v>
      </c>
      <c r="O515" s="30" t="e">
        <f t="shared" si="4"/>
        <v>#N/A</v>
      </c>
      <c r="P515" s="30" t="e">
        <f t="shared" si="5"/>
        <v>#N/A</v>
      </c>
      <c r="Q515" s="30" t="e">
        <f t="array" ref="Q515">IF(O515="7",IF(P515="000","Sin región al ser un intermunicipal",INDEX(B!$C$2:$C$126,MATCH(EF!P515,B!$A$2:$A$126,0))),"Sin región al ser un ente Estatal")</f>
        <v>#N/A</v>
      </c>
      <c r="R515" s="31" t="e">
        <f t="array" ref="R515">IF(O515="7",IF(P515="000","N/A",INDEX(B!$D$2:$D$126,MATCH(EF!P515,B!$A$2:$A$126,0))),B!$D$127)</f>
        <v>#N/A</v>
      </c>
      <c r="S515" s="31" t="e">
        <f t="array" ref="S515">IF(O515="7",IF(P515="000","N/A",INDEX(B!$E$2:$E$126,MATCH(EF!P515,B!$A$2:$A$126,0))),B!$E$127)</f>
        <v>#N/A</v>
      </c>
    </row>
    <row r="516" spans="1:19" ht="15.75" customHeight="1">
      <c r="A516" s="23">
        <f>COUNTIF(A!$A$2:$A$1001,"&lt;="&amp;A!A516)</f>
        <v>0</v>
      </c>
      <c r="B516" s="24">
        <v>515</v>
      </c>
      <c r="C516" s="29" t="e">
        <f t="array" ref="C516">INDEX(A!$A$2:$A$1001,MATCH(EF!B516,EF!$A$2:$A$1001,0))</f>
        <v>#N/A</v>
      </c>
      <c r="D516" s="29" t="e">
        <f t="array" ref="D516">INDEX(A!$B$2:$B$1001,MATCH(EF!C516,A!$A$2:$A$1001,0))</f>
        <v>#N/A</v>
      </c>
      <c r="E516" s="29" t="e">
        <f t="array" ref="E516">INDEX(A!$C$2:$C$1001,MATCH(EF!C516,A!$A$2:$A$1001,0))</f>
        <v>#N/A</v>
      </c>
      <c r="F516" s="29" t="e">
        <f t="array" ref="F516">INDEX(A!$D$2:$D$1001,MATCH(EF!C516,A!$A$2:$A$1001,0))</f>
        <v>#N/A</v>
      </c>
      <c r="G516" s="29" t="e">
        <f t="array" ref="G516">INDEX(A!$E$2:$E$1001,MATCH(EF!C516,A!$A$2:$A$1001,0))</f>
        <v>#N/A</v>
      </c>
      <c r="H516" s="29" t="e">
        <f t="array" ref="H516">INDEX(A!$F$2:$F$1001,MATCH(EF!C516,A!$A$2:$A$1001,0))</f>
        <v>#N/A</v>
      </c>
      <c r="I516" s="29" t="e">
        <f t="array" ref="I516">INDEX(A!$G$2:$G$1001,MATCH(EF!C516,A!$A$2:$A$1001,0))</f>
        <v>#N/A</v>
      </c>
      <c r="J516" s="29" t="e">
        <f t="array" ref="J516">INDEX(A!$H$2:$H$1001,MATCH(EF!C516,A!$A$2:$A$1001,0))</f>
        <v>#N/A</v>
      </c>
      <c r="K516" s="29" t="e">
        <f t="array" ref="K516">INDEX(A!$I$2:$I$1001,MATCH(EF!C516,A!$A$2:$A$1001,0))</f>
        <v>#N/A</v>
      </c>
      <c r="L516" s="29" t="e">
        <f t="array" ref="L516">INDEX(A!$J$2:$J$1001,MATCH(EF!C516,A!$A$2:$A$1001,0))</f>
        <v>#N/A</v>
      </c>
      <c r="M516" s="29" t="e">
        <f t="array" ref="M516">INDEX(A!$K$2:$K$1001,MATCH(EF!C516,A!$A$2:$A$1001,0))</f>
        <v>#N/A</v>
      </c>
      <c r="N516" s="29" t="e">
        <f t="array" ref="N516">INDEX(A!$L$2:$L$1001,MATCH(EF!C516,A!$A$2:$A$1001,0))</f>
        <v>#N/A</v>
      </c>
      <c r="O516" s="30" t="e">
        <f t="shared" si="4"/>
        <v>#N/A</v>
      </c>
      <c r="P516" s="30" t="e">
        <f t="shared" si="5"/>
        <v>#N/A</v>
      </c>
      <c r="Q516" s="30" t="e">
        <f t="array" ref="Q516">IF(O516="7",IF(P516="000","Sin región al ser un intermunicipal",INDEX(B!$C$2:$C$126,MATCH(EF!P516,B!$A$2:$A$126,0))),"Sin región al ser un ente Estatal")</f>
        <v>#N/A</v>
      </c>
      <c r="R516" s="31" t="e">
        <f t="array" ref="R516">IF(O516="7",IF(P516="000","N/A",INDEX(B!$D$2:$D$126,MATCH(EF!P516,B!$A$2:$A$126,0))),B!$D$127)</f>
        <v>#N/A</v>
      </c>
      <c r="S516" s="31" t="e">
        <f t="array" ref="S516">IF(O516="7",IF(P516="000","N/A",INDEX(B!$E$2:$E$126,MATCH(EF!P516,B!$A$2:$A$126,0))),B!$E$127)</f>
        <v>#N/A</v>
      </c>
    </row>
    <row r="517" spans="1:19" ht="15.75" customHeight="1">
      <c r="A517" s="23">
        <f>COUNTIF(A!$A$2:$A$1001,"&lt;="&amp;A!A517)</f>
        <v>0</v>
      </c>
      <c r="B517" s="24">
        <v>516</v>
      </c>
      <c r="C517" s="29" t="e">
        <f t="array" ref="C517">INDEX(A!$A$2:$A$1001,MATCH(EF!B517,EF!$A$2:$A$1001,0))</f>
        <v>#N/A</v>
      </c>
      <c r="D517" s="29" t="e">
        <f t="array" ref="D517">INDEX(A!$B$2:$B$1001,MATCH(EF!C517,A!$A$2:$A$1001,0))</f>
        <v>#N/A</v>
      </c>
      <c r="E517" s="29" t="e">
        <f t="array" ref="E517">INDEX(A!$C$2:$C$1001,MATCH(EF!C517,A!$A$2:$A$1001,0))</f>
        <v>#N/A</v>
      </c>
      <c r="F517" s="29" t="e">
        <f t="array" ref="F517">INDEX(A!$D$2:$D$1001,MATCH(EF!C517,A!$A$2:$A$1001,0))</f>
        <v>#N/A</v>
      </c>
      <c r="G517" s="29" t="e">
        <f t="array" ref="G517">INDEX(A!$E$2:$E$1001,MATCH(EF!C517,A!$A$2:$A$1001,0))</f>
        <v>#N/A</v>
      </c>
      <c r="H517" s="29" t="e">
        <f t="array" ref="H517">INDEX(A!$F$2:$F$1001,MATCH(EF!C517,A!$A$2:$A$1001,0))</f>
        <v>#N/A</v>
      </c>
      <c r="I517" s="29" t="e">
        <f t="array" ref="I517">INDEX(A!$G$2:$G$1001,MATCH(EF!C517,A!$A$2:$A$1001,0))</f>
        <v>#N/A</v>
      </c>
      <c r="J517" s="29" t="e">
        <f t="array" ref="J517">INDEX(A!$H$2:$H$1001,MATCH(EF!C517,A!$A$2:$A$1001,0))</f>
        <v>#N/A</v>
      </c>
      <c r="K517" s="29" t="e">
        <f t="array" ref="K517">INDEX(A!$I$2:$I$1001,MATCH(EF!C517,A!$A$2:$A$1001,0))</f>
        <v>#N/A</v>
      </c>
      <c r="L517" s="29" t="e">
        <f t="array" ref="L517">INDEX(A!$J$2:$J$1001,MATCH(EF!C517,A!$A$2:$A$1001,0))</f>
        <v>#N/A</v>
      </c>
      <c r="M517" s="29" t="e">
        <f t="array" ref="M517">INDEX(A!$K$2:$K$1001,MATCH(EF!C517,A!$A$2:$A$1001,0))</f>
        <v>#N/A</v>
      </c>
      <c r="N517" s="29" t="e">
        <f t="array" ref="N517">INDEX(A!$L$2:$L$1001,MATCH(EF!C517,A!$A$2:$A$1001,0))</f>
        <v>#N/A</v>
      </c>
      <c r="O517" s="30" t="e">
        <f t="shared" si="4"/>
        <v>#N/A</v>
      </c>
      <c r="P517" s="30" t="e">
        <f t="shared" si="5"/>
        <v>#N/A</v>
      </c>
      <c r="Q517" s="30" t="e">
        <f t="array" ref="Q517">IF(O517="7",IF(P517="000","Sin región al ser un intermunicipal",INDEX(B!$C$2:$C$126,MATCH(EF!P517,B!$A$2:$A$126,0))),"Sin región al ser un ente Estatal")</f>
        <v>#N/A</v>
      </c>
      <c r="R517" s="31" t="e">
        <f t="array" ref="R517">IF(O517="7",IF(P517="000","N/A",INDEX(B!$D$2:$D$126,MATCH(EF!P517,B!$A$2:$A$126,0))),B!$D$127)</f>
        <v>#N/A</v>
      </c>
      <c r="S517" s="31" t="e">
        <f t="array" ref="S517">IF(O517="7",IF(P517="000","N/A",INDEX(B!$E$2:$E$126,MATCH(EF!P517,B!$A$2:$A$126,0))),B!$E$127)</f>
        <v>#N/A</v>
      </c>
    </row>
    <row r="518" spans="1:19" ht="15.75" customHeight="1">
      <c r="A518" s="23">
        <f>COUNTIF(A!$A$2:$A$1001,"&lt;="&amp;A!A518)</f>
        <v>0</v>
      </c>
      <c r="B518" s="24">
        <v>517</v>
      </c>
      <c r="C518" s="29" t="e">
        <f t="array" ref="C518">INDEX(A!$A$2:$A$1001,MATCH(EF!B518,EF!$A$2:$A$1001,0))</f>
        <v>#N/A</v>
      </c>
      <c r="D518" s="29" t="e">
        <f t="array" ref="D518">INDEX(A!$B$2:$B$1001,MATCH(EF!C518,A!$A$2:$A$1001,0))</f>
        <v>#N/A</v>
      </c>
      <c r="E518" s="29" t="e">
        <f t="array" ref="E518">INDEX(A!$C$2:$C$1001,MATCH(EF!C518,A!$A$2:$A$1001,0))</f>
        <v>#N/A</v>
      </c>
      <c r="F518" s="29" t="e">
        <f t="array" ref="F518">INDEX(A!$D$2:$D$1001,MATCH(EF!C518,A!$A$2:$A$1001,0))</f>
        <v>#N/A</v>
      </c>
      <c r="G518" s="29" t="e">
        <f t="array" ref="G518">INDEX(A!$E$2:$E$1001,MATCH(EF!C518,A!$A$2:$A$1001,0))</f>
        <v>#N/A</v>
      </c>
      <c r="H518" s="29" t="e">
        <f t="array" ref="H518">INDEX(A!$F$2:$F$1001,MATCH(EF!C518,A!$A$2:$A$1001,0))</f>
        <v>#N/A</v>
      </c>
      <c r="I518" s="29" t="e">
        <f t="array" ref="I518">INDEX(A!$G$2:$G$1001,MATCH(EF!C518,A!$A$2:$A$1001,0))</f>
        <v>#N/A</v>
      </c>
      <c r="J518" s="29" t="e">
        <f t="array" ref="J518">INDEX(A!$H$2:$H$1001,MATCH(EF!C518,A!$A$2:$A$1001,0))</f>
        <v>#N/A</v>
      </c>
      <c r="K518" s="29" t="e">
        <f t="array" ref="K518">INDEX(A!$I$2:$I$1001,MATCH(EF!C518,A!$A$2:$A$1001,0))</f>
        <v>#N/A</v>
      </c>
      <c r="L518" s="29" t="e">
        <f t="array" ref="L518">INDEX(A!$J$2:$J$1001,MATCH(EF!C518,A!$A$2:$A$1001,0))</f>
        <v>#N/A</v>
      </c>
      <c r="M518" s="29" t="e">
        <f t="array" ref="M518">INDEX(A!$K$2:$K$1001,MATCH(EF!C518,A!$A$2:$A$1001,0))</f>
        <v>#N/A</v>
      </c>
      <c r="N518" s="29" t="e">
        <f t="array" ref="N518">INDEX(A!$L$2:$L$1001,MATCH(EF!C518,A!$A$2:$A$1001,0))</f>
        <v>#N/A</v>
      </c>
      <c r="O518" s="30" t="e">
        <f t="shared" si="4"/>
        <v>#N/A</v>
      </c>
      <c r="P518" s="30" t="e">
        <f t="shared" si="5"/>
        <v>#N/A</v>
      </c>
      <c r="Q518" s="30" t="e">
        <f t="array" ref="Q518">IF(O518="7",IF(P518="000","Sin región al ser un intermunicipal",INDEX(B!$C$2:$C$126,MATCH(EF!P518,B!$A$2:$A$126,0))),"Sin región al ser un ente Estatal")</f>
        <v>#N/A</v>
      </c>
      <c r="R518" s="31" t="e">
        <f t="array" ref="R518">IF(O518="7",IF(P518="000","N/A",INDEX(B!$D$2:$D$126,MATCH(EF!P518,B!$A$2:$A$126,0))),B!$D$127)</f>
        <v>#N/A</v>
      </c>
      <c r="S518" s="31" t="e">
        <f t="array" ref="S518">IF(O518="7",IF(P518="000","N/A",INDEX(B!$E$2:$E$126,MATCH(EF!P518,B!$A$2:$A$126,0))),B!$E$127)</f>
        <v>#N/A</v>
      </c>
    </row>
    <row r="519" spans="1:19" ht="15.75" customHeight="1">
      <c r="A519" s="23">
        <f>COUNTIF(A!$A$2:$A$1001,"&lt;="&amp;A!A519)</f>
        <v>0</v>
      </c>
      <c r="B519" s="24">
        <v>518</v>
      </c>
      <c r="C519" s="29" t="e">
        <f t="array" ref="C519">INDEX(A!$A$2:$A$1001,MATCH(EF!B519,EF!$A$2:$A$1001,0))</f>
        <v>#N/A</v>
      </c>
      <c r="D519" s="29" t="e">
        <f t="array" ref="D519">INDEX(A!$B$2:$B$1001,MATCH(EF!C519,A!$A$2:$A$1001,0))</f>
        <v>#N/A</v>
      </c>
      <c r="E519" s="29" t="e">
        <f t="array" ref="E519">INDEX(A!$C$2:$C$1001,MATCH(EF!C519,A!$A$2:$A$1001,0))</f>
        <v>#N/A</v>
      </c>
      <c r="F519" s="29" t="e">
        <f t="array" ref="F519">INDEX(A!$D$2:$D$1001,MATCH(EF!C519,A!$A$2:$A$1001,0))</f>
        <v>#N/A</v>
      </c>
      <c r="G519" s="29" t="e">
        <f t="array" ref="G519">INDEX(A!$E$2:$E$1001,MATCH(EF!C519,A!$A$2:$A$1001,0))</f>
        <v>#N/A</v>
      </c>
      <c r="H519" s="29" t="e">
        <f t="array" ref="H519">INDEX(A!$F$2:$F$1001,MATCH(EF!C519,A!$A$2:$A$1001,0))</f>
        <v>#N/A</v>
      </c>
      <c r="I519" s="29" t="e">
        <f t="array" ref="I519">INDEX(A!$G$2:$G$1001,MATCH(EF!C519,A!$A$2:$A$1001,0))</f>
        <v>#N/A</v>
      </c>
      <c r="J519" s="29" t="e">
        <f t="array" ref="J519">INDEX(A!$H$2:$H$1001,MATCH(EF!C519,A!$A$2:$A$1001,0))</f>
        <v>#N/A</v>
      </c>
      <c r="K519" s="29" t="e">
        <f t="array" ref="K519">INDEX(A!$I$2:$I$1001,MATCH(EF!C519,A!$A$2:$A$1001,0))</f>
        <v>#N/A</v>
      </c>
      <c r="L519" s="29" t="e">
        <f t="array" ref="L519">INDEX(A!$J$2:$J$1001,MATCH(EF!C519,A!$A$2:$A$1001,0))</f>
        <v>#N/A</v>
      </c>
      <c r="M519" s="29" t="e">
        <f t="array" ref="M519">INDEX(A!$K$2:$K$1001,MATCH(EF!C519,A!$A$2:$A$1001,0))</f>
        <v>#N/A</v>
      </c>
      <c r="N519" s="29" t="e">
        <f t="array" ref="N519">INDEX(A!$L$2:$L$1001,MATCH(EF!C519,A!$A$2:$A$1001,0))</f>
        <v>#N/A</v>
      </c>
      <c r="O519" s="30" t="e">
        <f t="shared" si="4"/>
        <v>#N/A</v>
      </c>
      <c r="P519" s="30" t="e">
        <f t="shared" si="5"/>
        <v>#N/A</v>
      </c>
      <c r="Q519" s="30" t="e">
        <f t="array" ref="Q519">IF(O519="7",IF(P519="000","Sin región al ser un intermunicipal",INDEX(B!$C$2:$C$126,MATCH(EF!P519,B!$A$2:$A$126,0))),"Sin región al ser un ente Estatal")</f>
        <v>#N/A</v>
      </c>
      <c r="R519" s="31" t="e">
        <f t="array" ref="R519">IF(O519="7",IF(P519="000","N/A",INDEX(B!$D$2:$D$126,MATCH(EF!P519,B!$A$2:$A$126,0))),B!$D$127)</f>
        <v>#N/A</v>
      </c>
      <c r="S519" s="31" t="e">
        <f t="array" ref="S519">IF(O519="7",IF(P519="000","N/A",INDEX(B!$E$2:$E$126,MATCH(EF!P519,B!$A$2:$A$126,0))),B!$E$127)</f>
        <v>#N/A</v>
      </c>
    </row>
    <row r="520" spans="1:19" ht="15.75" customHeight="1">
      <c r="A520" s="23">
        <f>COUNTIF(A!$A$2:$A$1001,"&lt;="&amp;A!A520)</f>
        <v>0</v>
      </c>
      <c r="B520" s="24">
        <v>519</v>
      </c>
      <c r="C520" s="29" t="e">
        <f t="array" ref="C520">INDEX(A!$A$2:$A$1001,MATCH(EF!B520,EF!$A$2:$A$1001,0))</f>
        <v>#N/A</v>
      </c>
      <c r="D520" s="29" t="e">
        <f t="array" ref="D520">INDEX(A!$B$2:$B$1001,MATCH(EF!C520,A!$A$2:$A$1001,0))</f>
        <v>#N/A</v>
      </c>
      <c r="E520" s="29" t="e">
        <f t="array" ref="E520">INDEX(A!$C$2:$C$1001,MATCH(EF!C520,A!$A$2:$A$1001,0))</f>
        <v>#N/A</v>
      </c>
      <c r="F520" s="29" t="e">
        <f t="array" ref="F520">INDEX(A!$D$2:$D$1001,MATCH(EF!C520,A!$A$2:$A$1001,0))</f>
        <v>#N/A</v>
      </c>
      <c r="G520" s="29" t="e">
        <f t="array" ref="G520">INDEX(A!$E$2:$E$1001,MATCH(EF!C520,A!$A$2:$A$1001,0))</f>
        <v>#N/A</v>
      </c>
      <c r="H520" s="29" t="e">
        <f t="array" ref="H520">INDEX(A!$F$2:$F$1001,MATCH(EF!C520,A!$A$2:$A$1001,0))</f>
        <v>#N/A</v>
      </c>
      <c r="I520" s="29" t="e">
        <f t="array" ref="I520">INDEX(A!$G$2:$G$1001,MATCH(EF!C520,A!$A$2:$A$1001,0))</f>
        <v>#N/A</v>
      </c>
      <c r="J520" s="29" t="e">
        <f t="array" ref="J520">INDEX(A!$H$2:$H$1001,MATCH(EF!C520,A!$A$2:$A$1001,0))</f>
        <v>#N/A</v>
      </c>
      <c r="K520" s="29" t="e">
        <f t="array" ref="K520">INDEX(A!$I$2:$I$1001,MATCH(EF!C520,A!$A$2:$A$1001,0))</f>
        <v>#N/A</v>
      </c>
      <c r="L520" s="29" t="e">
        <f t="array" ref="L520">INDEX(A!$J$2:$J$1001,MATCH(EF!C520,A!$A$2:$A$1001,0))</f>
        <v>#N/A</v>
      </c>
      <c r="M520" s="29" t="e">
        <f t="array" ref="M520">INDEX(A!$K$2:$K$1001,MATCH(EF!C520,A!$A$2:$A$1001,0))</f>
        <v>#N/A</v>
      </c>
      <c r="N520" s="29" t="e">
        <f t="array" ref="N520">INDEX(A!$L$2:$L$1001,MATCH(EF!C520,A!$A$2:$A$1001,0))</f>
        <v>#N/A</v>
      </c>
      <c r="O520" s="30" t="e">
        <f t="shared" si="4"/>
        <v>#N/A</v>
      </c>
      <c r="P520" s="30" t="e">
        <f t="shared" si="5"/>
        <v>#N/A</v>
      </c>
      <c r="Q520" s="30" t="e">
        <f t="array" ref="Q520">IF(O520="7",IF(P520="000","Sin región al ser un intermunicipal",INDEX(B!$C$2:$C$126,MATCH(EF!P520,B!$A$2:$A$126,0))),"Sin región al ser un ente Estatal")</f>
        <v>#N/A</v>
      </c>
      <c r="R520" s="31" t="e">
        <f t="array" ref="R520">IF(O520="7",IF(P520="000","N/A",INDEX(B!$D$2:$D$126,MATCH(EF!P520,B!$A$2:$A$126,0))),B!$D$127)</f>
        <v>#N/A</v>
      </c>
      <c r="S520" s="31" t="e">
        <f t="array" ref="S520">IF(O520="7",IF(P520="000","N/A",INDEX(B!$E$2:$E$126,MATCH(EF!P520,B!$A$2:$A$126,0))),B!$E$127)</f>
        <v>#N/A</v>
      </c>
    </row>
    <row r="521" spans="1:19" ht="15.75" customHeight="1">
      <c r="A521" s="23">
        <f>COUNTIF(A!$A$2:$A$1001,"&lt;="&amp;A!A521)</f>
        <v>0</v>
      </c>
      <c r="B521" s="24">
        <v>520</v>
      </c>
      <c r="C521" s="29" t="e">
        <f t="array" ref="C521">INDEX(A!$A$2:$A$1001,MATCH(EF!B521,EF!$A$2:$A$1001,0))</f>
        <v>#N/A</v>
      </c>
      <c r="D521" s="29" t="e">
        <f t="array" ref="D521">INDEX(A!$B$2:$B$1001,MATCH(EF!C521,A!$A$2:$A$1001,0))</f>
        <v>#N/A</v>
      </c>
      <c r="E521" s="29" t="e">
        <f t="array" ref="E521">INDEX(A!$C$2:$C$1001,MATCH(EF!C521,A!$A$2:$A$1001,0))</f>
        <v>#N/A</v>
      </c>
      <c r="F521" s="29" t="e">
        <f t="array" ref="F521">INDEX(A!$D$2:$D$1001,MATCH(EF!C521,A!$A$2:$A$1001,0))</f>
        <v>#N/A</v>
      </c>
      <c r="G521" s="29" t="e">
        <f t="array" ref="G521">INDEX(A!$E$2:$E$1001,MATCH(EF!C521,A!$A$2:$A$1001,0))</f>
        <v>#N/A</v>
      </c>
      <c r="H521" s="29" t="e">
        <f t="array" ref="H521">INDEX(A!$F$2:$F$1001,MATCH(EF!C521,A!$A$2:$A$1001,0))</f>
        <v>#N/A</v>
      </c>
      <c r="I521" s="29" t="e">
        <f t="array" ref="I521">INDEX(A!$G$2:$G$1001,MATCH(EF!C521,A!$A$2:$A$1001,0))</f>
        <v>#N/A</v>
      </c>
      <c r="J521" s="29" t="e">
        <f t="array" ref="J521">INDEX(A!$H$2:$H$1001,MATCH(EF!C521,A!$A$2:$A$1001,0))</f>
        <v>#N/A</v>
      </c>
      <c r="K521" s="29" t="e">
        <f t="array" ref="K521">INDEX(A!$I$2:$I$1001,MATCH(EF!C521,A!$A$2:$A$1001,0))</f>
        <v>#N/A</v>
      </c>
      <c r="L521" s="29" t="e">
        <f t="array" ref="L521">INDEX(A!$J$2:$J$1001,MATCH(EF!C521,A!$A$2:$A$1001,0))</f>
        <v>#N/A</v>
      </c>
      <c r="M521" s="29" t="e">
        <f t="array" ref="M521">INDEX(A!$K$2:$K$1001,MATCH(EF!C521,A!$A$2:$A$1001,0))</f>
        <v>#N/A</v>
      </c>
      <c r="N521" s="29" t="e">
        <f t="array" ref="N521">INDEX(A!$L$2:$L$1001,MATCH(EF!C521,A!$A$2:$A$1001,0))</f>
        <v>#N/A</v>
      </c>
      <c r="O521" s="30" t="e">
        <f t="shared" si="4"/>
        <v>#N/A</v>
      </c>
      <c r="P521" s="30" t="e">
        <f t="shared" si="5"/>
        <v>#N/A</v>
      </c>
      <c r="Q521" s="30" t="e">
        <f t="array" ref="Q521">IF(O521="7",IF(P521="000","Sin región al ser un intermunicipal",INDEX(B!$C$2:$C$126,MATCH(EF!P521,B!$A$2:$A$126,0))),"Sin región al ser un ente Estatal")</f>
        <v>#N/A</v>
      </c>
      <c r="R521" s="31" t="e">
        <f t="array" ref="R521">IF(O521="7",IF(P521="000","N/A",INDEX(B!$D$2:$D$126,MATCH(EF!P521,B!$A$2:$A$126,0))),B!$D$127)</f>
        <v>#N/A</v>
      </c>
      <c r="S521" s="31" t="e">
        <f t="array" ref="S521">IF(O521="7",IF(P521="000","N/A",INDEX(B!$E$2:$E$126,MATCH(EF!P521,B!$A$2:$A$126,0))),B!$E$127)</f>
        <v>#N/A</v>
      </c>
    </row>
    <row r="522" spans="1:19" ht="15.75" customHeight="1">
      <c r="A522" s="23">
        <f>COUNTIF(A!$A$2:$A$1001,"&lt;="&amp;A!A522)</f>
        <v>0</v>
      </c>
      <c r="B522" s="24">
        <v>521</v>
      </c>
      <c r="C522" s="29" t="e">
        <f t="array" ref="C522">INDEX(A!$A$2:$A$1001,MATCH(EF!B522,EF!$A$2:$A$1001,0))</f>
        <v>#N/A</v>
      </c>
      <c r="D522" s="29" t="e">
        <f t="array" ref="D522">INDEX(A!$B$2:$B$1001,MATCH(EF!C522,A!$A$2:$A$1001,0))</f>
        <v>#N/A</v>
      </c>
      <c r="E522" s="29" t="e">
        <f t="array" ref="E522">INDEX(A!$C$2:$C$1001,MATCH(EF!C522,A!$A$2:$A$1001,0))</f>
        <v>#N/A</v>
      </c>
      <c r="F522" s="29" t="e">
        <f t="array" ref="F522">INDEX(A!$D$2:$D$1001,MATCH(EF!C522,A!$A$2:$A$1001,0))</f>
        <v>#N/A</v>
      </c>
      <c r="G522" s="29" t="e">
        <f t="array" ref="G522">INDEX(A!$E$2:$E$1001,MATCH(EF!C522,A!$A$2:$A$1001,0))</f>
        <v>#N/A</v>
      </c>
      <c r="H522" s="29" t="e">
        <f t="array" ref="H522">INDEX(A!$F$2:$F$1001,MATCH(EF!C522,A!$A$2:$A$1001,0))</f>
        <v>#N/A</v>
      </c>
      <c r="I522" s="29" t="e">
        <f t="array" ref="I522">INDEX(A!$G$2:$G$1001,MATCH(EF!C522,A!$A$2:$A$1001,0))</f>
        <v>#N/A</v>
      </c>
      <c r="J522" s="29" t="e">
        <f t="array" ref="J522">INDEX(A!$H$2:$H$1001,MATCH(EF!C522,A!$A$2:$A$1001,0))</f>
        <v>#N/A</v>
      </c>
      <c r="K522" s="29" t="e">
        <f t="array" ref="K522">INDEX(A!$I$2:$I$1001,MATCH(EF!C522,A!$A$2:$A$1001,0))</f>
        <v>#N/A</v>
      </c>
      <c r="L522" s="29" t="e">
        <f t="array" ref="L522">INDEX(A!$J$2:$J$1001,MATCH(EF!C522,A!$A$2:$A$1001,0))</f>
        <v>#N/A</v>
      </c>
      <c r="M522" s="29" t="e">
        <f t="array" ref="M522">INDEX(A!$K$2:$K$1001,MATCH(EF!C522,A!$A$2:$A$1001,0))</f>
        <v>#N/A</v>
      </c>
      <c r="N522" s="29" t="e">
        <f t="array" ref="N522">INDEX(A!$L$2:$L$1001,MATCH(EF!C522,A!$A$2:$A$1001,0))</f>
        <v>#N/A</v>
      </c>
      <c r="O522" s="30" t="e">
        <f t="shared" si="4"/>
        <v>#N/A</v>
      </c>
      <c r="P522" s="30" t="e">
        <f t="shared" si="5"/>
        <v>#N/A</v>
      </c>
      <c r="Q522" s="30" t="e">
        <f t="array" ref="Q522">IF(O522="7",IF(P522="000","Sin región al ser un intermunicipal",INDEX(B!$C$2:$C$126,MATCH(EF!P522,B!$A$2:$A$126,0))),"Sin región al ser un ente Estatal")</f>
        <v>#N/A</v>
      </c>
      <c r="R522" s="31" t="e">
        <f t="array" ref="R522">IF(O522="7",IF(P522="000","N/A",INDEX(B!$D$2:$D$126,MATCH(EF!P522,B!$A$2:$A$126,0))),B!$D$127)</f>
        <v>#N/A</v>
      </c>
      <c r="S522" s="31" t="e">
        <f t="array" ref="S522">IF(O522="7",IF(P522="000","N/A",INDEX(B!$E$2:$E$126,MATCH(EF!P522,B!$A$2:$A$126,0))),B!$E$127)</f>
        <v>#N/A</v>
      </c>
    </row>
    <row r="523" spans="1:19" ht="15.75" customHeight="1">
      <c r="A523" s="23">
        <f>COUNTIF(A!$A$2:$A$1001,"&lt;="&amp;A!A523)</f>
        <v>0</v>
      </c>
      <c r="B523" s="24">
        <v>522</v>
      </c>
      <c r="C523" s="29" t="e">
        <f t="array" ref="C523">INDEX(A!$A$2:$A$1001,MATCH(EF!B523,EF!$A$2:$A$1001,0))</f>
        <v>#N/A</v>
      </c>
      <c r="D523" s="29" t="e">
        <f t="array" ref="D523">INDEX(A!$B$2:$B$1001,MATCH(EF!C523,A!$A$2:$A$1001,0))</f>
        <v>#N/A</v>
      </c>
      <c r="E523" s="29" t="e">
        <f t="array" ref="E523">INDEX(A!$C$2:$C$1001,MATCH(EF!C523,A!$A$2:$A$1001,0))</f>
        <v>#N/A</v>
      </c>
      <c r="F523" s="29" t="e">
        <f t="array" ref="F523">INDEX(A!$D$2:$D$1001,MATCH(EF!C523,A!$A$2:$A$1001,0))</f>
        <v>#N/A</v>
      </c>
      <c r="G523" s="29" t="e">
        <f t="array" ref="G523">INDEX(A!$E$2:$E$1001,MATCH(EF!C523,A!$A$2:$A$1001,0))</f>
        <v>#N/A</v>
      </c>
      <c r="H523" s="29" t="e">
        <f t="array" ref="H523">INDEX(A!$F$2:$F$1001,MATCH(EF!C523,A!$A$2:$A$1001,0))</f>
        <v>#N/A</v>
      </c>
      <c r="I523" s="29" t="e">
        <f t="array" ref="I523">INDEX(A!$G$2:$G$1001,MATCH(EF!C523,A!$A$2:$A$1001,0))</f>
        <v>#N/A</v>
      </c>
      <c r="J523" s="29" t="e">
        <f t="array" ref="J523">INDEX(A!$H$2:$H$1001,MATCH(EF!C523,A!$A$2:$A$1001,0))</f>
        <v>#N/A</v>
      </c>
      <c r="K523" s="29" t="e">
        <f t="array" ref="K523">INDEX(A!$I$2:$I$1001,MATCH(EF!C523,A!$A$2:$A$1001,0))</f>
        <v>#N/A</v>
      </c>
      <c r="L523" s="29" t="e">
        <f t="array" ref="L523">INDEX(A!$J$2:$J$1001,MATCH(EF!C523,A!$A$2:$A$1001,0))</f>
        <v>#N/A</v>
      </c>
      <c r="M523" s="29" t="e">
        <f t="array" ref="M523">INDEX(A!$K$2:$K$1001,MATCH(EF!C523,A!$A$2:$A$1001,0))</f>
        <v>#N/A</v>
      </c>
      <c r="N523" s="29" t="e">
        <f t="array" ref="N523">INDEX(A!$L$2:$L$1001,MATCH(EF!C523,A!$A$2:$A$1001,0))</f>
        <v>#N/A</v>
      </c>
      <c r="O523" s="30" t="e">
        <f t="shared" si="4"/>
        <v>#N/A</v>
      </c>
      <c r="P523" s="30" t="e">
        <f t="shared" si="5"/>
        <v>#N/A</v>
      </c>
      <c r="Q523" s="30" t="e">
        <f t="array" ref="Q523">IF(O523="7",IF(P523="000","Sin región al ser un intermunicipal",INDEX(B!$C$2:$C$126,MATCH(EF!P523,B!$A$2:$A$126,0))),"Sin región al ser un ente Estatal")</f>
        <v>#N/A</v>
      </c>
      <c r="R523" s="31" t="e">
        <f t="array" ref="R523">IF(O523="7",IF(P523="000","N/A",INDEX(B!$D$2:$D$126,MATCH(EF!P523,B!$A$2:$A$126,0))),B!$D$127)</f>
        <v>#N/A</v>
      </c>
      <c r="S523" s="31" t="e">
        <f t="array" ref="S523">IF(O523="7",IF(P523="000","N/A",INDEX(B!$E$2:$E$126,MATCH(EF!P523,B!$A$2:$A$126,0))),B!$E$127)</f>
        <v>#N/A</v>
      </c>
    </row>
    <row r="524" spans="1:19" ht="15.75" customHeight="1">
      <c r="A524" s="23">
        <f>COUNTIF(A!$A$2:$A$1001,"&lt;="&amp;A!A524)</f>
        <v>0</v>
      </c>
      <c r="B524" s="24">
        <v>523</v>
      </c>
      <c r="C524" s="29" t="e">
        <f t="array" ref="C524">INDEX(A!$A$2:$A$1001,MATCH(EF!B524,EF!$A$2:$A$1001,0))</f>
        <v>#N/A</v>
      </c>
      <c r="D524" s="29" t="e">
        <f t="array" ref="D524">INDEX(A!$B$2:$B$1001,MATCH(EF!C524,A!$A$2:$A$1001,0))</f>
        <v>#N/A</v>
      </c>
      <c r="E524" s="29" t="e">
        <f t="array" ref="E524">INDEX(A!$C$2:$C$1001,MATCH(EF!C524,A!$A$2:$A$1001,0))</f>
        <v>#N/A</v>
      </c>
      <c r="F524" s="29" t="e">
        <f t="array" ref="F524">INDEX(A!$D$2:$D$1001,MATCH(EF!C524,A!$A$2:$A$1001,0))</f>
        <v>#N/A</v>
      </c>
      <c r="G524" s="29" t="e">
        <f t="array" ref="G524">INDEX(A!$E$2:$E$1001,MATCH(EF!C524,A!$A$2:$A$1001,0))</f>
        <v>#N/A</v>
      </c>
      <c r="H524" s="29" t="e">
        <f t="array" ref="H524">INDEX(A!$F$2:$F$1001,MATCH(EF!C524,A!$A$2:$A$1001,0))</f>
        <v>#N/A</v>
      </c>
      <c r="I524" s="29" t="e">
        <f t="array" ref="I524">INDEX(A!$G$2:$G$1001,MATCH(EF!C524,A!$A$2:$A$1001,0))</f>
        <v>#N/A</v>
      </c>
      <c r="J524" s="29" t="e">
        <f t="array" ref="J524">INDEX(A!$H$2:$H$1001,MATCH(EF!C524,A!$A$2:$A$1001,0))</f>
        <v>#N/A</v>
      </c>
      <c r="K524" s="29" t="e">
        <f t="array" ref="K524">INDEX(A!$I$2:$I$1001,MATCH(EF!C524,A!$A$2:$A$1001,0))</f>
        <v>#N/A</v>
      </c>
      <c r="L524" s="29" t="e">
        <f t="array" ref="L524">INDEX(A!$J$2:$J$1001,MATCH(EF!C524,A!$A$2:$A$1001,0))</f>
        <v>#N/A</v>
      </c>
      <c r="M524" s="29" t="e">
        <f t="array" ref="M524">INDEX(A!$K$2:$K$1001,MATCH(EF!C524,A!$A$2:$A$1001,0))</f>
        <v>#N/A</v>
      </c>
      <c r="N524" s="29" t="e">
        <f t="array" ref="N524">INDEX(A!$L$2:$L$1001,MATCH(EF!C524,A!$A$2:$A$1001,0))</f>
        <v>#N/A</v>
      </c>
      <c r="O524" s="30" t="e">
        <f t="shared" si="4"/>
        <v>#N/A</v>
      </c>
      <c r="P524" s="30" t="e">
        <f t="shared" si="5"/>
        <v>#N/A</v>
      </c>
      <c r="Q524" s="30" t="e">
        <f t="array" ref="Q524">IF(O524="7",IF(P524="000","Sin región al ser un intermunicipal",INDEX(B!$C$2:$C$126,MATCH(EF!P524,B!$A$2:$A$126,0))),"Sin región al ser un ente Estatal")</f>
        <v>#N/A</v>
      </c>
      <c r="R524" s="31" t="e">
        <f t="array" ref="R524">IF(O524="7",IF(P524="000","N/A",INDEX(B!$D$2:$D$126,MATCH(EF!P524,B!$A$2:$A$126,0))),B!$D$127)</f>
        <v>#N/A</v>
      </c>
      <c r="S524" s="31" t="e">
        <f t="array" ref="S524">IF(O524="7",IF(P524="000","N/A",INDEX(B!$E$2:$E$126,MATCH(EF!P524,B!$A$2:$A$126,0))),B!$E$127)</f>
        <v>#N/A</v>
      </c>
    </row>
    <row r="525" spans="1:19" ht="15.75" customHeight="1">
      <c r="A525" s="23">
        <f>COUNTIF(A!$A$2:$A$1001,"&lt;="&amp;A!A525)</f>
        <v>0</v>
      </c>
      <c r="B525" s="24">
        <v>524</v>
      </c>
      <c r="C525" s="29" t="e">
        <f t="array" ref="C525">INDEX(A!$A$2:$A$1001,MATCH(EF!B525,EF!$A$2:$A$1001,0))</f>
        <v>#N/A</v>
      </c>
      <c r="D525" s="29" t="e">
        <f t="array" ref="D525">INDEX(A!$B$2:$B$1001,MATCH(EF!C525,A!$A$2:$A$1001,0))</f>
        <v>#N/A</v>
      </c>
      <c r="E525" s="29" t="e">
        <f t="array" ref="E525">INDEX(A!$C$2:$C$1001,MATCH(EF!C525,A!$A$2:$A$1001,0))</f>
        <v>#N/A</v>
      </c>
      <c r="F525" s="29" t="e">
        <f t="array" ref="F525">INDEX(A!$D$2:$D$1001,MATCH(EF!C525,A!$A$2:$A$1001,0))</f>
        <v>#N/A</v>
      </c>
      <c r="G525" s="29" t="e">
        <f t="array" ref="G525">INDEX(A!$E$2:$E$1001,MATCH(EF!C525,A!$A$2:$A$1001,0))</f>
        <v>#N/A</v>
      </c>
      <c r="H525" s="29" t="e">
        <f t="array" ref="H525">INDEX(A!$F$2:$F$1001,MATCH(EF!C525,A!$A$2:$A$1001,0))</f>
        <v>#N/A</v>
      </c>
      <c r="I525" s="29" t="e">
        <f t="array" ref="I525">INDEX(A!$G$2:$G$1001,MATCH(EF!C525,A!$A$2:$A$1001,0))</f>
        <v>#N/A</v>
      </c>
      <c r="J525" s="29" t="e">
        <f t="array" ref="J525">INDEX(A!$H$2:$H$1001,MATCH(EF!C525,A!$A$2:$A$1001,0))</f>
        <v>#N/A</v>
      </c>
      <c r="K525" s="29" t="e">
        <f t="array" ref="K525">INDEX(A!$I$2:$I$1001,MATCH(EF!C525,A!$A$2:$A$1001,0))</f>
        <v>#N/A</v>
      </c>
      <c r="L525" s="29" t="e">
        <f t="array" ref="L525">INDEX(A!$J$2:$J$1001,MATCH(EF!C525,A!$A$2:$A$1001,0))</f>
        <v>#N/A</v>
      </c>
      <c r="M525" s="29" t="e">
        <f t="array" ref="M525">INDEX(A!$K$2:$K$1001,MATCH(EF!C525,A!$A$2:$A$1001,0))</f>
        <v>#N/A</v>
      </c>
      <c r="N525" s="29" t="e">
        <f t="array" ref="N525">INDEX(A!$L$2:$L$1001,MATCH(EF!C525,A!$A$2:$A$1001,0))</f>
        <v>#N/A</v>
      </c>
      <c r="O525" s="30" t="e">
        <f t="shared" si="4"/>
        <v>#N/A</v>
      </c>
      <c r="P525" s="30" t="e">
        <f t="shared" si="5"/>
        <v>#N/A</v>
      </c>
      <c r="Q525" s="30" t="e">
        <f t="array" ref="Q525">IF(O525="7",IF(P525="000","Sin región al ser un intermunicipal",INDEX(B!$C$2:$C$126,MATCH(EF!P525,B!$A$2:$A$126,0))),"Sin región al ser un ente Estatal")</f>
        <v>#N/A</v>
      </c>
      <c r="R525" s="31" t="e">
        <f t="array" ref="R525">IF(O525="7",IF(P525="000","N/A",INDEX(B!$D$2:$D$126,MATCH(EF!P525,B!$A$2:$A$126,0))),B!$D$127)</f>
        <v>#N/A</v>
      </c>
      <c r="S525" s="31" t="e">
        <f t="array" ref="S525">IF(O525="7",IF(P525="000","N/A",INDEX(B!$E$2:$E$126,MATCH(EF!P525,B!$A$2:$A$126,0))),B!$E$127)</f>
        <v>#N/A</v>
      </c>
    </row>
    <row r="526" spans="1:19" ht="15.75" customHeight="1">
      <c r="A526" s="23">
        <f>COUNTIF(A!$A$2:$A$1001,"&lt;="&amp;A!A526)</f>
        <v>0</v>
      </c>
      <c r="B526" s="24">
        <v>525</v>
      </c>
      <c r="C526" s="29" t="e">
        <f t="array" ref="C526">INDEX(A!$A$2:$A$1001,MATCH(EF!B526,EF!$A$2:$A$1001,0))</f>
        <v>#N/A</v>
      </c>
      <c r="D526" s="29" t="e">
        <f t="array" ref="D526">INDEX(A!$B$2:$B$1001,MATCH(EF!C526,A!$A$2:$A$1001,0))</f>
        <v>#N/A</v>
      </c>
      <c r="E526" s="29" t="e">
        <f t="array" ref="E526">INDEX(A!$C$2:$C$1001,MATCH(EF!C526,A!$A$2:$A$1001,0))</f>
        <v>#N/A</v>
      </c>
      <c r="F526" s="29" t="e">
        <f t="array" ref="F526">INDEX(A!$D$2:$D$1001,MATCH(EF!C526,A!$A$2:$A$1001,0))</f>
        <v>#N/A</v>
      </c>
      <c r="G526" s="29" t="e">
        <f t="array" ref="G526">INDEX(A!$E$2:$E$1001,MATCH(EF!C526,A!$A$2:$A$1001,0))</f>
        <v>#N/A</v>
      </c>
      <c r="H526" s="29" t="e">
        <f t="array" ref="H526">INDEX(A!$F$2:$F$1001,MATCH(EF!C526,A!$A$2:$A$1001,0))</f>
        <v>#N/A</v>
      </c>
      <c r="I526" s="29" t="e">
        <f t="array" ref="I526">INDEX(A!$G$2:$G$1001,MATCH(EF!C526,A!$A$2:$A$1001,0))</f>
        <v>#N/A</v>
      </c>
      <c r="J526" s="29" t="e">
        <f t="array" ref="J526">INDEX(A!$H$2:$H$1001,MATCH(EF!C526,A!$A$2:$A$1001,0))</f>
        <v>#N/A</v>
      </c>
      <c r="K526" s="29" t="e">
        <f t="array" ref="K526">INDEX(A!$I$2:$I$1001,MATCH(EF!C526,A!$A$2:$A$1001,0))</f>
        <v>#N/A</v>
      </c>
      <c r="L526" s="29" t="e">
        <f t="array" ref="L526">INDEX(A!$J$2:$J$1001,MATCH(EF!C526,A!$A$2:$A$1001,0))</f>
        <v>#N/A</v>
      </c>
      <c r="M526" s="29" t="e">
        <f t="array" ref="M526">INDEX(A!$K$2:$K$1001,MATCH(EF!C526,A!$A$2:$A$1001,0))</f>
        <v>#N/A</v>
      </c>
      <c r="N526" s="29" t="e">
        <f t="array" ref="N526">INDEX(A!$L$2:$L$1001,MATCH(EF!C526,A!$A$2:$A$1001,0))</f>
        <v>#N/A</v>
      </c>
      <c r="O526" s="30" t="e">
        <f t="shared" si="4"/>
        <v>#N/A</v>
      </c>
      <c r="P526" s="30" t="e">
        <f t="shared" si="5"/>
        <v>#N/A</v>
      </c>
      <c r="Q526" s="30" t="e">
        <f t="array" ref="Q526">IF(O526="7",IF(P526="000","Sin región al ser un intermunicipal",INDEX(B!$C$2:$C$126,MATCH(EF!P526,B!$A$2:$A$126,0))),"Sin región al ser un ente Estatal")</f>
        <v>#N/A</v>
      </c>
      <c r="R526" s="31" t="e">
        <f t="array" ref="R526">IF(O526="7",IF(P526="000","N/A",INDEX(B!$D$2:$D$126,MATCH(EF!P526,B!$A$2:$A$126,0))),B!$D$127)</f>
        <v>#N/A</v>
      </c>
      <c r="S526" s="31" t="e">
        <f t="array" ref="S526">IF(O526="7",IF(P526="000","N/A",INDEX(B!$E$2:$E$126,MATCH(EF!P526,B!$A$2:$A$126,0))),B!$E$127)</f>
        <v>#N/A</v>
      </c>
    </row>
    <row r="527" spans="1:19" ht="15.75" customHeight="1">
      <c r="A527" s="23">
        <f>COUNTIF(A!$A$2:$A$1001,"&lt;="&amp;A!A527)</f>
        <v>0</v>
      </c>
      <c r="B527" s="24">
        <v>526</v>
      </c>
      <c r="C527" s="29" t="e">
        <f t="array" ref="C527">INDEX(A!$A$2:$A$1001,MATCH(EF!B527,EF!$A$2:$A$1001,0))</f>
        <v>#N/A</v>
      </c>
      <c r="D527" s="29" t="e">
        <f t="array" ref="D527">INDEX(A!$B$2:$B$1001,MATCH(EF!C527,A!$A$2:$A$1001,0))</f>
        <v>#N/A</v>
      </c>
      <c r="E527" s="29" t="e">
        <f t="array" ref="E527">INDEX(A!$C$2:$C$1001,MATCH(EF!C527,A!$A$2:$A$1001,0))</f>
        <v>#N/A</v>
      </c>
      <c r="F527" s="29" t="e">
        <f t="array" ref="F527">INDEX(A!$D$2:$D$1001,MATCH(EF!C527,A!$A$2:$A$1001,0))</f>
        <v>#N/A</v>
      </c>
      <c r="G527" s="29" t="e">
        <f t="array" ref="G527">INDEX(A!$E$2:$E$1001,MATCH(EF!C527,A!$A$2:$A$1001,0))</f>
        <v>#N/A</v>
      </c>
      <c r="H527" s="29" t="e">
        <f t="array" ref="H527">INDEX(A!$F$2:$F$1001,MATCH(EF!C527,A!$A$2:$A$1001,0))</f>
        <v>#N/A</v>
      </c>
      <c r="I527" s="29" t="e">
        <f t="array" ref="I527">INDEX(A!$G$2:$G$1001,MATCH(EF!C527,A!$A$2:$A$1001,0))</f>
        <v>#N/A</v>
      </c>
      <c r="J527" s="29" t="e">
        <f t="array" ref="J527">INDEX(A!$H$2:$H$1001,MATCH(EF!C527,A!$A$2:$A$1001,0))</f>
        <v>#N/A</v>
      </c>
      <c r="K527" s="29" t="e">
        <f t="array" ref="K527">INDEX(A!$I$2:$I$1001,MATCH(EF!C527,A!$A$2:$A$1001,0))</f>
        <v>#N/A</v>
      </c>
      <c r="L527" s="29" t="e">
        <f t="array" ref="L527">INDEX(A!$J$2:$J$1001,MATCH(EF!C527,A!$A$2:$A$1001,0))</f>
        <v>#N/A</v>
      </c>
      <c r="M527" s="29" t="e">
        <f t="array" ref="M527">INDEX(A!$K$2:$K$1001,MATCH(EF!C527,A!$A$2:$A$1001,0))</f>
        <v>#N/A</v>
      </c>
      <c r="N527" s="29" t="e">
        <f t="array" ref="N527">INDEX(A!$L$2:$L$1001,MATCH(EF!C527,A!$A$2:$A$1001,0))</f>
        <v>#N/A</v>
      </c>
      <c r="O527" s="30" t="e">
        <f t="shared" si="4"/>
        <v>#N/A</v>
      </c>
      <c r="P527" s="30" t="e">
        <f t="shared" si="5"/>
        <v>#N/A</v>
      </c>
      <c r="Q527" s="30" t="e">
        <f t="array" ref="Q527">IF(O527="7",IF(P527="000","Sin región al ser un intermunicipal",INDEX(B!$C$2:$C$126,MATCH(EF!P527,B!$A$2:$A$126,0))),"Sin región al ser un ente Estatal")</f>
        <v>#N/A</v>
      </c>
      <c r="R527" s="31" t="e">
        <f t="array" ref="R527">IF(O527="7",IF(P527="000","N/A",INDEX(B!$D$2:$D$126,MATCH(EF!P527,B!$A$2:$A$126,0))),B!$D$127)</f>
        <v>#N/A</v>
      </c>
      <c r="S527" s="31" t="e">
        <f t="array" ref="S527">IF(O527="7",IF(P527="000","N/A",INDEX(B!$E$2:$E$126,MATCH(EF!P527,B!$A$2:$A$126,0))),B!$E$127)</f>
        <v>#N/A</v>
      </c>
    </row>
    <row r="528" spans="1:19" ht="15.75" customHeight="1">
      <c r="A528" s="23">
        <f>COUNTIF(A!$A$2:$A$1001,"&lt;="&amp;A!A528)</f>
        <v>0</v>
      </c>
      <c r="B528" s="24">
        <v>527</v>
      </c>
      <c r="C528" s="29" t="e">
        <f t="array" ref="C528">INDEX(A!$A$2:$A$1001,MATCH(EF!B528,EF!$A$2:$A$1001,0))</f>
        <v>#N/A</v>
      </c>
      <c r="D528" s="29" t="e">
        <f t="array" ref="D528">INDEX(A!$B$2:$B$1001,MATCH(EF!C528,A!$A$2:$A$1001,0))</f>
        <v>#N/A</v>
      </c>
      <c r="E528" s="29" t="e">
        <f t="array" ref="E528">INDEX(A!$C$2:$C$1001,MATCH(EF!C528,A!$A$2:$A$1001,0))</f>
        <v>#N/A</v>
      </c>
      <c r="F528" s="29" t="e">
        <f t="array" ref="F528">INDEX(A!$D$2:$D$1001,MATCH(EF!C528,A!$A$2:$A$1001,0))</f>
        <v>#N/A</v>
      </c>
      <c r="G528" s="29" t="e">
        <f t="array" ref="G528">INDEX(A!$E$2:$E$1001,MATCH(EF!C528,A!$A$2:$A$1001,0))</f>
        <v>#N/A</v>
      </c>
      <c r="H528" s="29" t="e">
        <f t="array" ref="H528">INDEX(A!$F$2:$F$1001,MATCH(EF!C528,A!$A$2:$A$1001,0))</f>
        <v>#N/A</v>
      </c>
      <c r="I528" s="29" t="e">
        <f t="array" ref="I528">INDEX(A!$G$2:$G$1001,MATCH(EF!C528,A!$A$2:$A$1001,0))</f>
        <v>#N/A</v>
      </c>
      <c r="J528" s="29" t="e">
        <f t="array" ref="J528">INDEX(A!$H$2:$H$1001,MATCH(EF!C528,A!$A$2:$A$1001,0))</f>
        <v>#N/A</v>
      </c>
      <c r="K528" s="29" t="e">
        <f t="array" ref="K528">INDEX(A!$I$2:$I$1001,MATCH(EF!C528,A!$A$2:$A$1001,0))</f>
        <v>#N/A</v>
      </c>
      <c r="L528" s="29" t="e">
        <f t="array" ref="L528">INDEX(A!$J$2:$J$1001,MATCH(EF!C528,A!$A$2:$A$1001,0))</f>
        <v>#N/A</v>
      </c>
      <c r="M528" s="29" t="e">
        <f t="array" ref="M528">INDEX(A!$K$2:$K$1001,MATCH(EF!C528,A!$A$2:$A$1001,0))</f>
        <v>#N/A</v>
      </c>
      <c r="N528" s="29" t="e">
        <f t="array" ref="N528">INDEX(A!$L$2:$L$1001,MATCH(EF!C528,A!$A$2:$A$1001,0))</f>
        <v>#N/A</v>
      </c>
      <c r="O528" s="30" t="e">
        <f t="shared" si="4"/>
        <v>#N/A</v>
      </c>
      <c r="P528" s="30" t="e">
        <f t="shared" si="5"/>
        <v>#N/A</v>
      </c>
      <c r="Q528" s="30" t="e">
        <f t="array" ref="Q528">IF(O528="7",IF(P528="000","Sin región al ser un intermunicipal",INDEX(B!$C$2:$C$126,MATCH(EF!P528,B!$A$2:$A$126,0))),"Sin región al ser un ente Estatal")</f>
        <v>#N/A</v>
      </c>
      <c r="R528" s="31" t="e">
        <f t="array" ref="R528">IF(O528="7",IF(P528="000","N/A",INDEX(B!$D$2:$D$126,MATCH(EF!P528,B!$A$2:$A$126,0))),B!$D$127)</f>
        <v>#N/A</v>
      </c>
      <c r="S528" s="31" t="e">
        <f t="array" ref="S528">IF(O528="7",IF(P528="000","N/A",INDEX(B!$E$2:$E$126,MATCH(EF!P528,B!$A$2:$A$126,0))),B!$E$127)</f>
        <v>#N/A</v>
      </c>
    </row>
    <row r="529" spans="1:19" ht="15.75" customHeight="1">
      <c r="A529" s="23">
        <f>COUNTIF(A!$A$2:$A$1001,"&lt;="&amp;A!A529)</f>
        <v>0</v>
      </c>
      <c r="B529" s="24">
        <v>528</v>
      </c>
      <c r="C529" s="29" t="e">
        <f t="array" ref="C529">INDEX(A!$A$2:$A$1001,MATCH(EF!B529,EF!$A$2:$A$1001,0))</f>
        <v>#N/A</v>
      </c>
      <c r="D529" s="29" t="e">
        <f t="array" ref="D529">INDEX(A!$B$2:$B$1001,MATCH(EF!C529,A!$A$2:$A$1001,0))</f>
        <v>#N/A</v>
      </c>
      <c r="E529" s="29" t="e">
        <f t="array" ref="E529">INDEX(A!$C$2:$C$1001,MATCH(EF!C529,A!$A$2:$A$1001,0))</f>
        <v>#N/A</v>
      </c>
      <c r="F529" s="29" t="e">
        <f t="array" ref="F529">INDEX(A!$D$2:$D$1001,MATCH(EF!C529,A!$A$2:$A$1001,0))</f>
        <v>#N/A</v>
      </c>
      <c r="G529" s="29" t="e">
        <f t="array" ref="G529">INDEX(A!$E$2:$E$1001,MATCH(EF!C529,A!$A$2:$A$1001,0))</f>
        <v>#N/A</v>
      </c>
      <c r="H529" s="29" t="e">
        <f t="array" ref="H529">INDEX(A!$F$2:$F$1001,MATCH(EF!C529,A!$A$2:$A$1001,0))</f>
        <v>#N/A</v>
      </c>
      <c r="I529" s="29" t="e">
        <f t="array" ref="I529">INDEX(A!$G$2:$G$1001,MATCH(EF!C529,A!$A$2:$A$1001,0))</f>
        <v>#N/A</v>
      </c>
      <c r="J529" s="29" t="e">
        <f t="array" ref="J529">INDEX(A!$H$2:$H$1001,MATCH(EF!C529,A!$A$2:$A$1001,0))</f>
        <v>#N/A</v>
      </c>
      <c r="K529" s="29" t="e">
        <f t="array" ref="K529">INDEX(A!$I$2:$I$1001,MATCH(EF!C529,A!$A$2:$A$1001,0))</f>
        <v>#N/A</v>
      </c>
      <c r="L529" s="29" t="e">
        <f t="array" ref="L529">INDEX(A!$J$2:$J$1001,MATCH(EF!C529,A!$A$2:$A$1001,0))</f>
        <v>#N/A</v>
      </c>
      <c r="M529" s="29" t="e">
        <f t="array" ref="M529">INDEX(A!$K$2:$K$1001,MATCH(EF!C529,A!$A$2:$A$1001,0))</f>
        <v>#N/A</v>
      </c>
      <c r="N529" s="29" t="e">
        <f t="array" ref="N529">INDEX(A!$L$2:$L$1001,MATCH(EF!C529,A!$A$2:$A$1001,0))</f>
        <v>#N/A</v>
      </c>
      <c r="O529" s="30" t="e">
        <f t="shared" si="4"/>
        <v>#N/A</v>
      </c>
      <c r="P529" s="30" t="e">
        <f t="shared" si="5"/>
        <v>#N/A</v>
      </c>
      <c r="Q529" s="30" t="e">
        <f t="array" ref="Q529">IF(O529="7",IF(P529="000","Sin región al ser un intermunicipal",INDEX(B!$C$2:$C$126,MATCH(EF!P529,B!$A$2:$A$126,0))),"Sin región al ser un ente Estatal")</f>
        <v>#N/A</v>
      </c>
      <c r="R529" s="31" t="e">
        <f t="array" ref="R529">IF(O529="7",IF(P529="000","N/A",INDEX(B!$D$2:$D$126,MATCH(EF!P529,B!$A$2:$A$126,0))),B!$D$127)</f>
        <v>#N/A</v>
      </c>
      <c r="S529" s="31" t="e">
        <f t="array" ref="S529">IF(O529="7",IF(P529="000","N/A",INDEX(B!$E$2:$E$126,MATCH(EF!P529,B!$A$2:$A$126,0))),B!$E$127)</f>
        <v>#N/A</v>
      </c>
    </row>
    <row r="530" spans="1:19" ht="15.75" customHeight="1">
      <c r="A530" s="23">
        <f>COUNTIF(A!$A$2:$A$1001,"&lt;="&amp;A!A530)</f>
        <v>0</v>
      </c>
      <c r="B530" s="24">
        <v>529</v>
      </c>
      <c r="C530" s="29" t="e">
        <f t="array" ref="C530">INDEX(A!$A$2:$A$1001,MATCH(EF!B530,EF!$A$2:$A$1001,0))</f>
        <v>#N/A</v>
      </c>
      <c r="D530" s="29" t="e">
        <f t="array" ref="D530">INDEX(A!$B$2:$B$1001,MATCH(EF!C530,A!$A$2:$A$1001,0))</f>
        <v>#N/A</v>
      </c>
      <c r="E530" s="29" t="e">
        <f t="array" ref="E530">INDEX(A!$C$2:$C$1001,MATCH(EF!C530,A!$A$2:$A$1001,0))</f>
        <v>#N/A</v>
      </c>
      <c r="F530" s="29" t="e">
        <f t="array" ref="F530">INDEX(A!$D$2:$D$1001,MATCH(EF!C530,A!$A$2:$A$1001,0))</f>
        <v>#N/A</v>
      </c>
      <c r="G530" s="29" t="e">
        <f t="array" ref="G530">INDEX(A!$E$2:$E$1001,MATCH(EF!C530,A!$A$2:$A$1001,0))</f>
        <v>#N/A</v>
      </c>
      <c r="H530" s="29" t="e">
        <f t="array" ref="H530">INDEX(A!$F$2:$F$1001,MATCH(EF!C530,A!$A$2:$A$1001,0))</f>
        <v>#N/A</v>
      </c>
      <c r="I530" s="29" t="e">
        <f t="array" ref="I530">INDEX(A!$G$2:$G$1001,MATCH(EF!C530,A!$A$2:$A$1001,0))</f>
        <v>#N/A</v>
      </c>
      <c r="J530" s="29" t="e">
        <f t="array" ref="J530">INDEX(A!$H$2:$H$1001,MATCH(EF!C530,A!$A$2:$A$1001,0))</f>
        <v>#N/A</v>
      </c>
      <c r="K530" s="29" t="e">
        <f t="array" ref="K530">INDEX(A!$I$2:$I$1001,MATCH(EF!C530,A!$A$2:$A$1001,0))</f>
        <v>#N/A</v>
      </c>
      <c r="L530" s="29" t="e">
        <f t="array" ref="L530">INDEX(A!$J$2:$J$1001,MATCH(EF!C530,A!$A$2:$A$1001,0))</f>
        <v>#N/A</v>
      </c>
      <c r="M530" s="29" t="e">
        <f t="array" ref="M530">INDEX(A!$K$2:$K$1001,MATCH(EF!C530,A!$A$2:$A$1001,0))</f>
        <v>#N/A</v>
      </c>
      <c r="N530" s="29" t="e">
        <f t="array" ref="N530">INDEX(A!$L$2:$L$1001,MATCH(EF!C530,A!$A$2:$A$1001,0))</f>
        <v>#N/A</v>
      </c>
      <c r="O530" s="30" t="e">
        <f t="shared" si="4"/>
        <v>#N/A</v>
      </c>
      <c r="P530" s="30" t="e">
        <f t="shared" si="5"/>
        <v>#N/A</v>
      </c>
      <c r="Q530" s="30" t="e">
        <f t="array" ref="Q530">IF(O530="7",IF(P530="000","Sin región al ser un intermunicipal",INDEX(B!$C$2:$C$126,MATCH(EF!P530,B!$A$2:$A$126,0))),"Sin región al ser un ente Estatal")</f>
        <v>#N/A</v>
      </c>
      <c r="R530" s="31" t="e">
        <f t="array" ref="R530">IF(O530="7",IF(P530="000","N/A",INDEX(B!$D$2:$D$126,MATCH(EF!P530,B!$A$2:$A$126,0))),B!$D$127)</f>
        <v>#N/A</v>
      </c>
      <c r="S530" s="31" t="e">
        <f t="array" ref="S530">IF(O530="7",IF(P530="000","N/A",INDEX(B!$E$2:$E$126,MATCH(EF!P530,B!$A$2:$A$126,0))),B!$E$127)</f>
        <v>#N/A</v>
      </c>
    </row>
    <row r="531" spans="1:19" ht="15.75" customHeight="1">
      <c r="A531" s="23">
        <f>COUNTIF(A!$A$2:$A$1001,"&lt;="&amp;A!A531)</f>
        <v>0</v>
      </c>
      <c r="B531" s="24">
        <v>530</v>
      </c>
      <c r="C531" s="29" t="e">
        <f t="array" ref="C531">INDEX(A!$A$2:$A$1001,MATCH(EF!B531,EF!$A$2:$A$1001,0))</f>
        <v>#N/A</v>
      </c>
      <c r="D531" s="29" t="e">
        <f t="array" ref="D531">INDEX(A!$B$2:$B$1001,MATCH(EF!C531,A!$A$2:$A$1001,0))</f>
        <v>#N/A</v>
      </c>
      <c r="E531" s="29" t="e">
        <f t="array" ref="E531">INDEX(A!$C$2:$C$1001,MATCH(EF!C531,A!$A$2:$A$1001,0))</f>
        <v>#N/A</v>
      </c>
      <c r="F531" s="29" t="e">
        <f t="array" ref="F531">INDEX(A!$D$2:$D$1001,MATCH(EF!C531,A!$A$2:$A$1001,0))</f>
        <v>#N/A</v>
      </c>
      <c r="G531" s="29" t="e">
        <f t="array" ref="G531">INDEX(A!$E$2:$E$1001,MATCH(EF!C531,A!$A$2:$A$1001,0))</f>
        <v>#N/A</v>
      </c>
      <c r="H531" s="29" t="e">
        <f t="array" ref="H531">INDEX(A!$F$2:$F$1001,MATCH(EF!C531,A!$A$2:$A$1001,0))</f>
        <v>#N/A</v>
      </c>
      <c r="I531" s="29" t="e">
        <f t="array" ref="I531">INDEX(A!$G$2:$G$1001,MATCH(EF!C531,A!$A$2:$A$1001,0))</f>
        <v>#N/A</v>
      </c>
      <c r="J531" s="29" t="e">
        <f t="array" ref="J531">INDEX(A!$H$2:$H$1001,MATCH(EF!C531,A!$A$2:$A$1001,0))</f>
        <v>#N/A</v>
      </c>
      <c r="K531" s="29" t="e">
        <f t="array" ref="K531">INDEX(A!$I$2:$I$1001,MATCH(EF!C531,A!$A$2:$A$1001,0))</f>
        <v>#N/A</v>
      </c>
      <c r="L531" s="29" t="e">
        <f t="array" ref="L531">INDEX(A!$J$2:$J$1001,MATCH(EF!C531,A!$A$2:$A$1001,0))</f>
        <v>#N/A</v>
      </c>
      <c r="M531" s="29" t="e">
        <f t="array" ref="M531">INDEX(A!$K$2:$K$1001,MATCH(EF!C531,A!$A$2:$A$1001,0))</f>
        <v>#N/A</v>
      </c>
      <c r="N531" s="29" t="e">
        <f t="array" ref="N531">INDEX(A!$L$2:$L$1001,MATCH(EF!C531,A!$A$2:$A$1001,0))</f>
        <v>#N/A</v>
      </c>
      <c r="O531" s="30" t="e">
        <f t="shared" si="4"/>
        <v>#N/A</v>
      </c>
      <c r="P531" s="30" t="e">
        <f t="shared" si="5"/>
        <v>#N/A</v>
      </c>
      <c r="Q531" s="30" t="e">
        <f t="array" ref="Q531">IF(O531="7",IF(P531="000","Sin región al ser un intermunicipal",INDEX(B!$C$2:$C$126,MATCH(EF!P531,B!$A$2:$A$126,0))),"Sin región al ser un ente Estatal")</f>
        <v>#N/A</v>
      </c>
      <c r="R531" s="31" t="e">
        <f t="array" ref="R531">IF(O531="7",IF(P531="000","N/A",INDEX(B!$D$2:$D$126,MATCH(EF!P531,B!$A$2:$A$126,0))),B!$D$127)</f>
        <v>#N/A</v>
      </c>
      <c r="S531" s="31" t="e">
        <f t="array" ref="S531">IF(O531="7",IF(P531="000","N/A",INDEX(B!$E$2:$E$126,MATCH(EF!P531,B!$A$2:$A$126,0))),B!$E$127)</f>
        <v>#N/A</v>
      </c>
    </row>
    <row r="532" spans="1:19" ht="15.75" customHeight="1">
      <c r="A532" s="23">
        <f>COUNTIF(A!$A$2:$A$1001,"&lt;="&amp;A!A532)</f>
        <v>0</v>
      </c>
      <c r="B532" s="24">
        <v>531</v>
      </c>
      <c r="C532" s="29" t="e">
        <f t="array" ref="C532">INDEX(A!$A$2:$A$1001,MATCH(EF!B532,EF!$A$2:$A$1001,0))</f>
        <v>#N/A</v>
      </c>
      <c r="D532" s="29" t="e">
        <f t="array" ref="D532">INDEX(A!$B$2:$B$1001,MATCH(EF!C532,A!$A$2:$A$1001,0))</f>
        <v>#N/A</v>
      </c>
      <c r="E532" s="29" t="e">
        <f t="array" ref="E532">INDEX(A!$C$2:$C$1001,MATCH(EF!C532,A!$A$2:$A$1001,0))</f>
        <v>#N/A</v>
      </c>
      <c r="F532" s="29" t="e">
        <f t="array" ref="F532">INDEX(A!$D$2:$D$1001,MATCH(EF!C532,A!$A$2:$A$1001,0))</f>
        <v>#N/A</v>
      </c>
      <c r="G532" s="29" t="e">
        <f t="array" ref="G532">INDEX(A!$E$2:$E$1001,MATCH(EF!C532,A!$A$2:$A$1001,0))</f>
        <v>#N/A</v>
      </c>
      <c r="H532" s="29" t="e">
        <f t="array" ref="H532">INDEX(A!$F$2:$F$1001,MATCH(EF!C532,A!$A$2:$A$1001,0))</f>
        <v>#N/A</v>
      </c>
      <c r="I532" s="29" t="e">
        <f t="array" ref="I532">INDEX(A!$G$2:$G$1001,MATCH(EF!C532,A!$A$2:$A$1001,0))</f>
        <v>#N/A</v>
      </c>
      <c r="J532" s="29" t="e">
        <f t="array" ref="J532">INDEX(A!$H$2:$H$1001,MATCH(EF!C532,A!$A$2:$A$1001,0))</f>
        <v>#N/A</v>
      </c>
      <c r="K532" s="29" t="e">
        <f t="array" ref="K532">INDEX(A!$I$2:$I$1001,MATCH(EF!C532,A!$A$2:$A$1001,0))</f>
        <v>#N/A</v>
      </c>
      <c r="L532" s="29" t="e">
        <f t="array" ref="L532">INDEX(A!$J$2:$J$1001,MATCH(EF!C532,A!$A$2:$A$1001,0))</f>
        <v>#N/A</v>
      </c>
      <c r="M532" s="29" t="e">
        <f t="array" ref="M532">INDEX(A!$K$2:$K$1001,MATCH(EF!C532,A!$A$2:$A$1001,0))</f>
        <v>#N/A</v>
      </c>
      <c r="N532" s="29" t="e">
        <f t="array" ref="N532">INDEX(A!$L$2:$L$1001,MATCH(EF!C532,A!$A$2:$A$1001,0))</f>
        <v>#N/A</v>
      </c>
      <c r="O532" s="30" t="e">
        <f t="shared" si="4"/>
        <v>#N/A</v>
      </c>
      <c r="P532" s="30" t="e">
        <f t="shared" si="5"/>
        <v>#N/A</v>
      </c>
      <c r="Q532" s="30" t="e">
        <f t="array" ref="Q532">IF(O532="7",IF(P532="000","Sin región al ser un intermunicipal",INDEX(B!$C$2:$C$126,MATCH(EF!P532,B!$A$2:$A$126,0))),"Sin región al ser un ente Estatal")</f>
        <v>#N/A</v>
      </c>
      <c r="R532" s="31" t="e">
        <f t="array" ref="R532">IF(O532="7",IF(P532="000","N/A",INDEX(B!$D$2:$D$126,MATCH(EF!P532,B!$A$2:$A$126,0))),B!$D$127)</f>
        <v>#N/A</v>
      </c>
      <c r="S532" s="31" t="e">
        <f t="array" ref="S532">IF(O532="7",IF(P532="000","N/A",INDEX(B!$E$2:$E$126,MATCH(EF!P532,B!$A$2:$A$126,0))),B!$E$127)</f>
        <v>#N/A</v>
      </c>
    </row>
    <row r="533" spans="1:19" ht="15.75" customHeight="1">
      <c r="A533" s="23">
        <f>COUNTIF(A!$A$2:$A$1001,"&lt;="&amp;A!A533)</f>
        <v>0</v>
      </c>
      <c r="B533" s="24">
        <v>532</v>
      </c>
      <c r="C533" s="29" t="e">
        <f t="array" ref="C533">INDEX(A!$A$2:$A$1001,MATCH(EF!B533,EF!$A$2:$A$1001,0))</f>
        <v>#N/A</v>
      </c>
      <c r="D533" s="29" t="e">
        <f t="array" ref="D533">INDEX(A!$B$2:$B$1001,MATCH(EF!C533,A!$A$2:$A$1001,0))</f>
        <v>#N/A</v>
      </c>
      <c r="E533" s="29" t="e">
        <f t="array" ref="E533">INDEX(A!$C$2:$C$1001,MATCH(EF!C533,A!$A$2:$A$1001,0))</f>
        <v>#N/A</v>
      </c>
      <c r="F533" s="29" t="e">
        <f t="array" ref="F533">INDEX(A!$D$2:$D$1001,MATCH(EF!C533,A!$A$2:$A$1001,0))</f>
        <v>#N/A</v>
      </c>
      <c r="G533" s="29" t="e">
        <f t="array" ref="G533">INDEX(A!$E$2:$E$1001,MATCH(EF!C533,A!$A$2:$A$1001,0))</f>
        <v>#N/A</v>
      </c>
      <c r="H533" s="29" t="e">
        <f t="array" ref="H533">INDEX(A!$F$2:$F$1001,MATCH(EF!C533,A!$A$2:$A$1001,0))</f>
        <v>#N/A</v>
      </c>
      <c r="I533" s="29" t="e">
        <f t="array" ref="I533">INDEX(A!$G$2:$G$1001,MATCH(EF!C533,A!$A$2:$A$1001,0))</f>
        <v>#N/A</v>
      </c>
      <c r="J533" s="29" t="e">
        <f t="array" ref="J533">INDEX(A!$H$2:$H$1001,MATCH(EF!C533,A!$A$2:$A$1001,0))</f>
        <v>#N/A</v>
      </c>
      <c r="K533" s="29" t="e">
        <f t="array" ref="K533">INDEX(A!$I$2:$I$1001,MATCH(EF!C533,A!$A$2:$A$1001,0))</f>
        <v>#N/A</v>
      </c>
      <c r="L533" s="29" t="e">
        <f t="array" ref="L533">INDEX(A!$J$2:$J$1001,MATCH(EF!C533,A!$A$2:$A$1001,0))</f>
        <v>#N/A</v>
      </c>
      <c r="M533" s="29" t="e">
        <f t="array" ref="M533">INDEX(A!$K$2:$K$1001,MATCH(EF!C533,A!$A$2:$A$1001,0))</f>
        <v>#N/A</v>
      </c>
      <c r="N533" s="29" t="e">
        <f t="array" ref="N533">INDEX(A!$L$2:$L$1001,MATCH(EF!C533,A!$A$2:$A$1001,0))</f>
        <v>#N/A</v>
      </c>
      <c r="O533" s="30" t="e">
        <f t="shared" si="4"/>
        <v>#N/A</v>
      </c>
      <c r="P533" s="30" t="e">
        <f t="shared" si="5"/>
        <v>#N/A</v>
      </c>
      <c r="Q533" s="30" t="e">
        <f t="array" ref="Q533">IF(O533="7",IF(P533="000","Sin región al ser un intermunicipal",INDEX(B!$C$2:$C$126,MATCH(EF!P533,B!$A$2:$A$126,0))),"Sin región al ser un ente Estatal")</f>
        <v>#N/A</v>
      </c>
      <c r="R533" s="31" t="e">
        <f t="array" ref="R533">IF(O533="7",IF(P533="000","N/A",INDEX(B!$D$2:$D$126,MATCH(EF!P533,B!$A$2:$A$126,0))),B!$D$127)</f>
        <v>#N/A</v>
      </c>
      <c r="S533" s="31" t="e">
        <f t="array" ref="S533">IF(O533="7",IF(P533="000","N/A",INDEX(B!$E$2:$E$126,MATCH(EF!P533,B!$A$2:$A$126,0))),B!$E$127)</f>
        <v>#N/A</v>
      </c>
    </row>
    <row r="534" spans="1:19" ht="15.75" customHeight="1">
      <c r="A534" s="23">
        <f>COUNTIF(A!$A$2:$A$1001,"&lt;="&amp;A!A534)</f>
        <v>0</v>
      </c>
      <c r="B534" s="24">
        <v>533</v>
      </c>
      <c r="C534" s="29" t="e">
        <f t="array" ref="C534">INDEX(A!$A$2:$A$1001,MATCH(EF!B534,EF!$A$2:$A$1001,0))</f>
        <v>#N/A</v>
      </c>
      <c r="D534" s="29" t="e">
        <f t="array" ref="D534">INDEX(A!$B$2:$B$1001,MATCH(EF!C534,A!$A$2:$A$1001,0))</f>
        <v>#N/A</v>
      </c>
      <c r="E534" s="29" t="e">
        <f t="array" ref="E534">INDEX(A!$C$2:$C$1001,MATCH(EF!C534,A!$A$2:$A$1001,0))</f>
        <v>#N/A</v>
      </c>
      <c r="F534" s="29" t="e">
        <f t="array" ref="F534">INDEX(A!$D$2:$D$1001,MATCH(EF!C534,A!$A$2:$A$1001,0))</f>
        <v>#N/A</v>
      </c>
      <c r="G534" s="29" t="e">
        <f t="array" ref="G534">INDEX(A!$E$2:$E$1001,MATCH(EF!C534,A!$A$2:$A$1001,0))</f>
        <v>#N/A</v>
      </c>
      <c r="H534" s="29" t="e">
        <f t="array" ref="H534">INDEX(A!$F$2:$F$1001,MATCH(EF!C534,A!$A$2:$A$1001,0))</f>
        <v>#N/A</v>
      </c>
      <c r="I534" s="29" t="e">
        <f t="array" ref="I534">INDEX(A!$G$2:$G$1001,MATCH(EF!C534,A!$A$2:$A$1001,0))</f>
        <v>#N/A</v>
      </c>
      <c r="J534" s="29" t="e">
        <f t="array" ref="J534">INDEX(A!$H$2:$H$1001,MATCH(EF!C534,A!$A$2:$A$1001,0))</f>
        <v>#N/A</v>
      </c>
      <c r="K534" s="29" t="e">
        <f t="array" ref="K534">INDEX(A!$I$2:$I$1001,MATCH(EF!C534,A!$A$2:$A$1001,0))</f>
        <v>#N/A</v>
      </c>
      <c r="L534" s="29" t="e">
        <f t="array" ref="L534">INDEX(A!$J$2:$J$1001,MATCH(EF!C534,A!$A$2:$A$1001,0))</f>
        <v>#N/A</v>
      </c>
      <c r="M534" s="29" t="e">
        <f t="array" ref="M534">INDEX(A!$K$2:$K$1001,MATCH(EF!C534,A!$A$2:$A$1001,0))</f>
        <v>#N/A</v>
      </c>
      <c r="N534" s="29" t="e">
        <f t="array" ref="N534">INDEX(A!$L$2:$L$1001,MATCH(EF!C534,A!$A$2:$A$1001,0))</f>
        <v>#N/A</v>
      </c>
      <c r="O534" s="30" t="e">
        <f t="shared" si="4"/>
        <v>#N/A</v>
      </c>
      <c r="P534" s="30" t="e">
        <f t="shared" si="5"/>
        <v>#N/A</v>
      </c>
      <c r="Q534" s="30" t="e">
        <f t="array" ref="Q534">IF(O534="7",IF(P534="000","Sin región al ser un intermunicipal",INDEX(B!$C$2:$C$126,MATCH(EF!P534,B!$A$2:$A$126,0))),"Sin región al ser un ente Estatal")</f>
        <v>#N/A</v>
      </c>
      <c r="R534" s="31" t="e">
        <f t="array" ref="R534">IF(O534="7",IF(P534="000","N/A",INDEX(B!$D$2:$D$126,MATCH(EF!P534,B!$A$2:$A$126,0))),B!$D$127)</f>
        <v>#N/A</v>
      </c>
      <c r="S534" s="31" t="e">
        <f t="array" ref="S534">IF(O534="7",IF(P534="000","N/A",INDEX(B!$E$2:$E$126,MATCH(EF!P534,B!$A$2:$A$126,0))),B!$E$127)</f>
        <v>#N/A</v>
      </c>
    </row>
    <row r="535" spans="1:19" ht="15.75" customHeight="1">
      <c r="A535" s="23">
        <f>COUNTIF(A!$A$2:$A$1001,"&lt;="&amp;A!A535)</f>
        <v>0</v>
      </c>
      <c r="B535" s="24">
        <v>534</v>
      </c>
      <c r="C535" s="29" t="e">
        <f t="array" ref="C535">INDEX(A!$A$2:$A$1001,MATCH(EF!B535,EF!$A$2:$A$1001,0))</f>
        <v>#N/A</v>
      </c>
      <c r="D535" s="29" t="e">
        <f t="array" ref="D535">INDEX(A!$B$2:$B$1001,MATCH(EF!C535,A!$A$2:$A$1001,0))</f>
        <v>#N/A</v>
      </c>
      <c r="E535" s="29" t="e">
        <f t="array" ref="E535">INDEX(A!$C$2:$C$1001,MATCH(EF!C535,A!$A$2:$A$1001,0))</f>
        <v>#N/A</v>
      </c>
      <c r="F535" s="29" t="e">
        <f t="array" ref="F535">INDEX(A!$D$2:$D$1001,MATCH(EF!C535,A!$A$2:$A$1001,0))</f>
        <v>#N/A</v>
      </c>
      <c r="G535" s="29" t="e">
        <f t="array" ref="G535">INDEX(A!$E$2:$E$1001,MATCH(EF!C535,A!$A$2:$A$1001,0))</f>
        <v>#N/A</v>
      </c>
      <c r="H535" s="29" t="e">
        <f t="array" ref="H535">INDEX(A!$F$2:$F$1001,MATCH(EF!C535,A!$A$2:$A$1001,0))</f>
        <v>#N/A</v>
      </c>
      <c r="I535" s="29" t="e">
        <f t="array" ref="I535">INDEX(A!$G$2:$G$1001,MATCH(EF!C535,A!$A$2:$A$1001,0))</f>
        <v>#N/A</v>
      </c>
      <c r="J535" s="29" t="e">
        <f t="array" ref="J535">INDEX(A!$H$2:$H$1001,MATCH(EF!C535,A!$A$2:$A$1001,0))</f>
        <v>#N/A</v>
      </c>
      <c r="K535" s="29" t="e">
        <f t="array" ref="K535">INDEX(A!$I$2:$I$1001,MATCH(EF!C535,A!$A$2:$A$1001,0))</f>
        <v>#N/A</v>
      </c>
      <c r="L535" s="29" t="e">
        <f t="array" ref="L535">INDEX(A!$J$2:$J$1001,MATCH(EF!C535,A!$A$2:$A$1001,0))</f>
        <v>#N/A</v>
      </c>
      <c r="M535" s="29" t="e">
        <f t="array" ref="M535">INDEX(A!$K$2:$K$1001,MATCH(EF!C535,A!$A$2:$A$1001,0))</f>
        <v>#N/A</v>
      </c>
      <c r="N535" s="29" t="e">
        <f t="array" ref="N535">INDEX(A!$L$2:$L$1001,MATCH(EF!C535,A!$A$2:$A$1001,0))</f>
        <v>#N/A</v>
      </c>
      <c r="O535" s="30" t="e">
        <f t="shared" si="4"/>
        <v>#N/A</v>
      </c>
      <c r="P535" s="30" t="e">
        <f t="shared" si="5"/>
        <v>#N/A</v>
      </c>
      <c r="Q535" s="30" t="e">
        <f t="array" ref="Q535">IF(O535="7",IF(P535="000","Sin región al ser un intermunicipal",INDEX(B!$C$2:$C$126,MATCH(EF!P535,B!$A$2:$A$126,0))),"Sin región al ser un ente Estatal")</f>
        <v>#N/A</v>
      </c>
      <c r="R535" s="31" t="e">
        <f t="array" ref="R535">IF(O535="7",IF(P535="000","N/A",INDEX(B!$D$2:$D$126,MATCH(EF!P535,B!$A$2:$A$126,0))),B!$D$127)</f>
        <v>#N/A</v>
      </c>
      <c r="S535" s="31" t="e">
        <f t="array" ref="S535">IF(O535="7",IF(P535="000","N/A",INDEX(B!$E$2:$E$126,MATCH(EF!P535,B!$A$2:$A$126,0))),B!$E$127)</f>
        <v>#N/A</v>
      </c>
    </row>
    <row r="536" spans="1:19" ht="15.75" customHeight="1">
      <c r="A536" s="23">
        <f>COUNTIF(A!$A$2:$A$1001,"&lt;="&amp;A!A536)</f>
        <v>0</v>
      </c>
      <c r="B536" s="24">
        <v>535</v>
      </c>
      <c r="C536" s="29" t="e">
        <f t="array" ref="C536">INDEX(A!$A$2:$A$1001,MATCH(EF!B536,EF!$A$2:$A$1001,0))</f>
        <v>#N/A</v>
      </c>
      <c r="D536" s="29" t="e">
        <f t="array" ref="D536">INDEX(A!$B$2:$B$1001,MATCH(EF!C536,A!$A$2:$A$1001,0))</f>
        <v>#N/A</v>
      </c>
      <c r="E536" s="29" t="e">
        <f t="array" ref="E536">INDEX(A!$C$2:$C$1001,MATCH(EF!C536,A!$A$2:$A$1001,0))</f>
        <v>#N/A</v>
      </c>
      <c r="F536" s="29" t="e">
        <f t="array" ref="F536">INDEX(A!$D$2:$D$1001,MATCH(EF!C536,A!$A$2:$A$1001,0))</f>
        <v>#N/A</v>
      </c>
      <c r="G536" s="29" t="e">
        <f t="array" ref="G536">INDEX(A!$E$2:$E$1001,MATCH(EF!C536,A!$A$2:$A$1001,0))</f>
        <v>#N/A</v>
      </c>
      <c r="H536" s="29" t="e">
        <f t="array" ref="H536">INDEX(A!$F$2:$F$1001,MATCH(EF!C536,A!$A$2:$A$1001,0))</f>
        <v>#N/A</v>
      </c>
      <c r="I536" s="29" t="e">
        <f t="array" ref="I536">INDEX(A!$G$2:$G$1001,MATCH(EF!C536,A!$A$2:$A$1001,0))</f>
        <v>#N/A</v>
      </c>
      <c r="J536" s="29" t="e">
        <f t="array" ref="J536">INDEX(A!$H$2:$H$1001,MATCH(EF!C536,A!$A$2:$A$1001,0))</f>
        <v>#N/A</v>
      </c>
      <c r="K536" s="29" t="e">
        <f t="array" ref="K536">INDEX(A!$I$2:$I$1001,MATCH(EF!C536,A!$A$2:$A$1001,0))</f>
        <v>#N/A</v>
      </c>
      <c r="L536" s="29" t="e">
        <f t="array" ref="L536">INDEX(A!$J$2:$J$1001,MATCH(EF!C536,A!$A$2:$A$1001,0))</f>
        <v>#N/A</v>
      </c>
      <c r="M536" s="29" t="e">
        <f t="array" ref="M536">INDEX(A!$K$2:$K$1001,MATCH(EF!C536,A!$A$2:$A$1001,0))</f>
        <v>#N/A</v>
      </c>
      <c r="N536" s="29" t="e">
        <f t="array" ref="N536">INDEX(A!$L$2:$L$1001,MATCH(EF!C536,A!$A$2:$A$1001,0))</f>
        <v>#N/A</v>
      </c>
      <c r="O536" s="30" t="e">
        <f t="shared" si="4"/>
        <v>#N/A</v>
      </c>
      <c r="P536" s="30" t="e">
        <f t="shared" si="5"/>
        <v>#N/A</v>
      </c>
      <c r="Q536" s="30" t="e">
        <f t="array" ref="Q536">IF(O536="7",IF(P536="000","Sin región al ser un intermunicipal",INDEX(B!$C$2:$C$126,MATCH(EF!P536,B!$A$2:$A$126,0))),"Sin región al ser un ente Estatal")</f>
        <v>#N/A</v>
      </c>
      <c r="R536" s="31" t="e">
        <f t="array" ref="R536">IF(O536="7",IF(P536="000","N/A",INDEX(B!$D$2:$D$126,MATCH(EF!P536,B!$A$2:$A$126,0))),B!$D$127)</f>
        <v>#N/A</v>
      </c>
      <c r="S536" s="31" t="e">
        <f t="array" ref="S536">IF(O536="7",IF(P536="000","N/A",INDEX(B!$E$2:$E$126,MATCH(EF!P536,B!$A$2:$A$126,0))),B!$E$127)</f>
        <v>#N/A</v>
      </c>
    </row>
    <row r="537" spans="1:19" ht="15.75" customHeight="1">
      <c r="A537" s="23">
        <f>COUNTIF(A!$A$2:$A$1001,"&lt;="&amp;A!A537)</f>
        <v>0</v>
      </c>
      <c r="B537" s="24">
        <v>536</v>
      </c>
      <c r="C537" s="29" t="e">
        <f t="array" ref="C537">INDEX(A!$A$2:$A$1001,MATCH(EF!B537,EF!$A$2:$A$1001,0))</f>
        <v>#N/A</v>
      </c>
      <c r="D537" s="29" t="e">
        <f t="array" ref="D537">INDEX(A!$B$2:$B$1001,MATCH(EF!C537,A!$A$2:$A$1001,0))</f>
        <v>#N/A</v>
      </c>
      <c r="E537" s="29" t="e">
        <f t="array" ref="E537">INDEX(A!$C$2:$C$1001,MATCH(EF!C537,A!$A$2:$A$1001,0))</f>
        <v>#N/A</v>
      </c>
      <c r="F537" s="29" t="e">
        <f t="array" ref="F537">INDEX(A!$D$2:$D$1001,MATCH(EF!C537,A!$A$2:$A$1001,0))</f>
        <v>#N/A</v>
      </c>
      <c r="G537" s="29" t="e">
        <f t="array" ref="G537">INDEX(A!$E$2:$E$1001,MATCH(EF!C537,A!$A$2:$A$1001,0))</f>
        <v>#N/A</v>
      </c>
      <c r="H537" s="29" t="e">
        <f t="array" ref="H537">INDEX(A!$F$2:$F$1001,MATCH(EF!C537,A!$A$2:$A$1001,0))</f>
        <v>#N/A</v>
      </c>
      <c r="I537" s="29" t="e">
        <f t="array" ref="I537">INDEX(A!$G$2:$G$1001,MATCH(EF!C537,A!$A$2:$A$1001,0))</f>
        <v>#N/A</v>
      </c>
      <c r="J537" s="29" t="e">
        <f t="array" ref="J537">INDEX(A!$H$2:$H$1001,MATCH(EF!C537,A!$A$2:$A$1001,0))</f>
        <v>#N/A</v>
      </c>
      <c r="K537" s="29" t="e">
        <f t="array" ref="K537">INDEX(A!$I$2:$I$1001,MATCH(EF!C537,A!$A$2:$A$1001,0))</f>
        <v>#N/A</v>
      </c>
      <c r="L537" s="29" t="e">
        <f t="array" ref="L537">INDEX(A!$J$2:$J$1001,MATCH(EF!C537,A!$A$2:$A$1001,0))</f>
        <v>#N/A</v>
      </c>
      <c r="M537" s="29" t="e">
        <f t="array" ref="M537">INDEX(A!$K$2:$K$1001,MATCH(EF!C537,A!$A$2:$A$1001,0))</f>
        <v>#N/A</v>
      </c>
      <c r="N537" s="29" t="e">
        <f t="array" ref="N537">INDEX(A!$L$2:$L$1001,MATCH(EF!C537,A!$A$2:$A$1001,0))</f>
        <v>#N/A</v>
      </c>
      <c r="O537" s="30" t="e">
        <f t="shared" si="4"/>
        <v>#N/A</v>
      </c>
      <c r="P537" s="30" t="e">
        <f t="shared" si="5"/>
        <v>#N/A</v>
      </c>
      <c r="Q537" s="30" t="e">
        <f t="array" ref="Q537">IF(O537="7",IF(P537="000","Sin región al ser un intermunicipal",INDEX(B!$C$2:$C$126,MATCH(EF!P537,B!$A$2:$A$126,0))),"Sin región al ser un ente Estatal")</f>
        <v>#N/A</v>
      </c>
      <c r="R537" s="31" t="e">
        <f t="array" ref="R537">IF(O537="7",IF(P537="000","N/A",INDEX(B!$D$2:$D$126,MATCH(EF!P537,B!$A$2:$A$126,0))),B!$D$127)</f>
        <v>#N/A</v>
      </c>
      <c r="S537" s="31" t="e">
        <f t="array" ref="S537">IF(O537="7",IF(P537="000","N/A",INDEX(B!$E$2:$E$126,MATCH(EF!P537,B!$A$2:$A$126,0))),B!$E$127)</f>
        <v>#N/A</v>
      </c>
    </row>
    <row r="538" spans="1:19" ht="15.75" customHeight="1">
      <c r="A538" s="23">
        <f>COUNTIF(A!$A$2:$A$1001,"&lt;="&amp;A!A538)</f>
        <v>0</v>
      </c>
      <c r="B538" s="24">
        <v>537</v>
      </c>
      <c r="C538" s="29" t="e">
        <f t="array" ref="C538">INDEX(A!$A$2:$A$1001,MATCH(EF!B538,EF!$A$2:$A$1001,0))</f>
        <v>#N/A</v>
      </c>
      <c r="D538" s="29" t="e">
        <f t="array" ref="D538">INDEX(A!$B$2:$B$1001,MATCH(EF!C538,A!$A$2:$A$1001,0))</f>
        <v>#N/A</v>
      </c>
      <c r="E538" s="29" t="e">
        <f t="array" ref="E538">INDEX(A!$C$2:$C$1001,MATCH(EF!C538,A!$A$2:$A$1001,0))</f>
        <v>#N/A</v>
      </c>
      <c r="F538" s="29" t="e">
        <f t="array" ref="F538">INDEX(A!$D$2:$D$1001,MATCH(EF!C538,A!$A$2:$A$1001,0))</f>
        <v>#N/A</v>
      </c>
      <c r="G538" s="29" t="e">
        <f t="array" ref="G538">INDEX(A!$E$2:$E$1001,MATCH(EF!C538,A!$A$2:$A$1001,0))</f>
        <v>#N/A</v>
      </c>
      <c r="H538" s="29" t="e">
        <f t="array" ref="H538">INDEX(A!$F$2:$F$1001,MATCH(EF!C538,A!$A$2:$A$1001,0))</f>
        <v>#N/A</v>
      </c>
      <c r="I538" s="29" t="e">
        <f t="array" ref="I538">INDEX(A!$G$2:$G$1001,MATCH(EF!C538,A!$A$2:$A$1001,0))</f>
        <v>#N/A</v>
      </c>
      <c r="J538" s="29" t="e">
        <f t="array" ref="J538">INDEX(A!$H$2:$H$1001,MATCH(EF!C538,A!$A$2:$A$1001,0))</f>
        <v>#N/A</v>
      </c>
      <c r="K538" s="29" t="e">
        <f t="array" ref="K538">INDEX(A!$I$2:$I$1001,MATCH(EF!C538,A!$A$2:$A$1001,0))</f>
        <v>#N/A</v>
      </c>
      <c r="L538" s="29" t="e">
        <f t="array" ref="L538">INDEX(A!$J$2:$J$1001,MATCH(EF!C538,A!$A$2:$A$1001,0))</f>
        <v>#N/A</v>
      </c>
      <c r="M538" s="29" t="e">
        <f t="array" ref="M538">INDEX(A!$K$2:$K$1001,MATCH(EF!C538,A!$A$2:$A$1001,0))</f>
        <v>#N/A</v>
      </c>
      <c r="N538" s="29" t="e">
        <f t="array" ref="N538">INDEX(A!$L$2:$L$1001,MATCH(EF!C538,A!$A$2:$A$1001,0))</f>
        <v>#N/A</v>
      </c>
      <c r="O538" s="30" t="e">
        <f t="shared" si="4"/>
        <v>#N/A</v>
      </c>
      <c r="P538" s="30" t="e">
        <f t="shared" si="5"/>
        <v>#N/A</v>
      </c>
      <c r="Q538" s="30" t="e">
        <f t="array" ref="Q538">IF(O538="7",IF(P538="000","Sin región al ser un intermunicipal",INDEX(B!$C$2:$C$126,MATCH(EF!P538,B!$A$2:$A$126,0))),"Sin región al ser un ente Estatal")</f>
        <v>#N/A</v>
      </c>
      <c r="R538" s="31" t="e">
        <f t="array" ref="R538">IF(O538="7",IF(P538="000","N/A",INDEX(B!$D$2:$D$126,MATCH(EF!P538,B!$A$2:$A$126,0))),B!$D$127)</f>
        <v>#N/A</v>
      </c>
      <c r="S538" s="31" t="e">
        <f t="array" ref="S538">IF(O538="7",IF(P538="000","N/A",INDEX(B!$E$2:$E$126,MATCH(EF!P538,B!$A$2:$A$126,0))),B!$E$127)</f>
        <v>#N/A</v>
      </c>
    </row>
    <row r="539" spans="1:19" ht="15.75" customHeight="1">
      <c r="A539" s="23">
        <f>COUNTIF(A!$A$2:$A$1001,"&lt;="&amp;A!A539)</f>
        <v>0</v>
      </c>
      <c r="B539" s="24">
        <v>538</v>
      </c>
      <c r="C539" s="29" t="e">
        <f t="array" ref="C539">INDEX(A!$A$2:$A$1001,MATCH(EF!B539,EF!$A$2:$A$1001,0))</f>
        <v>#N/A</v>
      </c>
      <c r="D539" s="29" t="e">
        <f t="array" ref="D539">INDEX(A!$B$2:$B$1001,MATCH(EF!C539,A!$A$2:$A$1001,0))</f>
        <v>#N/A</v>
      </c>
      <c r="E539" s="29" t="e">
        <f t="array" ref="E539">INDEX(A!$C$2:$C$1001,MATCH(EF!C539,A!$A$2:$A$1001,0))</f>
        <v>#N/A</v>
      </c>
      <c r="F539" s="29" t="e">
        <f t="array" ref="F539">INDEX(A!$D$2:$D$1001,MATCH(EF!C539,A!$A$2:$A$1001,0))</f>
        <v>#N/A</v>
      </c>
      <c r="G539" s="29" t="e">
        <f t="array" ref="G539">INDEX(A!$E$2:$E$1001,MATCH(EF!C539,A!$A$2:$A$1001,0))</f>
        <v>#N/A</v>
      </c>
      <c r="H539" s="29" t="e">
        <f t="array" ref="H539">INDEX(A!$F$2:$F$1001,MATCH(EF!C539,A!$A$2:$A$1001,0))</f>
        <v>#N/A</v>
      </c>
      <c r="I539" s="29" t="e">
        <f t="array" ref="I539">INDEX(A!$G$2:$G$1001,MATCH(EF!C539,A!$A$2:$A$1001,0))</f>
        <v>#N/A</v>
      </c>
      <c r="J539" s="29" t="e">
        <f t="array" ref="J539">INDEX(A!$H$2:$H$1001,MATCH(EF!C539,A!$A$2:$A$1001,0))</f>
        <v>#N/A</v>
      </c>
      <c r="K539" s="29" t="e">
        <f t="array" ref="K539">INDEX(A!$I$2:$I$1001,MATCH(EF!C539,A!$A$2:$A$1001,0))</f>
        <v>#N/A</v>
      </c>
      <c r="L539" s="29" t="e">
        <f t="array" ref="L539">INDEX(A!$J$2:$J$1001,MATCH(EF!C539,A!$A$2:$A$1001,0))</f>
        <v>#N/A</v>
      </c>
      <c r="M539" s="29" t="e">
        <f t="array" ref="M539">INDEX(A!$K$2:$K$1001,MATCH(EF!C539,A!$A$2:$A$1001,0))</f>
        <v>#N/A</v>
      </c>
      <c r="N539" s="29" t="e">
        <f t="array" ref="N539">INDEX(A!$L$2:$L$1001,MATCH(EF!C539,A!$A$2:$A$1001,0))</f>
        <v>#N/A</v>
      </c>
      <c r="O539" s="30" t="e">
        <f t="shared" si="4"/>
        <v>#N/A</v>
      </c>
      <c r="P539" s="30" t="e">
        <f t="shared" si="5"/>
        <v>#N/A</v>
      </c>
      <c r="Q539" s="30" t="e">
        <f t="array" ref="Q539">IF(O539="7",IF(P539="000","Sin región al ser un intermunicipal",INDEX(B!$C$2:$C$126,MATCH(EF!P539,B!$A$2:$A$126,0))),"Sin región al ser un ente Estatal")</f>
        <v>#N/A</v>
      </c>
      <c r="R539" s="31" t="e">
        <f t="array" ref="R539">IF(O539="7",IF(P539="000","N/A",INDEX(B!$D$2:$D$126,MATCH(EF!P539,B!$A$2:$A$126,0))),B!$D$127)</f>
        <v>#N/A</v>
      </c>
      <c r="S539" s="31" t="e">
        <f t="array" ref="S539">IF(O539="7",IF(P539="000","N/A",INDEX(B!$E$2:$E$126,MATCH(EF!P539,B!$A$2:$A$126,0))),B!$E$127)</f>
        <v>#N/A</v>
      </c>
    </row>
    <row r="540" spans="1:19" ht="15.75" customHeight="1">
      <c r="A540" s="23">
        <f>COUNTIF(A!$A$2:$A$1001,"&lt;="&amp;A!A540)</f>
        <v>0</v>
      </c>
      <c r="B540" s="24">
        <v>539</v>
      </c>
      <c r="C540" s="29" t="e">
        <f t="array" ref="C540">INDEX(A!$A$2:$A$1001,MATCH(EF!B540,EF!$A$2:$A$1001,0))</f>
        <v>#N/A</v>
      </c>
      <c r="D540" s="29" t="e">
        <f t="array" ref="D540">INDEX(A!$B$2:$B$1001,MATCH(EF!C540,A!$A$2:$A$1001,0))</f>
        <v>#N/A</v>
      </c>
      <c r="E540" s="29" t="e">
        <f t="array" ref="E540">INDEX(A!$C$2:$C$1001,MATCH(EF!C540,A!$A$2:$A$1001,0))</f>
        <v>#N/A</v>
      </c>
      <c r="F540" s="29" t="e">
        <f t="array" ref="F540">INDEX(A!$D$2:$D$1001,MATCH(EF!C540,A!$A$2:$A$1001,0))</f>
        <v>#N/A</v>
      </c>
      <c r="G540" s="29" t="e">
        <f t="array" ref="G540">INDEX(A!$E$2:$E$1001,MATCH(EF!C540,A!$A$2:$A$1001,0))</f>
        <v>#N/A</v>
      </c>
      <c r="H540" s="29" t="e">
        <f t="array" ref="H540">INDEX(A!$F$2:$F$1001,MATCH(EF!C540,A!$A$2:$A$1001,0))</f>
        <v>#N/A</v>
      </c>
      <c r="I540" s="29" t="e">
        <f t="array" ref="I540">INDEX(A!$G$2:$G$1001,MATCH(EF!C540,A!$A$2:$A$1001,0))</f>
        <v>#N/A</v>
      </c>
      <c r="J540" s="29" t="e">
        <f t="array" ref="J540">INDEX(A!$H$2:$H$1001,MATCH(EF!C540,A!$A$2:$A$1001,0))</f>
        <v>#N/A</v>
      </c>
      <c r="K540" s="29" t="e">
        <f t="array" ref="K540">INDEX(A!$I$2:$I$1001,MATCH(EF!C540,A!$A$2:$A$1001,0))</f>
        <v>#N/A</v>
      </c>
      <c r="L540" s="29" t="e">
        <f t="array" ref="L540">INDEX(A!$J$2:$J$1001,MATCH(EF!C540,A!$A$2:$A$1001,0))</f>
        <v>#N/A</v>
      </c>
      <c r="M540" s="29" t="e">
        <f t="array" ref="M540">INDEX(A!$K$2:$K$1001,MATCH(EF!C540,A!$A$2:$A$1001,0))</f>
        <v>#N/A</v>
      </c>
      <c r="N540" s="29" t="e">
        <f t="array" ref="N540">INDEX(A!$L$2:$L$1001,MATCH(EF!C540,A!$A$2:$A$1001,0))</f>
        <v>#N/A</v>
      </c>
      <c r="O540" s="30" t="e">
        <f t="shared" si="4"/>
        <v>#N/A</v>
      </c>
      <c r="P540" s="30" t="e">
        <f t="shared" si="5"/>
        <v>#N/A</v>
      </c>
      <c r="Q540" s="30" t="e">
        <f t="array" ref="Q540">IF(O540="7",IF(P540="000","Sin región al ser un intermunicipal",INDEX(B!$C$2:$C$126,MATCH(EF!P540,B!$A$2:$A$126,0))),"Sin región al ser un ente Estatal")</f>
        <v>#N/A</v>
      </c>
      <c r="R540" s="31" t="e">
        <f t="array" ref="R540">IF(O540="7",IF(P540="000","N/A",INDEX(B!$D$2:$D$126,MATCH(EF!P540,B!$A$2:$A$126,0))),B!$D$127)</f>
        <v>#N/A</v>
      </c>
      <c r="S540" s="31" t="e">
        <f t="array" ref="S540">IF(O540="7",IF(P540="000","N/A",INDEX(B!$E$2:$E$126,MATCH(EF!P540,B!$A$2:$A$126,0))),B!$E$127)</f>
        <v>#N/A</v>
      </c>
    </row>
    <row r="541" spans="1:19" ht="15.75" customHeight="1">
      <c r="A541" s="23">
        <f>COUNTIF(A!$A$2:$A$1001,"&lt;="&amp;A!A541)</f>
        <v>0</v>
      </c>
      <c r="B541" s="24">
        <v>540</v>
      </c>
      <c r="C541" s="29" t="e">
        <f t="array" ref="C541">INDEX(A!$A$2:$A$1001,MATCH(EF!B541,EF!$A$2:$A$1001,0))</f>
        <v>#N/A</v>
      </c>
      <c r="D541" s="29" t="e">
        <f t="array" ref="D541">INDEX(A!$B$2:$B$1001,MATCH(EF!C541,A!$A$2:$A$1001,0))</f>
        <v>#N/A</v>
      </c>
      <c r="E541" s="29" t="e">
        <f t="array" ref="E541">INDEX(A!$C$2:$C$1001,MATCH(EF!C541,A!$A$2:$A$1001,0))</f>
        <v>#N/A</v>
      </c>
      <c r="F541" s="29" t="e">
        <f t="array" ref="F541">INDEX(A!$D$2:$D$1001,MATCH(EF!C541,A!$A$2:$A$1001,0))</f>
        <v>#N/A</v>
      </c>
      <c r="G541" s="29" t="e">
        <f t="array" ref="G541">INDEX(A!$E$2:$E$1001,MATCH(EF!C541,A!$A$2:$A$1001,0))</f>
        <v>#N/A</v>
      </c>
      <c r="H541" s="29" t="e">
        <f t="array" ref="H541">INDEX(A!$F$2:$F$1001,MATCH(EF!C541,A!$A$2:$A$1001,0))</f>
        <v>#N/A</v>
      </c>
      <c r="I541" s="29" t="e">
        <f t="array" ref="I541">INDEX(A!$G$2:$G$1001,MATCH(EF!C541,A!$A$2:$A$1001,0))</f>
        <v>#N/A</v>
      </c>
      <c r="J541" s="29" t="e">
        <f t="array" ref="J541">INDEX(A!$H$2:$H$1001,MATCH(EF!C541,A!$A$2:$A$1001,0))</f>
        <v>#N/A</v>
      </c>
      <c r="K541" s="29" t="e">
        <f t="array" ref="K541">INDEX(A!$I$2:$I$1001,MATCH(EF!C541,A!$A$2:$A$1001,0))</f>
        <v>#N/A</v>
      </c>
      <c r="L541" s="29" t="e">
        <f t="array" ref="L541">INDEX(A!$J$2:$J$1001,MATCH(EF!C541,A!$A$2:$A$1001,0))</f>
        <v>#N/A</v>
      </c>
      <c r="M541" s="29" t="e">
        <f t="array" ref="M541">INDEX(A!$K$2:$K$1001,MATCH(EF!C541,A!$A$2:$A$1001,0))</f>
        <v>#N/A</v>
      </c>
      <c r="N541" s="29" t="e">
        <f t="array" ref="N541">INDEX(A!$L$2:$L$1001,MATCH(EF!C541,A!$A$2:$A$1001,0))</f>
        <v>#N/A</v>
      </c>
      <c r="O541" s="30" t="e">
        <f t="shared" si="4"/>
        <v>#N/A</v>
      </c>
      <c r="P541" s="30" t="e">
        <f t="shared" si="5"/>
        <v>#N/A</v>
      </c>
      <c r="Q541" s="30" t="e">
        <f t="array" ref="Q541">IF(O541="7",IF(P541="000","Sin región al ser un intermunicipal",INDEX(B!$C$2:$C$126,MATCH(EF!P541,B!$A$2:$A$126,0))),"Sin región al ser un ente Estatal")</f>
        <v>#N/A</v>
      </c>
      <c r="R541" s="31" t="e">
        <f t="array" ref="R541">IF(O541="7",IF(P541="000","N/A",INDEX(B!$D$2:$D$126,MATCH(EF!P541,B!$A$2:$A$126,0))),B!$D$127)</f>
        <v>#N/A</v>
      </c>
      <c r="S541" s="31" t="e">
        <f t="array" ref="S541">IF(O541="7",IF(P541="000","N/A",INDEX(B!$E$2:$E$126,MATCH(EF!P541,B!$A$2:$A$126,0))),B!$E$127)</f>
        <v>#N/A</v>
      </c>
    </row>
    <row r="542" spans="1:19" ht="15.75" customHeight="1">
      <c r="A542" s="23">
        <f>COUNTIF(A!$A$2:$A$1001,"&lt;="&amp;A!A542)</f>
        <v>0</v>
      </c>
      <c r="B542" s="24">
        <v>541</v>
      </c>
      <c r="C542" s="29" t="e">
        <f t="array" ref="C542">INDEX(A!$A$2:$A$1001,MATCH(EF!B542,EF!$A$2:$A$1001,0))</f>
        <v>#N/A</v>
      </c>
      <c r="D542" s="29" t="e">
        <f t="array" ref="D542">INDEX(A!$B$2:$B$1001,MATCH(EF!C542,A!$A$2:$A$1001,0))</f>
        <v>#N/A</v>
      </c>
      <c r="E542" s="29" t="e">
        <f t="array" ref="E542">INDEX(A!$C$2:$C$1001,MATCH(EF!C542,A!$A$2:$A$1001,0))</f>
        <v>#N/A</v>
      </c>
      <c r="F542" s="29" t="e">
        <f t="array" ref="F542">INDEX(A!$D$2:$D$1001,MATCH(EF!C542,A!$A$2:$A$1001,0))</f>
        <v>#N/A</v>
      </c>
      <c r="G542" s="29" t="e">
        <f t="array" ref="G542">INDEX(A!$E$2:$E$1001,MATCH(EF!C542,A!$A$2:$A$1001,0))</f>
        <v>#N/A</v>
      </c>
      <c r="H542" s="29" t="e">
        <f t="array" ref="H542">INDEX(A!$F$2:$F$1001,MATCH(EF!C542,A!$A$2:$A$1001,0))</f>
        <v>#N/A</v>
      </c>
      <c r="I542" s="29" t="e">
        <f t="array" ref="I542">INDEX(A!$G$2:$G$1001,MATCH(EF!C542,A!$A$2:$A$1001,0))</f>
        <v>#N/A</v>
      </c>
      <c r="J542" s="29" t="e">
        <f t="array" ref="J542">INDEX(A!$H$2:$H$1001,MATCH(EF!C542,A!$A$2:$A$1001,0))</f>
        <v>#N/A</v>
      </c>
      <c r="K542" s="29" t="e">
        <f t="array" ref="K542">INDEX(A!$I$2:$I$1001,MATCH(EF!C542,A!$A$2:$A$1001,0))</f>
        <v>#N/A</v>
      </c>
      <c r="L542" s="29" t="e">
        <f t="array" ref="L542">INDEX(A!$J$2:$J$1001,MATCH(EF!C542,A!$A$2:$A$1001,0))</f>
        <v>#N/A</v>
      </c>
      <c r="M542" s="29" t="e">
        <f t="array" ref="M542">INDEX(A!$K$2:$K$1001,MATCH(EF!C542,A!$A$2:$A$1001,0))</f>
        <v>#N/A</v>
      </c>
      <c r="N542" s="29" t="e">
        <f t="array" ref="N542">INDEX(A!$L$2:$L$1001,MATCH(EF!C542,A!$A$2:$A$1001,0))</f>
        <v>#N/A</v>
      </c>
      <c r="O542" s="30" t="e">
        <f t="shared" si="4"/>
        <v>#N/A</v>
      </c>
      <c r="P542" s="30" t="e">
        <f t="shared" si="5"/>
        <v>#N/A</v>
      </c>
      <c r="Q542" s="30" t="e">
        <f t="array" ref="Q542">IF(O542="7",IF(P542="000","Sin región al ser un intermunicipal",INDEX(B!$C$2:$C$126,MATCH(EF!P542,B!$A$2:$A$126,0))),"Sin región al ser un ente Estatal")</f>
        <v>#N/A</v>
      </c>
      <c r="R542" s="31" t="e">
        <f t="array" ref="R542">IF(O542="7",IF(P542="000","N/A",INDEX(B!$D$2:$D$126,MATCH(EF!P542,B!$A$2:$A$126,0))),B!$D$127)</f>
        <v>#N/A</v>
      </c>
      <c r="S542" s="31" t="e">
        <f t="array" ref="S542">IF(O542="7",IF(P542="000","N/A",INDEX(B!$E$2:$E$126,MATCH(EF!P542,B!$A$2:$A$126,0))),B!$E$127)</f>
        <v>#N/A</v>
      </c>
    </row>
    <row r="543" spans="1:19" ht="15.75" customHeight="1">
      <c r="A543" s="23">
        <f>COUNTIF(A!$A$2:$A$1001,"&lt;="&amp;A!A543)</f>
        <v>0</v>
      </c>
      <c r="B543" s="24">
        <v>542</v>
      </c>
      <c r="C543" s="29" t="e">
        <f t="array" ref="C543">INDEX(A!$A$2:$A$1001,MATCH(EF!B543,EF!$A$2:$A$1001,0))</f>
        <v>#N/A</v>
      </c>
      <c r="D543" s="29" t="e">
        <f t="array" ref="D543">INDEX(A!$B$2:$B$1001,MATCH(EF!C543,A!$A$2:$A$1001,0))</f>
        <v>#N/A</v>
      </c>
      <c r="E543" s="29" t="e">
        <f t="array" ref="E543">INDEX(A!$C$2:$C$1001,MATCH(EF!C543,A!$A$2:$A$1001,0))</f>
        <v>#N/A</v>
      </c>
      <c r="F543" s="29" t="e">
        <f t="array" ref="F543">INDEX(A!$D$2:$D$1001,MATCH(EF!C543,A!$A$2:$A$1001,0))</f>
        <v>#N/A</v>
      </c>
      <c r="G543" s="29" t="e">
        <f t="array" ref="G543">INDEX(A!$E$2:$E$1001,MATCH(EF!C543,A!$A$2:$A$1001,0))</f>
        <v>#N/A</v>
      </c>
      <c r="H543" s="29" t="e">
        <f t="array" ref="H543">INDEX(A!$F$2:$F$1001,MATCH(EF!C543,A!$A$2:$A$1001,0))</f>
        <v>#N/A</v>
      </c>
      <c r="I543" s="29" t="e">
        <f t="array" ref="I543">INDEX(A!$G$2:$G$1001,MATCH(EF!C543,A!$A$2:$A$1001,0))</f>
        <v>#N/A</v>
      </c>
      <c r="J543" s="29" t="e">
        <f t="array" ref="J543">INDEX(A!$H$2:$H$1001,MATCH(EF!C543,A!$A$2:$A$1001,0))</f>
        <v>#N/A</v>
      </c>
      <c r="K543" s="29" t="e">
        <f t="array" ref="K543">INDEX(A!$I$2:$I$1001,MATCH(EF!C543,A!$A$2:$A$1001,0))</f>
        <v>#N/A</v>
      </c>
      <c r="L543" s="29" t="e">
        <f t="array" ref="L543">INDEX(A!$J$2:$J$1001,MATCH(EF!C543,A!$A$2:$A$1001,0))</f>
        <v>#N/A</v>
      </c>
      <c r="M543" s="29" t="e">
        <f t="array" ref="M543">INDEX(A!$K$2:$K$1001,MATCH(EF!C543,A!$A$2:$A$1001,0))</f>
        <v>#N/A</v>
      </c>
      <c r="N543" s="29" t="e">
        <f t="array" ref="N543">INDEX(A!$L$2:$L$1001,MATCH(EF!C543,A!$A$2:$A$1001,0))</f>
        <v>#N/A</v>
      </c>
      <c r="O543" s="30" t="e">
        <f t="shared" si="4"/>
        <v>#N/A</v>
      </c>
      <c r="P543" s="30" t="e">
        <f t="shared" si="5"/>
        <v>#N/A</v>
      </c>
      <c r="Q543" s="30" t="e">
        <f t="array" ref="Q543">IF(O543="7",IF(P543="000","Sin región al ser un intermunicipal",INDEX(B!$C$2:$C$126,MATCH(EF!P543,B!$A$2:$A$126,0))),"Sin región al ser un ente Estatal")</f>
        <v>#N/A</v>
      </c>
      <c r="R543" s="31" t="e">
        <f t="array" ref="R543">IF(O543="7",IF(P543="000","N/A",INDEX(B!$D$2:$D$126,MATCH(EF!P543,B!$A$2:$A$126,0))),B!$D$127)</f>
        <v>#N/A</v>
      </c>
      <c r="S543" s="31" t="e">
        <f t="array" ref="S543">IF(O543="7",IF(P543="000","N/A",INDEX(B!$E$2:$E$126,MATCH(EF!P543,B!$A$2:$A$126,0))),B!$E$127)</f>
        <v>#N/A</v>
      </c>
    </row>
    <row r="544" spans="1:19" ht="15.75" customHeight="1">
      <c r="A544" s="23">
        <f>COUNTIF(A!$A$2:$A$1001,"&lt;="&amp;A!A544)</f>
        <v>0</v>
      </c>
      <c r="B544" s="24">
        <v>543</v>
      </c>
      <c r="C544" s="29" t="e">
        <f t="array" ref="C544">INDEX(A!$A$2:$A$1001,MATCH(EF!B544,EF!$A$2:$A$1001,0))</f>
        <v>#N/A</v>
      </c>
      <c r="D544" s="29" t="e">
        <f t="array" ref="D544">INDEX(A!$B$2:$B$1001,MATCH(EF!C544,A!$A$2:$A$1001,0))</f>
        <v>#N/A</v>
      </c>
      <c r="E544" s="29" t="e">
        <f t="array" ref="E544">INDEX(A!$C$2:$C$1001,MATCH(EF!C544,A!$A$2:$A$1001,0))</f>
        <v>#N/A</v>
      </c>
      <c r="F544" s="29" t="e">
        <f t="array" ref="F544">INDEX(A!$D$2:$D$1001,MATCH(EF!C544,A!$A$2:$A$1001,0))</f>
        <v>#N/A</v>
      </c>
      <c r="G544" s="29" t="e">
        <f t="array" ref="G544">INDEX(A!$E$2:$E$1001,MATCH(EF!C544,A!$A$2:$A$1001,0))</f>
        <v>#N/A</v>
      </c>
      <c r="H544" s="29" t="e">
        <f t="array" ref="H544">INDEX(A!$F$2:$F$1001,MATCH(EF!C544,A!$A$2:$A$1001,0))</f>
        <v>#N/A</v>
      </c>
      <c r="I544" s="29" t="e">
        <f t="array" ref="I544">INDEX(A!$G$2:$G$1001,MATCH(EF!C544,A!$A$2:$A$1001,0))</f>
        <v>#N/A</v>
      </c>
      <c r="J544" s="29" t="e">
        <f t="array" ref="J544">INDEX(A!$H$2:$H$1001,MATCH(EF!C544,A!$A$2:$A$1001,0))</f>
        <v>#N/A</v>
      </c>
      <c r="K544" s="29" t="e">
        <f t="array" ref="K544">INDEX(A!$I$2:$I$1001,MATCH(EF!C544,A!$A$2:$A$1001,0))</f>
        <v>#N/A</v>
      </c>
      <c r="L544" s="29" t="e">
        <f t="array" ref="L544">INDEX(A!$J$2:$J$1001,MATCH(EF!C544,A!$A$2:$A$1001,0))</f>
        <v>#N/A</v>
      </c>
      <c r="M544" s="29" t="e">
        <f t="array" ref="M544">INDEX(A!$K$2:$K$1001,MATCH(EF!C544,A!$A$2:$A$1001,0))</f>
        <v>#N/A</v>
      </c>
      <c r="N544" s="29" t="e">
        <f t="array" ref="N544">INDEX(A!$L$2:$L$1001,MATCH(EF!C544,A!$A$2:$A$1001,0))</f>
        <v>#N/A</v>
      </c>
      <c r="O544" s="30" t="e">
        <f t="shared" si="4"/>
        <v>#N/A</v>
      </c>
      <c r="P544" s="30" t="e">
        <f t="shared" si="5"/>
        <v>#N/A</v>
      </c>
      <c r="Q544" s="30" t="e">
        <f t="array" ref="Q544">IF(O544="7",IF(P544="000","Sin región al ser un intermunicipal",INDEX(B!$C$2:$C$126,MATCH(EF!P544,B!$A$2:$A$126,0))),"Sin región al ser un ente Estatal")</f>
        <v>#N/A</v>
      </c>
      <c r="R544" s="31" t="e">
        <f t="array" ref="R544">IF(O544="7",IF(P544="000","N/A",INDEX(B!$D$2:$D$126,MATCH(EF!P544,B!$A$2:$A$126,0))),B!$D$127)</f>
        <v>#N/A</v>
      </c>
      <c r="S544" s="31" t="e">
        <f t="array" ref="S544">IF(O544="7",IF(P544="000","N/A",INDEX(B!$E$2:$E$126,MATCH(EF!P544,B!$A$2:$A$126,0))),B!$E$127)</f>
        <v>#N/A</v>
      </c>
    </row>
    <row r="545" spans="1:19" ht="15.75" customHeight="1">
      <c r="A545" s="23">
        <f>COUNTIF(A!$A$2:$A$1001,"&lt;="&amp;A!A545)</f>
        <v>0</v>
      </c>
      <c r="B545" s="24">
        <v>544</v>
      </c>
      <c r="C545" s="29" t="e">
        <f t="array" ref="C545">INDEX(A!$A$2:$A$1001,MATCH(EF!B545,EF!$A$2:$A$1001,0))</f>
        <v>#N/A</v>
      </c>
      <c r="D545" s="29" t="e">
        <f t="array" ref="D545">INDEX(A!$B$2:$B$1001,MATCH(EF!C545,A!$A$2:$A$1001,0))</f>
        <v>#N/A</v>
      </c>
      <c r="E545" s="29" t="e">
        <f t="array" ref="E545">INDEX(A!$C$2:$C$1001,MATCH(EF!C545,A!$A$2:$A$1001,0))</f>
        <v>#N/A</v>
      </c>
      <c r="F545" s="29" t="e">
        <f t="array" ref="F545">INDEX(A!$D$2:$D$1001,MATCH(EF!C545,A!$A$2:$A$1001,0))</f>
        <v>#N/A</v>
      </c>
      <c r="G545" s="29" t="e">
        <f t="array" ref="G545">INDEX(A!$E$2:$E$1001,MATCH(EF!C545,A!$A$2:$A$1001,0))</f>
        <v>#N/A</v>
      </c>
      <c r="H545" s="29" t="e">
        <f t="array" ref="H545">INDEX(A!$F$2:$F$1001,MATCH(EF!C545,A!$A$2:$A$1001,0))</f>
        <v>#N/A</v>
      </c>
      <c r="I545" s="29" t="e">
        <f t="array" ref="I545">INDEX(A!$G$2:$G$1001,MATCH(EF!C545,A!$A$2:$A$1001,0))</f>
        <v>#N/A</v>
      </c>
      <c r="J545" s="29" t="e">
        <f t="array" ref="J545">INDEX(A!$H$2:$H$1001,MATCH(EF!C545,A!$A$2:$A$1001,0))</f>
        <v>#N/A</v>
      </c>
      <c r="K545" s="29" t="e">
        <f t="array" ref="K545">INDEX(A!$I$2:$I$1001,MATCH(EF!C545,A!$A$2:$A$1001,0))</f>
        <v>#N/A</v>
      </c>
      <c r="L545" s="29" t="e">
        <f t="array" ref="L545">INDEX(A!$J$2:$J$1001,MATCH(EF!C545,A!$A$2:$A$1001,0))</f>
        <v>#N/A</v>
      </c>
      <c r="M545" s="29" t="e">
        <f t="array" ref="M545">INDEX(A!$K$2:$K$1001,MATCH(EF!C545,A!$A$2:$A$1001,0))</f>
        <v>#N/A</v>
      </c>
      <c r="N545" s="29" t="e">
        <f t="array" ref="N545">INDEX(A!$L$2:$L$1001,MATCH(EF!C545,A!$A$2:$A$1001,0))</f>
        <v>#N/A</v>
      </c>
      <c r="O545" s="30" t="e">
        <f t="shared" si="4"/>
        <v>#N/A</v>
      </c>
      <c r="P545" s="30" t="e">
        <f t="shared" si="5"/>
        <v>#N/A</v>
      </c>
      <c r="Q545" s="30" t="e">
        <f t="array" ref="Q545">IF(O545="7",IF(P545="000","Sin región al ser un intermunicipal",INDEX(B!$C$2:$C$126,MATCH(EF!P545,B!$A$2:$A$126,0))),"Sin región al ser un ente Estatal")</f>
        <v>#N/A</v>
      </c>
      <c r="R545" s="31" t="e">
        <f t="array" ref="R545">IF(O545="7",IF(P545="000","N/A",INDEX(B!$D$2:$D$126,MATCH(EF!P545,B!$A$2:$A$126,0))),B!$D$127)</f>
        <v>#N/A</v>
      </c>
      <c r="S545" s="31" t="e">
        <f t="array" ref="S545">IF(O545="7",IF(P545="000","N/A",INDEX(B!$E$2:$E$126,MATCH(EF!P545,B!$A$2:$A$126,0))),B!$E$127)</f>
        <v>#N/A</v>
      </c>
    </row>
    <row r="546" spans="1:19" ht="15.75" customHeight="1">
      <c r="A546" s="23">
        <f>COUNTIF(A!$A$2:$A$1001,"&lt;="&amp;A!A546)</f>
        <v>0</v>
      </c>
      <c r="B546" s="24">
        <v>545</v>
      </c>
      <c r="C546" s="29" t="e">
        <f t="array" ref="C546">INDEX(A!$A$2:$A$1001,MATCH(EF!B546,EF!$A$2:$A$1001,0))</f>
        <v>#N/A</v>
      </c>
      <c r="D546" s="29" t="e">
        <f t="array" ref="D546">INDEX(A!$B$2:$B$1001,MATCH(EF!C546,A!$A$2:$A$1001,0))</f>
        <v>#N/A</v>
      </c>
      <c r="E546" s="29" t="e">
        <f t="array" ref="E546">INDEX(A!$C$2:$C$1001,MATCH(EF!C546,A!$A$2:$A$1001,0))</f>
        <v>#N/A</v>
      </c>
      <c r="F546" s="29" t="e">
        <f t="array" ref="F546">INDEX(A!$D$2:$D$1001,MATCH(EF!C546,A!$A$2:$A$1001,0))</f>
        <v>#N/A</v>
      </c>
      <c r="G546" s="29" t="e">
        <f t="array" ref="G546">INDEX(A!$E$2:$E$1001,MATCH(EF!C546,A!$A$2:$A$1001,0))</f>
        <v>#N/A</v>
      </c>
      <c r="H546" s="29" t="e">
        <f t="array" ref="H546">INDEX(A!$F$2:$F$1001,MATCH(EF!C546,A!$A$2:$A$1001,0))</f>
        <v>#N/A</v>
      </c>
      <c r="I546" s="29" t="e">
        <f t="array" ref="I546">INDEX(A!$G$2:$G$1001,MATCH(EF!C546,A!$A$2:$A$1001,0))</f>
        <v>#N/A</v>
      </c>
      <c r="J546" s="29" t="e">
        <f t="array" ref="J546">INDEX(A!$H$2:$H$1001,MATCH(EF!C546,A!$A$2:$A$1001,0))</f>
        <v>#N/A</v>
      </c>
      <c r="K546" s="29" t="e">
        <f t="array" ref="K546">INDEX(A!$I$2:$I$1001,MATCH(EF!C546,A!$A$2:$A$1001,0))</f>
        <v>#N/A</v>
      </c>
      <c r="L546" s="29" t="e">
        <f t="array" ref="L546">INDEX(A!$J$2:$J$1001,MATCH(EF!C546,A!$A$2:$A$1001,0))</f>
        <v>#N/A</v>
      </c>
      <c r="M546" s="29" t="e">
        <f t="array" ref="M546">INDEX(A!$K$2:$K$1001,MATCH(EF!C546,A!$A$2:$A$1001,0))</f>
        <v>#N/A</v>
      </c>
      <c r="N546" s="29" t="e">
        <f t="array" ref="N546">INDEX(A!$L$2:$L$1001,MATCH(EF!C546,A!$A$2:$A$1001,0))</f>
        <v>#N/A</v>
      </c>
      <c r="O546" s="30" t="e">
        <f t="shared" si="4"/>
        <v>#N/A</v>
      </c>
      <c r="P546" s="30" t="e">
        <f t="shared" si="5"/>
        <v>#N/A</v>
      </c>
      <c r="Q546" s="30" t="e">
        <f t="array" ref="Q546">IF(O546="7",IF(P546="000","Sin región al ser un intermunicipal",INDEX(B!$C$2:$C$126,MATCH(EF!P546,B!$A$2:$A$126,0))),"Sin región al ser un ente Estatal")</f>
        <v>#N/A</v>
      </c>
      <c r="R546" s="31" t="e">
        <f t="array" ref="R546">IF(O546="7",IF(P546="000","N/A",INDEX(B!$D$2:$D$126,MATCH(EF!P546,B!$A$2:$A$126,0))),B!$D$127)</f>
        <v>#N/A</v>
      </c>
      <c r="S546" s="31" t="e">
        <f t="array" ref="S546">IF(O546="7",IF(P546="000","N/A",INDEX(B!$E$2:$E$126,MATCH(EF!P546,B!$A$2:$A$126,0))),B!$E$127)</f>
        <v>#N/A</v>
      </c>
    </row>
    <row r="547" spans="1:19" ht="15.75" customHeight="1">
      <c r="A547" s="23">
        <f>COUNTIF(A!$A$2:$A$1001,"&lt;="&amp;A!A547)</f>
        <v>0</v>
      </c>
      <c r="B547" s="24">
        <v>546</v>
      </c>
      <c r="C547" s="29" t="e">
        <f t="array" ref="C547">INDEX(A!$A$2:$A$1001,MATCH(EF!B547,EF!$A$2:$A$1001,0))</f>
        <v>#N/A</v>
      </c>
      <c r="D547" s="29" t="e">
        <f t="array" ref="D547">INDEX(A!$B$2:$B$1001,MATCH(EF!C547,A!$A$2:$A$1001,0))</f>
        <v>#N/A</v>
      </c>
      <c r="E547" s="29" t="e">
        <f t="array" ref="E547">INDEX(A!$C$2:$C$1001,MATCH(EF!C547,A!$A$2:$A$1001,0))</f>
        <v>#N/A</v>
      </c>
      <c r="F547" s="29" t="e">
        <f t="array" ref="F547">INDEX(A!$D$2:$D$1001,MATCH(EF!C547,A!$A$2:$A$1001,0))</f>
        <v>#N/A</v>
      </c>
      <c r="G547" s="29" t="e">
        <f t="array" ref="G547">INDEX(A!$E$2:$E$1001,MATCH(EF!C547,A!$A$2:$A$1001,0))</f>
        <v>#N/A</v>
      </c>
      <c r="H547" s="29" t="e">
        <f t="array" ref="H547">INDEX(A!$F$2:$F$1001,MATCH(EF!C547,A!$A$2:$A$1001,0))</f>
        <v>#N/A</v>
      </c>
      <c r="I547" s="29" t="e">
        <f t="array" ref="I547">INDEX(A!$G$2:$G$1001,MATCH(EF!C547,A!$A$2:$A$1001,0))</f>
        <v>#N/A</v>
      </c>
      <c r="J547" s="29" t="e">
        <f t="array" ref="J547">INDEX(A!$H$2:$H$1001,MATCH(EF!C547,A!$A$2:$A$1001,0))</f>
        <v>#N/A</v>
      </c>
      <c r="K547" s="29" t="e">
        <f t="array" ref="K547">INDEX(A!$I$2:$I$1001,MATCH(EF!C547,A!$A$2:$A$1001,0))</f>
        <v>#N/A</v>
      </c>
      <c r="L547" s="29" t="e">
        <f t="array" ref="L547">INDEX(A!$J$2:$J$1001,MATCH(EF!C547,A!$A$2:$A$1001,0))</f>
        <v>#N/A</v>
      </c>
      <c r="M547" s="29" t="e">
        <f t="array" ref="M547">INDEX(A!$K$2:$K$1001,MATCH(EF!C547,A!$A$2:$A$1001,0))</f>
        <v>#N/A</v>
      </c>
      <c r="N547" s="29" t="e">
        <f t="array" ref="N547">INDEX(A!$L$2:$L$1001,MATCH(EF!C547,A!$A$2:$A$1001,0))</f>
        <v>#N/A</v>
      </c>
      <c r="O547" s="30" t="e">
        <f t="shared" si="4"/>
        <v>#N/A</v>
      </c>
      <c r="P547" s="30" t="e">
        <f t="shared" si="5"/>
        <v>#N/A</v>
      </c>
      <c r="Q547" s="30" t="e">
        <f t="array" ref="Q547">IF(O547="7",IF(P547="000","Sin región al ser un intermunicipal",INDEX(B!$C$2:$C$126,MATCH(EF!P547,B!$A$2:$A$126,0))),"Sin región al ser un ente Estatal")</f>
        <v>#N/A</v>
      </c>
      <c r="R547" s="31" t="e">
        <f t="array" ref="R547">IF(O547="7",IF(P547="000","N/A",INDEX(B!$D$2:$D$126,MATCH(EF!P547,B!$A$2:$A$126,0))),B!$D$127)</f>
        <v>#N/A</v>
      </c>
      <c r="S547" s="31" t="e">
        <f t="array" ref="S547">IF(O547="7",IF(P547="000","N/A",INDEX(B!$E$2:$E$126,MATCH(EF!P547,B!$A$2:$A$126,0))),B!$E$127)</f>
        <v>#N/A</v>
      </c>
    </row>
    <row r="548" spans="1:19" ht="15.75" customHeight="1">
      <c r="A548" s="23">
        <f>COUNTIF(A!$A$2:$A$1001,"&lt;="&amp;A!A548)</f>
        <v>0</v>
      </c>
      <c r="B548" s="24">
        <v>547</v>
      </c>
      <c r="C548" s="29" t="e">
        <f t="array" ref="C548">INDEX(A!$A$2:$A$1001,MATCH(EF!B548,EF!$A$2:$A$1001,0))</f>
        <v>#N/A</v>
      </c>
      <c r="D548" s="29" t="e">
        <f t="array" ref="D548">INDEX(A!$B$2:$B$1001,MATCH(EF!C548,A!$A$2:$A$1001,0))</f>
        <v>#N/A</v>
      </c>
      <c r="E548" s="29" t="e">
        <f t="array" ref="E548">INDEX(A!$C$2:$C$1001,MATCH(EF!C548,A!$A$2:$A$1001,0))</f>
        <v>#N/A</v>
      </c>
      <c r="F548" s="29" t="e">
        <f t="array" ref="F548">INDEX(A!$D$2:$D$1001,MATCH(EF!C548,A!$A$2:$A$1001,0))</f>
        <v>#N/A</v>
      </c>
      <c r="G548" s="29" t="e">
        <f t="array" ref="G548">INDEX(A!$E$2:$E$1001,MATCH(EF!C548,A!$A$2:$A$1001,0))</f>
        <v>#N/A</v>
      </c>
      <c r="H548" s="29" t="e">
        <f t="array" ref="H548">INDEX(A!$F$2:$F$1001,MATCH(EF!C548,A!$A$2:$A$1001,0))</f>
        <v>#N/A</v>
      </c>
      <c r="I548" s="29" t="e">
        <f t="array" ref="I548">INDEX(A!$G$2:$G$1001,MATCH(EF!C548,A!$A$2:$A$1001,0))</f>
        <v>#N/A</v>
      </c>
      <c r="J548" s="29" t="e">
        <f t="array" ref="J548">INDEX(A!$H$2:$H$1001,MATCH(EF!C548,A!$A$2:$A$1001,0))</f>
        <v>#N/A</v>
      </c>
      <c r="K548" s="29" t="e">
        <f t="array" ref="K548">INDEX(A!$I$2:$I$1001,MATCH(EF!C548,A!$A$2:$A$1001,0))</f>
        <v>#N/A</v>
      </c>
      <c r="L548" s="29" t="e">
        <f t="array" ref="L548">INDEX(A!$J$2:$J$1001,MATCH(EF!C548,A!$A$2:$A$1001,0))</f>
        <v>#N/A</v>
      </c>
      <c r="M548" s="29" t="e">
        <f t="array" ref="M548">INDEX(A!$K$2:$K$1001,MATCH(EF!C548,A!$A$2:$A$1001,0))</f>
        <v>#N/A</v>
      </c>
      <c r="N548" s="29" t="e">
        <f t="array" ref="N548">INDEX(A!$L$2:$L$1001,MATCH(EF!C548,A!$A$2:$A$1001,0))</f>
        <v>#N/A</v>
      </c>
      <c r="O548" s="30" t="e">
        <f t="shared" si="4"/>
        <v>#N/A</v>
      </c>
      <c r="P548" s="30" t="e">
        <f t="shared" si="5"/>
        <v>#N/A</v>
      </c>
      <c r="Q548" s="30" t="e">
        <f t="array" ref="Q548">IF(O548="7",IF(P548="000","Sin región al ser un intermunicipal",INDEX(B!$C$2:$C$126,MATCH(EF!P548,B!$A$2:$A$126,0))),"Sin región al ser un ente Estatal")</f>
        <v>#N/A</v>
      </c>
      <c r="R548" s="31" t="e">
        <f t="array" ref="R548">IF(O548="7",IF(P548="000","N/A",INDEX(B!$D$2:$D$126,MATCH(EF!P548,B!$A$2:$A$126,0))),B!$D$127)</f>
        <v>#N/A</v>
      </c>
      <c r="S548" s="31" t="e">
        <f t="array" ref="S548">IF(O548="7",IF(P548="000","N/A",INDEX(B!$E$2:$E$126,MATCH(EF!P548,B!$A$2:$A$126,0))),B!$E$127)</f>
        <v>#N/A</v>
      </c>
    </row>
    <row r="549" spans="1:19" ht="15.75" customHeight="1">
      <c r="A549" s="23">
        <f>COUNTIF(A!$A$2:$A$1001,"&lt;="&amp;A!A549)</f>
        <v>0</v>
      </c>
      <c r="B549" s="24">
        <v>548</v>
      </c>
      <c r="C549" s="29" t="e">
        <f t="array" ref="C549">INDEX(A!$A$2:$A$1001,MATCH(EF!B549,EF!$A$2:$A$1001,0))</f>
        <v>#N/A</v>
      </c>
      <c r="D549" s="29" t="e">
        <f t="array" ref="D549">INDEX(A!$B$2:$B$1001,MATCH(EF!C549,A!$A$2:$A$1001,0))</f>
        <v>#N/A</v>
      </c>
      <c r="E549" s="29" t="e">
        <f t="array" ref="E549">INDEX(A!$C$2:$C$1001,MATCH(EF!C549,A!$A$2:$A$1001,0))</f>
        <v>#N/A</v>
      </c>
      <c r="F549" s="29" t="e">
        <f t="array" ref="F549">INDEX(A!$D$2:$D$1001,MATCH(EF!C549,A!$A$2:$A$1001,0))</f>
        <v>#N/A</v>
      </c>
      <c r="G549" s="29" t="e">
        <f t="array" ref="G549">INDEX(A!$E$2:$E$1001,MATCH(EF!C549,A!$A$2:$A$1001,0))</f>
        <v>#N/A</v>
      </c>
      <c r="H549" s="29" t="e">
        <f t="array" ref="H549">INDEX(A!$F$2:$F$1001,MATCH(EF!C549,A!$A$2:$A$1001,0))</f>
        <v>#N/A</v>
      </c>
      <c r="I549" s="29" t="e">
        <f t="array" ref="I549">INDEX(A!$G$2:$G$1001,MATCH(EF!C549,A!$A$2:$A$1001,0))</f>
        <v>#N/A</v>
      </c>
      <c r="J549" s="29" t="e">
        <f t="array" ref="J549">INDEX(A!$H$2:$H$1001,MATCH(EF!C549,A!$A$2:$A$1001,0))</f>
        <v>#N/A</v>
      </c>
      <c r="K549" s="29" t="e">
        <f t="array" ref="K549">INDEX(A!$I$2:$I$1001,MATCH(EF!C549,A!$A$2:$A$1001,0))</f>
        <v>#N/A</v>
      </c>
      <c r="L549" s="29" t="e">
        <f t="array" ref="L549">INDEX(A!$J$2:$J$1001,MATCH(EF!C549,A!$A$2:$A$1001,0))</f>
        <v>#N/A</v>
      </c>
      <c r="M549" s="29" t="e">
        <f t="array" ref="M549">INDEX(A!$K$2:$K$1001,MATCH(EF!C549,A!$A$2:$A$1001,0))</f>
        <v>#N/A</v>
      </c>
      <c r="N549" s="29" t="e">
        <f t="array" ref="N549">INDEX(A!$L$2:$L$1001,MATCH(EF!C549,A!$A$2:$A$1001,0))</f>
        <v>#N/A</v>
      </c>
      <c r="O549" s="30" t="e">
        <f t="shared" si="4"/>
        <v>#N/A</v>
      </c>
      <c r="P549" s="30" t="e">
        <f t="shared" si="5"/>
        <v>#N/A</v>
      </c>
      <c r="Q549" s="30" t="e">
        <f t="array" ref="Q549">IF(O549="7",IF(P549="000","Sin región al ser un intermunicipal",INDEX(B!$C$2:$C$126,MATCH(EF!P549,B!$A$2:$A$126,0))),"Sin región al ser un ente Estatal")</f>
        <v>#N/A</v>
      </c>
      <c r="R549" s="31" t="e">
        <f t="array" ref="R549">IF(O549="7",IF(P549="000","N/A",INDEX(B!$D$2:$D$126,MATCH(EF!P549,B!$A$2:$A$126,0))),B!$D$127)</f>
        <v>#N/A</v>
      </c>
      <c r="S549" s="31" t="e">
        <f t="array" ref="S549">IF(O549="7",IF(P549="000","N/A",INDEX(B!$E$2:$E$126,MATCH(EF!P549,B!$A$2:$A$126,0))),B!$E$127)</f>
        <v>#N/A</v>
      </c>
    </row>
    <row r="550" spans="1:19" ht="15.75" customHeight="1">
      <c r="A550" s="23">
        <f>COUNTIF(A!$A$2:$A$1001,"&lt;="&amp;A!A550)</f>
        <v>0</v>
      </c>
      <c r="B550" s="24">
        <v>549</v>
      </c>
      <c r="C550" s="29" t="e">
        <f t="array" ref="C550">INDEX(A!$A$2:$A$1001,MATCH(EF!B550,EF!$A$2:$A$1001,0))</f>
        <v>#N/A</v>
      </c>
      <c r="D550" s="29" t="e">
        <f t="array" ref="D550">INDEX(A!$B$2:$B$1001,MATCH(EF!C550,A!$A$2:$A$1001,0))</f>
        <v>#N/A</v>
      </c>
      <c r="E550" s="29" t="e">
        <f t="array" ref="E550">INDEX(A!$C$2:$C$1001,MATCH(EF!C550,A!$A$2:$A$1001,0))</f>
        <v>#N/A</v>
      </c>
      <c r="F550" s="29" t="e">
        <f t="array" ref="F550">INDEX(A!$D$2:$D$1001,MATCH(EF!C550,A!$A$2:$A$1001,0))</f>
        <v>#N/A</v>
      </c>
      <c r="G550" s="29" t="e">
        <f t="array" ref="G550">INDEX(A!$E$2:$E$1001,MATCH(EF!C550,A!$A$2:$A$1001,0))</f>
        <v>#N/A</v>
      </c>
      <c r="H550" s="29" t="e">
        <f t="array" ref="H550">INDEX(A!$F$2:$F$1001,MATCH(EF!C550,A!$A$2:$A$1001,0))</f>
        <v>#N/A</v>
      </c>
      <c r="I550" s="29" t="e">
        <f t="array" ref="I550">INDEX(A!$G$2:$G$1001,MATCH(EF!C550,A!$A$2:$A$1001,0))</f>
        <v>#N/A</v>
      </c>
      <c r="J550" s="29" t="e">
        <f t="array" ref="J550">INDEX(A!$H$2:$H$1001,MATCH(EF!C550,A!$A$2:$A$1001,0))</f>
        <v>#N/A</v>
      </c>
      <c r="K550" s="29" t="e">
        <f t="array" ref="K550">INDEX(A!$I$2:$I$1001,MATCH(EF!C550,A!$A$2:$A$1001,0))</f>
        <v>#N/A</v>
      </c>
      <c r="L550" s="29" t="e">
        <f t="array" ref="L550">INDEX(A!$J$2:$J$1001,MATCH(EF!C550,A!$A$2:$A$1001,0))</f>
        <v>#N/A</v>
      </c>
      <c r="M550" s="29" t="e">
        <f t="array" ref="M550">INDEX(A!$K$2:$K$1001,MATCH(EF!C550,A!$A$2:$A$1001,0))</f>
        <v>#N/A</v>
      </c>
      <c r="N550" s="29" t="e">
        <f t="array" ref="N550">INDEX(A!$L$2:$L$1001,MATCH(EF!C550,A!$A$2:$A$1001,0))</f>
        <v>#N/A</v>
      </c>
      <c r="O550" s="30" t="e">
        <f t="shared" si="4"/>
        <v>#N/A</v>
      </c>
      <c r="P550" s="30" t="e">
        <f t="shared" si="5"/>
        <v>#N/A</v>
      </c>
      <c r="Q550" s="30" t="e">
        <f t="array" ref="Q550">IF(O550="7",IF(P550="000","Sin región al ser un intermunicipal",INDEX(B!$C$2:$C$126,MATCH(EF!P550,B!$A$2:$A$126,0))),"Sin región al ser un ente Estatal")</f>
        <v>#N/A</v>
      </c>
      <c r="R550" s="31" t="e">
        <f t="array" ref="R550">IF(O550="7",IF(P550="000","N/A",INDEX(B!$D$2:$D$126,MATCH(EF!P550,B!$A$2:$A$126,0))),B!$D$127)</f>
        <v>#N/A</v>
      </c>
      <c r="S550" s="31" t="e">
        <f t="array" ref="S550">IF(O550="7",IF(P550="000","N/A",INDEX(B!$E$2:$E$126,MATCH(EF!P550,B!$A$2:$A$126,0))),B!$E$127)</f>
        <v>#N/A</v>
      </c>
    </row>
    <row r="551" spans="1:19" ht="15.75" customHeight="1">
      <c r="A551" s="23">
        <f>COUNTIF(A!$A$2:$A$1001,"&lt;="&amp;A!A551)</f>
        <v>0</v>
      </c>
      <c r="B551" s="24">
        <v>550</v>
      </c>
      <c r="C551" s="29" t="e">
        <f t="array" ref="C551">INDEX(A!$A$2:$A$1001,MATCH(EF!B551,EF!$A$2:$A$1001,0))</f>
        <v>#N/A</v>
      </c>
      <c r="D551" s="29" t="e">
        <f t="array" ref="D551">INDEX(A!$B$2:$B$1001,MATCH(EF!C551,A!$A$2:$A$1001,0))</f>
        <v>#N/A</v>
      </c>
      <c r="E551" s="29" t="e">
        <f t="array" ref="E551">INDEX(A!$C$2:$C$1001,MATCH(EF!C551,A!$A$2:$A$1001,0))</f>
        <v>#N/A</v>
      </c>
      <c r="F551" s="29" t="e">
        <f t="array" ref="F551">INDEX(A!$D$2:$D$1001,MATCH(EF!C551,A!$A$2:$A$1001,0))</f>
        <v>#N/A</v>
      </c>
      <c r="G551" s="29" t="e">
        <f t="array" ref="G551">INDEX(A!$E$2:$E$1001,MATCH(EF!C551,A!$A$2:$A$1001,0))</f>
        <v>#N/A</v>
      </c>
      <c r="H551" s="29" t="e">
        <f t="array" ref="H551">INDEX(A!$F$2:$F$1001,MATCH(EF!C551,A!$A$2:$A$1001,0))</f>
        <v>#N/A</v>
      </c>
      <c r="I551" s="29" t="e">
        <f t="array" ref="I551">INDEX(A!$G$2:$G$1001,MATCH(EF!C551,A!$A$2:$A$1001,0))</f>
        <v>#N/A</v>
      </c>
      <c r="J551" s="29" t="e">
        <f t="array" ref="J551">INDEX(A!$H$2:$H$1001,MATCH(EF!C551,A!$A$2:$A$1001,0))</f>
        <v>#N/A</v>
      </c>
      <c r="K551" s="29" t="e">
        <f t="array" ref="K551">INDEX(A!$I$2:$I$1001,MATCH(EF!C551,A!$A$2:$A$1001,0))</f>
        <v>#N/A</v>
      </c>
      <c r="L551" s="29" t="e">
        <f t="array" ref="L551">INDEX(A!$J$2:$J$1001,MATCH(EF!C551,A!$A$2:$A$1001,0))</f>
        <v>#N/A</v>
      </c>
      <c r="M551" s="29" t="e">
        <f t="array" ref="M551">INDEX(A!$K$2:$K$1001,MATCH(EF!C551,A!$A$2:$A$1001,0))</f>
        <v>#N/A</v>
      </c>
      <c r="N551" s="29" t="e">
        <f t="array" ref="N551">INDEX(A!$L$2:$L$1001,MATCH(EF!C551,A!$A$2:$A$1001,0))</f>
        <v>#N/A</v>
      </c>
      <c r="O551" s="30" t="e">
        <f t="shared" si="4"/>
        <v>#N/A</v>
      </c>
      <c r="P551" s="30" t="e">
        <f t="shared" si="5"/>
        <v>#N/A</v>
      </c>
      <c r="Q551" s="30" t="e">
        <f t="array" ref="Q551">IF(O551="7",IF(P551="000","Sin región al ser un intermunicipal",INDEX(B!$C$2:$C$126,MATCH(EF!P551,B!$A$2:$A$126,0))),"Sin región al ser un ente Estatal")</f>
        <v>#N/A</v>
      </c>
      <c r="R551" s="31" t="e">
        <f t="array" ref="R551">IF(O551="7",IF(P551="000","N/A",INDEX(B!$D$2:$D$126,MATCH(EF!P551,B!$A$2:$A$126,0))),B!$D$127)</f>
        <v>#N/A</v>
      </c>
      <c r="S551" s="31" t="e">
        <f t="array" ref="S551">IF(O551="7",IF(P551="000","N/A",INDEX(B!$E$2:$E$126,MATCH(EF!P551,B!$A$2:$A$126,0))),B!$E$127)</f>
        <v>#N/A</v>
      </c>
    </row>
    <row r="552" spans="1:19" ht="15.75" customHeight="1">
      <c r="A552" s="23">
        <f>COUNTIF(A!$A$2:$A$1001,"&lt;="&amp;A!A552)</f>
        <v>0</v>
      </c>
      <c r="B552" s="24">
        <v>551</v>
      </c>
      <c r="C552" s="29" t="e">
        <f t="array" ref="C552">INDEX(A!$A$2:$A$1001,MATCH(EF!B552,EF!$A$2:$A$1001,0))</f>
        <v>#N/A</v>
      </c>
      <c r="D552" s="29" t="e">
        <f t="array" ref="D552">INDEX(A!$B$2:$B$1001,MATCH(EF!C552,A!$A$2:$A$1001,0))</f>
        <v>#N/A</v>
      </c>
      <c r="E552" s="29" t="e">
        <f t="array" ref="E552">INDEX(A!$C$2:$C$1001,MATCH(EF!C552,A!$A$2:$A$1001,0))</f>
        <v>#N/A</v>
      </c>
      <c r="F552" s="29" t="e">
        <f t="array" ref="F552">INDEX(A!$D$2:$D$1001,MATCH(EF!C552,A!$A$2:$A$1001,0))</f>
        <v>#N/A</v>
      </c>
      <c r="G552" s="29" t="e">
        <f t="array" ref="G552">INDEX(A!$E$2:$E$1001,MATCH(EF!C552,A!$A$2:$A$1001,0))</f>
        <v>#N/A</v>
      </c>
      <c r="H552" s="29" t="e">
        <f t="array" ref="H552">INDEX(A!$F$2:$F$1001,MATCH(EF!C552,A!$A$2:$A$1001,0))</f>
        <v>#N/A</v>
      </c>
      <c r="I552" s="29" t="e">
        <f t="array" ref="I552">INDEX(A!$G$2:$G$1001,MATCH(EF!C552,A!$A$2:$A$1001,0))</f>
        <v>#N/A</v>
      </c>
      <c r="J552" s="29" t="e">
        <f t="array" ref="J552">INDEX(A!$H$2:$H$1001,MATCH(EF!C552,A!$A$2:$A$1001,0))</f>
        <v>#N/A</v>
      </c>
      <c r="K552" s="29" t="e">
        <f t="array" ref="K552">INDEX(A!$I$2:$I$1001,MATCH(EF!C552,A!$A$2:$A$1001,0))</f>
        <v>#N/A</v>
      </c>
      <c r="L552" s="29" t="e">
        <f t="array" ref="L552">INDEX(A!$J$2:$J$1001,MATCH(EF!C552,A!$A$2:$A$1001,0))</f>
        <v>#N/A</v>
      </c>
      <c r="M552" s="29" t="e">
        <f t="array" ref="M552">INDEX(A!$K$2:$K$1001,MATCH(EF!C552,A!$A$2:$A$1001,0))</f>
        <v>#N/A</v>
      </c>
      <c r="N552" s="29" t="e">
        <f t="array" ref="N552">INDEX(A!$L$2:$L$1001,MATCH(EF!C552,A!$A$2:$A$1001,0))</f>
        <v>#N/A</v>
      </c>
      <c r="O552" s="30" t="e">
        <f t="shared" si="4"/>
        <v>#N/A</v>
      </c>
      <c r="P552" s="30" t="e">
        <f t="shared" si="5"/>
        <v>#N/A</v>
      </c>
      <c r="Q552" s="30" t="e">
        <f t="array" ref="Q552">IF(O552="7",IF(P552="000","Sin región al ser un intermunicipal",INDEX(B!$C$2:$C$126,MATCH(EF!P552,B!$A$2:$A$126,0))),"Sin región al ser un ente Estatal")</f>
        <v>#N/A</v>
      </c>
      <c r="R552" s="31" t="e">
        <f t="array" ref="R552">IF(O552="7",IF(P552="000","N/A",INDEX(B!$D$2:$D$126,MATCH(EF!P552,B!$A$2:$A$126,0))),B!$D$127)</f>
        <v>#N/A</v>
      </c>
      <c r="S552" s="31" t="e">
        <f t="array" ref="S552">IF(O552="7",IF(P552="000","N/A",INDEX(B!$E$2:$E$126,MATCH(EF!P552,B!$A$2:$A$126,0))),B!$E$127)</f>
        <v>#N/A</v>
      </c>
    </row>
    <row r="553" spans="1:19" ht="15.75" customHeight="1">
      <c r="A553" s="23">
        <f>COUNTIF(A!$A$2:$A$1001,"&lt;="&amp;A!A553)</f>
        <v>0</v>
      </c>
      <c r="B553" s="24">
        <v>552</v>
      </c>
      <c r="C553" s="29" t="e">
        <f t="array" ref="C553">INDEX(A!$A$2:$A$1001,MATCH(EF!B553,EF!$A$2:$A$1001,0))</f>
        <v>#N/A</v>
      </c>
      <c r="D553" s="29" t="e">
        <f t="array" ref="D553">INDEX(A!$B$2:$B$1001,MATCH(EF!C553,A!$A$2:$A$1001,0))</f>
        <v>#N/A</v>
      </c>
      <c r="E553" s="29" t="e">
        <f t="array" ref="E553">INDEX(A!$C$2:$C$1001,MATCH(EF!C553,A!$A$2:$A$1001,0))</f>
        <v>#N/A</v>
      </c>
      <c r="F553" s="29" t="e">
        <f t="array" ref="F553">INDEX(A!$D$2:$D$1001,MATCH(EF!C553,A!$A$2:$A$1001,0))</f>
        <v>#N/A</v>
      </c>
      <c r="G553" s="29" t="e">
        <f t="array" ref="G553">INDEX(A!$E$2:$E$1001,MATCH(EF!C553,A!$A$2:$A$1001,0))</f>
        <v>#N/A</v>
      </c>
      <c r="H553" s="29" t="e">
        <f t="array" ref="H553">INDEX(A!$F$2:$F$1001,MATCH(EF!C553,A!$A$2:$A$1001,0))</f>
        <v>#N/A</v>
      </c>
      <c r="I553" s="29" t="e">
        <f t="array" ref="I553">INDEX(A!$G$2:$G$1001,MATCH(EF!C553,A!$A$2:$A$1001,0))</f>
        <v>#N/A</v>
      </c>
      <c r="J553" s="29" t="e">
        <f t="array" ref="J553">INDEX(A!$H$2:$H$1001,MATCH(EF!C553,A!$A$2:$A$1001,0))</f>
        <v>#N/A</v>
      </c>
      <c r="K553" s="29" t="e">
        <f t="array" ref="K553">INDEX(A!$I$2:$I$1001,MATCH(EF!C553,A!$A$2:$A$1001,0))</f>
        <v>#N/A</v>
      </c>
      <c r="L553" s="29" t="e">
        <f t="array" ref="L553">INDEX(A!$J$2:$J$1001,MATCH(EF!C553,A!$A$2:$A$1001,0))</f>
        <v>#N/A</v>
      </c>
      <c r="M553" s="29" t="e">
        <f t="array" ref="M553">INDEX(A!$K$2:$K$1001,MATCH(EF!C553,A!$A$2:$A$1001,0))</f>
        <v>#N/A</v>
      </c>
      <c r="N553" s="29" t="e">
        <f t="array" ref="N553">INDEX(A!$L$2:$L$1001,MATCH(EF!C553,A!$A$2:$A$1001,0))</f>
        <v>#N/A</v>
      </c>
      <c r="O553" s="30" t="e">
        <f t="shared" si="4"/>
        <v>#N/A</v>
      </c>
      <c r="P553" s="30" t="e">
        <f t="shared" si="5"/>
        <v>#N/A</v>
      </c>
      <c r="Q553" s="30" t="e">
        <f t="array" ref="Q553">IF(O553="7",IF(P553="000","Sin región al ser un intermunicipal",INDEX(B!$C$2:$C$126,MATCH(EF!P553,B!$A$2:$A$126,0))),"Sin región al ser un ente Estatal")</f>
        <v>#N/A</v>
      </c>
      <c r="R553" s="31" t="e">
        <f t="array" ref="R553">IF(O553="7",IF(P553="000","N/A",INDEX(B!$D$2:$D$126,MATCH(EF!P553,B!$A$2:$A$126,0))),B!$D$127)</f>
        <v>#N/A</v>
      </c>
      <c r="S553" s="31" t="e">
        <f t="array" ref="S553">IF(O553="7",IF(P553="000","N/A",INDEX(B!$E$2:$E$126,MATCH(EF!P553,B!$A$2:$A$126,0))),B!$E$127)</f>
        <v>#N/A</v>
      </c>
    </row>
    <row r="554" spans="1:19" ht="15.75" customHeight="1">
      <c r="A554" s="23">
        <f>COUNTIF(A!$A$2:$A$1001,"&lt;="&amp;A!A554)</f>
        <v>0</v>
      </c>
      <c r="B554" s="24">
        <v>553</v>
      </c>
      <c r="C554" s="29" t="e">
        <f t="array" ref="C554">INDEX(A!$A$2:$A$1001,MATCH(EF!B554,EF!$A$2:$A$1001,0))</f>
        <v>#N/A</v>
      </c>
      <c r="D554" s="29" t="e">
        <f t="array" ref="D554">INDEX(A!$B$2:$B$1001,MATCH(EF!C554,A!$A$2:$A$1001,0))</f>
        <v>#N/A</v>
      </c>
      <c r="E554" s="29" t="e">
        <f t="array" ref="E554">INDEX(A!$C$2:$C$1001,MATCH(EF!C554,A!$A$2:$A$1001,0))</f>
        <v>#N/A</v>
      </c>
      <c r="F554" s="29" t="e">
        <f t="array" ref="F554">INDEX(A!$D$2:$D$1001,MATCH(EF!C554,A!$A$2:$A$1001,0))</f>
        <v>#N/A</v>
      </c>
      <c r="G554" s="29" t="e">
        <f t="array" ref="G554">INDEX(A!$E$2:$E$1001,MATCH(EF!C554,A!$A$2:$A$1001,0))</f>
        <v>#N/A</v>
      </c>
      <c r="H554" s="29" t="e">
        <f t="array" ref="H554">INDEX(A!$F$2:$F$1001,MATCH(EF!C554,A!$A$2:$A$1001,0))</f>
        <v>#N/A</v>
      </c>
      <c r="I554" s="29" t="e">
        <f t="array" ref="I554">INDEX(A!$G$2:$G$1001,MATCH(EF!C554,A!$A$2:$A$1001,0))</f>
        <v>#N/A</v>
      </c>
      <c r="J554" s="29" t="e">
        <f t="array" ref="J554">INDEX(A!$H$2:$H$1001,MATCH(EF!C554,A!$A$2:$A$1001,0))</f>
        <v>#N/A</v>
      </c>
      <c r="K554" s="29" t="e">
        <f t="array" ref="K554">INDEX(A!$I$2:$I$1001,MATCH(EF!C554,A!$A$2:$A$1001,0))</f>
        <v>#N/A</v>
      </c>
      <c r="L554" s="29" t="e">
        <f t="array" ref="L554">INDEX(A!$J$2:$J$1001,MATCH(EF!C554,A!$A$2:$A$1001,0))</f>
        <v>#N/A</v>
      </c>
      <c r="M554" s="29" t="e">
        <f t="array" ref="M554">INDEX(A!$K$2:$K$1001,MATCH(EF!C554,A!$A$2:$A$1001,0))</f>
        <v>#N/A</v>
      </c>
      <c r="N554" s="29" t="e">
        <f t="array" ref="N554">INDEX(A!$L$2:$L$1001,MATCH(EF!C554,A!$A$2:$A$1001,0))</f>
        <v>#N/A</v>
      </c>
      <c r="O554" s="30" t="e">
        <f t="shared" si="4"/>
        <v>#N/A</v>
      </c>
      <c r="P554" s="30" t="e">
        <f t="shared" si="5"/>
        <v>#N/A</v>
      </c>
      <c r="Q554" s="30" t="e">
        <f t="array" ref="Q554">IF(O554="7",IF(P554="000","Sin región al ser un intermunicipal",INDEX(B!$C$2:$C$126,MATCH(EF!P554,B!$A$2:$A$126,0))),"Sin región al ser un ente Estatal")</f>
        <v>#N/A</v>
      </c>
      <c r="R554" s="31" t="e">
        <f t="array" ref="R554">IF(O554="7",IF(P554="000","N/A",INDEX(B!$D$2:$D$126,MATCH(EF!P554,B!$A$2:$A$126,0))),B!$D$127)</f>
        <v>#N/A</v>
      </c>
      <c r="S554" s="31" t="e">
        <f t="array" ref="S554">IF(O554="7",IF(P554="000","N/A",INDEX(B!$E$2:$E$126,MATCH(EF!P554,B!$A$2:$A$126,0))),B!$E$127)</f>
        <v>#N/A</v>
      </c>
    </row>
    <row r="555" spans="1:19" ht="15.75" customHeight="1">
      <c r="A555" s="23">
        <f>COUNTIF(A!$A$2:$A$1001,"&lt;="&amp;A!A555)</f>
        <v>0</v>
      </c>
      <c r="B555" s="24">
        <v>554</v>
      </c>
      <c r="C555" s="29" t="e">
        <f t="array" ref="C555">INDEX(A!$A$2:$A$1001,MATCH(EF!B555,EF!$A$2:$A$1001,0))</f>
        <v>#N/A</v>
      </c>
      <c r="D555" s="29" t="e">
        <f t="array" ref="D555">INDEX(A!$B$2:$B$1001,MATCH(EF!C555,A!$A$2:$A$1001,0))</f>
        <v>#N/A</v>
      </c>
      <c r="E555" s="29" t="e">
        <f t="array" ref="E555">INDEX(A!$C$2:$C$1001,MATCH(EF!C555,A!$A$2:$A$1001,0))</f>
        <v>#N/A</v>
      </c>
      <c r="F555" s="29" t="e">
        <f t="array" ref="F555">INDEX(A!$D$2:$D$1001,MATCH(EF!C555,A!$A$2:$A$1001,0))</f>
        <v>#N/A</v>
      </c>
      <c r="G555" s="29" t="e">
        <f t="array" ref="G555">INDEX(A!$E$2:$E$1001,MATCH(EF!C555,A!$A$2:$A$1001,0))</f>
        <v>#N/A</v>
      </c>
      <c r="H555" s="29" t="e">
        <f t="array" ref="H555">INDEX(A!$F$2:$F$1001,MATCH(EF!C555,A!$A$2:$A$1001,0))</f>
        <v>#N/A</v>
      </c>
      <c r="I555" s="29" t="e">
        <f t="array" ref="I555">INDEX(A!$G$2:$G$1001,MATCH(EF!C555,A!$A$2:$A$1001,0))</f>
        <v>#N/A</v>
      </c>
      <c r="J555" s="29" t="e">
        <f t="array" ref="J555">INDEX(A!$H$2:$H$1001,MATCH(EF!C555,A!$A$2:$A$1001,0))</f>
        <v>#N/A</v>
      </c>
      <c r="K555" s="29" t="e">
        <f t="array" ref="K555">INDEX(A!$I$2:$I$1001,MATCH(EF!C555,A!$A$2:$A$1001,0))</f>
        <v>#N/A</v>
      </c>
      <c r="L555" s="29" t="e">
        <f t="array" ref="L555">INDEX(A!$J$2:$J$1001,MATCH(EF!C555,A!$A$2:$A$1001,0))</f>
        <v>#N/A</v>
      </c>
      <c r="M555" s="29" t="e">
        <f t="array" ref="M555">INDEX(A!$K$2:$K$1001,MATCH(EF!C555,A!$A$2:$A$1001,0))</f>
        <v>#N/A</v>
      </c>
      <c r="N555" s="29" t="e">
        <f t="array" ref="N555">INDEX(A!$L$2:$L$1001,MATCH(EF!C555,A!$A$2:$A$1001,0))</f>
        <v>#N/A</v>
      </c>
      <c r="O555" s="30" t="e">
        <f t="shared" si="4"/>
        <v>#N/A</v>
      </c>
      <c r="P555" s="30" t="e">
        <f t="shared" si="5"/>
        <v>#N/A</v>
      </c>
      <c r="Q555" s="30" t="e">
        <f t="array" ref="Q555">IF(O555="7",IF(P555="000","Sin región al ser un intermunicipal",INDEX(B!$C$2:$C$126,MATCH(EF!P555,B!$A$2:$A$126,0))),"Sin región al ser un ente Estatal")</f>
        <v>#N/A</v>
      </c>
      <c r="R555" s="31" t="e">
        <f t="array" ref="R555">IF(O555="7",IF(P555="000","N/A",INDEX(B!$D$2:$D$126,MATCH(EF!P555,B!$A$2:$A$126,0))),B!$D$127)</f>
        <v>#N/A</v>
      </c>
      <c r="S555" s="31" t="e">
        <f t="array" ref="S555">IF(O555="7",IF(P555="000","N/A",INDEX(B!$E$2:$E$126,MATCH(EF!P555,B!$A$2:$A$126,0))),B!$E$127)</f>
        <v>#N/A</v>
      </c>
    </row>
    <row r="556" spans="1:19" ht="15.75" customHeight="1">
      <c r="A556" s="23">
        <f>COUNTIF(A!$A$2:$A$1001,"&lt;="&amp;A!A556)</f>
        <v>0</v>
      </c>
      <c r="B556" s="24">
        <v>555</v>
      </c>
      <c r="C556" s="29" t="e">
        <f t="array" ref="C556">INDEX(A!$A$2:$A$1001,MATCH(EF!B556,EF!$A$2:$A$1001,0))</f>
        <v>#N/A</v>
      </c>
      <c r="D556" s="29" t="e">
        <f t="array" ref="D556">INDEX(A!$B$2:$B$1001,MATCH(EF!C556,A!$A$2:$A$1001,0))</f>
        <v>#N/A</v>
      </c>
      <c r="E556" s="29" t="e">
        <f t="array" ref="E556">INDEX(A!$C$2:$C$1001,MATCH(EF!C556,A!$A$2:$A$1001,0))</f>
        <v>#N/A</v>
      </c>
      <c r="F556" s="29" t="e">
        <f t="array" ref="F556">INDEX(A!$D$2:$D$1001,MATCH(EF!C556,A!$A$2:$A$1001,0))</f>
        <v>#N/A</v>
      </c>
      <c r="G556" s="29" t="e">
        <f t="array" ref="G556">INDEX(A!$E$2:$E$1001,MATCH(EF!C556,A!$A$2:$A$1001,0))</f>
        <v>#N/A</v>
      </c>
      <c r="H556" s="29" t="e">
        <f t="array" ref="H556">INDEX(A!$F$2:$F$1001,MATCH(EF!C556,A!$A$2:$A$1001,0))</f>
        <v>#N/A</v>
      </c>
      <c r="I556" s="29" t="e">
        <f t="array" ref="I556">INDEX(A!$G$2:$G$1001,MATCH(EF!C556,A!$A$2:$A$1001,0))</f>
        <v>#N/A</v>
      </c>
      <c r="J556" s="29" t="e">
        <f t="array" ref="J556">INDEX(A!$H$2:$H$1001,MATCH(EF!C556,A!$A$2:$A$1001,0))</f>
        <v>#N/A</v>
      </c>
      <c r="K556" s="29" t="e">
        <f t="array" ref="K556">INDEX(A!$I$2:$I$1001,MATCH(EF!C556,A!$A$2:$A$1001,0))</f>
        <v>#N/A</v>
      </c>
      <c r="L556" s="29" t="e">
        <f t="array" ref="L556">INDEX(A!$J$2:$J$1001,MATCH(EF!C556,A!$A$2:$A$1001,0))</f>
        <v>#N/A</v>
      </c>
      <c r="M556" s="29" t="e">
        <f t="array" ref="M556">INDEX(A!$K$2:$K$1001,MATCH(EF!C556,A!$A$2:$A$1001,0))</f>
        <v>#N/A</v>
      </c>
      <c r="N556" s="29" t="e">
        <f t="array" ref="N556">INDEX(A!$L$2:$L$1001,MATCH(EF!C556,A!$A$2:$A$1001,0))</f>
        <v>#N/A</v>
      </c>
      <c r="O556" s="30" t="e">
        <f t="shared" si="4"/>
        <v>#N/A</v>
      </c>
      <c r="P556" s="30" t="e">
        <f t="shared" si="5"/>
        <v>#N/A</v>
      </c>
      <c r="Q556" s="30" t="e">
        <f t="array" ref="Q556">IF(O556="7",IF(P556="000","Sin región al ser un intermunicipal",INDEX(B!$C$2:$C$126,MATCH(EF!P556,B!$A$2:$A$126,0))),"Sin región al ser un ente Estatal")</f>
        <v>#N/A</v>
      </c>
      <c r="R556" s="31" t="e">
        <f t="array" ref="R556">IF(O556="7",IF(P556="000","N/A",INDEX(B!$D$2:$D$126,MATCH(EF!P556,B!$A$2:$A$126,0))),B!$D$127)</f>
        <v>#N/A</v>
      </c>
      <c r="S556" s="31" t="e">
        <f t="array" ref="S556">IF(O556="7",IF(P556="000","N/A",INDEX(B!$E$2:$E$126,MATCH(EF!P556,B!$A$2:$A$126,0))),B!$E$127)</f>
        <v>#N/A</v>
      </c>
    </row>
    <row r="557" spans="1:19" ht="15.75" customHeight="1">
      <c r="A557" s="23">
        <f>COUNTIF(A!$A$2:$A$1001,"&lt;="&amp;A!A557)</f>
        <v>0</v>
      </c>
      <c r="B557" s="24">
        <v>556</v>
      </c>
      <c r="C557" s="29" t="e">
        <f t="array" ref="C557">INDEX(A!$A$2:$A$1001,MATCH(EF!B557,EF!$A$2:$A$1001,0))</f>
        <v>#N/A</v>
      </c>
      <c r="D557" s="29" t="e">
        <f t="array" ref="D557">INDEX(A!$B$2:$B$1001,MATCH(EF!C557,A!$A$2:$A$1001,0))</f>
        <v>#N/A</v>
      </c>
      <c r="E557" s="29" t="e">
        <f t="array" ref="E557">INDEX(A!$C$2:$C$1001,MATCH(EF!C557,A!$A$2:$A$1001,0))</f>
        <v>#N/A</v>
      </c>
      <c r="F557" s="29" t="e">
        <f t="array" ref="F557">INDEX(A!$D$2:$D$1001,MATCH(EF!C557,A!$A$2:$A$1001,0))</f>
        <v>#N/A</v>
      </c>
      <c r="G557" s="29" t="e">
        <f t="array" ref="G557">INDEX(A!$E$2:$E$1001,MATCH(EF!C557,A!$A$2:$A$1001,0))</f>
        <v>#N/A</v>
      </c>
      <c r="H557" s="29" t="e">
        <f t="array" ref="H557">INDEX(A!$F$2:$F$1001,MATCH(EF!C557,A!$A$2:$A$1001,0))</f>
        <v>#N/A</v>
      </c>
      <c r="I557" s="29" t="e">
        <f t="array" ref="I557">INDEX(A!$G$2:$G$1001,MATCH(EF!C557,A!$A$2:$A$1001,0))</f>
        <v>#N/A</v>
      </c>
      <c r="J557" s="29" t="e">
        <f t="array" ref="J557">INDEX(A!$H$2:$H$1001,MATCH(EF!C557,A!$A$2:$A$1001,0))</f>
        <v>#N/A</v>
      </c>
      <c r="K557" s="29" t="e">
        <f t="array" ref="K557">INDEX(A!$I$2:$I$1001,MATCH(EF!C557,A!$A$2:$A$1001,0))</f>
        <v>#N/A</v>
      </c>
      <c r="L557" s="29" t="e">
        <f t="array" ref="L557">INDEX(A!$J$2:$J$1001,MATCH(EF!C557,A!$A$2:$A$1001,0))</f>
        <v>#N/A</v>
      </c>
      <c r="M557" s="29" t="e">
        <f t="array" ref="M557">INDEX(A!$K$2:$K$1001,MATCH(EF!C557,A!$A$2:$A$1001,0))</f>
        <v>#N/A</v>
      </c>
      <c r="N557" s="29" t="e">
        <f t="array" ref="N557">INDEX(A!$L$2:$L$1001,MATCH(EF!C557,A!$A$2:$A$1001,0))</f>
        <v>#N/A</v>
      </c>
      <c r="O557" s="30" t="e">
        <f t="shared" si="4"/>
        <v>#N/A</v>
      </c>
      <c r="P557" s="30" t="e">
        <f t="shared" si="5"/>
        <v>#N/A</v>
      </c>
      <c r="Q557" s="30" t="e">
        <f t="array" ref="Q557">IF(O557="7",IF(P557="000","Sin región al ser un intermunicipal",INDEX(B!$C$2:$C$126,MATCH(EF!P557,B!$A$2:$A$126,0))),"Sin región al ser un ente Estatal")</f>
        <v>#N/A</v>
      </c>
      <c r="R557" s="31" t="e">
        <f t="array" ref="R557">IF(O557="7",IF(P557="000","N/A",INDEX(B!$D$2:$D$126,MATCH(EF!P557,B!$A$2:$A$126,0))),B!$D$127)</f>
        <v>#N/A</v>
      </c>
      <c r="S557" s="31" t="e">
        <f t="array" ref="S557">IF(O557="7",IF(P557="000","N/A",INDEX(B!$E$2:$E$126,MATCH(EF!P557,B!$A$2:$A$126,0))),B!$E$127)</f>
        <v>#N/A</v>
      </c>
    </row>
    <row r="558" spans="1:19" ht="15.75" customHeight="1">
      <c r="A558" s="23">
        <f>COUNTIF(A!$A$2:$A$1001,"&lt;="&amp;A!A558)</f>
        <v>0</v>
      </c>
      <c r="B558" s="24">
        <v>557</v>
      </c>
      <c r="C558" s="29" t="e">
        <f t="array" ref="C558">INDEX(A!$A$2:$A$1001,MATCH(EF!B558,EF!$A$2:$A$1001,0))</f>
        <v>#N/A</v>
      </c>
      <c r="D558" s="29" t="e">
        <f t="array" ref="D558">INDEX(A!$B$2:$B$1001,MATCH(EF!C558,A!$A$2:$A$1001,0))</f>
        <v>#N/A</v>
      </c>
      <c r="E558" s="29" t="e">
        <f t="array" ref="E558">INDEX(A!$C$2:$C$1001,MATCH(EF!C558,A!$A$2:$A$1001,0))</f>
        <v>#N/A</v>
      </c>
      <c r="F558" s="29" t="e">
        <f t="array" ref="F558">INDEX(A!$D$2:$D$1001,MATCH(EF!C558,A!$A$2:$A$1001,0))</f>
        <v>#N/A</v>
      </c>
      <c r="G558" s="29" t="e">
        <f t="array" ref="G558">INDEX(A!$E$2:$E$1001,MATCH(EF!C558,A!$A$2:$A$1001,0))</f>
        <v>#N/A</v>
      </c>
      <c r="H558" s="29" t="e">
        <f t="array" ref="H558">INDEX(A!$F$2:$F$1001,MATCH(EF!C558,A!$A$2:$A$1001,0))</f>
        <v>#N/A</v>
      </c>
      <c r="I558" s="29" t="e">
        <f t="array" ref="I558">INDEX(A!$G$2:$G$1001,MATCH(EF!C558,A!$A$2:$A$1001,0))</f>
        <v>#N/A</v>
      </c>
      <c r="J558" s="29" t="e">
        <f t="array" ref="J558">INDEX(A!$H$2:$H$1001,MATCH(EF!C558,A!$A$2:$A$1001,0))</f>
        <v>#N/A</v>
      </c>
      <c r="K558" s="29" t="e">
        <f t="array" ref="K558">INDEX(A!$I$2:$I$1001,MATCH(EF!C558,A!$A$2:$A$1001,0))</f>
        <v>#N/A</v>
      </c>
      <c r="L558" s="29" t="e">
        <f t="array" ref="L558">INDEX(A!$J$2:$J$1001,MATCH(EF!C558,A!$A$2:$A$1001,0))</f>
        <v>#N/A</v>
      </c>
      <c r="M558" s="29" t="e">
        <f t="array" ref="M558">INDEX(A!$K$2:$K$1001,MATCH(EF!C558,A!$A$2:$A$1001,0))</f>
        <v>#N/A</v>
      </c>
      <c r="N558" s="29" t="e">
        <f t="array" ref="N558">INDEX(A!$L$2:$L$1001,MATCH(EF!C558,A!$A$2:$A$1001,0))</f>
        <v>#N/A</v>
      </c>
      <c r="O558" s="30" t="e">
        <f t="shared" si="4"/>
        <v>#N/A</v>
      </c>
      <c r="P558" s="30" t="e">
        <f t="shared" si="5"/>
        <v>#N/A</v>
      </c>
      <c r="Q558" s="30" t="e">
        <f t="array" ref="Q558">IF(O558="7",IF(P558="000","Sin región al ser un intermunicipal",INDEX(B!$C$2:$C$126,MATCH(EF!P558,B!$A$2:$A$126,0))),"Sin región al ser un ente Estatal")</f>
        <v>#N/A</v>
      </c>
      <c r="R558" s="31" t="e">
        <f t="array" ref="R558">IF(O558="7",IF(P558="000","N/A",INDEX(B!$D$2:$D$126,MATCH(EF!P558,B!$A$2:$A$126,0))),B!$D$127)</f>
        <v>#N/A</v>
      </c>
      <c r="S558" s="31" t="e">
        <f t="array" ref="S558">IF(O558="7",IF(P558="000","N/A",INDEX(B!$E$2:$E$126,MATCH(EF!P558,B!$A$2:$A$126,0))),B!$E$127)</f>
        <v>#N/A</v>
      </c>
    </row>
    <row r="559" spans="1:19" ht="15.75" customHeight="1">
      <c r="A559" s="23">
        <f>COUNTIF(A!$A$2:$A$1001,"&lt;="&amp;A!A559)</f>
        <v>0</v>
      </c>
      <c r="B559" s="24">
        <v>558</v>
      </c>
      <c r="C559" s="29" t="e">
        <f t="array" ref="C559">INDEX(A!$A$2:$A$1001,MATCH(EF!B559,EF!$A$2:$A$1001,0))</f>
        <v>#N/A</v>
      </c>
      <c r="D559" s="29" t="e">
        <f t="array" ref="D559">INDEX(A!$B$2:$B$1001,MATCH(EF!C559,A!$A$2:$A$1001,0))</f>
        <v>#N/A</v>
      </c>
      <c r="E559" s="29" t="e">
        <f t="array" ref="E559">INDEX(A!$C$2:$C$1001,MATCH(EF!C559,A!$A$2:$A$1001,0))</f>
        <v>#N/A</v>
      </c>
      <c r="F559" s="29" t="e">
        <f t="array" ref="F559">INDEX(A!$D$2:$D$1001,MATCH(EF!C559,A!$A$2:$A$1001,0))</f>
        <v>#N/A</v>
      </c>
      <c r="G559" s="29" t="e">
        <f t="array" ref="G559">INDEX(A!$E$2:$E$1001,MATCH(EF!C559,A!$A$2:$A$1001,0))</f>
        <v>#N/A</v>
      </c>
      <c r="H559" s="29" t="e">
        <f t="array" ref="H559">INDEX(A!$F$2:$F$1001,MATCH(EF!C559,A!$A$2:$A$1001,0))</f>
        <v>#N/A</v>
      </c>
      <c r="I559" s="29" t="e">
        <f t="array" ref="I559">INDEX(A!$G$2:$G$1001,MATCH(EF!C559,A!$A$2:$A$1001,0))</f>
        <v>#N/A</v>
      </c>
      <c r="J559" s="29" t="e">
        <f t="array" ref="J559">INDEX(A!$H$2:$H$1001,MATCH(EF!C559,A!$A$2:$A$1001,0))</f>
        <v>#N/A</v>
      </c>
      <c r="K559" s="29" t="e">
        <f t="array" ref="K559">INDEX(A!$I$2:$I$1001,MATCH(EF!C559,A!$A$2:$A$1001,0))</f>
        <v>#N/A</v>
      </c>
      <c r="L559" s="29" t="e">
        <f t="array" ref="L559">INDEX(A!$J$2:$J$1001,MATCH(EF!C559,A!$A$2:$A$1001,0))</f>
        <v>#N/A</v>
      </c>
      <c r="M559" s="29" t="e">
        <f t="array" ref="M559">INDEX(A!$K$2:$K$1001,MATCH(EF!C559,A!$A$2:$A$1001,0))</f>
        <v>#N/A</v>
      </c>
      <c r="N559" s="29" t="e">
        <f t="array" ref="N559">INDEX(A!$L$2:$L$1001,MATCH(EF!C559,A!$A$2:$A$1001,0))</f>
        <v>#N/A</v>
      </c>
      <c r="O559" s="30" t="e">
        <f t="shared" si="4"/>
        <v>#N/A</v>
      </c>
      <c r="P559" s="30" t="e">
        <f t="shared" si="5"/>
        <v>#N/A</v>
      </c>
      <c r="Q559" s="30" t="e">
        <f t="array" ref="Q559">IF(O559="7",IF(P559="000","Sin región al ser un intermunicipal",INDEX(B!$C$2:$C$126,MATCH(EF!P559,B!$A$2:$A$126,0))),"Sin región al ser un ente Estatal")</f>
        <v>#N/A</v>
      </c>
      <c r="R559" s="31" t="e">
        <f t="array" ref="R559">IF(O559="7",IF(P559="000","N/A",INDEX(B!$D$2:$D$126,MATCH(EF!P559,B!$A$2:$A$126,0))),B!$D$127)</f>
        <v>#N/A</v>
      </c>
      <c r="S559" s="31" t="e">
        <f t="array" ref="S559">IF(O559="7",IF(P559="000","N/A",INDEX(B!$E$2:$E$126,MATCH(EF!P559,B!$A$2:$A$126,0))),B!$E$127)</f>
        <v>#N/A</v>
      </c>
    </row>
    <row r="560" spans="1:19" ht="15.75" customHeight="1">
      <c r="A560" s="23">
        <f>COUNTIF(A!$A$2:$A$1001,"&lt;="&amp;A!A560)</f>
        <v>0</v>
      </c>
      <c r="B560" s="24">
        <v>559</v>
      </c>
      <c r="C560" s="29" t="e">
        <f t="array" ref="C560">INDEX(A!$A$2:$A$1001,MATCH(EF!B560,EF!$A$2:$A$1001,0))</f>
        <v>#N/A</v>
      </c>
      <c r="D560" s="29" t="e">
        <f t="array" ref="D560">INDEX(A!$B$2:$B$1001,MATCH(EF!C560,A!$A$2:$A$1001,0))</f>
        <v>#N/A</v>
      </c>
      <c r="E560" s="29" t="e">
        <f t="array" ref="E560">INDEX(A!$C$2:$C$1001,MATCH(EF!C560,A!$A$2:$A$1001,0))</f>
        <v>#N/A</v>
      </c>
      <c r="F560" s="29" t="e">
        <f t="array" ref="F560">INDEX(A!$D$2:$D$1001,MATCH(EF!C560,A!$A$2:$A$1001,0))</f>
        <v>#N/A</v>
      </c>
      <c r="G560" s="29" t="e">
        <f t="array" ref="G560">INDEX(A!$E$2:$E$1001,MATCH(EF!C560,A!$A$2:$A$1001,0))</f>
        <v>#N/A</v>
      </c>
      <c r="H560" s="29" t="e">
        <f t="array" ref="H560">INDEX(A!$F$2:$F$1001,MATCH(EF!C560,A!$A$2:$A$1001,0))</f>
        <v>#N/A</v>
      </c>
      <c r="I560" s="29" t="e">
        <f t="array" ref="I560">INDEX(A!$G$2:$G$1001,MATCH(EF!C560,A!$A$2:$A$1001,0))</f>
        <v>#N/A</v>
      </c>
      <c r="J560" s="29" t="e">
        <f t="array" ref="J560">INDEX(A!$H$2:$H$1001,MATCH(EF!C560,A!$A$2:$A$1001,0))</f>
        <v>#N/A</v>
      </c>
      <c r="K560" s="29" t="e">
        <f t="array" ref="K560">INDEX(A!$I$2:$I$1001,MATCH(EF!C560,A!$A$2:$A$1001,0))</f>
        <v>#N/A</v>
      </c>
      <c r="L560" s="29" t="e">
        <f t="array" ref="L560">INDEX(A!$J$2:$J$1001,MATCH(EF!C560,A!$A$2:$A$1001,0))</f>
        <v>#N/A</v>
      </c>
      <c r="M560" s="29" t="e">
        <f t="array" ref="M560">INDEX(A!$K$2:$K$1001,MATCH(EF!C560,A!$A$2:$A$1001,0))</f>
        <v>#N/A</v>
      </c>
      <c r="N560" s="29" t="e">
        <f t="array" ref="N560">INDEX(A!$L$2:$L$1001,MATCH(EF!C560,A!$A$2:$A$1001,0))</f>
        <v>#N/A</v>
      </c>
      <c r="O560" s="30" t="e">
        <f t="shared" si="4"/>
        <v>#N/A</v>
      </c>
      <c r="P560" s="30" t="e">
        <f t="shared" si="5"/>
        <v>#N/A</v>
      </c>
      <c r="Q560" s="30" t="e">
        <f t="array" ref="Q560">IF(O560="7",IF(P560="000","Sin región al ser un intermunicipal",INDEX(B!$C$2:$C$126,MATCH(EF!P560,B!$A$2:$A$126,0))),"Sin región al ser un ente Estatal")</f>
        <v>#N/A</v>
      </c>
      <c r="R560" s="31" t="e">
        <f t="array" ref="R560">IF(O560="7",IF(P560="000","N/A",INDEX(B!$D$2:$D$126,MATCH(EF!P560,B!$A$2:$A$126,0))),B!$D$127)</f>
        <v>#N/A</v>
      </c>
      <c r="S560" s="31" t="e">
        <f t="array" ref="S560">IF(O560="7",IF(P560="000","N/A",INDEX(B!$E$2:$E$126,MATCH(EF!P560,B!$A$2:$A$126,0))),B!$E$127)</f>
        <v>#N/A</v>
      </c>
    </row>
    <row r="561" spans="1:19" ht="15.75" customHeight="1">
      <c r="A561" s="23">
        <f>COUNTIF(A!$A$2:$A$1001,"&lt;="&amp;A!A561)</f>
        <v>0</v>
      </c>
      <c r="B561" s="24">
        <v>560</v>
      </c>
      <c r="C561" s="29" t="e">
        <f t="array" ref="C561">INDEX(A!$A$2:$A$1001,MATCH(EF!B561,EF!$A$2:$A$1001,0))</f>
        <v>#N/A</v>
      </c>
      <c r="D561" s="29" t="e">
        <f t="array" ref="D561">INDEX(A!$B$2:$B$1001,MATCH(EF!C561,A!$A$2:$A$1001,0))</f>
        <v>#N/A</v>
      </c>
      <c r="E561" s="29" t="e">
        <f t="array" ref="E561">INDEX(A!$C$2:$C$1001,MATCH(EF!C561,A!$A$2:$A$1001,0))</f>
        <v>#N/A</v>
      </c>
      <c r="F561" s="29" t="e">
        <f t="array" ref="F561">INDEX(A!$D$2:$D$1001,MATCH(EF!C561,A!$A$2:$A$1001,0))</f>
        <v>#N/A</v>
      </c>
      <c r="G561" s="29" t="e">
        <f t="array" ref="G561">INDEX(A!$E$2:$E$1001,MATCH(EF!C561,A!$A$2:$A$1001,0))</f>
        <v>#N/A</v>
      </c>
      <c r="H561" s="29" t="e">
        <f t="array" ref="H561">INDEX(A!$F$2:$F$1001,MATCH(EF!C561,A!$A$2:$A$1001,0))</f>
        <v>#N/A</v>
      </c>
      <c r="I561" s="29" t="e">
        <f t="array" ref="I561">INDEX(A!$G$2:$G$1001,MATCH(EF!C561,A!$A$2:$A$1001,0))</f>
        <v>#N/A</v>
      </c>
      <c r="J561" s="29" t="e">
        <f t="array" ref="J561">INDEX(A!$H$2:$H$1001,MATCH(EF!C561,A!$A$2:$A$1001,0))</f>
        <v>#N/A</v>
      </c>
      <c r="K561" s="29" t="e">
        <f t="array" ref="K561">INDEX(A!$I$2:$I$1001,MATCH(EF!C561,A!$A$2:$A$1001,0))</f>
        <v>#N/A</v>
      </c>
      <c r="L561" s="29" t="e">
        <f t="array" ref="L561">INDEX(A!$J$2:$J$1001,MATCH(EF!C561,A!$A$2:$A$1001,0))</f>
        <v>#N/A</v>
      </c>
      <c r="M561" s="29" t="e">
        <f t="array" ref="M561">INDEX(A!$K$2:$K$1001,MATCH(EF!C561,A!$A$2:$A$1001,0))</f>
        <v>#N/A</v>
      </c>
      <c r="N561" s="29" t="e">
        <f t="array" ref="N561">INDEX(A!$L$2:$L$1001,MATCH(EF!C561,A!$A$2:$A$1001,0))</f>
        <v>#N/A</v>
      </c>
      <c r="O561" s="30" t="e">
        <f t="shared" si="4"/>
        <v>#N/A</v>
      </c>
      <c r="P561" s="30" t="e">
        <f t="shared" si="5"/>
        <v>#N/A</v>
      </c>
      <c r="Q561" s="30" t="e">
        <f t="array" ref="Q561">IF(O561="7",IF(P561="000","Sin región al ser un intermunicipal",INDEX(B!$C$2:$C$126,MATCH(EF!P561,B!$A$2:$A$126,0))),"Sin región al ser un ente Estatal")</f>
        <v>#N/A</v>
      </c>
      <c r="R561" s="31" t="e">
        <f t="array" ref="R561">IF(O561="7",IF(P561="000","N/A",INDEX(B!$D$2:$D$126,MATCH(EF!P561,B!$A$2:$A$126,0))),B!$D$127)</f>
        <v>#N/A</v>
      </c>
      <c r="S561" s="31" t="e">
        <f t="array" ref="S561">IF(O561="7",IF(P561="000","N/A",INDEX(B!$E$2:$E$126,MATCH(EF!P561,B!$A$2:$A$126,0))),B!$E$127)</f>
        <v>#N/A</v>
      </c>
    </row>
    <row r="562" spans="1:19" ht="15.75" customHeight="1">
      <c r="A562" s="23">
        <f>COUNTIF(A!$A$2:$A$1001,"&lt;="&amp;A!A562)</f>
        <v>0</v>
      </c>
      <c r="B562" s="24">
        <v>561</v>
      </c>
      <c r="C562" s="29" t="e">
        <f t="array" ref="C562">INDEX(A!$A$2:$A$1001,MATCH(EF!B562,EF!$A$2:$A$1001,0))</f>
        <v>#N/A</v>
      </c>
      <c r="D562" s="29" t="e">
        <f t="array" ref="D562">INDEX(A!$B$2:$B$1001,MATCH(EF!C562,A!$A$2:$A$1001,0))</f>
        <v>#N/A</v>
      </c>
      <c r="E562" s="29" t="e">
        <f t="array" ref="E562">INDEX(A!$C$2:$C$1001,MATCH(EF!C562,A!$A$2:$A$1001,0))</f>
        <v>#N/A</v>
      </c>
      <c r="F562" s="29" t="e">
        <f t="array" ref="F562">INDEX(A!$D$2:$D$1001,MATCH(EF!C562,A!$A$2:$A$1001,0))</f>
        <v>#N/A</v>
      </c>
      <c r="G562" s="29" t="e">
        <f t="array" ref="G562">INDEX(A!$E$2:$E$1001,MATCH(EF!C562,A!$A$2:$A$1001,0))</f>
        <v>#N/A</v>
      </c>
      <c r="H562" s="29" t="e">
        <f t="array" ref="H562">INDEX(A!$F$2:$F$1001,MATCH(EF!C562,A!$A$2:$A$1001,0))</f>
        <v>#N/A</v>
      </c>
      <c r="I562" s="29" t="e">
        <f t="array" ref="I562">INDEX(A!$G$2:$G$1001,MATCH(EF!C562,A!$A$2:$A$1001,0))</f>
        <v>#N/A</v>
      </c>
      <c r="J562" s="29" t="e">
        <f t="array" ref="J562">INDEX(A!$H$2:$H$1001,MATCH(EF!C562,A!$A$2:$A$1001,0))</f>
        <v>#N/A</v>
      </c>
      <c r="K562" s="29" t="e">
        <f t="array" ref="K562">INDEX(A!$I$2:$I$1001,MATCH(EF!C562,A!$A$2:$A$1001,0))</f>
        <v>#N/A</v>
      </c>
      <c r="L562" s="29" t="e">
        <f t="array" ref="L562">INDEX(A!$J$2:$J$1001,MATCH(EF!C562,A!$A$2:$A$1001,0))</f>
        <v>#N/A</v>
      </c>
      <c r="M562" s="29" t="e">
        <f t="array" ref="M562">INDEX(A!$K$2:$K$1001,MATCH(EF!C562,A!$A$2:$A$1001,0))</f>
        <v>#N/A</v>
      </c>
      <c r="N562" s="29" t="e">
        <f t="array" ref="N562">INDEX(A!$L$2:$L$1001,MATCH(EF!C562,A!$A$2:$A$1001,0))</f>
        <v>#N/A</v>
      </c>
      <c r="O562" s="30" t="e">
        <f t="shared" si="4"/>
        <v>#N/A</v>
      </c>
      <c r="P562" s="30" t="e">
        <f t="shared" si="5"/>
        <v>#N/A</v>
      </c>
      <c r="Q562" s="30" t="e">
        <f t="array" ref="Q562">IF(O562="7",IF(P562="000","Sin región al ser un intermunicipal",INDEX(B!$C$2:$C$126,MATCH(EF!P562,B!$A$2:$A$126,0))),"Sin región al ser un ente Estatal")</f>
        <v>#N/A</v>
      </c>
      <c r="R562" s="31" t="e">
        <f t="array" ref="R562">IF(O562="7",IF(P562="000","N/A",INDEX(B!$D$2:$D$126,MATCH(EF!P562,B!$A$2:$A$126,0))),B!$D$127)</f>
        <v>#N/A</v>
      </c>
      <c r="S562" s="31" t="e">
        <f t="array" ref="S562">IF(O562="7",IF(P562="000","N/A",INDEX(B!$E$2:$E$126,MATCH(EF!P562,B!$A$2:$A$126,0))),B!$E$127)</f>
        <v>#N/A</v>
      </c>
    </row>
    <row r="563" spans="1:19" ht="15.75" customHeight="1">
      <c r="A563" s="23">
        <f>COUNTIF(A!$A$2:$A$1001,"&lt;="&amp;A!A563)</f>
        <v>0</v>
      </c>
      <c r="B563" s="24">
        <v>562</v>
      </c>
      <c r="C563" s="29" t="e">
        <f t="array" ref="C563">INDEX(A!$A$2:$A$1001,MATCH(EF!B563,EF!$A$2:$A$1001,0))</f>
        <v>#N/A</v>
      </c>
      <c r="D563" s="29" t="e">
        <f t="array" ref="D563">INDEX(A!$B$2:$B$1001,MATCH(EF!C563,A!$A$2:$A$1001,0))</f>
        <v>#N/A</v>
      </c>
      <c r="E563" s="29" t="e">
        <f t="array" ref="E563">INDEX(A!$C$2:$C$1001,MATCH(EF!C563,A!$A$2:$A$1001,0))</f>
        <v>#N/A</v>
      </c>
      <c r="F563" s="29" t="e">
        <f t="array" ref="F563">INDEX(A!$D$2:$D$1001,MATCH(EF!C563,A!$A$2:$A$1001,0))</f>
        <v>#N/A</v>
      </c>
      <c r="G563" s="29" t="e">
        <f t="array" ref="G563">INDEX(A!$E$2:$E$1001,MATCH(EF!C563,A!$A$2:$A$1001,0))</f>
        <v>#N/A</v>
      </c>
      <c r="H563" s="29" t="e">
        <f t="array" ref="H563">INDEX(A!$F$2:$F$1001,MATCH(EF!C563,A!$A$2:$A$1001,0))</f>
        <v>#N/A</v>
      </c>
      <c r="I563" s="29" t="e">
        <f t="array" ref="I563">INDEX(A!$G$2:$G$1001,MATCH(EF!C563,A!$A$2:$A$1001,0))</f>
        <v>#N/A</v>
      </c>
      <c r="J563" s="29" t="e">
        <f t="array" ref="J563">INDEX(A!$H$2:$H$1001,MATCH(EF!C563,A!$A$2:$A$1001,0))</f>
        <v>#N/A</v>
      </c>
      <c r="K563" s="29" t="e">
        <f t="array" ref="K563">INDEX(A!$I$2:$I$1001,MATCH(EF!C563,A!$A$2:$A$1001,0))</f>
        <v>#N/A</v>
      </c>
      <c r="L563" s="29" t="e">
        <f t="array" ref="L563">INDEX(A!$J$2:$J$1001,MATCH(EF!C563,A!$A$2:$A$1001,0))</f>
        <v>#N/A</v>
      </c>
      <c r="M563" s="29" t="e">
        <f t="array" ref="M563">INDEX(A!$K$2:$K$1001,MATCH(EF!C563,A!$A$2:$A$1001,0))</f>
        <v>#N/A</v>
      </c>
      <c r="N563" s="29" t="e">
        <f t="array" ref="N563">INDEX(A!$L$2:$L$1001,MATCH(EF!C563,A!$A$2:$A$1001,0))</f>
        <v>#N/A</v>
      </c>
      <c r="O563" s="30" t="e">
        <f t="shared" si="4"/>
        <v>#N/A</v>
      </c>
      <c r="P563" s="30" t="e">
        <f t="shared" si="5"/>
        <v>#N/A</v>
      </c>
      <c r="Q563" s="30" t="e">
        <f t="array" ref="Q563">IF(O563="7",IF(P563="000","Sin región al ser un intermunicipal",INDEX(B!$C$2:$C$126,MATCH(EF!P563,B!$A$2:$A$126,0))),"Sin región al ser un ente Estatal")</f>
        <v>#N/A</v>
      </c>
      <c r="R563" s="31" t="e">
        <f t="array" ref="R563">IF(O563="7",IF(P563="000","N/A",INDEX(B!$D$2:$D$126,MATCH(EF!P563,B!$A$2:$A$126,0))),B!$D$127)</f>
        <v>#N/A</v>
      </c>
      <c r="S563" s="31" t="e">
        <f t="array" ref="S563">IF(O563="7",IF(P563="000","N/A",INDEX(B!$E$2:$E$126,MATCH(EF!P563,B!$A$2:$A$126,0))),B!$E$127)</f>
        <v>#N/A</v>
      </c>
    </row>
    <row r="564" spans="1:19" ht="15.75" customHeight="1">
      <c r="A564" s="23">
        <f>COUNTIF(A!$A$2:$A$1001,"&lt;="&amp;A!A564)</f>
        <v>0</v>
      </c>
      <c r="B564" s="24">
        <v>563</v>
      </c>
      <c r="C564" s="29" t="e">
        <f t="array" ref="C564">INDEX(A!$A$2:$A$1001,MATCH(EF!B564,EF!$A$2:$A$1001,0))</f>
        <v>#N/A</v>
      </c>
      <c r="D564" s="29" t="e">
        <f t="array" ref="D564">INDEX(A!$B$2:$B$1001,MATCH(EF!C564,A!$A$2:$A$1001,0))</f>
        <v>#N/A</v>
      </c>
      <c r="E564" s="29" t="e">
        <f t="array" ref="E564">INDEX(A!$C$2:$C$1001,MATCH(EF!C564,A!$A$2:$A$1001,0))</f>
        <v>#N/A</v>
      </c>
      <c r="F564" s="29" t="e">
        <f t="array" ref="F564">INDEX(A!$D$2:$D$1001,MATCH(EF!C564,A!$A$2:$A$1001,0))</f>
        <v>#N/A</v>
      </c>
      <c r="G564" s="29" t="e">
        <f t="array" ref="G564">INDEX(A!$E$2:$E$1001,MATCH(EF!C564,A!$A$2:$A$1001,0))</f>
        <v>#N/A</v>
      </c>
      <c r="H564" s="29" t="e">
        <f t="array" ref="H564">INDEX(A!$F$2:$F$1001,MATCH(EF!C564,A!$A$2:$A$1001,0))</f>
        <v>#N/A</v>
      </c>
      <c r="I564" s="29" t="e">
        <f t="array" ref="I564">INDEX(A!$G$2:$G$1001,MATCH(EF!C564,A!$A$2:$A$1001,0))</f>
        <v>#N/A</v>
      </c>
      <c r="J564" s="29" t="e">
        <f t="array" ref="J564">INDEX(A!$H$2:$H$1001,MATCH(EF!C564,A!$A$2:$A$1001,0))</f>
        <v>#N/A</v>
      </c>
      <c r="K564" s="29" t="e">
        <f t="array" ref="K564">INDEX(A!$I$2:$I$1001,MATCH(EF!C564,A!$A$2:$A$1001,0))</f>
        <v>#N/A</v>
      </c>
      <c r="L564" s="29" t="e">
        <f t="array" ref="L564">INDEX(A!$J$2:$J$1001,MATCH(EF!C564,A!$A$2:$A$1001,0))</f>
        <v>#N/A</v>
      </c>
      <c r="M564" s="29" t="e">
        <f t="array" ref="M564">INDEX(A!$K$2:$K$1001,MATCH(EF!C564,A!$A$2:$A$1001,0))</f>
        <v>#N/A</v>
      </c>
      <c r="N564" s="29" t="e">
        <f t="array" ref="N564">INDEX(A!$L$2:$L$1001,MATCH(EF!C564,A!$A$2:$A$1001,0))</f>
        <v>#N/A</v>
      </c>
      <c r="O564" s="30" t="e">
        <f t="shared" si="4"/>
        <v>#N/A</v>
      </c>
      <c r="P564" s="30" t="e">
        <f t="shared" si="5"/>
        <v>#N/A</v>
      </c>
      <c r="Q564" s="30" t="e">
        <f t="array" ref="Q564">IF(O564="7",IF(P564="000","Sin región al ser un intermunicipal",INDEX(B!$C$2:$C$126,MATCH(EF!P564,B!$A$2:$A$126,0))),"Sin región al ser un ente Estatal")</f>
        <v>#N/A</v>
      </c>
      <c r="R564" s="31" t="e">
        <f t="array" ref="R564">IF(O564="7",IF(P564="000","N/A",INDEX(B!$D$2:$D$126,MATCH(EF!P564,B!$A$2:$A$126,0))),B!$D$127)</f>
        <v>#N/A</v>
      </c>
      <c r="S564" s="31" t="e">
        <f t="array" ref="S564">IF(O564="7",IF(P564="000","N/A",INDEX(B!$E$2:$E$126,MATCH(EF!P564,B!$A$2:$A$126,0))),B!$E$127)</f>
        <v>#N/A</v>
      </c>
    </row>
    <row r="565" spans="1:19" ht="15.75" customHeight="1">
      <c r="A565" s="23">
        <f>COUNTIF(A!$A$2:$A$1001,"&lt;="&amp;A!A565)</f>
        <v>0</v>
      </c>
      <c r="B565" s="24">
        <v>564</v>
      </c>
      <c r="C565" s="29" t="e">
        <f t="array" ref="C565">INDEX(A!$A$2:$A$1001,MATCH(EF!B565,EF!$A$2:$A$1001,0))</f>
        <v>#N/A</v>
      </c>
      <c r="D565" s="29" t="e">
        <f t="array" ref="D565">INDEX(A!$B$2:$B$1001,MATCH(EF!C565,A!$A$2:$A$1001,0))</f>
        <v>#N/A</v>
      </c>
      <c r="E565" s="29" t="e">
        <f t="array" ref="E565">INDEX(A!$C$2:$C$1001,MATCH(EF!C565,A!$A$2:$A$1001,0))</f>
        <v>#N/A</v>
      </c>
      <c r="F565" s="29" t="e">
        <f t="array" ref="F565">INDEX(A!$D$2:$D$1001,MATCH(EF!C565,A!$A$2:$A$1001,0))</f>
        <v>#N/A</v>
      </c>
      <c r="G565" s="29" t="e">
        <f t="array" ref="G565">INDEX(A!$E$2:$E$1001,MATCH(EF!C565,A!$A$2:$A$1001,0))</f>
        <v>#N/A</v>
      </c>
      <c r="H565" s="29" t="e">
        <f t="array" ref="H565">INDEX(A!$F$2:$F$1001,MATCH(EF!C565,A!$A$2:$A$1001,0))</f>
        <v>#N/A</v>
      </c>
      <c r="I565" s="29" t="e">
        <f t="array" ref="I565">INDEX(A!$G$2:$G$1001,MATCH(EF!C565,A!$A$2:$A$1001,0))</f>
        <v>#N/A</v>
      </c>
      <c r="J565" s="29" t="e">
        <f t="array" ref="J565">INDEX(A!$H$2:$H$1001,MATCH(EF!C565,A!$A$2:$A$1001,0))</f>
        <v>#N/A</v>
      </c>
      <c r="K565" s="29" t="e">
        <f t="array" ref="K565">INDEX(A!$I$2:$I$1001,MATCH(EF!C565,A!$A$2:$A$1001,0))</f>
        <v>#N/A</v>
      </c>
      <c r="L565" s="29" t="e">
        <f t="array" ref="L565">INDEX(A!$J$2:$J$1001,MATCH(EF!C565,A!$A$2:$A$1001,0))</f>
        <v>#N/A</v>
      </c>
      <c r="M565" s="29" t="e">
        <f t="array" ref="M565">INDEX(A!$K$2:$K$1001,MATCH(EF!C565,A!$A$2:$A$1001,0))</f>
        <v>#N/A</v>
      </c>
      <c r="N565" s="29" t="e">
        <f t="array" ref="N565">INDEX(A!$L$2:$L$1001,MATCH(EF!C565,A!$A$2:$A$1001,0))</f>
        <v>#N/A</v>
      </c>
      <c r="O565" s="30" t="e">
        <f t="shared" si="4"/>
        <v>#N/A</v>
      </c>
      <c r="P565" s="30" t="e">
        <f t="shared" si="5"/>
        <v>#N/A</v>
      </c>
      <c r="Q565" s="30" t="e">
        <f t="array" ref="Q565">IF(O565="7",IF(P565="000","Sin región al ser un intermunicipal",INDEX(B!$C$2:$C$126,MATCH(EF!P565,B!$A$2:$A$126,0))),"Sin región al ser un ente Estatal")</f>
        <v>#N/A</v>
      </c>
      <c r="R565" s="31" t="e">
        <f t="array" ref="R565">IF(O565="7",IF(P565="000","N/A",INDEX(B!$D$2:$D$126,MATCH(EF!P565,B!$A$2:$A$126,0))),B!$D$127)</f>
        <v>#N/A</v>
      </c>
      <c r="S565" s="31" t="e">
        <f t="array" ref="S565">IF(O565="7",IF(P565="000","N/A",INDEX(B!$E$2:$E$126,MATCH(EF!P565,B!$A$2:$A$126,0))),B!$E$127)</f>
        <v>#N/A</v>
      </c>
    </row>
    <row r="566" spans="1:19" ht="15.75" customHeight="1">
      <c r="A566" s="23">
        <f>COUNTIF(A!$A$2:$A$1001,"&lt;="&amp;A!A566)</f>
        <v>0</v>
      </c>
      <c r="B566" s="24">
        <v>565</v>
      </c>
      <c r="C566" s="29" t="e">
        <f t="array" ref="C566">INDEX(A!$A$2:$A$1001,MATCH(EF!B566,EF!$A$2:$A$1001,0))</f>
        <v>#N/A</v>
      </c>
      <c r="D566" s="29" t="e">
        <f t="array" ref="D566">INDEX(A!$B$2:$B$1001,MATCH(EF!C566,A!$A$2:$A$1001,0))</f>
        <v>#N/A</v>
      </c>
      <c r="E566" s="29" t="e">
        <f t="array" ref="E566">INDEX(A!$C$2:$C$1001,MATCH(EF!C566,A!$A$2:$A$1001,0))</f>
        <v>#N/A</v>
      </c>
      <c r="F566" s="29" t="e">
        <f t="array" ref="F566">INDEX(A!$D$2:$D$1001,MATCH(EF!C566,A!$A$2:$A$1001,0))</f>
        <v>#N/A</v>
      </c>
      <c r="G566" s="29" t="e">
        <f t="array" ref="G566">INDEX(A!$E$2:$E$1001,MATCH(EF!C566,A!$A$2:$A$1001,0))</f>
        <v>#N/A</v>
      </c>
      <c r="H566" s="29" t="e">
        <f t="array" ref="H566">INDEX(A!$F$2:$F$1001,MATCH(EF!C566,A!$A$2:$A$1001,0))</f>
        <v>#N/A</v>
      </c>
      <c r="I566" s="29" t="e">
        <f t="array" ref="I566">INDEX(A!$G$2:$G$1001,MATCH(EF!C566,A!$A$2:$A$1001,0))</f>
        <v>#N/A</v>
      </c>
      <c r="J566" s="29" t="e">
        <f t="array" ref="J566">INDEX(A!$H$2:$H$1001,MATCH(EF!C566,A!$A$2:$A$1001,0))</f>
        <v>#N/A</v>
      </c>
      <c r="K566" s="29" t="e">
        <f t="array" ref="K566">INDEX(A!$I$2:$I$1001,MATCH(EF!C566,A!$A$2:$A$1001,0))</f>
        <v>#N/A</v>
      </c>
      <c r="L566" s="29" t="e">
        <f t="array" ref="L566">INDEX(A!$J$2:$J$1001,MATCH(EF!C566,A!$A$2:$A$1001,0))</f>
        <v>#N/A</v>
      </c>
      <c r="M566" s="29" t="e">
        <f t="array" ref="M566">INDEX(A!$K$2:$K$1001,MATCH(EF!C566,A!$A$2:$A$1001,0))</f>
        <v>#N/A</v>
      </c>
      <c r="N566" s="29" t="e">
        <f t="array" ref="N566">INDEX(A!$L$2:$L$1001,MATCH(EF!C566,A!$A$2:$A$1001,0))</f>
        <v>#N/A</v>
      </c>
      <c r="O566" s="30" t="e">
        <f t="shared" si="4"/>
        <v>#N/A</v>
      </c>
      <c r="P566" s="30" t="e">
        <f t="shared" si="5"/>
        <v>#N/A</v>
      </c>
      <c r="Q566" s="30" t="e">
        <f t="array" ref="Q566">IF(O566="7",IF(P566="000","Sin región al ser un intermunicipal",INDEX(B!$C$2:$C$126,MATCH(EF!P566,B!$A$2:$A$126,0))),"Sin región al ser un ente Estatal")</f>
        <v>#N/A</v>
      </c>
      <c r="R566" s="31" t="e">
        <f t="array" ref="R566">IF(O566="7",IF(P566="000","N/A",INDEX(B!$D$2:$D$126,MATCH(EF!P566,B!$A$2:$A$126,0))),B!$D$127)</f>
        <v>#N/A</v>
      </c>
      <c r="S566" s="31" t="e">
        <f t="array" ref="S566">IF(O566="7",IF(P566="000","N/A",INDEX(B!$E$2:$E$126,MATCH(EF!P566,B!$A$2:$A$126,0))),B!$E$127)</f>
        <v>#N/A</v>
      </c>
    </row>
    <row r="567" spans="1:19" ht="15.75" customHeight="1">
      <c r="A567" s="23">
        <f>COUNTIF(A!$A$2:$A$1001,"&lt;="&amp;A!A567)</f>
        <v>0</v>
      </c>
      <c r="B567" s="24">
        <v>566</v>
      </c>
      <c r="C567" s="29" t="e">
        <f t="array" ref="C567">INDEX(A!$A$2:$A$1001,MATCH(EF!B567,EF!$A$2:$A$1001,0))</f>
        <v>#N/A</v>
      </c>
      <c r="D567" s="29" t="e">
        <f t="array" ref="D567">INDEX(A!$B$2:$B$1001,MATCH(EF!C567,A!$A$2:$A$1001,0))</f>
        <v>#N/A</v>
      </c>
      <c r="E567" s="29" t="e">
        <f t="array" ref="E567">INDEX(A!$C$2:$C$1001,MATCH(EF!C567,A!$A$2:$A$1001,0))</f>
        <v>#N/A</v>
      </c>
      <c r="F567" s="29" t="e">
        <f t="array" ref="F567">INDEX(A!$D$2:$D$1001,MATCH(EF!C567,A!$A$2:$A$1001,0))</f>
        <v>#N/A</v>
      </c>
      <c r="G567" s="29" t="e">
        <f t="array" ref="G567">INDEX(A!$E$2:$E$1001,MATCH(EF!C567,A!$A$2:$A$1001,0))</f>
        <v>#N/A</v>
      </c>
      <c r="H567" s="29" t="e">
        <f t="array" ref="H567">INDEX(A!$F$2:$F$1001,MATCH(EF!C567,A!$A$2:$A$1001,0))</f>
        <v>#N/A</v>
      </c>
      <c r="I567" s="29" t="e">
        <f t="array" ref="I567">INDEX(A!$G$2:$G$1001,MATCH(EF!C567,A!$A$2:$A$1001,0))</f>
        <v>#N/A</v>
      </c>
      <c r="J567" s="29" t="e">
        <f t="array" ref="J567">INDEX(A!$H$2:$H$1001,MATCH(EF!C567,A!$A$2:$A$1001,0))</f>
        <v>#N/A</v>
      </c>
      <c r="K567" s="29" t="e">
        <f t="array" ref="K567">INDEX(A!$I$2:$I$1001,MATCH(EF!C567,A!$A$2:$A$1001,0))</f>
        <v>#N/A</v>
      </c>
      <c r="L567" s="29" t="e">
        <f t="array" ref="L567">INDEX(A!$J$2:$J$1001,MATCH(EF!C567,A!$A$2:$A$1001,0))</f>
        <v>#N/A</v>
      </c>
      <c r="M567" s="29" t="e">
        <f t="array" ref="M567">INDEX(A!$K$2:$K$1001,MATCH(EF!C567,A!$A$2:$A$1001,0))</f>
        <v>#N/A</v>
      </c>
      <c r="N567" s="29" t="e">
        <f t="array" ref="N567">INDEX(A!$L$2:$L$1001,MATCH(EF!C567,A!$A$2:$A$1001,0))</f>
        <v>#N/A</v>
      </c>
      <c r="O567" s="30" t="e">
        <f t="shared" si="4"/>
        <v>#N/A</v>
      </c>
      <c r="P567" s="30" t="e">
        <f t="shared" si="5"/>
        <v>#N/A</v>
      </c>
      <c r="Q567" s="30" t="e">
        <f t="array" ref="Q567">IF(O567="7",IF(P567="000","Sin región al ser un intermunicipal",INDEX(B!$C$2:$C$126,MATCH(EF!P567,B!$A$2:$A$126,0))),"Sin región al ser un ente Estatal")</f>
        <v>#N/A</v>
      </c>
      <c r="R567" s="31" t="e">
        <f t="array" ref="R567">IF(O567="7",IF(P567="000","N/A",INDEX(B!$D$2:$D$126,MATCH(EF!P567,B!$A$2:$A$126,0))),B!$D$127)</f>
        <v>#N/A</v>
      </c>
      <c r="S567" s="31" t="e">
        <f t="array" ref="S567">IF(O567="7",IF(P567="000","N/A",INDEX(B!$E$2:$E$126,MATCH(EF!P567,B!$A$2:$A$126,0))),B!$E$127)</f>
        <v>#N/A</v>
      </c>
    </row>
    <row r="568" spans="1:19" ht="15.75" customHeight="1">
      <c r="A568" s="23">
        <f>COUNTIF(A!$A$2:$A$1001,"&lt;="&amp;A!A568)</f>
        <v>0</v>
      </c>
      <c r="B568" s="24">
        <v>567</v>
      </c>
      <c r="C568" s="29" t="e">
        <f t="array" ref="C568">INDEX(A!$A$2:$A$1001,MATCH(EF!B568,EF!$A$2:$A$1001,0))</f>
        <v>#N/A</v>
      </c>
      <c r="D568" s="29" t="e">
        <f t="array" ref="D568">INDEX(A!$B$2:$B$1001,MATCH(EF!C568,A!$A$2:$A$1001,0))</f>
        <v>#N/A</v>
      </c>
      <c r="E568" s="29" t="e">
        <f t="array" ref="E568">INDEX(A!$C$2:$C$1001,MATCH(EF!C568,A!$A$2:$A$1001,0))</f>
        <v>#N/A</v>
      </c>
      <c r="F568" s="29" t="e">
        <f t="array" ref="F568">INDEX(A!$D$2:$D$1001,MATCH(EF!C568,A!$A$2:$A$1001,0))</f>
        <v>#N/A</v>
      </c>
      <c r="G568" s="29" t="e">
        <f t="array" ref="G568">INDEX(A!$E$2:$E$1001,MATCH(EF!C568,A!$A$2:$A$1001,0))</f>
        <v>#N/A</v>
      </c>
      <c r="H568" s="29" t="e">
        <f t="array" ref="H568">INDEX(A!$F$2:$F$1001,MATCH(EF!C568,A!$A$2:$A$1001,0))</f>
        <v>#N/A</v>
      </c>
      <c r="I568" s="29" t="e">
        <f t="array" ref="I568">INDEX(A!$G$2:$G$1001,MATCH(EF!C568,A!$A$2:$A$1001,0))</f>
        <v>#N/A</v>
      </c>
      <c r="J568" s="29" t="e">
        <f t="array" ref="J568">INDEX(A!$H$2:$H$1001,MATCH(EF!C568,A!$A$2:$A$1001,0))</f>
        <v>#N/A</v>
      </c>
      <c r="K568" s="29" t="e">
        <f t="array" ref="K568">INDEX(A!$I$2:$I$1001,MATCH(EF!C568,A!$A$2:$A$1001,0))</f>
        <v>#N/A</v>
      </c>
      <c r="L568" s="29" t="e">
        <f t="array" ref="L568">INDEX(A!$J$2:$J$1001,MATCH(EF!C568,A!$A$2:$A$1001,0))</f>
        <v>#N/A</v>
      </c>
      <c r="M568" s="29" t="e">
        <f t="array" ref="M568">INDEX(A!$K$2:$K$1001,MATCH(EF!C568,A!$A$2:$A$1001,0))</f>
        <v>#N/A</v>
      </c>
      <c r="N568" s="29" t="e">
        <f t="array" ref="N568">INDEX(A!$L$2:$L$1001,MATCH(EF!C568,A!$A$2:$A$1001,0))</f>
        <v>#N/A</v>
      </c>
      <c r="O568" s="30" t="e">
        <f t="shared" si="4"/>
        <v>#N/A</v>
      </c>
      <c r="P568" s="30" t="e">
        <f t="shared" si="5"/>
        <v>#N/A</v>
      </c>
      <c r="Q568" s="30" t="e">
        <f t="array" ref="Q568">IF(O568="7",IF(P568="000","Sin región al ser un intermunicipal",INDEX(B!$C$2:$C$126,MATCH(EF!P568,B!$A$2:$A$126,0))),"Sin región al ser un ente Estatal")</f>
        <v>#N/A</v>
      </c>
      <c r="R568" s="31" t="e">
        <f t="array" ref="R568">IF(O568="7",IF(P568="000","N/A",INDEX(B!$D$2:$D$126,MATCH(EF!P568,B!$A$2:$A$126,0))),B!$D$127)</f>
        <v>#N/A</v>
      </c>
      <c r="S568" s="31" t="e">
        <f t="array" ref="S568">IF(O568="7",IF(P568="000","N/A",INDEX(B!$E$2:$E$126,MATCH(EF!P568,B!$A$2:$A$126,0))),B!$E$127)</f>
        <v>#N/A</v>
      </c>
    </row>
    <row r="569" spans="1:19" ht="15.75" customHeight="1">
      <c r="A569" s="23">
        <f>COUNTIF(A!$A$2:$A$1001,"&lt;="&amp;A!A569)</f>
        <v>0</v>
      </c>
      <c r="B569" s="24">
        <v>568</v>
      </c>
      <c r="C569" s="29" t="e">
        <f t="array" ref="C569">INDEX(A!$A$2:$A$1001,MATCH(EF!B569,EF!$A$2:$A$1001,0))</f>
        <v>#N/A</v>
      </c>
      <c r="D569" s="29" t="e">
        <f t="array" ref="D569">INDEX(A!$B$2:$B$1001,MATCH(EF!C569,A!$A$2:$A$1001,0))</f>
        <v>#N/A</v>
      </c>
      <c r="E569" s="29" t="e">
        <f t="array" ref="E569">INDEX(A!$C$2:$C$1001,MATCH(EF!C569,A!$A$2:$A$1001,0))</f>
        <v>#N/A</v>
      </c>
      <c r="F569" s="29" t="e">
        <f t="array" ref="F569">INDEX(A!$D$2:$D$1001,MATCH(EF!C569,A!$A$2:$A$1001,0))</f>
        <v>#N/A</v>
      </c>
      <c r="G569" s="29" t="e">
        <f t="array" ref="G569">INDEX(A!$E$2:$E$1001,MATCH(EF!C569,A!$A$2:$A$1001,0))</f>
        <v>#N/A</v>
      </c>
      <c r="H569" s="29" t="e">
        <f t="array" ref="H569">INDEX(A!$F$2:$F$1001,MATCH(EF!C569,A!$A$2:$A$1001,0))</f>
        <v>#N/A</v>
      </c>
      <c r="I569" s="29" t="e">
        <f t="array" ref="I569">INDEX(A!$G$2:$G$1001,MATCH(EF!C569,A!$A$2:$A$1001,0))</f>
        <v>#N/A</v>
      </c>
      <c r="J569" s="29" t="e">
        <f t="array" ref="J569">INDEX(A!$H$2:$H$1001,MATCH(EF!C569,A!$A$2:$A$1001,0))</f>
        <v>#N/A</v>
      </c>
      <c r="K569" s="29" t="e">
        <f t="array" ref="K569">INDEX(A!$I$2:$I$1001,MATCH(EF!C569,A!$A$2:$A$1001,0))</f>
        <v>#N/A</v>
      </c>
      <c r="L569" s="29" t="e">
        <f t="array" ref="L569">INDEX(A!$J$2:$J$1001,MATCH(EF!C569,A!$A$2:$A$1001,0))</f>
        <v>#N/A</v>
      </c>
      <c r="M569" s="29" t="e">
        <f t="array" ref="M569">INDEX(A!$K$2:$K$1001,MATCH(EF!C569,A!$A$2:$A$1001,0))</f>
        <v>#N/A</v>
      </c>
      <c r="N569" s="29" t="e">
        <f t="array" ref="N569">INDEX(A!$L$2:$L$1001,MATCH(EF!C569,A!$A$2:$A$1001,0))</f>
        <v>#N/A</v>
      </c>
      <c r="O569" s="30" t="e">
        <f t="shared" si="4"/>
        <v>#N/A</v>
      </c>
      <c r="P569" s="30" t="e">
        <f t="shared" si="5"/>
        <v>#N/A</v>
      </c>
      <c r="Q569" s="30" t="e">
        <f t="array" ref="Q569">IF(O569="7",IF(P569="000","Sin región al ser un intermunicipal",INDEX(B!$C$2:$C$126,MATCH(EF!P569,B!$A$2:$A$126,0))),"Sin región al ser un ente Estatal")</f>
        <v>#N/A</v>
      </c>
      <c r="R569" s="31" t="e">
        <f t="array" ref="R569">IF(O569="7",IF(P569="000","N/A",INDEX(B!$D$2:$D$126,MATCH(EF!P569,B!$A$2:$A$126,0))),B!$D$127)</f>
        <v>#N/A</v>
      </c>
      <c r="S569" s="31" t="e">
        <f t="array" ref="S569">IF(O569="7",IF(P569="000","N/A",INDEX(B!$E$2:$E$126,MATCH(EF!P569,B!$A$2:$A$126,0))),B!$E$127)</f>
        <v>#N/A</v>
      </c>
    </row>
    <row r="570" spans="1:19" ht="15.75" customHeight="1">
      <c r="A570" s="23">
        <f>COUNTIF(A!$A$2:$A$1001,"&lt;="&amp;A!A570)</f>
        <v>0</v>
      </c>
      <c r="B570" s="24">
        <v>569</v>
      </c>
      <c r="C570" s="29" t="e">
        <f t="array" ref="C570">INDEX(A!$A$2:$A$1001,MATCH(EF!B570,EF!$A$2:$A$1001,0))</f>
        <v>#N/A</v>
      </c>
      <c r="D570" s="29" t="e">
        <f t="array" ref="D570">INDEX(A!$B$2:$B$1001,MATCH(EF!C570,A!$A$2:$A$1001,0))</f>
        <v>#N/A</v>
      </c>
      <c r="E570" s="29" t="e">
        <f t="array" ref="E570">INDEX(A!$C$2:$C$1001,MATCH(EF!C570,A!$A$2:$A$1001,0))</f>
        <v>#N/A</v>
      </c>
      <c r="F570" s="29" t="e">
        <f t="array" ref="F570">INDEX(A!$D$2:$D$1001,MATCH(EF!C570,A!$A$2:$A$1001,0))</f>
        <v>#N/A</v>
      </c>
      <c r="G570" s="29" t="e">
        <f t="array" ref="G570">INDEX(A!$E$2:$E$1001,MATCH(EF!C570,A!$A$2:$A$1001,0))</f>
        <v>#N/A</v>
      </c>
      <c r="H570" s="29" t="e">
        <f t="array" ref="H570">INDEX(A!$F$2:$F$1001,MATCH(EF!C570,A!$A$2:$A$1001,0))</f>
        <v>#N/A</v>
      </c>
      <c r="I570" s="29" t="e">
        <f t="array" ref="I570">INDEX(A!$G$2:$G$1001,MATCH(EF!C570,A!$A$2:$A$1001,0))</f>
        <v>#N/A</v>
      </c>
      <c r="J570" s="29" t="e">
        <f t="array" ref="J570">INDEX(A!$H$2:$H$1001,MATCH(EF!C570,A!$A$2:$A$1001,0))</f>
        <v>#N/A</v>
      </c>
      <c r="K570" s="29" t="e">
        <f t="array" ref="K570">INDEX(A!$I$2:$I$1001,MATCH(EF!C570,A!$A$2:$A$1001,0))</f>
        <v>#N/A</v>
      </c>
      <c r="L570" s="29" t="e">
        <f t="array" ref="L570">INDEX(A!$J$2:$J$1001,MATCH(EF!C570,A!$A$2:$A$1001,0))</f>
        <v>#N/A</v>
      </c>
      <c r="M570" s="29" t="e">
        <f t="array" ref="M570">INDEX(A!$K$2:$K$1001,MATCH(EF!C570,A!$A$2:$A$1001,0))</f>
        <v>#N/A</v>
      </c>
      <c r="N570" s="29" t="e">
        <f t="array" ref="N570">INDEX(A!$L$2:$L$1001,MATCH(EF!C570,A!$A$2:$A$1001,0))</f>
        <v>#N/A</v>
      </c>
      <c r="O570" s="30" t="e">
        <f t="shared" si="4"/>
        <v>#N/A</v>
      </c>
      <c r="P570" s="30" t="e">
        <f t="shared" si="5"/>
        <v>#N/A</v>
      </c>
      <c r="Q570" s="30" t="e">
        <f t="array" ref="Q570">IF(O570="7",IF(P570="000","Sin región al ser un intermunicipal",INDEX(B!$C$2:$C$126,MATCH(EF!P570,B!$A$2:$A$126,0))),"Sin región al ser un ente Estatal")</f>
        <v>#N/A</v>
      </c>
      <c r="R570" s="31" t="e">
        <f t="array" ref="R570">IF(O570="7",IF(P570="000","N/A",INDEX(B!$D$2:$D$126,MATCH(EF!P570,B!$A$2:$A$126,0))),B!$D$127)</f>
        <v>#N/A</v>
      </c>
      <c r="S570" s="31" t="e">
        <f t="array" ref="S570">IF(O570="7",IF(P570="000","N/A",INDEX(B!$E$2:$E$126,MATCH(EF!P570,B!$A$2:$A$126,0))),B!$E$127)</f>
        <v>#N/A</v>
      </c>
    </row>
    <row r="571" spans="1:19" ht="15.75" customHeight="1">
      <c r="A571" s="23">
        <f>COUNTIF(A!$A$2:$A$1001,"&lt;="&amp;A!A571)</f>
        <v>0</v>
      </c>
      <c r="B571" s="24">
        <v>570</v>
      </c>
      <c r="C571" s="29" t="e">
        <f t="array" ref="C571">INDEX(A!$A$2:$A$1001,MATCH(EF!B571,EF!$A$2:$A$1001,0))</f>
        <v>#N/A</v>
      </c>
      <c r="D571" s="29" t="e">
        <f t="array" ref="D571">INDEX(A!$B$2:$B$1001,MATCH(EF!C571,A!$A$2:$A$1001,0))</f>
        <v>#N/A</v>
      </c>
      <c r="E571" s="29" t="e">
        <f t="array" ref="E571">INDEX(A!$C$2:$C$1001,MATCH(EF!C571,A!$A$2:$A$1001,0))</f>
        <v>#N/A</v>
      </c>
      <c r="F571" s="29" t="e">
        <f t="array" ref="F571">INDEX(A!$D$2:$D$1001,MATCH(EF!C571,A!$A$2:$A$1001,0))</f>
        <v>#N/A</v>
      </c>
      <c r="G571" s="29" t="e">
        <f t="array" ref="G571">INDEX(A!$E$2:$E$1001,MATCH(EF!C571,A!$A$2:$A$1001,0))</f>
        <v>#N/A</v>
      </c>
      <c r="H571" s="29" t="e">
        <f t="array" ref="H571">INDEX(A!$F$2:$F$1001,MATCH(EF!C571,A!$A$2:$A$1001,0))</f>
        <v>#N/A</v>
      </c>
      <c r="I571" s="29" t="e">
        <f t="array" ref="I571">INDEX(A!$G$2:$G$1001,MATCH(EF!C571,A!$A$2:$A$1001,0))</f>
        <v>#N/A</v>
      </c>
      <c r="J571" s="29" t="e">
        <f t="array" ref="J571">INDEX(A!$H$2:$H$1001,MATCH(EF!C571,A!$A$2:$A$1001,0))</f>
        <v>#N/A</v>
      </c>
      <c r="K571" s="29" t="e">
        <f t="array" ref="K571">INDEX(A!$I$2:$I$1001,MATCH(EF!C571,A!$A$2:$A$1001,0))</f>
        <v>#N/A</v>
      </c>
      <c r="L571" s="29" t="e">
        <f t="array" ref="L571">INDEX(A!$J$2:$J$1001,MATCH(EF!C571,A!$A$2:$A$1001,0))</f>
        <v>#N/A</v>
      </c>
      <c r="M571" s="29" t="e">
        <f t="array" ref="M571">INDEX(A!$K$2:$K$1001,MATCH(EF!C571,A!$A$2:$A$1001,0))</f>
        <v>#N/A</v>
      </c>
      <c r="N571" s="29" t="e">
        <f t="array" ref="N571">INDEX(A!$L$2:$L$1001,MATCH(EF!C571,A!$A$2:$A$1001,0))</f>
        <v>#N/A</v>
      </c>
      <c r="O571" s="30" t="e">
        <f t="shared" si="4"/>
        <v>#N/A</v>
      </c>
      <c r="P571" s="30" t="e">
        <f t="shared" si="5"/>
        <v>#N/A</v>
      </c>
      <c r="Q571" s="30" t="e">
        <f t="array" ref="Q571">IF(O571="7",IF(P571="000","Sin región al ser un intermunicipal",INDEX(B!$C$2:$C$126,MATCH(EF!P571,B!$A$2:$A$126,0))),"Sin región al ser un ente Estatal")</f>
        <v>#N/A</v>
      </c>
      <c r="R571" s="31" t="e">
        <f t="array" ref="R571">IF(O571="7",IF(P571="000","N/A",INDEX(B!$D$2:$D$126,MATCH(EF!P571,B!$A$2:$A$126,0))),B!$D$127)</f>
        <v>#N/A</v>
      </c>
      <c r="S571" s="31" t="e">
        <f t="array" ref="S571">IF(O571="7",IF(P571="000","N/A",INDEX(B!$E$2:$E$126,MATCH(EF!P571,B!$A$2:$A$126,0))),B!$E$127)</f>
        <v>#N/A</v>
      </c>
    </row>
    <row r="572" spans="1:19" ht="15.75" customHeight="1">
      <c r="A572" s="23">
        <f>COUNTIF(A!$A$2:$A$1001,"&lt;="&amp;A!A572)</f>
        <v>0</v>
      </c>
      <c r="B572" s="24">
        <v>571</v>
      </c>
      <c r="C572" s="29" t="e">
        <f t="array" ref="C572">INDEX(A!$A$2:$A$1001,MATCH(EF!B572,EF!$A$2:$A$1001,0))</f>
        <v>#N/A</v>
      </c>
      <c r="D572" s="29" t="e">
        <f t="array" ref="D572">INDEX(A!$B$2:$B$1001,MATCH(EF!C572,A!$A$2:$A$1001,0))</f>
        <v>#N/A</v>
      </c>
      <c r="E572" s="29" t="e">
        <f t="array" ref="E572">INDEX(A!$C$2:$C$1001,MATCH(EF!C572,A!$A$2:$A$1001,0))</f>
        <v>#N/A</v>
      </c>
      <c r="F572" s="29" t="e">
        <f t="array" ref="F572">INDEX(A!$D$2:$D$1001,MATCH(EF!C572,A!$A$2:$A$1001,0))</f>
        <v>#N/A</v>
      </c>
      <c r="G572" s="29" t="e">
        <f t="array" ref="G572">INDEX(A!$E$2:$E$1001,MATCH(EF!C572,A!$A$2:$A$1001,0))</f>
        <v>#N/A</v>
      </c>
      <c r="H572" s="29" t="e">
        <f t="array" ref="H572">INDEX(A!$F$2:$F$1001,MATCH(EF!C572,A!$A$2:$A$1001,0))</f>
        <v>#N/A</v>
      </c>
      <c r="I572" s="29" t="e">
        <f t="array" ref="I572">INDEX(A!$G$2:$G$1001,MATCH(EF!C572,A!$A$2:$A$1001,0))</f>
        <v>#N/A</v>
      </c>
      <c r="J572" s="29" t="e">
        <f t="array" ref="J572">INDEX(A!$H$2:$H$1001,MATCH(EF!C572,A!$A$2:$A$1001,0))</f>
        <v>#N/A</v>
      </c>
      <c r="K572" s="29" t="e">
        <f t="array" ref="K572">INDEX(A!$I$2:$I$1001,MATCH(EF!C572,A!$A$2:$A$1001,0))</f>
        <v>#N/A</v>
      </c>
      <c r="L572" s="29" t="e">
        <f t="array" ref="L572">INDEX(A!$J$2:$J$1001,MATCH(EF!C572,A!$A$2:$A$1001,0))</f>
        <v>#N/A</v>
      </c>
      <c r="M572" s="29" t="e">
        <f t="array" ref="M572">INDEX(A!$K$2:$K$1001,MATCH(EF!C572,A!$A$2:$A$1001,0))</f>
        <v>#N/A</v>
      </c>
      <c r="N572" s="29" t="e">
        <f t="array" ref="N572">INDEX(A!$L$2:$L$1001,MATCH(EF!C572,A!$A$2:$A$1001,0))</f>
        <v>#N/A</v>
      </c>
      <c r="O572" s="30" t="e">
        <f t="shared" si="4"/>
        <v>#N/A</v>
      </c>
      <c r="P572" s="30" t="e">
        <f t="shared" si="5"/>
        <v>#N/A</v>
      </c>
      <c r="Q572" s="30" t="e">
        <f t="array" ref="Q572">IF(O572="7",IF(P572="000","Sin región al ser un intermunicipal",INDEX(B!$C$2:$C$126,MATCH(EF!P572,B!$A$2:$A$126,0))),"Sin región al ser un ente Estatal")</f>
        <v>#N/A</v>
      </c>
      <c r="R572" s="31" t="e">
        <f t="array" ref="R572">IF(O572="7",IF(P572="000","N/A",INDEX(B!$D$2:$D$126,MATCH(EF!P572,B!$A$2:$A$126,0))),B!$D$127)</f>
        <v>#N/A</v>
      </c>
      <c r="S572" s="31" t="e">
        <f t="array" ref="S572">IF(O572="7",IF(P572="000","N/A",INDEX(B!$E$2:$E$126,MATCH(EF!P572,B!$A$2:$A$126,0))),B!$E$127)</f>
        <v>#N/A</v>
      </c>
    </row>
    <row r="573" spans="1:19" ht="15.75" customHeight="1">
      <c r="A573" s="23">
        <f>COUNTIF(A!$A$2:$A$1001,"&lt;="&amp;A!A573)</f>
        <v>0</v>
      </c>
      <c r="B573" s="24">
        <v>572</v>
      </c>
      <c r="C573" s="29" t="e">
        <f t="array" ref="C573">INDEX(A!$A$2:$A$1001,MATCH(EF!B573,EF!$A$2:$A$1001,0))</f>
        <v>#N/A</v>
      </c>
      <c r="D573" s="29" t="e">
        <f t="array" ref="D573">INDEX(A!$B$2:$B$1001,MATCH(EF!C573,A!$A$2:$A$1001,0))</f>
        <v>#N/A</v>
      </c>
      <c r="E573" s="29" t="e">
        <f t="array" ref="E573">INDEX(A!$C$2:$C$1001,MATCH(EF!C573,A!$A$2:$A$1001,0))</f>
        <v>#N/A</v>
      </c>
      <c r="F573" s="29" t="e">
        <f t="array" ref="F573">INDEX(A!$D$2:$D$1001,MATCH(EF!C573,A!$A$2:$A$1001,0))</f>
        <v>#N/A</v>
      </c>
      <c r="G573" s="29" t="e">
        <f t="array" ref="G573">INDEX(A!$E$2:$E$1001,MATCH(EF!C573,A!$A$2:$A$1001,0))</f>
        <v>#N/A</v>
      </c>
      <c r="H573" s="29" t="e">
        <f t="array" ref="H573">INDEX(A!$F$2:$F$1001,MATCH(EF!C573,A!$A$2:$A$1001,0))</f>
        <v>#N/A</v>
      </c>
      <c r="I573" s="29" t="e">
        <f t="array" ref="I573">INDEX(A!$G$2:$G$1001,MATCH(EF!C573,A!$A$2:$A$1001,0))</f>
        <v>#N/A</v>
      </c>
      <c r="J573" s="29" t="e">
        <f t="array" ref="J573">INDEX(A!$H$2:$H$1001,MATCH(EF!C573,A!$A$2:$A$1001,0))</f>
        <v>#N/A</v>
      </c>
      <c r="K573" s="29" t="e">
        <f t="array" ref="K573">INDEX(A!$I$2:$I$1001,MATCH(EF!C573,A!$A$2:$A$1001,0))</f>
        <v>#N/A</v>
      </c>
      <c r="L573" s="29" t="e">
        <f t="array" ref="L573">INDEX(A!$J$2:$J$1001,MATCH(EF!C573,A!$A$2:$A$1001,0))</f>
        <v>#N/A</v>
      </c>
      <c r="M573" s="29" t="e">
        <f t="array" ref="M573">INDEX(A!$K$2:$K$1001,MATCH(EF!C573,A!$A$2:$A$1001,0))</f>
        <v>#N/A</v>
      </c>
      <c r="N573" s="29" t="e">
        <f t="array" ref="N573">INDEX(A!$L$2:$L$1001,MATCH(EF!C573,A!$A$2:$A$1001,0))</f>
        <v>#N/A</v>
      </c>
      <c r="O573" s="30" t="e">
        <f t="shared" si="4"/>
        <v>#N/A</v>
      </c>
      <c r="P573" s="30" t="e">
        <f t="shared" si="5"/>
        <v>#N/A</v>
      </c>
      <c r="Q573" s="30" t="e">
        <f t="array" ref="Q573">IF(O573="7",IF(P573="000","Sin región al ser un intermunicipal",INDEX(B!$C$2:$C$126,MATCH(EF!P573,B!$A$2:$A$126,0))),"Sin región al ser un ente Estatal")</f>
        <v>#N/A</v>
      </c>
      <c r="R573" s="31" t="e">
        <f t="array" ref="R573">IF(O573="7",IF(P573="000","N/A",INDEX(B!$D$2:$D$126,MATCH(EF!P573,B!$A$2:$A$126,0))),B!$D$127)</f>
        <v>#N/A</v>
      </c>
      <c r="S573" s="31" t="e">
        <f t="array" ref="S573">IF(O573="7",IF(P573="000","N/A",INDEX(B!$E$2:$E$126,MATCH(EF!P573,B!$A$2:$A$126,0))),B!$E$127)</f>
        <v>#N/A</v>
      </c>
    </row>
    <row r="574" spans="1:19" ht="15.75" customHeight="1">
      <c r="A574" s="23">
        <f>COUNTIF(A!$A$2:$A$1001,"&lt;="&amp;A!A574)</f>
        <v>0</v>
      </c>
      <c r="B574" s="24">
        <v>573</v>
      </c>
      <c r="C574" s="29" t="e">
        <f t="array" ref="C574">INDEX(A!$A$2:$A$1001,MATCH(EF!B574,EF!$A$2:$A$1001,0))</f>
        <v>#N/A</v>
      </c>
      <c r="D574" s="29" t="e">
        <f t="array" ref="D574">INDEX(A!$B$2:$B$1001,MATCH(EF!C574,A!$A$2:$A$1001,0))</f>
        <v>#N/A</v>
      </c>
      <c r="E574" s="29" t="e">
        <f t="array" ref="E574">INDEX(A!$C$2:$C$1001,MATCH(EF!C574,A!$A$2:$A$1001,0))</f>
        <v>#N/A</v>
      </c>
      <c r="F574" s="29" t="e">
        <f t="array" ref="F574">INDEX(A!$D$2:$D$1001,MATCH(EF!C574,A!$A$2:$A$1001,0))</f>
        <v>#N/A</v>
      </c>
      <c r="G574" s="29" t="e">
        <f t="array" ref="G574">INDEX(A!$E$2:$E$1001,MATCH(EF!C574,A!$A$2:$A$1001,0))</f>
        <v>#N/A</v>
      </c>
      <c r="H574" s="29" t="e">
        <f t="array" ref="H574">INDEX(A!$F$2:$F$1001,MATCH(EF!C574,A!$A$2:$A$1001,0))</f>
        <v>#N/A</v>
      </c>
      <c r="I574" s="29" t="e">
        <f t="array" ref="I574">INDEX(A!$G$2:$G$1001,MATCH(EF!C574,A!$A$2:$A$1001,0))</f>
        <v>#N/A</v>
      </c>
      <c r="J574" s="29" t="e">
        <f t="array" ref="J574">INDEX(A!$H$2:$H$1001,MATCH(EF!C574,A!$A$2:$A$1001,0))</f>
        <v>#N/A</v>
      </c>
      <c r="K574" s="29" t="e">
        <f t="array" ref="K574">INDEX(A!$I$2:$I$1001,MATCH(EF!C574,A!$A$2:$A$1001,0))</f>
        <v>#N/A</v>
      </c>
      <c r="L574" s="29" t="e">
        <f t="array" ref="L574">INDEX(A!$J$2:$J$1001,MATCH(EF!C574,A!$A$2:$A$1001,0))</f>
        <v>#N/A</v>
      </c>
      <c r="M574" s="29" t="e">
        <f t="array" ref="M574">INDEX(A!$K$2:$K$1001,MATCH(EF!C574,A!$A$2:$A$1001,0))</f>
        <v>#N/A</v>
      </c>
      <c r="N574" s="29" t="e">
        <f t="array" ref="N574">INDEX(A!$L$2:$L$1001,MATCH(EF!C574,A!$A$2:$A$1001,0))</f>
        <v>#N/A</v>
      </c>
      <c r="O574" s="30" t="e">
        <f t="shared" si="4"/>
        <v>#N/A</v>
      </c>
      <c r="P574" s="30" t="e">
        <f t="shared" si="5"/>
        <v>#N/A</v>
      </c>
      <c r="Q574" s="30" t="e">
        <f t="array" ref="Q574">IF(O574="7",IF(P574="000","Sin región al ser un intermunicipal",INDEX(B!$C$2:$C$126,MATCH(EF!P574,B!$A$2:$A$126,0))),"Sin región al ser un ente Estatal")</f>
        <v>#N/A</v>
      </c>
      <c r="R574" s="31" t="e">
        <f t="array" ref="R574">IF(O574="7",IF(P574="000","N/A",INDEX(B!$D$2:$D$126,MATCH(EF!P574,B!$A$2:$A$126,0))),B!$D$127)</f>
        <v>#N/A</v>
      </c>
      <c r="S574" s="31" t="e">
        <f t="array" ref="S574">IF(O574="7",IF(P574="000","N/A",INDEX(B!$E$2:$E$126,MATCH(EF!P574,B!$A$2:$A$126,0))),B!$E$127)</f>
        <v>#N/A</v>
      </c>
    </row>
    <row r="575" spans="1:19" ht="15.75" customHeight="1">
      <c r="A575" s="23">
        <f>COUNTIF(A!$A$2:$A$1001,"&lt;="&amp;A!A575)</f>
        <v>0</v>
      </c>
      <c r="B575" s="24">
        <v>574</v>
      </c>
      <c r="C575" s="29" t="e">
        <f t="array" ref="C575">INDEX(A!$A$2:$A$1001,MATCH(EF!B575,EF!$A$2:$A$1001,0))</f>
        <v>#N/A</v>
      </c>
      <c r="D575" s="29" t="e">
        <f t="array" ref="D575">INDEX(A!$B$2:$B$1001,MATCH(EF!C575,A!$A$2:$A$1001,0))</f>
        <v>#N/A</v>
      </c>
      <c r="E575" s="29" t="e">
        <f t="array" ref="E575">INDEX(A!$C$2:$C$1001,MATCH(EF!C575,A!$A$2:$A$1001,0))</f>
        <v>#N/A</v>
      </c>
      <c r="F575" s="29" t="e">
        <f t="array" ref="F575">INDEX(A!$D$2:$D$1001,MATCH(EF!C575,A!$A$2:$A$1001,0))</f>
        <v>#N/A</v>
      </c>
      <c r="G575" s="29" t="e">
        <f t="array" ref="G575">INDEX(A!$E$2:$E$1001,MATCH(EF!C575,A!$A$2:$A$1001,0))</f>
        <v>#N/A</v>
      </c>
      <c r="H575" s="29" t="e">
        <f t="array" ref="H575">INDEX(A!$F$2:$F$1001,MATCH(EF!C575,A!$A$2:$A$1001,0))</f>
        <v>#N/A</v>
      </c>
      <c r="I575" s="29" t="e">
        <f t="array" ref="I575">INDEX(A!$G$2:$G$1001,MATCH(EF!C575,A!$A$2:$A$1001,0))</f>
        <v>#N/A</v>
      </c>
      <c r="J575" s="29" t="e">
        <f t="array" ref="J575">INDEX(A!$H$2:$H$1001,MATCH(EF!C575,A!$A$2:$A$1001,0))</f>
        <v>#N/A</v>
      </c>
      <c r="K575" s="29" t="e">
        <f t="array" ref="K575">INDEX(A!$I$2:$I$1001,MATCH(EF!C575,A!$A$2:$A$1001,0))</f>
        <v>#N/A</v>
      </c>
      <c r="L575" s="29" t="e">
        <f t="array" ref="L575">INDEX(A!$J$2:$J$1001,MATCH(EF!C575,A!$A$2:$A$1001,0))</f>
        <v>#N/A</v>
      </c>
      <c r="M575" s="29" t="e">
        <f t="array" ref="M575">INDEX(A!$K$2:$K$1001,MATCH(EF!C575,A!$A$2:$A$1001,0))</f>
        <v>#N/A</v>
      </c>
      <c r="N575" s="29" t="e">
        <f t="array" ref="N575">INDEX(A!$L$2:$L$1001,MATCH(EF!C575,A!$A$2:$A$1001,0))</f>
        <v>#N/A</v>
      </c>
      <c r="O575" s="30" t="e">
        <f t="shared" si="4"/>
        <v>#N/A</v>
      </c>
      <c r="P575" s="30" t="e">
        <f t="shared" si="5"/>
        <v>#N/A</v>
      </c>
      <c r="Q575" s="30" t="e">
        <f t="array" ref="Q575">IF(O575="7",IF(P575="000","Sin región al ser un intermunicipal",INDEX(B!$C$2:$C$126,MATCH(EF!P575,B!$A$2:$A$126,0))),"Sin región al ser un ente Estatal")</f>
        <v>#N/A</v>
      </c>
      <c r="R575" s="31" t="e">
        <f t="array" ref="R575">IF(O575="7",IF(P575="000","N/A",INDEX(B!$D$2:$D$126,MATCH(EF!P575,B!$A$2:$A$126,0))),B!$D$127)</f>
        <v>#N/A</v>
      </c>
      <c r="S575" s="31" t="e">
        <f t="array" ref="S575">IF(O575="7",IF(P575="000","N/A",INDEX(B!$E$2:$E$126,MATCH(EF!P575,B!$A$2:$A$126,0))),B!$E$127)</f>
        <v>#N/A</v>
      </c>
    </row>
    <row r="576" spans="1:19" ht="15.75" customHeight="1">
      <c r="A576" s="23">
        <f>COUNTIF(A!$A$2:$A$1001,"&lt;="&amp;A!A576)</f>
        <v>0</v>
      </c>
      <c r="B576" s="24">
        <v>575</v>
      </c>
      <c r="C576" s="29" t="e">
        <f t="array" ref="C576">INDEX(A!$A$2:$A$1001,MATCH(EF!B576,EF!$A$2:$A$1001,0))</f>
        <v>#N/A</v>
      </c>
      <c r="D576" s="29" t="e">
        <f t="array" ref="D576">INDEX(A!$B$2:$B$1001,MATCH(EF!C576,A!$A$2:$A$1001,0))</f>
        <v>#N/A</v>
      </c>
      <c r="E576" s="29" t="e">
        <f t="array" ref="E576">INDEX(A!$C$2:$C$1001,MATCH(EF!C576,A!$A$2:$A$1001,0))</f>
        <v>#N/A</v>
      </c>
      <c r="F576" s="29" t="e">
        <f t="array" ref="F576">INDEX(A!$D$2:$D$1001,MATCH(EF!C576,A!$A$2:$A$1001,0))</f>
        <v>#N/A</v>
      </c>
      <c r="G576" s="29" t="e">
        <f t="array" ref="G576">INDEX(A!$E$2:$E$1001,MATCH(EF!C576,A!$A$2:$A$1001,0))</f>
        <v>#N/A</v>
      </c>
      <c r="H576" s="29" t="e">
        <f t="array" ref="H576">INDEX(A!$F$2:$F$1001,MATCH(EF!C576,A!$A$2:$A$1001,0))</f>
        <v>#N/A</v>
      </c>
      <c r="I576" s="29" t="e">
        <f t="array" ref="I576">INDEX(A!$G$2:$G$1001,MATCH(EF!C576,A!$A$2:$A$1001,0))</f>
        <v>#N/A</v>
      </c>
      <c r="J576" s="29" t="e">
        <f t="array" ref="J576">INDEX(A!$H$2:$H$1001,MATCH(EF!C576,A!$A$2:$A$1001,0))</f>
        <v>#N/A</v>
      </c>
      <c r="K576" s="29" t="e">
        <f t="array" ref="K576">INDEX(A!$I$2:$I$1001,MATCH(EF!C576,A!$A$2:$A$1001,0))</f>
        <v>#N/A</v>
      </c>
      <c r="L576" s="29" t="e">
        <f t="array" ref="L576">INDEX(A!$J$2:$J$1001,MATCH(EF!C576,A!$A$2:$A$1001,0))</f>
        <v>#N/A</v>
      </c>
      <c r="M576" s="29" t="e">
        <f t="array" ref="M576">INDEX(A!$K$2:$K$1001,MATCH(EF!C576,A!$A$2:$A$1001,0))</f>
        <v>#N/A</v>
      </c>
      <c r="N576" s="29" t="e">
        <f t="array" ref="N576">INDEX(A!$L$2:$L$1001,MATCH(EF!C576,A!$A$2:$A$1001,0))</f>
        <v>#N/A</v>
      </c>
      <c r="O576" s="30" t="e">
        <f t="shared" si="4"/>
        <v>#N/A</v>
      </c>
      <c r="P576" s="30" t="e">
        <f t="shared" si="5"/>
        <v>#N/A</v>
      </c>
      <c r="Q576" s="30" t="e">
        <f t="array" ref="Q576">IF(O576="7",IF(P576="000","Sin región al ser un intermunicipal",INDEX(B!$C$2:$C$126,MATCH(EF!P576,B!$A$2:$A$126,0))),"Sin región al ser un ente Estatal")</f>
        <v>#N/A</v>
      </c>
      <c r="R576" s="31" t="e">
        <f t="array" ref="R576">IF(O576="7",IF(P576="000","N/A",INDEX(B!$D$2:$D$126,MATCH(EF!P576,B!$A$2:$A$126,0))),B!$D$127)</f>
        <v>#N/A</v>
      </c>
      <c r="S576" s="31" t="e">
        <f t="array" ref="S576">IF(O576="7",IF(P576="000","N/A",INDEX(B!$E$2:$E$126,MATCH(EF!P576,B!$A$2:$A$126,0))),B!$E$127)</f>
        <v>#N/A</v>
      </c>
    </row>
    <row r="577" spans="1:19" ht="15.75" customHeight="1">
      <c r="A577" s="23">
        <f>COUNTIF(A!$A$2:$A$1001,"&lt;="&amp;A!A577)</f>
        <v>0</v>
      </c>
      <c r="B577" s="24">
        <v>576</v>
      </c>
      <c r="C577" s="29" t="e">
        <f t="array" ref="C577">INDEX(A!$A$2:$A$1001,MATCH(EF!B577,EF!$A$2:$A$1001,0))</f>
        <v>#N/A</v>
      </c>
      <c r="D577" s="29" t="e">
        <f t="array" ref="D577">INDEX(A!$B$2:$B$1001,MATCH(EF!C577,A!$A$2:$A$1001,0))</f>
        <v>#N/A</v>
      </c>
      <c r="E577" s="29" t="e">
        <f t="array" ref="E577">INDEX(A!$C$2:$C$1001,MATCH(EF!C577,A!$A$2:$A$1001,0))</f>
        <v>#N/A</v>
      </c>
      <c r="F577" s="29" t="e">
        <f t="array" ref="F577">INDEX(A!$D$2:$D$1001,MATCH(EF!C577,A!$A$2:$A$1001,0))</f>
        <v>#N/A</v>
      </c>
      <c r="G577" s="29" t="e">
        <f t="array" ref="G577">INDEX(A!$E$2:$E$1001,MATCH(EF!C577,A!$A$2:$A$1001,0))</f>
        <v>#N/A</v>
      </c>
      <c r="H577" s="29" t="e">
        <f t="array" ref="H577">INDEX(A!$F$2:$F$1001,MATCH(EF!C577,A!$A$2:$A$1001,0))</f>
        <v>#N/A</v>
      </c>
      <c r="I577" s="29" t="e">
        <f t="array" ref="I577">INDEX(A!$G$2:$G$1001,MATCH(EF!C577,A!$A$2:$A$1001,0))</f>
        <v>#N/A</v>
      </c>
      <c r="J577" s="29" t="e">
        <f t="array" ref="J577">INDEX(A!$H$2:$H$1001,MATCH(EF!C577,A!$A$2:$A$1001,0))</f>
        <v>#N/A</v>
      </c>
      <c r="K577" s="29" t="e">
        <f t="array" ref="K577">INDEX(A!$I$2:$I$1001,MATCH(EF!C577,A!$A$2:$A$1001,0))</f>
        <v>#N/A</v>
      </c>
      <c r="L577" s="29" t="e">
        <f t="array" ref="L577">INDEX(A!$J$2:$J$1001,MATCH(EF!C577,A!$A$2:$A$1001,0))</f>
        <v>#N/A</v>
      </c>
      <c r="M577" s="29" t="e">
        <f t="array" ref="M577">INDEX(A!$K$2:$K$1001,MATCH(EF!C577,A!$A$2:$A$1001,0))</f>
        <v>#N/A</v>
      </c>
      <c r="N577" s="29" t="e">
        <f t="array" ref="N577">INDEX(A!$L$2:$L$1001,MATCH(EF!C577,A!$A$2:$A$1001,0))</f>
        <v>#N/A</v>
      </c>
      <c r="O577" s="30" t="e">
        <f t="shared" si="4"/>
        <v>#N/A</v>
      </c>
      <c r="P577" s="30" t="e">
        <f t="shared" si="5"/>
        <v>#N/A</v>
      </c>
      <c r="Q577" s="30" t="e">
        <f t="array" ref="Q577">IF(O577="7",IF(P577="000","Sin región al ser un intermunicipal",INDEX(B!$C$2:$C$126,MATCH(EF!P577,B!$A$2:$A$126,0))),"Sin región al ser un ente Estatal")</f>
        <v>#N/A</v>
      </c>
      <c r="R577" s="31" t="e">
        <f t="array" ref="R577">IF(O577="7",IF(P577="000","N/A",INDEX(B!$D$2:$D$126,MATCH(EF!P577,B!$A$2:$A$126,0))),B!$D$127)</f>
        <v>#N/A</v>
      </c>
      <c r="S577" s="31" t="e">
        <f t="array" ref="S577">IF(O577="7",IF(P577="000","N/A",INDEX(B!$E$2:$E$126,MATCH(EF!P577,B!$A$2:$A$126,0))),B!$E$127)</f>
        <v>#N/A</v>
      </c>
    </row>
    <row r="578" spans="1:19" ht="15.75" customHeight="1">
      <c r="A578" s="23">
        <f>COUNTIF(A!$A$2:$A$1001,"&lt;="&amp;A!A578)</f>
        <v>0</v>
      </c>
      <c r="B578" s="24">
        <v>577</v>
      </c>
      <c r="C578" s="29" t="e">
        <f t="array" ref="C578">INDEX(A!$A$2:$A$1001,MATCH(EF!B578,EF!$A$2:$A$1001,0))</f>
        <v>#N/A</v>
      </c>
      <c r="D578" s="29" t="e">
        <f t="array" ref="D578">INDEX(A!$B$2:$B$1001,MATCH(EF!C578,A!$A$2:$A$1001,0))</f>
        <v>#N/A</v>
      </c>
      <c r="E578" s="29" t="e">
        <f t="array" ref="E578">INDEX(A!$C$2:$C$1001,MATCH(EF!C578,A!$A$2:$A$1001,0))</f>
        <v>#N/A</v>
      </c>
      <c r="F578" s="29" t="e">
        <f t="array" ref="F578">INDEX(A!$D$2:$D$1001,MATCH(EF!C578,A!$A$2:$A$1001,0))</f>
        <v>#N/A</v>
      </c>
      <c r="G578" s="29" t="e">
        <f t="array" ref="G578">INDEX(A!$E$2:$E$1001,MATCH(EF!C578,A!$A$2:$A$1001,0))</f>
        <v>#N/A</v>
      </c>
      <c r="H578" s="29" t="e">
        <f t="array" ref="H578">INDEX(A!$F$2:$F$1001,MATCH(EF!C578,A!$A$2:$A$1001,0))</f>
        <v>#N/A</v>
      </c>
      <c r="I578" s="29" t="e">
        <f t="array" ref="I578">INDEX(A!$G$2:$G$1001,MATCH(EF!C578,A!$A$2:$A$1001,0))</f>
        <v>#N/A</v>
      </c>
      <c r="J578" s="29" t="e">
        <f t="array" ref="J578">INDEX(A!$H$2:$H$1001,MATCH(EF!C578,A!$A$2:$A$1001,0))</f>
        <v>#N/A</v>
      </c>
      <c r="K578" s="29" t="e">
        <f t="array" ref="K578">INDEX(A!$I$2:$I$1001,MATCH(EF!C578,A!$A$2:$A$1001,0))</f>
        <v>#N/A</v>
      </c>
      <c r="L578" s="29" t="e">
        <f t="array" ref="L578">INDEX(A!$J$2:$J$1001,MATCH(EF!C578,A!$A$2:$A$1001,0))</f>
        <v>#N/A</v>
      </c>
      <c r="M578" s="29" t="e">
        <f t="array" ref="M578">INDEX(A!$K$2:$K$1001,MATCH(EF!C578,A!$A$2:$A$1001,0))</f>
        <v>#N/A</v>
      </c>
      <c r="N578" s="29" t="e">
        <f t="array" ref="N578">INDEX(A!$L$2:$L$1001,MATCH(EF!C578,A!$A$2:$A$1001,0))</f>
        <v>#N/A</v>
      </c>
      <c r="O578" s="30" t="e">
        <f t="shared" si="4"/>
        <v>#N/A</v>
      </c>
      <c r="P578" s="30" t="e">
        <f t="shared" si="5"/>
        <v>#N/A</v>
      </c>
      <c r="Q578" s="30" t="e">
        <f t="array" ref="Q578">IF(O578="7",IF(P578="000","Sin región al ser un intermunicipal",INDEX(B!$C$2:$C$126,MATCH(EF!P578,B!$A$2:$A$126,0))),"Sin región al ser un ente Estatal")</f>
        <v>#N/A</v>
      </c>
      <c r="R578" s="31" t="e">
        <f t="array" ref="R578">IF(O578="7",IF(P578="000","N/A",INDEX(B!$D$2:$D$126,MATCH(EF!P578,B!$A$2:$A$126,0))),B!$D$127)</f>
        <v>#N/A</v>
      </c>
      <c r="S578" s="31" t="e">
        <f t="array" ref="S578">IF(O578="7",IF(P578="000","N/A",INDEX(B!$E$2:$E$126,MATCH(EF!P578,B!$A$2:$A$126,0))),B!$E$127)</f>
        <v>#N/A</v>
      </c>
    </row>
    <row r="579" spans="1:19" ht="15.75" customHeight="1">
      <c r="A579" s="23">
        <f>COUNTIF(A!$A$2:$A$1001,"&lt;="&amp;A!A579)</f>
        <v>0</v>
      </c>
      <c r="B579" s="24">
        <v>578</v>
      </c>
      <c r="C579" s="29" t="e">
        <f t="array" ref="C579">INDEX(A!$A$2:$A$1001,MATCH(EF!B579,EF!$A$2:$A$1001,0))</f>
        <v>#N/A</v>
      </c>
      <c r="D579" s="29" t="e">
        <f t="array" ref="D579">INDEX(A!$B$2:$B$1001,MATCH(EF!C579,A!$A$2:$A$1001,0))</f>
        <v>#N/A</v>
      </c>
      <c r="E579" s="29" t="e">
        <f t="array" ref="E579">INDEX(A!$C$2:$C$1001,MATCH(EF!C579,A!$A$2:$A$1001,0))</f>
        <v>#N/A</v>
      </c>
      <c r="F579" s="29" t="e">
        <f t="array" ref="F579">INDEX(A!$D$2:$D$1001,MATCH(EF!C579,A!$A$2:$A$1001,0))</f>
        <v>#N/A</v>
      </c>
      <c r="G579" s="29" t="e">
        <f t="array" ref="G579">INDEX(A!$E$2:$E$1001,MATCH(EF!C579,A!$A$2:$A$1001,0))</f>
        <v>#N/A</v>
      </c>
      <c r="H579" s="29" t="e">
        <f t="array" ref="H579">INDEX(A!$F$2:$F$1001,MATCH(EF!C579,A!$A$2:$A$1001,0))</f>
        <v>#N/A</v>
      </c>
      <c r="I579" s="29" t="e">
        <f t="array" ref="I579">INDEX(A!$G$2:$G$1001,MATCH(EF!C579,A!$A$2:$A$1001,0))</f>
        <v>#N/A</v>
      </c>
      <c r="J579" s="29" t="e">
        <f t="array" ref="J579">INDEX(A!$H$2:$H$1001,MATCH(EF!C579,A!$A$2:$A$1001,0))</f>
        <v>#N/A</v>
      </c>
      <c r="K579" s="29" t="e">
        <f t="array" ref="K579">INDEX(A!$I$2:$I$1001,MATCH(EF!C579,A!$A$2:$A$1001,0))</f>
        <v>#N/A</v>
      </c>
      <c r="L579" s="29" t="e">
        <f t="array" ref="L579">INDEX(A!$J$2:$J$1001,MATCH(EF!C579,A!$A$2:$A$1001,0))</f>
        <v>#N/A</v>
      </c>
      <c r="M579" s="29" t="e">
        <f t="array" ref="M579">INDEX(A!$K$2:$K$1001,MATCH(EF!C579,A!$A$2:$A$1001,0))</f>
        <v>#N/A</v>
      </c>
      <c r="N579" s="29" t="e">
        <f t="array" ref="N579">INDEX(A!$L$2:$L$1001,MATCH(EF!C579,A!$A$2:$A$1001,0))</f>
        <v>#N/A</v>
      </c>
      <c r="O579" s="30" t="e">
        <f t="shared" si="4"/>
        <v>#N/A</v>
      </c>
      <c r="P579" s="30" t="e">
        <f t="shared" si="5"/>
        <v>#N/A</v>
      </c>
      <c r="Q579" s="30" t="e">
        <f t="array" ref="Q579">IF(O579="7",IF(P579="000","Sin región al ser un intermunicipal",INDEX(B!$C$2:$C$126,MATCH(EF!P579,B!$A$2:$A$126,0))),"Sin región al ser un ente Estatal")</f>
        <v>#N/A</v>
      </c>
      <c r="R579" s="31" t="e">
        <f t="array" ref="R579">IF(O579="7",IF(P579="000","N/A",INDEX(B!$D$2:$D$126,MATCH(EF!P579,B!$A$2:$A$126,0))),B!$D$127)</f>
        <v>#N/A</v>
      </c>
      <c r="S579" s="31" t="e">
        <f t="array" ref="S579">IF(O579="7",IF(P579="000","N/A",INDEX(B!$E$2:$E$126,MATCH(EF!P579,B!$A$2:$A$126,0))),B!$E$127)</f>
        <v>#N/A</v>
      </c>
    </row>
    <row r="580" spans="1:19" ht="15.75" customHeight="1">
      <c r="A580" s="23">
        <f>COUNTIF(A!$A$2:$A$1001,"&lt;="&amp;A!A580)</f>
        <v>0</v>
      </c>
      <c r="B580" s="24">
        <v>579</v>
      </c>
      <c r="C580" s="29" t="e">
        <f t="array" ref="C580">INDEX(A!$A$2:$A$1001,MATCH(EF!B580,EF!$A$2:$A$1001,0))</f>
        <v>#N/A</v>
      </c>
      <c r="D580" s="29" t="e">
        <f t="array" ref="D580">INDEX(A!$B$2:$B$1001,MATCH(EF!C580,A!$A$2:$A$1001,0))</f>
        <v>#N/A</v>
      </c>
      <c r="E580" s="29" t="e">
        <f t="array" ref="E580">INDEX(A!$C$2:$C$1001,MATCH(EF!C580,A!$A$2:$A$1001,0))</f>
        <v>#N/A</v>
      </c>
      <c r="F580" s="29" t="e">
        <f t="array" ref="F580">INDEX(A!$D$2:$D$1001,MATCH(EF!C580,A!$A$2:$A$1001,0))</f>
        <v>#N/A</v>
      </c>
      <c r="G580" s="29" t="e">
        <f t="array" ref="G580">INDEX(A!$E$2:$E$1001,MATCH(EF!C580,A!$A$2:$A$1001,0))</f>
        <v>#N/A</v>
      </c>
      <c r="H580" s="29" t="e">
        <f t="array" ref="H580">INDEX(A!$F$2:$F$1001,MATCH(EF!C580,A!$A$2:$A$1001,0))</f>
        <v>#N/A</v>
      </c>
      <c r="I580" s="29" t="e">
        <f t="array" ref="I580">INDEX(A!$G$2:$G$1001,MATCH(EF!C580,A!$A$2:$A$1001,0))</f>
        <v>#N/A</v>
      </c>
      <c r="J580" s="29" t="e">
        <f t="array" ref="J580">INDEX(A!$H$2:$H$1001,MATCH(EF!C580,A!$A$2:$A$1001,0))</f>
        <v>#N/A</v>
      </c>
      <c r="K580" s="29" t="e">
        <f t="array" ref="K580">INDEX(A!$I$2:$I$1001,MATCH(EF!C580,A!$A$2:$A$1001,0))</f>
        <v>#N/A</v>
      </c>
      <c r="L580" s="29" t="e">
        <f t="array" ref="L580">INDEX(A!$J$2:$J$1001,MATCH(EF!C580,A!$A$2:$A$1001,0))</f>
        <v>#N/A</v>
      </c>
      <c r="M580" s="29" t="e">
        <f t="array" ref="M580">INDEX(A!$K$2:$K$1001,MATCH(EF!C580,A!$A$2:$A$1001,0))</f>
        <v>#N/A</v>
      </c>
      <c r="N580" s="29" t="e">
        <f t="array" ref="N580">INDEX(A!$L$2:$L$1001,MATCH(EF!C580,A!$A$2:$A$1001,0))</f>
        <v>#N/A</v>
      </c>
      <c r="O580" s="30" t="e">
        <f t="shared" si="4"/>
        <v>#N/A</v>
      </c>
      <c r="P580" s="30" t="e">
        <f t="shared" si="5"/>
        <v>#N/A</v>
      </c>
      <c r="Q580" s="30" t="e">
        <f t="array" ref="Q580">IF(O580="7",IF(P580="000","Sin región al ser un intermunicipal",INDEX(B!$C$2:$C$126,MATCH(EF!P580,B!$A$2:$A$126,0))),"Sin región al ser un ente Estatal")</f>
        <v>#N/A</v>
      </c>
      <c r="R580" s="31" t="e">
        <f t="array" ref="R580">IF(O580="7",IF(P580="000","N/A",INDEX(B!$D$2:$D$126,MATCH(EF!P580,B!$A$2:$A$126,0))),B!$D$127)</f>
        <v>#N/A</v>
      </c>
      <c r="S580" s="31" t="e">
        <f t="array" ref="S580">IF(O580="7",IF(P580="000","N/A",INDEX(B!$E$2:$E$126,MATCH(EF!P580,B!$A$2:$A$126,0))),B!$E$127)</f>
        <v>#N/A</v>
      </c>
    </row>
    <row r="581" spans="1:19" ht="15.75" customHeight="1">
      <c r="A581" s="23">
        <f>COUNTIF(A!$A$2:$A$1001,"&lt;="&amp;A!A581)</f>
        <v>0</v>
      </c>
      <c r="B581" s="24">
        <v>580</v>
      </c>
      <c r="C581" s="29" t="e">
        <f t="array" ref="C581">INDEX(A!$A$2:$A$1001,MATCH(EF!B581,EF!$A$2:$A$1001,0))</f>
        <v>#N/A</v>
      </c>
      <c r="D581" s="29" t="e">
        <f t="array" ref="D581">INDEX(A!$B$2:$B$1001,MATCH(EF!C581,A!$A$2:$A$1001,0))</f>
        <v>#N/A</v>
      </c>
      <c r="E581" s="29" t="e">
        <f t="array" ref="E581">INDEX(A!$C$2:$C$1001,MATCH(EF!C581,A!$A$2:$A$1001,0))</f>
        <v>#N/A</v>
      </c>
      <c r="F581" s="29" t="e">
        <f t="array" ref="F581">INDEX(A!$D$2:$D$1001,MATCH(EF!C581,A!$A$2:$A$1001,0))</f>
        <v>#N/A</v>
      </c>
      <c r="G581" s="29" t="e">
        <f t="array" ref="G581">INDEX(A!$E$2:$E$1001,MATCH(EF!C581,A!$A$2:$A$1001,0))</f>
        <v>#N/A</v>
      </c>
      <c r="H581" s="29" t="e">
        <f t="array" ref="H581">INDEX(A!$F$2:$F$1001,MATCH(EF!C581,A!$A$2:$A$1001,0))</f>
        <v>#N/A</v>
      </c>
      <c r="I581" s="29" t="e">
        <f t="array" ref="I581">INDEX(A!$G$2:$G$1001,MATCH(EF!C581,A!$A$2:$A$1001,0))</f>
        <v>#N/A</v>
      </c>
      <c r="J581" s="29" t="e">
        <f t="array" ref="J581">INDEX(A!$H$2:$H$1001,MATCH(EF!C581,A!$A$2:$A$1001,0))</f>
        <v>#N/A</v>
      </c>
      <c r="K581" s="29" t="e">
        <f t="array" ref="K581">INDEX(A!$I$2:$I$1001,MATCH(EF!C581,A!$A$2:$A$1001,0))</f>
        <v>#N/A</v>
      </c>
      <c r="L581" s="29" t="e">
        <f t="array" ref="L581">INDEX(A!$J$2:$J$1001,MATCH(EF!C581,A!$A$2:$A$1001,0))</f>
        <v>#N/A</v>
      </c>
      <c r="M581" s="29" t="e">
        <f t="array" ref="M581">INDEX(A!$K$2:$K$1001,MATCH(EF!C581,A!$A$2:$A$1001,0))</f>
        <v>#N/A</v>
      </c>
      <c r="N581" s="29" t="e">
        <f t="array" ref="N581">INDEX(A!$L$2:$L$1001,MATCH(EF!C581,A!$A$2:$A$1001,0))</f>
        <v>#N/A</v>
      </c>
      <c r="O581" s="30" t="e">
        <f t="shared" si="4"/>
        <v>#N/A</v>
      </c>
      <c r="P581" s="30" t="e">
        <f t="shared" si="5"/>
        <v>#N/A</v>
      </c>
      <c r="Q581" s="30" t="e">
        <f t="array" ref="Q581">IF(O581="7",IF(P581="000","Sin región al ser un intermunicipal",INDEX(B!$C$2:$C$126,MATCH(EF!P581,B!$A$2:$A$126,0))),"Sin región al ser un ente Estatal")</f>
        <v>#N/A</v>
      </c>
      <c r="R581" s="31" t="e">
        <f t="array" ref="R581">IF(O581="7",IF(P581="000","N/A",INDEX(B!$D$2:$D$126,MATCH(EF!P581,B!$A$2:$A$126,0))),B!$D$127)</f>
        <v>#N/A</v>
      </c>
      <c r="S581" s="31" t="e">
        <f t="array" ref="S581">IF(O581="7",IF(P581="000","N/A",INDEX(B!$E$2:$E$126,MATCH(EF!P581,B!$A$2:$A$126,0))),B!$E$127)</f>
        <v>#N/A</v>
      </c>
    </row>
    <row r="582" spans="1:19" ht="15.75" customHeight="1">
      <c r="A582" s="23">
        <f>COUNTIF(A!$A$2:$A$1001,"&lt;="&amp;A!A582)</f>
        <v>0</v>
      </c>
      <c r="B582" s="24">
        <v>581</v>
      </c>
      <c r="C582" s="29" t="e">
        <f t="array" ref="C582">INDEX(A!$A$2:$A$1001,MATCH(EF!B582,EF!$A$2:$A$1001,0))</f>
        <v>#N/A</v>
      </c>
      <c r="D582" s="29" t="e">
        <f t="array" ref="D582">INDEX(A!$B$2:$B$1001,MATCH(EF!C582,A!$A$2:$A$1001,0))</f>
        <v>#N/A</v>
      </c>
      <c r="E582" s="29" t="e">
        <f t="array" ref="E582">INDEX(A!$C$2:$C$1001,MATCH(EF!C582,A!$A$2:$A$1001,0))</f>
        <v>#N/A</v>
      </c>
      <c r="F582" s="29" t="e">
        <f t="array" ref="F582">INDEX(A!$D$2:$D$1001,MATCH(EF!C582,A!$A$2:$A$1001,0))</f>
        <v>#N/A</v>
      </c>
      <c r="G582" s="29" t="e">
        <f t="array" ref="G582">INDEX(A!$E$2:$E$1001,MATCH(EF!C582,A!$A$2:$A$1001,0))</f>
        <v>#N/A</v>
      </c>
      <c r="H582" s="29" t="e">
        <f t="array" ref="H582">INDEX(A!$F$2:$F$1001,MATCH(EF!C582,A!$A$2:$A$1001,0))</f>
        <v>#N/A</v>
      </c>
      <c r="I582" s="29" t="e">
        <f t="array" ref="I582">INDEX(A!$G$2:$G$1001,MATCH(EF!C582,A!$A$2:$A$1001,0))</f>
        <v>#N/A</v>
      </c>
      <c r="J582" s="29" t="e">
        <f t="array" ref="J582">INDEX(A!$H$2:$H$1001,MATCH(EF!C582,A!$A$2:$A$1001,0))</f>
        <v>#N/A</v>
      </c>
      <c r="K582" s="29" t="e">
        <f t="array" ref="K582">INDEX(A!$I$2:$I$1001,MATCH(EF!C582,A!$A$2:$A$1001,0))</f>
        <v>#N/A</v>
      </c>
      <c r="L582" s="29" t="e">
        <f t="array" ref="L582">INDEX(A!$J$2:$J$1001,MATCH(EF!C582,A!$A$2:$A$1001,0))</f>
        <v>#N/A</v>
      </c>
      <c r="M582" s="29" t="e">
        <f t="array" ref="M582">INDEX(A!$K$2:$K$1001,MATCH(EF!C582,A!$A$2:$A$1001,0))</f>
        <v>#N/A</v>
      </c>
      <c r="N582" s="29" t="e">
        <f t="array" ref="N582">INDEX(A!$L$2:$L$1001,MATCH(EF!C582,A!$A$2:$A$1001,0))</f>
        <v>#N/A</v>
      </c>
      <c r="O582" s="30" t="e">
        <f t="shared" si="4"/>
        <v>#N/A</v>
      </c>
      <c r="P582" s="30" t="e">
        <f t="shared" si="5"/>
        <v>#N/A</v>
      </c>
      <c r="Q582" s="30" t="e">
        <f t="array" ref="Q582">IF(O582="7",IF(P582="000","Sin región al ser un intermunicipal",INDEX(B!$C$2:$C$126,MATCH(EF!P582,B!$A$2:$A$126,0))),"Sin región al ser un ente Estatal")</f>
        <v>#N/A</v>
      </c>
      <c r="R582" s="31" t="e">
        <f t="array" ref="R582">IF(O582="7",IF(P582="000","N/A",INDEX(B!$D$2:$D$126,MATCH(EF!P582,B!$A$2:$A$126,0))),B!$D$127)</f>
        <v>#N/A</v>
      </c>
      <c r="S582" s="31" t="e">
        <f t="array" ref="S582">IF(O582="7",IF(P582="000","N/A",INDEX(B!$E$2:$E$126,MATCH(EF!P582,B!$A$2:$A$126,0))),B!$E$127)</f>
        <v>#N/A</v>
      </c>
    </row>
    <row r="583" spans="1:19" ht="15.75" customHeight="1">
      <c r="A583" s="23">
        <f>COUNTIF(A!$A$2:$A$1001,"&lt;="&amp;A!A583)</f>
        <v>0</v>
      </c>
      <c r="B583" s="24">
        <v>582</v>
      </c>
      <c r="C583" s="29" t="e">
        <f t="array" ref="C583">INDEX(A!$A$2:$A$1001,MATCH(EF!B583,EF!$A$2:$A$1001,0))</f>
        <v>#N/A</v>
      </c>
      <c r="D583" s="29" t="e">
        <f t="array" ref="D583">INDEX(A!$B$2:$B$1001,MATCH(EF!C583,A!$A$2:$A$1001,0))</f>
        <v>#N/A</v>
      </c>
      <c r="E583" s="29" t="e">
        <f t="array" ref="E583">INDEX(A!$C$2:$C$1001,MATCH(EF!C583,A!$A$2:$A$1001,0))</f>
        <v>#N/A</v>
      </c>
      <c r="F583" s="29" t="e">
        <f t="array" ref="F583">INDEX(A!$D$2:$D$1001,MATCH(EF!C583,A!$A$2:$A$1001,0))</f>
        <v>#N/A</v>
      </c>
      <c r="G583" s="29" t="e">
        <f t="array" ref="G583">INDEX(A!$E$2:$E$1001,MATCH(EF!C583,A!$A$2:$A$1001,0))</f>
        <v>#N/A</v>
      </c>
      <c r="H583" s="29" t="e">
        <f t="array" ref="H583">INDEX(A!$F$2:$F$1001,MATCH(EF!C583,A!$A$2:$A$1001,0))</f>
        <v>#N/A</v>
      </c>
      <c r="I583" s="29" t="e">
        <f t="array" ref="I583">INDEX(A!$G$2:$G$1001,MATCH(EF!C583,A!$A$2:$A$1001,0))</f>
        <v>#N/A</v>
      </c>
      <c r="J583" s="29" t="e">
        <f t="array" ref="J583">INDEX(A!$H$2:$H$1001,MATCH(EF!C583,A!$A$2:$A$1001,0))</f>
        <v>#N/A</v>
      </c>
      <c r="K583" s="29" t="e">
        <f t="array" ref="K583">INDEX(A!$I$2:$I$1001,MATCH(EF!C583,A!$A$2:$A$1001,0))</f>
        <v>#N/A</v>
      </c>
      <c r="L583" s="29" t="e">
        <f t="array" ref="L583">INDEX(A!$J$2:$J$1001,MATCH(EF!C583,A!$A$2:$A$1001,0))</f>
        <v>#N/A</v>
      </c>
      <c r="M583" s="29" t="e">
        <f t="array" ref="M583">INDEX(A!$K$2:$K$1001,MATCH(EF!C583,A!$A$2:$A$1001,0))</f>
        <v>#N/A</v>
      </c>
      <c r="N583" s="29" t="e">
        <f t="array" ref="N583">INDEX(A!$L$2:$L$1001,MATCH(EF!C583,A!$A$2:$A$1001,0))</f>
        <v>#N/A</v>
      </c>
      <c r="O583" s="30" t="e">
        <f t="shared" si="4"/>
        <v>#N/A</v>
      </c>
      <c r="P583" s="30" t="e">
        <f t="shared" si="5"/>
        <v>#N/A</v>
      </c>
      <c r="Q583" s="30" t="e">
        <f t="array" ref="Q583">IF(O583="7",IF(P583="000","Sin región al ser un intermunicipal",INDEX(B!$C$2:$C$126,MATCH(EF!P583,B!$A$2:$A$126,0))),"Sin región al ser un ente Estatal")</f>
        <v>#N/A</v>
      </c>
      <c r="R583" s="31" t="e">
        <f t="array" ref="R583">IF(O583="7",IF(P583="000","N/A",INDEX(B!$D$2:$D$126,MATCH(EF!P583,B!$A$2:$A$126,0))),B!$D$127)</f>
        <v>#N/A</v>
      </c>
      <c r="S583" s="31" t="e">
        <f t="array" ref="S583">IF(O583="7",IF(P583="000","N/A",INDEX(B!$E$2:$E$126,MATCH(EF!P583,B!$A$2:$A$126,0))),B!$E$127)</f>
        <v>#N/A</v>
      </c>
    </row>
    <row r="584" spans="1:19" ht="15.75" customHeight="1">
      <c r="A584" s="23">
        <f>COUNTIF(A!$A$2:$A$1001,"&lt;="&amp;A!A584)</f>
        <v>0</v>
      </c>
      <c r="B584" s="24">
        <v>583</v>
      </c>
      <c r="C584" s="29" t="e">
        <f t="array" ref="C584">INDEX(A!$A$2:$A$1001,MATCH(EF!B584,EF!$A$2:$A$1001,0))</f>
        <v>#N/A</v>
      </c>
      <c r="D584" s="29" t="e">
        <f t="array" ref="D584">INDEX(A!$B$2:$B$1001,MATCH(EF!C584,A!$A$2:$A$1001,0))</f>
        <v>#N/A</v>
      </c>
      <c r="E584" s="29" t="e">
        <f t="array" ref="E584">INDEX(A!$C$2:$C$1001,MATCH(EF!C584,A!$A$2:$A$1001,0))</f>
        <v>#N/A</v>
      </c>
      <c r="F584" s="29" t="e">
        <f t="array" ref="F584">INDEX(A!$D$2:$D$1001,MATCH(EF!C584,A!$A$2:$A$1001,0))</f>
        <v>#N/A</v>
      </c>
      <c r="G584" s="29" t="e">
        <f t="array" ref="G584">INDEX(A!$E$2:$E$1001,MATCH(EF!C584,A!$A$2:$A$1001,0))</f>
        <v>#N/A</v>
      </c>
      <c r="H584" s="29" t="e">
        <f t="array" ref="H584">INDEX(A!$F$2:$F$1001,MATCH(EF!C584,A!$A$2:$A$1001,0))</f>
        <v>#N/A</v>
      </c>
      <c r="I584" s="29" t="e">
        <f t="array" ref="I584">INDEX(A!$G$2:$G$1001,MATCH(EF!C584,A!$A$2:$A$1001,0))</f>
        <v>#N/A</v>
      </c>
      <c r="J584" s="29" t="e">
        <f t="array" ref="J584">INDEX(A!$H$2:$H$1001,MATCH(EF!C584,A!$A$2:$A$1001,0))</f>
        <v>#N/A</v>
      </c>
      <c r="K584" s="29" t="e">
        <f t="array" ref="K584">INDEX(A!$I$2:$I$1001,MATCH(EF!C584,A!$A$2:$A$1001,0))</f>
        <v>#N/A</v>
      </c>
      <c r="L584" s="29" t="e">
        <f t="array" ref="L584">INDEX(A!$J$2:$J$1001,MATCH(EF!C584,A!$A$2:$A$1001,0))</f>
        <v>#N/A</v>
      </c>
      <c r="M584" s="29" t="e">
        <f t="array" ref="M584">INDEX(A!$K$2:$K$1001,MATCH(EF!C584,A!$A$2:$A$1001,0))</f>
        <v>#N/A</v>
      </c>
      <c r="N584" s="29" t="e">
        <f t="array" ref="N584">INDEX(A!$L$2:$L$1001,MATCH(EF!C584,A!$A$2:$A$1001,0))</f>
        <v>#N/A</v>
      </c>
      <c r="O584" s="30" t="e">
        <f t="shared" si="4"/>
        <v>#N/A</v>
      </c>
      <c r="P584" s="30" t="e">
        <f t="shared" si="5"/>
        <v>#N/A</v>
      </c>
      <c r="Q584" s="30" t="e">
        <f t="array" ref="Q584">IF(O584="7",IF(P584="000","Sin región al ser un intermunicipal",INDEX(B!$C$2:$C$126,MATCH(EF!P584,B!$A$2:$A$126,0))),"Sin región al ser un ente Estatal")</f>
        <v>#N/A</v>
      </c>
      <c r="R584" s="31" t="e">
        <f t="array" ref="R584">IF(O584="7",IF(P584="000","N/A",INDEX(B!$D$2:$D$126,MATCH(EF!P584,B!$A$2:$A$126,0))),B!$D$127)</f>
        <v>#N/A</v>
      </c>
      <c r="S584" s="31" t="e">
        <f t="array" ref="S584">IF(O584="7",IF(P584="000","N/A",INDEX(B!$E$2:$E$126,MATCH(EF!P584,B!$A$2:$A$126,0))),B!$E$127)</f>
        <v>#N/A</v>
      </c>
    </row>
    <row r="585" spans="1:19" ht="15.75" customHeight="1">
      <c r="A585" s="23">
        <f>COUNTIF(A!$A$2:$A$1001,"&lt;="&amp;A!A585)</f>
        <v>0</v>
      </c>
      <c r="B585" s="24">
        <v>584</v>
      </c>
      <c r="C585" s="29" t="e">
        <f t="array" ref="C585">INDEX(A!$A$2:$A$1001,MATCH(EF!B585,EF!$A$2:$A$1001,0))</f>
        <v>#N/A</v>
      </c>
      <c r="D585" s="29" t="e">
        <f t="array" ref="D585">INDEX(A!$B$2:$B$1001,MATCH(EF!C585,A!$A$2:$A$1001,0))</f>
        <v>#N/A</v>
      </c>
      <c r="E585" s="29" t="e">
        <f t="array" ref="E585">INDEX(A!$C$2:$C$1001,MATCH(EF!C585,A!$A$2:$A$1001,0))</f>
        <v>#N/A</v>
      </c>
      <c r="F585" s="29" t="e">
        <f t="array" ref="F585">INDEX(A!$D$2:$D$1001,MATCH(EF!C585,A!$A$2:$A$1001,0))</f>
        <v>#N/A</v>
      </c>
      <c r="G585" s="29" t="e">
        <f t="array" ref="G585">INDEX(A!$E$2:$E$1001,MATCH(EF!C585,A!$A$2:$A$1001,0))</f>
        <v>#N/A</v>
      </c>
      <c r="H585" s="29" t="e">
        <f t="array" ref="H585">INDEX(A!$F$2:$F$1001,MATCH(EF!C585,A!$A$2:$A$1001,0))</f>
        <v>#N/A</v>
      </c>
      <c r="I585" s="29" t="e">
        <f t="array" ref="I585">INDEX(A!$G$2:$G$1001,MATCH(EF!C585,A!$A$2:$A$1001,0))</f>
        <v>#N/A</v>
      </c>
      <c r="J585" s="29" t="e">
        <f t="array" ref="J585">INDEX(A!$H$2:$H$1001,MATCH(EF!C585,A!$A$2:$A$1001,0))</f>
        <v>#N/A</v>
      </c>
      <c r="K585" s="29" t="e">
        <f t="array" ref="K585">INDEX(A!$I$2:$I$1001,MATCH(EF!C585,A!$A$2:$A$1001,0))</f>
        <v>#N/A</v>
      </c>
      <c r="L585" s="29" t="e">
        <f t="array" ref="L585">INDEX(A!$J$2:$J$1001,MATCH(EF!C585,A!$A$2:$A$1001,0))</f>
        <v>#N/A</v>
      </c>
      <c r="M585" s="29" t="e">
        <f t="array" ref="M585">INDEX(A!$K$2:$K$1001,MATCH(EF!C585,A!$A$2:$A$1001,0))</f>
        <v>#N/A</v>
      </c>
      <c r="N585" s="29" t="e">
        <f t="array" ref="N585">INDEX(A!$L$2:$L$1001,MATCH(EF!C585,A!$A$2:$A$1001,0))</f>
        <v>#N/A</v>
      </c>
      <c r="O585" s="30" t="e">
        <f t="shared" si="4"/>
        <v>#N/A</v>
      </c>
      <c r="P585" s="30" t="e">
        <f t="shared" si="5"/>
        <v>#N/A</v>
      </c>
      <c r="Q585" s="30" t="e">
        <f t="array" ref="Q585">IF(O585="7",IF(P585="000","Sin región al ser un intermunicipal",INDEX(B!$C$2:$C$126,MATCH(EF!P585,B!$A$2:$A$126,0))),"Sin región al ser un ente Estatal")</f>
        <v>#N/A</v>
      </c>
      <c r="R585" s="31" t="e">
        <f t="array" ref="R585">IF(O585="7",IF(P585="000","N/A",INDEX(B!$D$2:$D$126,MATCH(EF!P585,B!$A$2:$A$126,0))),B!$D$127)</f>
        <v>#N/A</v>
      </c>
      <c r="S585" s="31" t="e">
        <f t="array" ref="S585">IF(O585="7",IF(P585="000","N/A",INDEX(B!$E$2:$E$126,MATCH(EF!P585,B!$A$2:$A$126,0))),B!$E$127)</f>
        <v>#N/A</v>
      </c>
    </row>
    <row r="586" spans="1:19" ht="15.75" customHeight="1">
      <c r="A586" s="23">
        <f>COUNTIF(A!$A$2:$A$1001,"&lt;="&amp;A!A586)</f>
        <v>0</v>
      </c>
      <c r="B586" s="24">
        <v>585</v>
      </c>
      <c r="C586" s="29" t="e">
        <f t="array" ref="C586">INDEX(A!$A$2:$A$1001,MATCH(EF!B586,EF!$A$2:$A$1001,0))</f>
        <v>#N/A</v>
      </c>
      <c r="D586" s="29" t="e">
        <f t="array" ref="D586">INDEX(A!$B$2:$B$1001,MATCH(EF!C586,A!$A$2:$A$1001,0))</f>
        <v>#N/A</v>
      </c>
      <c r="E586" s="29" t="e">
        <f t="array" ref="E586">INDEX(A!$C$2:$C$1001,MATCH(EF!C586,A!$A$2:$A$1001,0))</f>
        <v>#N/A</v>
      </c>
      <c r="F586" s="29" t="e">
        <f t="array" ref="F586">INDEX(A!$D$2:$D$1001,MATCH(EF!C586,A!$A$2:$A$1001,0))</f>
        <v>#N/A</v>
      </c>
      <c r="G586" s="29" t="e">
        <f t="array" ref="G586">INDEX(A!$E$2:$E$1001,MATCH(EF!C586,A!$A$2:$A$1001,0))</f>
        <v>#N/A</v>
      </c>
      <c r="H586" s="29" t="e">
        <f t="array" ref="H586">INDEX(A!$F$2:$F$1001,MATCH(EF!C586,A!$A$2:$A$1001,0))</f>
        <v>#N/A</v>
      </c>
      <c r="I586" s="29" t="e">
        <f t="array" ref="I586">INDEX(A!$G$2:$G$1001,MATCH(EF!C586,A!$A$2:$A$1001,0))</f>
        <v>#N/A</v>
      </c>
      <c r="J586" s="29" t="e">
        <f t="array" ref="J586">INDEX(A!$H$2:$H$1001,MATCH(EF!C586,A!$A$2:$A$1001,0))</f>
        <v>#N/A</v>
      </c>
      <c r="K586" s="29" t="e">
        <f t="array" ref="K586">INDEX(A!$I$2:$I$1001,MATCH(EF!C586,A!$A$2:$A$1001,0))</f>
        <v>#N/A</v>
      </c>
      <c r="L586" s="29" t="e">
        <f t="array" ref="L586">INDEX(A!$J$2:$J$1001,MATCH(EF!C586,A!$A$2:$A$1001,0))</f>
        <v>#N/A</v>
      </c>
      <c r="M586" s="29" t="e">
        <f t="array" ref="M586">INDEX(A!$K$2:$K$1001,MATCH(EF!C586,A!$A$2:$A$1001,0))</f>
        <v>#N/A</v>
      </c>
      <c r="N586" s="29" t="e">
        <f t="array" ref="N586">INDEX(A!$L$2:$L$1001,MATCH(EF!C586,A!$A$2:$A$1001,0))</f>
        <v>#N/A</v>
      </c>
      <c r="O586" s="30" t="e">
        <f t="shared" si="4"/>
        <v>#N/A</v>
      </c>
      <c r="P586" s="30" t="e">
        <f t="shared" si="5"/>
        <v>#N/A</v>
      </c>
      <c r="Q586" s="30" t="e">
        <f t="array" ref="Q586">IF(O586="7",IF(P586="000","Sin región al ser un intermunicipal",INDEX(B!$C$2:$C$126,MATCH(EF!P586,B!$A$2:$A$126,0))),"Sin región al ser un ente Estatal")</f>
        <v>#N/A</v>
      </c>
      <c r="R586" s="31" t="e">
        <f t="array" ref="R586">IF(O586="7",IF(P586="000","N/A",INDEX(B!$D$2:$D$126,MATCH(EF!P586,B!$A$2:$A$126,0))),B!$D$127)</f>
        <v>#N/A</v>
      </c>
      <c r="S586" s="31" t="e">
        <f t="array" ref="S586">IF(O586="7",IF(P586="000","N/A",INDEX(B!$E$2:$E$126,MATCH(EF!P586,B!$A$2:$A$126,0))),B!$E$127)</f>
        <v>#N/A</v>
      </c>
    </row>
    <row r="587" spans="1:19" ht="15.75" customHeight="1">
      <c r="A587" s="23">
        <f>COUNTIF(A!$A$2:$A$1001,"&lt;="&amp;A!A587)</f>
        <v>0</v>
      </c>
      <c r="B587" s="24">
        <v>586</v>
      </c>
      <c r="C587" s="29" t="e">
        <f t="array" ref="C587">INDEX(A!$A$2:$A$1001,MATCH(EF!B587,EF!$A$2:$A$1001,0))</f>
        <v>#N/A</v>
      </c>
      <c r="D587" s="29" t="e">
        <f t="array" ref="D587">INDEX(A!$B$2:$B$1001,MATCH(EF!C587,A!$A$2:$A$1001,0))</f>
        <v>#N/A</v>
      </c>
      <c r="E587" s="29" t="e">
        <f t="array" ref="E587">INDEX(A!$C$2:$C$1001,MATCH(EF!C587,A!$A$2:$A$1001,0))</f>
        <v>#N/A</v>
      </c>
      <c r="F587" s="29" t="e">
        <f t="array" ref="F587">INDEX(A!$D$2:$D$1001,MATCH(EF!C587,A!$A$2:$A$1001,0))</f>
        <v>#N/A</v>
      </c>
      <c r="G587" s="29" t="e">
        <f t="array" ref="G587">INDEX(A!$E$2:$E$1001,MATCH(EF!C587,A!$A$2:$A$1001,0))</f>
        <v>#N/A</v>
      </c>
      <c r="H587" s="29" t="e">
        <f t="array" ref="H587">INDEX(A!$F$2:$F$1001,MATCH(EF!C587,A!$A$2:$A$1001,0))</f>
        <v>#N/A</v>
      </c>
      <c r="I587" s="29" t="e">
        <f t="array" ref="I587">INDEX(A!$G$2:$G$1001,MATCH(EF!C587,A!$A$2:$A$1001,0))</f>
        <v>#N/A</v>
      </c>
      <c r="J587" s="29" t="e">
        <f t="array" ref="J587">INDEX(A!$H$2:$H$1001,MATCH(EF!C587,A!$A$2:$A$1001,0))</f>
        <v>#N/A</v>
      </c>
      <c r="K587" s="29" t="e">
        <f t="array" ref="K587">INDEX(A!$I$2:$I$1001,MATCH(EF!C587,A!$A$2:$A$1001,0))</f>
        <v>#N/A</v>
      </c>
      <c r="L587" s="29" t="e">
        <f t="array" ref="L587">INDEX(A!$J$2:$J$1001,MATCH(EF!C587,A!$A$2:$A$1001,0))</f>
        <v>#N/A</v>
      </c>
      <c r="M587" s="29" t="e">
        <f t="array" ref="M587">INDEX(A!$K$2:$K$1001,MATCH(EF!C587,A!$A$2:$A$1001,0))</f>
        <v>#N/A</v>
      </c>
      <c r="N587" s="29" t="e">
        <f t="array" ref="N587">INDEX(A!$L$2:$L$1001,MATCH(EF!C587,A!$A$2:$A$1001,0))</f>
        <v>#N/A</v>
      </c>
      <c r="O587" s="30" t="e">
        <f t="shared" si="4"/>
        <v>#N/A</v>
      </c>
      <c r="P587" s="30" t="e">
        <f t="shared" si="5"/>
        <v>#N/A</v>
      </c>
      <c r="Q587" s="30" t="e">
        <f t="array" ref="Q587">IF(O587="7",IF(P587="000","Sin región al ser un intermunicipal",INDEX(B!$C$2:$C$126,MATCH(EF!P587,B!$A$2:$A$126,0))),"Sin región al ser un ente Estatal")</f>
        <v>#N/A</v>
      </c>
      <c r="R587" s="31" t="e">
        <f t="array" ref="R587">IF(O587="7",IF(P587="000","N/A",INDEX(B!$D$2:$D$126,MATCH(EF!P587,B!$A$2:$A$126,0))),B!$D$127)</f>
        <v>#N/A</v>
      </c>
      <c r="S587" s="31" t="e">
        <f t="array" ref="S587">IF(O587="7",IF(P587="000","N/A",INDEX(B!$E$2:$E$126,MATCH(EF!P587,B!$A$2:$A$126,0))),B!$E$127)</f>
        <v>#N/A</v>
      </c>
    </row>
    <row r="588" spans="1:19" ht="15.75" customHeight="1">
      <c r="A588" s="23">
        <f>COUNTIF(A!$A$2:$A$1001,"&lt;="&amp;A!A588)</f>
        <v>0</v>
      </c>
      <c r="B588" s="24">
        <v>587</v>
      </c>
      <c r="C588" s="29" t="e">
        <f t="array" ref="C588">INDEX(A!$A$2:$A$1001,MATCH(EF!B588,EF!$A$2:$A$1001,0))</f>
        <v>#N/A</v>
      </c>
      <c r="D588" s="29" t="e">
        <f t="array" ref="D588">INDEX(A!$B$2:$B$1001,MATCH(EF!C588,A!$A$2:$A$1001,0))</f>
        <v>#N/A</v>
      </c>
      <c r="E588" s="29" t="e">
        <f t="array" ref="E588">INDEX(A!$C$2:$C$1001,MATCH(EF!C588,A!$A$2:$A$1001,0))</f>
        <v>#N/A</v>
      </c>
      <c r="F588" s="29" t="e">
        <f t="array" ref="F588">INDEX(A!$D$2:$D$1001,MATCH(EF!C588,A!$A$2:$A$1001,0))</f>
        <v>#N/A</v>
      </c>
      <c r="G588" s="29" t="e">
        <f t="array" ref="G588">INDEX(A!$E$2:$E$1001,MATCH(EF!C588,A!$A$2:$A$1001,0))</f>
        <v>#N/A</v>
      </c>
      <c r="H588" s="29" t="e">
        <f t="array" ref="H588">INDEX(A!$F$2:$F$1001,MATCH(EF!C588,A!$A$2:$A$1001,0))</f>
        <v>#N/A</v>
      </c>
      <c r="I588" s="29" t="e">
        <f t="array" ref="I588">INDEX(A!$G$2:$G$1001,MATCH(EF!C588,A!$A$2:$A$1001,0))</f>
        <v>#N/A</v>
      </c>
      <c r="J588" s="29" t="e">
        <f t="array" ref="J588">INDEX(A!$H$2:$H$1001,MATCH(EF!C588,A!$A$2:$A$1001,0))</f>
        <v>#N/A</v>
      </c>
      <c r="K588" s="29" t="e">
        <f t="array" ref="K588">INDEX(A!$I$2:$I$1001,MATCH(EF!C588,A!$A$2:$A$1001,0))</f>
        <v>#N/A</v>
      </c>
      <c r="L588" s="29" t="e">
        <f t="array" ref="L588">INDEX(A!$J$2:$J$1001,MATCH(EF!C588,A!$A$2:$A$1001,0))</f>
        <v>#N/A</v>
      </c>
      <c r="M588" s="29" t="e">
        <f t="array" ref="M588">INDEX(A!$K$2:$K$1001,MATCH(EF!C588,A!$A$2:$A$1001,0))</f>
        <v>#N/A</v>
      </c>
      <c r="N588" s="29" t="e">
        <f t="array" ref="N588">INDEX(A!$L$2:$L$1001,MATCH(EF!C588,A!$A$2:$A$1001,0))</f>
        <v>#N/A</v>
      </c>
      <c r="O588" s="30" t="e">
        <f t="shared" si="4"/>
        <v>#N/A</v>
      </c>
      <c r="P588" s="30" t="e">
        <f t="shared" si="5"/>
        <v>#N/A</v>
      </c>
      <c r="Q588" s="30" t="e">
        <f t="array" ref="Q588">IF(O588="7",IF(P588="000","Sin región al ser un intermunicipal",INDEX(B!$C$2:$C$126,MATCH(EF!P588,B!$A$2:$A$126,0))),"Sin región al ser un ente Estatal")</f>
        <v>#N/A</v>
      </c>
      <c r="R588" s="31" t="e">
        <f t="array" ref="R588">IF(O588="7",IF(P588="000","N/A",INDEX(B!$D$2:$D$126,MATCH(EF!P588,B!$A$2:$A$126,0))),B!$D$127)</f>
        <v>#N/A</v>
      </c>
      <c r="S588" s="31" t="e">
        <f t="array" ref="S588">IF(O588="7",IF(P588="000","N/A",INDEX(B!$E$2:$E$126,MATCH(EF!P588,B!$A$2:$A$126,0))),B!$E$127)</f>
        <v>#N/A</v>
      </c>
    </row>
    <row r="589" spans="1:19" ht="15.75" customHeight="1">
      <c r="A589" s="23">
        <f>COUNTIF(A!$A$2:$A$1001,"&lt;="&amp;A!A589)</f>
        <v>0</v>
      </c>
      <c r="B589" s="24">
        <v>588</v>
      </c>
      <c r="C589" s="29" t="e">
        <f t="array" ref="C589">INDEX(A!$A$2:$A$1001,MATCH(EF!B589,EF!$A$2:$A$1001,0))</f>
        <v>#N/A</v>
      </c>
      <c r="D589" s="29" t="e">
        <f t="array" ref="D589">INDEX(A!$B$2:$B$1001,MATCH(EF!C589,A!$A$2:$A$1001,0))</f>
        <v>#N/A</v>
      </c>
      <c r="E589" s="29" t="e">
        <f t="array" ref="E589">INDEX(A!$C$2:$C$1001,MATCH(EF!C589,A!$A$2:$A$1001,0))</f>
        <v>#N/A</v>
      </c>
      <c r="F589" s="29" t="e">
        <f t="array" ref="F589">INDEX(A!$D$2:$D$1001,MATCH(EF!C589,A!$A$2:$A$1001,0))</f>
        <v>#N/A</v>
      </c>
      <c r="G589" s="29" t="e">
        <f t="array" ref="G589">INDEX(A!$E$2:$E$1001,MATCH(EF!C589,A!$A$2:$A$1001,0))</f>
        <v>#N/A</v>
      </c>
      <c r="H589" s="29" t="e">
        <f t="array" ref="H589">INDEX(A!$F$2:$F$1001,MATCH(EF!C589,A!$A$2:$A$1001,0))</f>
        <v>#N/A</v>
      </c>
      <c r="I589" s="29" t="e">
        <f t="array" ref="I589">INDEX(A!$G$2:$G$1001,MATCH(EF!C589,A!$A$2:$A$1001,0))</f>
        <v>#N/A</v>
      </c>
      <c r="J589" s="29" t="e">
        <f t="array" ref="J589">INDEX(A!$H$2:$H$1001,MATCH(EF!C589,A!$A$2:$A$1001,0))</f>
        <v>#N/A</v>
      </c>
      <c r="K589" s="29" t="e">
        <f t="array" ref="K589">INDEX(A!$I$2:$I$1001,MATCH(EF!C589,A!$A$2:$A$1001,0))</f>
        <v>#N/A</v>
      </c>
      <c r="L589" s="29" t="e">
        <f t="array" ref="L589">INDEX(A!$J$2:$J$1001,MATCH(EF!C589,A!$A$2:$A$1001,0))</f>
        <v>#N/A</v>
      </c>
      <c r="M589" s="29" t="e">
        <f t="array" ref="M589">INDEX(A!$K$2:$K$1001,MATCH(EF!C589,A!$A$2:$A$1001,0))</f>
        <v>#N/A</v>
      </c>
      <c r="N589" s="29" t="e">
        <f t="array" ref="N589">INDEX(A!$L$2:$L$1001,MATCH(EF!C589,A!$A$2:$A$1001,0))</f>
        <v>#N/A</v>
      </c>
      <c r="O589" s="30" t="e">
        <f t="shared" si="4"/>
        <v>#N/A</v>
      </c>
      <c r="P589" s="30" t="e">
        <f t="shared" si="5"/>
        <v>#N/A</v>
      </c>
      <c r="Q589" s="30" t="e">
        <f t="array" ref="Q589">IF(O589="7",IF(P589="000","Sin región al ser un intermunicipal",INDEX(B!$C$2:$C$126,MATCH(EF!P589,B!$A$2:$A$126,0))),"Sin región al ser un ente Estatal")</f>
        <v>#N/A</v>
      </c>
      <c r="R589" s="31" t="e">
        <f t="array" ref="R589">IF(O589="7",IF(P589="000","N/A",INDEX(B!$D$2:$D$126,MATCH(EF!P589,B!$A$2:$A$126,0))),B!$D$127)</f>
        <v>#N/A</v>
      </c>
      <c r="S589" s="31" t="e">
        <f t="array" ref="S589">IF(O589="7",IF(P589="000","N/A",INDEX(B!$E$2:$E$126,MATCH(EF!P589,B!$A$2:$A$126,0))),B!$E$127)</f>
        <v>#N/A</v>
      </c>
    </row>
    <row r="590" spans="1:19" ht="15.75" customHeight="1">
      <c r="A590" s="23">
        <f>COUNTIF(A!$A$2:$A$1001,"&lt;="&amp;A!A590)</f>
        <v>0</v>
      </c>
      <c r="B590" s="24">
        <v>589</v>
      </c>
      <c r="C590" s="29" t="e">
        <f t="array" ref="C590">INDEX(A!$A$2:$A$1001,MATCH(EF!B590,EF!$A$2:$A$1001,0))</f>
        <v>#N/A</v>
      </c>
      <c r="D590" s="29" t="e">
        <f t="array" ref="D590">INDEX(A!$B$2:$B$1001,MATCH(EF!C590,A!$A$2:$A$1001,0))</f>
        <v>#N/A</v>
      </c>
      <c r="E590" s="29" t="e">
        <f t="array" ref="E590">INDEX(A!$C$2:$C$1001,MATCH(EF!C590,A!$A$2:$A$1001,0))</f>
        <v>#N/A</v>
      </c>
      <c r="F590" s="29" t="e">
        <f t="array" ref="F590">INDEX(A!$D$2:$D$1001,MATCH(EF!C590,A!$A$2:$A$1001,0))</f>
        <v>#N/A</v>
      </c>
      <c r="G590" s="29" t="e">
        <f t="array" ref="G590">INDEX(A!$E$2:$E$1001,MATCH(EF!C590,A!$A$2:$A$1001,0))</f>
        <v>#N/A</v>
      </c>
      <c r="H590" s="29" t="e">
        <f t="array" ref="H590">INDEX(A!$F$2:$F$1001,MATCH(EF!C590,A!$A$2:$A$1001,0))</f>
        <v>#N/A</v>
      </c>
      <c r="I590" s="29" t="e">
        <f t="array" ref="I590">INDEX(A!$G$2:$G$1001,MATCH(EF!C590,A!$A$2:$A$1001,0))</f>
        <v>#N/A</v>
      </c>
      <c r="J590" s="29" t="e">
        <f t="array" ref="J590">INDEX(A!$H$2:$H$1001,MATCH(EF!C590,A!$A$2:$A$1001,0))</f>
        <v>#N/A</v>
      </c>
      <c r="K590" s="29" t="e">
        <f t="array" ref="K590">INDEX(A!$I$2:$I$1001,MATCH(EF!C590,A!$A$2:$A$1001,0))</f>
        <v>#N/A</v>
      </c>
      <c r="L590" s="29" t="e">
        <f t="array" ref="L590">INDEX(A!$J$2:$J$1001,MATCH(EF!C590,A!$A$2:$A$1001,0))</f>
        <v>#N/A</v>
      </c>
      <c r="M590" s="29" t="e">
        <f t="array" ref="M590">INDEX(A!$K$2:$K$1001,MATCH(EF!C590,A!$A$2:$A$1001,0))</f>
        <v>#N/A</v>
      </c>
      <c r="N590" s="29" t="e">
        <f t="array" ref="N590">INDEX(A!$L$2:$L$1001,MATCH(EF!C590,A!$A$2:$A$1001,0))</f>
        <v>#N/A</v>
      </c>
      <c r="O590" s="30" t="e">
        <f t="shared" si="4"/>
        <v>#N/A</v>
      </c>
      <c r="P590" s="30" t="e">
        <f t="shared" si="5"/>
        <v>#N/A</v>
      </c>
      <c r="Q590" s="30" t="e">
        <f t="array" ref="Q590">IF(O590="7",IF(P590="000","Sin región al ser un intermunicipal",INDEX(B!$C$2:$C$126,MATCH(EF!P590,B!$A$2:$A$126,0))),"Sin región al ser un ente Estatal")</f>
        <v>#N/A</v>
      </c>
      <c r="R590" s="31" t="e">
        <f t="array" ref="R590">IF(O590="7",IF(P590="000","N/A",INDEX(B!$D$2:$D$126,MATCH(EF!P590,B!$A$2:$A$126,0))),B!$D$127)</f>
        <v>#N/A</v>
      </c>
      <c r="S590" s="31" t="e">
        <f t="array" ref="S590">IF(O590="7",IF(P590="000","N/A",INDEX(B!$E$2:$E$126,MATCH(EF!P590,B!$A$2:$A$126,0))),B!$E$127)</f>
        <v>#N/A</v>
      </c>
    </row>
    <row r="591" spans="1:19" ht="15.75" customHeight="1">
      <c r="A591" s="23">
        <f>COUNTIF(A!$A$2:$A$1001,"&lt;="&amp;A!A591)</f>
        <v>0</v>
      </c>
      <c r="B591" s="24">
        <v>590</v>
      </c>
      <c r="C591" s="29" t="e">
        <f t="array" ref="C591">INDEX(A!$A$2:$A$1001,MATCH(EF!B591,EF!$A$2:$A$1001,0))</f>
        <v>#N/A</v>
      </c>
      <c r="D591" s="29" t="e">
        <f t="array" ref="D591">INDEX(A!$B$2:$B$1001,MATCH(EF!C591,A!$A$2:$A$1001,0))</f>
        <v>#N/A</v>
      </c>
      <c r="E591" s="29" t="e">
        <f t="array" ref="E591">INDEX(A!$C$2:$C$1001,MATCH(EF!C591,A!$A$2:$A$1001,0))</f>
        <v>#N/A</v>
      </c>
      <c r="F591" s="29" t="e">
        <f t="array" ref="F591">INDEX(A!$D$2:$D$1001,MATCH(EF!C591,A!$A$2:$A$1001,0))</f>
        <v>#N/A</v>
      </c>
      <c r="G591" s="29" t="e">
        <f t="array" ref="G591">INDEX(A!$E$2:$E$1001,MATCH(EF!C591,A!$A$2:$A$1001,0))</f>
        <v>#N/A</v>
      </c>
      <c r="H591" s="29" t="e">
        <f t="array" ref="H591">INDEX(A!$F$2:$F$1001,MATCH(EF!C591,A!$A$2:$A$1001,0))</f>
        <v>#N/A</v>
      </c>
      <c r="I591" s="29" t="e">
        <f t="array" ref="I591">INDEX(A!$G$2:$G$1001,MATCH(EF!C591,A!$A$2:$A$1001,0))</f>
        <v>#N/A</v>
      </c>
      <c r="J591" s="29" t="e">
        <f t="array" ref="J591">INDEX(A!$H$2:$H$1001,MATCH(EF!C591,A!$A$2:$A$1001,0))</f>
        <v>#N/A</v>
      </c>
      <c r="K591" s="29" t="e">
        <f t="array" ref="K591">INDEX(A!$I$2:$I$1001,MATCH(EF!C591,A!$A$2:$A$1001,0))</f>
        <v>#N/A</v>
      </c>
      <c r="L591" s="29" t="e">
        <f t="array" ref="L591">INDEX(A!$J$2:$J$1001,MATCH(EF!C591,A!$A$2:$A$1001,0))</f>
        <v>#N/A</v>
      </c>
      <c r="M591" s="29" t="e">
        <f t="array" ref="M591">INDEX(A!$K$2:$K$1001,MATCH(EF!C591,A!$A$2:$A$1001,0))</f>
        <v>#N/A</v>
      </c>
      <c r="N591" s="29" t="e">
        <f t="array" ref="N591">INDEX(A!$L$2:$L$1001,MATCH(EF!C591,A!$A$2:$A$1001,0))</f>
        <v>#N/A</v>
      </c>
      <c r="O591" s="30" t="e">
        <f t="shared" si="4"/>
        <v>#N/A</v>
      </c>
      <c r="P591" s="30" t="e">
        <f t="shared" si="5"/>
        <v>#N/A</v>
      </c>
      <c r="Q591" s="30" t="e">
        <f t="array" ref="Q591">IF(O591="7",IF(P591="000","Sin región al ser un intermunicipal",INDEX(B!$C$2:$C$126,MATCH(EF!P591,B!$A$2:$A$126,0))),"Sin región al ser un ente Estatal")</f>
        <v>#N/A</v>
      </c>
      <c r="R591" s="31" t="e">
        <f t="array" ref="R591">IF(O591="7",IF(P591="000","N/A",INDEX(B!$D$2:$D$126,MATCH(EF!P591,B!$A$2:$A$126,0))),B!$D$127)</f>
        <v>#N/A</v>
      </c>
      <c r="S591" s="31" t="e">
        <f t="array" ref="S591">IF(O591="7",IF(P591="000","N/A",INDEX(B!$E$2:$E$126,MATCH(EF!P591,B!$A$2:$A$126,0))),B!$E$127)</f>
        <v>#N/A</v>
      </c>
    </row>
    <row r="592" spans="1:19" ht="15.75" customHeight="1">
      <c r="A592" s="23">
        <f>COUNTIF(A!$A$2:$A$1001,"&lt;="&amp;A!A592)</f>
        <v>0</v>
      </c>
      <c r="B592" s="24">
        <v>591</v>
      </c>
      <c r="C592" s="29" t="e">
        <f t="array" ref="C592">INDEX(A!$A$2:$A$1001,MATCH(EF!B592,EF!$A$2:$A$1001,0))</f>
        <v>#N/A</v>
      </c>
      <c r="D592" s="29" t="e">
        <f t="array" ref="D592">INDEX(A!$B$2:$B$1001,MATCH(EF!C592,A!$A$2:$A$1001,0))</f>
        <v>#N/A</v>
      </c>
      <c r="E592" s="29" t="e">
        <f t="array" ref="E592">INDEX(A!$C$2:$C$1001,MATCH(EF!C592,A!$A$2:$A$1001,0))</f>
        <v>#N/A</v>
      </c>
      <c r="F592" s="29" t="e">
        <f t="array" ref="F592">INDEX(A!$D$2:$D$1001,MATCH(EF!C592,A!$A$2:$A$1001,0))</f>
        <v>#N/A</v>
      </c>
      <c r="G592" s="29" t="e">
        <f t="array" ref="G592">INDEX(A!$E$2:$E$1001,MATCH(EF!C592,A!$A$2:$A$1001,0))</f>
        <v>#N/A</v>
      </c>
      <c r="H592" s="29" t="e">
        <f t="array" ref="H592">INDEX(A!$F$2:$F$1001,MATCH(EF!C592,A!$A$2:$A$1001,0))</f>
        <v>#N/A</v>
      </c>
      <c r="I592" s="29" t="e">
        <f t="array" ref="I592">INDEX(A!$G$2:$G$1001,MATCH(EF!C592,A!$A$2:$A$1001,0))</f>
        <v>#N/A</v>
      </c>
      <c r="J592" s="29" t="e">
        <f t="array" ref="J592">INDEX(A!$H$2:$H$1001,MATCH(EF!C592,A!$A$2:$A$1001,0))</f>
        <v>#N/A</v>
      </c>
      <c r="K592" s="29" t="e">
        <f t="array" ref="K592">INDEX(A!$I$2:$I$1001,MATCH(EF!C592,A!$A$2:$A$1001,0))</f>
        <v>#N/A</v>
      </c>
      <c r="L592" s="29" t="e">
        <f t="array" ref="L592">INDEX(A!$J$2:$J$1001,MATCH(EF!C592,A!$A$2:$A$1001,0))</f>
        <v>#N/A</v>
      </c>
      <c r="M592" s="29" t="e">
        <f t="array" ref="M592">INDEX(A!$K$2:$K$1001,MATCH(EF!C592,A!$A$2:$A$1001,0))</f>
        <v>#N/A</v>
      </c>
      <c r="N592" s="29" t="e">
        <f t="array" ref="N592">INDEX(A!$L$2:$L$1001,MATCH(EF!C592,A!$A$2:$A$1001,0))</f>
        <v>#N/A</v>
      </c>
      <c r="O592" s="30" t="e">
        <f t="shared" si="4"/>
        <v>#N/A</v>
      </c>
      <c r="P592" s="30" t="e">
        <f t="shared" si="5"/>
        <v>#N/A</v>
      </c>
      <c r="Q592" s="30" t="e">
        <f t="array" ref="Q592">IF(O592="7",IF(P592="000","Sin región al ser un intermunicipal",INDEX(B!$C$2:$C$126,MATCH(EF!P592,B!$A$2:$A$126,0))),"Sin región al ser un ente Estatal")</f>
        <v>#N/A</v>
      </c>
      <c r="R592" s="31" t="e">
        <f t="array" ref="R592">IF(O592="7",IF(P592="000","N/A",INDEX(B!$D$2:$D$126,MATCH(EF!P592,B!$A$2:$A$126,0))),B!$D$127)</f>
        <v>#N/A</v>
      </c>
      <c r="S592" s="31" t="e">
        <f t="array" ref="S592">IF(O592="7",IF(P592="000","N/A",INDEX(B!$E$2:$E$126,MATCH(EF!P592,B!$A$2:$A$126,0))),B!$E$127)</f>
        <v>#N/A</v>
      </c>
    </row>
    <row r="593" spans="1:19" ht="15.75" customHeight="1">
      <c r="A593" s="23">
        <f>COUNTIF(A!$A$2:$A$1001,"&lt;="&amp;A!A593)</f>
        <v>0</v>
      </c>
      <c r="B593" s="24">
        <v>592</v>
      </c>
      <c r="C593" s="29" t="e">
        <f t="array" ref="C593">INDEX(A!$A$2:$A$1001,MATCH(EF!B593,EF!$A$2:$A$1001,0))</f>
        <v>#N/A</v>
      </c>
      <c r="D593" s="29" t="e">
        <f t="array" ref="D593">INDEX(A!$B$2:$B$1001,MATCH(EF!C593,A!$A$2:$A$1001,0))</f>
        <v>#N/A</v>
      </c>
      <c r="E593" s="29" t="e">
        <f t="array" ref="E593">INDEX(A!$C$2:$C$1001,MATCH(EF!C593,A!$A$2:$A$1001,0))</f>
        <v>#N/A</v>
      </c>
      <c r="F593" s="29" t="e">
        <f t="array" ref="F593">INDEX(A!$D$2:$D$1001,MATCH(EF!C593,A!$A$2:$A$1001,0))</f>
        <v>#N/A</v>
      </c>
      <c r="G593" s="29" t="e">
        <f t="array" ref="G593">INDEX(A!$E$2:$E$1001,MATCH(EF!C593,A!$A$2:$A$1001,0))</f>
        <v>#N/A</v>
      </c>
      <c r="H593" s="29" t="e">
        <f t="array" ref="H593">INDEX(A!$F$2:$F$1001,MATCH(EF!C593,A!$A$2:$A$1001,0))</f>
        <v>#N/A</v>
      </c>
      <c r="I593" s="29" t="e">
        <f t="array" ref="I593">INDEX(A!$G$2:$G$1001,MATCH(EF!C593,A!$A$2:$A$1001,0))</f>
        <v>#N/A</v>
      </c>
      <c r="J593" s="29" t="e">
        <f t="array" ref="J593">INDEX(A!$H$2:$H$1001,MATCH(EF!C593,A!$A$2:$A$1001,0))</f>
        <v>#N/A</v>
      </c>
      <c r="K593" s="29" t="e">
        <f t="array" ref="K593">INDEX(A!$I$2:$I$1001,MATCH(EF!C593,A!$A$2:$A$1001,0))</f>
        <v>#N/A</v>
      </c>
      <c r="L593" s="29" t="e">
        <f t="array" ref="L593">INDEX(A!$J$2:$J$1001,MATCH(EF!C593,A!$A$2:$A$1001,0))</f>
        <v>#N/A</v>
      </c>
      <c r="M593" s="29" t="e">
        <f t="array" ref="M593">INDEX(A!$K$2:$K$1001,MATCH(EF!C593,A!$A$2:$A$1001,0))</f>
        <v>#N/A</v>
      </c>
      <c r="N593" s="29" t="e">
        <f t="array" ref="N593">INDEX(A!$L$2:$L$1001,MATCH(EF!C593,A!$A$2:$A$1001,0))</f>
        <v>#N/A</v>
      </c>
      <c r="O593" s="30" t="e">
        <f t="shared" si="4"/>
        <v>#N/A</v>
      </c>
      <c r="P593" s="30" t="e">
        <f t="shared" si="5"/>
        <v>#N/A</v>
      </c>
      <c r="Q593" s="30" t="e">
        <f t="array" ref="Q593">IF(O593="7",IF(P593="000","Sin región al ser un intermunicipal",INDEX(B!$C$2:$C$126,MATCH(EF!P593,B!$A$2:$A$126,0))),"Sin región al ser un ente Estatal")</f>
        <v>#N/A</v>
      </c>
      <c r="R593" s="31" t="e">
        <f t="array" ref="R593">IF(O593="7",IF(P593="000","N/A",INDEX(B!$D$2:$D$126,MATCH(EF!P593,B!$A$2:$A$126,0))),B!$D$127)</f>
        <v>#N/A</v>
      </c>
      <c r="S593" s="31" t="e">
        <f t="array" ref="S593">IF(O593="7",IF(P593="000","N/A",INDEX(B!$E$2:$E$126,MATCH(EF!P593,B!$A$2:$A$126,0))),B!$E$127)</f>
        <v>#N/A</v>
      </c>
    </row>
    <row r="594" spans="1:19" ht="15.75" customHeight="1">
      <c r="A594" s="23">
        <f>COUNTIF(A!$A$2:$A$1001,"&lt;="&amp;A!A594)</f>
        <v>0</v>
      </c>
      <c r="B594" s="24">
        <v>593</v>
      </c>
      <c r="C594" s="29" t="e">
        <f t="array" ref="C594">INDEX(A!$A$2:$A$1001,MATCH(EF!B594,EF!$A$2:$A$1001,0))</f>
        <v>#N/A</v>
      </c>
      <c r="D594" s="29" t="e">
        <f t="array" ref="D594">INDEX(A!$B$2:$B$1001,MATCH(EF!C594,A!$A$2:$A$1001,0))</f>
        <v>#N/A</v>
      </c>
      <c r="E594" s="29" t="e">
        <f t="array" ref="E594">INDEX(A!$C$2:$C$1001,MATCH(EF!C594,A!$A$2:$A$1001,0))</f>
        <v>#N/A</v>
      </c>
      <c r="F594" s="29" t="e">
        <f t="array" ref="F594">INDEX(A!$D$2:$D$1001,MATCH(EF!C594,A!$A$2:$A$1001,0))</f>
        <v>#N/A</v>
      </c>
      <c r="G594" s="29" t="e">
        <f t="array" ref="G594">INDEX(A!$E$2:$E$1001,MATCH(EF!C594,A!$A$2:$A$1001,0))</f>
        <v>#N/A</v>
      </c>
      <c r="H594" s="29" t="e">
        <f t="array" ref="H594">INDEX(A!$F$2:$F$1001,MATCH(EF!C594,A!$A$2:$A$1001,0))</f>
        <v>#N/A</v>
      </c>
      <c r="I594" s="29" t="e">
        <f t="array" ref="I594">INDEX(A!$G$2:$G$1001,MATCH(EF!C594,A!$A$2:$A$1001,0))</f>
        <v>#N/A</v>
      </c>
      <c r="J594" s="29" t="e">
        <f t="array" ref="J594">INDEX(A!$H$2:$H$1001,MATCH(EF!C594,A!$A$2:$A$1001,0))</f>
        <v>#N/A</v>
      </c>
      <c r="K594" s="29" t="e">
        <f t="array" ref="K594">INDEX(A!$I$2:$I$1001,MATCH(EF!C594,A!$A$2:$A$1001,0))</f>
        <v>#N/A</v>
      </c>
      <c r="L594" s="29" t="e">
        <f t="array" ref="L594">INDEX(A!$J$2:$J$1001,MATCH(EF!C594,A!$A$2:$A$1001,0))</f>
        <v>#N/A</v>
      </c>
      <c r="M594" s="29" t="e">
        <f t="array" ref="M594">INDEX(A!$K$2:$K$1001,MATCH(EF!C594,A!$A$2:$A$1001,0))</f>
        <v>#N/A</v>
      </c>
      <c r="N594" s="29" t="e">
        <f t="array" ref="N594">INDEX(A!$L$2:$L$1001,MATCH(EF!C594,A!$A$2:$A$1001,0))</f>
        <v>#N/A</v>
      </c>
      <c r="O594" s="30" t="e">
        <f t="shared" si="4"/>
        <v>#N/A</v>
      </c>
      <c r="P594" s="30" t="e">
        <f t="shared" si="5"/>
        <v>#N/A</v>
      </c>
      <c r="Q594" s="30" t="e">
        <f t="array" ref="Q594">IF(O594="7",IF(P594="000","Sin región al ser un intermunicipal",INDEX(B!$C$2:$C$126,MATCH(EF!P594,B!$A$2:$A$126,0))),"Sin región al ser un ente Estatal")</f>
        <v>#N/A</v>
      </c>
      <c r="R594" s="31" t="e">
        <f t="array" ref="R594">IF(O594="7",IF(P594="000","N/A",INDEX(B!$D$2:$D$126,MATCH(EF!P594,B!$A$2:$A$126,0))),B!$D$127)</f>
        <v>#N/A</v>
      </c>
      <c r="S594" s="31" t="e">
        <f t="array" ref="S594">IF(O594="7",IF(P594="000","N/A",INDEX(B!$E$2:$E$126,MATCH(EF!P594,B!$A$2:$A$126,0))),B!$E$127)</f>
        <v>#N/A</v>
      </c>
    </row>
    <row r="595" spans="1:19" ht="15.75" customHeight="1">
      <c r="A595" s="23">
        <f>COUNTIF(A!$A$2:$A$1001,"&lt;="&amp;A!A595)</f>
        <v>0</v>
      </c>
      <c r="B595" s="24">
        <v>594</v>
      </c>
      <c r="C595" s="29" t="e">
        <f t="array" ref="C595">INDEX(A!$A$2:$A$1001,MATCH(EF!B595,EF!$A$2:$A$1001,0))</f>
        <v>#N/A</v>
      </c>
      <c r="D595" s="29" t="e">
        <f t="array" ref="D595">INDEX(A!$B$2:$B$1001,MATCH(EF!C595,A!$A$2:$A$1001,0))</f>
        <v>#N/A</v>
      </c>
      <c r="E595" s="29" t="e">
        <f t="array" ref="E595">INDEX(A!$C$2:$C$1001,MATCH(EF!C595,A!$A$2:$A$1001,0))</f>
        <v>#N/A</v>
      </c>
      <c r="F595" s="29" t="e">
        <f t="array" ref="F595">INDEX(A!$D$2:$D$1001,MATCH(EF!C595,A!$A$2:$A$1001,0))</f>
        <v>#N/A</v>
      </c>
      <c r="G595" s="29" t="e">
        <f t="array" ref="G595">INDEX(A!$E$2:$E$1001,MATCH(EF!C595,A!$A$2:$A$1001,0))</f>
        <v>#N/A</v>
      </c>
      <c r="H595" s="29" t="e">
        <f t="array" ref="H595">INDEX(A!$F$2:$F$1001,MATCH(EF!C595,A!$A$2:$A$1001,0))</f>
        <v>#N/A</v>
      </c>
      <c r="I595" s="29" t="e">
        <f t="array" ref="I595">INDEX(A!$G$2:$G$1001,MATCH(EF!C595,A!$A$2:$A$1001,0))</f>
        <v>#N/A</v>
      </c>
      <c r="J595" s="29" t="e">
        <f t="array" ref="J595">INDEX(A!$H$2:$H$1001,MATCH(EF!C595,A!$A$2:$A$1001,0))</f>
        <v>#N/A</v>
      </c>
      <c r="K595" s="29" t="e">
        <f t="array" ref="K595">INDEX(A!$I$2:$I$1001,MATCH(EF!C595,A!$A$2:$A$1001,0))</f>
        <v>#N/A</v>
      </c>
      <c r="L595" s="29" t="e">
        <f t="array" ref="L595">INDEX(A!$J$2:$J$1001,MATCH(EF!C595,A!$A$2:$A$1001,0))</f>
        <v>#N/A</v>
      </c>
      <c r="M595" s="29" t="e">
        <f t="array" ref="M595">INDEX(A!$K$2:$K$1001,MATCH(EF!C595,A!$A$2:$A$1001,0))</f>
        <v>#N/A</v>
      </c>
      <c r="N595" s="29" t="e">
        <f t="array" ref="N595">INDEX(A!$L$2:$L$1001,MATCH(EF!C595,A!$A$2:$A$1001,0))</f>
        <v>#N/A</v>
      </c>
      <c r="O595" s="30" t="e">
        <f t="shared" si="4"/>
        <v>#N/A</v>
      </c>
      <c r="P595" s="30" t="e">
        <f t="shared" si="5"/>
        <v>#N/A</v>
      </c>
      <c r="Q595" s="30" t="e">
        <f t="array" ref="Q595">IF(O595="7",IF(P595="000","Sin región al ser un intermunicipal",INDEX(B!$C$2:$C$126,MATCH(EF!P595,B!$A$2:$A$126,0))),"Sin región al ser un ente Estatal")</f>
        <v>#N/A</v>
      </c>
      <c r="R595" s="31" t="e">
        <f t="array" ref="R595">IF(O595="7",IF(P595="000","N/A",INDEX(B!$D$2:$D$126,MATCH(EF!P595,B!$A$2:$A$126,0))),B!$D$127)</f>
        <v>#N/A</v>
      </c>
      <c r="S595" s="31" t="e">
        <f t="array" ref="S595">IF(O595="7",IF(P595="000","N/A",INDEX(B!$E$2:$E$126,MATCH(EF!P595,B!$A$2:$A$126,0))),B!$E$127)</f>
        <v>#N/A</v>
      </c>
    </row>
    <row r="596" spans="1:19" ht="15.75" customHeight="1">
      <c r="A596" s="23">
        <f>COUNTIF(A!$A$2:$A$1001,"&lt;="&amp;A!A596)</f>
        <v>0</v>
      </c>
      <c r="B596" s="24">
        <v>595</v>
      </c>
      <c r="C596" s="29" t="e">
        <f t="array" ref="C596">INDEX(A!$A$2:$A$1001,MATCH(EF!B596,EF!$A$2:$A$1001,0))</f>
        <v>#N/A</v>
      </c>
      <c r="D596" s="29" t="e">
        <f t="array" ref="D596">INDEX(A!$B$2:$B$1001,MATCH(EF!C596,A!$A$2:$A$1001,0))</f>
        <v>#N/A</v>
      </c>
      <c r="E596" s="29" t="e">
        <f t="array" ref="E596">INDEX(A!$C$2:$C$1001,MATCH(EF!C596,A!$A$2:$A$1001,0))</f>
        <v>#N/A</v>
      </c>
      <c r="F596" s="29" t="e">
        <f t="array" ref="F596">INDEX(A!$D$2:$D$1001,MATCH(EF!C596,A!$A$2:$A$1001,0))</f>
        <v>#N/A</v>
      </c>
      <c r="G596" s="29" t="e">
        <f t="array" ref="G596">INDEX(A!$E$2:$E$1001,MATCH(EF!C596,A!$A$2:$A$1001,0))</f>
        <v>#N/A</v>
      </c>
      <c r="H596" s="29" t="e">
        <f t="array" ref="H596">INDEX(A!$F$2:$F$1001,MATCH(EF!C596,A!$A$2:$A$1001,0))</f>
        <v>#N/A</v>
      </c>
      <c r="I596" s="29" t="e">
        <f t="array" ref="I596">INDEX(A!$G$2:$G$1001,MATCH(EF!C596,A!$A$2:$A$1001,0))</f>
        <v>#N/A</v>
      </c>
      <c r="J596" s="29" t="e">
        <f t="array" ref="J596">INDEX(A!$H$2:$H$1001,MATCH(EF!C596,A!$A$2:$A$1001,0))</f>
        <v>#N/A</v>
      </c>
      <c r="K596" s="29" t="e">
        <f t="array" ref="K596">INDEX(A!$I$2:$I$1001,MATCH(EF!C596,A!$A$2:$A$1001,0))</f>
        <v>#N/A</v>
      </c>
      <c r="L596" s="29" t="e">
        <f t="array" ref="L596">INDEX(A!$J$2:$J$1001,MATCH(EF!C596,A!$A$2:$A$1001,0))</f>
        <v>#N/A</v>
      </c>
      <c r="M596" s="29" t="e">
        <f t="array" ref="M596">INDEX(A!$K$2:$K$1001,MATCH(EF!C596,A!$A$2:$A$1001,0))</f>
        <v>#N/A</v>
      </c>
      <c r="N596" s="29" t="e">
        <f t="array" ref="N596">INDEX(A!$L$2:$L$1001,MATCH(EF!C596,A!$A$2:$A$1001,0))</f>
        <v>#N/A</v>
      </c>
      <c r="O596" s="30" t="e">
        <f t="shared" si="4"/>
        <v>#N/A</v>
      </c>
      <c r="P596" s="30" t="e">
        <f t="shared" si="5"/>
        <v>#N/A</v>
      </c>
      <c r="Q596" s="30" t="e">
        <f t="array" ref="Q596">IF(O596="7",IF(P596="000","Sin región al ser un intermunicipal",INDEX(B!$C$2:$C$126,MATCH(EF!P596,B!$A$2:$A$126,0))),"Sin región al ser un ente Estatal")</f>
        <v>#N/A</v>
      </c>
      <c r="R596" s="31" t="e">
        <f t="array" ref="R596">IF(O596="7",IF(P596="000","N/A",INDEX(B!$D$2:$D$126,MATCH(EF!P596,B!$A$2:$A$126,0))),B!$D$127)</f>
        <v>#N/A</v>
      </c>
      <c r="S596" s="31" t="e">
        <f t="array" ref="S596">IF(O596="7",IF(P596="000","N/A",INDEX(B!$E$2:$E$126,MATCH(EF!P596,B!$A$2:$A$126,0))),B!$E$127)</f>
        <v>#N/A</v>
      </c>
    </row>
    <row r="597" spans="1:19" ht="15.75" customHeight="1">
      <c r="A597" s="23">
        <f>COUNTIF(A!$A$2:$A$1001,"&lt;="&amp;A!A597)</f>
        <v>0</v>
      </c>
      <c r="B597" s="24">
        <v>596</v>
      </c>
      <c r="C597" s="29" t="e">
        <f t="array" ref="C597">INDEX(A!$A$2:$A$1001,MATCH(EF!B597,EF!$A$2:$A$1001,0))</f>
        <v>#N/A</v>
      </c>
      <c r="D597" s="29" t="e">
        <f t="array" ref="D597">INDEX(A!$B$2:$B$1001,MATCH(EF!C597,A!$A$2:$A$1001,0))</f>
        <v>#N/A</v>
      </c>
      <c r="E597" s="29" t="e">
        <f t="array" ref="E597">INDEX(A!$C$2:$C$1001,MATCH(EF!C597,A!$A$2:$A$1001,0))</f>
        <v>#N/A</v>
      </c>
      <c r="F597" s="29" t="e">
        <f t="array" ref="F597">INDEX(A!$D$2:$D$1001,MATCH(EF!C597,A!$A$2:$A$1001,0))</f>
        <v>#N/A</v>
      </c>
      <c r="G597" s="29" t="e">
        <f t="array" ref="G597">INDEX(A!$E$2:$E$1001,MATCH(EF!C597,A!$A$2:$A$1001,0))</f>
        <v>#N/A</v>
      </c>
      <c r="H597" s="29" t="e">
        <f t="array" ref="H597">INDEX(A!$F$2:$F$1001,MATCH(EF!C597,A!$A$2:$A$1001,0))</f>
        <v>#N/A</v>
      </c>
      <c r="I597" s="29" t="e">
        <f t="array" ref="I597">INDEX(A!$G$2:$G$1001,MATCH(EF!C597,A!$A$2:$A$1001,0))</f>
        <v>#N/A</v>
      </c>
      <c r="J597" s="29" t="e">
        <f t="array" ref="J597">INDEX(A!$H$2:$H$1001,MATCH(EF!C597,A!$A$2:$A$1001,0))</f>
        <v>#N/A</v>
      </c>
      <c r="K597" s="29" t="e">
        <f t="array" ref="K597">INDEX(A!$I$2:$I$1001,MATCH(EF!C597,A!$A$2:$A$1001,0))</f>
        <v>#N/A</v>
      </c>
      <c r="L597" s="29" t="e">
        <f t="array" ref="L597">INDEX(A!$J$2:$J$1001,MATCH(EF!C597,A!$A$2:$A$1001,0))</f>
        <v>#N/A</v>
      </c>
      <c r="M597" s="29" t="e">
        <f t="array" ref="M597">INDEX(A!$K$2:$K$1001,MATCH(EF!C597,A!$A$2:$A$1001,0))</f>
        <v>#N/A</v>
      </c>
      <c r="N597" s="29" t="e">
        <f t="array" ref="N597">INDEX(A!$L$2:$L$1001,MATCH(EF!C597,A!$A$2:$A$1001,0))</f>
        <v>#N/A</v>
      </c>
      <c r="O597" s="30" t="e">
        <f t="shared" si="4"/>
        <v>#N/A</v>
      </c>
      <c r="P597" s="30" t="e">
        <f t="shared" si="5"/>
        <v>#N/A</v>
      </c>
      <c r="Q597" s="30" t="e">
        <f t="array" ref="Q597">IF(O597="7",IF(P597="000","Sin región al ser un intermunicipal",INDEX(B!$C$2:$C$126,MATCH(EF!P597,B!$A$2:$A$126,0))),"Sin región al ser un ente Estatal")</f>
        <v>#N/A</v>
      </c>
      <c r="R597" s="31" t="e">
        <f t="array" ref="R597">IF(O597="7",IF(P597="000","N/A",INDEX(B!$D$2:$D$126,MATCH(EF!P597,B!$A$2:$A$126,0))),B!$D$127)</f>
        <v>#N/A</v>
      </c>
      <c r="S597" s="31" t="e">
        <f t="array" ref="S597">IF(O597="7",IF(P597="000","N/A",INDEX(B!$E$2:$E$126,MATCH(EF!P597,B!$A$2:$A$126,0))),B!$E$127)</f>
        <v>#N/A</v>
      </c>
    </row>
    <row r="598" spans="1:19" ht="15.75" customHeight="1">
      <c r="A598" s="23">
        <f>COUNTIF(A!$A$2:$A$1001,"&lt;="&amp;A!A598)</f>
        <v>0</v>
      </c>
      <c r="B598" s="24">
        <v>597</v>
      </c>
      <c r="C598" s="29" t="e">
        <f t="array" ref="C598">INDEX(A!$A$2:$A$1001,MATCH(EF!B598,EF!$A$2:$A$1001,0))</f>
        <v>#N/A</v>
      </c>
      <c r="D598" s="29" t="e">
        <f t="array" ref="D598">INDEX(A!$B$2:$B$1001,MATCH(EF!C598,A!$A$2:$A$1001,0))</f>
        <v>#N/A</v>
      </c>
      <c r="E598" s="29" t="e">
        <f t="array" ref="E598">INDEX(A!$C$2:$C$1001,MATCH(EF!C598,A!$A$2:$A$1001,0))</f>
        <v>#N/A</v>
      </c>
      <c r="F598" s="29" t="e">
        <f t="array" ref="F598">INDEX(A!$D$2:$D$1001,MATCH(EF!C598,A!$A$2:$A$1001,0))</f>
        <v>#N/A</v>
      </c>
      <c r="G598" s="29" t="e">
        <f t="array" ref="G598">INDEX(A!$E$2:$E$1001,MATCH(EF!C598,A!$A$2:$A$1001,0))</f>
        <v>#N/A</v>
      </c>
      <c r="H598" s="29" t="e">
        <f t="array" ref="H598">INDEX(A!$F$2:$F$1001,MATCH(EF!C598,A!$A$2:$A$1001,0))</f>
        <v>#N/A</v>
      </c>
      <c r="I598" s="29" t="e">
        <f t="array" ref="I598">INDEX(A!$G$2:$G$1001,MATCH(EF!C598,A!$A$2:$A$1001,0))</f>
        <v>#N/A</v>
      </c>
      <c r="J598" s="29" t="e">
        <f t="array" ref="J598">INDEX(A!$H$2:$H$1001,MATCH(EF!C598,A!$A$2:$A$1001,0))</f>
        <v>#N/A</v>
      </c>
      <c r="K598" s="29" t="e">
        <f t="array" ref="K598">INDEX(A!$I$2:$I$1001,MATCH(EF!C598,A!$A$2:$A$1001,0))</f>
        <v>#N/A</v>
      </c>
      <c r="L598" s="29" t="e">
        <f t="array" ref="L598">INDEX(A!$J$2:$J$1001,MATCH(EF!C598,A!$A$2:$A$1001,0))</f>
        <v>#N/A</v>
      </c>
      <c r="M598" s="29" t="e">
        <f t="array" ref="M598">INDEX(A!$K$2:$K$1001,MATCH(EF!C598,A!$A$2:$A$1001,0))</f>
        <v>#N/A</v>
      </c>
      <c r="N598" s="29" t="e">
        <f t="array" ref="N598">INDEX(A!$L$2:$L$1001,MATCH(EF!C598,A!$A$2:$A$1001,0))</f>
        <v>#N/A</v>
      </c>
      <c r="O598" s="30" t="e">
        <f t="shared" si="4"/>
        <v>#N/A</v>
      </c>
      <c r="P598" s="30" t="e">
        <f t="shared" si="5"/>
        <v>#N/A</v>
      </c>
      <c r="Q598" s="30" t="e">
        <f t="array" ref="Q598">IF(O598="7",IF(P598="000","Sin región al ser un intermunicipal",INDEX(B!$C$2:$C$126,MATCH(EF!P598,B!$A$2:$A$126,0))),"Sin región al ser un ente Estatal")</f>
        <v>#N/A</v>
      </c>
      <c r="R598" s="31" t="e">
        <f t="array" ref="R598">IF(O598="7",IF(P598="000","N/A",INDEX(B!$D$2:$D$126,MATCH(EF!P598,B!$A$2:$A$126,0))),B!$D$127)</f>
        <v>#N/A</v>
      </c>
      <c r="S598" s="31" t="e">
        <f t="array" ref="S598">IF(O598="7",IF(P598="000","N/A",INDEX(B!$E$2:$E$126,MATCH(EF!P598,B!$A$2:$A$126,0))),B!$E$127)</f>
        <v>#N/A</v>
      </c>
    </row>
    <row r="599" spans="1:19" ht="15.75" customHeight="1">
      <c r="A599" s="23">
        <f>COUNTIF(A!$A$2:$A$1001,"&lt;="&amp;A!A599)</f>
        <v>0</v>
      </c>
      <c r="B599" s="24">
        <v>598</v>
      </c>
      <c r="C599" s="29" t="e">
        <f t="array" ref="C599">INDEX(A!$A$2:$A$1001,MATCH(EF!B599,EF!$A$2:$A$1001,0))</f>
        <v>#N/A</v>
      </c>
      <c r="D599" s="29" t="e">
        <f t="array" ref="D599">INDEX(A!$B$2:$B$1001,MATCH(EF!C599,A!$A$2:$A$1001,0))</f>
        <v>#N/A</v>
      </c>
      <c r="E599" s="29" t="e">
        <f t="array" ref="E599">INDEX(A!$C$2:$C$1001,MATCH(EF!C599,A!$A$2:$A$1001,0))</f>
        <v>#N/A</v>
      </c>
      <c r="F599" s="29" t="e">
        <f t="array" ref="F599">INDEX(A!$D$2:$D$1001,MATCH(EF!C599,A!$A$2:$A$1001,0))</f>
        <v>#N/A</v>
      </c>
      <c r="G599" s="29" t="e">
        <f t="array" ref="G599">INDEX(A!$E$2:$E$1001,MATCH(EF!C599,A!$A$2:$A$1001,0))</f>
        <v>#N/A</v>
      </c>
      <c r="H599" s="29" t="e">
        <f t="array" ref="H599">INDEX(A!$F$2:$F$1001,MATCH(EF!C599,A!$A$2:$A$1001,0))</f>
        <v>#N/A</v>
      </c>
      <c r="I599" s="29" t="e">
        <f t="array" ref="I599">INDEX(A!$G$2:$G$1001,MATCH(EF!C599,A!$A$2:$A$1001,0))</f>
        <v>#N/A</v>
      </c>
      <c r="J599" s="29" t="e">
        <f t="array" ref="J599">INDEX(A!$H$2:$H$1001,MATCH(EF!C599,A!$A$2:$A$1001,0))</f>
        <v>#N/A</v>
      </c>
      <c r="K599" s="29" t="e">
        <f t="array" ref="K599">INDEX(A!$I$2:$I$1001,MATCH(EF!C599,A!$A$2:$A$1001,0))</f>
        <v>#N/A</v>
      </c>
      <c r="L599" s="29" t="e">
        <f t="array" ref="L599">INDEX(A!$J$2:$J$1001,MATCH(EF!C599,A!$A$2:$A$1001,0))</f>
        <v>#N/A</v>
      </c>
      <c r="M599" s="29" t="e">
        <f t="array" ref="M599">INDEX(A!$K$2:$K$1001,MATCH(EF!C599,A!$A$2:$A$1001,0))</f>
        <v>#N/A</v>
      </c>
      <c r="N599" s="29" t="e">
        <f t="array" ref="N599">INDEX(A!$L$2:$L$1001,MATCH(EF!C599,A!$A$2:$A$1001,0))</f>
        <v>#N/A</v>
      </c>
      <c r="O599" s="30" t="e">
        <f t="shared" si="4"/>
        <v>#N/A</v>
      </c>
      <c r="P599" s="30" t="e">
        <f t="shared" si="5"/>
        <v>#N/A</v>
      </c>
      <c r="Q599" s="30" t="e">
        <f t="array" ref="Q599">IF(O599="7",IF(P599="000","Sin región al ser un intermunicipal",INDEX(B!$C$2:$C$126,MATCH(EF!P599,B!$A$2:$A$126,0))),"Sin región al ser un ente Estatal")</f>
        <v>#N/A</v>
      </c>
      <c r="R599" s="31" t="e">
        <f t="array" ref="R599">IF(O599="7",IF(P599="000","N/A",INDEX(B!$D$2:$D$126,MATCH(EF!P599,B!$A$2:$A$126,0))),B!$D$127)</f>
        <v>#N/A</v>
      </c>
      <c r="S599" s="31" t="e">
        <f t="array" ref="S599">IF(O599="7",IF(P599="000","N/A",INDEX(B!$E$2:$E$126,MATCH(EF!P599,B!$A$2:$A$126,0))),B!$E$127)</f>
        <v>#N/A</v>
      </c>
    </row>
    <row r="600" spans="1:19" ht="15.75" customHeight="1">
      <c r="A600" s="23">
        <f>COUNTIF(A!$A$2:$A$1001,"&lt;="&amp;A!A600)</f>
        <v>0</v>
      </c>
      <c r="B600" s="24">
        <v>599</v>
      </c>
      <c r="C600" s="29" t="e">
        <f t="array" ref="C600">INDEX(A!$A$2:$A$1001,MATCH(EF!B600,EF!$A$2:$A$1001,0))</f>
        <v>#N/A</v>
      </c>
      <c r="D600" s="29" t="e">
        <f t="array" ref="D600">INDEX(A!$B$2:$B$1001,MATCH(EF!C600,A!$A$2:$A$1001,0))</f>
        <v>#N/A</v>
      </c>
      <c r="E600" s="29" t="e">
        <f t="array" ref="E600">INDEX(A!$C$2:$C$1001,MATCH(EF!C600,A!$A$2:$A$1001,0))</f>
        <v>#N/A</v>
      </c>
      <c r="F600" s="29" t="e">
        <f t="array" ref="F600">INDEX(A!$D$2:$D$1001,MATCH(EF!C600,A!$A$2:$A$1001,0))</f>
        <v>#N/A</v>
      </c>
      <c r="G600" s="29" t="e">
        <f t="array" ref="G600">INDEX(A!$E$2:$E$1001,MATCH(EF!C600,A!$A$2:$A$1001,0))</f>
        <v>#N/A</v>
      </c>
      <c r="H600" s="29" t="e">
        <f t="array" ref="H600">INDEX(A!$F$2:$F$1001,MATCH(EF!C600,A!$A$2:$A$1001,0))</f>
        <v>#N/A</v>
      </c>
      <c r="I600" s="29" t="e">
        <f t="array" ref="I600">INDEX(A!$G$2:$G$1001,MATCH(EF!C600,A!$A$2:$A$1001,0))</f>
        <v>#N/A</v>
      </c>
      <c r="J600" s="29" t="e">
        <f t="array" ref="J600">INDEX(A!$H$2:$H$1001,MATCH(EF!C600,A!$A$2:$A$1001,0))</f>
        <v>#N/A</v>
      </c>
      <c r="K600" s="29" t="e">
        <f t="array" ref="K600">INDEX(A!$I$2:$I$1001,MATCH(EF!C600,A!$A$2:$A$1001,0))</f>
        <v>#N/A</v>
      </c>
      <c r="L600" s="29" t="e">
        <f t="array" ref="L600">INDEX(A!$J$2:$J$1001,MATCH(EF!C600,A!$A$2:$A$1001,0))</f>
        <v>#N/A</v>
      </c>
      <c r="M600" s="29" t="e">
        <f t="array" ref="M600">INDEX(A!$K$2:$K$1001,MATCH(EF!C600,A!$A$2:$A$1001,0))</f>
        <v>#N/A</v>
      </c>
      <c r="N600" s="29" t="e">
        <f t="array" ref="N600">INDEX(A!$L$2:$L$1001,MATCH(EF!C600,A!$A$2:$A$1001,0))</f>
        <v>#N/A</v>
      </c>
      <c r="O600" s="30" t="e">
        <f t="shared" si="4"/>
        <v>#N/A</v>
      </c>
      <c r="P600" s="30" t="e">
        <f t="shared" si="5"/>
        <v>#N/A</v>
      </c>
      <c r="Q600" s="30" t="e">
        <f t="array" ref="Q600">IF(O600="7",IF(P600="000","Sin región al ser un intermunicipal",INDEX(B!$C$2:$C$126,MATCH(EF!P600,B!$A$2:$A$126,0))),"Sin región al ser un ente Estatal")</f>
        <v>#N/A</v>
      </c>
      <c r="R600" s="31" t="e">
        <f t="array" ref="R600">IF(O600="7",IF(P600="000","N/A",INDEX(B!$D$2:$D$126,MATCH(EF!P600,B!$A$2:$A$126,0))),B!$D$127)</f>
        <v>#N/A</v>
      </c>
      <c r="S600" s="31" t="e">
        <f t="array" ref="S600">IF(O600="7",IF(P600="000","N/A",INDEX(B!$E$2:$E$126,MATCH(EF!P600,B!$A$2:$A$126,0))),B!$E$127)</f>
        <v>#N/A</v>
      </c>
    </row>
    <row r="601" spans="1:19" ht="15.75" customHeight="1">
      <c r="A601" s="23">
        <f>COUNTIF(A!$A$2:$A$1001,"&lt;="&amp;A!A601)</f>
        <v>0</v>
      </c>
      <c r="B601" s="24">
        <v>600</v>
      </c>
      <c r="C601" s="29" t="e">
        <f t="array" ref="C601">INDEX(A!$A$2:$A$1001,MATCH(EF!B601,EF!$A$2:$A$1001,0))</f>
        <v>#N/A</v>
      </c>
      <c r="D601" s="29" t="e">
        <f t="array" ref="D601">INDEX(A!$B$2:$B$1001,MATCH(EF!C601,A!$A$2:$A$1001,0))</f>
        <v>#N/A</v>
      </c>
      <c r="E601" s="29" t="e">
        <f t="array" ref="E601">INDEX(A!$C$2:$C$1001,MATCH(EF!C601,A!$A$2:$A$1001,0))</f>
        <v>#N/A</v>
      </c>
      <c r="F601" s="29" t="e">
        <f t="array" ref="F601">INDEX(A!$D$2:$D$1001,MATCH(EF!C601,A!$A$2:$A$1001,0))</f>
        <v>#N/A</v>
      </c>
      <c r="G601" s="29" t="e">
        <f t="array" ref="G601">INDEX(A!$E$2:$E$1001,MATCH(EF!C601,A!$A$2:$A$1001,0))</f>
        <v>#N/A</v>
      </c>
      <c r="H601" s="29" t="e">
        <f t="array" ref="H601">INDEX(A!$F$2:$F$1001,MATCH(EF!C601,A!$A$2:$A$1001,0))</f>
        <v>#N/A</v>
      </c>
      <c r="I601" s="29" t="e">
        <f t="array" ref="I601">INDEX(A!$G$2:$G$1001,MATCH(EF!C601,A!$A$2:$A$1001,0))</f>
        <v>#N/A</v>
      </c>
      <c r="J601" s="29" t="e">
        <f t="array" ref="J601">INDEX(A!$H$2:$H$1001,MATCH(EF!C601,A!$A$2:$A$1001,0))</f>
        <v>#N/A</v>
      </c>
      <c r="K601" s="29" t="e">
        <f t="array" ref="K601">INDEX(A!$I$2:$I$1001,MATCH(EF!C601,A!$A$2:$A$1001,0))</f>
        <v>#N/A</v>
      </c>
      <c r="L601" s="29" t="e">
        <f t="array" ref="L601">INDEX(A!$J$2:$J$1001,MATCH(EF!C601,A!$A$2:$A$1001,0))</f>
        <v>#N/A</v>
      </c>
      <c r="M601" s="29" t="e">
        <f t="array" ref="M601">INDEX(A!$K$2:$K$1001,MATCH(EF!C601,A!$A$2:$A$1001,0))</f>
        <v>#N/A</v>
      </c>
      <c r="N601" s="29" t="e">
        <f t="array" ref="N601">INDEX(A!$L$2:$L$1001,MATCH(EF!C601,A!$A$2:$A$1001,0))</f>
        <v>#N/A</v>
      </c>
      <c r="O601" s="30" t="e">
        <f t="shared" si="4"/>
        <v>#N/A</v>
      </c>
      <c r="P601" s="30" t="e">
        <f t="shared" si="5"/>
        <v>#N/A</v>
      </c>
      <c r="Q601" s="30" t="e">
        <f t="array" ref="Q601">IF(O601="7",IF(P601="000","Sin región al ser un intermunicipal",INDEX(B!$C$2:$C$126,MATCH(EF!P601,B!$A$2:$A$126,0))),"Sin región al ser un ente Estatal")</f>
        <v>#N/A</v>
      </c>
      <c r="R601" s="31" t="e">
        <f t="array" ref="R601">IF(O601="7",IF(P601="000","N/A",INDEX(B!$D$2:$D$126,MATCH(EF!P601,B!$A$2:$A$126,0))),B!$D$127)</f>
        <v>#N/A</v>
      </c>
      <c r="S601" s="31" t="e">
        <f t="array" ref="S601">IF(O601="7",IF(P601="000","N/A",INDEX(B!$E$2:$E$126,MATCH(EF!P601,B!$A$2:$A$126,0))),B!$E$127)</f>
        <v>#N/A</v>
      </c>
    </row>
    <row r="602" spans="1:19" ht="15.75" customHeight="1">
      <c r="A602" s="23">
        <f>COUNTIF(A!$A$2:$A$1001,"&lt;="&amp;A!A602)</f>
        <v>0</v>
      </c>
      <c r="B602" s="24">
        <v>601</v>
      </c>
      <c r="C602" s="29" t="e">
        <f t="array" ref="C602">INDEX(A!$A$2:$A$1001,MATCH(EF!B602,EF!$A$2:$A$1001,0))</f>
        <v>#N/A</v>
      </c>
      <c r="D602" s="29" t="e">
        <f t="array" ref="D602">INDEX(A!$B$2:$B$1001,MATCH(EF!C602,A!$A$2:$A$1001,0))</f>
        <v>#N/A</v>
      </c>
      <c r="E602" s="29" t="e">
        <f t="array" ref="E602">INDEX(A!$C$2:$C$1001,MATCH(EF!C602,A!$A$2:$A$1001,0))</f>
        <v>#N/A</v>
      </c>
      <c r="F602" s="29" t="e">
        <f t="array" ref="F602">INDEX(A!$D$2:$D$1001,MATCH(EF!C602,A!$A$2:$A$1001,0))</f>
        <v>#N/A</v>
      </c>
      <c r="G602" s="29" t="e">
        <f t="array" ref="G602">INDEX(A!$E$2:$E$1001,MATCH(EF!C602,A!$A$2:$A$1001,0))</f>
        <v>#N/A</v>
      </c>
      <c r="H602" s="29" t="e">
        <f t="array" ref="H602">INDEX(A!$F$2:$F$1001,MATCH(EF!C602,A!$A$2:$A$1001,0))</f>
        <v>#N/A</v>
      </c>
      <c r="I602" s="29" t="e">
        <f t="array" ref="I602">INDEX(A!$G$2:$G$1001,MATCH(EF!C602,A!$A$2:$A$1001,0))</f>
        <v>#N/A</v>
      </c>
      <c r="J602" s="29" t="e">
        <f t="array" ref="J602">INDEX(A!$H$2:$H$1001,MATCH(EF!C602,A!$A$2:$A$1001,0))</f>
        <v>#N/A</v>
      </c>
      <c r="K602" s="29" t="e">
        <f t="array" ref="K602">INDEX(A!$I$2:$I$1001,MATCH(EF!C602,A!$A$2:$A$1001,0))</f>
        <v>#N/A</v>
      </c>
      <c r="L602" s="29" t="e">
        <f t="array" ref="L602">INDEX(A!$J$2:$J$1001,MATCH(EF!C602,A!$A$2:$A$1001,0))</f>
        <v>#N/A</v>
      </c>
      <c r="M602" s="29" t="e">
        <f t="array" ref="M602">INDEX(A!$K$2:$K$1001,MATCH(EF!C602,A!$A$2:$A$1001,0))</f>
        <v>#N/A</v>
      </c>
      <c r="N602" s="29" t="e">
        <f t="array" ref="N602">INDEX(A!$L$2:$L$1001,MATCH(EF!C602,A!$A$2:$A$1001,0))</f>
        <v>#N/A</v>
      </c>
      <c r="O602" s="30" t="e">
        <f t="shared" si="4"/>
        <v>#N/A</v>
      </c>
      <c r="P602" s="30" t="e">
        <f t="shared" si="5"/>
        <v>#N/A</v>
      </c>
      <c r="Q602" s="30" t="e">
        <f t="array" ref="Q602">IF(O602="7",IF(P602="000","Sin región al ser un intermunicipal",INDEX(B!$C$2:$C$126,MATCH(EF!P602,B!$A$2:$A$126,0))),"Sin región al ser un ente Estatal")</f>
        <v>#N/A</v>
      </c>
      <c r="R602" s="31" t="e">
        <f t="array" ref="R602">IF(O602="7",IF(P602="000","N/A",INDEX(B!$D$2:$D$126,MATCH(EF!P602,B!$A$2:$A$126,0))),B!$D$127)</f>
        <v>#N/A</v>
      </c>
      <c r="S602" s="31" t="e">
        <f t="array" ref="S602">IF(O602="7",IF(P602="000","N/A",INDEX(B!$E$2:$E$126,MATCH(EF!P602,B!$A$2:$A$126,0))),B!$E$127)</f>
        <v>#N/A</v>
      </c>
    </row>
    <row r="603" spans="1:19" ht="15.75" customHeight="1">
      <c r="A603" s="23">
        <f>COUNTIF(A!$A$2:$A$1001,"&lt;="&amp;A!A603)</f>
        <v>0</v>
      </c>
      <c r="B603" s="24">
        <v>602</v>
      </c>
      <c r="C603" s="29" t="e">
        <f t="array" ref="C603">INDEX(A!$A$2:$A$1001,MATCH(EF!B603,EF!$A$2:$A$1001,0))</f>
        <v>#N/A</v>
      </c>
      <c r="D603" s="29" t="e">
        <f t="array" ref="D603">INDEX(A!$B$2:$B$1001,MATCH(EF!C603,A!$A$2:$A$1001,0))</f>
        <v>#N/A</v>
      </c>
      <c r="E603" s="29" t="e">
        <f t="array" ref="E603">INDEX(A!$C$2:$C$1001,MATCH(EF!C603,A!$A$2:$A$1001,0))</f>
        <v>#N/A</v>
      </c>
      <c r="F603" s="29" t="e">
        <f t="array" ref="F603">INDEX(A!$D$2:$D$1001,MATCH(EF!C603,A!$A$2:$A$1001,0))</f>
        <v>#N/A</v>
      </c>
      <c r="G603" s="29" t="e">
        <f t="array" ref="G603">INDEX(A!$E$2:$E$1001,MATCH(EF!C603,A!$A$2:$A$1001,0))</f>
        <v>#N/A</v>
      </c>
      <c r="H603" s="29" t="e">
        <f t="array" ref="H603">INDEX(A!$F$2:$F$1001,MATCH(EF!C603,A!$A$2:$A$1001,0))</f>
        <v>#N/A</v>
      </c>
      <c r="I603" s="29" t="e">
        <f t="array" ref="I603">INDEX(A!$G$2:$G$1001,MATCH(EF!C603,A!$A$2:$A$1001,0))</f>
        <v>#N/A</v>
      </c>
      <c r="J603" s="29" t="e">
        <f t="array" ref="J603">INDEX(A!$H$2:$H$1001,MATCH(EF!C603,A!$A$2:$A$1001,0))</f>
        <v>#N/A</v>
      </c>
      <c r="K603" s="29" t="e">
        <f t="array" ref="K603">INDEX(A!$I$2:$I$1001,MATCH(EF!C603,A!$A$2:$A$1001,0))</f>
        <v>#N/A</v>
      </c>
      <c r="L603" s="29" t="e">
        <f t="array" ref="L603">INDEX(A!$J$2:$J$1001,MATCH(EF!C603,A!$A$2:$A$1001,0))</f>
        <v>#N/A</v>
      </c>
      <c r="M603" s="29" t="e">
        <f t="array" ref="M603">INDEX(A!$K$2:$K$1001,MATCH(EF!C603,A!$A$2:$A$1001,0))</f>
        <v>#N/A</v>
      </c>
      <c r="N603" s="29" t="e">
        <f t="array" ref="N603">INDEX(A!$L$2:$L$1001,MATCH(EF!C603,A!$A$2:$A$1001,0))</f>
        <v>#N/A</v>
      </c>
      <c r="O603" s="30" t="e">
        <f t="shared" si="4"/>
        <v>#N/A</v>
      </c>
      <c r="P603" s="30" t="e">
        <f t="shared" si="5"/>
        <v>#N/A</v>
      </c>
      <c r="Q603" s="30" t="e">
        <f t="array" ref="Q603">IF(O603="7",IF(P603="000","Sin región al ser un intermunicipal",INDEX(B!$C$2:$C$126,MATCH(EF!P603,B!$A$2:$A$126,0))),"Sin región al ser un ente Estatal")</f>
        <v>#N/A</v>
      </c>
      <c r="R603" s="31" t="e">
        <f t="array" ref="R603">IF(O603="7",IF(P603="000","N/A",INDEX(B!$D$2:$D$126,MATCH(EF!P603,B!$A$2:$A$126,0))),B!$D$127)</f>
        <v>#N/A</v>
      </c>
      <c r="S603" s="31" t="e">
        <f t="array" ref="S603">IF(O603="7",IF(P603="000","N/A",INDEX(B!$E$2:$E$126,MATCH(EF!P603,B!$A$2:$A$126,0))),B!$E$127)</f>
        <v>#N/A</v>
      </c>
    </row>
    <row r="604" spans="1:19" ht="15.75" customHeight="1">
      <c r="A604" s="23">
        <f>COUNTIF(A!$A$2:$A$1001,"&lt;="&amp;A!A604)</f>
        <v>0</v>
      </c>
      <c r="B604" s="24">
        <v>603</v>
      </c>
      <c r="C604" s="29" t="e">
        <f t="array" ref="C604">INDEX(A!$A$2:$A$1001,MATCH(EF!B604,EF!$A$2:$A$1001,0))</f>
        <v>#N/A</v>
      </c>
      <c r="D604" s="29" t="e">
        <f t="array" ref="D604">INDEX(A!$B$2:$B$1001,MATCH(EF!C604,A!$A$2:$A$1001,0))</f>
        <v>#N/A</v>
      </c>
      <c r="E604" s="29" t="e">
        <f t="array" ref="E604">INDEX(A!$C$2:$C$1001,MATCH(EF!C604,A!$A$2:$A$1001,0))</f>
        <v>#N/A</v>
      </c>
      <c r="F604" s="29" t="e">
        <f t="array" ref="F604">INDEX(A!$D$2:$D$1001,MATCH(EF!C604,A!$A$2:$A$1001,0))</f>
        <v>#N/A</v>
      </c>
      <c r="G604" s="29" t="e">
        <f t="array" ref="G604">INDEX(A!$E$2:$E$1001,MATCH(EF!C604,A!$A$2:$A$1001,0))</f>
        <v>#N/A</v>
      </c>
      <c r="H604" s="29" t="e">
        <f t="array" ref="H604">INDEX(A!$F$2:$F$1001,MATCH(EF!C604,A!$A$2:$A$1001,0))</f>
        <v>#N/A</v>
      </c>
      <c r="I604" s="29" t="e">
        <f t="array" ref="I604">INDEX(A!$G$2:$G$1001,MATCH(EF!C604,A!$A$2:$A$1001,0))</f>
        <v>#N/A</v>
      </c>
      <c r="J604" s="29" t="e">
        <f t="array" ref="J604">INDEX(A!$H$2:$H$1001,MATCH(EF!C604,A!$A$2:$A$1001,0))</f>
        <v>#N/A</v>
      </c>
      <c r="K604" s="29" t="e">
        <f t="array" ref="K604">INDEX(A!$I$2:$I$1001,MATCH(EF!C604,A!$A$2:$A$1001,0))</f>
        <v>#N/A</v>
      </c>
      <c r="L604" s="29" t="e">
        <f t="array" ref="L604">INDEX(A!$J$2:$J$1001,MATCH(EF!C604,A!$A$2:$A$1001,0))</f>
        <v>#N/A</v>
      </c>
      <c r="M604" s="29" t="e">
        <f t="array" ref="M604">INDEX(A!$K$2:$K$1001,MATCH(EF!C604,A!$A$2:$A$1001,0))</f>
        <v>#N/A</v>
      </c>
      <c r="N604" s="29" t="e">
        <f t="array" ref="N604">INDEX(A!$L$2:$L$1001,MATCH(EF!C604,A!$A$2:$A$1001,0))</f>
        <v>#N/A</v>
      </c>
      <c r="O604" s="30" t="e">
        <f t="shared" si="4"/>
        <v>#N/A</v>
      </c>
      <c r="P604" s="30" t="e">
        <f t="shared" si="5"/>
        <v>#N/A</v>
      </c>
      <c r="Q604" s="30" t="e">
        <f t="array" ref="Q604">IF(O604="7",IF(P604="000","Sin región al ser un intermunicipal",INDEX(B!$C$2:$C$126,MATCH(EF!P604,B!$A$2:$A$126,0))),"Sin región al ser un ente Estatal")</f>
        <v>#N/A</v>
      </c>
      <c r="R604" s="31" t="e">
        <f t="array" ref="R604">IF(O604="7",IF(P604="000","N/A",INDEX(B!$D$2:$D$126,MATCH(EF!P604,B!$A$2:$A$126,0))),B!$D$127)</f>
        <v>#N/A</v>
      </c>
      <c r="S604" s="31" t="e">
        <f t="array" ref="S604">IF(O604="7",IF(P604="000","N/A",INDEX(B!$E$2:$E$126,MATCH(EF!P604,B!$A$2:$A$126,0))),B!$E$127)</f>
        <v>#N/A</v>
      </c>
    </row>
    <row r="605" spans="1:19" ht="15.75" customHeight="1">
      <c r="A605" s="23">
        <f>COUNTIF(A!$A$2:$A$1001,"&lt;="&amp;A!A605)</f>
        <v>0</v>
      </c>
      <c r="B605" s="24">
        <v>604</v>
      </c>
      <c r="C605" s="29" t="e">
        <f t="array" ref="C605">INDEX(A!$A$2:$A$1001,MATCH(EF!B605,EF!$A$2:$A$1001,0))</f>
        <v>#N/A</v>
      </c>
      <c r="D605" s="29" t="e">
        <f t="array" ref="D605">INDEX(A!$B$2:$B$1001,MATCH(EF!C605,A!$A$2:$A$1001,0))</f>
        <v>#N/A</v>
      </c>
      <c r="E605" s="29" t="e">
        <f t="array" ref="E605">INDEX(A!$C$2:$C$1001,MATCH(EF!C605,A!$A$2:$A$1001,0))</f>
        <v>#N/A</v>
      </c>
      <c r="F605" s="29" t="e">
        <f t="array" ref="F605">INDEX(A!$D$2:$D$1001,MATCH(EF!C605,A!$A$2:$A$1001,0))</f>
        <v>#N/A</v>
      </c>
      <c r="G605" s="29" t="e">
        <f t="array" ref="G605">INDEX(A!$E$2:$E$1001,MATCH(EF!C605,A!$A$2:$A$1001,0))</f>
        <v>#N/A</v>
      </c>
      <c r="H605" s="29" t="e">
        <f t="array" ref="H605">INDEX(A!$F$2:$F$1001,MATCH(EF!C605,A!$A$2:$A$1001,0))</f>
        <v>#N/A</v>
      </c>
      <c r="I605" s="29" t="e">
        <f t="array" ref="I605">INDEX(A!$G$2:$G$1001,MATCH(EF!C605,A!$A$2:$A$1001,0))</f>
        <v>#N/A</v>
      </c>
      <c r="J605" s="29" t="e">
        <f t="array" ref="J605">INDEX(A!$H$2:$H$1001,MATCH(EF!C605,A!$A$2:$A$1001,0))</f>
        <v>#N/A</v>
      </c>
      <c r="K605" s="29" t="e">
        <f t="array" ref="K605">INDEX(A!$I$2:$I$1001,MATCH(EF!C605,A!$A$2:$A$1001,0))</f>
        <v>#N/A</v>
      </c>
      <c r="L605" s="29" t="e">
        <f t="array" ref="L605">INDEX(A!$J$2:$J$1001,MATCH(EF!C605,A!$A$2:$A$1001,0))</f>
        <v>#N/A</v>
      </c>
      <c r="M605" s="29" t="e">
        <f t="array" ref="M605">INDEX(A!$K$2:$K$1001,MATCH(EF!C605,A!$A$2:$A$1001,0))</f>
        <v>#N/A</v>
      </c>
      <c r="N605" s="29" t="e">
        <f t="array" ref="N605">INDEX(A!$L$2:$L$1001,MATCH(EF!C605,A!$A$2:$A$1001,0))</f>
        <v>#N/A</v>
      </c>
      <c r="O605" s="30" t="e">
        <f t="shared" si="4"/>
        <v>#N/A</v>
      </c>
      <c r="P605" s="30" t="e">
        <f t="shared" si="5"/>
        <v>#N/A</v>
      </c>
      <c r="Q605" s="30" t="e">
        <f t="array" ref="Q605">IF(O605="7",IF(P605="000","Sin región al ser un intermunicipal",INDEX(B!$C$2:$C$126,MATCH(EF!P605,B!$A$2:$A$126,0))),"Sin región al ser un ente Estatal")</f>
        <v>#N/A</v>
      </c>
      <c r="R605" s="31" t="e">
        <f t="array" ref="R605">IF(O605="7",IF(P605="000","N/A",INDEX(B!$D$2:$D$126,MATCH(EF!P605,B!$A$2:$A$126,0))),B!$D$127)</f>
        <v>#N/A</v>
      </c>
      <c r="S605" s="31" t="e">
        <f t="array" ref="S605">IF(O605="7",IF(P605="000","N/A",INDEX(B!$E$2:$E$126,MATCH(EF!P605,B!$A$2:$A$126,0))),B!$E$127)</f>
        <v>#N/A</v>
      </c>
    </row>
    <row r="606" spans="1:19" ht="15.75" customHeight="1">
      <c r="A606" s="23">
        <f>COUNTIF(A!$A$2:$A$1001,"&lt;="&amp;A!A606)</f>
        <v>0</v>
      </c>
      <c r="B606" s="24">
        <v>605</v>
      </c>
      <c r="C606" s="29" t="e">
        <f t="array" ref="C606">INDEX(A!$A$2:$A$1001,MATCH(EF!B606,EF!$A$2:$A$1001,0))</f>
        <v>#N/A</v>
      </c>
      <c r="D606" s="29" t="e">
        <f t="array" ref="D606">INDEX(A!$B$2:$B$1001,MATCH(EF!C606,A!$A$2:$A$1001,0))</f>
        <v>#N/A</v>
      </c>
      <c r="E606" s="29" t="e">
        <f t="array" ref="E606">INDEX(A!$C$2:$C$1001,MATCH(EF!C606,A!$A$2:$A$1001,0))</f>
        <v>#N/A</v>
      </c>
      <c r="F606" s="29" t="e">
        <f t="array" ref="F606">INDEX(A!$D$2:$D$1001,MATCH(EF!C606,A!$A$2:$A$1001,0))</f>
        <v>#N/A</v>
      </c>
      <c r="G606" s="29" t="e">
        <f t="array" ref="G606">INDEX(A!$E$2:$E$1001,MATCH(EF!C606,A!$A$2:$A$1001,0))</f>
        <v>#N/A</v>
      </c>
      <c r="H606" s="29" t="e">
        <f t="array" ref="H606">INDEX(A!$F$2:$F$1001,MATCH(EF!C606,A!$A$2:$A$1001,0))</f>
        <v>#N/A</v>
      </c>
      <c r="I606" s="29" t="e">
        <f t="array" ref="I606">INDEX(A!$G$2:$G$1001,MATCH(EF!C606,A!$A$2:$A$1001,0))</f>
        <v>#N/A</v>
      </c>
      <c r="J606" s="29" t="e">
        <f t="array" ref="J606">INDEX(A!$H$2:$H$1001,MATCH(EF!C606,A!$A$2:$A$1001,0))</f>
        <v>#N/A</v>
      </c>
      <c r="K606" s="29" t="e">
        <f t="array" ref="K606">INDEX(A!$I$2:$I$1001,MATCH(EF!C606,A!$A$2:$A$1001,0))</f>
        <v>#N/A</v>
      </c>
      <c r="L606" s="29" t="e">
        <f t="array" ref="L606">INDEX(A!$J$2:$J$1001,MATCH(EF!C606,A!$A$2:$A$1001,0))</f>
        <v>#N/A</v>
      </c>
      <c r="M606" s="29" t="e">
        <f t="array" ref="M606">INDEX(A!$K$2:$K$1001,MATCH(EF!C606,A!$A$2:$A$1001,0))</f>
        <v>#N/A</v>
      </c>
      <c r="N606" s="29" t="e">
        <f t="array" ref="N606">INDEX(A!$L$2:$L$1001,MATCH(EF!C606,A!$A$2:$A$1001,0))</f>
        <v>#N/A</v>
      </c>
      <c r="O606" s="30" t="e">
        <f t="shared" si="4"/>
        <v>#N/A</v>
      </c>
      <c r="P606" s="30" t="e">
        <f t="shared" si="5"/>
        <v>#N/A</v>
      </c>
      <c r="Q606" s="30" t="e">
        <f t="array" ref="Q606">IF(O606="7",IF(P606="000","Sin región al ser un intermunicipal",INDEX(B!$C$2:$C$126,MATCH(EF!P606,B!$A$2:$A$126,0))),"Sin región al ser un ente Estatal")</f>
        <v>#N/A</v>
      </c>
      <c r="R606" s="31" t="e">
        <f t="array" ref="R606">IF(O606="7",IF(P606="000","N/A",INDEX(B!$D$2:$D$126,MATCH(EF!P606,B!$A$2:$A$126,0))),B!$D$127)</f>
        <v>#N/A</v>
      </c>
      <c r="S606" s="31" t="e">
        <f t="array" ref="S606">IF(O606="7",IF(P606="000","N/A",INDEX(B!$E$2:$E$126,MATCH(EF!P606,B!$A$2:$A$126,0))),B!$E$127)</f>
        <v>#N/A</v>
      </c>
    </row>
    <row r="607" spans="1:19" ht="15.75" customHeight="1">
      <c r="A607" s="23">
        <f>COUNTIF(A!$A$2:$A$1001,"&lt;="&amp;A!A607)</f>
        <v>0</v>
      </c>
      <c r="B607" s="24">
        <v>606</v>
      </c>
      <c r="C607" s="29" t="e">
        <f t="array" ref="C607">INDEX(A!$A$2:$A$1001,MATCH(EF!B607,EF!$A$2:$A$1001,0))</f>
        <v>#N/A</v>
      </c>
      <c r="D607" s="29" t="e">
        <f t="array" ref="D607">INDEX(A!$B$2:$B$1001,MATCH(EF!C607,A!$A$2:$A$1001,0))</f>
        <v>#N/A</v>
      </c>
      <c r="E607" s="29" t="e">
        <f t="array" ref="E607">INDEX(A!$C$2:$C$1001,MATCH(EF!C607,A!$A$2:$A$1001,0))</f>
        <v>#N/A</v>
      </c>
      <c r="F607" s="29" t="e">
        <f t="array" ref="F607">INDEX(A!$D$2:$D$1001,MATCH(EF!C607,A!$A$2:$A$1001,0))</f>
        <v>#N/A</v>
      </c>
      <c r="G607" s="29" t="e">
        <f t="array" ref="G607">INDEX(A!$E$2:$E$1001,MATCH(EF!C607,A!$A$2:$A$1001,0))</f>
        <v>#N/A</v>
      </c>
      <c r="H607" s="29" t="e">
        <f t="array" ref="H607">INDEX(A!$F$2:$F$1001,MATCH(EF!C607,A!$A$2:$A$1001,0))</f>
        <v>#N/A</v>
      </c>
      <c r="I607" s="29" t="e">
        <f t="array" ref="I607">INDEX(A!$G$2:$G$1001,MATCH(EF!C607,A!$A$2:$A$1001,0))</f>
        <v>#N/A</v>
      </c>
      <c r="J607" s="29" t="e">
        <f t="array" ref="J607">INDEX(A!$H$2:$H$1001,MATCH(EF!C607,A!$A$2:$A$1001,0))</f>
        <v>#N/A</v>
      </c>
      <c r="K607" s="29" t="e">
        <f t="array" ref="K607">INDEX(A!$I$2:$I$1001,MATCH(EF!C607,A!$A$2:$A$1001,0))</f>
        <v>#N/A</v>
      </c>
      <c r="L607" s="29" t="e">
        <f t="array" ref="L607">INDEX(A!$J$2:$J$1001,MATCH(EF!C607,A!$A$2:$A$1001,0))</f>
        <v>#N/A</v>
      </c>
      <c r="M607" s="29" t="e">
        <f t="array" ref="M607">INDEX(A!$K$2:$K$1001,MATCH(EF!C607,A!$A$2:$A$1001,0))</f>
        <v>#N/A</v>
      </c>
      <c r="N607" s="29" t="e">
        <f t="array" ref="N607">INDEX(A!$L$2:$L$1001,MATCH(EF!C607,A!$A$2:$A$1001,0))</f>
        <v>#N/A</v>
      </c>
      <c r="O607" s="30" t="e">
        <f t="shared" si="4"/>
        <v>#N/A</v>
      </c>
      <c r="P607" s="30" t="e">
        <f t="shared" si="5"/>
        <v>#N/A</v>
      </c>
      <c r="Q607" s="30" t="e">
        <f t="array" ref="Q607">IF(O607="7",IF(P607="000","Sin región al ser un intermunicipal",INDEX(B!$C$2:$C$126,MATCH(EF!P607,B!$A$2:$A$126,0))),"Sin región al ser un ente Estatal")</f>
        <v>#N/A</v>
      </c>
      <c r="R607" s="31" t="e">
        <f t="array" ref="R607">IF(O607="7",IF(P607="000","N/A",INDEX(B!$D$2:$D$126,MATCH(EF!P607,B!$A$2:$A$126,0))),B!$D$127)</f>
        <v>#N/A</v>
      </c>
      <c r="S607" s="31" t="e">
        <f t="array" ref="S607">IF(O607="7",IF(P607="000","N/A",INDEX(B!$E$2:$E$126,MATCH(EF!P607,B!$A$2:$A$126,0))),B!$E$127)</f>
        <v>#N/A</v>
      </c>
    </row>
    <row r="608" spans="1:19" ht="15.75" customHeight="1">
      <c r="A608" s="23">
        <f>COUNTIF(A!$A$2:$A$1001,"&lt;="&amp;A!A608)</f>
        <v>0</v>
      </c>
      <c r="B608" s="24">
        <v>607</v>
      </c>
      <c r="C608" s="29" t="e">
        <f t="array" ref="C608">INDEX(A!$A$2:$A$1001,MATCH(EF!B608,EF!$A$2:$A$1001,0))</f>
        <v>#N/A</v>
      </c>
      <c r="D608" s="29" t="e">
        <f t="array" ref="D608">INDEX(A!$B$2:$B$1001,MATCH(EF!C608,A!$A$2:$A$1001,0))</f>
        <v>#N/A</v>
      </c>
      <c r="E608" s="29" t="e">
        <f t="array" ref="E608">INDEX(A!$C$2:$C$1001,MATCH(EF!C608,A!$A$2:$A$1001,0))</f>
        <v>#N/A</v>
      </c>
      <c r="F608" s="29" t="e">
        <f t="array" ref="F608">INDEX(A!$D$2:$D$1001,MATCH(EF!C608,A!$A$2:$A$1001,0))</f>
        <v>#N/A</v>
      </c>
      <c r="G608" s="29" t="e">
        <f t="array" ref="G608">INDEX(A!$E$2:$E$1001,MATCH(EF!C608,A!$A$2:$A$1001,0))</f>
        <v>#N/A</v>
      </c>
      <c r="H608" s="29" t="e">
        <f t="array" ref="H608">INDEX(A!$F$2:$F$1001,MATCH(EF!C608,A!$A$2:$A$1001,0))</f>
        <v>#N/A</v>
      </c>
      <c r="I608" s="29" t="e">
        <f t="array" ref="I608">INDEX(A!$G$2:$G$1001,MATCH(EF!C608,A!$A$2:$A$1001,0))</f>
        <v>#N/A</v>
      </c>
      <c r="J608" s="29" t="e">
        <f t="array" ref="J608">INDEX(A!$H$2:$H$1001,MATCH(EF!C608,A!$A$2:$A$1001,0))</f>
        <v>#N/A</v>
      </c>
      <c r="K608" s="29" t="e">
        <f t="array" ref="K608">INDEX(A!$I$2:$I$1001,MATCH(EF!C608,A!$A$2:$A$1001,0))</f>
        <v>#N/A</v>
      </c>
      <c r="L608" s="29" t="e">
        <f t="array" ref="L608">INDEX(A!$J$2:$J$1001,MATCH(EF!C608,A!$A$2:$A$1001,0))</f>
        <v>#N/A</v>
      </c>
      <c r="M608" s="29" t="e">
        <f t="array" ref="M608">INDEX(A!$K$2:$K$1001,MATCH(EF!C608,A!$A$2:$A$1001,0))</f>
        <v>#N/A</v>
      </c>
      <c r="N608" s="29" t="e">
        <f t="array" ref="N608">INDEX(A!$L$2:$L$1001,MATCH(EF!C608,A!$A$2:$A$1001,0))</f>
        <v>#N/A</v>
      </c>
      <c r="O608" s="30" t="e">
        <f t="shared" si="4"/>
        <v>#N/A</v>
      </c>
      <c r="P608" s="30" t="e">
        <f t="shared" si="5"/>
        <v>#N/A</v>
      </c>
      <c r="Q608" s="30" t="e">
        <f t="array" ref="Q608">IF(O608="7",IF(P608="000","Sin región al ser un intermunicipal",INDEX(B!$C$2:$C$126,MATCH(EF!P608,B!$A$2:$A$126,0))),"Sin región al ser un ente Estatal")</f>
        <v>#N/A</v>
      </c>
      <c r="R608" s="31" t="e">
        <f t="array" ref="R608">IF(O608="7",IF(P608="000","N/A",INDEX(B!$D$2:$D$126,MATCH(EF!P608,B!$A$2:$A$126,0))),B!$D$127)</f>
        <v>#N/A</v>
      </c>
      <c r="S608" s="31" t="e">
        <f t="array" ref="S608">IF(O608="7",IF(P608="000","N/A",INDEX(B!$E$2:$E$126,MATCH(EF!P608,B!$A$2:$A$126,0))),B!$E$127)</f>
        <v>#N/A</v>
      </c>
    </row>
    <row r="609" spans="1:19" ht="15.75" customHeight="1">
      <c r="A609" s="23">
        <f>COUNTIF(A!$A$2:$A$1001,"&lt;="&amp;A!A609)</f>
        <v>0</v>
      </c>
      <c r="B609" s="24">
        <v>608</v>
      </c>
      <c r="C609" s="29" t="e">
        <f t="array" ref="C609">INDEX(A!$A$2:$A$1001,MATCH(EF!B609,EF!$A$2:$A$1001,0))</f>
        <v>#N/A</v>
      </c>
      <c r="D609" s="29" t="e">
        <f t="array" ref="D609">INDEX(A!$B$2:$B$1001,MATCH(EF!C609,A!$A$2:$A$1001,0))</f>
        <v>#N/A</v>
      </c>
      <c r="E609" s="29" t="e">
        <f t="array" ref="E609">INDEX(A!$C$2:$C$1001,MATCH(EF!C609,A!$A$2:$A$1001,0))</f>
        <v>#N/A</v>
      </c>
      <c r="F609" s="29" t="e">
        <f t="array" ref="F609">INDEX(A!$D$2:$D$1001,MATCH(EF!C609,A!$A$2:$A$1001,0))</f>
        <v>#N/A</v>
      </c>
      <c r="G609" s="29" t="e">
        <f t="array" ref="G609">INDEX(A!$E$2:$E$1001,MATCH(EF!C609,A!$A$2:$A$1001,0))</f>
        <v>#N/A</v>
      </c>
      <c r="H609" s="29" t="e">
        <f t="array" ref="H609">INDEX(A!$F$2:$F$1001,MATCH(EF!C609,A!$A$2:$A$1001,0))</f>
        <v>#N/A</v>
      </c>
      <c r="I609" s="29" t="e">
        <f t="array" ref="I609">INDEX(A!$G$2:$G$1001,MATCH(EF!C609,A!$A$2:$A$1001,0))</f>
        <v>#N/A</v>
      </c>
      <c r="J609" s="29" t="e">
        <f t="array" ref="J609">INDEX(A!$H$2:$H$1001,MATCH(EF!C609,A!$A$2:$A$1001,0))</f>
        <v>#N/A</v>
      </c>
      <c r="K609" s="29" t="e">
        <f t="array" ref="K609">INDEX(A!$I$2:$I$1001,MATCH(EF!C609,A!$A$2:$A$1001,0))</f>
        <v>#N/A</v>
      </c>
      <c r="L609" s="29" t="e">
        <f t="array" ref="L609">INDEX(A!$J$2:$J$1001,MATCH(EF!C609,A!$A$2:$A$1001,0))</f>
        <v>#N/A</v>
      </c>
      <c r="M609" s="29" t="e">
        <f t="array" ref="M609">INDEX(A!$K$2:$K$1001,MATCH(EF!C609,A!$A$2:$A$1001,0))</f>
        <v>#N/A</v>
      </c>
      <c r="N609" s="29" t="e">
        <f t="array" ref="N609">INDEX(A!$L$2:$L$1001,MATCH(EF!C609,A!$A$2:$A$1001,0))</f>
        <v>#N/A</v>
      </c>
      <c r="O609" s="30" t="e">
        <f t="shared" si="4"/>
        <v>#N/A</v>
      </c>
      <c r="P609" s="30" t="e">
        <f t="shared" si="5"/>
        <v>#N/A</v>
      </c>
      <c r="Q609" s="30" t="e">
        <f t="array" ref="Q609">IF(O609="7",IF(P609="000","Sin región al ser un intermunicipal",INDEX(B!$C$2:$C$126,MATCH(EF!P609,B!$A$2:$A$126,0))),"Sin región al ser un ente Estatal")</f>
        <v>#N/A</v>
      </c>
      <c r="R609" s="31" t="e">
        <f t="array" ref="R609">IF(O609="7",IF(P609="000","N/A",INDEX(B!$D$2:$D$126,MATCH(EF!P609,B!$A$2:$A$126,0))),B!$D$127)</f>
        <v>#N/A</v>
      </c>
      <c r="S609" s="31" t="e">
        <f t="array" ref="S609">IF(O609="7",IF(P609="000","N/A",INDEX(B!$E$2:$E$126,MATCH(EF!P609,B!$A$2:$A$126,0))),B!$E$127)</f>
        <v>#N/A</v>
      </c>
    </row>
    <row r="610" spans="1:19" ht="15.75" customHeight="1">
      <c r="A610" s="23">
        <f>COUNTIF(A!$A$2:$A$1001,"&lt;="&amp;A!A610)</f>
        <v>0</v>
      </c>
      <c r="B610" s="24">
        <v>609</v>
      </c>
      <c r="C610" s="29" t="e">
        <f t="array" ref="C610">INDEX(A!$A$2:$A$1001,MATCH(EF!B610,EF!$A$2:$A$1001,0))</f>
        <v>#N/A</v>
      </c>
      <c r="D610" s="29" t="e">
        <f t="array" ref="D610">INDEX(A!$B$2:$B$1001,MATCH(EF!C610,A!$A$2:$A$1001,0))</f>
        <v>#N/A</v>
      </c>
      <c r="E610" s="29" t="e">
        <f t="array" ref="E610">INDEX(A!$C$2:$C$1001,MATCH(EF!C610,A!$A$2:$A$1001,0))</f>
        <v>#N/A</v>
      </c>
      <c r="F610" s="29" t="e">
        <f t="array" ref="F610">INDEX(A!$D$2:$D$1001,MATCH(EF!C610,A!$A$2:$A$1001,0))</f>
        <v>#N/A</v>
      </c>
      <c r="G610" s="29" t="e">
        <f t="array" ref="G610">INDEX(A!$E$2:$E$1001,MATCH(EF!C610,A!$A$2:$A$1001,0))</f>
        <v>#N/A</v>
      </c>
      <c r="H610" s="29" t="e">
        <f t="array" ref="H610">INDEX(A!$F$2:$F$1001,MATCH(EF!C610,A!$A$2:$A$1001,0))</f>
        <v>#N/A</v>
      </c>
      <c r="I610" s="29" t="e">
        <f t="array" ref="I610">INDEX(A!$G$2:$G$1001,MATCH(EF!C610,A!$A$2:$A$1001,0))</f>
        <v>#N/A</v>
      </c>
      <c r="J610" s="29" t="e">
        <f t="array" ref="J610">INDEX(A!$H$2:$H$1001,MATCH(EF!C610,A!$A$2:$A$1001,0))</f>
        <v>#N/A</v>
      </c>
      <c r="K610" s="29" t="e">
        <f t="array" ref="K610">INDEX(A!$I$2:$I$1001,MATCH(EF!C610,A!$A$2:$A$1001,0))</f>
        <v>#N/A</v>
      </c>
      <c r="L610" s="29" t="e">
        <f t="array" ref="L610">INDEX(A!$J$2:$J$1001,MATCH(EF!C610,A!$A$2:$A$1001,0))</f>
        <v>#N/A</v>
      </c>
      <c r="M610" s="29" t="e">
        <f t="array" ref="M610">INDEX(A!$K$2:$K$1001,MATCH(EF!C610,A!$A$2:$A$1001,0))</f>
        <v>#N/A</v>
      </c>
      <c r="N610" s="29" t="e">
        <f t="array" ref="N610">INDEX(A!$L$2:$L$1001,MATCH(EF!C610,A!$A$2:$A$1001,0))</f>
        <v>#N/A</v>
      </c>
      <c r="O610" s="30" t="e">
        <f t="shared" si="4"/>
        <v>#N/A</v>
      </c>
      <c r="P610" s="30" t="e">
        <f t="shared" si="5"/>
        <v>#N/A</v>
      </c>
      <c r="Q610" s="30" t="e">
        <f t="array" ref="Q610">IF(O610="7",IF(P610="000","Sin región al ser un intermunicipal",INDEX(B!$C$2:$C$126,MATCH(EF!P610,B!$A$2:$A$126,0))),"Sin región al ser un ente Estatal")</f>
        <v>#N/A</v>
      </c>
      <c r="R610" s="31" t="e">
        <f t="array" ref="R610">IF(O610="7",IF(P610="000","N/A",INDEX(B!$D$2:$D$126,MATCH(EF!P610,B!$A$2:$A$126,0))),B!$D$127)</f>
        <v>#N/A</v>
      </c>
      <c r="S610" s="31" t="e">
        <f t="array" ref="S610">IF(O610="7",IF(P610="000","N/A",INDEX(B!$E$2:$E$126,MATCH(EF!P610,B!$A$2:$A$126,0))),B!$E$127)</f>
        <v>#N/A</v>
      </c>
    </row>
    <row r="611" spans="1:19" ht="15.75" customHeight="1">
      <c r="A611" s="23">
        <f>COUNTIF(A!$A$2:$A$1001,"&lt;="&amp;A!A611)</f>
        <v>0</v>
      </c>
      <c r="B611" s="24">
        <v>610</v>
      </c>
      <c r="C611" s="29" t="e">
        <f t="array" ref="C611">INDEX(A!$A$2:$A$1001,MATCH(EF!B611,EF!$A$2:$A$1001,0))</f>
        <v>#N/A</v>
      </c>
      <c r="D611" s="29" t="e">
        <f t="array" ref="D611">INDEX(A!$B$2:$B$1001,MATCH(EF!C611,A!$A$2:$A$1001,0))</f>
        <v>#N/A</v>
      </c>
      <c r="E611" s="29" t="e">
        <f t="array" ref="E611">INDEX(A!$C$2:$C$1001,MATCH(EF!C611,A!$A$2:$A$1001,0))</f>
        <v>#N/A</v>
      </c>
      <c r="F611" s="29" t="e">
        <f t="array" ref="F611">INDEX(A!$D$2:$D$1001,MATCH(EF!C611,A!$A$2:$A$1001,0))</f>
        <v>#N/A</v>
      </c>
      <c r="G611" s="29" t="e">
        <f t="array" ref="G611">INDEX(A!$E$2:$E$1001,MATCH(EF!C611,A!$A$2:$A$1001,0))</f>
        <v>#N/A</v>
      </c>
      <c r="H611" s="29" t="e">
        <f t="array" ref="H611">INDEX(A!$F$2:$F$1001,MATCH(EF!C611,A!$A$2:$A$1001,0))</f>
        <v>#N/A</v>
      </c>
      <c r="I611" s="29" t="e">
        <f t="array" ref="I611">INDEX(A!$G$2:$G$1001,MATCH(EF!C611,A!$A$2:$A$1001,0))</f>
        <v>#N/A</v>
      </c>
      <c r="J611" s="29" t="e">
        <f t="array" ref="J611">INDEX(A!$H$2:$H$1001,MATCH(EF!C611,A!$A$2:$A$1001,0))</f>
        <v>#N/A</v>
      </c>
      <c r="K611" s="29" t="e">
        <f t="array" ref="K611">INDEX(A!$I$2:$I$1001,MATCH(EF!C611,A!$A$2:$A$1001,0))</f>
        <v>#N/A</v>
      </c>
      <c r="L611" s="29" t="e">
        <f t="array" ref="L611">INDEX(A!$J$2:$J$1001,MATCH(EF!C611,A!$A$2:$A$1001,0))</f>
        <v>#N/A</v>
      </c>
      <c r="M611" s="29" t="e">
        <f t="array" ref="M611">INDEX(A!$K$2:$K$1001,MATCH(EF!C611,A!$A$2:$A$1001,0))</f>
        <v>#N/A</v>
      </c>
      <c r="N611" s="29" t="e">
        <f t="array" ref="N611">INDEX(A!$L$2:$L$1001,MATCH(EF!C611,A!$A$2:$A$1001,0))</f>
        <v>#N/A</v>
      </c>
      <c r="O611" s="30" t="e">
        <f t="shared" si="4"/>
        <v>#N/A</v>
      </c>
      <c r="P611" s="30" t="e">
        <f t="shared" si="5"/>
        <v>#N/A</v>
      </c>
      <c r="Q611" s="30" t="e">
        <f t="array" ref="Q611">IF(O611="7",IF(P611="000","Sin región al ser un intermunicipal",INDEX(B!$C$2:$C$126,MATCH(EF!P611,B!$A$2:$A$126,0))),"Sin región al ser un ente Estatal")</f>
        <v>#N/A</v>
      </c>
      <c r="R611" s="31" t="e">
        <f t="array" ref="R611">IF(O611="7",IF(P611="000","N/A",INDEX(B!$D$2:$D$126,MATCH(EF!P611,B!$A$2:$A$126,0))),B!$D$127)</f>
        <v>#N/A</v>
      </c>
      <c r="S611" s="31" t="e">
        <f t="array" ref="S611">IF(O611="7",IF(P611="000","N/A",INDEX(B!$E$2:$E$126,MATCH(EF!P611,B!$A$2:$A$126,0))),B!$E$127)</f>
        <v>#N/A</v>
      </c>
    </row>
    <row r="612" spans="1:19" ht="15.75" customHeight="1">
      <c r="A612" s="23">
        <f>COUNTIF(A!$A$2:$A$1001,"&lt;="&amp;A!A612)</f>
        <v>0</v>
      </c>
      <c r="B612" s="24">
        <v>611</v>
      </c>
      <c r="C612" s="29" t="e">
        <f t="array" ref="C612">INDEX(A!$A$2:$A$1001,MATCH(EF!B612,EF!$A$2:$A$1001,0))</f>
        <v>#N/A</v>
      </c>
      <c r="D612" s="29" t="e">
        <f t="array" ref="D612">INDEX(A!$B$2:$B$1001,MATCH(EF!C612,A!$A$2:$A$1001,0))</f>
        <v>#N/A</v>
      </c>
      <c r="E612" s="29" t="e">
        <f t="array" ref="E612">INDEX(A!$C$2:$C$1001,MATCH(EF!C612,A!$A$2:$A$1001,0))</f>
        <v>#N/A</v>
      </c>
      <c r="F612" s="29" t="e">
        <f t="array" ref="F612">INDEX(A!$D$2:$D$1001,MATCH(EF!C612,A!$A$2:$A$1001,0))</f>
        <v>#N/A</v>
      </c>
      <c r="G612" s="29" t="e">
        <f t="array" ref="G612">INDEX(A!$E$2:$E$1001,MATCH(EF!C612,A!$A$2:$A$1001,0))</f>
        <v>#N/A</v>
      </c>
      <c r="H612" s="29" t="e">
        <f t="array" ref="H612">INDEX(A!$F$2:$F$1001,MATCH(EF!C612,A!$A$2:$A$1001,0))</f>
        <v>#N/A</v>
      </c>
      <c r="I612" s="29" t="e">
        <f t="array" ref="I612">INDEX(A!$G$2:$G$1001,MATCH(EF!C612,A!$A$2:$A$1001,0))</f>
        <v>#N/A</v>
      </c>
      <c r="J612" s="29" t="e">
        <f t="array" ref="J612">INDEX(A!$H$2:$H$1001,MATCH(EF!C612,A!$A$2:$A$1001,0))</f>
        <v>#N/A</v>
      </c>
      <c r="K612" s="29" t="e">
        <f t="array" ref="K612">INDEX(A!$I$2:$I$1001,MATCH(EF!C612,A!$A$2:$A$1001,0))</f>
        <v>#N/A</v>
      </c>
      <c r="L612" s="29" t="e">
        <f t="array" ref="L612">INDEX(A!$J$2:$J$1001,MATCH(EF!C612,A!$A$2:$A$1001,0))</f>
        <v>#N/A</v>
      </c>
      <c r="M612" s="29" t="e">
        <f t="array" ref="M612">INDEX(A!$K$2:$K$1001,MATCH(EF!C612,A!$A$2:$A$1001,0))</f>
        <v>#N/A</v>
      </c>
      <c r="N612" s="29" t="e">
        <f t="array" ref="N612">INDEX(A!$L$2:$L$1001,MATCH(EF!C612,A!$A$2:$A$1001,0))</f>
        <v>#N/A</v>
      </c>
      <c r="O612" s="30" t="e">
        <f t="shared" si="4"/>
        <v>#N/A</v>
      </c>
      <c r="P612" s="30" t="e">
        <f t="shared" si="5"/>
        <v>#N/A</v>
      </c>
      <c r="Q612" s="30" t="e">
        <f t="array" ref="Q612">IF(O612="7",IF(P612="000","Sin región al ser un intermunicipal",INDEX(B!$C$2:$C$126,MATCH(EF!P612,B!$A$2:$A$126,0))),"Sin región al ser un ente Estatal")</f>
        <v>#N/A</v>
      </c>
      <c r="R612" s="31" t="e">
        <f t="array" ref="R612">IF(O612="7",IF(P612="000","N/A",INDEX(B!$D$2:$D$126,MATCH(EF!P612,B!$A$2:$A$126,0))),B!$D$127)</f>
        <v>#N/A</v>
      </c>
      <c r="S612" s="31" t="e">
        <f t="array" ref="S612">IF(O612="7",IF(P612="000","N/A",INDEX(B!$E$2:$E$126,MATCH(EF!P612,B!$A$2:$A$126,0))),B!$E$127)</f>
        <v>#N/A</v>
      </c>
    </row>
    <row r="613" spans="1:19" ht="15.75" customHeight="1">
      <c r="A613" s="23">
        <f>COUNTIF(A!$A$2:$A$1001,"&lt;="&amp;A!A613)</f>
        <v>0</v>
      </c>
      <c r="B613" s="24">
        <v>612</v>
      </c>
      <c r="C613" s="29" t="e">
        <f t="array" ref="C613">INDEX(A!$A$2:$A$1001,MATCH(EF!B613,EF!$A$2:$A$1001,0))</f>
        <v>#N/A</v>
      </c>
      <c r="D613" s="29" t="e">
        <f t="array" ref="D613">INDEX(A!$B$2:$B$1001,MATCH(EF!C613,A!$A$2:$A$1001,0))</f>
        <v>#N/A</v>
      </c>
      <c r="E613" s="29" t="e">
        <f t="array" ref="E613">INDEX(A!$C$2:$C$1001,MATCH(EF!C613,A!$A$2:$A$1001,0))</f>
        <v>#N/A</v>
      </c>
      <c r="F613" s="29" t="e">
        <f t="array" ref="F613">INDEX(A!$D$2:$D$1001,MATCH(EF!C613,A!$A$2:$A$1001,0))</f>
        <v>#N/A</v>
      </c>
      <c r="G613" s="29" t="e">
        <f t="array" ref="G613">INDEX(A!$E$2:$E$1001,MATCH(EF!C613,A!$A$2:$A$1001,0))</f>
        <v>#N/A</v>
      </c>
      <c r="H613" s="29" t="e">
        <f t="array" ref="H613">INDEX(A!$F$2:$F$1001,MATCH(EF!C613,A!$A$2:$A$1001,0))</f>
        <v>#N/A</v>
      </c>
      <c r="I613" s="29" t="e">
        <f t="array" ref="I613">INDEX(A!$G$2:$G$1001,MATCH(EF!C613,A!$A$2:$A$1001,0))</f>
        <v>#N/A</v>
      </c>
      <c r="J613" s="29" t="e">
        <f t="array" ref="J613">INDEX(A!$H$2:$H$1001,MATCH(EF!C613,A!$A$2:$A$1001,0))</f>
        <v>#N/A</v>
      </c>
      <c r="K613" s="29" t="e">
        <f t="array" ref="K613">INDEX(A!$I$2:$I$1001,MATCH(EF!C613,A!$A$2:$A$1001,0))</f>
        <v>#N/A</v>
      </c>
      <c r="L613" s="29" t="e">
        <f t="array" ref="L613">INDEX(A!$J$2:$J$1001,MATCH(EF!C613,A!$A$2:$A$1001,0))</f>
        <v>#N/A</v>
      </c>
      <c r="M613" s="29" t="e">
        <f t="array" ref="M613">INDEX(A!$K$2:$K$1001,MATCH(EF!C613,A!$A$2:$A$1001,0))</f>
        <v>#N/A</v>
      </c>
      <c r="N613" s="29" t="e">
        <f t="array" ref="N613">INDEX(A!$L$2:$L$1001,MATCH(EF!C613,A!$A$2:$A$1001,0))</f>
        <v>#N/A</v>
      </c>
      <c r="O613" s="30" t="e">
        <f t="shared" si="4"/>
        <v>#N/A</v>
      </c>
      <c r="P613" s="30" t="e">
        <f t="shared" si="5"/>
        <v>#N/A</v>
      </c>
      <c r="Q613" s="30" t="e">
        <f t="array" ref="Q613">IF(O613="7",IF(P613="000","Sin región al ser un intermunicipal",INDEX(B!$C$2:$C$126,MATCH(EF!P613,B!$A$2:$A$126,0))),"Sin región al ser un ente Estatal")</f>
        <v>#N/A</v>
      </c>
      <c r="R613" s="31" t="e">
        <f t="array" ref="R613">IF(O613="7",IF(P613="000","N/A",INDEX(B!$D$2:$D$126,MATCH(EF!P613,B!$A$2:$A$126,0))),B!$D$127)</f>
        <v>#N/A</v>
      </c>
      <c r="S613" s="31" t="e">
        <f t="array" ref="S613">IF(O613="7",IF(P613="000","N/A",INDEX(B!$E$2:$E$126,MATCH(EF!P613,B!$A$2:$A$126,0))),B!$E$127)</f>
        <v>#N/A</v>
      </c>
    </row>
    <row r="614" spans="1:19" ht="15.75" customHeight="1">
      <c r="A614" s="23">
        <f>COUNTIF(A!$A$2:$A$1001,"&lt;="&amp;A!A614)</f>
        <v>0</v>
      </c>
      <c r="B614" s="24">
        <v>613</v>
      </c>
      <c r="C614" s="29" t="e">
        <f t="array" ref="C614">INDEX(A!$A$2:$A$1001,MATCH(EF!B614,EF!$A$2:$A$1001,0))</f>
        <v>#N/A</v>
      </c>
      <c r="D614" s="29" t="e">
        <f t="array" ref="D614">INDEX(A!$B$2:$B$1001,MATCH(EF!C614,A!$A$2:$A$1001,0))</f>
        <v>#N/A</v>
      </c>
      <c r="E614" s="29" t="e">
        <f t="array" ref="E614">INDEX(A!$C$2:$C$1001,MATCH(EF!C614,A!$A$2:$A$1001,0))</f>
        <v>#N/A</v>
      </c>
      <c r="F614" s="29" t="e">
        <f t="array" ref="F614">INDEX(A!$D$2:$D$1001,MATCH(EF!C614,A!$A$2:$A$1001,0))</f>
        <v>#N/A</v>
      </c>
      <c r="G614" s="29" t="e">
        <f t="array" ref="G614">INDEX(A!$E$2:$E$1001,MATCH(EF!C614,A!$A$2:$A$1001,0))</f>
        <v>#N/A</v>
      </c>
      <c r="H614" s="29" t="e">
        <f t="array" ref="H614">INDEX(A!$F$2:$F$1001,MATCH(EF!C614,A!$A$2:$A$1001,0))</f>
        <v>#N/A</v>
      </c>
      <c r="I614" s="29" t="e">
        <f t="array" ref="I614">INDEX(A!$G$2:$G$1001,MATCH(EF!C614,A!$A$2:$A$1001,0))</f>
        <v>#N/A</v>
      </c>
      <c r="J614" s="29" t="e">
        <f t="array" ref="J614">INDEX(A!$H$2:$H$1001,MATCH(EF!C614,A!$A$2:$A$1001,0))</f>
        <v>#N/A</v>
      </c>
      <c r="K614" s="29" t="e">
        <f t="array" ref="K614">INDEX(A!$I$2:$I$1001,MATCH(EF!C614,A!$A$2:$A$1001,0))</f>
        <v>#N/A</v>
      </c>
      <c r="L614" s="29" t="e">
        <f t="array" ref="L614">INDEX(A!$J$2:$J$1001,MATCH(EF!C614,A!$A$2:$A$1001,0))</f>
        <v>#N/A</v>
      </c>
      <c r="M614" s="29" t="e">
        <f t="array" ref="M614">INDEX(A!$K$2:$K$1001,MATCH(EF!C614,A!$A$2:$A$1001,0))</f>
        <v>#N/A</v>
      </c>
      <c r="N614" s="29" t="e">
        <f t="array" ref="N614">INDEX(A!$L$2:$L$1001,MATCH(EF!C614,A!$A$2:$A$1001,0))</f>
        <v>#N/A</v>
      </c>
      <c r="O614" s="30" t="e">
        <f t="shared" si="4"/>
        <v>#N/A</v>
      </c>
      <c r="P614" s="30" t="e">
        <f t="shared" si="5"/>
        <v>#N/A</v>
      </c>
      <c r="Q614" s="30" t="e">
        <f t="array" ref="Q614">IF(O614="7",IF(P614="000","Sin región al ser un intermunicipal",INDEX(B!$C$2:$C$126,MATCH(EF!P614,B!$A$2:$A$126,0))),"Sin región al ser un ente Estatal")</f>
        <v>#N/A</v>
      </c>
      <c r="R614" s="31" t="e">
        <f t="array" ref="R614">IF(O614="7",IF(P614="000","N/A",INDEX(B!$D$2:$D$126,MATCH(EF!P614,B!$A$2:$A$126,0))),B!$D$127)</f>
        <v>#N/A</v>
      </c>
      <c r="S614" s="31" t="e">
        <f t="array" ref="S614">IF(O614="7",IF(P614="000","N/A",INDEX(B!$E$2:$E$126,MATCH(EF!P614,B!$A$2:$A$126,0))),B!$E$127)</f>
        <v>#N/A</v>
      </c>
    </row>
    <row r="615" spans="1:19" ht="15.75" customHeight="1">
      <c r="A615" s="23">
        <f>COUNTIF(A!$A$2:$A$1001,"&lt;="&amp;A!A615)</f>
        <v>0</v>
      </c>
      <c r="B615" s="24">
        <v>614</v>
      </c>
      <c r="C615" s="29" t="e">
        <f t="array" ref="C615">INDEX(A!$A$2:$A$1001,MATCH(EF!B615,EF!$A$2:$A$1001,0))</f>
        <v>#N/A</v>
      </c>
      <c r="D615" s="29" t="e">
        <f t="array" ref="D615">INDEX(A!$B$2:$B$1001,MATCH(EF!C615,A!$A$2:$A$1001,0))</f>
        <v>#N/A</v>
      </c>
      <c r="E615" s="29" t="e">
        <f t="array" ref="E615">INDEX(A!$C$2:$C$1001,MATCH(EF!C615,A!$A$2:$A$1001,0))</f>
        <v>#N/A</v>
      </c>
      <c r="F615" s="29" t="e">
        <f t="array" ref="F615">INDEX(A!$D$2:$D$1001,MATCH(EF!C615,A!$A$2:$A$1001,0))</f>
        <v>#N/A</v>
      </c>
      <c r="G615" s="29" t="e">
        <f t="array" ref="G615">INDEX(A!$E$2:$E$1001,MATCH(EF!C615,A!$A$2:$A$1001,0))</f>
        <v>#N/A</v>
      </c>
      <c r="H615" s="29" t="e">
        <f t="array" ref="H615">INDEX(A!$F$2:$F$1001,MATCH(EF!C615,A!$A$2:$A$1001,0))</f>
        <v>#N/A</v>
      </c>
      <c r="I615" s="29" t="e">
        <f t="array" ref="I615">INDEX(A!$G$2:$G$1001,MATCH(EF!C615,A!$A$2:$A$1001,0))</f>
        <v>#N/A</v>
      </c>
      <c r="J615" s="29" t="e">
        <f t="array" ref="J615">INDEX(A!$H$2:$H$1001,MATCH(EF!C615,A!$A$2:$A$1001,0))</f>
        <v>#N/A</v>
      </c>
      <c r="K615" s="29" t="e">
        <f t="array" ref="K615">INDEX(A!$I$2:$I$1001,MATCH(EF!C615,A!$A$2:$A$1001,0))</f>
        <v>#N/A</v>
      </c>
      <c r="L615" s="29" t="e">
        <f t="array" ref="L615">INDEX(A!$J$2:$J$1001,MATCH(EF!C615,A!$A$2:$A$1001,0))</f>
        <v>#N/A</v>
      </c>
      <c r="M615" s="29" t="e">
        <f t="array" ref="M615">INDEX(A!$K$2:$K$1001,MATCH(EF!C615,A!$A$2:$A$1001,0))</f>
        <v>#N/A</v>
      </c>
      <c r="N615" s="29" t="e">
        <f t="array" ref="N615">INDEX(A!$L$2:$L$1001,MATCH(EF!C615,A!$A$2:$A$1001,0))</f>
        <v>#N/A</v>
      </c>
      <c r="O615" s="30" t="e">
        <f t="shared" si="4"/>
        <v>#N/A</v>
      </c>
      <c r="P615" s="30" t="e">
        <f t="shared" si="5"/>
        <v>#N/A</v>
      </c>
      <c r="Q615" s="30" t="e">
        <f t="array" ref="Q615">IF(O615="7",IF(P615="000","Sin región al ser un intermunicipal",INDEX(B!$C$2:$C$126,MATCH(EF!P615,B!$A$2:$A$126,0))),"Sin región al ser un ente Estatal")</f>
        <v>#N/A</v>
      </c>
      <c r="R615" s="31" t="e">
        <f t="array" ref="R615">IF(O615="7",IF(P615="000","N/A",INDEX(B!$D$2:$D$126,MATCH(EF!P615,B!$A$2:$A$126,0))),B!$D$127)</f>
        <v>#N/A</v>
      </c>
      <c r="S615" s="31" t="e">
        <f t="array" ref="S615">IF(O615="7",IF(P615="000","N/A",INDEX(B!$E$2:$E$126,MATCH(EF!P615,B!$A$2:$A$126,0))),B!$E$127)</f>
        <v>#N/A</v>
      </c>
    </row>
    <row r="616" spans="1:19" ht="15.75" customHeight="1">
      <c r="A616" s="23">
        <f>COUNTIF(A!$A$2:$A$1001,"&lt;="&amp;A!A616)</f>
        <v>0</v>
      </c>
      <c r="B616" s="24">
        <v>615</v>
      </c>
      <c r="C616" s="29" t="e">
        <f t="array" ref="C616">INDEX(A!$A$2:$A$1001,MATCH(EF!B616,EF!$A$2:$A$1001,0))</f>
        <v>#N/A</v>
      </c>
      <c r="D616" s="29" t="e">
        <f t="array" ref="D616">INDEX(A!$B$2:$B$1001,MATCH(EF!C616,A!$A$2:$A$1001,0))</f>
        <v>#N/A</v>
      </c>
      <c r="E616" s="29" t="e">
        <f t="array" ref="E616">INDEX(A!$C$2:$C$1001,MATCH(EF!C616,A!$A$2:$A$1001,0))</f>
        <v>#N/A</v>
      </c>
      <c r="F616" s="29" t="e">
        <f t="array" ref="F616">INDEX(A!$D$2:$D$1001,MATCH(EF!C616,A!$A$2:$A$1001,0))</f>
        <v>#N/A</v>
      </c>
      <c r="G616" s="29" t="e">
        <f t="array" ref="G616">INDEX(A!$E$2:$E$1001,MATCH(EF!C616,A!$A$2:$A$1001,0))</f>
        <v>#N/A</v>
      </c>
      <c r="H616" s="29" t="e">
        <f t="array" ref="H616">INDEX(A!$F$2:$F$1001,MATCH(EF!C616,A!$A$2:$A$1001,0))</f>
        <v>#N/A</v>
      </c>
      <c r="I616" s="29" t="e">
        <f t="array" ref="I616">INDEX(A!$G$2:$G$1001,MATCH(EF!C616,A!$A$2:$A$1001,0))</f>
        <v>#N/A</v>
      </c>
      <c r="J616" s="29" t="e">
        <f t="array" ref="J616">INDEX(A!$H$2:$H$1001,MATCH(EF!C616,A!$A$2:$A$1001,0))</f>
        <v>#N/A</v>
      </c>
      <c r="K616" s="29" t="e">
        <f t="array" ref="K616">INDEX(A!$I$2:$I$1001,MATCH(EF!C616,A!$A$2:$A$1001,0))</f>
        <v>#N/A</v>
      </c>
      <c r="L616" s="29" t="e">
        <f t="array" ref="L616">INDEX(A!$J$2:$J$1001,MATCH(EF!C616,A!$A$2:$A$1001,0))</f>
        <v>#N/A</v>
      </c>
      <c r="M616" s="29" t="e">
        <f t="array" ref="M616">INDEX(A!$K$2:$K$1001,MATCH(EF!C616,A!$A$2:$A$1001,0))</f>
        <v>#N/A</v>
      </c>
      <c r="N616" s="29" t="e">
        <f t="array" ref="N616">INDEX(A!$L$2:$L$1001,MATCH(EF!C616,A!$A$2:$A$1001,0))</f>
        <v>#N/A</v>
      </c>
      <c r="O616" s="30" t="e">
        <f t="shared" si="4"/>
        <v>#N/A</v>
      </c>
      <c r="P616" s="30" t="e">
        <f t="shared" si="5"/>
        <v>#N/A</v>
      </c>
      <c r="Q616" s="30" t="e">
        <f t="array" ref="Q616">IF(O616="7",IF(P616="000","Sin región al ser un intermunicipal",INDEX(B!$C$2:$C$126,MATCH(EF!P616,B!$A$2:$A$126,0))),"Sin región al ser un ente Estatal")</f>
        <v>#N/A</v>
      </c>
      <c r="R616" s="31" t="e">
        <f t="array" ref="R616">IF(O616="7",IF(P616="000","N/A",INDEX(B!$D$2:$D$126,MATCH(EF!P616,B!$A$2:$A$126,0))),B!$D$127)</f>
        <v>#N/A</v>
      </c>
      <c r="S616" s="31" t="e">
        <f t="array" ref="S616">IF(O616="7",IF(P616="000","N/A",INDEX(B!$E$2:$E$126,MATCH(EF!P616,B!$A$2:$A$126,0))),B!$E$127)</f>
        <v>#N/A</v>
      </c>
    </row>
    <row r="617" spans="1:19" ht="15.75" customHeight="1">
      <c r="A617" s="23">
        <f>COUNTIF(A!$A$2:$A$1001,"&lt;="&amp;A!A617)</f>
        <v>0</v>
      </c>
      <c r="B617" s="24">
        <v>616</v>
      </c>
      <c r="C617" s="29" t="e">
        <f t="array" ref="C617">INDEX(A!$A$2:$A$1001,MATCH(EF!B617,EF!$A$2:$A$1001,0))</f>
        <v>#N/A</v>
      </c>
      <c r="D617" s="29" t="e">
        <f t="array" ref="D617">INDEX(A!$B$2:$B$1001,MATCH(EF!C617,A!$A$2:$A$1001,0))</f>
        <v>#N/A</v>
      </c>
      <c r="E617" s="29" t="e">
        <f t="array" ref="E617">INDEX(A!$C$2:$C$1001,MATCH(EF!C617,A!$A$2:$A$1001,0))</f>
        <v>#N/A</v>
      </c>
      <c r="F617" s="29" t="e">
        <f t="array" ref="F617">INDEX(A!$D$2:$D$1001,MATCH(EF!C617,A!$A$2:$A$1001,0))</f>
        <v>#N/A</v>
      </c>
      <c r="G617" s="29" t="e">
        <f t="array" ref="G617">INDEX(A!$E$2:$E$1001,MATCH(EF!C617,A!$A$2:$A$1001,0))</f>
        <v>#N/A</v>
      </c>
      <c r="H617" s="29" t="e">
        <f t="array" ref="H617">INDEX(A!$F$2:$F$1001,MATCH(EF!C617,A!$A$2:$A$1001,0))</f>
        <v>#N/A</v>
      </c>
      <c r="I617" s="29" t="e">
        <f t="array" ref="I617">INDEX(A!$G$2:$G$1001,MATCH(EF!C617,A!$A$2:$A$1001,0))</f>
        <v>#N/A</v>
      </c>
      <c r="J617" s="29" t="e">
        <f t="array" ref="J617">INDEX(A!$H$2:$H$1001,MATCH(EF!C617,A!$A$2:$A$1001,0))</f>
        <v>#N/A</v>
      </c>
      <c r="K617" s="29" t="e">
        <f t="array" ref="K617">INDEX(A!$I$2:$I$1001,MATCH(EF!C617,A!$A$2:$A$1001,0))</f>
        <v>#N/A</v>
      </c>
      <c r="L617" s="29" t="e">
        <f t="array" ref="L617">INDEX(A!$J$2:$J$1001,MATCH(EF!C617,A!$A$2:$A$1001,0))</f>
        <v>#N/A</v>
      </c>
      <c r="M617" s="29" t="e">
        <f t="array" ref="M617">INDEX(A!$K$2:$K$1001,MATCH(EF!C617,A!$A$2:$A$1001,0))</f>
        <v>#N/A</v>
      </c>
      <c r="N617" s="29" t="e">
        <f t="array" ref="N617">INDEX(A!$L$2:$L$1001,MATCH(EF!C617,A!$A$2:$A$1001,0))</f>
        <v>#N/A</v>
      </c>
      <c r="O617" s="30" t="e">
        <f t="shared" si="4"/>
        <v>#N/A</v>
      </c>
      <c r="P617" s="30" t="e">
        <f t="shared" si="5"/>
        <v>#N/A</v>
      </c>
      <c r="Q617" s="30" t="e">
        <f t="array" ref="Q617">IF(O617="7",IF(P617="000","Sin región al ser un intermunicipal",INDEX(B!$C$2:$C$126,MATCH(EF!P617,B!$A$2:$A$126,0))),"Sin región al ser un ente Estatal")</f>
        <v>#N/A</v>
      </c>
      <c r="R617" s="31" t="e">
        <f t="array" ref="R617">IF(O617="7",IF(P617="000","N/A",INDEX(B!$D$2:$D$126,MATCH(EF!P617,B!$A$2:$A$126,0))),B!$D$127)</f>
        <v>#N/A</v>
      </c>
      <c r="S617" s="31" t="e">
        <f t="array" ref="S617">IF(O617="7",IF(P617="000","N/A",INDEX(B!$E$2:$E$126,MATCH(EF!P617,B!$A$2:$A$126,0))),B!$E$127)</f>
        <v>#N/A</v>
      </c>
    </row>
    <row r="618" spans="1:19" ht="15.75" customHeight="1">
      <c r="A618" s="23">
        <f>COUNTIF(A!$A$2:$A$1001,"&lt;="&amp;A!A618)</f>
        <v>0</v>
      </c>
      <c r="B618" s="24">
        <v>617</v>
      </c>
      <c r="C618" s="29" t="e">
        <f t="array" ref="C618">INDEX(A!$A$2:$A$1001,MATCH(EF!B618,EF!$A$2:$A$1001,0))</f>
        <v>#N/A</v>
      </c>
      <c r="D618" s="29" t="e">
        <f t="array" ref="D618">INDEX(A!$B$2:$B$1001,MATCH(EF!C618,A!$A$2:$A$1001,0))</f>
        <v>#N/A</v>
      </c>
      <c r="E618" s="29" t="e">
        <f t="array" ref="E618">INDEX(A!$C$2:$C$1001,MATCH(EF!C618,A!$A$2:$A$1001,0))</f>
        <v>#N/A</v>
      </c>
      <c r="F618" s="29" t="e">
        <f t="array" ref="F618">INDEX(A!$D$2:$D$1001,MATCH(EF!C618,A!$A$2:$A$1001,0))</f>
        <v>#N/A</v>
      </c>
      <c r="G618" s="29" t="e">
        <f t="array" ref="G618">INDEX(A!$E$2:$E$1001,MATCH(EF!C618,A!$A$2:$A$1001,0))</f>
        <v>#N/A</v>
      </c>
      <c r="H618" s="29" t="e">
        <f t="array" ref="H618">INDEX(A!$F$2:$F$1001,MATCH(EF!C618,A!$A$2:$A$1001,0))</f>
        <v>#N/A</v>
      </c>
      <c r="I618" s="29" t="e">
        <f t="array" ref="I618">INDEX(A!$G$2:$G$1001,MATCH(EF!C618,A!$A$2:$A$1001,0))</f>
        <v>#N/A</v>
      </c>
      <c r="J618" s="29" t="e">
        <f t="array" ref="J618">INDEX(A!$H$2:$H$1001,MATCH(EF!C618,A!$A$2:$A$1001,0))</f>
        <v>#N/A</v>
      </c>
      <c r="K618" s="29" t="e">
        <f t="array" ref="K618">INDEX(A!$I$2:$I$1001,MATCH(EF!C618,A!$A$2:$A$1001,0))</f>
        <v>#N/A</v>
      </c>
      <c r="L618" s="29" t="e">
        <f t="array" ref="L618">INDEX(A!$J$2:$J$1001,MATCH(EF!C618,A!$A$2:$A$1001,0))</f>
        <v>#N/A</v>
      </c>
      <c r="M618" s="29" t="e">
        <f t="array" ref="M618">INDEX(A!$K$2:$K$1001,MATCH(EF!C618,A!$A$2:$A$1001,0))</f>
        <v>#N/A</v>
      </c>
      <c r="N618" s="29" t="e">
        <f t="array" ref="N618">INDEX(A!$L$2:$L$1001,MATCH(EF!C618,A!$A$2:$A$1001,0))</f>
        <v>#N/A</v>
      </c>
      <c r="O618" s="30" t="e">
        <f t="shared" si="4"/>
        <v>#N/A</v>
      </c>
      <c r="P618" s="30" t="e">
        <f t="shared" si="5"/>
        <v>#N/A</v>
      </c>
      <c r="Q618" s="30" t="e">
        <f t="array" ref="Q618">IF(O618="7",IF(P618="000","Sin región al ser un intermunicipal",INDEX(B!$C$2:$C$126,MATCH(EF!P618,B!$A$2:$A$126,0))),"Sin región al ser un ente Estatal")</f>
        <v>#N/A</v>
      </c>
      <c r="R618" s="31" t="e">
        <f t="array" ref="R618">IF(O618="7",IF(P618="000","N/A",INDEX(B!$D$2:$D$126,MATCH(EF!P618,B!$A$2:$A$126,0))),B!$D$127)</f>
        <v>#N/A</v>
      </c>
      <c r="S618" s="31" t="e">
        <f t="array" ref="S618">IF(O618="7",IF(P618="000","N/A",INDEX(B!$E$2:$E$126,MATCH(EF!P618,B!$A$2:$A$126,0))),B!$E$127)</f>
        <v>#N/A</v>
      </c>
    </row>
    <row r="619" spans="1:19" ht="15.75" customHeight="1">
      <c r="A619" s="23">
        <f>COUNTIF(A!$A$2:$A$1001,"&lt;="&amp;A!A619)</f>
        <v>0</v>
      </c>
      <c r="B619" s="24">
        <v>618</v>
      </c>
      <c r="C619" s="29" t="e">
        <f t="array" ref="C619">INDEX(A!$A$2:$A$1001,MATCH(EF!B619,EF!$A$2:$A$1001,0))</f>
        <v>#N/A</v>
      </c>
      <c r="D619" s="29" t="e">
        <f t="array" ref="D619">INDEX(A!$B$2:$B$1001,MATCH(EF!C619,A!$A$2:$A$1001,0))</f>
        <v>#N/A</v>
      </c>
      <c r="E619" s="29" t="e">
        <f t="array" ref="E619">INDEX(A!$C$2:$C$1001,MATCH(EF!C619,A!$A$2:$A$1001,0))</f>
        <v>#N/A</v>
      </c>
      <c r="F619" s="29" t="e">
        <f t="array" ref="F619">INDEX(A!$D$2:$D$1001,MATCH(EF!C619,A!$A$2:$A$1001,0))</f>
        <v>#N/A</v>
      </c>
      <c r="G619" s="29" t="e">
        <f t="array" ref="G619">INDEX(A!$E$2:$E$1001,MATCH(EF!C619,A!$A$2:$A$1001,0))</f>
        <v>#N/A</v>
      </c>
      <c r="H619" s="29" t="e">
        <f t="array" ref="H619">INDEX(A!$F$2:$F$1001,MATCH(EF!C619,A!$A$2:$A$1001,0))</f>
        <v>#N/A</v>
      </c>
      <c r="I619" s="29" t="e">
        <f t="array" ref="I619">INDEX(A!$G$2:$G$1001,MATCH(EF!C619,A!$A$2:$A$1001,0))</f>
        <v>#N/A</v>
      </c>
      <c r="J619" s="29" t="e">
        <f t="array" ref="J619">INDEX(A!$H$2:$H$1001,MATCH(EF!C619,A!$A$2:$A$1001,0))</f>
        <v>#N/A</v>
      </c>
      <c r="K619" s="29" t="e">
        <f t="array" ref="K619">INDEX(A!$I$2:$I$1001,MATCH(EF!C619,A!$A$2:$A$1001,0))</f>
        <v>#N/A</v>
      </c>
      <c r="L619" s="29" t="e">
        <f t="array" ref="L619">INDEX(A!$J$2:$J$1001,MATCH(EF!C619,A!$A$2:$A$1001,0))</f>
        <v>#N/A</v>
      </c>
      <c r="M619" s="29" t="e">
        <f t="array" ref="M619">INDEX(A!$K$2:$K$1001,MATCH(EF!C619,A!$A$2:$A$1001,0))</f>
        <v>#N/A</v>
      </c>
      <c r="N619" s="29" t="e">
        <f t="array" ref="N619">INDEX(A!$L$2:$L$1001,MATCH(EF!C619,A!$A$2:$A$1001,0))</f>
        <v>#N/A</v>
      </c>
      <c r="O619" s="30" t="e">
        <f t="shared" si="4"/>
        <v>#N/A</v>
      </c>
      <c r="P619" s="30" t="e">
        <f t="shared" si="5"/>
        <v>#N/A</v>
      </c>
      <c r="Q619" s="30" t="e">
        <f t="array" ref="Q619">IF(O619="7",IF(P619="000","Sin región al ser un intermunicipal",INDEX(B!$C$2:$C$126,MATCH(EF!P619,B!$A$2:$A$126,0))),"Sin región al ser un ente Estatal")</f>
        <v>#N/A</v>
      </c>
      <c r="R619" s="31" t="e">
        <f t="array" ref="R619">IF(O619="7",IF(P619="000","N/A",INDEX(B!$D$2:$D$126,MATCH(EF!P619,B!$A$2:$A$126,0))),B!$D$127)</f>
        <v>#N/A</v>
      </c>
      <c r="S619" s="31" t="e">
        <f t="array" ref="S619">IF(O619="7",IF(P619="000","N/A",INDEX(B!$E$2:$E$126,MATCH(EF!P619,B!$A$2:$A$126,0))),B!$E$127)</f>
        <v>#N/A</v>
      </c>
    </row>
    <row r="620" spans="1:19" ht="15.75" customHeight="1">
      <c r="A620" s="23">
        <f>COUNTIF(A!$A$2:$A$1001,"&lt;="&amp;A!A620)</f>
        <v>0</v>
      </c>
      <c r="B620" s="24">
        <v>619</v>
      </c>
      <c r="C620" s="29" t="e">
        <f t="array" ref="C620">INDEX(A!$A$2:$A$1001,MATCH(EF!B620,EF!$A$2:$A$1001,0))</f>
        <v>#N/A</v>
      </c>
      <c r="D620" s="29" t="e">
        <f t="array" ref="D620">INDEX(A!$B$2:$B$1001,MATCH(EF!C620,A!$A$2:$A$1001,0))</f>
        <v>#N/A</v>
      </c>
      <c r="E620" s="29" t="e">
        <f t="array" ref="E620">INDEX(A!$C$2:$C$1001,MATCH(EF!C620,A!$A$2:$A$1001,0))</f>
        <v>#N/A</v>
      </c>
      <c r="F620" s="29" t="e">
        <f t="array" ref="F620">INDEX(A!$D$2:$D$1001,MATCH(EF!C620,A!$A$2:$A$1001,0))</f>
        <v>#N/A</v>
      </c>
      <c r="G620" s="29" t="e">
        <f t="array" ref="G620">INDEX(A!$E$2:$E$1001,MATCH(EF!C620,A!$A$2:$A$1001,0))</f>
        <v>#N/A</v>
      </c>
      <c r="H620" s="29" t="e">
        <f t="array" ref="H620">INDEX(A!$F$2:$F$1001,MATCH(EF!C620,A!$A$2:$A$1001,0))</f>
        <v>#N/A</v>
      </c>
      <c r="I620" s="29" t="e">
        <f t="array" ref="I620">INDEX(A!$G$2:$G$1001,MATCH(EF!C620,A!$A$2:$A$1001,0))</f>
        <v>#N/A</v>
      </c>
      <c r="J620" s="29" t="e">
        <f t="array" ref="J620">INDEX(A!$H$2:$H$1001,MATCH(EF!C620,A!$A$2:$A$1001,0))</f>
        <v>#N/A</v>
      </c>
      <c r="K620" s="29" t="e">
        <f t="array" ref="K620">INDEX(A!$I$2:$I$1001,MATCH(EF!C620,A!$A$2:$A$1001,0))</f>
        <v>#N/A</v>
      </c>
      <c r="L620" s="29" t="e">
        <f t="array" ref="L620">INDEX(A!$J$2:$J$1001,MATCH(EF!C620,A!$A$2:$A$1001,0))</f>
        <v>#N/A</v>
      </c>
      <c r="M620" s="29" t="e">
        <f t="array" ref="M620">INDEX(A!$K$2:$K$1001,MATCH(EF!C620,A!$A$2:$A$1001,0))</f>
        <v>#N/A</v>
      </c>
      <c r="N620" s="29" t="e">
        <f t="array" ref="N620">INDEX(A!$L$2:$L$1001,MATCH(EF!C620,A!$A$2:$A$1001,0))</f>
        <v>#N/A</v>
      </c>
      <c r="O620" s="30" t="e">
        <f t="shared" si="4"/>
        <v>#N/A</v>
      </c>
      <c r="P620" s="30" t="e">
        <f t="shared" si="5"/>
        <v>#N/A</v>
      </c>
      <c r="Q620" s="30" t="e">
        <f t="array" ref="Q620">IF(O620="7",IF(P620="000","Sin región al ser un intermunicipal",INDEX(B!$C$2:$C$126,MATCH(EF!P620,B!$A$2:$A$126,0))),"Sin región al ser un ente Estatal")</f>
        <v>#N/A</v>
      </c>
      <c r="R620" s="31" t="e">
        <f t="array" ref="R620">IF(O620="7",IF(P620="000","N/A",INDEX(B!$D$2:$D$126,MATCH(EF!P620,B!$A$2:$A$126,0))),B!$D$127)</f>
        <v>#N/A</v>
      </c>
      <c r="S620" s="31" t="e">
        <f t="array" ref="S620">IF(O620="7",IF(P620="000","N/A",INDEX(B!$E$2:$E$126,MATCH(EF!P620,B!$A$2:$A$126,0))),B!$E$127)</f>
        <v>#N/A</v>
      </c>
    </row>
    <row r="621" spans="1:19" ht="15.75" customHeight="1">
      <c r="A621" s="23">
        <f>COUNTIF(A!$A$2:$A$1001,"&lt;="&amp;A!A621)</f>
        <v>0</v>
      </c>
      <c r="B621" s="24">
        <v>620</v>
      </c>
      <c r="C621" s="29" t="e">
        <f t="array" ref="C621">INDEX(A!$A$2:$A$1001,MATCH(EF!B621,EF!$A$2:$A$1001,0))</f>
        <v>#N/A</v>
      </c>
      <c r="D621" s="29" t="e">
        <f t="array" ref="D621">INDEX(A!$B$2:$B$1001,MATCH(EF!C621,A!$A$2:$A$1001,0))</f>
        <v>#N/A</v>
      </c>
      <c r="E621" s="29" t="e">
        <f t="array" ref="E621">INDEX(A!$C$2:$C$1001,MATCH(EF!C621,A!$A$2:$A$1001,0))</f>
        <v>#N/A</v>
      </c>
      <c r="F621" s="29" t="e">
        <f t="array" ref="F621">INDEX(A!$D$2:$D$1001,MATCH(EF!C621,A!$A$2:$A$1001,0))</f>
        <v>#N/A</v>
      </c>
      <c r="G621" s="29" t="e">
        <f t="array" ref="G621">INDEX(A!$E$2:$E$1001,MATCH(EF!C621,A!$A$2:$A$1001,0))</f>
        <v>#N/A</v>
      </c>
      <c r="H621" s="29" t="e">
        <f t="array" ref="H621">INDEX(A!$F$2:$F$1001,MATCH(EF!C621,A!$A$2:$A$1001,0))</f>
        <v>#N/A</v>
      </c>
      <c r="I621" s="29" t="e">
        <f t="array" ref="I621">INDEX(A!$G$2:$G$1001,MATCH(EF!C621,A!$A$2:$A$1001,0))</f>
        <v>#N/A</v>
      </c>
      <c r="J621" s="29" t="e">
        <f t="array" ref="J621">INDEX(A!$H$2:$H$1001,MATCH(EF!C621,A!$A$2:$A$1001,0))</f>
        <v>#N/A</v>
      </c>
      <c r="K621" s="29" t="e">
        <f t="array" ref="K621">INDEX(A!$I$2:$I$1001,MATCH(EF!C621,A!$A$2:$A$1001,0))</f>
        <v>#N/A</v>
      </c>
      <c r="L621" s="29" t="e">
        <f t="array" ref="L621">INDEX(A!$J$2:$J$1001,MATCH(EF!C621,A!$A$2:$A$1001,0))</f>
        <v>#N/A</v>
      </c>
      <c r="M621" s="29" t="e">
        <f t="array" ref="M621">INDEX(A!$K$2:$K$1001,MATCH(EF!C621,A!$A$2:$A$1001,0))</f>
        <v>#N/A</v>
      </c>
      <c r="N621" s="29" t="e">
        <f t="array" ref="N621">INDEX(A!$L$2:$L$1001,MATCH(EF!C621,A!$A$2:$A$1001,0))</f>
        <v>#N/A</v>
      </c>
      <c r="O621" s="30" t="e">
        <f t="shared" si="4"/>
        <v>#N/A</v>
      </c>
      <c r="P621" s="30" t="e">
        <f t="shared" si="5"/>
        <v>#N/A</v>
      </c>
      <c r="Q621" s="30" t="e">
        <f t="array" ref="Q621">IF(O621="7",IF(P621="000","Sin región al ser un intermunicipal",INDEX(B!$C$2:$C$126,MATCH(EF!P621,B!$A$2:$A$126,0))),"Sin región al ser un ente Estatal")</f>
        <v>#N/A</v>
      </c>
      <c r="R621" s="31" t="e">
        <f t="array" ref="R621">IF(O621="7",IF(P621="000","N/A",INDEX(B!$D$2:$D$126,MATCH(EF!P621,B!$A$2:$A$126,0))),B!$D$127)</f>
        <v>#N/A</v>
      </c>
      <c r="S621" s="31" t="e">
        <f t="array" ref="S621">IF(O621="7",IF(P621="000","N/A",INDEX(B!$E$2:$E$126,MATCH(EF!P621,B!$A$2:$A$126,0))),B!$E$127)</f>
        <v>#N/A</v>
      </c>
    </row>
    <row r="622" spans="1:19" ht="15.75" customHeight="1">
      <c r="A622" s="23">
        <f>COUNTIF(A!$A$2:$A$1001,"&lt;="&amp;A!A622)</f>
        <v>0</v>
      </c>
      <c r="B622" s="24">
        <v>621</v>
      </c>
      <c r="C622" s="29" t="e">
        <f t="array" ref="C622">INDEX(A!$A$2:$A$1001,MATCH(EF!B622,EF!$A$2:$A$1001,0))</f>
        <v>#N/A</v>
      </c>
      <c r="D622" s="29" t="e">
        <f t="array" ref="D622">INDEX(A!$B$2:$B$1001,MATCH(EF!C622,A!$A$2:$A$1001,0))</f>
        <v>#N/A</v>
      </c>
      <c r="E622" s="29" t="e">
        <f t="array" ref="E622">INDEX(A!$C$2:$C$1001,MATCH(EF!C622,A!$A$2:$A$1001,0))</f>
        <v>#N/A</v>
      </c>
      <c r="F622" s="29" t="e">
        <f t="array" ref="F622">INDEX(A!$D$2:$D$1001,MATCH(EF!C622,A!$A$2:$A$1001,0))</f>
        <v>#N/A</v>
      </c>
      <c r="G622" s="29" t="e">
        <f t="array" ref="G622">INDEX(A!$E$2:$E$1001,MATCH(EF!C622,A!$A$2:$A$1001,0))</f>
        <v>#N/A</v>
      </c>
      <c r="H622" s="29" t="e">
        <f t="array" ref="H622">INDEX(A!$F$2:$F$1001,MATCH(EF!C622,A!$A$2:$A$1001,0))</f>
        <v>#N/A</v>
      </c>
      <c r="I622" s="29" t="e">
        <f t="array" ref="I622">INDEX(A!$G$2:$G$1001,MATCH(EF!C622,A!$A$2:$A$1001,0))</f>
        <v>#N/A</v>
      </c>
      <c r="J622" s="29" t="e">
        <f t="array" ref="J622">INDEX(A!$H$2:$H$1001,MATCH(EF!C622,A!$A$2:$A$1001,0))</f>
        <v>#N/A</v>
      </c>
      <c r="K622" s="29" t="e">
        <f t="array" ref="K622">INDEX(A!$I$2:$I$1001,MATCH(EF!C622,A!$A$2:$A$1001,0))</f>
        <v>#N/A</v>
      </c>
      <c r="L622" s="29" t="e">
        <f t="array" ref="L622">INDEX(A!$J$2:$J$1001,MATCH(EF!C622,A!$A$2:$A$1001,0))</f>
        <v>#N/A</v>
      </c>
      <c r="M622" s="29" t="e">
        <f t="array" ref="M622">INDEX(A!$K$2:$K$1001,MATCH(EF!C622,A!$A$2:$A$1001,0))</f>
        <v>#N/A</v>
      </c>
      <c r="N622" s="29" t="e">
        <f t="array" ref="N622">INDEX(A!$L$2:$L$1001,MATCH(EF!C622,A!$A$2:$A$1001,0))</f>
        <v>#N/A</v>
      </c>
      <c r="O622" s="30" t="e">
        <f t="shared" si="4"/>
        <v>#N/A</v>
      </c>
      <c r="P622" s="30" t="e">
        <f t="shared" si="5"/>
        <v>#N/A</v>
      </c>
      <c r="Q622" s="30" t="e">
        <f t="array" ref="Q622">IF(O622="7",IF(P622="000","Sin región al ser un intermunicipal",INDEX(B!$C$2:$C$126,MATCH(EF!P622,B!$A$2:$A$126,0))),"Sin región al ser un ente Estatal")</f>
        <v>#N/A</v>
      </c>
      <c r="R622" s="31" t="e">
        <f t="array" ref="R622">IF(O622="7",IF(P622="000","N/A",INDEX(B!$D$2:$D$126,MATCH(EF!P622,B!$A$2:$A$126,0))),B!$D$127)</f>
        <v>#N/A</v>
      </c>
      <c r="S622" s="31" t="e">
        <f t="array" ref="S622">IF(O622="7",IF(P622="000","N/A",INDEX(B!$E$2:$E$126,MATCH(EF!P622,B!$A$2:$A$126,0))),B!$E$127)</f>
        <v>#N/A</v>
      </c>
    </row>
    <row r="623" spans="1:19" ht="15.75" customHeight="1">
      <c r="A623" s="23">
        <f>COUNTIF(A!$A$2:$A$1001,"&lt;="&amp;A!A623)</f>
        <v>0</v>
      </c>
      <c r="B623" s="24">
        <v>622</v>
      </c>
      <c r="C623" s="29" t="e">
        <f t="array" ref="C623">INDEX(A!$A$2:$A$1001,MATCH(EF!B623,EF!$A$2:$A$1001,0))</f>
        <v>#N/A</v>
      </c>
      <c r="D623" s="29" t="e">
        <f t="array" ref="D623">INDEX(A!$B$2:$B$1001,MATCH(EF!C623,A!$A$2:$A$1001,0))</f>
        <v>#N/A</v>
      </c>
      <c r="E623" s="29" t="e">
        <f t="array" ref="E623">INDEX(A!$C$2:$C$1001,MATCH(EF!C623,A!$A$2:$A$1001,0))</f>
        <v>#N/A</v>
      </c>
      <c r="F623" s="29" t="e">
        <f t="array" ref="F623">INDEX(A!$D$2:$D$1001,MATCH(EF!C623,A!$A$2:$A$1001,0))</f>
        <v>#N/A</v>
      </c>
      <c r="G623" s="29" t="e">
        <f t="array" ref="G623">INDEX(A!$E$2:$E$1001,MATCH(EF!C623,A!$A$2:$A$1001,0))</f>
        <v>#N/A</v>
      </c>
      <c r="H623" s="29" t="e">
        <f t="array" ref="H623">INDEX(A!$F$2:$F$1001,MATCH(EF!C623,A!$A$2:$A$1001,0))</f>
        <v>#N/A</v>
      </c>
      <c r="I623" s="29" t="e">
        <f t="array" ref="I623">INDEX(A!$G$2:$G$1001,MATCH(EF!C623,A!$A$2:$A$1001,0))</f>
        <v>#N/A</v>
      </c>
      <c r="J623" s="29" t="e">
        <f t="array" ref="J623">INDEX(A!$H$2:$H$1001,MATCH(EF!C623,A!$A$2:$A$1001,0))</f>
        <v>#N/A</v>
      </c>
      <c r="K623" s="29" t="e">
        <f t="array" ref="K623">INDEX(A!$I$2:$I$1001,MATCH(EF!C623,A!$A$2:$A$1001,0))</f>
        <v>#N/A</v>
      </c>
      <c r="L623" s="29" t="e">
        <f t="array" ref="L623">INDEX(A!$J$2:$J$1001,MATCH(EF!C623,A!$A$2:$A$1001,0))</f>
        <v>#N/A</v>
      </c>
      <c r="M623" s="29" t="e">
        <f t="array" ref="M623">INDEX(A!$K$2:$K$1001,MATCH(EF!C623,A!$A$2:$A$1001,0))</f>
        <v>#N/A</v>
      </c>
      <c r="N623" s="29" t="e">
        <f t="array" ref="N623">INDEX(A!$L$2:$L$1001,MATCH(EF!C623,A!$A$2:$A$1001,0))</f>
        <v>#N/A</v>
      </c>
      <c r="O623" s="30" t="e">
        <f t="shared" si="4"/>
        <v>#N/A</v>
      </c>
      <c r="P623" s="30" t="e">
        <f t="shared" si="5"/>
        <v>#N/A</v>
      </c>
      <c r="Q623" s="30" t="e">
        <f t="array" ref="Q623">IF(O623="7",IF(P623="000","Sin región al ser un intermunicipal",INDEX(B!$C$2:$C$126,MATCH(EF!P623,B!$A$2:$A$126,0))),"Sin región al ser un ente Estatal")</f>
        <v>#N/A</v>
      </c>
      <c r="R623" s="31" t="e">
        <f t="array" ref="R623">IF(O623="7",IF(P623="000","N/A",INDEX(B!$D$2:$D$126,MATCH(EF!P623,B!$A$2:$A$126,0))),B!$D$127)</f>
        <v>#N/A</v>
      </c>
      <c r="S623" s="31" t="e">
        <f t="array" ref="S623">IF(O623="7",IF(P623="000","N/A",INDEX(B!$E$2:$E$126,MATCH(EF!P623,B!$A$2:$A$126,0))),B!$E$127)</f>
        <v>#N/A</v>
      </c>
    </row>
    <row r="624" spans="1:19" ht="15.75" customHeight="1">
      <c r="A624" s="23">
        <f>COUNTIF(A!$A$2:$A$1001,"&lt;="&amp;A!A624)</f>
        <v>0</v>
      </c>
      <c r="B624" s="24">
        <v>623</v>
      </c>
      <c r="C624" s="29" t="e">
        <f t="array" ref="C624">INDEX(A!$A$2:$A$1001,MATCH(EF!B624,EF!$A$2:$A$1001,0))</f>
        <v>#N/A</v>
      </c>
      <c r="D624" s="29" t="e">
        <f t="array" ref="D624">INDEX(A!$B$2:$B$1001,MATCH(EF!C624,A!$A$2:$A$1001,0))</f>
        <v>#N/A</v>
      </c>
      <c r="E624" s="29" t="e">
        <f t="array" ref="E624">INDEX(A!$C$2:$C$1001,MATCH(EF!C624,A!$A$2:$A$1001,0))</f>
        <v>#N/A</v>
      </c>
      <c r="F624" s="29" t="e">
        <f t="array" ref="F624">INDEX(A!$D$2:$D$1001,MATCH(EF!C624,A!$A$2:$A$1001,0))</f>
        <v>#N/A</v>
      </c>
      <c r="G624" s="29" t="e">
        <f t="array" ref="G624">INDEX(A!$E$2:$E$1001,MATCH(EF!C624,A!$A$2:$A$1001,0))</f>
        <v>#N/A</v>
      </c>
      <c r="H624" s="29" t="e">
        <f t="array" ref="H624">INDEX(A!$F$2:$F$1001,MATCH(EF!C624,A!$A$2:$A$1001,0))</f>
        <v>#N/A</v>
      </c>
      <c r="I624" s="29" t="e">
        <f t="array" ref="I624">INDEX(A!$G$2:$G$1001,MATCH(EF!C624,A!$A$2:$A$1001,0))</f>
        <v>#N/A</v>
      </c>
      <c r="J624" s="29" t="e">
        <f t="array" ref="J624">INDEX(A!$H$2:$H$1001,MATCH(EF!C624,A!$A$2:$A$1001,0))</f>
        <v>#N/A</v>
      </c>
      <c r="K624" s="29" t="e">
        <f t="array" ref="K624">INDEX(A!$I$2:$I$1001,MATCH(EF!C624,A!$A$2:$A$1001,0))</f>
        <v>#N/A</v>
      </c>
      <c r="L624" s="29" t="e">
        <f t="array" ref="L624">INDEX(A!$J$2:$J$1001,MATCH(EF!C624,A!$A$2:$A$1001,0))</f>
        <v>#N/A</v>
      </c>
      <c r="M624" s="29" t="e">
        <f t="array" ref="M624">INDEX(A!$K$2:$K$1001,MATCH(EF!C624,A!$A$2:$A$1001,0))</f>
        <v>#N/A</v>
      </c>
      <c r="N624" s="29" t="e">
        <f t="array" ref="N624">INDEX(A!$L$2:$L$1001,MATCH(EF!C624,A!$A$2:$A$1001,0))</f>
        <v>#N/A</v>
      </c>
      <c r="O624" s="30" t="e">
        <f t="shared" si="4"/>
        <v>#N/A</v>
      </c>
      <c r="P624" s="30" t="e">
        <f t="shared" si="5"/>
        <v>#N/A</v>
      </c>
      <c r="Q624" s="30" t="e">
        <f t="array" ref="Q624">IF(O624="7",IF(P624="000","Sin región al ser un intermunicipal",INDEX(B!$C$2:$C$126,MATCH(EF!P624,B!$A$2:$A$126,0))),"Sin región al ser un ente Estatal")</f>
        <v>#N/A</v>
      </c>
      <c r="R624" s="31" t="e">
        <f t="array" ref="R624">IF(O624="7",IF(P624="000","N/A",INDEX(B!$D$2:$D$126,MATCH(EF!P624,B!$A$2:$A$126,0))),B!$D$127)</f>
        <v>#N/A</v>
      </c>
      <c r="S624" s="31" t="e">
        <f t="array" ref="S624">IF(O624="7",IF(P624="000","N/A",INDEX(B!$E$2:$E$126,MATCH(EF!P624,B!$A$2:$A$126,0))),B!$E$127)</f>
        <v>#N/A</v>
      </c>
    </row>
    <row r="625" spans="1:19" ht="15.75" customHeight="1">
      <c r="A625" s="23">
        <f>COUNTIF(A!$A$2:$A$1001,"&lt;="&amp;A!A625)</f>
        <v>0</v>
      </c>
      <c r="B625" s="24">
        <v>624</v>
      </c>
      <c r="C625" s="29" t="e">
        <f t="array" ref="C625">INDEX(A!$A$2:$A$1001,MATCH(EF!B625,EF!$A$2:$A$1001,0))</f>
        <v>#N/A</v>
      </c>
      <c r="D625" s="29" t="e">
        <f t="array" ref="D625">INDEX(A!$B$2:$B$1001,MATCH(EF!C625,A!$A$2:$A$1001,0))</f>
        <v>#N/A</v>
      </c>
      <c r="E625" s="29" t="e">
        <f t="array" ref="E625">INDEX(A!$C$2:$C$1001,MATCH(EF!C625,A!$A$2:$A$1001,0))</f>
        <v>#N/A</v>
      </c>
      <c r="F625" s="29" t="e">
        <f t="array" ref="F625">INDEX(A!$D$2:$D$1001,MATCH(EF!C625,A!$A$2:$A$1001,0))</f>
        <v>#N/A</v>
      </c>
      <c r="G625" s="29" t="e">
        <f t="array" ref="G625">INDEX(A!$E$2:$E$1001,MATCH(EF!C625,A!$A$2:$A$1001,0))</f>
        <v>#N/A</v>
      </c>
      <c r="H625" s="29" t="e">
        <f t="array" ref="H625">INDEX(A!$F$2:$F$1001,MATCH(EF!C625,A!$A$2:$A$1001,0))</f>
        <v>#N/A</v>
      </c>
      <c r="I625" s="29" t="e">
        <f t="array" ref="I625">INDEX(A!$G$2:$G$1001,MATCH(EF!C625,A!$A$2:$A$1001,0))</f>
        <v>#N/A</v>
      </c>
      <c r="J625" s="29" t="e">
        <f t="array" ref="J625">INDEX(A!$H$2:$H$1001,MATCH(EF!C625,A!$A$2:$A$1001,0))</f>
        <v>#N/A</v>
      </c>
      <c r="K625" s="29" t="e">
        <f t="array" ref="K625">INDEX(A!$I$2:$I$1001,MATCH(EF!C625,A!$A$2:$A$1001,0))</f>
        <v>#N/A</v>
      </c>
      <c r="L625" s="29" t="e">
        <f t="array" ref="L625">INDEX(A!$J$2:$J$1001,MATCH(EF!C625,A!$A$2:$A$1001,0))</f>
        <v>#N/A</v>
      </c>
      <c r="M625" s="29" t="e">
        <f t="array" ref="M625">INDEX(A!$K$2:$K$1001,MATCH(EF!C625,A!$A$2:$A$1001,0))</f>
        <v>#N/A</v>
      </c>
      <c r="N625" s="29" t="e">
        <f t="array" ref="N625">INDEX(A!$L$2:$L$1001,MATCH(EF!C625,A!$A$2:$A$1001,0))</f>
        <v>#N/A</v>
      </c>
      <c r="O625" s="30" t="e">
        <f t="shared" si="4"/>
        <v>#N/A</v>
      </c>
      <c r="P625" s="30" t="e">
        <f t="shared" si="5"/>
        <v>#N/A</v>
      </c>
      <c r="Q625" s="30" t="e">
        <f t="array" ref="Q625">IF(O625="7",IF(P625="000","Sin región al ser un intermunicipal",INDEX(B!$C$2:$C$126,MATCH(EF!P625,B!$A$2:$A$126,0))),"Sin región al ser un ente Estatal")</f>
        <v>#N/A</v>
      </c>
      <c r="R625" s="31" t="e">
        <f t="array" ref="R625">IF(O625="7",IF(P625="000","N/A",INDEX(B!$D$2:$D$126,MATCH(EF!P625,B!$A$2:$A$126,0))),B!$D$127)</f>
        <v>#N/A</v>
      </c>
      <c r="S625" s="31" t="e">
        <f t="array" ref="S625">IF(O625="7",IF(P625="000","N/A",INDEX(B!$E$2:$E$126,MATCH(EF!P625,B!$A$2:$A$126,0))),B!$E$127)</f>
        <v>#N/A</v>
      </c>
    </row>
    <row r="626" spans="1:19" ht="15.75" customHeight="1">
      <c r="A626" s="23">
        <f>COUNTIF(A!$A$2:$A$1001,"&lt;="&amp;A!A626)</f>
        <v>0</v>
      </c>
      <c r="B626" s="24">
        <v>625</v>
      </c>
      <c r="C626" s="29" t="e">
        <f t="array" ref="C626">INDEX(A!$A$2:$A$1001,MATCH(EF!B626,EF!$A$2:$A$1001,0))</f>
        <v>#N/A</v>
      </c>
      <c r="D626" s="29" t="e">
        <f t="array" ref="D626">INDEX(A!$B$2:$B$1001,MATCH(EF!C626,A!$A$2:$A$1001,0))</f>
        <v>#N/A</v>
      </c>
      <c r="E626" s="29" t="e">
        <f t="array" ref="E626">INDEX(A!$C$2:$C$1001,MATCH(EF!C626,A!$A$2:$A$1001,0))</f>
        <v>#N/A</v>
      </c>
      <c r="F626" s="29" t="e">
        <f t="array" ref="F626">INDEX(A!$D$2:$D$1001,MATCH(EF!C626,A!$A$2:$A$1001,0))</f>
        <v>#N/A</v>
      </c>
      <c r="G626" s="29" t="e">
        <f t="array" ref="G626">INDEX(A!$E$2:$E$1001,MATCH(EF!C626,A!$A$2:$A$1001,0))</f>
        <v>#N/A</v>
      </c>
      <c r="H626" s="29" t="e">
        <f t="array" ref="H626">INDEX(A!$F$2:$F$1001,MATCH(EF!C626,A!$A$2:$A$1001,0))</f>
        <v>#N/A</v>
      </c>
      <c r="I626" s="29" t="e">
        <f t="array" ref="I626">INDEX(A!$G$2:$G$1001,MATCH(EF!C626,A!$A$2:$A$1001,0))</f>
        <v>#N/A</v>
      </c>
      <c r="J626" s="29" t="e">
        <f t="array" ref="J626">INDEX(A!$H$2:$H$1001,MATCH(EF!C626,A!$A$2:$A$1001,0))</f>
        <v>#N/A</v>
      </c>
      <c r="K626" s="29" t="e">
        <f t="array" ref="K626">INDEX(A!$I$2:$I$1001,MATCH(EF!C626,A!$A$2:$A$1001,0))</f>
        <v>#N/A</v>
      </c>
      <c r="L626" s="29" t="e">
        <f t="array" ref="L626">INDEX(A!$J$2:$J$1001,MATCH(EF!C626,A!$A$2:$A$1001,0))</f>
        <v>#N/A</v>
      </c>
      <c r="M626" s="29" t="e">
        <f t="array" ref="M626">INDEX(A!$K$2:$K$1001,MATCH(EF!C626,A!$A$2:$A$1001,0))</f>
        <v>#N/A</v>
      </c>
      <c r="N626" s="29" t="e">
        <f t="array" ref="N626">INDEX(A!$L$2:$L$1001,MATCH(EF!C626,A!$A$2:$A$1001,0))</f>
        <v>#N/A</v>
      </c>
      <c r="O626" s="30" t="e">
        <f t="shared" si="4"/>
        <v>#N/A</v>
      </c>
      <c r="P626" s="30" t="e">
        <f t="shared" si="5"/>
        <v>#N/A</v>
      </c>
      <c r="Q626" s="30" t="e">
        <f t="array" ref="Q626">IF(O626="7",IF(P626="000","Sin región al ser un intermunicipal",INDEX(B!$C$2:$C$126,MATCH(EF!P626,B!$A$2:$A$126,0))),"Sin región al ser un ente Estatal")</f>
        <v>#N/A</v>
      </c>
      <c r="R626" s="31" t="e">
        <f t="array" ref="R626">IF(O626="7",IF(P626="000","N/A",INDEX(B!$D$2:$D$126,MATCH(EF!P626,B!$A$2:$A$126,0))),B!$D$127)</f>
        <v>#N/A</v>
      </c>
      <c r="S626" s="31" t="e">
        <f t="array" ref="S626">IF(O626="7",IF(P626="000","N/A",INDEX(B!$E$2:$E$126,MATCH(EF!P626,B!$A$2:$A$126,0))),B!$E$127)</f>
        <v>#N/A</v>
      </c>
    </row>
    <row r="627" spans="1:19" ht="15.75" customHeight="1">
      <c r="A627" s="23">
        <f>COUNTIF(A!$A$2:$A$1001,"&lt;="&amp;A!A627)</f>
        <v>0</v>
      </c>
      <c r="B627" s="24">
        <v>626</v>
      </c>
      <c r="C627" s="29" t="e">
        <f t="array" ref="C627">INDEX(A!$A$2:$A$1001,MATCH(EF!B627,EF!$A$2:$A$1001,0))</f>
        <v>#N/A</v>
      </c>
      <c r="D627" s="29" t="e">
        <f t="array" ref="D627">INDEX(A!$B$2:$B$1001,MATCH(EF!C627,A!$A$2:$A$1001,0))</f>
        <v>#N/A</v>
      </c>
      <c r="E627" s="29" t="e">
        <f t="array" ref="E627">INDEX(A!$C$2:$C$1001,MATCH(EF!C627,A!$A$2:$A$1001,0))</f>
        <v>#N/A</v>
      </c>
      <c r="F627" s="29" t="e">
        <f t="array" ref="F627">INDEX(A!$D$2:$D$1001,MATCH(EF!C627,A!$A$2:$A$1001,0))</f>
        <v>#N/A</v>
      </c>
      <c r="G627" s="29" t="e">
        <f t="array" ref="G627">INDEX(A!$E$2:$E$1001,MATCH(EF!C627,A!$A$2:$A$1001,0))</f>
        <v>#N/A</v>
      </c>
      <c r="H627" s="29" t="e">
        <f t="array" ref="H627">INDEX(A!$F$2:$F$1001,MATCH(EF!C627,A!$A$2:$A$1001,0))</f>
        <v>#N/A</v>
      </c>
      <c r="I627" s="29" t="e">
        <f t="array" ref="I627">INDEX(A!$G$2:$G$1001,MATCH(EF!C627,A!$A$2:$A$1001,0))</f>
        <v>#N/A</v>
      </c>
      <c r="J627" s="29" t="e">
        <f t="array" ref="J627">INDEX(A!$H$2:$H$1001,MATCH(EF!C627,A!$A$2:$A$1001,0))</f>
        <v>#N/A</v>
      </c>
      <c r="K627" s="29" t="e">
        <f t="array" ref="K627">INDEX(A!$I$2:$I$1001,MATCH(EF!C627,A!$A$2:$A$1001,0))</f>
        <v>#N/A</v>
      </c>
      <c r="L627" s="29" t="e">
        <f t="array" ref="L627">INDEX(A!$J$2:$J$1001,MATCH(EF!C627,A!$A$2:$A$1001,0))</f>
        <v>#N/A</v>
      </c>
      <c r="M627" s="29" t="e">
        <f t="array" ref="M627">INDEX(A!$K$2:$K$1001,MATCH(EF!C627,A!$A$2:$A$1001,0))</f>
        <v>#N/A</v>
      </c>
      <c r="N627" s="29" t="e">
        <f t="array" ref="N627">INDEX(A!$L$2:$L$1001,MATCH(EF!C627,A!$A$2:$A$1001,0))</f>
        <v>#N/A</v>
      </c>
      <c r="O627" s="30" t="e">
        <f t="shared" si="4"/>
        <v>#N/A</v>
      </c>
      <c r="P627" s="30" t="e">
        <f t="shared" si="5"/>
        <v>#N/A</v>
      </c>
      <c r="Q627" s="30" t="e">
        <f t="array" ref="Q627">IF(O627="7",IF(P627="000","Sin región al ser un intermunicipal",INDEX(B!$C$2:$C$126,MATCH(EF!P627,B!$A$2:$A$126,0))),"Sin región al ser un ente Estatal")</f>
        <v>#N/A</v>
      </c>
      <c r="R627" s="31" t="e">
        <f t="array" ref="R627">IF(O627="7",IF(P627="000","N/A",INDEX(B!$D$2:$D$126,MATCH(EF!P627,B!$A$2:$A$126,0))),B!$D$127)</f>
        <v>#N/A</v>
      </c>
      <c r="S627" s="31" t="e">
        <f t="array" ref="S627">IF(O627="7",IF(P627="000","N/A",INDEX(B!$E$2:$E$126,MATCH(EF!P627,B!$A$2:$A$126,0))),B!$E$127)</f>
        <v>#N/A</v>
      </c>
    </row>
    <row r="628" spans="1:19" ht="15.75" customHeight="1">
      <c r="A628" s="23">
        <f>COUNTIF(A!$A$2:$A$1001,"&lt;="&amp;A!A628)</f>
        <v>0</v>
      </c>
      <c r="B628" s="24">
        <v>627</v>
      </c>
      <c r="C628" s="29" t="e">
        <f t="array" ref="C628">INDEX(A!$A$2:$A$1001,MATCH(EF!B628,EF!$A$2:$A$1001,0))</f>
        <v>#N/A</v>
      </c>
      <c r="D628" s="29" t="e">
        <f t="array" ref="D628">INDEX(A!$B$2:$B$1001,MATCH(EF!C628,A!$A$2:$A$1001,0))</f>
        <v>#N/A</v>
      </c>
      <c r="E628" s="29" t="e">
        <f t="array" ref="E628">INDEX(A!$C$2:$C$1001,MATCH(EF!C628,A!$A$2:$A$1001,0))</f>
        <v>#N/A</v>
      </c>
      <c r="F628" s="29" t="e">
        <f t="array" ref="F628">INDEX(A!$D$2:$D$1001,MATCH(EF!C628,A!$A$2:$A$1001,0))</f>
        <v>#N/A</v>
      </c>
      <c r="G628" s="29" t="e">
        <f t="array" ref="G628">INDEX(A!$E$2:$E$1001,MATCH(EF!C628,A!$A$2:$A$1001,0))</f>
        <v>#N/A</v>
      </c>
      <c r="H628" s="29" t="e">
        <f t="array" ref="H628">INDEX(A!$F$2:$F$1001,MATCH(EF!C628,A!$A$2:$A$1001,0))</f>
        <v>#N/A</v>
      </c>
      <c r="I628" s="29" t="e">
        <f t="array" ref="I628">INDEX(A!$G$2:$G$1001,MATCH(EF!C628,A!$A$2:$A$1001,0))</f>
        <v>#N/A</v>
      </c>
      <c r="J628" s="29" t="e">
        <f t="array" ref="J628">INDEX(A!$H$2:$H$1001,MATCH(EF!C628,A!$A$2:$A$1001,0))</f>
        <v>#N/A</v>
      </c>
      <c r="K628" s="29" t="e">
        <f t="array" ref="K628">INDEX(A!$I$2:$I$1001,MATCH(EF!C628,A!$A$2:$A$1001,0))</f>
        <v>#N/A</v>
      </c>
      <c r="L628" s="29" t="e">
        <f t="array" ref="L628">INDEX(A!$J$2:$J$1001,MATCH(EF!C628,A!$A$2:$A$1001,0))</f>
        <v>#N/A</v>
      </c>
      <c r="M628" s="29" t="e">
        <f t="array" ref="M628">INDEX(A!$K$2:$K$1001,MATCH(EF!C628,A!$A$2:$A$1001,0))</f>
        <v>#N/A</v>
      </c>
      <c r="N628" s="29" t="e">
        <f t="array" ref="N628">INDEX(A!$L$2:$L$1001,MATCH(EF!C628,A!$A$2:$A$1001,0))</f>
        <v>#N/A</v>
      </c>
      <c r="O628" s="30" t="e">
        <f t="shared" si="4"/>
        <v>#N/A</v>
      </c>
      <c r="P628" s="30" t="e">
        <f t="shared" si="5"/>
        <v>#N/A</v>
      </c>
      <c r="Q628" s="30" t="e">
        <f t="array" ref="Q628">IF(O628="7",IF(P628="000","Sin región al ser un intermunicipal",INDEX(B!$C$2:$C$126,MATCH(EF!P628,B!$A$2:$A$126,0))),"Sin región al ser un ente Estatal")</f>
        <v>#N/A</v>
      </c>
      <c r="R628" s="31" t="e">
        <f t="array" ref="R628">IF(O628="7",IF(P628="000","N/A",INDEX(B!$D$2:$D$126,MATCH(EF!P628,B!$A$2:$A$126,0))),B!$D$127)</f>
        <v>#N/A</v>
      </c>
      <c r="S628" s="31" t="e">
        <f t="array" ref="S628">IF(O628="7",IF(P628="000","N/A",INDEX(B!$E$2:$E$126,MATCH(EF!P628,B!$A$2:$A$126,0))),B!$E$127)</f>
        <v>#N/A</v>
      </c>
    </row>
    <row r="629" spans="1:19" ht="15.75" customHeight="1">
      <c r="A629" s="23">
        <f>COUNTIF(A!$A$2:$A$1001,"&lt;="&amp;A!A629)</f>
        <v>0</v>
      </c>
      <c r="B629" s="24">
        <v>628</v>
      </c>
      <c r="C629" s="29" t="e">
        <f t="array" ref="C629">INDEX(A!$A$2:$A$1001,MATCH(EF!B629,EF!$A$2:$A$1001,0))</f>
        <v>#N/A</v>
      </c>
      <c r="D629" s="29" t="e">
        <f t="array" ref="D629">INDEX(A!$B$2:$B$1001,MATCH(EF!C629,A!$A$2:$A$1001,0))</f>
        <v>#N/A</v>
      </c>
      <c r="E629" s="29" t="e">
        <f t="array" ref="E629">INDEX(A!$C$2:$C$1001,MATCH(EF!C629,A!$A$2:$A$1001,0))</f>
        <v>#N/A</v>
      </c>
      <c r="F629" s="29" t="e">
        <f t="array" ref="F629">INDEX(A!$D$2:$D$1001,MATCH(EF!C629,A!$A$2:$A$1001,0))</f>
        <v>#N/A</v>
      </c>
      <c r="G629" s="29" t="e">
        <f t="array" ref="G629">INDEX(A!$E$2:$E$1001,MATCH(EF!C629,A!$A$2:$A$1001,0))</f>
        <v>#N/A</v>
      </c>
      <c r="H629" s="29" t="e">
        <f t="array" ref="H629">INDEX(A!$F$2:$F$1001,MATCH(EF!C629,A!$A$2:$A$1001,0))</f>
        <v>#N/A</v>
      </c>
      <c r="I629" s="29" t="e">
        <f t="array" ref="I629">INDEX(A!$G$2:$G$1001,MATCH(EF!C629,A!$A$2:$A$1001,0))</f>
        <v>#N/A</v>
      </c>
      <c r="J629" s="29" t="e">
        <f t="array" ref="J629">INDEX(A!$H$2:$H$1001,MATCH(EF!C629,A!$A$2:$A$1001,0))</f>
        <v>#N/A</v>
      </c>
      <c r="K629" s="29" t="e">
        <f t="array" ref="K629">INDEX(A!$I$2:$I$1001,MATCH(EF!C629,A!$A$2:$A$1001,0))</f>
        <v>#N/A</v>
      </c>
      <c r="L629" s="29" t="e">
        <f t="array" ref="L629">INDEX(A!$J$2:$J$1001,MATCH(EF!C629,A!$A$2:$A$1001,0))</f>
        <v>#N/A</v>
      </c>
      <c r="M629" s="29" t="e">
        <f t="array" ref="M629">INDEX(A!$K$2:$K$1001,MATCH(EF!C629,A!$A$2:$A$1001,0))</f>
        <v>#N/A</v>
      </c>
      <c r="N629" s="29" t="e">
        <f t="array" ref="N629">INDEX(A!$L$2:$L$1001,MATCH(EF!C629,A!$A$2:$A$1001,0))</f>
        <v>#N/A</v>
      </c>
      <c r="O629" s="30" t="e">
        <f t="shared" si="4"/>
        <v>#N/A</v>
      </c>
      <c r="P629" s="30" t="e">
        <f t="shared" si="5"/>
        <v>#N/A</v>
      </c>
      <c r="Q629" s="30" t="e">
        <f t="array" ref="Q629">IF(O629="7",IF(P629="000","Sin región al ser un intermunicipal",INDEX(B!$C$2:$C$126,MATCH(EF!P629,B!$A$2:$A$126,0))),"Sin región al ser un ente Estatal")</f>
        <v>#N/A</v>
      </c>
      <c r="R629" s="31" t="e">
        <f t="array" ref="R629">IF(O629="7",IF(P629="000","N/A",INDEX(B!$D$2:$D$126,MATCH(EF!P629,B!$A$2:$A$126,0))),B!$D$127)</f>
        <v>#N/A</v>
      </c>
      <c r="S629" s="31" t="e">
        <f t="array" ref="S629">IF(O629="7",IF(P629="000","N/A",INDEX(B!$E$2:$E$126,MATCH(EF!P629,B!$A$2:$A$126,0))),B!$E$127)</f>
        <v>#N/A</v>
      </c>
    </row>
    <row r="630" spans="1:19" ht="15.75" customHeight="1">
      <c r="A630" s="23">
        <f>COUNTIF(A!$A$2:$A$1001,"&lt;="&amp;A!A630)</f>
        <v>0</v>
      </c>
      <c r="B630" s="24">
        <v>629</v>
      </c>
      <c r="C630" s="29" t="e">
        <f t="array" ref="C630">INDEX(A!$A$2:$A$1001,MATCH(EF!B630,EF!$A$2:$A$1001,0))</f>
        <v>#N/A</v>
      </c>
      <c r="D630" s="29" t="e">
        <f t="array" ref="D630">INDEX(A!$B$2:$B$1001,MATCH(EF!C630,A!$A$2:$A$1001,0))</f>
        <v>#N/A</v>
      </c>
      <c r="E630" s="29" t="e">
        <f t="array" ref="E630">INDEX(A!$C$2:$C$1001,MATCH(EF!C630,A!$A$2:$A$1001,0))</f>
        <v>#N/A</v>
      </c>
      <c r="F630" s="29" t="e">
        <f t="array" ref="F630">INDEX(A!$D$2:$D$1001,MATCH(EF!C630,A!$A$2:$A$1001,0))</f>
        <v>#N/A</v>
      </c>
      <c r="G630" s="29" t="e">
        <f t="array" ref="G630">INDEX(A!$E$2:$E$1001,MATCH(EF!C630,A!$A$2:$A$1001,0))</f>
        <v>#N/A</v>
      </c>
      <c r="H630" s="29" t="e">
        <f t="array" ref="H630">INDEX(A!$F$2:$F$1001,MATCH(EF!C630,A!$A$2:$A$1001,0))</f>
        <v>#N/A</v>
      </c>
      <c r="I630" s="29" t="e">
        <f t="array" ref="I630">INDEX(A!$G$2:$G$1001,MATCH(EF!C630,A!$A$2:$A$1001,0))</f>
        <v>#N/A</v>
      </c>
      <c r="J630" s="29" t="e">
        <f t="array" ref="J630">INDEX(A!$H$2:$H$1001,MATCH(EF!C630,A!$A$2:$A$1001,0))</f>
        <v>#N/A</v>
      </c>
      <c r="K630" s="29" t="e">
        <f t="array" ref="K630">INDEX(A!$I$2:$I$1001,MATCH(EF!C630,A!$A$2:$A$1001,0))</f>
        <v>#N/A</v>
      </c>
      <c r="L630" s="29" t="e">
        <f t="array" ref="L630">INDEX(A!$J$2:$J$1001,MATCH(EF!C630,A!$A$2:$A$1001,0))</f>
        <v>#N/A</v>
      </c>
      <c r="M630" s="29" t="e">
        <f t="array" ref="M630">INDEX(A!$K$2:$K$1001,MATCH(EF!C630,A!$A$2:$A$1001,0))</f>
        <v>#N/A</v>
      </c>
      <c r="N630" s="29" t="e">
        <f t="array" ref="N630">INDEX(A!$L$2:$L$1001,MATCH(EF!C630,A!$A$2:$A$1001,0))</f>
        <v>#N/A</v>
      </c>
      <c r="O630" s="30" t="e">
        <f t="shared" si="4"/>
        <v>#N/A</v>
      </c>
      <c r="P630" s="30" t="e">
        <f t="shared" si="5"/>
        <v>#N/A</v>
      </c>
      <c r="Q630" s="30" t="e">
        <f t="array" ref="Q630">IF(O630="7",IF(P630="000","Sin región al ser un intermunicipal",INDEX(B!$C$2:$C$126,MATCH(EF!P630,B!$A$2:$A$126,0))),"Sin región al ser un ente Estatal")</f>
        <v>#N/A</v>
      </c>
      <c r="R630" s="31" t="e">
        <f t="array" ref="R630">IF(O630="7",IF(P630="000","N/A",INDEX(B!$D$2:$D$126,MATCH(EF!P630,B!$A$2:$A$126,0))),B!$D$127)</f>
        <v>#N/A</v>
      </c>
      <c r="S630" s="31" t="e">
        <f t="array" ref="S630">IF(O630="7",IF(P630="000","N/A",INDEX(B!$E$2:$E$126,MATCH(EF!P630,B!$A$2:$A$126,0))),B!$E$127)</f>
        <v>#N/A</v>
      </c>
    </row>
    <row r="631" spans="1:19" ht="15.75" customHeight="1">
      <c r="A631" s="23">
        <f>COUNTIF(A!$A$2:$A$1001,"&lt;="&amp;A!A631)</f>
        <v>0</v>
      </c>
      <c r="B631" s="24">
        <v>630</v>
      </c>
      <c r="C631" s="29" t="e">
        <f t="array" ref="C631">INDEX(A!$A$2:$A$1001,MATCH(EF!B631,EF!$A$2:$A$1001,0))</f>
        <v>#N/A</v>
      </c>
      <c r="D631" s="29" t="e">
        <f t="array" ref="D631">INDEX(A!$B$2:$B$1001,MATCH(EF!C631,A!$A$2:$A$1001,0))</f>
        <v>#N/A</v>
      </c>
      <c r="E631" s="29" t="e">
        <f t="array" ref="E631">INDEX(A!$C$2:$C$1001,MATCH(EF!C631,A!$A$2:$A$1001,0))</f>
        <v>#N/A</v>
      </c>
      <c r="F631" s="29" t="e">
        <f t="array" ref="F631">INDEX(A!$D$2:$D$1001,MATCH(EF!C631,A!$A$2:$A$1001,0))</f>
        <v>#N/A</v>
      </c>
      <c r="G631" s="29" t="e">
        <f t="array" ref="G631">INDEX(A!$E$2:$E$1001,MATCH(EF!C631,A!$A$2:$A$1001,0))</f>
        <v>#N/A</v>
      </c>
      <c r="H631" s="29" t="e">
        <f t="array" ref="H631">INDEX(A!$F$2:$F$1001,MATCH(EF!C631,A!$A$2:$A$1001,0))</f>
        <v>#N/A</v>
      </c>
      <c r="I631" s="29" t="e">
        <f t="array" ref="I631">INDEX(A!$G$2:$G$1001,MATCH(EF!C631,A!$A$2:$A$1001,0))</f>
        <v>#N/A</v>
      </c>
      <c r="J631" s="29" t="e">
        <f t="array" ref="J631">INDEX(A!$H$2:$H$1001,MATCH(EF!C631,A!$A$2:$A$1001,0))</f>
        <v>#N/A</v>
      </c>
      <c r="K631" s="29" t="e">
        <f t="array" ref="K631">INDEX(A!$I$2:$I$1001,MATCH(EF!C631,A!$A$2:$A$1001,0))</f>
        <v>#N/A</v>
      </c>
      <c r="L631" s="29" t="e">
        <f t="array" ref="L631">INDEX(A!$J$2:$J$1001,MATCH(EF!C631,A!$A$2:$A$1001,0))</f>
        <v>#N/A</v>
      </c>
      <c r="M631" s="29" t="e">
        <f t="array" ref="M631">INDEX(A!$K$2:$K$1001,MATCH(EF!C631,A!$A$2:$A$1001,0))</f>
        <v>#N/A</v>
      </c>
      <c r="N631" s="29" t="e">
        <f t="array" ref="N631">INDEX(A!$L$2:$L$1001,MATCH(EF!C631,A!$A$2:$A$1001,0))</f>
        <v>#N/A</v>
      </c>
      <c r="O631" s="30" t="e">
        <f t="shared" si="4"/>
        <v>#N/A</v>
      </c>
      <c r="P631" s="30" t="e">
        <f t="shared" si="5"/>
        <v>#N/A</v>
      </c>
      <c r="Q631" s="30" t="e">
        <f t="array" ref="Q631">IF(O631="7",IF(P631="000","Sin región al ser un intermunicipal",INDEX(B!$C$2:$C$126,MATCH(EF!P631,B!$A$2:$A$126,0))),"Sin región al ser un ente Estatal")</f>
        <v>#N/A</v>
      </c>
      <c r="R631" s="31" t="e">
        <f t="array" ref="R631">IF(O631="7",IF(P631="000","N/A",INDEX(B!$D$2:$D$126,MATCH(EF!P631,B!$A$2:$A$126,0))),B!$D$127)</f>
        <v>#N/A</v>
      </c>
      <c r="S631" s="31" t="e">
        <f t="array" ref="S631">IF(O631="7",IF(P631="000","N/A",INDEX(B!$E$2:$E$126,MATCH(EF!P631,B!$A$2:$A$126,0))),B!$E$127)</f>
        <v>#N/A</v>
      </c>
    </row>
    <row r="632" spans="1:19" ht="15.75" customHeight="1">
      <c r="A632" s="23">
        <f>COUNTIF(A!$A$2:$A$1001,"&lt;="&amp;A!A632)</f>
        <v>0</v>
      </c>
      <c r="B632" s="24">
        <v>631</v>
      </c>
      <c r="C632" s="29" t="e">
        <f t="array" ref="C632">INDEX(A!$A$2:$A$1001,MATCH(EF!B632,EF!$A$2:$A$1001,0))</f>
        <v>#N/A</v>
      </c>
      <c r="D632" s="29" t="e">
        <f t="array" ref="D632">INDEX(A!$B$2:$B$1001,MATCH(EF!C632,A!$A$2:$A$1001,0))</f>
        <v>#N/A</v>
      </c>
      <c r="E632" s="29" t="e">
        <f t="array" ref="E632">INDEX(A!$C$2:$C$1001,MATCH(EF!C632,A!$A$2:$A$1001,0))</f>
        <v>#N/A</v>
      </c>
      <c r="F632" s="29" t="e">
        <f t="array" ref="F632">INDEX(A!$D$2:$D$1001,MATCH(EF!C632,A!$A$2:$A$1001,0))</f>
        <v>#N/A</v>
      </c>
      <c r="G632" s="29" t="e">
        <f t="array" ref="G632">INDEX(A!$E$2:$E$1001,MATCH(EF!C632,A!$A$2:$A$1001,0))</f>
        <v>#N/A</v>
      </c>
      <c r="H632" s="29" t="e">
        <f t="array" ref="H632">INDEX(A!$F$2:$F$1001,MATCH(EF!C632,A!$A$2:$A$1001,0))</f>
        <v>#N/A</v>
      </c>
      <c r="I632" s="29" t="e">
        <f t="array" ref="I632">INDEX(A!$G$2:$G$1001,MATCH(EF!C632,A!$A$2:$A$1001,0))</f>
        <v>#N/A</v>
      </c>
      <c r="J632" s="29" t="e">
        <f t="array" ref="J632">INDEX(A!$H$2:$H$1001,MATCH(EF!C632,A!$A$2:$A$1001,0))</f>
        <v>#N/A</v>
      </c>
      <c r="K632" s="29" t="e">
        <f t="array" ref="K632">INDEX(A!$I$2:$I$1001,MATCH(EF!C632,A!$A$2:$A$1001,0))</f>
        <v>#N/A</v>
      </c>
      <c r="L632" s="29" t="e">
        <f t="array" ref="L632">INDEX(A!$J$2:$J$1001,MATCH(EF!C632,A!$A$2:$A$1001,0))</f>
        <v>#N/A</v>
      </c>
      <c r="M632" s="29" t="e">
        <f t="array" ref="M632">INDEX(A!$K$2:$K$1001,MATCH(EF!C632,A!$A$2:$A$1001,0))</f>
        <v>#N/A</v>
      </c>
      <c r="N632" s="29" t="e">
        <f t="array" ref="N632">INDEX(A!$L$2:$L$1001,MATCH(EF!C632,A!$A$2:$A$1001,0))</f>
        <v>#N/A</v>
      </c>
      <c r="O632" s="30" t="e">
        <f t="shared" si="4"/>
        <v>#N/A</v>
      </c>
      <c r="P632" s="30" t="e">
        <f t="shared" si="5"/>
        <v>#N/A</v>
      </c>
      <c r="Q632" s="30" t="e">
        <f t="array" ref="Q632">IF(O632="7",IF(P632="000","Sin región al ser un intermunicipal",INDEX(B!$C$2:$C$126,MATCH(EF!P632,B!$A$2:$A$126,0))),"Sin región al ser un ente Estatal")</f>
        <v>#N/A</v>
      </c>
      <c r="R632" s="31" t="e">
        <f t="array" ref="R632">IF(O632="7",IF(P632="000","N/A",INDEX(B!$D$2:$D$126,MATCH(EF!P632,B!$A$2:$A$126,0))),B!$D$127)</f>
        <v>#N/A</v>
      </c>
      <c r="S632" s="31" t="e">
        <f t="array" ref="S632">IF(O632="7",IF(P632="000","N/A",INDEX(B!$E$2:$E$126,MATCH(EF!P632,B!$A$2:$A$126,0))),B!$E$127)</f>
        <v>#N/A</v>
      </c>
    </row>
    <row r="633" spans="1:19" ht="15.75" customHeight="1">
      <c r="A633" s="23">
        <f>COUNTIF(A!$A$2:$A$1001,"&lt;="&amp;A!A633)</f>
        <v>0</v>
      </c>
      <c r="B633" s="24">
        <v>632</v>
      </c>
      <c r="C633" s="29" t="e">
        <f t="array" ref="C633">INDEX(A!$A$2:$A$1001,MATCH(EF!B633,EF!$A$2:$A$1001,0))</f>
        <v>#N/A</v>
      </c>
      <c r="D633" s="29" t="e">
        <f t="array" ref="D633">INDEX(A!$B$2:$B$1001,MATCH(EF!C633,A!$A$2:$A$1001,0))</f>
        <v>#N/A</v>
      </c>
      <c r="E633" s="29" t="e">
        <f t="array" ref="E633">INDEX(A!$C$2:$C$1001,MATCH(EF!C633,A!$A$2:$A$1001,0))</f>
        <v>#N/A</v>
      </c>
      <c r="F633" s="29" t="e">
        <f t="array" ref="F633">INDEX(A!$D$2:$D$1001,MATCH(EF!C633,A!$A$2:$A$1001,0))</f>
        <v>#N/A</v>
      </c>
      <c r="G633" s="29" t="e">
        <f t="array" ref="G633">INDEX(A!$E$2:$E$1001,MATCH(EF!C633,A!$A$2:$A$1001,0))</f>
        <v>#N/A</v>
      </c>
      <c r="H633" s="29" t="e">
        <f t="array" ref="H633">INDEX(A!$F$2:$F$1001,MATCH(EF!C633,A!$A$2:$A$1001,0))</f>
        <v>#N/A</v>
      </c>
      <c r="I633" s="29" t="e">
        <f t="array" ref="I633">INDEX(A!$G$2:$G$1001,MATCH(EF!C633,A!$A$2:$A$1001,0))</f>
        <v>#N/A</v>
      </c>
      <c r="J633" s="29" t="e">
        <f t="array" ref="J633">INDEX(A!$H$2:$H$1001,MATCH(EF!C633,A!$A$2:$A$1001,0))</f>
        <v>#N/A</v>
      </c>
      <c r="K633" s="29" t="e">
        <f t="array" ref="K633">INDEX(A!$I$2:$I$1001,MATCH(EF!C633,A!$A$2:$A$1001,0))</f>
        <v>#N/A</v>
      </c>
      <c r="L633" s="29" t="e">
        <f t="array" ref="L633">INDEX(A!$J$2:$J$1001,MATCH(EF!C633,A!$A$2:$A$1001,0))</f>
        <v>#N/A</v>
      </c>
      <c r="M633" s="29" t="e">
        <f t="array" ref="M633">INDEX(A!$K$2:$K$1001,MATCH(EF!C633,A!$A$2:$A$1001,0))</f>
        <v>#N/A</v>
      </c>
      <c r="N633" s="29" t="e">
        <f t="array" ref="N633">INDEX(A!$L$2:$L$1001,MATCH(EF!C633,A!$A$2:$A$1001,0))</f>
        <v>#N/A</v>
      </c>
      <c r="O633" s="30" t="e">
        <f t="shared" si="4"/>
        <v>#N/A</v>
      </c>
      <c r="P633" s="30" t="e">
        <f t="shared" si="5"/>
        <v>#N/A</v>
      </c>
      <c r="Q633" s="30" t="e">
        <f t="array" ref="Q633">IF(O633="7",IF(P633="000","Sin región al ser un intermunicipal",INDEX(B!$C$2:$C$126,MATCH(EF!P633,B!$A$2:$A$126,0))),"Sin región al ser un ente Estatal")</f>
        <v>#N/A</v>
      </c>
      <c r="R633" s="31" t="e">
        <f t="array" ref="R633">IF(O633="7",IF(P633="000","N/A",INDEX(B!$D$2:$D$126,MATCH(EF!P633,B!$A$2:$A$126,0))),B!$D$127)</f>
        <v>#N/A</v>
      </c>
      <c r="S633" s="31" t="e">
        <f t="array" ref="S633">IF(O633="7",IF(P633="000","N/A",INDEX(B!$E$2:$E$126,MATCH(EF!P633,B!$A$2:$A$126,0))),B!$E$127)</f>
        <v>#N/A</v>
      </c>
    </row>
    <row r="634" spans="1:19" ht="15.75" customHeight="1">
      <c r="A634" s="23">
        <f>COUNTIF(A!$A$2:$A$1001,"&lt;="&amp;A!A634)</f>
        <v>0</v>
      </c>
      <c r="B634" s="24">
        <v>633</v>
      </c>
      <c r="C634" s="29" t="e">
        <f t="array" ref="C634">INDEX(A!$A$2:$A$1001,MATCH(EF!B634,EF!$A$2:$A$1001,0))</f>
        <v>#N/A</v>
      </c>
      <c r="D634" s="29" t="e">
        <f t="array" ref="D634">INDEX(A!$B$2:$B$1001,MATCH(EF!C634,A!$A$2:$A$1001,0))</f>
        <v>#N/A</v>
      </c>
      <c r="E634" s="29" t="e">
        <f t="array" ref="E634">INDEX(A!$C$2:$C$1001,MATCH(EF!C634,A!$A$2:$A$1001,0))</f>
        <v>#N/A</v>
      </c>
      <c r="F634" s="29" t="e">
        <f t="array" ref="F634">INDEX(A!$D$2:$D$1001,MATCH(EF!C634,A!$A$2:$A$1001,0))</f>
        <v>#N/A</v>
      </c>
      <c r="G634" s="29" t="e">
        <f t="array" ref="G634">INDEX(A!$E$2:$E$1001,MATCH(EF!C634,A!$A$2:$A$1001,0))</f>
        <v>#N/A</v>
      </c>
      <c r="H634" s="29" t="e">
        <f t="array" ref="H634">INDEX(A!$F$2:$F$1001,MATCH(EF!C634,A!$A$2:$A$1001,0))</f>
        <v>#N/A</v>
      </c>
      <c r="I634" s="29" t="e">
        <f t="array" ref="I634">INDEX(A!$G$2:$G$1001,MATCH(EF!C634,A!$A$2:$A$1001,0))</f>
        <v>#N/A</v>
      </c>
      <c r="J634" s="29" t="e">
        <f t="array" ref="J634">INDEX(A!$H$2:$H$1001,MATCH(EF!C634,A!$A$2:$A$1001,0))</f>
        <v>#N/A</v>
      </c>
      <c r="K634" s="29" t="e">
        <f t="array" ref="K634">INDEX(A!$I$2:$I$1001,MATCH(EF!C634,A!$A$2:$A$1001,0))</f>
        <v>#N/A</v>
      </c>
      <c r="L634" s="29" t="e">
        <f t="array" ref="L634">INDEX(A!$J$2:$J$1001,MATCH(EF!C634,A!$A$2:$A$1001,0))</f>
        <v>#N/A</v>
      </c>
      <c r="M634" s="29" t="e">
        <f t="array" ref="M634">INDEX(A!$K$2:$K$1001,MATCH(EF!C634,A!$A$2:$A$1001,0))</f>
        <v>#N/A</v>
      </c>
      <c r="N634" s="29" t="e">
        <f t="array" ref="N634">INDEX(A!$L$2:$L$1001,MATCH(EF!C634,A!$A$2:$A$1001,0))</f>
        <v>#N/A</v>
      </c>
      <c r="O634" s="30" t="e">
        <f t="shared" si="4"/>
        <v>#N/A</v>
      </c>
      <c r="P634" s="30" t="e">
        <f t="shared" si="5"/>
        <v>#N/A</v>
      </c>
      <c r="Q634" s="30" t="e">
        <f t="array" ref="Q634">IF(O634="7",IF(P634="000","Sin región al ser un intermunicipal",INDEX(B!$C$2:$C$126,MATCH(EF!P634,B!$A$2:$A$126,0))),"Sin región al ser un ente Estatal")</f>
        <v>#N/A</v>
      </c>
      <c r="R634" s="31" t="e">
        <f t="array" ref="R634">IF(O634="7",IF(P634="000","N/A",INDEX(B!$D$2:$D$126,MATCH(EF!P634,B!$A$2:$A$126,0))),B!$D$127)</f>
        <v>#N/A</v>
      </c>
      <c r="S634" s="31" t="e">
        <f t="array" ref="S634">IF(O634="7",IF(P634="000","N/A",INDEX(B!$E$2:$E$126,MATCH(EF!P634,B!$A$2:$A$126,0))),B!$E$127)</f>
        <v>#N/A</v>
      </c>
    </row>
    <row r="635" spans="1:19" ht="15.75" customHeight="1">
      <c r="A635" s="23">
        <f>COUNTIF(A!$A$2:$A$1001,"&lt;="&amp;A!A635)</f>
        <v>0</v>
      </c>
      <c r="B635" s="24">
        <v>634</v>
      </c>
      <c r="C635" s="29" t="e">
        <f t="array" ref="C635">INDEX(A!$A$2:$A$1001,MATCH(EF!B635,EF!$A$2:$A$1001,0))</f>
        <v>#N/A</v>
      </c>
      <c r="D635" s="29" t="e">
        <f t="array" ref="D635">INDEX(A!$B$2:$B$1001,MATCH(EF!C635,A!$A$2:$A$1001,0))</f>
        <v>#N/A</v>
      </c>
      <c r="E635" s="29" t="e">
        <f t="array" ref="E635">INDEX(A!$C$2:$C$1001,MATCH(EF!C635,A!$A$2:$A$1001,0))</f>
        <v>#N/A</v>
      </c>
      <c r="F635" s="29" t="e">
        <f t="array" ref="F635">INDEX(A!$D$2:$D$1001,MATCH(EF!C635,A!$A$2:$A$1001,0))</f>
        <v>#N/A</v>
      </c>
      <c r="G635" s="29" t="e">
        <f t="array" ref="G635">INDEX(A!$E$2:$E$1001,MATCH(EF!C635,A!$A$2:$A$1001,0))</f>
        <v>#N/A</v>
      </c>
      <c r="H635" s="29" t="e">
        <f t="array" ref="H635">INDEX(A!$F$2:$F$1001,MATCH(EF!C635,A!$A$2:$A$1001,0))</f>
        <v>#N/A</v>
      </c>
      <c r="I635" s="29" t="e">
        <f t="array" ref="I635">INDEX(A!$G$2:$G$1001,MATCH(EF!C635,A!$A$2:$A$1001,0))</f>
        <v>#N/A</v>
      </c>
      <c r="J635" s="29" t="e">
        <f t="array" ref="J635">INDEX(A!$H$2:$H$1001,MATCH(EF!C635,A!$A$2:$A$1001,0))</f>
        <v>#N/A</v>
      </c>
      <c r="K635" s="29" t="e">
        <f t="array" ref="K635">INDEX(A!$I$2:$I$1001,MATCH(EF!C635,A!$A$2:$A$1001,0))</f>
        <v>#N/A</v>
      </c>
      <c r="L635" s="29" t="e">
        <f t="array" ref="L635">INDEX(A!$J$2:$J$1001,MATCH(EF!C635,A!$A$2:$A$1001,0))</f>
        <v>#N/A</v>
      </c>
      <c r="M635" s="29" t="e">
        <f t="array" ref="M635">INDEX(A!$K$2:$K$1001,MATCH(EF!C635,A!$A$2:$A$1001,0))</f>
        <v>#N/A</v>
      </c>
      <c r="N635" s="29" t="e">
        <f t="array" ref="N635">INDEX(A!$L$2:$L$1001,MATCH(EF!C635,A!$A$2:$A$1001,0))</f>
        <v>#N/A</v>
      </c>
      <c r="O635" s="30" t="e">
        <f t="shared" si="4"/>
        <v>#N/A</v>
      </c>
      <c r="P635" s="30" t="e">
        <f t="shared" si="5"/>
        <v>#N/A</v>
      </c>
      <c r="Q635" s="30" t="e">
        <f t="array" ref="Q635">IF(O635="7",IF(P635="000","Sin región al ser un intermunicipal",INDEX(B!$C$2:$C$126,MATCH(EF!P635,B!$A$2:$A$126,0))),"Sin región al ser un ente Estatal")</f>
        <v>#N/A</v>
      </c>
      <c r="R635" s="31" t="e">
        <f t="array" ref="R635">IF(O635="7",IF(P635="000","N/A",INDEX(B!$D$2:$D$126,MATCH(EF!P635,B!$A$2:$A$126,0))),B!$D$127)</f>
        <v>#N/A</v>
      </c>
      <c r="S635" s="31" t="e">
        <f t="array" ref="S635">IF(O635="7",IF(P635="000","N/A",INDEX(B!$E$2:$E$126,MATCH(EF!P635,B!$A$2:$A$126,0))),B!$E$127)</f>
        <v>#N/A</v>
      </c>
    </row>
    <row r="636" spans="1:19" ht="15.75" customHeight="1">
      <c r="A636" s="23">
        <f>COUNTIF(A!$A$2:$A$1001,"&lt;="&amp;A!A636)</f>
        <v>0</v>
      </c>
      <c r="B636" s="24">
        <v>635</v>
      </c>
      <c r="C636" s="29" t="e">
        <f t="array" ref="C636">INDEX(A!$A$2:$A$1001,MATCH(EF!B636,EF!$A$2:$A$1001,0))</f>
        <v>#N/A</v>
      </c>
      <c r="D636" s="29" t="e">
        <f t="array" ref="D636">INDEX(A!$B$2:$B$1001,MATCH(EF!C636,A!$A$2:$A$1001,0))</f>
        <v>#N/A</v>
      </c>
      <c r="E636" s="29" t="e">
        <f t="array" ref="E636">INDEX(A!$C$2:$C$1001,MATCH(EF!C636,A!$A$2:$A$1001,0))</f>
        <v>#N/A</v>
      </c>
      <c r="F636" s="29" t="e">
        <f t="array" ref="F636">INDEX(A!$D$2:$D$1001,MATCH(EF!C636,A!$A$2:$A$1001,0))</f>
        <v>#N/A</v>
      </c>
      <c r="G636" s="29" t="e">
        <f t="array" ref="G636">INDEX(A!$E$2:$E$1001,MATCH(EF!C636,A!$A$2:$A$1001,0))</f>
        <v>#N/A</v>
      </c>
      <c r="H636" s="29" t="e">
        <f t="array" ref="H636">INDEX(A!$F$2:$F$1001,MATCH(EF!C636,A!$A$2:$A$1001,0))</f>
        <v>#N/A</v>
      </c>
      <c r="I636" s="29" t="e">
        <f t="array" ref="I636">INDEX(A!$G$2:$G$1001,MATCH(EF!C636,A!$A$2:$A$1001,0))</f>
        <v>#N/A</v>
      </c>
      <c r="J636" s="29" t="e">
        <f t="array" ref="J636">INDEX(A!$H$2:$H$1001,MATCH(EF!C636,A!$A$2:$A$1001,0))</f>
        <v>#N/A</v>
      </c>
      <c r="K636" s="29" t="e">
        <f t="array" ref="K636">INDEX(A!$I$2:$I$1001,MATCH(EF!C636,A!$A$2:$A$1001,0))</f>
        <v>#N/A</v>
      </c>
      <c r="L636" s="29" t="e">
        <f t="array" ref="L636">INDEX(A!$J$2:$J$1001,MATCH(EF!C636,A!$A$2:$A$1001,0))</f>
        <v>#N/A</v>
      </c>
      <c r="M636" s="29" t="e">
        <f t="array" ref="M636">INDEX(A!$K$2:$K$1001,MATCH(EF!C636,A!$A$2:$A$1001,0))</f>
        <v>#N/A</v>
      </c>
      <c r="N636" s="29" t="e">
        <f t="array" ref="N636">INDEX(A!$L$2:$L$1001,MATCH(EF!C636,A!$A$2:$A$1001,0))</f>
        <v>#N/A</v>
      </c>
      <c r="O636" s="30" t="e">
        <f t="shared" si="4"/>
        <v>#N/A</v>
      </c>
      <c r="P636" s="30" t="e">
        <f t="shared" si="5"/>
        <v>#N/A</v>
      </c>
      <c r="Q636" s="30" t="e">
        <f t="array" ref="Q636">IF(O636="7",IF(P636="000","Sin región al ser un intermunicipal",INDEX(B!$C$2:$C$126,MATCH(EF!P636,B!$A$2:$A$126,0))),"Sin región al ser un ente Estatal")</f>
        <v>#N/A</v>
      </c>
      <c r="R636" s="31" t="e">
        <f t="array" ref="R636">IF(O636="7",IF(P636="000","N/A",INDEX(B!$D$2:$D$126,MATCH(EF!P636,B!$A$2:$A$126,0))),B!$D$127)</f>
        <v>#N/A</v>
      </c>
      <c r="S636" s="31" t="e">
        <f t="array" ref="S636">IF(O636="7",IF(P636="000","N/A",INDEX(B!$E$2:$E$126,MATCH(EF!P636,B!$A$2:$A$126,0))),B!$E$127)</f>
        <v>#N/A</v>
      </c>
    </row>
    <row r="637" spans="1:19" ht="15.75" customHeight="1">
      <c r="A637" s="23">
        <f>COUNTIF(A!$A$2:$A$1001,"&lt;="&amp;A!A637)</f>
        <v>0</v>
      </c>
      <c r="B637" s="24">
        <v>636</v>
      </c>
      <c r="C637" s="29" t="e">
        <f t="array" ref="C637">INDEX(A!$A$2:$A$1001,MATCH(EF!B637,EF!$A$2:$A$1001,0))</f>
        <v>#N/A</v>
      </c>
      <c r="D637" s="29" t="e">
        <f t="array" ref="D637">INDEX(A!$B$2:$B$1001,MATCH(EF!C637,A!$A$2:$A$1001,0))</f>
        <v>#N/A</v>
      </c>
      <c r="E637" s="29" t="e">
        <f t="array" ref="E637">INDEX(A!$C$2:$C$1001,MATCH(EF!C637,A!$A$2:$A$1001,0))</f>
        <v>#N/A</v>
      </c>
      <c r="F637" s="29" t="e">
        <f t="array" ref="F637">INDEX(A!$D$2:$D$1001,MATCH(EF!C637,A!$A$2:$A$1001,0))</f>
        <v>#N/A</v>
      </c>
      <c r="G637" s="29" t="e">
        <f t="array" ref="G637">INDEX(A!$E$2:$E$1001,MATCH(EF!C637,A!$A$2:$A$1001,0))</f>
        <v>#N/A</v>
      </c>
      <c r="H637" s="29" t="e">
        <f t="array" ref="H637">INDEX(A!$F$2:$F$1001,MATCH(EF!C637,A!$A$2:$A$1001,0))</f>
        <v>#N/A</v>
      </c>
      <c r="I637" s="29" t="e">
        <f t="array" ref="I637">INDEX(A!$G$2:$G$1001,MATCH(EF!C637,A!$A$2:$A$1001,0))</f>
        <v>#N/A</v>
      </c>
      <c r="J637" s="29" t="e">
        <f t="array" ref="J637">INDEX(A!$H$2:$H$1001,MATCH(EF!C637,A!$A$2:$A$1001,0))</f>
        <v>#N/A</v>
      </c>
      <c r="K637" s="29" t="e">
        <f t="array" ref="K637">INDEX(A!$I$2:$I$1001,MATCH(EF!C637,A!$A$2:$A$1001,0))</f>
        <v>#N/A</v>
      </c>
      <c r="L637" s="29" t="e">
        <f t="array" ref="L637">INDEX(A!$J$2:$J$1001,MATCH(EF!C637,A!$A$2:$A$1001,0))</f>
        <v>#N/A</v>
      </c>
      <c r="M637" s="29" t="e">
        <f t="array" ref="M637">INDEX(A!$K$2:$K$1001,MATCH(EF!C637,A!$A$2:$A$1001,0))</f>
        <v>#N/A</v>
      </c>
      <c r="N637" s="29" t="e">
        <f t="array" ref="N637">INDEX(A!$L$2:$L$1001,MATCH(EF!C637,A!$A$2:$A$1001,0))</f>
        <v>#N/A</v>
      </c>
      <c r="O637" s="30" t="e">
        <f t="shared" si="4"/>
        <v>#N/A</v>
      </c>
      <c r="P637" s="30" t="e">
        <f t="shared" si="5"/>
        <v>#N/A</v>
      </c>
      <c r="Q637" s="30" t="e">
        <f t="array" ref="Q637">IF(O637="7",IF(P637="000","Sin región al ser un intermunicipal",INDEX(B!$C$2:$C$126,MATCH(EF!P637,B!$A$2:$A$126,0))),"Sin región al ser un ente Estatal")</f>
        <v>#N/A</v>
      </c>
      <c r="R637" s="31" t="e">
        <f t="array" ref="R637">IF(O637="7",IF(P637="000","N/A",INDEX(B!$D$2:$D$126,MATCH(EF!P637,B!$A$2:$A$126,0))),B!$D$127)</f>
        <v>#N/A</v>
      </c>
      <c r="S637" s="31" t="e">
        <f t="array" ref="S637">IF(O637="7",IF(P637="000","N/A",INDEX(B!$E$2:$E$126,MATCH(EF!P637,B!$A$2:$A$126,0))),B!$E$127)</f>
        <v>#N/A</v>
      </c>
    </row>
    <row r="638" spans="1:19" ht="15.75" customHeight="1">
      <c r="A638" s="23">
        <f>COUNTIF(A!$A$2:$A$1001,"&lt;="&amp;A!A638)</f>
        <v>0</v>
      </c>
      <c r="B638" s="24">
        <v>637</v>
      </c>
      <c r="C638" s="29" t="e">
        <f t="array" ref="C638">INDEX(A!$A$2:$A$1001,MATCH(EF!B638,EF!$A$2:$A$1001,0))</f>
        <v>#N/A</v>
      </c>
      <c r="D638" s="29" t="e">
        <f t="array" ref="D638">INDEX(A!$B$2:$B$1001,MATCH(EF!C638,A!$A$2:$A$1001,0))</f>
        <v>#N/A</v>
      </c>
      <c r="E638" s="29" t="e">
        <f t="array" ref="E638">INDEX(A!$C$2:$C$1001,MATCH(EF!C638,A!$A$2:$A$1001,0))</f>
        <v>#N/A</v>
      </c>
      <c r="F638" s="29" t="e">
        <f t="array" ref="F638">INDEX(A!$D$2:$D$1001,MATCH(EF!C638,A!$A$2:$A$1001,0))</f>
        <v>#N/A</v>
      </c>
      <c r="G638" s="29" t="e">
        <f t="array" ref="G638">INDEX(A!$E$2:$E$1001,MATCH(EF!C638,A!$A$2:$A$1001,0))</f>
        <v>#N/A</v>
      </c>
      <c r="H638" s="29" t="e">
        <f t="array" ref="H638">INDEX(A!$F$2:$F$1001,MATCH(EF!C638,A!$A$2:$A$1001,0))</f>
        <v>#N/A</v>
      </c>
      <c r="I638" s="29" t="e">
        <f t="array" ref="I638">INDEX(A!$G$2:$G$1001,MATCH(EF!C638,A!$A$2:$A$1001,0))</f>
        <v>#N/A</v>
      </c>
      <c r="J638" s="29" t="e">
        <f t="array" ref="J638">INDEX(A!$H$2:$H$1001,MATCH(EF!C638,A!$A$2:$A$1001,0))</f>
        <v>#N/A</v>
      </c>
      <c r="K638" s="29" t="e">
        <f t="array" ref="K638">INDEX(A!$I$2:$I$1001,MATCH(EF!C638,A!$A$2:$A$1001,0))</f>
        <v>#N/A</v>
      </c>
      <c r="L638" s="29" t="e">
        <f t="array" ref="L638">INDEX(A!$J$2:$J$1001,MATCH(EF!C638,A!$A$2:$A$1001,0))</f>
        <v>#N/A</v>
      </c>
      <c r="M638" s="29" t="e">
        <f t="array" ref="M638">INDEX(A!$K$2:$K$1001,MATCH(EF!C638,A!$A$2:$A$1001,0))</f>
        <v>#N/A</v>
      </c>
      <c r="N638" s="29" t="e">
        <f t="array" ref="N638">INDEX(A!$L$2:$L$1001,MATCH(EF!C638,A!$A$2:$A$1001,0))</f>
        <v>#N/A</v>
      </c>
      <c r="O638" s="30" t="e">
        <f t="shared" si="4"/>
        <v>#N/A</v>
      </c>
      <c r="P638" s="30" t="e">
        <f t="shared" si="5"/>
        <v>#N/A</v>
      </c>
      <c r="Q638" s="30" t="e">
        <f t="array" ref="Q638">IF(O638="7",IF(P638="000","Sin región al ser un intermunicipal",INDEX(B!$C$2:$C$126,MATCH(EF!P638,B!$A$2:$A$126,0))),"Sin región al ser un ente Estatal")</f>
        <v>#N/A</v>
      </c>
      <c r="R638" s="31" t="e">
        <f t="array" ref="R638">IF(O638="7",IF(P638="000","N/A",INDEX(B!$D$2:$D$126,MATCH(EF!P638,B!$A$2:$A$126,0))),B!$D$127)</f>
        <v>#N/A</v>
      </c>
      <c r="S638" s="31" t="e">
        <f t="array" ref="S638">IF(O638="7",IF(P638="000","N/A",INDEX(B!$E$2:$E$126,MATCH(EF!P638,B!$A$2:$A$126,0))),B!$E$127)</f>
        <v>#N/A</v>
      </c>
    </row>
    <row r="639" spans="1:19" ht="15.75" customHeight="1">
      <c r="A639" s="23">
        <f>COUNTIF(A!$A$2:$A$1001,"&lt;="&amp;A!A639)</f>
        <v>0</v>
      </c>
      <c r="B639" s="24">
        <v>638</v>
      </c>
      <c r="C639" s="29" t="e">
        <f t="array" ref="C639">INDEX(A!$A$2:$A$1001,MATCH(EF!B639,EF!$A$2:$A$1001,0))</f>
        <v>#N/A</v>
      </c>
      <c r="D639" s="29" t="e">
        <f t="array" ref="D639">INDEX(A!$B$2:$B$1001,MATCH(EF!C639,A!$A$2:$A$1001,0))</f>
        <v>#N/A</v>
      </c>
      <c r="E639" s="29" t="e">
        <f t="array" ref="E639">INDEX(A!$C$2:$C$1001,MATCH(EF!C639,A!$A$2:$A$1001,0))</f>
        <v>#N/A</v>
      </c>
      <c r="F639" s="29" t="e">
        <f t="array" ref="F639">INDEX(A!$D$2:$D$1001,MATCH(EF!C639,A!$A$2:$A$1001,0))</f>
        <v>#N/A</v>
      </c>
      <c r="G639" s="29" t="e">
        <f t="array" ref="G639">INDEX(A!$E$2:$E$1001,MATCH(EF!C639,A!$A$2:$A$1001,0))</f>
        <v>#N/A</v>
      </c>
      <c r="H639" s="29" t="e">
        <f t="array" ref="H639">INDEX(A!$F$2:$F$1001,MATCH(EF!C639,A!$A$2:$A$1001,0))</f>
        <v>#N/A</v>
      </c>
      <c r="I639" s="29" t="e">
        <f t="array" ref="I639">INDEX(A!$G$2:$G$1001,MATCH(EF!C639,A!$A$2:$A$1001,0))</f>
        <v>#N/A</v>
      </c>
      <c r="J639" s="29" t="e">
        <f t="array" ref="J639">INDEX(A!$H$2:$H$1001,MATCH(EF!C639,A!$A$2:$A$1001,0))</f>
        <v>#N/A</v>
      </c>
      <c r="K639" s="29" t="e">
        <f t="array" ref="K639">INDEX(A!$I$2:$I$1001,MATCH(EF!C639,A!$A$2:$A$1001,0))</f>
        <v>#N/A</v>
      </c>
      <c r="L639" s="29" t="e">
        <f t="array" ref="L639">INDEX(A!$J$2:$J$1001,MATCH(EF!C639,A!$A$2:$A$1001,0))</f>
        <v>#N/A</v>
      </c>
      <c r="M639" s="29" t="e">
        <f t="array" ref="M639">INDEX(A!$K$2:$K$1001,MATCH(EF!C639,A!$A$2:$A$1001,0))</f>
        <v>#N/A</v>
      </c>
      <c r="N639" s="29" t="e">
        <f t="array" ref="N639">INDEX(A!$L$2:$L$1001,MATCH(EF!C639,A!$A$2:$A$1001,0))</f>
        <v>#N/A</v>
      </c>
      <c r="O639" s="30" t="e">
        <f t="shared" si="4"/>
        <v>#N/A</v>
      </c>
      <c r="P639" s="30" t="e">
        <f t="shared" si="5"/>
        <v>#N/A</v>
      </c>
      <c r="Q639" s="30" t="e">
        <f t="array" ref="Q639">IF(O639="7",IF(P639="000","Sin región al ser un intermunicipal",INDEX(B!$C$2:$C$126,MATCH(EF!P639,B!$A$2:$A$126,0))),"Sin región al ser un ente Estatal")</f>
        <v>#N/A</v>
      </c>
      <c r="R639" s="31" t="e">
        <f t="array" ref="R639">IF(O639="7",IF(P639="000","N/A",INDEX(B!$D$2:$D$126,MATCH(EF!P639,B!$A$2:$A$126,0))),B!$D$127)</f>
        <v>#N/A</v>
      </c>
      <c r="S639" s="31" t="e">
        <f t="array" ref="S639">IF(O639="7",IF(P639="000","N/A",INDEX(B!$E$2:$E$126,MATCH(EF!P639,B!$A$2:$A$126,0))),B!$E$127)</f>
        <v>#N/A</v>
      </c>
    </row>
    <row r="640" spans="1:19" ht="15.75" customHeight="1">
      <c r="A640" s="23">
        <f>COUNTIF(A!$A$2:$A$1001,"&lt;="&amp;A!A640)</f>
        <v>0</v>
      </c>
      <c r="B640" s="24">
        <v>639</v>
      </c>
      <c r="C640" s="29" t="e">
        <f t="array" ref="C640">INDEX(A!$A$2:$A$1001,MATCH(EF!B640,EF!$A$2:$A$1001,0))</f>
        <v>#N/A</v>
      </c>
      <c r="D640" s="29" t="e">
        <f t="array" ref="D640">INDEX(A!$B$2:$B$1001,MATCH(EF!C640,A!$A$2:$A$1001,0))</f>
        <v>#N/A</v>
      </c>
      <c r="E640" s="29" t="e">
        <f t="array" ref="E640">INDEX(A!$C$2:$C$1001,MATCH(EF!C640,A!$A$2:$A$1001,0))</f>
        <v>#N/A</v>
      </c>
      <c r="F640" s="29" t="e">
        <f t="array" ref="F640">INDEX(A!$D$2:$D$1001,MATCH(EF!C640,A!$A$2:$A$1001,0))</f>
        <v>#N/A</v>
      </c>
      <c r="G640" s="29" t="e">
        <f t="array" ref="G640">INDEX(A!$E$2:$E$1001,MATCH(EF!C640,A!$A$2:$A$1001,0))</f>
        <v>#N/A</v>
      </c>
      <c r="H640" s="29" t="e">
        <f t="array" ref="H640">INDEX(A!$F$2:$F$1001,MATCH(EF!C640,A!$A$2:$A$1001,0))</f>
        <v>#N/A</v>
      </c>
      <c r="I640" s="29" t="e">
        <f t="array" ref="I640">INDEX(A!$G$2:$G$1001,MATCH(EF!C640,A!$A$2:$A$1001,0))</f>
        <v>#N/A</v>
      </c>
      <c r="J640" s="29" t="e">
        <f t="array" ref="J640">INDEX(A!$H$2:$H$1001,MATCH(EF!C640,A!$A$2:$A$1001,0))</f>
        <v>#N/A</v>
      </c>
      <c r="K640" s="29" t="e">
        <f t="array" ref="K640">INDEX(A!$I$2:$I$1001,MATCH(EF!C640,A!$A$2:$A$1001,0))</f>
        <v>#N/A</v>
      </c>
      <c r="L640" s="29" t="e">
        <f t="array" ref="L640">INDEX(A!$J$2:$J$1001,MATCH(EF!C640,A!$A$2:$A$1001,0))</f>
        <v>#N/A</v>
      </c>
      <c r="M640" s="29" t="e">
        <f t="array" ref="M640">INDEX(A!$K$2:$K$1001,MATCH(EF!C640,A!$A$2:$A$1001,0))</f>
        <v>#N/A</v>
      </c>
      <c r="N640" s="29" t="e">
        <f t="array" ref="N640">INDEX(A!$L$2:$L$1001,MATCH(EF!C640,A!$A$2:$A$1001,0))</f>
        <v>#N/A</v>
      </c>
      <c r="O640" s="30" t="e">
        <f t="shared" si="4"/>
        <v>#N/A</v>
      </c>
      <c r="P640" s="30" t="e">
        <f t="shared" si="5"/>
        <v>#N/A</v>
      </c>
      <c r="Q640" s="30" t="e">
        <f t="array" ref="Q640">IF(O640="7",IF(P640="000","Sin región al ser un intermunicipal",INDEX(B!$C$2:$C$126,MATCH(EF!P640,B!$A$2:$A$126,0))),"Sin región al ser un ente Estatal")</f>
        <v>#N/A</v>
      </c>
      <c r="R640" s="31" t="e">
        <f t="array" ref="R640">IF(O640="7",IF(P640="000","N/A",INDEX(B!$D$2:$D$126,MATCH(EF!P640,B!$A$2:$A$126,0))),B!$D$127)</f>
        <v>#N/A</v>
      </c>
      <c r="S640" s="31" t="e">
        <f t="array" ref="S640">IF(O640="7",IF(P640="000","N/A",INDEX(B!$E$2:$E$126,MATCH(EF!P640,B!$A$2:$A$126,0))),B!$E$127)</f>
        <v>#N/A</v>
      </c>
    </row>
    <row r="641" spans="1:19" ht="15.75" customHeight="1">
      <c r="A641" s="23">
        <f>COUNTIF(A!$A$2:$A$1001,"&lt;="&amp;A!A641)</f>
        <v>0</v>
      </c>
      <c r="B641" s="24">
        <v>640</v>
      </c>
      <c r="C641" s="29" t="e">
        <f t="array" ref="C641">INDEX(A!$A$2:$A$1001,MATCH(EF!B641,EF!$A$2:$A$1001,0))</f>
        <v>#N/A</v>
      </c>
      <c r="D641" s="29" t="e">
        <f t="array" ref="D641">INDEX(A!$B$2:$B$1001,MATCH(EF!C641,A!$A$2:$A$1001,0))</f>
        <v>#N/A</v>
      </c>
      <c r="E641" s="29" t="e">
        <f t="array" ref="E641">INDEX(A!$C$2:$C$1001,MATCH(EF!C641,A!$A$2:$A$1001,0))</f>
        <v>#N/A</v>
      </c>
      <c r="F641" s="29" t="e">
        <f t="array" ref="F641">INDEX(A!$D$2:$D$1001,MATCH(EF!C641,A!$A$2:$A$1001,0))</f>
        <v>#N/A</v>
      </c>
      <c r="G641" s="29" t="e">
        <f t="array" ref="G641">INDEX(A!$E$2:$E$1001,MATCH(EF!C641,A!$A$2:$A$1001,0))</f>
        <v>#N/A</v>
      </c>
      <c r="H641" s="29" t="e">
        <f t="array" ref="H641">INDEX(A!$F$2:$F$1001,MATCH(EF!C641,A!$A$2:$A$1001,0))</f>
        <v>#N/A</v>
      </c>
      <c r="I641" s="29" t="e">
        <f t="array" ref="I641">INDEX(A!$G$2:$G$1001,MATCH(EF!C641,A!$A$2:$A$1001,0))</f>
        <v>#N/A</v>
      </c>
      <c r="J641" s="29" t="e">
        <f t="array" ref="J641">INDEX(A!$H$2:$H$1001,MATCH(EF!C641,A!$A$2:$A$1001,0))</f>
        <v>#N/A</v>
      </c>
      <c r="K641" s="29" t="e">
        <f t="array" ref="K641">INDEX(A!$I$2:$I$1001,MATCH(EF!C641,A!$A$2:$A$1001,0))</f>
        <v>#N/A</v>
      </c>
      <c r="L641" s="29" t="e">
        <f t="array" ref="L641">INDEX(A!$J$2:$J$1001,MATCH(EF!C641,A!$A$2:$A$1001,0))</f>
        <v>#N/A</v>
      </c>
      <c r="M641" s="29" t="e">
        <f t="array" ref="M641">INDEX(A!$K$2:$K$1001,MATCH(EF!C641,A!$A$2:$A$1001,0))</f>
        <v>#N/A</v>
      </c>
      <c r="N641" s="29" t="e">
        <f t="array" ref="N641">INDEX(A!$L$2:$L$1001,MATCH(EF!C641,A!$A$2:$A$1001,0))</f>
        <v>#N/A</v>
      </c>
      <c r="O641" s="30" t="e">
        <f t="shared" si="4"/>
        <v>#N/A</v>
      </c>
      <c r="P641" s="30" t="e">
        <f t="shared" si="5"/>
        <v>#N/A</v>
      </c>
      <c r="Q641" s="30" t="e">
        <f t="array" ref="Q641">IF(O641="7",IF(P641="000","Sin región al ser un intermunicipal",INDEX(B!$C$2:$C$126,MATCH(EF!P641,B!$A$2:$A$126,0))),"Sin región al ser un ente Estatal")</f>
        <v>#N/A</v>
      </c>
      <c r="R641" s="31" t="e">
        <f t="array" ref="R641">IF(O641="7",IF(P641="000","N/A",INDEX(B!$D$2:$D$126,MATCH(EF!P641,B!$A$2:$A$126,0))),B!$D$127)</f>
        <v>#N/A</v>
      </c>
      <c r="S641" s="31" t="e">
        <f t="array" ref="S641">IF(O641="7",IF(P641="000","N/A",INDEX(B!$E$2:$E$126,MATCH(EF!P641,B!$A$2:$A$126,0))),B!$E$127)</f>
        <v>#N/A</v>
      </c>
    </row>
    <row r="642" spans="1:19" ht="15.75" customHeight="1">
      <c r="A642" s="23">
        <f>COUNTIF(A!$A$2:$A$1001,"&lt;="&amp;A!A642)</f>
        <v>0</v>
      </c>
      <c r="B642" s="24">
        <v>641</v>
      </c>
      <c r="C642" s="29" t="e">
        <f t="array" ref="C642">INDEX(A!$A$2:$A$1001,MATCH(EF!B642,EF!$A$2:$A$1001,0))</f>
        <v>#N/A</v>
      </c>
      <c r="D642" s="29" t="e">
        <f t="array" ref="D642">INDEX(A!$B$2:$B$1001,MATCH(EF!C642,A!$A$2:$A$1001,0))</f>
        <v>#N/A</v>
      </c>
      <c r="E642" s="29" t="e">
        <f t="array" ref="E642">INDEX(A!$C$2:$C$1001,MATCH(EF!C642,A!$A$2:$A$1001,0))</f>
        <v>#N/A</v>
      </c>
      <c r="F642" s="29" t="e">
        <f t="array" ref="F642">INDEX(A!$D$2:$D$1001,MATCH(EF!C642,A!$A$2:$A$1001,0))</f>
        <v>#N/A</v>
      </c>
      <c r="G642" s="29" t="e">
        <f t="array" ref="G642">INDEX(A!$E$2:$E$1001,MATCH(EF!C642,A!$A$2:$A$1001,0))</f>
        <v>#N/A</v>
      </c>
      <c r="H642" s="29" t="e">
        <f t="array" ref="H642">INDEX(A!$F$2:$F$1001,MATCH(EF!C642,A!$A$2:$A$1001,0))</f>
        <v>#N/A</v>
      </c>
      <c r="I642" s="29" t="e">
        <f t="array" ref="I642">INDEX(A!$G$2:$G$1001,MATCH(EF!C642,A!$A$2:$A$1001,0))</f>
        <v>#N/A</v>
      </c>
      <c r="J642" s="29" t="e">
        <f t="array" ref="J642">INDEX(A!$H$2:$H$1001,MATCH(EF!C642,A!$A$2:$A$1001,0))</f>
        <v>#N/A</v>
      </c>
      <c r="K642" s="29" t="e">
        <f t="array" ref="K642">INDEX(A!$I$2:$I$1001,MATCH(EF!C642,A!$A$2:$A$1001,0))</f>
        <v>#N/A</v>
      </c>
      <c r="L642" s="29" t="e">
        <f t="array" ref="L642">INDEX(A!$J$2:$J$1001,MATCH(EF!C642,A!$A$2:$A$1001,0))</f>
        <v>#N/A</v>
      </c>
      <c r="M642" s="29" t="e">
        <f t="array" ref="M642">INDEX(A!$K$2:$K$1001,MATCH(EF!C642,A!$A$2:$A$1001,0))</f>
        <v>#N/A</v>
      </c>
      <c r="N642" s="29" t="e">
        <f t="array" ref="N642">INDEX(A!$L$2:$L$1001,MATCH(EF!C642,A!$A$2:$A$1001,0))</f>
        <v>#N/A</v>
      </c>
      <c r="O642" s="30" t="e">
        <f t="shared" si="4"/>
        <v>#N/A</v>
      </c>
      <c r="P642" s="30" t="e">
        <f t="shared" si="5"/>
        <v>#N/A</v>
      </c>
      <c r="Q642" s="30" t="e">
        <f t="array" ref="Q642">IF(O642="7",IF(P642="000","Sin región al ser un intermunicipal",INDEX(B!$C$2:$C$126,MATCH(EF!P642,B!$A$2:$A$126,0))),"Sin región al ser un ente Estatal")</f>
        <v>#N/A</v>
      </c>
      <c r="R642" s="31" t="e">
        <f t="array" ref="R642">IF(O642="7",IF(P642="000","N/A",INDEX(B!$D$2:$D$126,MATCH(EF!P642,B!$A$2:$A$126,0))),B!$D$127)</f>
        <v>#N/A</v>
      </c>
      <c r="S642" s="31" t="e">
        <f t="array" ref="S642">IF(O642="7",IF(P642="000","N/A",INDEX(B!$E$2:$E$126,MATCH(EF!P642,B!$A$2:$A$126,0))),B!$E$127)</f>
        <v>#N/A</v>
      </c>
    </row>
    <row r="643" spans="1:19" ht="15.75" customHeight="1">
      <c r="A643" s="23">
        <f>COUNTIF(A!$A$2:$A$1001,"&lt;="&amp;A!A643)</f>
        <v>0</v>
      </c>
      <c r="B643" s="24">
        <v>642</v>
      </c>
      <c r="C643" s="29" t="e">
        <f t="array" ref="C643">INDEX(A!$A$2:$A$1001,MATCH(EF!B643,EF!$A$2:$A$1001,0))</f>
        <v>#N/A</v>
      </c>
      <c r="D643" s="29" t="e">
        <f t="array" ref="D643">INDEX(A!$B$2:$B$1001,MATCH(EF!C643,A!$A$2:$A$1001,0))</f>
        <v>#N/A</v>
      </c>
      <c r="E643" s="29" t="e">
        <f t="array" ref="E643">INDEX(A!$C$2:$C$1001,MATCH(EF!C643,A!$A$2:$A$1001,0))</f>
        <v>#N/A</v>
      </c>
      <c r="F643" s="29" t="e">
        <f t="array" ref="F643">INDEX(A!$D$2:$D$1001,MATCH(EF!C643,A!$A$2:$A$1001,0))</f>
        <v>#N/A</v>
      </c>
      <c r="G643" s="29" t="e">
        <f t="array" ref="G643">INDEX(A!$E$2:$E$1001,MATCH(EF!C643,A!$A$2:$A$1001,0))</f>
        <v>#N/A</v>
      </c>
      <c r="H643" s="29" t="e">
        <f t="array" ref="H643">INDEX(A!$F$2:$F$1001,MATCH(EF!C643,A!$A$2:$A$1001,0))</f>
        <v>#N/A</v>
      </c>
      <c r="I643" s="29" t="e">
        <f t="array" ref="I643">INDEX(A!$G$2:$G$1001,MATCH(EF!C643,A!$A$2:$A$1001,0))</f>
        <v>#N/A</v>
      </c>
      <c r="J643" s="29" t="e">
        <f t="array" ref="J643">INDEX(A!$H$2:$H$1001,MATCH(EF!C643,A!$A$2:$A$1001,0))</f>
        <v>#N/A</v>
      </c>
      <c r="K643" s="29" t="e">
        <f t="array" ref="K643">INDEX(A!$I$2:$I$1001,MATCH(EF!C643,A!$A$2:$A$1001,0))</f>
        <v>#N/A</v>
      </c>
      <c r="L643" s="29" t="e">
        <f t="array" ref="L643">INDEX(A!$J$2:$J$1001,MATCH(EF!C643,A!$A$2:$A$1001,0))</f>
        <v>#N/A</v>
      </c>
      <c r="M643" s="29" t="e">
        <f t="array" ref="M643">INDEX(A!$K$2:$K$1001,MATCH(EF!C643,A!$A$2:$A$1001,0))</f>
        <v>#N/A</v>
      </c>
      <c r="N643" s="29" t="e">
        <f t="array" ref="N643">INDEX(A!$L$2:$L$1001,MATCH(EF!C643,A!$A$2:$A$1001,0))</f>
        <v>#N/A</v>
      </c>
      <c r="O643" s="30" t="e">
        <f t="shared" si="4"/>
        <v>#N/A</v>
      </c>
      <c r="P643" s="30" t="e">
        <f t="shared" si="5"/>
        <v>#N/A</v>
      </c>
      <c r="Q643" s="30" t="e">
        <f t="array" ref="Q643">IF(O643="7",IF(P643="000","Sin región al ser un intermunicipal",INDEX(B!$C$2:$C$126,MATCH(EF!P643,B!$A$2:$A$126,0))),"Sin región al ser un ente Estatal")</f>
        <v>#N/A</v>
      </c>
      <c r="R643" s="31" t="e">
        <f t="array" ref="R643">IF(O643="7",IF(P643="000","N/A",INDEX(B!$D$2:$D$126,MATCH(EF!P643,B!$A$2:$A$126,0))),B!$D$127)</f>
        <v>#N/A</v>
      </c>
      <c r="S643" s="31" t="e">
        <f t="array" ref="S643">IF(O643="7",IF(P643="000","N/A",INDEX(B!$E$2:$E$126,MATCH(EF!P643,B!$A$2:$A$126,0))),B!$E$127)</f>
        <v>#N/A</v>
      </c>
    </row>
    <row r="644" spans="1:19" ht="15.75" customHeight="1">
      <c r="A644" s="23">
        <f>COUNTIF(A!$A$2:$A$1001,"&lt;="&amp;A!A644)</f>
        <v>0</v>
      </c>
      <c r="B644" s="24">
        <v>643</v>
      </c>
      <c r="C644" s="29" t="e">
        <f t="array" ref="C644">INDEX(A!$A$2:$A$1001,MATCH(EF!B644,EF!$A$2:$A$1001,0))</f>
        <v>#N/A</v>
      </c>
      <c r="D644" s="29" t="e">
        <f t="array" ref="D644">INDEX(A!$B$2:$B$1001,MATCH(EF!C644,A!$A$2:$A$1001,0))</f>
        <v>#N/A</v>
      </c>
      <c r="E644" s="29" t="e">
        <f t="array" ref="E644">INDEX(A!$C$2:$C$1001,MATCH(EF!C644,A!$A$2:$A$1001,0))</f>
        <v>#N/A</v>
      </c>
      <c r="F644" s="29" t="e">
        <f t="array" ref="F644">INDEX(A!$D$2:$D$1001,MATCH(EF!C644,A!$A$2:$A$1001,0))</f>
        <v>#N/A</v>
      </c>
      <c r="G644" s="29" t="e">
        <f t="array" ref="G644">INDEX(A!$E$2:$E$1001,MATCH(EF!C644,A!$A$2:$A$1001,0))</f>
        <v>#N/A</v>
      </c>
      <c r="H644" s="29" t="e">
        <f t="array" ref="H644">INDEX(A!$F$2:$F$1001,MATCH(EF!C644,A!$A$2:$A$1001,0))</f>
        <v>#N/A</v>
      </c>
      <c r="I644" s="29" t="e">
        <f t="array" ref="I644">INDEX(A!$G$2:$G$1001,MATCH(EF!C644,A!$A$2:$A$1001,0))</f>
        <v>#N/A</v>
      </c>
      <c r="J644" s="29" t="e">
        <f t="array" ref="J644">INDEX(A!$H$2:$H$1001,MATCH(EF!C644,A!$A$2:$A$1001,0))</f>
        <v>#N/A</v>
      </c>
      <c r="K644" s="29" t="e">
        <f t="array" ref="K644">INDEX(A!$I$2:$I$1001,MATCH(EF!C644,A!$A$2:$A$1001,0))</f>
        <v>#N/A</v>
      </c>
      <c r="L644" s="29" t="e">
        <f t="array" ref="L644">INDEX(A!$J$2:$J$1001,MATCH(EF!C644,A!$A$2:$A$1001,0))</f>
        <v>#N/A</v>
      </c>
      <c r="M644" s="29" t="e">
        <f t="array" ref="M644">INDEX(A!$K$2:$K$1001,MATCH(EF!C644,A!$A$2:$A$1001,0))</f>
        <v>#N/A</v>
      </c>
      <c r="N644" s="29" t="e">
        <f t="array" ref="N644">INDEX(A!$L$2:$L$1001,MATCH(EF!C644,A!$A$2:$A$1001,0))</f>
        <v>#N/A</v>
      </c>
      <c r="O644" s="30" t="e">
        <f t="shared" si="4"/>
        <v>#N/A</v>
      </c>
      <c r="P644" s="30" t="e">
        <f t="shared" si="5"/>
        <v>#N/A</v>
      </c>
      <c r="Q644" s="30" t="e">
        <f t="array" ref="Q644">IF(O644="7",IF(P644="000","Sin región al ser un intermunicipal",INDEX(B!$C$2:$C$126,MATCH(EF!P644,B!$A$2:$A$126,0))),"Sin región al ser un ente Estatal")</f>
        <v>#N/A</v>
      </c>
      <c r="R644" s="31" t="e">
        <f t="array" ref="R644">IF(O644="7",IF(P644="000","N/A",INDEX(B!$D$2:$D$126,MATCH(EF!P644,B!$A$2:$A$126,0))),B!$D$127)</f>
        <v>#N/A</v>
      </c>
      <c r="S644" s="31" t="e">
        <f t="array" ref="S644">IF(O644="7",IF(P644="000","N/A",INDEX(B!$E$2:$E$126,MATCH(EF!P644,B!$A$2:$A$126,0))),B!$E$127)</f>
        <v>#N/A</v>
      </c>
    </row>
    <row r="645" spans="1:19" ht="15.75" customHeight="1">
      <c r="A645" s="23">
        <f>COUNTIF(A!$A$2:$A$1001,"&lt;="&amp;A!A645)</f>
        <v>0</v>
      </c>
      <c r="B645" s="24">
        <v>644</v>
      </c>
      <c r="C645" s="29" t="e">
        <f t="array" ref="C645">INDEX(A!$A$2:$A$1001,MATCH(EF!B645,EF!$A$2:$A$1001,0))</f>
        <v>#N/A</v>
      </c>
      <c r="D645" s="29" t="e">
        <f t="array" ref="D645">INDEX(A!$B$2:$B$1001,MATCH(EF!C645,A!$A$2:$A$1001,0))</f>
        <v>#N/A</v>
      </c>
      <c r="E645" s="29" t="e">
        <f t="array" ref="E645">INDEX(A!$C$2:$C$1001,MATCH(EF!C645,A!$A$2:$A$1001,0))</f>
        <v>#N/A</v>
      </c>
      <c r="F645" s="29" t="e">
        <f t="array" ref="F645">INDEX(A!$D$2:$D$1001,MATCH(EF!C645,A!$A$2:$A$1001,0))</f>
        <v>#N/A</v>
      </c>
      <c r="G645" s="29" t="e">
        <f t="array" ref="G645">INDEX(A!$E$2:$E$1001,MATCH(EF!C645,A!$A$2:$A$1001,0))</f>
        <v>#N/A</v>
      </c>
      <c r="H645" s="29" t="e">
        <f t="array" ref="H645">INDEX(A!$F$2:$F$1001,MATCH(EF!C645,A!$A$2:$A$1001,0))</f>
        <v>#N/A</v>
      </c>
      <c r="I645" s="29" t="e">
        <f t="array" ref="I645">INDEX(A!$G$2:$G$1001,MATCH(EF!C645,A!$A$2:$A$1001,0))</f>
        <v>#N/A</v>
      </c>
      <c r="J645" s="29" t="e">
        <f t="array" ref="J645">INDEX(A!$H$2:$H$1001,MATCH(EF!C645,A!$A$2:$A$1001,0))</f>
        <v>#N/A</v>
      </c>
      <c r="K645" s="29" t="e">
        <f t="array" ref="K645">INDEX(A!$I$2:$I$1001,MATCH(EF!C645,A!$A$2:$A$1001,0))</f>
        <v>#N/A</v>
      </c>
      <c r="L645" s="29" t="e">
        <f t="array" ref="L645">INDEX(A!$J$2:$J$1001,MATCH(EF!C645,A!$A$2:$A$1001,0))</f>
        <v>#N/A</v>
      </c>
      <c r="M645" s="29" t="e">
        <f t="array" ref="M645">INDEX(A!$K$2:$K$1001,MATCH(EF!C645,A!$A$2:$A$1001,0))</f>
        <v>#N/A</v>
      </c>
      <c r="N645" s="29" t="e">
        <f t="array" ref="N645">INDEX(A!$L$2:$L$1001,MATCH(EF!C645,A!$A$2:$A$1001,0))</f>
        <v>#N/A</v>
      </c>
      <c r="O645" s="30" t="e">
        <f t="shared" si="4"/>
        <v>#N/A</v>
      </c>
      <c r="P645" s="30" t="e">
        <f t="shared" si="5"/>
        <v>#N/A</v>
      </c>
      <c r="Q645" s="30" t="e">
        <f t="array" ref="Q645">IF(O645="7",IF(P645="000","Sin región al ser un intermunicipal",INDEX(B!$C$2:$C$126,MATCH(EF!P645,B!$A$2:$A$126,0))),"Sin región al ser un ente Estatal")</f>
        <v>#N/A</v>
      </c>
      <c r="R645" s="31" t="e">
        <f t="array" ref="R645">IF(O645="7",IF(P645="000","N/A",INDEX(B!$D$2:$D$126,MATCH(EF!P645,B!$A$2:$A$126,0))),B!$D$127)</f>
        <v>#N/A</v>
      </c>
      <c r="S645" s="31" t="e">
        <f t="array" ref="S645">IF(O645="7",IF(P645="000","N/A",INDEX(B!$E$2:$E$126,MATCH(EF!P645,B!$A$2:$A$126,0))),B!$E$127)</f>
        <v>#N/A</v>
      </c>
    </row>
    <row r="646" spans="1:19" ht="15.75" customHeight="1">
      <c r="A646" s="23">
        <f>COUNTIF(A!$A$2:$A$1001,"&lt;="&amp;A!A646)</f>
        <v>0</v>
      </c>
      <c r="B646" s="24">
        <v>645</v>
      </c>
      <c r="C646" s="29" t="e">
        <f t="array" ref="C646">INDEX(A!$A$2:$A$1001,MATCH(EF!B646,EF!$A$2:$A$1001,0))</f>
        <v>#N/A</v>
      </c>
      <c r="D646" s="29" t="e">
        <f t="array" ref="D646">INDEX(A!$B$2:$B$1001,MATCH(EF!C646,A!$A$2:$A$1001,0))</f>
        <v>#N/A</v>
      </c>
      <c r="E646" s="29" t="e">
        <f t="array" ref="E646">INDEX(A!$C$2:$C$1001,MATCH(EF!C646,A!$A$2:$A$1001,0))</f>
        <v>#N/A</v>
      </c>
      <c r="F646" s="29" t="e">
        <f t="array" ref="F646">INDEX(A!$D$2:$D$1001,MATCH(EF!C646,A!$A$2:$A$1001,0))</f>
        <v>#N/A</v>
      </c>
      <c r="G646" s="29" t="e">
        <f t="array" ref="G646">INDEX(A!$E$2:$E$1001,MATCH(EF!C646,A!$A$2:$A$1001,0))</f>
        <v>#N/A</v>
      </c>
      <c r="H646" s="29" t="e">
        <f t="array" ref="H646">INDEX(A!$F$2:$F$1001,MATCH(EF!C646,A!$A$2:$A$1001,0))</f>
        <v>#N/A</v>
      </c>
      <c r="I646" s="29" t="e">
        <f t="array" ref="I646">INDEX(A!$G$2:$G$1001,MATCH(EF!C646,A!$A$2:$A$1001,0))</f>
        <v>#N/A</v>
      </c>
      <c r="J646" s="29" t="e">
        <f t="array" ref="J646">INDEX(A!$H$2:$H$1001,MATCH(EF!C646,A!$A$2:$A$1001,0))</f>
        <v>#N/A</v>
      </c>
      <c r="K646" s="29" t="e">
        <f t="array" ref="K646">INDEX(A!$I$2:$I$1001,MATCH(EF!C646,A!$A$2:$A$1001,0))</f>
        <v>#N/A</v>
      </c>
      <c r="L646" s="29" t="e">
        <f t="array" ref="L646">INDEX(A!$J$2:$J$1001,MATCH(EF!C646,A!$A$2:$A$1001,0))</f>
        <v>#N/A</v>
      </c>
      <c r="M646" s="29" t="e">
        <f t="array" ref="M646">INDEX(A!$K$2:$K$1001,MATCH(EF!C646,A!$A$2:$A$1001,0))</f>
        <v>#N/A</v>
      </c>
      <c r="N646" s="29" t="e">
        <f t="array" ref="N646">INDEX(A!$L$2:$L$1001,MATCH(EF!C646,A!$A$2:$A$1001,0))</f>
        <v>#N/A</v>
      </c>
      <c r="O646" s="30" t="e">
        <f t="shared" si="4"/>
        <v>#N/A</v>
      </c>
      <c r="P646" s="30" t="e">
        <f t="shared" si="5"/>
        <v>#N/A</v>
      </c>
      <c r="Q646" s="30" t="e">
        <f t="array" ref="Q646">IF(O646="7",IF(P646="000","Sin región al ser un intermunicipal",INDEX(B!$C$2:$C$126,MATCH(EF!P646,B!$A$2:$A$126,0))),"Sin región al ser un ente Estatal")</f>
        <v>#N/A</v>
      </c>
      <c r="R646" s="31" t="e">
        <f t="array" ref="R646">IF(O646="7",IF(P646="000","N/A",INDEX(B!$D$2:$D$126,MATCH(EF!P646,B!$A$2:$A$126,0))),B!$D$127)</f>
        <v>#N/A</v>
      </c>
      <c r="S646" s="31" t="e">
        <f t="array" ref="S646">IF(O646="7",IF(P646="000","N/A",INDEX(B!$E$2:$E$126,MATCH(EF!P646,B!$A$2:$A$126,0))),B!$E$127)</f>
        <v>#N/A</v>
      </c>
    </row>
    <row r="647" spans="1:19" ht="15.75" customHeight="1">
      <c r="A647" s="23">
        <f>COUNTIF(A!$A$2:$A$1001,"&lt;="&amp;A!A647)</f>
        <v>0</v>
      </c>
      <c r="B647" s="24">
        <v>646</v>
      </c>
      <c r="C647" s="29" t="e">
        <f t="array" ref="C647">INDEX(A!$A$2:$A$1001,MATCH(EF!B647,EF!$A$2:$A$1001,0))</f>
        <v>#N/A</v>
      </c>
      <c r="D647" s="29" t="e">
        <f t="array" ref="D647">INDEX(A!$B$2:$B$1001,MATCH(EF!C647,A!$A$2:$A$1001,0))</f>
        <v>#N/A</v>
      </c>
      <c r="E647" s="29" t="e">
        <f t="array" ref="E647">INDEX(A!$C$2:$C$1001,MATCH(EF!C647,A!$A$2:$A$1001,0))</f>
        <v>#N/A</v>
      </c>
      <c r="F647" s="29" t="e">
        <f t="array" ref="F647">INDEX(A!$D$2:$D$1001,MATCH(EF!C647,A!$A$2:$A$1001,0))</f>
        <v>#N/A</v>
      </c>
      <c r="G647" s="29" t="e">
        <f t="array" ref="G647">INDEX(A!$E$2:$E$1001,MATCH(EF!C647,A!$A$2:$A$1001,0))</f>
        <v>#N/A</v>
      </c>
      <c r="H647" s="29" t="e">
        <f t="array" ref="H647">INDEX(A!$F$2:$F$1001,MATCH(EF!C647,A!$A$2:$A$1001,0))</f>
        <v>#N/A</v>
      </c>
      <c r="I647" s="29" t="e">
        <f t="array" ref="I647">INDEX(A!$G$2:$G$1001,MATCH(EF!C647,A!$A$2:$A$1001,0))</f>
        <v>#N/A</v>
      </c>
      <c r="J647" s="29" t="e">
        <f t="array" ref="J647">INDEX(A!$H$2:$H$1001,MATCH(EF!C647,A!$A$2:$A$1001,0))</f>
        <v>#N/A</v>
      </c>
      <c r="K647" s="29" t="e">
        <f t="array" ref="K647">INDEX(A!$I$2:$I$1001,MATCH(EF!C647,A!$A$2:$A$1001,0))</f>
        <v>#N/A</v>
      </c>
      <c r="L647" s="29" t="e">
        <f t="array" ref="L647">INDEX(A!$J$2:$J$1001,MATCH(EF!C647,A!$A$2:$A$1001,0))</f>
        <v>#N/A</v>
      </c>
      <c r="M647" s="29" t="e">
        <f t="array" ref="M647">INDEX(A!$K$2:$K$1001,MATCH(EF!C647,A!$A$2:$A$1001,0))</f>
        <v>#N/A</v>
      </c>
      <c r="N647" s="29" t="e">
        <f t="array" ref="N647">INDEX(A!$L$2:$L$1001,MATCH(EF!C647,A!$A$2:$A$1001,0))</f>
        <v>#N/A</v>
      </c>
      <c r="O647" s="30" t="e">
        <f t="shared" si="4"/>
        <v>#N/A</v>
      </c>
      <c r="P647" s="30" t="e">
        <f t="shared" si="5"/>
        <v>#N/A</v>
      </c>
      <c r="Q647" s="30" t="e">
        <f t="array" ref="Q647">IF(O647="7",IF(P647="000","Sin región al ser un intermunicipal",INDEX(B!$C$2:$C$126,MATCH(EF!P647,B!$A$2:$A$126,0))),"Sin región al ser un ente Estatal")</f>
        <v>#N/A</v>
      </c>
      <c r="R647" s="31" t="e">
        <f t="array" ref="R647">IF(O647="7",IF(P647="000","N/A",INDEX(B!$D$2:$D$126,MATCH(EF!P647,B!$A$2:$A$126,0))),B!$D$127)</f>
        <v>#N/A</v>
      </c>
      <c r="S647" s="31" t="e">
        <f t="array" ref="S647">IF(O647="7",IF(P647="000","N/A",INDEX(B!$E$2:$E$126,MATCH(EF!P647,B!$A$2:$A$126,0))),B!$E$127)</f>
        <v>#N/A</v>
      </c>
    </row>
    <row r="648" spans="1:19" ht="15.75" customHeight="1">
      <c r="A648" s="23">
        <f>COUNTIF(A!$A$2:$A$1001,"&lt;="&amp;A!A648)</f>
        <v>0</v>
      </c>
      <c r="B648" s="24">
        <v>647</v>
      </c>
      <c r="C648" s="29" t="e">
        <f t="array" ref="C648">INDEX(A!$A$2:$A$1001,MATCH(EF!B648,EF!$A$2:$A$1001,0))</f>
        <v>#N/A</v>
      </c>
      <c r="D648" s="29" t="e">
        <f t="array" ref="D648">INDEX(A!$B$2:$B$1001,MATCH(EF!C648,A!$A$2:$A$1001,0))</f>
        <v>#N/A</v>
      </c>
      <c r="E648" s="29" t="e">
        <f t="array" ref="E648">INDEX(A!$C$2:$C$1001,MATCH(EF!C648,A!$A$2:$A$1001,0))</f>
        <v>#N/A</v>
      </c>
      <c r="F648" s="29" t="e">
        <f t="array" ref="F648">INDEX(A!$D$2:$D$1001,MATCH(EF!C648,A!$A$2:$A$1001,0))</f>
        <v>#N/A</v>
      </c>
      <c r="G648" s="29" t="e">
        <f t="array" ref="G648">INDEX(A!$E$2:$E$1001,MATCH(EF!C648,A!$A$2:$A$1001,0))</f>
        <v>#N/A</v>
      </c>
      <c r="H648" s="29" t="e">
        <f t="array" ref="H648">INDEX(A!$F$2:$F$1001,MATCH(EF!C648,A!$A$2:$A$1001,0))</f>
        <v>#N/A</v>
      </c>
      <c r="I648" s="29" t="e">
        <f t="array" ref="I648">INDEX(A!$G$2:$G$1001,MATCH(EF!C648,A!$A$2:$A$1001,0))</f>
        <v>#N/A</v>
      </c>
      <c r="J648" s="29" t="e">
        <f t="array" ref="J648">INDEX(A!$H$2:$H$1001,MATCH(EF!C648,A!$A$2:$A$1001,0))</f>
        <v>#N/A</v>
      </c>
      <c r="K648" s="29" t="e">
        <f t="array" ref="K648">INDEX(A!$I$2:$I$1001,MATCH(EF!C648,A!$A$2:$A$1001,0))</f>
        <v>#N/A</v>
      </c>
      <c r="L648" s="29" t="e">
        <f t="array" ref="L648">INDEX(A!$J$2:$J$1001,MATCH(EF!C648,A!$A$2:$A$1001,0))</f>
        <v>#N/A</v>
      </c>
      <c r="M648" s="29" t="e">
        <f t="array" ref="M648">INDEX(A!$K$2:$K$1001,MATCH(EF!C648,A!$A$2:$A$1001,0))</f>
        <v>#N/A</v>
      </c>
      <c r="N648" s="29" t="e">
        <f t="array" ref="N648">INDEX(A!$L$2:$L$1001,MATCH(EF!C648,A!$A$2:$A$1001,0))</f>
        <v>#N/A</v>
      </c>
      <c r="O648" s="30" t="e">
        <f t="shared" si="4"/>
        <v>#N/A</v>
      </c>
      <c r="P648" s="30" t="e">
        <f t="shared" si="5"/>
        <v>#N/A</v>
      </c>
      <c r="Q648" s="30" t="e">
        <f t="array" ref="Q648">IF(O648="7",IF(P648="000","Sin región al ser un intermunicipal",INDEX(B!$C$2:$C$126,MATCH(EF!P648,B!$A$2:$A$126,0))),"Sin región al ser un ente Estatal")</f>
        <v>#N/A</v>
      </c>
      <c r="R648" s="31" t="e">
        <f t="array" ref="R648">IF(O648="7",IF(P648="000","N/A",INDEX(B!$D$2:$D$126,MATCH(EF!P648,B!$A$2:$A$126,0))),B!$D$127)</f>
        <v>#N/A</v>
      </c>
      <c r="S648" s="31" t="e">
        <f t="array" ref="S648">IF(O648="7",IF(P648="000","N/A",INDEX(B!$E$2:$E$126,MATCH(EF!P648,B!$A$2:$A$126,0))),B!$E$127)</f>
        <v>#N/A</v>
      </c>
    </row>
    <row r="649" spans="1:19" ht="15.75" customHeight="1">
      <c r="A649" s="23">
        <f>COUNTIF(A!$A$2:$A$1001,"&lt;="&amp;A!A649)</f>
        <v>0</v>
      </c>
      <c r="B649" s="24">
        <v>648</v>
      </c>
      <c r="C649" s="29" t="e">
        <f t="array" ref="C649">INDEX(A!$A$2:$A$1001,MATCH(EF!B649,EF!$A$2:$A$1001,0))</f>
        <v>#N/A</v>
      </c>
      <c r="D649" s="29" t="e">
        <f t="array" ref="D649">INDEX(A!$B$2:$B$1001,MATCH(EF!C649,A!$A$2:$A$1001,0))</f>
        <v>#N/A</v>
      </c>
      <c r="E649" s="29" t="e">
        <f t="array" ref="E649">INDEX(A!$C$2:$C$1001,MATCH(EF!C649,A!$A$2:$A$1001,0))</f>
        <v>#N/A</v>
      </c>
      <c r="F649" s="29" t="e">
        <f t="array" ref="F649">INDEX(A!$D$2:$D$1001,MATCH(EF!C649,A!$A$2:$A$1001,0))</f>
        <v>#N/A</v>
      </c>
      <c r="G649" s="29" t="e">
        <f t="array" ref="G649">INDEX(A!$E$2:$E$1001,MATCH(EF!C649,A!$A$2:$A$1001,0))</f>
        <v>#N/A</v>
      </c>
      <c r="H649" s="29" t="e">
        <f t="array" ref="H649">INDEX(A!$F$2:$F$1001,MATCH(EF!C649,A!$A$2:$A$1001,0))</f>
        <v>#N/A</v>
      </c>
      <c r="I649" s="29" t="e">
        <f t="array" ref="I649">INDEX(A!$G$2:$G$1001,MATCH(EF!C649,A!$A$2:$A$1001,0))</f>
        <v>#N/A</v>
      </c>
      <c r="J649" s="29" t="e">
        <f t="array" ref="J649">INDEX(A!$H$2:$H$1001,MATCH(EF!C649,A!$A$2:$A$1001,0))</f>
        <v>#N/A</v>
      </c>
      <c r="K649" s="29" t="e">
        <f t="array" ref="K649">INDEX(A!$I$2:$I$1001,MATCH(EF!C649,A!$A$2:$A$1001,0))</f>
        <v>#N/A</v>
      </c>
      <c r="L649" s="29" t="e">
        <f t="array" ref="L649">INDEX(A!$J$2:$J$1001,MATCH(EF!C649,A!$A$2:$A$1001,0))</f>
        <v>#N/A</v>
      </c>
      <c r="M649" s="29" t="e">
        <f t="array" ref="M649">INDEX(A!$K$2:$K$1001,MATCH(EF!C649,A!$A$2:$A$1001,0))</f>
        <v>#N/A</v>
      </c>
      <c r="N649" s="29" t="e">
        <f t="array" ref="N649">INDEX(A!$L$2:$L$1001,MATCH(EF!C649,A!$A$2:$A$1001,0))</f>
        <v>#N/A</v>
      </c>
      <c r="O649" s="30" t="e">
        <f t="shared" si="4"/>
        <v>#N/A</v>
      </c>
      <c r="P649" s="30" t="e">
        <f t="shared" si="5"/>
        <v>#N/A</v>
      </c>
      <c r="Q649" s="30" t="e">
        <f t="array" ref="Q649">IF(O649="7",IF(P649="000","Sin región al ser un intermunicipal",INDEX(B!$C$2:$C$126,MATCH(EF!P649,B!$A$2:$A$126,0))),"Sin región al ser un ente Estatal")</f>
        <v>#N/A</v>
      </c>
      <c r="R649" s="31" t="e">
        <f t="array" ref="R649">IF(O649="7",IF(P649="000","N/A",INDEX(B!$D$2:$D$126,MATCH(EF!P649,B!$A$2:$A$126,0))),B!$D$127)</f>
        <v>#N/A</v>
      </c>
      <c r="S649" s="31" t="e">
        <f t="array" ref="S649">IF(O649="7",IF(P649="000","N/A",INDEX(B!$E$2:$E$126,MATCH(EF!P649,B!$A$2:$A$126,0))),B!$E$127)</f>
        <v>#N/A</v>
      </c>
    </row>
    <row r="650" spans="1:19" ht="15.75" customHeight="1">
      <c r="A650" s="23">
        <f>COUNTIF(A!$A$2:$A$1001,"&lt;="&amp;A!A650)</f>
        <v>0</v>
      </c>
      <c r="B650" s="24">
        <v>649</v>
      </c>
      <c r="C650" s="29" t="e">
        <f t="array" ref="C650">INDEX(A!$A$2:$A$1001,MATCH(EF!B650,EF!$A$2:$A$1001,0))</f>
        <v>#N/A</v>
      </c>
      <c r="D650" s="29" t="e">
        <f t="array" ref="D650">INDEX(A!$B$2:$B$1001,MATCH(EF!C650,A!$A$2:$A$1001,0))</f>
        <v>#N/A</v>
      </c>
      <c r="E650" s="29" t="e">
        <f t="array" ref="E650">INDEX(A!$C$2:$C$1001,MATCH(EF!C650,A!$A$2:$A$1001,0))</f>
        <v>#N/A</v>
      </c>
      <c r="F650" s="29" t="e">
        <f t="array" ref="F650">INDEX(A!$D$2:$D$1001,MATCH(EF!C650,A!$A$2:$A$1001,0))</f>
        <v>#N/A</v>
      </c>
      <c r="G650" s="29" t="e">
        <f t="array" ref="G650">INDEX(A!$E$2:$E$1001,MATCH(EF!C650,A!$A$2:$A$1001,0))</f>
        <v>#N/A</v>
      </c>
      <c r="H650" s="29" t="e">
        <f t="array" ref="H650">INDEX(A!$F$2:$F$1001,MATCH(EF!C650,A!$A$2:$A$1001,0))</f>
        <v>#N/A</v>
      </c>
      <c r="I650" s="29" t="e">
        <f t="array" ref="I650">INDEX(A!$G$2:$G$1001,MATCH(EF!C650,A!$A$2:$A$1001,0))</f>
        <v>#N/A</v>
      </c>
      <c r="J650" s="29" t="e">
        <f t="array" ref="J650">INDEX(A!$H$2:$H$1001,MATCH(EF!C650,A!$A$2:$A$1001,0))</f>
        <v>#N/A</v>
      </c>
      <c r="K650" s="29" t="e">
        <f t="array" ref="K650">INDEX(A!$I$2:$I$1001,MATCH(EF!C650,A!$A$2:$A$1001,0))</f>
        <v>#N/A</v>
      </c>
      <c r="L650" s="29" t="e">
        <f t="array" ref="L650">INDEX(A!$J$2:$J$1001,MATCH(EF!C650,A!$A$2:$A$1001,0))</f>
        <v>#N/A</v>
      </c>
      <c r="M650" s="29" t="e">
        <f t="array" ref="M650">INDEX(A!$K$2:$K$1001,MATCH(EF!C650,A!$A$2:$A$1001,0))</f>
        <v>#N/A</v>
      </c>
      <c r="N650" s="29" t="e">
        <f t="array" ref="N650">INDEX(A!$L$2:$L$1001,MATCH(EF!C650,A!$A$2:$A$1001,0))</f>
        <v>#N/A</v>
      </c>
      <c r="O650" s="30" t="e">
        <f t="shared" si="4"/>
        <v>#N/A</v>
      </c>
      <c r="P650" s="30" t="e">
        <f t="shared" si="5"/>
        <v>#N/A</v>
      </c>
      <c r="Q650" s="30" t="e">
        <f t="array" ref="Q650">IF(O650="7",IF(P650="000","Sin región al ser un intermunicipal",INDEX(B!$C$2:$C$126,MATCH(EF!P650,B!$A$2:$A$126,0))),"Sin región al ser un ente Estatal")</f>
        <v>#N/A</v>
      </c>
      <c r="R650" s="31" t="e">
        <f t="array" ref="R650">IF(O650="7",IF(P650="000","N/A",INDEX(B!$D$2:$D$126,MATCH(EF!P650,B!$A$2:$A$126,0))),B!$D$127)</f>
        <v>#N/A</v>
      </c>
      <c r="S650" s="31" t="e">
        <f t="array" ref="S650">IF(O650="7",IF(P650="000","N/A",INDEX(B!$E$2:$E$126,MATCH(EF!P650,B!$A$2:$A$126,0))),B!$E$127)</f>
        <v>#N/A</v>
      </c>
    </row>
    <row r="651" spans="1:19" ht="15.75" customHeight="1">
      <c r="A651" s="23">
        <f>COUNTIF(A!$A$2:$A$1001,"&lt;="&amp;A!A651)</f>
        <v>0</v>
      </c>
      <c r="B651" s="24">
        <v>650</v>
      </c>
      <c r="C651" s="29" t="e">
        <f t="array" ref="C651">INDEX(A!$A$2:$A$1001,MATCH(EF!B651,EF!$A$2:$A$1001,0))</f>
        <v>#N/A</v>
      </c>
      <c r="D651" s="29" t="e">
        <f t="array" ref="D651">INDEX(A!$B$2:$B$1001,MATCH(EF!C651,A!$A$2:$A$1001,0))</f>
        <v>#N/A</v>
      </c>
      <c r="E651" s="29" t="e">
        <f t="array" ref="E651">INDEX(A!$C$2:$C$1001,MATCH(EF!C651,A!$A$2:$A$1001,0))</f>
        <v>#N/A</v>
      </c>
      <c r="F651" s="29" t="e">
        <f t="array" ref="F651">INDEX(A!$D$2:$D$1001,MATCH(EF!C651,A!$A$2:$A$1001,0))</f>
        <v>#N/A</v>
      </c>
      <c r="G651" s="29" t="e">
        <f t="array" ref="G651">INDEX(A!$E$2:$E$1001,MATCH(EF!C651,A!$A$2:$A$1001,0))</f>
        <v>#N/A</v>
      </c>
      <c r="H651" s="29" t="e">
        <f t="array" ref="H651">INDEX(A!$F$2:$F$1001,MATCH(EF!C651,A!$A$2:$A$1001,0))</f>
        <v>#N/A</v>
      </c>
      <c r="I651" s="29" t="e">
        <f t="array" ref="I651">INDEX(A!$G$2:$G$1001,MATCH(EF!C651,A!$A$2:$A$1001,0))</f>
        <v>#N/A</v>
      </c>
      <c r="J651" s="29" t="e">
        <f t="array" ref="J651">INDEX(A!$H$2:$H$1001,MATCH(EF!C651,A!$A$2:$A$1001,0))</f>
        <v>#N/A</v>
      </c>
      <c r="K651" s="29" t="e">
        <f t="array" ref="K651">INDEX(A!$I$2:$I$1001,MATCH(EF!C651,A!$A$2:$A$1001,0))</f>
        <v>#N/A</v>
      </c>
      <c r="L651" s="29" t="e">
        <f t="array" ref="L651">INDEX(A!$J$2:$J$1001,MATCH(EF!C651,A!$A$2:$A$1001,0))</f>
        <v>#N/A</v>
      </c>
      <c r="M651" s="29" t="e">
        <f t="array" ref="M651">INDEX(A!$K$2:$K$1001,MATCH(EF!C651,A!$A$2:$A$1001,0))</f>
        <v>#N/A</v>
      </c>
      <c r="N651" s="29" t="e">
        <f t="array" ref="N651">INDEX(A!$L$2:$L$1001,MATCH(EF!C651,A!$A$2:$A$1001,0))</f>
        <v>#N/A</v>
      </c>
      <c r="O651" s="30" t="e">
        <f t="shared" si="4"/>
        <v>#N/A</v>
      </c>
      <c r="P651" s="30" t="e">
        <f t="shared" si="5"/>
        <v>#N/A</v>
      </c>
      <c r="Q651" s="30" t="e">
        <f t="array" ref="Q651">IF(O651="7",IF(P651="000","Sin región al ser un intermunicipal",INDEX(B!$C$2:$C$126,MATCH(EF!P651,B!$A$2:$A$126,0))),"Sin región al ser un ente Estatal")</f>
        <v>#N/A</v>
      </c>
      <c r="R651" s="31" t="e">
        <f t="array" ref="R651">IF(O651="7",IF(P651="000","N/A",INDEX(B!$D$2:$D$126,MATCH(EF!P651,B!$A$2:$A$126,0))),B!$D$127)</f>
        <v>#N/A</v>
      </c>
      <c r="S651" s="31" t="e">
        <f t="array" ref="S651">IF(O651="7",IF(P651="000","N/A",INDEX(B!$E$2:$E$126,MATCH(EF!P651,B!$A$2:$A$126,0))),B!$E$127)</f>
        <v>#N/A</v>
      </c>
    </row>
    <row r="652" spans="1:19" ht="15.75" customHeight="1">
      <c r="A652" s="23">
        <f>COUNTIF(A!$A$2:$A$1001,"&lt;="&amp;A!A652)</f>
        <v>0</v>
      </c>
      <c r="B652" s="24">
        <v>651</v>
      </c>
      <c r="C652" s="29" t="e">
        <f t="array" ref="C652">INDEX(A!$A$2:$A$1001,MATCH(EF!B652,EF!$A$2:$A$1001,0))</f>
        <v>#N/A</v>
      </c>
      <c r="D652" s="29" t="e">
        <f t="array" ref="D652">INDEX(A!$B$2:$B$1001,MATCH(EF!C652,A!$A$2:$A$1001,0))</f>
        <v>#N/A</v>
      </c>
      <c r="E652" s="29" t="e">
        <f t="array" ref="E652">INDEX(A!$C$2:$C$1001,MATCH(EF!C652,A!$A$2:$A$1001,0))</f>
        <v>#N/A</v>
      </c>
      <c r="F652" s="29" t="e">
        <f t="array" ref="F652">INDEX(A!$D$2:$D$1001,MATCH(EF!C652,A!$A$2:$A$1001,0))</f>
        <v>#N/A</v>
      </c>
      <c r="G652" s="29" t="e">
        <f t="array" ref="G652">INDEX(A!$E$2:$E$1001,MATCH(EF!C652,A!$A$2:$A$1001,0))</f>
        <v>#N/A</v>
      </c>
      <c r="H652" s="29" t="e">
        <f t="array" ref="H652">INDEX(A!$F$2:$F$1001,MATCH(EF!C652,A!$A$2:$A$1001,0))</f>
        <v>#N/A</v>
      </c>
      <c r="I652" s="29" t="e">
        <f t="array" ref="I652">INDEX(A!$G$2:$G$1001,MATCH(EF!C652,A!$A$2:$A$1001,0))</f>
        <v>#N/A</v>
      </c>
      <c r="J652" s="29" t="e">
        <f t="array" ref="J652">INDEX(A!$H$2:$H$1001,MATCH(EF!C652,A!$A$2:$A$1001,0))</f>
        <v>#N/A</v>
      </c>
      <c r="K652" s="29" t="e">
        <f t="array" ref="K652">INDEX(A!$I$2:$I$1001,MATCH(EF!C652,A!$A$2:$A$1001,0))</f>
        <v>#N/A</v>
      </c>
      <c r="L652" s="29" t="e">
        <f t="array" ref="L652">INDEX(A!$J$2:$J$1001,MATCH(EF!C652,A!$A$2:$A$1001,0))</f>
        <v>#N/A</v>
      </c>
      <c r="M652" s="29" t="e">
        <f t="array" ref="M652">INDEX(A!$K$2:$K$1001,MATCH(EF!C652,A!$A$2:$A$1001,0))</f>
        <v>#N/A</v>
      </c>
      <c r="N652" s="29" t="e">
        <f t="array" ref="N652">INDEX(A!$L$2:$L$1001,MATCH(EF!C652,A!$A$2:$A$1001,0))</f>
        <v>#N/A</v>
      </c>
      <c r="O652" s="30" t="e">
        <f t="shared" si="4"/>
        <v>#N/A</v>
      </c>
      <c r="P652" s="30" t="e">
        <f t="shared" si="5"/>
        <v>#N/A</v>
      </c>
      <c r="Q652" s="30" t="e">
        <f t="array" ref="Q652">IF(O652="7",IF(P652="000","Sin región al ser un intermunicipal",INDEX(B!$C$2:$C$126,MATCH(EF!P652,B!$A$2:$A$126,0))),"Sin región al ser un ente Estatal")</f>
        <v>#N/A</v>
      </c>
      <c r="R652" s="31" t="e">
        <f t="array" ref="R652">IF(O652="7",IF(P652="000","N/A",INDEX(B!$D$2:$D$126,MATCH(EF!P652,B!$A$2:$A$126,0))),B!$D$127)</f>
        <v>#N/A</v>
      </c>
      <c r="S652" s="31" t="e">
        <f t="array" ref="S652">IF(O652="7",IF(P652="000","N/A",INDEX(B!$E$2:$E$126,MATCH(EF!P652,B!$A$2:$A$126,0))),B!$E$127)</f>
        <v>#N/A</v>
      </c>
    </row>
    <row r="653" spans="1:19" ht="15.75" customHeight="1">
      <c r="A653" s="23">
        <f>COUNTIF(A!$A$2:$A$1001,"&lt;="&amp;A!A653)</f>
        <v>0</v>
      </c>
      <c r="B653" s="24">
        <v>652</v>
      </c>
      <c r="C653" s="29" t="e">
        <f t="array" ref="C653">INDEX(A!$A$2:$A$1001,MATCH(EF!B653,EF!$A$2:$A$1001,0))</f>
        <v>#N/A</v>
      </c>
      <c r="D653" s="29" t="e">
        <f t="array" ref="D653">INDEX(A!$B$2:$B$1001,MATCH(EF!C653,A!$A$2:$A$1001,0))</f>
        <v>#N/A</v>
      </c>
      <c r="E653" s="29" t="e">
        <f t="array" ref="E653">INDEX(A!$C$2:$C$1001,MATCH(EF!C653,A!$A$2:$A$1001,0))</f>
        <v>#N/A</v>
      </c>
      <c r="F653" s="29" t="e">
        <f t="array" ref="F653">INDEX(A!$D$2:$D$1001,MATCH(EF!C653,A!$A$2:$A$1001,0))</f>
        <v>#N/A</v>
      </c>
      <c r="G653" s="29" t="e">
        <f t="array" ref="G653">INDEX(A!$E$2:$E$1001,MATCH(EF!C653,A!$A$2:$A$1001,0))</f>
        <v>#N/A</v>
      </c>
      <c r="H653" s="29" t="e">
        <f t="array" ref="H653">INDEX(A!$F$2:$F$1001,MATCH(EF!C653,A!$A$2:$A$1001,0))</f>
        <v>#N/A</v>
      </c>
      <c r="I653" s="29" t="e">
        <f t="array" ref="I653">INDEX(A!$G$2:$G$1001,MATCH(EF!C653,A!$A$2:$A$1001,0))</f>
        <v>#N/A</v>
      </c>
      <c r="J653" s="29" t="e">
        <f t="array" ref="J653">INDEX(A!$H$2:$H$1001,MATCH(EF!C653,A!$A$2:$A$1001,0))</f>
        <v>#N/A</v>
      </c>
      <c r="K653" s="29" t="e">
        <f t="array" ref="K653">INDEX(A!$I$2:$I$1001,MATCH(EF!C653,A!$A$2:$A$1001,0))</f>
        <v>#N/A</v>
      </c>
      <c r="L653" s="29" t="e">
        <f t="array" ref="L653">INDEX(A!$J$2:$J$1001,MATCH(EF!C653,A!$A$2:$A$1001,0))</f>
        <v>#N/A</v>
      </c>
      <c r="M653" s="29" t="e">
        <f t="array" ref="M653">INDEX(A!$K$2:$K$1001,MATCH(EF!C653,A!$A$2:$A$1001,0))</f>
        <v>#N/A</v>
      </c>
      <c r="N653" s="29" t="e">
        <f t="array" ref="N653">INDEX(A!$L$2:$L$1001,MATCH(EF!C653,A!$A$2:$A$1001,0))</f>
        <v>#N/A</v>
      </c>
      <c r="O653" s="30" t="e">
        <f t="shared" si="4"/>
        <v>#N/A</v>
      </c>
      <c r="P653" s="30" t="e">
        <f t="shared" si="5"/>
        <v>#N/A</v>
      </c>
      <c r="Q653" s="30" t="e">
        <f t="array" ref="Q653">IF(O653="7",IF(P653="000","Sin región al ser un intermunicipal",INDEX(B!$C$2:$C$126,MATCH(EF!P653,B!$A$2:$A$126,0))),"Sin región al ser un ente Estatal")</f>
        <v>#N/A</v>
      </c>
      <c r="R653" s="31" t="e">
        <f t="array" ref="R653">IF(O653="7",IF(P653="000","N/A",INDEX(B!$D$2:$D$126,MATCH(EF!P653,B!$A$2:$A$126,0))),B!$D$127)</f>
        <v>#N/A</v>
      </c>
      <c r="S653" s="31" t="e">
        <f t="array" ref="S653">IF(O653="7",IF(P653="000","N/A",INDEX(B!$E$2:$E$126,MATCH(EF!P653,B!$A$2:$A$126,0))),B!$E$127)</f>
        <v>#N/A</v>
      </c>
    </row>
    <row r="654" spans="1:19" ht="15.75" customHeight="1">
      <c r="A654" s="23">
        <f>COUNTIF(A!$A$2:$A$1001,"&lt;="&amp;A!A654)</f>
        <v>0</v>
      </c>
      <c r="B654" s="24">
        <v>653</v>
      </c>
      <c r="C654" s="29" t="e">
        <f t="array" ref="C654">INDEX(A!$A$2:$A$1001,MATCH(EF!B654,EF!$A$2:$A$1001,0))</f>
        <v>#N/A</v>
      </c>
      <c r="D654" s="29" t="e">
        <f t="array" ref="D654">INDEX(A!$B$2:$B$1001,MATCH(EF!C654,A!$A$2:$A$1001,0))</f>
        <v>#N/A</v>
      </c>
      <c r="E654" s="29" t="e">
        <f t="array" ref="E654">INDEX(A!$C$2:$C$1001,MATCH(EF!C654,A!$A$2:$A$1001,0))</f>
        <v>#N/A</v>
      </c>
      <c r="F654" s="29" t="e">
        <f t="array" ref="F654">INDEX(A!$D$2:$D$1001,MATCH(EF!C654,A!$A$2:$A$1001,0))</f>
        <v>#N/A</v>
      </c>
      <c r="G654" s="29" t="e">
        <f t="array" ref="G654">INDEX(A!$E$2:$E$1001,MATCH(EF!C654,A!$A$2:$A$1001,0))</f>
        <v>#N/A</v>
      </c>
      <c r="H654" s="29" t="e">
        <f t="array" ref="H654">INDEX(A!$F$2:$F$1001,MATCH(EF!C654,A!$A$2:$A$1001,0))</f>
        <v>#N/A</v>
      </c>
      <c r="I654" s="29" t="e">
        <f t="array" ref="I654">INDEX(A!$G$2:$G$1001,MATCH(EF!C654,A!$A$2:$A$1001,0))</f>
        <v>#N/A</v>
      </c>
      <c r="J654" s="29" t="e">
        <f t="array" ref="J654">INDEX(A!$H$2:$H$1001,MATCH(EF!C654,A!$A$2:$A$1001,0))</f>
        <v>#N/A</v>
      </c>
      <c r="K654" s="29" t="e">
        <f t="array" ref="K654">INDEX(A!$I$2:$I$1001,MATCH(EF!C654,A!$A$2:$A$1001,0))</f>
        <v>#N/A</v>
      </c>
      <c r="L654" s="29" t="e">
        <f t="array" ref="L654">INDEX(A!$J$2:$J$1001,MATCH(EF!C654,A!$A$2:$A$1001,0))</f>
        <v>#N/A</v>
      </c>
      <c r="M654" s="29" t="e">
        <f t="array" ref="M654">INDEX(A!$K$2:$K$1001,MATCH(EF!C654,A!$A$2:$A$1001,0))</f>
        <v>#N/A</v>
      </c>
      <c r="N654" s="29" t="e">
        <f t="array" ref="N654">INDEX(A!$L$2:$L$1001,MATCH(EF!C654,A!$A$2:$A$1001,0))</f>
        <v>#N/A</v>
      </c>
      <c r="O654" s="30" t="e">
        <f t="shared" si="4"/>
        <v>#N/A</v>
      </c>
      <c r="P654" s="30" t="e">
        <f t="shared" si="5"/>
        <v>#N/A</v>
      </c>
      <c r="Q654" s="30" t="e">
        <f t="array" ref="Q654">IF(O654="7",IF(P654="000","Sin región al ser un intermunicipal",INDEX(B!$C$2:$C$126,MATCH(EF!P654,B!$A$2:$A$126,0))),"Sin región al ser un ente Estatal")</f>
        <v>#N/A</v>
      </c>
      <c r="R654" s="31" t="e">
        <f t="array" ref="R654">IF(O654="7",IF(P654="000","N/A",INDEX(B!$D$2:$D$126,MATCH(EF!P654,B!$A$2:$A$126,0))),B!$D$127)</f>
        <v>#N/A</v>
      </c>
      <c r="S654" s="31" t="e">
        <f t="array" ref="S654">IF(O654="7",IF(P654="000","N/A",INDEX(B!$E$2:$E$126,MATCH(EF!P654,B!$A$2:$A$126,0))),B!$E$127)</f>
        <v>#N/A</v>
      </c>
    </row>
    <row r="655" spans="1:19" ht="15.75" customHeight="1">
      <c r="A655" s="23">
        <f>COUNTIF(A!$A$2:$A$1001,"&lt;="&amp;A!A655)</f>
        <v>0</v>
      </c>
      <c r="B655" s="24">
        <v>654</v>
      </c>
      <c r="C655" s="29" t="e">
        <f t="array" ref="C655">INDEX(A!$A$2:$A$1001,MATCH(EF!B655,EF!$A$2:$A$1001,0))</f>
        <v>#N/A</v>
      </c>
      <c r="D655" s="29" t="e">
        <f t="array" ref="D655">INDEX(A!$B$2:$B$1001,MATCH(EF!C655,A!$A$2:$A$1001,0))</f>
        <v>#N/A</v>
      </c>
      <c r="E655" s="29" t="e">
        <f t="array" ref="E655">INDEX(A!$C$2:$C$1001,MATCH(EF!C655,A!$A$2:$A$1001,0))</f>
        <v>#N/A</v>
      </c>
      <c r="F655" s="29" t="e">
        <f t="array" ref="F655">INDEX(A!$D$2:$D$1001,MATCH(EF!C655,A!$A$2:$A$1001,0))</f>
        <v>#N/A</v>
      </c>
      <c r="G655" s="29" t="e">
        <f t="array" ref="G655">INDEX(A!$E$2:$E$1001,MATCH(EF!C655,A!$A$2:$A$1001,0))</f>
        <v>#N/A</v>
      </c>
      <c r="H655" s="29" t="e">
        <f t="array" ref="H655">INDEX(A!$F$2:$F$1001,MATCH(EF!C655,A!$A$2:$A$1001,0))</f>
        <v>#N/A</v>
      </c>
      <c r="I655" s="29" t="e">
        <f t="array" ref="I655">INDEX(A!$G$2:$G$1001,MATCH(EF!C655,A!$A$2:$A$1001,0))</f>
        <v>#N/A</v>
      </c>
      <c r="J655" s="29" t="e">
        <f t="array" ref="J655">INDEX(A!$H$2:$H$1001,MATCH(EF!C655,A!$A$2:$A$1001,0))</f>
        <v>#N/A</v>
      </c>
      <c r="K655" s="29" t="e">
        <f t="array" ref="K655">INDEX(A!$I$2:$I$1001,MATCH(EF!C655,A!$A$2:$A$1001,0))</f>
        <v>#N/A</v>
      </c>
      <c r="L655" s="29" t="e">
        <f t="array" ref="L655">INDEX(A!$J$2:$J$1001,MATCH(EF!C655,A!$A$2:$A$1001,0))</f>
        <v>#N/A</v>
      </c>
      <c r="M655" s="29" t="e">
        <f t="array" ref="M655">INDEX(A!$K$2:$K$1001,MATCH(EF!C655,A!$A$2:$A$1001,0))</f>
        <v>#N/A</v>
      </c>
      <c r="N655" s="29" t="e">
        <f t="array" ref="N655">INDEX(A!$L$2:$L$1001,MATCH(EF!C655,A!$A$2:$A$1001,0))</f>
        <v>#N/A</v>
      </c>
      <c r="O655" s="30" t="e">
        <f t="shared" si="4"/>
        <v>#N/A</v>
      </c>
      <c r="P655" s="30" t="e">
        <f t="shared" si="5"/>
        <v>#N/A</v>
      </c>
      <c r="Q655" s="30" t="e">
        <f t="array" ref="Q655">IF(O655="7",IF(P655="000","Sin región al ser un intermunicipal",INDEX(B!$C$2:$C$126,MATCH(EF!P655,B!$A$2:$A$126,0))),"Sin región al ser un ente Estatal")</f>
        <v>#N/A</v>
      </c>
      <c r="R655" s="31" t="e">
        <f t="array" ref="R655">IF(O655="7",IF(P655="000","N/A",INDEX(B!$D$2:$D$126,MATCH(EF!P655,B!$A$2:$A$126,0))),B!$D$127)</f>
        <v>#N/A</v>
      </c>
      <c r="S655" s="31" t="e">
        <f t="array" ref="S655">IF(O655="7",IF(P655="000","N/A",INDEX(B!$E$2:$E$126,MATCH(EF!P655,B!$A$2:$A$126,0))),B!$E$127)</f>
        <v>#N/A</v>
      </c>
    </row>
    <row r="656" spans="1:19" ht="15.75" customHeight="1">
      <c r="A656" s="23">
        <f>COUNTIF(A!$A$2:$A$1001,"&lt;="&amp;A!A656)</f>
        <v>0</v>
      </c>
      <c r="B656" s="24">
        <v>655</v>
      </c>
      <c r="C656" s="29" t="e">
        <f t="array" ref="C656">INDEX(A!$A$2:$A$1001,MATCH(EF!B656,EF!$A$2:$A$1001,0))</f>
        <v>#N/A</v>
      </c>
      <c r="D656" s="29" t="e">
        <f t="array" ref="D656">INDEX(A!$B$2:$B$1001,MATCH(EF!C656,A!$A$2:$A$1001,0))</f>
        <v>#N/A</v>
      </c>
      <c r="E656" s="29" t="e">
        <f t="array" ref="E656">INDEX(A!$C$2:$C$1001,MATCH(EF!C656,A!$A$2:$A$1001,0))</f>
        <v>#N/A</v>
      </c>
      <c r="F656" s="29" t="e">
        <f t="array" ref="F656">INDEX(A!$D$2:$D$1001,MATCH(EF!C656,A!$A$2:$A$1001,0))</f>
        <v>#N/A</v>
      </c>
      <c r="G656" s="29" t="e">
        <f t="array" ref="G656">INDEX(A!$E$2:$E$1001,MATCH(EF!C656,A!$A$2:$A$1001,0))</f>
        <v>#N/A</v>
      </c>
      <c r="H656" s="29" t="e">
        <f t="array" ref="H656">INDEX(A!$F$2:$F$1001,MATCH(EF!C656,A!$A$2:$A$1001,0))</f>
        <v>#N/A</v>
      </c>
      <c r="I656" s="29" t="e">
        <f t="array" ref="I656">INDEX(A!$G$2:$G$1001,MATCH(EF!C656,A!$A$2:$A$1001,0))</f>
        <v>#N/A</v>
      </c>
      <c r="J656" s="29" t="e">
        <f t="array" ref="J656">INDEX(A!$H$2:$H$1001,MATCH(EF!C656,A!$A$2:$A$1001,0))</f>
        <v>#N/A</v>
      </c>
      <c r="K656" s="29" t="e">
        <f t="array" ref="K656">INDEX(A!$I$2:$I$1001,MATCH(EF!C656,A!$A$2:$A$1001,0))</f>
        <v>#N/A</v>
      </c>
      <c r="L656" s="29" t="e">
        <f t="array" ref="L656">INDEX(A!$J$2:$J$1001,MATCH(EF!C656,A!$A$2:$A$1001,0))</f>
        <v>#N/A</v>
      </c>
      <c r="M656" s="29" t="e">
        <f t="array" ref="M656">INDEX(A!$K$2:$K$1001,MATCH(EF!C656,A!$A$2:$A$1001,0))</f>
        <v>#N/A</v>
      </c>
      <c r="N656" s="29" t="e">
        <f t="array" ref="N656">INDEX(A!$L$2:$L$1001,MATCH(EF!C656,A!$A$2:$A$1001,0))</f>
        <v>#N/A</v>
      </c>
      <c r="O656" s="30" t="e">
        <f t="shared" si="4"/>
        <v>#N/A</v>
      </c>
      <c r="P656" s="30" t="e">
        <f t="shared" si="5"/>
        <v>#N/A</v>
      </c>
      <c r="Q656" s="30" t="e">
        <f t="array" ref="Q656">IF(O656="7",IF(P656="000","Sin región al ser un intermunicipal",INDEX(B!$C$2:$C$126,MATCH(EF!P656,B!$A$2:$A$126,0))),"Sin región al ser un ente Estatal")</f>
        <v>#N/A</v>
      </c>
      <c r="R656" s="31" t="e">
        <f t="array" ref="R656">IF(O656="7",IF(P656="000","N/A",INDEX(B!$D$2:$D$126,MATCH(EF!P656,B!$A$2:$A$126,0))),B!$D$127)</f>
        <v>#N/A</v>
      </c>
      <c r="S656" s="31" t="e">
        <f t="array" ref="S656">IF(O656="7",IF(P656="000","N/A",INDEX(B!$E$2:$E$126,MATCH(EF!P656,B!$A$2:$A$126,0))),B!$E$127)</f>
        <v>#N/A</v>
      </c>
    </row>
    <row r="657" spans="1:19" ht="15.75" customHeight="1">
      <c r="A657" s="23">
        <f>COUNTIF(A!$A$2:$A$1001,"&lt;="&amp;A!A657)</f>
        <v>0</v>
      </c>
      <c r="B657" s="24">
        <v>656</v>
      </c>
      <c r="C657" s="29" t="e">
        <f t="array" ref="C657">INDEX(A!$A$2:$A$1001,MATCH(EF!B657,EF!$A$2:$A$1001,0))</f>
        <v>#N/A</v>
      </c>
      <c r="D657" s="29" t="e">
        <f t="array" ref="D657">INDEX(A!$B$2:$B$1001,MATCH(EF!C657,A!$A$2:$A$1001,0))</f>
        <v>#N/A</v>
      </c>
      <c r="E657" s="29" t="e">
        <f t="array" ref="E657">INDEX(A!$C$2:$C$1001,MATCH(EF!C657,A!$A$2:$A$1001,0))</f>
        <v>#N/A</v>
      </c>
      <c r="F657" s="29" t="e">
        <f t="array" ref="F657">INDEX(A!$D$2:$D$1001,MATCH(EF!C657,A!$A$2:$A$1001,0))</f>
        <v>#N/A</v>
      </c>
      <c r="G657" s="29" t="e">
        <f t="array" ref="G657">INDEX(A!$E$2:$E$1001,MATCH(EF!C657,A!$A$2:$A$1001,0))</f>
        <v>#N/A</v>
      </c>
      <c r="H657" s="29" t="e">
        <f t="array" ref="H657">INDEX(A!$F$2:$F$1001,MATCH(EF!C657,A!$A$2:$A$1001,0))</f>
        <v>#N/A</v>
      </c>
      <c r="I657" s="29" t="e">
        <f t="array" ref="I657">INDEX(A!$G$2:$G$1001,MATCH(EF!C657,A!$A$2:$A$1001,0))</f>
        <v>#N/A</v>
      </c>
      <c r="J657" s="29" t="e">
        <f t="array" ref="J657">INDEX(A!$H$2:$H$1001,MATCH(EF!C657,A!$A$2:$A$1001,0))</f>
        <v>#N/A</v>
      </c>
      <c r="K657" s="29" t="e">
        <f t="array" ref="K657">INDEX(A!$I$2:$I$1001,MATCH(EF!C657,A!$A$2:$A$1001,0))</f>
        <v>#N/A</v>
      </c>
      <c r="L657" s="29" t="e">
        <f t="array" ref="L657">INDEX(A!$J$2:$J$1001,MATCH(EF!C657,A!$A$2:$A$1001,0))</f>
        <v>#N/A</v>
      </c>
      <c r="M657" s="29" t="e">
        <f t="array" ref="M657">INDEX(A!$K$2:$K$1001,MATCH(EF!C657,A!$A$2:$A$1001,0))</f>
        <v>#N/A</v>
      </c>
      <c r="N657" s="29" t="e">
        <f t="array" ref="N657">INDEX(A!$L$2:$L$1001,MATCH(EF!C657,A!$A$2:$A$1001,0))</f>
        <v>#N/A</v>
      </c>
      <c r="O657" s="30" t="e">
        <f t="shared" si="4"/>
        <v>#N/A</v>
      </c>
      <c r="P657" s="30" t="e">
        <f t="shared" si="5"/>
        <v>#N/A</v>
      </c>
      <c r="Q657" s="30" t="e">
        <f t="array" ref="Q657">IF(O657="7",IF(P657="000","Sin región al ser un intermunicipal",INDEX(B!$C$2:$C$126,MATCH(EF!P657,B!$A$2:$A$126,0))),"Sin región al ser un ente Estatal")</f>
        <v>#N/A</v>
      </c>
      <c r="R657" s="31" t="e">
        <f t="array" ref="R657">IF(O657="7",IF(P657="000","N/A",INDEX(B!$D$2:$D$126,MATCH(EF!P657,B!$A$2:$A$126,0))),B!$D$127)</f>
        <v>#N/A</v>
      </c>
      <c r="S657" s="31" t="e">
        <f t="array" ref="S657">IF(O657="7",IF(P657="000","N/A",INDEX(B!$E$2:$E$126,MATCH(EF!P657,B!$A$2:$A$126,0))),B!$E$127)</f>
        <v>#N/A</v>
      </c>
    </row>
    <row r="658" spans="1:19" ht="15.75" customHeight="1">
      <c r="A658" s="23">
        <f>COUNTIF(A!$A$2:$A$1001,"&lt;="&amp;A!A658)</f>
        <v>0</v>
      </c>
      <c r="B658" s="24">
        <v>657</v>
      </c>
      <c r="C658" s="29" t="e">
        <f t="array" ref="C658">INDEX(A!$A$2:$A$1001,MATCH(EF!B658,EF!$A$2:$A$1001,0))</f>
        <v>#N/A</v>
      </c>
      <c r="D658" s="29" t="e">
        <f t="array" ref="D658">INDEX(A!$B$2:$B$1001,MATCH(EF!C658,A!$A$2:$A$1001,0))</f>
        <v>#N/A</v>
      </c>
      <c r="E658" s="29" t="e">
        <f t="array" ref="E658">INDEX(A!$C$2:$C$1001,MATCH(EF!C658,A!$A$2:$A$1001,0))</f>
        <v>#N/A</v>
      </c>
      <c r="F658" s="29" t="e">
        <f t="array" ref="F658">INDEX(A!$D$2:$D$1001,MATCH(EF!C658,A!$A$2:$A$1001,0))</f>
        <v>#N/A</v>
      </c>
      <c r="G658" s="29" t="e">
        <f t="array" ref="G658">INDEX(A!$E$2:$E$1001,MATCH(EF!C658,A!$A$2:$A$1001,0))</f>
        <v>#N/A</v>
      </c>
      <c r="H658" s="29" t="e">
        <f t="array" ref="H658">INDEX(A!$F$2:$F$1001,MATCH(EF!C658,A!$A$2:$A$1001,0))</f>
        <v>#N/A</v>
      </c>
      <c r="I658" s="29" t="e">
        <f t="array" ref="I658">INDEX(A!$G$2:$G$1001,MATCH(EF!C658,A!$A$2:$A$1001,0))</f>
        <v>#N/A</v>
      </c>
      <c r="J658" s="29" t="e">
        <f t="array" ref="J658">INDEX(A!$H$2:$H$1001,MATCH(EF!C658,A!$A$2:$A$1001,0))</f>
        <v>#N/A</v>
      </c>
      <c r="K658" s="29" t="e">
        <f t="array" ref="K658">INDEX(A!$I$2:$I$1001,MATCH(EF!C658,A!$A$2:$A$1001,0))</f>
        <v>#N/A</v>
      </c>
      <c r="L658" s="29" t="e">
        <f t="array" ref="L658">INDEX(A!$J$2:$J$1001,MATCH(EF!C658,A!$A$2:$A$1001,0))</f>
        <v>#N/A</v>
      </c>
      <c r="M658" s="29" t="e">
        <f t="array" ref="M658">INDEX(A!$K$2:$K$1001,MATCH(EF!C658,A!$A$2:$A$1001,0))</f>
        <v>#N/A</v>
      </c>
      <c r="N658" s="29" t="e">
        <f t="array" ref="N658">INDEX(A!$L$2:$L$1001,MATCH(EF!C658,A!$A$2:$A$1001,0))</f>
        <v>#N/A</v>
      </c>
      <c r="O658" s="30" t="e">
        <f t="shared" si="4"/>
        <v>#N/A</v>
      </c>
      <c r="P658" s="30" t="e">
        <f t="shared" si="5"/>
        <v>#N/A</v>
      </c>
      <c r="Q658" s="30" t="e">
        <f t="array" ref="Q658">IF(O658="7",IF(P658="000","Sin región al ser un intermunicipal",INDEX(B!$C$2:$C$126,MATCH(EF!P658,B!$A$2:$A$126,0))),"Sin región al ser un ente Estatal")</f>
        <v>#N/A</v>
      </c>
      <c r="R658" s="31" t="e">
        <f t="array" ref="R658">IF(O658="7",IF(P658="000","N/A",INDEX(B!$D$2:$D$126,MATCH(EF!P658,B!$A$2:$A$126,0))),B!$D$127)</f>
        <v>#N/A</v>
      </c>
      <c r="S658" s="31" t="e">
        <f t="array" ref="S658">IF(O658="7",IF(P658="000","N/A",INDEX(B!$E$2:$E$126,MATCH(EF!P658,B!$A$2:$A$126,0))),B!$E$127)</f>
        <v>#N/A</v>
      </c>
    </row>
    <row r="659" spans="1:19" ht="15.75" customHeight="1">
      <c r="A659" s="23">
        <f>COUNTIF(A!$A$2:$A$1001,"&lt;="&amp;A!A659)</f>
        <v>0</v>
      </c>
      <c r="B659" s="24">
        <v>658</v>
      </c>
      <c r="C659" s="29" t="e">
        <f t="array" ref="C659">INDEX(A!$A$2:$A$1001,MATCH(EF!B659,EF!$A$2:$A$1001,0))</f>
        <v>#N/A</v>
      </c>
      <c r="D659" s="29" t="e">
        <f t="array" ref="D659">INDEX(A!$B$2:$B$1001,MATCH(EF!C659,A!$A$2:$A$1001,0))</f>
        <v>#N/A</v>
      </c>
      <c r="E659" s="29" t="e">
        <f t="array" ref="E659">INDEX(A!$C$2:$C$1001,MATCH(EF!C659,A!$A$2:$A$1001,0))</f>
        <v>#N/A</v>
      </c>
      <c r="F659" s="29" t="e">
        <f t="array" ref="F659">INDEX(A!$D$2:$D$1001,MATCH(EF!C659,A!$A$2:$A$1001,0))</f>
        <v>#N/A</v>
      </c>
      <c r="G659" s="29" t="e">
        <f t="array" ref="G659">INDEX(A!$E$2:$E$1001,MATCH(EF!C659,A!$A$2:$A$1001,0))</f>
        <v>#N/A</v>
      </c>
      <c r="H659" s="29" t="e">
        <f t="array" ref="H659">INDEX(A!$F$2:$F$1001,MATCH(EF!C659,A!$A$2:$A$1001,0))</f>
        <v>#N/A</v>
      </c>
      <c r="I659" s="29" t="e">
        <f t="array" ref="I659">INDEX(A!$G$2:$G$1001,MATCH(EF!C659,A!$A$2:$A$1001,0))</f>
        <v>#N/A</v>
      </c>
      <c r="J659" s="29" t="e">
        <f t="array" ref="J659">INDEX(A!$H$2:$H$1001,MATCH(EF!C659,A!$A$2:$A$1001,0))</f>
        <v>#N/A</v>
      </c>
      <c r="K659" s="29" t="e">
        <f t="array" ref="K659">INDEX(A!$I$2:$I$1001,MATCH(EF!C659,A!$A$2:$A$1001,0))</f>
        <v>#N/A</v>
      </c>
      <c r="L659" s="29" t="e">
        <f t="array" ref="L659">INDEX(A!$J$2:$J$1001,MATCH(EF!C659,A!$A$2:$A$1001,0))</f>
        <v>#N/A</v>
      </c>
      <c r="M659" s="29" t="e">
        <f t="array" ref="M659">INDEX(A!$K$2:$K$1001,MATCH(EF!C659,A!$A$2:$A$1001,0))</f>
        <v>#N/A</v>
      </c>
      <c r="N659" s="29" t="e">
        <f t="array" ref="N659">INDEX(A!$L$2:$L$1001,MATCH(EF!C659,A!$A$2:$A$1001,0))</f>
        <v>#N/A</v>
      </c>
      <c r="O659" s="30" t="e">
        <f t="shared" si="4"/>
        <v>#N/A</v>
      </c>
      <c r="P659" s="30" t="e">
        <f t="shared" si="5"/>
        <v>#N/A</v>
      </c>
      <c r="Q659" s="30" t="e">
        <f t="array" ref="Q659">IF(O659="7",IF(P659="000","Sin región al ser un intermunicipal",INDEX(B!$C$2:$C$126,MATCH(EF!P659,B!$A$2:$A$126,0))),"Sin región al ser un ente Estatal")</f>
        <v>#N/A</v>
      </c>
      <c r="R659" s="31" t="e">
        <f t="array" ref="R659">IF(O659="7",IF(P659="000","N/A",INDEX(B!$D$2:$D$126,MATCH(EF!P659,B!$A$2:$A$126,0))),B!$D$127)</f>
        <v>#N/A</v>
      </c>
      <c r="S659" s="31" t="e">
        <f t="array" ref="S659">IF(O659="7",IF(P659="000","N/A",INDEX(B!$E$2:$E$126,MATCH(EF!P659,B!$A$2:$A$126,0))),B!$E$127)</f>
        <v>#N/A</v>
      </c>
    </row>
    <row r="660" spans="1:19" ht="15.75" customHeight="1">
      <c r="A660" s="23">
        <f>COUNTIF(A!$A$2:$A$1001,"&lt;="&amp;A!A660)</f>
        <v>0</v>
      </c>
      <c r="B660" s="24">
        <v>659</v>
      </c>
      <c r="C660" s="29" t="e">
        <f t="array" ref="C660">INDEX(A!$A$2:$A$1001,MATCH(EF!B660,EF!$A$2:$A$1001,0))</f>
        <v>#N/A</v>
      </c>
      <c r="D660" s="29" t="e">
        <f t="array" ref="D660">INDEX(A!$B$2:$B$1001,MATCH(EF!C660,A!$A$2:$A$1001,0))</f>
        <v>#N/A</v>
      </c>
      <c r="E660" s="29" t="e">
        <f t="array" ref="E660">INDEX(A!$C$2:$C$1001,MATCH(EF!C660,A!$A$2:$A$1001,0))</f>
        <v>#N/A</v>
      </c>
      <c r="F660" s="29" t="e">
        <f t="array" ref="F660">INDEX(A!$D$2:$D$1001,MATCH(EF!C660,A!$A$2:$A$1001,0))</f>
        <v>#N/A</v>
      </c>
      <c r="G660" s="29" t="e">
        <f t="array" ref="G660">INDEX(A!$E$2:$E$1001,MATCH(EF!C660,A!$A$2:$A$1001,0))</f>
        <v>#N/A</v>
      </c>
      <c r="H660" s="29" t="e">
        <f t="array" ref="H660">INDEX(A!$F$2:$F$1001,MATCH(EF!C660,A!$A$2:$A$1001,0))</f>
        <v>#N/A</v>
      </c>
      <c r="I660" s="29" t="e">
        <f t="array" ref="I660">INDEX(A!$G$2:$G$1001,MATCH(EF!C660,A!$A$2:$A$1001,0))</f>
        <v>#N/A</v>
      </c>
      <c r="J660" s="29" t="e">
        <f t="array" ref="J660">INDEX(A!$H$2:$H$1001,MATCH(EF!C660,A!$A$2:$A$1001,0))</f>
        <v>#N/A</v>
      </c>
      <c r="K660" s="29" t="e">
        <f t="array" ref="K660">INDEX(A!$I$2:$I$1001,MATCH(EF!C660,A!$A$2:$A$1001,0))</f>
        <v>#N/A</v>
      </c>
      <c r="L660" s="29" t="e">
        <f t="array" ref="L660">INDEX(A!$J$2:$J$1001,MATCH(EF!C660,A!$A$2:$A$1001,0))</f>
        <v>#N/A</v>
      </c>
      <c r="M660" s="29" t="e">
        <f t="array" ref="M660">INDEX(A!$K$2:$K$1001,MATCH(EF!C660,A!$A$2:$A$1001,0))</f>
        <v>#N/A</v>
      </c>
      <c r="N660" s="29" t="e">
        <f t="array" ref="N660">INDEX(A!$L$2:$L$1001,MATCH(EF!C660,A!$A$2:$A$1001,0))</f>
        <v>#N/A</v>
      </c>
      <c r="O660" s="30" t="e">
        <f t="shared" si="4"/>
        <v>#N/A</v>
      </c>
      <c r="P660" s="30" t="e">
        <f t="shared" si="5"/>
        <v>#N/A</v>
      </c>
      <c r="Q660" s="30" t="e">
        <f t="array" ref="Q660">IF(O660="7",IF(P660="000","Sin región al ser un intermunicipal",INDEX(B!$C$2:$C$126,MATCH(EF!P660,B!$A$2:$A$126,0))),"Sin región al ser un ente Estatal")</f>
        <v>#N/A</v>
      </c>
      <c r="R660" s="31" t="e">
        <f t="array" ref="R660">IF(O660="7",IF(P660="000","N/A",INDEX(B!$D$2:$D$126,MATCH(EF!P660,B!$A$2:$A$126,0))),B!$D$127)</f>
        <v>#N/A</v>
      </c>
      <c r="S660" s="31" t="e">
        <f t="array" ref="S660">IF(O660="7",IF(P660="000","N/A",INDEX(B!$E$2:$E$126,MATCH(EF!P660,B!$A$2:$A$126,0))),B!$E$127)</f>
        <v>#N/A</v>
      </c>
    </row>
    <row r="661" spans="1:19" ht="15.75" customHeight="1">
      <c r="A661" s="23">
        <f>COUNTIF(A!$A$2:$A$1001,"&lt;="&amp;A!A661)</f>
        <v>0</v>
      </c>
      <c r="B661" s="24">
        <v>660</v>
      </c>
      <c r="C661" s="29" t="e">
        <f t="array" ref="C661">INDEX(A!$A$2:$A$1001,MATCH(EF!B661,EF!$A$2:$A$1001,0))</f>
        <v>#N/A</v>
      </c>
      <c r="D661" s="29" t="e">
        <f t="array" ref="D661">INDEX(A!$B$2:$B$1001,MATCH(EF!C661,A!$A$2:$A$1001,0))</f>
        <v>#N/A</v>
      </c>
      <c r="E661" s="29" t="e">
        <f t="array" ref="E661">INDEX(A!$C$2:$C$1001,MATCH(EF!C661,A!$A$2:$A$1001,0))</f>
        <v>#N/A</v>
      </c>
      <c r="F661" s="29" t="e">
        <f t="array" ref="F661">INDEX(A!$D$2:$D$1001,MATCH(EF!C661,A!$A$2:$A$1001,0))</f>
        <v>#N/A</v>
      </c>
      <c r="G661" s="29" t="e">
        <f t="array" ref="G661">INDEX(A!$E$2:$E$1001,MATCH(EF!C661,A!$A$2:$A$1001,0))</f>
        <v>#N/A</v>
      </c>
      <c r="H661" s="29" t="e">
        <f t="array" ref="H661">INDEX(A!$F$2:$F$1001,MATCH(EF!C661,A!$A$2:$A$1001,0))</f>
        <v>#N/A</v>
      </c>
      <c r="I661" s="29" t="e">
        <f t="array" ref="I661">INDEX(A!$G$2:$G$1001,MATCH(EF!C661,A!$A$2:$A$1001,0))</f>
        <v>#N/A</v>
      </c>
      <c r="J661" s="29" t="e">
        <f t="array" ref="J661">INDEX(A!$H$2:$H$1001,MATCH(EF!C661,A!$A$2:$A$1001,0))</f>
        <v>#N/A</v>
      </c>
      <c r="K661" s="29" t="e">
        <f t="array" ref="K661">INDEX(A!$I$2:$I$1001,MATCH(EF!C661,A!$A$2:$A$1001,0))</f>
        <v>#N/A</v>
      </c>
      <c r="L661" s="29" t="e">
        <f t="array" ref="L661">INDEX(A!$J$2:$J$1001,MATCH(EF!C661,A!$A$2:$A$1001,0))</f>
        <v>#N/A</v>
      </c>
      <c r="M661" s="29" t="e">
        <f t="array" ref="M661">INDEX(A!$K$2:$K$1001,MATCH(EF!C661,A!$A$2:$A$1001,0))</f>
        <v>#N/A</v>
      </c>
      <c r="N661" s="29" t="e">
        <f t="array" ref="N661">INDEX(A!$L$2:$L$1001,MATCH(EF!C661,A!$A$2:$A$1001,0))</f>
        <v>#N/A</v>
      </c>
      <c r="O661" s="30" t="e">
        <f t="shared" si="4"/>
        <v>#N/A</v>
      </c>
      <c r="P661" s="30" t="e">
        <f t="shared" si="5"/>
        <v>#N/A</v>
      </c>
      <c r="Q661" s="30" t="e">
        <f t="array" ref="Q661">IF(O661="7",IF(P661="000","Sin región al ser un intermunicipal",INDEX(B!$C$2:$C$126,MATCH(EF!P661,B!$A$2:$A$126,0))),"Sin región al ser un ente Estatal")</f>
        <v>#N/A</v>
      </c>
      <c r="R661" s="31" t="e">
        <f t="array" ref="R661">IF(O661="7",IF(P661="000","N/A",INDEX(B!$D$2:$D$126,MATCH(EF!P661,B!$A$2:$A$126,0))),B!$D$127)</f>
        <v>#N/A</v>
      </c>
      <c r="S661" s="31" t="e">
        <f t="array" ref="S661">IF(O661="7",IF(P661="000","N/A",INDEX(B!$E$2:$E$126,MATCH(EF!P661,B!$A$2:$A$126,0))),B!$E$127)</f>
        <v>#N/A</v>
      </c>
    </row>
    <row r="662" spans="1:19" ht="15.75" customHeight="1">
      <c r="A662" s="23">
        <f>COUNTIF(A!$A$2:$A$1001,"&lt;="&amp;A!A662)</f>
        <v>0</v>
      </c>
      <c r="B662" s="24">
        <v>661</v>
      </c>
      <c r="C662" s="29" t="e">
        <f t="array" ref="C662">INDEX(A!$A$2:$A$1001,MATCH(EF!B662,EF!$A$2:$A$1001,0))</f>
        <v>#N/A</v>
      </c>
      <c r="D662" s="29" t="e">
        <f t="array" ref="D662">INDEX(A!$B$2:$B$1001,MATCH(EF!C662,A!$A$2:$A$1001,0))</f>
        <v>#N/A</v>
      </c>
      <c r="E662" s="29" t="e">
        <f t="array" ref="E662">INDEX(A!$C$2:$C$1001,MATCH(EF!C662,A!$A$2:$A$1001,0))</f>
        <v>#N/A</v>
      </c>
      <c r="F662" s="29" t="e">
        <f t="array" ref="F662">INDEX(A!$D$2:$D$1001,MATCH(EF!C662,A!$A$2:$A$1001,0))</f>
        <v>#N/A</v>
      </c>
      <c r="G662" s="29" t="e">
        <f t="array" ref="G662">INDEX(A!$E$2:$E$1001,MATCH(EF!C662,A!$A$2:$A$1001,0))</f>
        <v>#N/A</v>
      </c>
      <c r="H662" s="29" t="e">
        <f t="array" ref="H662">INDEX(A!$F$2:$F$1001,MATCH(EF!C662,A!$A$2:$A$1001,0))</f>
        <v>#N/A</v>
      </c>
      <c r="I662" s="29" t="e">
        <f t="array" ref="I662">INDEX(A!$G$2:$G$1001,MATCH(EF!C662,A!$A$2:$A$1001,0))</f>
        <v>#N/A</v>
      </c>
      <c r="J662" s="29" t="e">
        <f t="array" ref="J662">INDEX(A!$H$2:$H$1001,MATCH(EF!C662,A!$A$2:$A$1001,0))</f>
        <v>#N/A</v>
      </c>
      <c r="K662" s="29" t="e">
        <f t="array" ref="K662">INDEX(A!$I$2:$I$1001,MATCH(EF!C662,A!$A$2:$A$1001,0))</f>
        <v>#N/A</v>
      </c>
      <c r="L662" s="29" t="e">
        <f t="array" ref="L662">INDEX(A!$J$2:$J$1001,MATCH(EF!C662,A!$A$2:$A$1001,0))</f>
        <v>#N/A</v>
      </c>
      <c r="M662" s="29" t="e">
        <f t="array" ref="M662">INDEX(A!$K$2:$K$1001,MATCH(EF!C662,A!$A$2:$A$1001,0))</f>
        <v>#N/A</v>
      </c>
      <c r="N662" s="29" t="e">
        <f t="array" ref="N662">INDEX(A!$L$2:$L$1001,MATCH(EF!C662,A!$A$2:$A$1001,0))</f>
        <v>#N/A</v>
      </c>
      <c r="O662" s="30" t="e">
        <f t="shared" si="4"/>
        <v>#N/A</v>
      </c>
      <c r="P662" s="30" t="e">
        <f t="shared" si="5"/>
        <v>#N/A</v>
      </c>
      <c r="Q662" s="30" t="e">
        <f t="array" ref="Q662">IF(O662="7",IF(P662="000","Sin región al ser un intermunicipal",INDEX(B!$C$2:$C$126,MATCH(EF!P662,B!$A$2:$A$126,0))),"Sin región al ser un ente Estatal")</f>
        <v>#N/A</v>
      </c>
      <c r="R662" s="31" t="e">
        <f t="array" ref="R662">IF(O662="7",IF(P662="000","N/A",INDEX(B!$D$2:$D$126,MATCH(EF!P662,B!$A$2:$A$126,0))),B!$D$127)</f>
        <v>#N/A</v>
      </c>
      <c r="S662" s="31" t="e">
        <f t="array" ref="S662">IF(O662="7",IF(P662="000","N/A",INDEX(B!$E$2:$E$126,MATCH(EF!P662,B!$A$2:$A$126,0))),B!$E$127)</f>
        <v>#N/A</v>
      </c>
    </row>
    <row r="663" spans="1:19" ht="15.75" customHeight="1">
      <c r="A663" s="23">
        <f>COUNTIF(A!$A$2:$A$1001,"&lt;="&amp;A!A663)</f>
        <v>0</v>
      </c>
      <c r="B663" s="24">
        <v>662</v>
      </c>
      <c r="C663" s="29" t="e">
        <f t="array" ref="C663">INDEX(A!$A$2:$A$1001,MATCH(EF!B663,EF!$A$2:$A$1001,0))</f>
        <v>#N/A</v>
      </c>
      <c r="D663" s="29" t="e">
        <f t="array" ref="D663">INDEX(A!$B$2:$B$1001,MATCH(EF!C663,A!$A$2:$A$1001,0))</f>
        <v>#N/A</v>
      </c>
      <c r="E663" s="29" t="e">
        <f t="array" ref="E663">INDEX(A!$C$2:$C$1001,MATCH(EF!C663,A!$A$2:$A$1001,0))</f>
        <v>#N/A</v>
      </c>
      <c r="F663" s="29" t="e">
        <f t="array" ref="F663">INDEX(A!$D$2:$D$1001,MATCH(EF!C663,A!$A$2:$A$1001,0))</f>
        <v>#N/A</v>
      </c>
      <c r="G663" s="29" t="e">
        <f t="array" ref="G663">INDEX(A!$E$2:$E$1001,MATCH(EF!C663,A!$A$2:$A$1001,0))</f>
        <v>#N/A</v>
      </c>
      <c r="H663" s="29" t="e">
        <f t="array" ref="H663">INDEX(A!$F$2:$F$1001,MATCH(EF!C663,A!$A$2:$A$1001,0))</f>
        <v>#N/A</v>
      </c>
      <c r="I663" s="29" t="e">
        <f t="array" ref="I663">INDEX(A!$G$2:$G$1001,MATCH(EF!C663,A!$A$2:$A$1001,0))</f>
        <v>#N/A</v>
      </c>
      <c r="J663" s="29" t="e">
        <f t="array" ref="J663">INDEX(A!$H$2:$H$1001,MATCH(EF!C663,A!$A$2:$A$1001,0))</f>
        <v>#N/A</v>
      </c>
      <c r="K663" s="29" t="e">
        <f t="array" ref="K663">INDEX(A!$I$2:$I$1001,MATCH(EF!C663,A!$A$2:$A$1001,0))</f>
        <v>#N/A</v>
      </c>
      <c r="L663" s="29" t="e">
        <f t="array" ref="L663">INDEX(A!$J$2:$J$1001,MATCH(EF!C663,A!$A$2:$A$1001,0))</f>
        <v>#N/A</v>
      </c>
      <c r="M663" s="29" t="e">
        <f t="array" ref="M663">INDEX(A!$K$2:$K$1001,MATCH(EF!C663,A!$A$2:$A$1001,0))</f>
        <v>#N/A</v>
      </c>
      <c r="N663" s="29" t="e">
        <f t="array" ref="N663">INDEX(A!$L$2:$L$1001,MATCH(EF!C663,A!$A$2:$A$1001,0))</f>
        <v>#N/A</v>
      </c>
      <c r="O663" s="30" t="e">
        <f t="shared" si="4"/>
        <v>#N/A</v>
      </c>
      <c r="P663" s="30" t="e">
        <f t="shared" si="5"/>
        <v>#N/A</v>
      </c>
      <c r="Q663" s="30" t="e">
        <f t="array" ref="Q663">IF(O663="7",IF(P663="000","Sin región al ser un intermunicipal",INDEX(B!$C$2:$C$126,MATCH(EF!P663,B!$A$2:$A$126,0))),"Sin región al ser un ente Estatal")</f>
        <v>#N/A</v>
      </c>
      <c r="R663" s="31" t="e">
        <f t="array" ref="R663">IF(O663="7",IF(P663="000","N/A",INDEX(B!$D$2:$D$126,MATCH(EF!P663,B!$A$2:$A$126,0))),B!$D$127)</f>
        <v>#N/A</v>
      </c>
      <c r="S663" s="31" t="e">
        <f t="array" ref="S663">IF(O663="7",IF(P663="000","N/A",INDEX(B!$E$2:$E$126,MATCH(EF!P663,B!$A$2:$A$126,0))),B!$E$127)</f>
        <v>#N/A</v>
      </c>
    </row>
    <row r="664" spans="1:19" ht="15.75" customHeight="1">
      <c r="A664" s="23">
        <f>COUNTIF(A!$A$2:$A$1001,"&lt;="&amp;A!A664)</f>
        <v>0</v>
      </c>
      <c r="B664" s="24">
        <v>663</v>
      </c>
      <c r="C664" s="29" t="e">
        <f t="array" ref="C664">INDEX(A!$A$2:$A$1001,MATCH(EF!B664,EF!$A$2:$A$1001,0))</f>
        <v>#N/A</v>
      </c>
      <c r="D664" s="29" t="e">
        <f t="array" ref="D664">INDEX(A!$B$2:$B$1001,MATCH(EF!C664,A!$A$2:$A$1001,0))</f>
        <v>#N/A</v>
      </c>
      <c r="E664" s="29" t="e">
        <f t="array" ref="E664">INDEX(A!$C$2:$C$1001,MATCH(EF!C664,A!$A$2:$A$1001,0))</f>
        <v>#N/A</v>
      </c>
      <c r="F664" s="29" t="e">
        <f t="array" ref="F664">INDEX(A!$D$2:$D$1001,MATCH(EF!C664,A!$A$2:$A$1001,0))</f>
        <v>#N/A</v>
      </c>
      <c r="G664" s="29" t="e">
        <f t="array" ref="G664">INDEX(A!$E$2:$E$1001,MATCH(EF!C664,A!$A$2:$A$1001,0))</f>
        <v>#N/A</v>
      </c>
      <c r="H664" s="29" t="e">
        <f t="array" ref="H664">INDEX(A!$F$2:$F$1001,MATCH(EF!C664,A!$A$2:$A$1001,0))</f>
        <v>#N/A</v>
      </c>
      <c r="I664" s="29" t="e">
        <f t="array" ref="I664">INDEX(A!$G$2:$G$1001,MATCH(EF!C664,A!$A$2:$A$1001,0))</f>
        <v>#N/A</v>
      </c>
      <c r="J664" s="29" t="e">
        <f t="array" ref="J664">INDEX(A!$H$2:$H$1001,MATCH(EF!C664,A!$A$2:$A$1001,0))</f>
        <v>#N/A</v>
      </c>
      <c r="K664" s="29" t="e">
        <f t="array" ref="K664">INDEX(A!$I$2:$I$1001,MATCH(EF!C664,A!$A$2:$A$1001,0))</f>
        <v>#N/A</v>
      </c>
      <c r="L664" s="29" t="e">
        <f t="array" ref="L664">INDEX(A!$J$2:$J$1001,MATCH(EF!C664,A!$A$2:$A$1001,0))</f>
        <v>#N/A</v>
      </c>
      <c r="M664" s="29" t="e">
        <f t="array" ref="M664">INDEX(A!$K$2:$K$1001,MATCH(EF!C664,A!$A$2:$A$1001,0))</f>
        <v>#N/A</v>
      </c>
      <c r="N664" s="29" t="e">
        <f t="array" ref="N664">INDEX(A!$L$2:$L$1001,MATCH(EF!C664,A!$A$2:$A$1001,0))</f>
        <v>#N/A</v>
      </c>
      <c r="O664" s="30" t="e">
        <f t="shared" si="4"/>
        <v>#N/A</v>
      </c>
      <c r="P664" s="30" t="e">
        <f t="shared" si="5"/>
        <v>#N/A</v>
      </c>
      <c r="Q664" s="30" t="e">
        <f t="array" ref="Q664">IF(O664="7",IF(P664="000","Sin región al ser un intermunicipal",INDEX(B!$C$2:$C$126,MATCH(EF!P664,B!$A$2:$A$126,0))),"Sin región al ser un ente Estatal")</f>
        <v>#N/A</v>
      </c>
      <c r="R664" s="31" t="e">
        <f t="array" ref="R664">IF(O664="7",IF(P664="000","N/A",INDEX(B!$D$2:$D$126,MATCH(EF!P664,B!$A$2:$A$126,0))),B!$D$127)</f>
        <v>#N/A</v>
      </c>
      <c r="S664" s="31" t="e">
        <f t="array" ref="S664">IF(O664="7",IF(P664="000","N/A",INDEX(B!$E$2:$E$126,MATCH(EF!P664,B!$A$2:$A$126,0))),B!$E$127)</f>
        <v>#N/A</v>
      </c>
    </row>
    <row r="665" spans="1:19" ht="15.75" customHeight="1">
      <c r="A665" s="23">
        <f>COUNTIF(A!$A$2:$A$1001,"&lt;="&amp;A!A665)</f>
        <v>0</v>
      </c>
      <c r="B665" s="24">
        <v>664</v>
      </c>
      <c r="C665" s="29" t="e">
        <f t="array" ref="C665">INDEX(A!$A$2:$A$1001,MATCH(EF!B665,EF!$A$2:$A$1001,0))</f>
        <v>#N/A</v>
      </c>
      <c r="D665" s="29" t="e">
        <f t="array" ref="D665">INDEX(A!$B$2:$B$1001,MATCH(EF!C665,A!$A$2:$A$1001,0))</f>
        <v>#N/A</v>
      </c>
      <c r="E665" s="29" t="e">
        <f t="array" ref="E665">INDEX(A!$C$2:$C$1001,MATCH(EF!C665,A!$A$2:$A$1001,0))</f>
        <v>#N/A</v>
      </c>
      <c r="F665" s="29" t="e">
        <f t="array" ref="F665">INDEX(A!$D$2:$D$1001,MATCH(EF!C665,A!$A$2:$A$1001,0))</f>
        <v>#N/A</v>
      </c>
      <c r="G665" s="29" t="e">
        <f t="array" ref="G665">INDEX(A!$E$2:$E$1001,MATCH(EF!C665,A!$A$2:$A$1001,0))</f>
        <v>#N/A</v>
      </c>
      <c r="H665" s="29" t="e">
        <f t="array" ref="H665">INDEX(A!$F$2:$F$1001,MATCH(EF!C665,A!$A$2:$A$1001,0))</f>
        <v>#N/A</v>
      </c>
      <c r="I665" s="29" t="e">
        <f t="array" ref="I665">INDEX(A!$G$2:$G$1001,MATCH(EF!C665,A!$A$2:$A$1001,0))</f>
        <v>#N/A</v>
      </c>
      <c r="J665" s="29" t="e">
        <f t="array" ref="J665">INDEX(A!$H$2:$H$1001,MATCH(EF!C665,A!$A$2:$A$1001,0))</f>
        <v>#N/A</v>
      </c>
      <c r="K665" s="29" t="e">
        <f t="array" ref="K665">INDEX(A!$I$2:$I$1001,MATCH(EF!C665,A!$A$2:$A$1001,0))</f>
        <v>#N/A</v>
      </c>
      <c r="L665" s="29" t="e">
        <f t="array" ref="L665">INDEX(A!$J$2:$J$1001,MATCH(EF!C665,A!$A$2:$A$1001,0))</f>
        <v>#N/A</v>
      </c>
      <c r="M665" s="29" t="e">
        <f t="array" ref="M665">INDEX(A!$K$2:$K$1001,MATCH(EF!C665,A!$A$2:$A$1001,0))</f>
        <v>#N/A</v>
      </c>
      <c r="N665" s="29" t="e">
        <f t="array" ref="N665">INDEX(A!$L$2:$L$1001,MATCH(EF!C665,A!$A$2:$A$1001,0))</f>
        <v>#N/A</v>
      </c>
      <c r="O665" s="30" t="e">
        <f t="shared" si="4"/>
        <v>#N/A</v>
      </c>
      <c r="P665" s="30" t="e">
        <f t="shared" si="5"/>
        <v>#N/A</v>
      </c>
      <c r="Q665" s="30" t="e">
        <f t="array" ref="Q665">IF(O665="7",IF(P665="000","Sin región al ser un intermunicipal",INDEX(B!$C$2:$C$126,MATCH(EF!P665,B!$A$2:$A$126,0))),"Sin región al ser un ente Estatal")</f>
        <v>#N/A</v>
      </c>
      <c r="R665" s="31" t="e">
        <f t="array" ref="R665">IF(O665="7",IF(P665="000","N/A",INDEX(B!$D$2:$D$126,MATCH(EF!P665,B!$A$2:$A$126,0))),B!$D$127)</f>
        <v>#N/A</v>
      </c>
      <c r="S665" s="31" t="e">
        <f t="array" ref="S665">IF(O665="7",IF(P665="000","N/A",INDEX(B!$E$2:$E$126,MATCH(EF!P665,B!$A$2:$A$126,0))),B!$E$127)</f>
        <v>#N/A</v>
      </c>
    </row>
    <row r="666" spans="1:19" ht="15.75" customHeight="1">
      <c r="A666" s="23">
        <f>COUNTIF(A!$A$2:$A$1001,"&lt;="&amp;A!A666)</f>
        <v>0</v>
      </c>
      <c r="B666" s="24">
        <v>665</v>
      </c>
      <c r="C666" s="29" t="e">
        <f t="array" ref="C666">INDEX(A!$A$2:$A$1001,MATCH(EF!B666,EF!$A$2:$A$1001,0))</f>
        <v>#N/A</v>
      </c>
      <c r="D666" s="29" t="e">
        <f t="array" ref="D666">INDEX(A!$B$2:$B$1001,MATCH(EF!C666,A!$A$2:$A$1001,0))</f>
        <v>#N/A</v>
      </c>
      <c r="E666" s="29" t="e">
        <f t="array" ref="E666">INDEX(A!$C$2:$C$1001,MATCH(EF!C666,A!$A$2:$A$1001,0))</f>
        <v>#N/A</v>
      </c>
      <c r="F666" s="29" t="e">
        <f t="array" ref="F666">INDEX(A!$D$2:$D$1001,MATCH(EF!C666,A!$A$2:$A$1001,0))</f>
        <v>#N/A</v>
      </c>
      <c r="G666" s="29" t="e">
        <f t="array" ref="G666">INDEX(A!$E$2:$E$1001,MATCH(EF!C666,A!$A$2:$A$1001,0))</f>
        <v>#N/A</v>
      </c>
      <c r="H666" s="29" t="e">
        <f t="array" ref="H666">INDEX(A!$F$2:$F$1001,MATCH(EF!C666,A!$A$2:$A$1001,0))</f>
        <v>#N/A</v>
      </c>
      <c r="I666" s="29" t="e">
        <f t="array" ref="I666">INDEX(A!$G$2:$G$1001,MATCH(EF!C666,A!$A$2:$A$1001,0))</f>
        <v>#N/A</v>
      </c>
      <c r="J666" s="29" t="e">
        <f t="array" ref="J666">INDEX(A!$H$2:$H$1001,MATCH(EF!C666,A!$A$2:$A$1001,0))</f>
        <v>#N/A</v>
      </c>
      <c r="K666" s="29" t="e">
        <f t="array" ref="K666">INDEX(A!$I$2:$I$1001,MATCH(EF!C666,A!$A$2:$A$1001,0))</f>
        <v>#N/A</v>
      </c>
      <c r="L666" s="29" t="e">
        <f t="array" ref="L666">INDEX(A!$J$2:$J$1001,MATCH(EF!C666,A!$A$2:$A$1001,0))</f>
        <v>#N/A</v>
      </c>
      <c r="M666" s="29" t="e">
        <f t="array" ref="M666">INDEX(A!$K$2:$K$1001,MATCH(EF!C666,A!$A$2:$A$1001,0))</f>
        <v>#N/A</v>
      </c>
      <c r="N666" s="29" t="e">
        <f t="array" ref="N666">INDEX(A!$L$2:$L$1001,MATCH(EF!C666,A!$A$2:$A$1001,0))</f>
        <v>#N/A</v>
      </c>
      <c r="O666" s="30" t="e">
        <f t="shared" si="4"/>
        <v>#N/A</v>
      </c>
      <c r="P666" s="30" t="e">
        <f t="shared" si="5"/>
        <v>#N/A</v>
      </c>
      <c r="Q666" s="30" t="e">
        <f t="array" ref="Q666">IF(O666="7",IF(P666="000","Sin región al ser un intermunicipal",INDEX(B!$C$2:$C$126,MATCH(EF!P666,B!$A$2:$A$126,0))),"Sin región al ser un ente Estatal")</f>
        <v>#N/A</v>
      </c>
      <c r="R666" s="31" t="e">
        <f t="array" ref="R666">IF(O666="7",IF(P666="000","N/A",INDEX(B!$D$2:$D$126,MATCH(EF!P666,B!$A$2:$A$126,0))),B!$D$127)</f>
        <v>#N/A</v>
      </c>
      <c r="S666" s="31" t="e">
        <f t="array" ref="S666">IF(O666="7",IF(P666="000","N/A",INDEX(B!$E$2:$E$126,MATCH(EF!P666,B!$A$2:$A$126,0))),B!$E$127)</f>
        <v>#N/A</v>
      </c>
    </row>
    <row r="667" spans="1:19" ht="15.75" customHeight="1">
      <c r="A667" s="23">
        <f>COUNTIF(A!$A$2:$A$1001,"&lt;="&amp;A!A667)</f>
        <v>0</v>
      </c>
      <c r="B667" s="24">
        <v>666</v>
      </c>
      <c r="C667" s="29" t="e">
        <f t="array" ref="C667">INDEX(A!$A$2:$A$1001,MATCH(EF!B667,EF!$A$2:$A$1001,0))</f>
        <v>#N/A</v>
      </c>
      <c r="D667" s="29" t="e">
        <f t="array" ref="D667">INDEX(A!$B$2:$B$1001,MATCH(EF!C667,A!$A$2:$A$1001,0))</f>
        <v>#N/A</v>
      </c>
      <c r="E667" s="29" t="e">
        <f t="array" ref="E667">INDEX(A!$C$2:$C$1001,MATCH(EF!C667,A!$A$2:$A$1001,0))</f>
        <v>#N/A</v>
      </c>
      <c r="F667" s="29" t="e">
        <f t="array" ref="F667">INDEX(A!$D$2:$D$1001,MATCH(EF!C667,A!$A$2:$A$1001,0))</f>
        <v>#N/A</v>
      </c>
      <c r="G667" s="29" t="e">
        <f t="array" ref="G667">INDEX(A!$E$2:$E$1001,MATCH(EF!C667,A!$A$2:$A$1001,0))</f>
        <v>#N/A</v>
      </c>
      <c r="H667" s="29" t="e">
        <f t="array" ref="H667">INDEX(A!$F$2:$F$1001,MATCH(EF!C667,A!$A$2:$A$1001,0))</f>
        <v>#N/A</v>
      </c>
      <c r="I667" s="29" t="e">
        <f t="array" ref="I667">INDEX(A!$G$2:$G$1001,MATCH(EF!C667,A!$A$2:$A$1001,0))</f>
        <v>#N/A</v>
      </c>
      <c r="J667" s="29" t="e">
        <f t="array" ref="J667">INDEX(A!$H$2:$H$1001,MATCH(EF!C667,A!$A$2:$A$1001,0))</f>
        <v>#N/A</v>
      </c>
      <c r="K667" s="29" t="e">
        <f t="array" ref="K667">INDEX(A!$I$2:$I$1001,MATCH(EF!C667,A!$A$2:$A$1001,0))</f>
        <v>#N/A</v>
      </c>
      <c r="L667" s="29" t="e">
        <f t="array" ref="L667">INDEX(A!$J$2:$J$1001,MATCH(EF!C667,A!$A$2:$A$1001,0))</f>
        <v>#N/A</v>
      </c>
      <c r="M667" s="29" t="e">
        <f t="array" ref="M667">INDEX(A!$K$2:$K$1001,MATCH(EF!C667,A!$A$2:$A$1001,0))</f>
        <v>#N/A</v>
      </c>
      <c r="N667" s="29" t="e">
        <f t="array" ref="N667">INDEX(A!$L$2:$L$1001,MATCH(EF!C667,A!$A$2:$A$1001,0))</f>
        <v>#N/A</v>
      </c>
      <c r="O667" s="30" t="e">
        <f t="shared" si="4"/>
        <v>#N/A</v>
      </c>
      <c r="P667" s="30" t="e">
        <f t="shared" si="5"/>
        <v>#N/A</v>
      </c>
      <c r="Q667" s="30" t="e">
        <f t="array" ref="Q667">IF(O667="7",IF(P667="000","Sin región al ser un intermunicipal",INDEX(B!$C$2:$C$126,MATCH(EF!P667,B!$A$2:$A$126,0))),"Sin región al ser un ente Estatal")</f>
        <v>#N/A</v>
      </c>
      <c r="R667" s="31" t="e">
        <f t="array" ref="R667">IF(O667="7",IF(P667="000","N/A",INDEX(B!$D$2:$D$126,MATCH(EF!P667,B!$A$2:$A$126,0))),B!$D$127)</f>
        <v>#N/A</v>
      </c>
      <c r="S667" s="31" t="e">
        <f t="array" ref="S667">IF(O667="7",IF(P667="000","N/A",INDEX(B!$E$2:$E$126,MATCH(EF!P667,B!$A$2:$A$126,0))),B!$E$127)</f>
        <v>#N/A</v>
      </c>
    </row>
    <row r="668" spans="1:19" ht="15.75" customHeight="1">
      <c r="A668" s="23">
        <f>COUNTIF(A!$A$2:$A$1001,"&lt;="&amp;A!A668)</f>
        <v>0</v>
      </c>
      <c r="B668" s="24">
        <v>667</v>
      </c>
      <c r="C668" s="29" t="e">
        <f t="array" ref="C668">INDEX(A!$A$2:$A$1001,MATCH(EF!B668,EF!$A$2:$A$1001,0))</f>
        <v>#N/A</v>
      </c>
      <c r="D668" s="29" t="e">
        <f t="array" ref="D668">INDEX(A!$B$2:$B$1001,MATCH(EF!C668,A!$A$2:$A$1001,0))</f>
        <v>#N/A</v>
      </c>
      <c r="E668" s="29" t="e">
        <f t="array" ref="E668">INDEX(A!$C$2:$C$1001,MATCH(EF!C668,A!$A$2:$A$1001,0))</f>
        <v>#N/A</v>
      </c>
      <c r="F668" s="29" t="e">
        <f t="array" ref="F668">INDEX(A!$D$2:$D$1001,MATCH(EF!C668,A!$A$2:$A$1001,0))</f>
        <v>#N/A</v>
      </c>
      <c r="G668" s="29" t="e">
        <f t="array" ref="G668">INDEX(A!$E$2:$E$1001,MATCH(EF!C668,A!$A$2:$A$1001,0))</f>
        <v>#N/A</v>
      </c>
      <c r="H668" s="29" t="e">
        <f t="array" ref="H668">INDEX(A!$F$2:$F$1001,MATCH(EF!C668,A!$A$2:$A$1001,0))</f>
        <v>#N/A</v>
      </c>
      <c r="I668" s="29" t="e">
        <f t="array" ref="I668">INDEX(A!$G$2:$G$1001,MATCH(EF!C668,A!$A$2:$A$1001,0))</f>
        <v>#N/A</v>
      </c>
      <c r="J668" s="29" t="e">
        <f t="array" ref="J668">INDEX(A!$H$2:$H$1001,MATCH(EF!C668,A!$A$2:$A$1001,0))</f>
        <v>#N/A</v>
      </c>
      <c r="K668" s="29" t="e">
        <f t="array" ref="K668">INDEX(A!$I$2:$I$1001,MATCH(EF!C668,A!$A$2:$A$1001,0))</f>
        <v>#N/A</v>
      </c>
      <c r="L668" s="29" t="e">
        <f t="array" ref="L668">INDEX(A!$J$2:$J$1001,MATCH(EF!C668,A!$A$2:$A$1001,0))</f>
        <v>#N/A</v>
      </c>
      <c r="M668" s="29" t="e">
        <f t="array" ref="M668">INDEX(A!$K$2:$K$1001,MATCH(EF!C668,A!$A$2:$A$1001,0))</f>
        <v>#N/A</v>
      </c>
      <c r="N668" s="29" t="e">
        <f t="array" ref="N668">INDEX(A!$L$2:$L$1001,MATCH(EF!C668,A!$A$2:$A$1001,0))</f>
        <v>#N/A</v>
      </c>
      <c r="O668" s="30" t="e">
        <f t="shared" si="4"/>
        <v>#N/A</v>
      </c>
      <c r="P668" s="30" t="e">
        <f t="shared" si="5"/>
        <v>#N/A</v>
      </c>
      <c r="Q668" s="30" t="e">
        <f t="array" ref="Q668">IF(O668="7",IF(P668="000","Sin región al ser un intermunicipal",INDEX(B!$C$2:$C$126,MATCH(EF!P668,B!$A$2:$A$126,0))),"Sin región al ser un ente Estatal")</f>
        <v>#N/A</v>
      </c>
      <c r="R668" s="31" t="e">
        <f t="array" ref="R668">IF(O668="7",IF(P668="000","N/A",INDEX(B!$D$2:$D$126,MATCH(EF!P668,B!$A$2:$A$126,0))),B!$D$127)</f>
        <v>#N/A</v>
      </c>
      <c r="S668" s="31" t="e">
        <f t="array" ref="S668">IF(O668="7",IF(P668="000","N/A",INDEX(B!$E$2:$E$126,MATCH(EF!P668,B!$A$2:$A$126,0))),B!$E$127)</f>
        <v>#N/A</v>
      </c>
    </row>
    <row r="669" spans="1:19" ht="15.75" customHeight="1">
      <c r="A669" s="23">
        <f>COUNTIF(A!$A$2:$A$1001,"&lt;="&amp;A!A669)</f>
        <v>0</v>
      </c>
      <c r="B669" s="24">
        <v>668</v>
      </c>
      <c r="C669" s="29" t="e">
        <f t="array" ref="C669">INDEX(A!$A$2:$A$1001,MATCH(EF!B669,EF!$A$2:$A$1001,0))</f>
        <v>#N/A</v>
      </c>
      <c r="D669" s="29" t="e">
        <f t="array" ref="D669">INDEX(A!$B$2:$B$1001,MATCH(EF!C669,A!$A$2:$A$1001,0))</f>
        <v>#N/A</v>
      </c>
      <c r="E669" s="29" t="e">
        <f t="array" ref="E669">INDEX(A!$C$2:$C$1001,MATCH(EF!C669,A!$A$2:$A$1001,0))</f>
        <v>#N/A</v>
      </c>
      <c r="F669" s="29" t="e">
        <f t="array" ref="F669">INDEX(A!$D$2:$D$1001,MATCH(EF!C669,A!$A$2:$A$1001,0))</f>
        <v>#N/A</v>
      </c>
      <c r="G669" s="29" t="e">
        <f t="array" ref="G669">INDEX(A!$E$2:$E$1001,MATCH(EF!C669,A!$A$2:$A$1001,0))</f>
        <v>#N/A</v>
      </c>
      <c r="H669" s="29" t="e">
        <f t="array" ref="H669">INDEX(A!$F$2:$F$1001,MATCH(EF!C669,A!$A$2:$A$1001,0))</f>
        <v>#N/A</v>
      </c>
      <c r="I669" s="29" t="e">
        <f t="array" ref="I669">INDEX(A!$G$2:$G$1001,MATCH(EF!C669,A!$A$2:$A$1001,0))</f>
        <v>#N/A</v>
      </c>
      <c r="J669" s="29" t="e">
        <f t="array" ref="J669">INDEX(A!$H$2:$H$1001,MATCH(EF!C669,A!$A$2:$A$1001,0))</f>
        <v>#N/A</v>
      </c>
      <c r="K669" s="29" t="e">
        <f t="array" ref="K669">INDEX(A!$I$2:$I$1001,MATCH(EF!C669,A!$A$2:$A$1001,0))</f>
        <v>#N/A</v>
      </c>
      <c r="L669" s="29" t="e">
        <f t="array" ref="L669">INDEX(A!$J$2:$J$1001,MATCH(EF!C669,A!$A$2:$A$1001,0))</f>
        <v>#N/A</v>
      </c>
      <c r="M669" s="29" t="e">
        <f t="array" ref="M669">INDEX(A!$K$2:$K$1001,MATCH(EF!C669,A!$A$2:$A$1001,0))</f>
        <v>#N/A</v>
      </c>
      <c r="N669" s="29" t="e">
        <f t="array" ref="N669">INDEX(A!$L$2:$L$1001,MATCH(EF!C669,A!$A$2:$A$1001,0))</f>
        <v>#N/A</v>
      </c>
      <c r="O669" s="30" t="e">
        <f t="shared" si="4"/>
        <v>#N/A</v>
      </c>
      <c r="P669" s="30" t="e">
        <f t="shared" si="5"/>
        <v>#N/A</v>
      </c>
      <c r="Q669" s="30" t="e">
        <f t="array" ref="Q669">IF(O669="7",IF(P669="000","Sin región al ser un intermunicipal",INDEX(B!$C$2:$C$126,MATCH(EF!P669,B!$A$2:$A$126,0))),"Sin región al ser un ente Estatal")</f>
        <v>#N/A</v>
      </c>
      <c r="R669" s="31" t="e">
        <f t="array" ref="R669">IF(O669="7",IF(P669="000","N/A",INDEX(B!$D$2:$D$126,MATCH(EF!P669,B!$A$2:$A$126,0))),B!$D$127)</f>
        <v>#N/A</v>
      </c>
      <c r="S669" s="31" t="e">
        <f t="array" ref="S669">IF(O669="7",IF(P669="000","N/A",INDEX(B!$E$2:$E$126,MATCH(EF!P669,B!$A$2:$A$126,0))),B!$E$127)</f>
        <v>#N/A</v>
      </c>
    </row>
    <row r="670" spans="1:19" ht="15.75" customHeight="1">
      <c r="A670" s="23">
        <f>COUNTIF(A!$A$2:$A$1001,"&lt;="&amp;A!A670)</f>
        <v>0</v>
      </c>
      <c r="B670" s="24">
        <v>669</v>
      </c>
      <c r="C670" s="29" t="e">
        <f t="array" ref="C670">INDEX(A!$A$2:$A$1001,MATCH(EF!B670,EF!$A$2:$A$1001,0))</f>
        <v>#N/A</v>
      </c>
      <c r="D670" s="29" t="e">
        <f t="array" ref="D670">INDEX(A!$B$2:$B$1001,MATCH(EF!C670,A!$A$2:$A$1001,0))</f>
        <v>#N/A</v>
      </c>
      <c r="E670" s="29" t="e">
        <f t="array" ref="E670">INDEX(A!$C$2:$C$1001,MATCH(EF!C670,A!$A$2:$A$1001,0))</f>
        <v>#N/A</v>
      </c>
      <c r="F670" s="29" t="e">
        <f t="array" ref="F670">INDEX(A!$D$2:$D$1001,MATCH(EF!C670,A!$A$2:$A$1001,0))</f>
        <v>#N/A</v>
      </c>
      <c r="G670" s="29" t="e">
        <f t="array" ref="G670">INDEX(A!$E$2:$E$1001,MATCH(EF!C670,A!$A$2:$A$1001,0))</f>
        <v>#N/A</v>
      </c>
      <c r="H670" s="29" t="e">
        <f t="array" ref="H670">INDEX(A!$F$2:$F$1001,MATCH(EF!C670,A!$A$2:$A$1001,0))</f>
        <v>#N/A</v>
      </c>
      <c r="I670" s="29" t="e">
        <f t="array" ref="I670">INDEX(A!$G$2:$G$1001,MATCH(EF!C670,A!$A$2:$A$1001,0))</f>
        <v>#N/A</v>
      </c>
      <c r="J670" s="29" t="e">
        <f t="array" ref="J670">INDEX(A!$H$2:$H$1001,MATCH(EF!C670,A!$A$2:$A$1001,0))</f>
        <v>#N/A</v>
      </c>
      <c r="K670" s="29" t="e">
        <f t="array" ref="K670">INDEX(A!$I$2:$I$1001,MATCH(EF!C670,A!$A$2:$A$1001,0))</f>
        <v>#N/A</v>
      </c>
      <c r="L670" s="29" t="e">
        <f t="array" ref="L670">INDEX(A!$J$2:$J$1001,MATCH(EF!C670,A!$A$2:$A$1001,0))</f>
        <v>#N/A</v>
      </c>
      <c r="M670" s="29" t="e">
        <f t="array" ref="M670">INDEX(A!$K$2:$K$1001,MATCH(EF!C670,A!$A$2:$A$1001,0))</f>
        <v>#N/A</v>
      </c>
      <c r="N670" s="29" t="e">
        <f t="array" ref="N670">INDEX(A!$L$2:$L$1001,MATCH(EF!C670,A!$A$2:$A$1001,0))</f>
        <v>#N/A</v>
      </c>
      <c r="O670" s="30" t="e">
        <f t="shared" si="4"/>
        <v>#N/A</v>
      </c>
      <c r="P670" s="30" t="e">
        <f t="shared" si="5"/>
        <v>#N/A</v>
      </c>
      <c r="Q670" s="30" t="e">
        <f t="array" ref="Q670">IF(O670="7",IF(P670="000","Sin región al ser un intermunicipal",INDEX(B!$C$2:$C$126,MATCH(EF!P670,B!$A$2:$A$126,0))),"Sin región al ser un ente Estatal")</f>
        <v>#N/A</v>
      </c>
      <c r="R670" s="31" t="e">
        <f t="array" ref="R670">IF(O670="7",IF(P670="000","N/A",INDEX(B!$D$2:$D$126,MATCH(EF!P670,B!$A$2:$A$126,0))),B!$D$127)</f>
        <v>#N/A</v>
      </c>
      <c r="S670" s="31" t="e">
        <f t="array" ref="S670">IF(O670="7",IF(P670="000","N/A",INDEX(B!$E$2:$E$126,MATCH(EF!P670,B!$A$2:$A$126,0))),B!$E$127)</f>
        <v>#N/A</v>
      </c>
    </row>
    <row r="671" spans="1:19" ht="15.75" customHeight="1">
      <c r="A671" s="23">
        <f>COUNTIF(A!$A$2:$A$1001,"&lt;="&amp;A!A671)</f>
        <v>0</v>
      </c>
      <c r="B671" s="24">
        <v>670</v>
      </c>
      <c r="C671" s="29" t="e">
        <f t="array" ref="C671">INDEX(A!$A$2:$A$1001,MATCH(EF!B671,EF!$A$2:$A$1001,0))</f>
        <v>#N/A</v>
      </c>
      <c r="D671" s="29" t="e">
        <f t="array" ref="D671">INDEX(A!$B$2:$B$1001,MATCH(EF!C671,A!$A$2:$A$1001,0))</f>
        <v>#N/A</v>
      </c>
      <c r="E671" s="29" t="e">
        <f t="array" ref="E671">INDEX(A!$C$2:$C$1001,MATCH(EF!C671,A!$A$2:$A$1001,0))</f>
        <v>#N/A</v>
      </c>
      <c r="F671" s="29" t="e">
        <f t="array" ref="F671">INDEX(A!$D$2:$D$1001,MATCH(EF!C671,A!$A$2:$A$1001,0))</f>
        <v>#N/A</v>
      </c>
      <c r="G671" s="29" t="e">
        <f t="array" ref="G671">INDEX(A!$E$2:$E$1001,MATCH(EF!C671,A!$A$2:$A$1001,0))</f>
        <v>#N/A</v>
      </c>
      <c r="H671" s="29" t="e">
        <f t="array" ref="H671">INDEX(A!$F$2:$F$1001,MATCH(EF!C671,A!$A$2:$A$1001,0))</f>
        <v>#N/A</v>
      </c>
      <c r="I671" s="29" t="e">
        <f t="array" ref="I671">INDEX(A!$G$2:$G$1001,MATCH(EF!C671,A!$A$2:$A$1001,0))</f>
        <v>#N/A</v>
      </c>
      <c r="J671" s="29" t="e">
        <f t="array" ref="J671">INDEX(A!$H$2:$H$1001,MATCH(EF!C671,A!$A$2:$A$1001,0))</f>
        <v>#N/A</v>
      </c>
      <c r="K671" s="29" t="e">
        <f t="array" ref="K671">INDEX(A!$I$2:$I$1001,MATCH(EF!C671,A!$A$2:$A$1001,0))</f>
        <v>#N/A</v>
      </c>
      <c r="L671" s="29" t="e">
        <f t="array" ref="L671">INDEX(A!$J$2:$J$1001,MATCH(EF!C671,A!$A$2:$A$1001,0))</f>
        <v>#N/A</v>
      </c>
      <c r="M671" s="29" t="e">
        <f t="array" ref="M671">INDEX(A!$K$2:$K$1001,MATCH(EF!C671,A!$A$2:$A$1001,0))</f>
        <v>#N/A</v>
      </c>
      <c r="N671" s="29" t="e">
        <f t="array" ref="N671">INDEX(A!$L$2:$L$1001,MATCH(EF!C671,A!$A$2:$A$1001,0))</f>
        <v>#N/A</v>
      </c>
      <c r="O671" s="30" t="e">
        <f t="shared" si="4"/>
        <v>#N/A</v>
      </c>
      <c r="P671" s="30" t="e">
        <f t="shared" si="5"/>
        <v>#N/A</v>
      </c>
      <c r="Q671" s="30" t="e">
        <f t="array" ref="Q671">IF(O671="7",IF(P671="000","Sin región al ser un intermunicipal",INDEX(B!$C$2:$C$126,MATCH(EF!P671,B!$A$2:$A$126,0))),"Sin región al ser un ente Estatal")</f>
        <v>#N/A</v>
      </c>
      <c r="R671" s="31" t="e">
        <f t="array" ref="R671">IF(O671="7",IF(P671="000","N/A",INDEX(B!$D$2:$D$126,MATCH(EF!P671,B!$A$2:$A$126,0))),B!$D$127)</f>
        <v>#N/A</v>
      </c>
      <c r="S671" s="31" t="e">
        <f t="array" ref="S671">IF(O671="7",IF(P671="000","N/A",INDEX(B!$E$2:$E$126,MATCH(EF!P671,B!$A$2:$A$126,0))),B!$E$127)</f>
        <v>#N/A</v>
      </c>
    </row>
    <row r="672" spans="1:19" ht="15.75" customHeight="1">
      <c r="A672" s="23">
        <f>COUNTIF(A!$A$2:$A$1001,"&lt;="&amp;A!A672)</f>
        <v>0</v>
      </c>
      <c r="B672" s="24">
        <v>671</v>
      </c>
      <c r="C672" s="29" t="e">
        <f t="array" ref="C672">INDEX(A!$A$2:$A$1001,MATCH(EF!B672,EF!$A$2:$A$1001,0))</f>
        <v>#N/A</v>
      </c>
      <c r="D672" s="29" t="e">
        <f t="array" ref="D672">INDEX(A!$B$2:$B$1001,MATCH(EF!C672,A!$A$2:$A$1001,0))</f>
        <v>#N/A</v>
      </c>
      <c r="E672" s="29" t="e">
        <f t="array" ref="E672">INDEX(A!$C$2:$C$1001,MATCH(EF!C672,A!$A$2:$A$1001,0))</f>
        <v>#N/A</v>
      </c>
      <c r="F672" s="29" t="e">
        <f t="array" ref="F672">INDEX(A!$D$2:$D$1001,MATCH(EF!C672,A!$A$2:$A$1001,0))</f>
        <v>#N/A</v>
      </c>
      <c r="G672" s="29" t="e">
        <f t="array" ref="G672">INDEX(A!$E$2:$E$1001,MATCH(EF!C672,A!$A$2:$A$1001,0))</f>
        <v>#N/A</v>
      </c>
      <c r="H672" s="29" t="e">
        <f t="array" ref="H672">INDEX(A!$F$2:$F$1001,MATCH(EF!C672,A!$A$2:$A$1001,0))</f>
        <v>#N/A</v>
      </c>
      <c r="I672" s="29" t="e">
        <f t="array" ref="I672">INDEX(A!$G$2:$G$1001,MATCH(EF!C672,A!$A$2:$A$1001,0))</f>
        <v>#N/A</v>
      </c>
      <c r="J672" s="29" t="e">
        <f t="array" ref="J672">INDEX(A!$H$2:$H$1001,MATCH(EF!C672,A!$A$2:$A$1001,0))</f>
        <v>#N/A</v>
      </c>
      <c r="K672" s="29" t="e">
        <f t="array" ref="K672">INDEX(A!$I$2:$I$1001,MATCH(EF!C672,A!$A$2:$A$1001,0))</f>
        <v>#N/A</v>
      </c>
      <c r="L672" s="29" t="e">
        <f t="array" ref="L672">INDEX(A!$J$2:$J$1001,MATCH(EF!C672,A!$A$2:$A$1001,0))</f>
        <v>#N/A</v>
      </c>
      <c r="M672" s="29" t="e">
        <f t="array" ref="M672">INDEX(A!$K$2:$K$1001,MATCH(EF!C672,A!$A$2:$A$1001,0))</f>
        <v>#N/A</v>
      </c>
      <c r="N672" s="29" t="e">
        <f t="array" ref="N672">INDEX(A!$L$2:$L$1001,MATCH(EF!C672,A!$A$2:$A$1001,0))</f>
        <v>#N/A</v>
      </c>
      <c r="O672" s="30" t="e">
        <f t="shared" si="4"/>
        <v>#N/A</v>
      </c>
      <c r="P672" s="30" t="e">
        <f t="shared" si="5"/>
        <v>#N/A</v>
      </c>
      <c r="Q672" s="30" t="e">
        <f t="array" ref="Q672">IF(O672="7",IF(P672="000","Sin región al ser un intermunicipal",INDEX(B!$C$2:$C$126,MATCH(EF!P672,B!$A$2:$A$126,0))),"Sin región al ser un ente Estatal")</f>
        <v>#N/A</v>
      </c>
      <c r="R672" s="31" t="e">
        <f t="array" ref="R672">IF(O672="7",IF(P672="000","N/A",INDEX(B!$D$2:$D$126,MATCH(EF!P672,B!$A$2:$A$126,0))),B!$D$127)</f>
        <v>#N/A</v>
      </c>
      <c r="S672" s="31" t="e">
        <f t="array" ref="S672">IF(O672="7",IF(P672="000","N/A",INDEX(B!$E$2:$E$126,MATCH(EF!P672,B!$A$2:$A$126,0))),B!$E$127)</f>
        <v>#N/A</v>
      </c>
    </row>
    <row r="673" spans="1:19" ht="15.75" customHeight="1">
      <c r="A673" s="23">
        <f>COUNTIF(A!$A$2:$A$1001,"&lt;="&amp;A!A673)</f>
        <v>0</v>
      </c>
      <c r="B673" s="24">
        <v>672</v>
      </c>
      <c r="C673" s="29" t="e">
        <f t="array" ref="C673">INDEX(A!$A$2:$A$1001,MATCH(EF!B673,EF!$A$2:$A$1001,0))</f>
        <v>#N/A</v>
      </c>
      <c r="D673" s="29" t="e">
        <f t="array" ref="D673">INDEX(A!$B$2:$B$1001,MATCH(EF!C673,A!$A$2:$A$1001,0))</f>
        <v>#N/A</v>
      </c>
      <c r="E673" s="29" t="e">
        <f t="array" ref="E673">INDEX(A!$C$2:$C$1001,MATCH(EF!C673,A!$A$2:$A$1001,0))</f>
        <v>#N/A</v>
      </c>
      <c r="F673" s="29" t="e">
        <f t="array" ref="F673">INDEX(A!$D$2:$D$1001,MATCH(EF!C673,A!$A$2:$A$1001,0))</f>
        <v>#N/A</v>
      </c>
      <c r="G673" s="29" t="e">
        <f t="array" ref="G673">INDEX(A!$E$2:$E$1001,MATCH(EF!C673,A!$A$2:$A$1001,0))</f>
        <v>#N/A</v>
      </c>
      <c r="H673" s="29" t="e">
        <f t="array" ref="H673">INDEX(A!$F$2:$F$1001,MATCH(EF!C673,A!$A$2:$A$1001,0))</f>
        <v>#N/A</v>
      </c>
      <c r="I673" s="29" t="e">
        <f t="array" ref="I673">INDEX(A!$G$2:$G$1001,MATCH(EF!C673,A!$A$2:$A$1001,0))</f>
        <v>#N/A</v>
      </c>
      <c r="J673" s="29" t="e">
        <f t="array" ref="J673">INDEX(A!$H$2:$H$1001,MATCH(EF!C673,A!$A$2:$A$1001,0))</f>
        <v>#N/A</v>
      </c>
      <c r="K673" s="29" t="e">
        <f t="array" ref="K673">INDEX(A!$I$2:$I$1001,MATCH(EF!C673,A!$A$2:$A$1001,0))</f>
        <v>#N/A</v>
      </c>
      <c r="L673" s="29" t="e">
        <f t="array" ref="L673">INDEX(A!$J$2:$J$1001,MATCH(EF!C673,A!$A$2:$A$1001,0))</f>
        <v>#N/A</v>
      </c>
      <c r="M673" s="29" t="e">
        <f t="array" ref="M673">INDEX(A!$K$2:$K$1001,MATCH(EF!C673,A!$A$2:$A$1001,0))</f>
        <v>#N/A</v>
      </c>
      <c r="N673" s="29" t="e">
        <f t="array" ref="N673">INDEX(A!$L$2:$L$1001,MATCH(EF!C673,A!$A$2:$A$1001,0))</f>
        <v>#N/A</v>
      </c>
      <c r="O673" s="30" t="e">
        <f t="shared" si="4"/>
        <v>#N/A</v>
      </c>
      <c r="P673" s="30" t="e">
        <f t="shared" si="5"/>
        <v>#N/A</v>
      </c>
      <c r="Q673" s="30" t="e">
        <f t="array" ref="Q673">IF(O673="7",IF(P673="000","Sin región al ser un intermunicipal",INDEX(B!$C$2:$C$126,MATCH(EF!P673,B!$A$2:$A$126,0))),"Sin región al ser un ente Estatal")</f>
        <v>#N/A</v>
      </c>
      <c r="R673" s="31" t="e">
        <f t="array" ref="R673">IF(O673="7",IF(P673="000","N/A",INDEX(B!$D$2:$D$126,MATCH(EF!P673,B!$A$2:$A$126,0))),B!$D$127)</f>
        <v>#N/A</v>
      </c>
      <c r="S673" s="31" t="e">
        <f t="array" ref="S673">IF(O673="7",IF(P673="000","N/A",INDEX(B!$E$2:$E$126,MATCH(EF!P673,B!$A$2:$A$126,0))),B!$E$127)</f>
        <v>#N/A</v>
      </c>
    </row>
    <row r="674" spans="1:19" ht="15.75" customHeight="1">
      <c r="A674" s="23">
        <f>COUNTIF(A!$A$2:$A$1001,"&lt;="&amp;A!A674)</f>
        <v>0</v>
      </c>
      <c r="B674" s="24">
        <v>673</v>
      </c>
      <c r="C674" s="29" t="e">
        <f t="array" ref="C674">INDEX(A!$A$2:$A$1001,MATCH(EF!B674,EF!$A$2:$A$1001,0))</f>
        <v>#N/A</v>
      </c>
      <c r="D674" s="29" t="e">
        <f t="array" ref="D674">INDEX(A!$B$2:$B$1001,MATCH(EF!C674,A!$A$2:$A$1001,0))</f>
        <v>#N/A</v>
      </c>
      <c r="E674" s="29" t="e">
        <f t="array" ref="E674">INDEX(A!$C$2:$C$1001,MATCH(EF!C674,A!$A$2:$A$1001,0))</f>
        <v>#N/A</v>
      </c>
      <c r="F674" s="29" t="e">
        <f t="array" ref="F674">INDEX(A!$D$2:$D$1001,MATCH(EF!C674,A!$A$2:$A$1001,0))</f>
        <v>#N/A</v>
      </c>
      <c r="G674" s="29" t="e">
        <f t="array" ref="G674">INDEX(A!$E$2:$E$1001,MATCH(EF!C674,A!$A$2:$A$1001,0))</f>
        <v>#N/A</v>
      </c>
      <c r="H674" s="29" t="e">
        <f t="array" ref="H674">INDEX(A!$F$2:$F$1001,MATCH(EF!C674,A!$A$2:$A$1001,0))</f>
        <v>#N/A</v>
      </c>
      <c r="I674" s="29" t="e">
        <f t="array" ref="I674">INDEX(A!$G$2:$G$1001,MATCH(EF!C674,A!$A$2:$A$1001,0))</f>
        <v>#N/A</v>
      </c>
      <c r="J674" s="29" t="e">
        <f t="array" ref="J674">INDEX(A!$H$2:$H$1001,MATCH(EF!C674,A!$A$2:$A$1001,0))</f>
        <v>#N/A</v>
      </c>
      <c r="K674" s="29" t="e">
        <f t="array" ref="K674">INDEX(A!$I$2:$I$1001,MATCH(EF!C674,A!$A$2:$A$1001,0))</f>
        <v>#N/A</v>
      </c>
      <c r="L674" s="29" t="e">
        <f t="array" ref="L674">INDEX(A!$J$2:$J$1001,MATCH(EF!C674,A!$A$2:$A$1001,0))</f>
        <v>#N/A</v>
      </c>
      <c r="M674" s="29" t="e">
        <f t="array" ref="M674">INDEX(A!$K$2:$K$1001,MATCH(EF!C674,A!$A$2:$A$1001,0))</f>
        <v>#N/A</v>
      </c>
      <c r="N674" s="29" t="e">
        <f t="array" ref="N674">INDEX(A!$L$2:$L$1001,MATCH(EF!C674,A!$A$2:$A$1001,0))</f>
        <v>#N/A</v>
      </c>
      <c r="O674" s="30" t="e">
        <f t="shared" si="4"/>
        <v>#N/A</v>
      </c>
      <c r="P674" s="30" t="e">
        <f t="shared" si="5"/>
        <v>#N/A</v>
      </c>
      <c r="Q674" s="30" t="e">
        <f t="array" ref="Q674">IF(O674="7",IF(P674="000","Sin región al ser un intermunicipal",INDEX(B!$C$2:$C$126,MATCH(EF!P674,B!$A$2:$A$126,0))),"Sin región al ser un ente Estatal")</f>
        <v>#N/A</v>
      </c>
      <c r="R674" s="31" t="e">
        <f t="array" ref="R674">IF(O674="7",IF(P674="000","N/A",INDEX(B!$D$2:$D$126,MATCH(EF!P674,B!$A$2:$A$126,0))),B!$D$127)</f>
        <v>#N/A</v>
      </c>
      <c r="S674" s="31" t="e">
        <f t="array" ref="S674">IF(O674="7",IF(P674="000","N/A",INDEX(B!$E$2:$E$126,MATCH(EF!P674,B!$A$2:$A$126,0))),B!$E$127)</f>
        <v>#N/A</v>
      </c>
    </row>
    <row r="675" spans="1:19" ht="15.75" customHeight="1">
      <c r="A675" s="23">
        <f>COUNTIF(A!$A$2:$A$1001,"&lt;="&amp;A!A675)</f>
        <v>0</v>
      </c>
      <c r="B675" s="24">
        <v>674</v>
      </c>
      <c r="C675" s="29" t="e">
        <f t="array" ref="C675">INDEX(A!$A$2:$A$1001,MATCH(EF!B675,EF!$A$2:$A$1001,0))</f>
        <v>#N/A</v>
      </c>
      <c r="D675" s="29" t="e">
        <f t="array" ref="D675">INDEX(A!$B$2:$B$1001,MATCH(EF!C675,A!$A$2:$A$1001,0))</f>
        <v>#N/A</v>
      </c>
      <c r="E675" s="29" t="e">
        <f t="array" ref="E675">INDEX(A!$C$2:$C$1001,MATCH(EF!C675,A!$A$2:$A$1001,0))</f>
        <v>#N/A</v>
      </c>
      <c r="F675" s="29" t="e">
        <f t="array" ref="F675">INDEX(A!$D$2:$D$1001,MATCH(EF!C675,A!$A$2:$A$1001,0))</f>
        <v>#N/A</v>
      </c>
      <c r="G675" s="29" t="e">
        <f t="array" ref="G675">INDEX(A!$E$2:$E$1001,MATCH(EF!C675,A!$A$2:$A$1001,0))</f>
        <v>#N/A</v>
      </c>
      <c r="H675" s="29" t="e">
        <f t="array" ref="H675">INDEX(A!$F$2:$F$1001,MATCH(EF!C675,A!$A$2:$A$1001,0))</f>
        <v>#N/A</v>
      </c>
      <c r="I675" s="29" t="e">
        <f t="array" ref="I675">INDEX(A!$G$2:$G$1001,MATCH(EF!C675,A!$A$2:$A$1001,0))</f>
        <v>#N/A</v>
      </c>
      <c r="J675" s="29" t="e">
        <f t="array" ref="J675">INDEX(A!$H$2:$H$1001,MATCH(EF!C675,A!$A$2:$A$1001,0))</f>
        <v>#N/A</v>
      </c>
      <c r="K675" s="29" t="e">
        <f t="array" ref="K675">INDEX(A!$I$2:$I$1001,MATCH(EF!C675,A!$A$2:$A$1001,0))</f>
        <v>#N/A</v>
      </c>
      <c r="L675" s="29" t="e">
        <f t="array" ref="L675">INDEX(A!$J$2:$J$1001,MATCH(EF!C675,A!$A$2:$A$1001,0))</f>
        <v>#N/A</v>
      </c>
      <c r="M675" s="29" t="e">
        <f t="array" ref="M675">INDEX(A!$K$2:$K$1001,MATCH(EF!C675,A!$A$2:$A$1001,0))</f>
        <v>#N/A</v>
      </c>
      <c r="N675" s="29" t="e">
        <f t="array" ref="N675">INDEX(A!$L$2:$L$1001,MATCH(EF!C675,A!$A$2:$A$1001,0))</f>
        <v>#N/A</v>
      </c>
      <c r="O675" s="30" t="e">
        <f t="shared" si="4"/>
        <v>#N/A</v>
      </c>
      <c r="P675" s="30" t="e">
        <f t="shared" si="5"/>
        <v>#N/A</v>
      </c>
      <c r="Q675" s="30" t="e">
        <f t="array" ref="Q675">IF(O675="7",IF(P675="000","Sin región al ser un intermunicipal",INDEX(B!$C$2:$C$126,MATCH(EF!P675,B!$A$2:$A$126,0))),"Sin región al ser un ente Estatal")</f>
        <v>#N/A</v>
      </c>
      <c r="R675" s="31" t="e">
        <f t="array" ref="R675">IF(O675="7",IF(P675="000","N/A",INDEX(B!$D$2:$D$126,MATCH(EF!P675,B!$A$2:$A$126,0))),B!$D$127)</f>
        <v>#N/A</v>
      </c>
      <c r="S675" s="31" t="e">
        <f t="array" ref="S675">IF(O675="7",IF(P675="000","N/A",INDEX(B!$E$2:$E$126,MATCH(EF!P675,B!$A$2:$A$126,0))),B!$E$127)</f>
        <v>#N/A</v>
      </c>
    </row>
    <row r="676" spans="1:19" ht="15.75" customHeight="1">
      <c r="A676" s="23">
        <f>COUNTIF(A!$A$2:$A$1001,"&lt;="&amp;A!A676)</f>
        <v>0</v>
      </c>
      <c r="B676" s="24">
        <v>675</v>
      </c>
      <c r="C676" s="29" t="e">
        <f t="array" ref="C676">INDEX(A!$A$2:$A$1001,MATCH(EF!B676,EF!$A$2:$A$1001,0))</f>
        <v>#N/A</v>
      </c>
      <c r="D676" s="29" t="e">
        <f t="array" ref="D676">INDEX(A!$B$2:$B$1001,MATCH(EF!C676,A!$A$2:$A$1001,0))</f>
        <v>#N/A</v>
      </c>
      <c r="E676" s="29" t="e">
        <f t="array" ref="E676">INDEX(A!$C$2:$C$1001,MATCH(EF!C676,A!$A$2:$A$1001,0))</f>
        <v>#N/A</v>
      </c>
      <c r="F676" s="29" t="e">
        <f t="array" ref="F676">INDEX(A!$D$2:$D$1001,MATCH(EF!C676,A!$A$2:$A$1001,0))</f>
        <v>#N/A</v>
      </c>
      <c r="G676" s="29" t="e">
        <f t="array" ref="G676">INDEX(A!$E$2:$E$1001,MATCH(EF!C676,A!$A$2:$A$1001,0))</f>
        <v>#N/A</v>
      </c>
      <c r="H676" s="29" t="e">
        <f t="array" ref="H676">INDEX(A!$F$2:$F$1001,MATCH(EF!C676,A!$A$2:$A$1001,0))</f>
        <v>#N/A</v>
      </c>
      <c r="I676" s="29" t="e">
        <f t="array" ref="I676">INDEX(A!$G$2:$G$1001,MATCH(EF!C676,A!$A$2:$A$1001,0))</f>
        <v>#N/A</v>
      </c>
      <c r="J676" s="29" t="e">
        <f t="array" ref="J676">INDEX(A!$H$2:$H$1001,MATCH(EF!C676,A!$A$2:$A$1001,0))</f>
        <v>#N/A</v>
      </c>
      <c r="K676" s="29" t="e">
        <f t="array" ref="K676">INDEX(A!$I$2:$I$1001,MATCH(EF!C676,A!$A$2:$A$1001,0))</f>
        <v>#N/A</v>
      </c>
      <c r="L676" s="29" t="e">
        <f t="array" ref="L676">INDEX(A!$J$2:$J$1001,MATCH(EF!C676,A!$A$2:$A$1001,0))</f>
        <v>#N/A</v>
      </c>
      <c r="M676" s="29" t="e">
        <f t="array" ref="M676">INDEX(A!$K$2:$K$1001,MATCH(EF!C676,A!$A$2:$A$1001,0))</f>
        <v>#N/A</v>
      </c>
      <c r="N676" s="29" t="e">
        <f t="array" ref="N676">INDEX(A!$L$2:$L$1001,MATCH(EF!C676,A!$A$2:$A$1001,0))</f>
        <v>#N/A</v>
      </c>
      <c r="O676" s="30" t="e">
        <f t="shared" si="4"/>
        <v>#N/A</v>
      </c>
      <c r="P676" s="30" t="e">
        <f t="shared" si="5"/>
        <v>#N/A</v>
      </c>
      <c r="Q676" s="30" t="e">
        <f t="array" ref="Q676">IF(O676="7",IF(P676="000","Sin región al ser un intermunicipal",INDEX(B!$C$2:$C$126,MATCH(EF!P676,B!$A$2:$A$126,0))),"Sin región al ser un ente Estatal")</f>
        <v>#N/A</v>
      </c>
      <c r="R676" s="31" t="e">
        <f t="array" ref="R676">IF(O676="7",IF(P676="000","N/A",INDEX(B!$D$2:$D$126,MATCH(EF!P676,B!$A$2:$A$126,0))),B!$D$127)</f>
        <v>#N/A</v>
      </c>
      <c r="S676" s="31" t="e">
        <f t="array" ref="S676">IF(O676="7",IF(P676="000","N/A",INDEX(B!$E$2:$E$126,MATCH(EF!P676,B!$A$2:$A$126,0))),B!$E$127)</f>
        <v>#N/A</v>
      </c>
    </row>
    <row r="677" spans="1:19" ht="15.75" customHeight="1">
      <c r="A677" s="23">
        <f>COUNTIF(A!$A$2:$A$1001,"&lt;="&amp;A!A677)</f>
        <v>0</v>
      </c>
      <c r="B677" s="24">
        <v>676</v>
      </c>
      <c r="C677" s="29" t="e">
        <f t="array" ref="C677">INDEX(A!$A$2:$A$1001,MATCH(EF!B677,EF!$A$2:$A$1001,0))</f>
        <v>#N/A</v>
      </c>
      <c r="D677" s="29" t="e">
        <f t="array" ref="D677">INDEX(A!$B$2:$B$1001,MATCH(EF!C677,A!$A$2:$A$1001,0))</f>
        <v>#N/A</v>
      </c>
      <c r="E677" s="29" t="e">
        <f t="array" ref="E677">INDEX(A!$C$2:$C$1001,MATCH(EF!C677,A!$A$2:$A$1001,0))</f>
        <v>#N/A</v>
      </c>
      <c r="F677" s="29" t="e">
        <f t="array" ref="F677">INDEX(A!$D$2:$D$1001,MATCH(EF!C677,A!$A$2:$A$1001,0))</f>
        <v>#N/A</v>
      </c>
      <c r="G677" s="29" t="e">
        <f t="array" ref="G677">INDEX(A!$E$2:$E$1001,MATCH(EF!C677,A!$A$2:$A$1001,0))</f>
        <v>#N/A</v>
      </c>
      <c r="H677" s="29" t="e">
        <f t="array" ref="H677">INDEX(A!$F$2:$F$1001,MATCH(EF!C677,A!$A$2:$A$1001,0))</f>
        <v>#N/A</v>
      </c>
      <c r="I677" s="29" t="e">
        <f t="array" ref="I677">INDEX(A!$G$2:$G$1001,MATCH(EF!C677,A!$A$2:$A$1001,0))</f>
        <v>#N/A</v>
      </c>
      <c r="J677" s="29" t="e">
        <f t="array" ref="J677">INDEX(A!$H$2:$H$1001,MATCH(EF!C677,A!$A$2:$A$1001,0))</f>
        <v>#N/A</v>
      </c>
      <c r="K677" s="29" t="e">
        <f t="array" ref="K677">INDEX(A!$I$2:$I$1001,MATCH(EF!C677,A!$A$2:$A$1001,0))</f>
        <v>#N/A</v>
      </c>
      <c r="L677" s="29" t="e">
        <f t="array" ref="L677">INDEX(A!$J$2:$J$1001,MATCH(EF!C677,A!$A$2:$A$1001,0))</f>
        <v>#N/A</v>
      </c>
      <c r="M677" s="29" t="e">
        <f t="array" ref="M677">INDEX(A!$K$2:$K$1001,MATCH(EF!C677,A!$A$2:$A$1001,0))</f>
        <v>#N/A</v>
      </c>
      <c r="N677" s="29" t="e">
        <f t="array" ref="N677">INDEX(A!$L$2:$L$1001,MATCH(EF!C677,A!$A$2:$A$1001,0))</f>
        <v>#N/A</v>
      </c>
      <c r="O677" s="30" t="e">
        <f t="shared" si="4"/>
        <v>#N/A</v>
      </c>
      <c r="P677" s="30" t="e">
        <f t="shared" si="5"/>
        <v>#N/A</v>
      </c>
      <c r="Q677" s="30" t="e">
        <f t="array" ref="Q677">IF(O677="7",IF(P677="000","Sin región al ser un intermunicipal",INDEX(B!$C$2:$C$126,MATCH(EF!P677,B!$A$2:$A$126,0))),"Sin región al ser un ente Estatal")</f>
        <v>#N/A</v>
      </c>
      <c r="R677" s="31" t="e">
        <f t="array" ref="R677">IF(O677="7",IF(P677="000","N/A",INDEX(B!$D$2:$D$126,MATCH(EF!P677,B!$A$2:$A$126,0))),B!$D$127)</f>
        <v>#N/A</v>
      </c>
      <c r="S677" s="31" t="e">
        <f t="array" ref="S677">IF(O677="7",IF(P677="000","N/A",INDEX(B!$E$2:$E$126,MATCH(EF!P677,B!$A$2:$A$126,0))),B!$E$127)</f>
        <v>#N/A</v>
      </c>
    </row>
    <row r="678" spans="1:19" ht="15.75" customHeight="1">
      <c r="A678" s="23">
        <f>COUNTIF(A!$A$2:$A$1001,"&lt;="&amp;A!A678)</f>
        <v>0</v>
      </c>
      <c r="B678" s="24">
        <v>677</v>
      </c>
      <c r="C678" s="29" t="e">
        <f t="array" ref="C678">INDEX(A!$A$2:$A$1001,MATCH(EF!B678,EF!$A$2:$A$1001,0))</f>
        <v>#N/A</v>
      </c>
      <c r="D678" s="29" t="e">
        <f t="array" ref="D678">INDEX(A!$B$2:$B$1001,MATCH(EF!C678,A!$A$2:$A$1001,0))</f>
        <v>#N/A</v>
      </c>
      <c r="E678" s="29" t="e">
        <f t="array" ref="E678">INDEX(A!$C$2:$C$1001,MATCH(EF!C678,A!$A$2:$A$1001,0))</f>
        <v>#N/A</v>
      </c>
      <c r="F678" s="29" t="e">
        <f t="array" ref="F678">INDEX(A!$D$2:$D$1001,MATCH(EF!C678,A!$A$2:$A$1001,0))</f>
        <v>#N/A</v>
      </c>
      <c r="G678" s="29" t="e">
        <f t="array" ref="G678">INDEX(A!$E$2:$E$1001,MATCH(EF!C678,A!$A$2:$A$1001,0))</f>
        <v>#N/A</v>
      </c>
      <c r="H678" s="29" t="e">
        <f t="array" ref="H678">INDEX(A!$F$2:$F$1001,MATCH(EF!C678,A!$A$2:$A$1001,0))</f>
        <v>#N/A</v>
      </c>
      <c r="I678" s="29" t="e">
        <f t="array" ref="I678">INDEX(A!$G$2:$G$1001,MATCH(EF!C678,A!$A$2:$A$1001,0))</f>
        <v>#N/A</v>
      </c>
      <c r="J678" s="29" t="e">
        <f t="array" ref="J678">INDEX(A!$H$2:$H$1001,MATCH(EF!C678,A!$A$2:$A$1001,0))</f>
        <v>#N/A</v>
      </c>
      <c r="K678" s="29" t="e">
        <f t="array" ref="K678">INDEX(A!$I$2:$I$1001,MATCH(EF!C678,A!$A$2:$A$1001,0))</f>
        <v>#N/A</v>
      </c>
      <c r="L678" s="29" t="e">
        <f t="array" ref="L678">INDEX(A!$J$2:$J$1001,MATCH(EF!C678,A!$A$2:$A$1001,0))</f>
        <v>#N/A</v>
      </c>
      <c r="M678" s="29" t="e">
        <f t="array" ref="M678">INDEX(A!$K$2:$K$1001,MATCH(EF!C678,A!$A$2:$A$1001,0))</f>
        <v>#N/A</v>
      </c>
      <c r="N678" s="29" t="e">
        <f t="array" ref="N678">INDEX(A!$L$2:$L$1001,MATCH(EF!C678,A!$A$2:$A$1001,0))</f>
        <v>#N/A</v>
      </c>
      <c r="O678" s="30" t="e">
        <f t="shared" si="4"/>
        <v>#N/A</v>
      </c>
      <c r="P678" s="30" t="e">
        <f t="shared" si="5"/>
        <v>#N/A</v>
      </c>
      <c r="Q678" s="30" t="e">
        <f t="array" ref="Q678">IF(O678="7",IF(P678="000","Sin región al ser un intermunicipal",INDEX(B!$C$2:$C$126,MATCH(EF!P678,B!$A$2:$A$126,0))),"Sin región al ser un ente Estatal")</f>
        <v>#N/A</v>
      </c>
      <c r="R678" s="31" t="e">
        <f t="array" ref="R678">IF(O678="7",IF(P678="000","N/A",INDEX(B!$D$2:$D$126,MATCH(EF!P678,B!$A$2:$A$126,0))),B!$D$127)</f>
        <v>#N/A</v>
      </c>
      <c r="S678" s="31" t="e">
        <f t="array" ref="S678">IF(O678="7",IF(P678="000","N/A",INDEX(B!$E$2:$E$126,MATCH(EF!P678,B!$A$2:$A$126,0))),B!$E$127)</f>
        <v>#N/A</v>
      </c>
    </row>
    <row r="679" spans="1:19" ht="15.75" customHeight="1">
      <c r="A679" s="23">
        <f>COUNTIF(A!$A$2:$A$1001,"&lt;="&amp;A!A679)</f>
        <v>0</v>
      </c>
      <c r="B679" s="24">
        <v>678</v>
      </c>
      <c r="C679" s="29" t="e">
        <f t="array" ref="C679">INDEX(A!$A$2:$A$1001,MATCH(EF!B679,EF!$A$2:$A$1001,0))</f>
        <v>#N/A</v>
      </c>
      <c r="D679" s="29" t="e">
        <f t="array" ref="D679">INDEX(A!$B$2:$B$1001,MATCH(EF!C679,A!$A$2:$A$1001,0))</f>
        <v>#N/A</v>
      </c>
      <c r="E679" s="29" t="e">
        <f t="array" ref="E679">INDEX(A!$C$2:$C$1001,MATCH(EF!C679,A!$A$2:$A$1001,0))</f>
        <v>#N/A</v>
      </c>
      <c r="F679" s="29" t="e">
        <f t="array" ref="F679">INDEX(A!$D$2:$D$1001,MATCH(EF!C679,A!$A$2:$A$1001,0))</f>
        <v>#N/A</v>
      </c>
      <c r="G679" s="29" t="e">
        <f t="array" ref="G679">INDEX(A!$E$2:$E$1001,MATCH(EF!C679,A!$A$2:$A$1001,0))</f>
        <v>#N/A</v>
      </c>
      <c r="H679" s="29" t="e">
        <f t="array" ref="H679">INDEX(A!$F$2:$F$1001,MATCH(EF!C679,A!$A$2:$A$1001,0))</f>
        <v>#N/A</v>
      </c>
      <c r="I679" s="29" t="e">
        <f t="array" ref="I679">INDEX(A!$G$2:$G$1001,MATCH(EF!C679,A!$A$2:$A$1001,0))</f>
        <v>#N/A</v>
      </c>
      <c r="J679" s="29" t="e">
        <f t="array" ref="J679">INDEX(A!$H$2:$H$1001,MATCH(EF!C679,A!$A$2:$A$1001,0))</f>
        <v>#N/A</v>
      </c>
      <c r="K679" s="29" t="e">
        <f t="array" ref="K679">INDEX(A!$I$2:$I$1001,MATCH(EF!C679,A!$A$2:$A$1001,0))</f>
        <v>#N/A</v>
      </c>
      <c r="L679" s="29" t="e">
        <f t="array" ref="L679">INDEX(A!$J$2:$J$1001,MATCH(EF!C679,A!$A$2:$A$1001,0))</f>
        <v>#N/A</v>
      </c>
      <c r="M679" s="29" t="e">
        <f t="array" ref="M679">INDEX(A!$K$2:$K$1001,MATCH(EF!C679,A!$A$2:$A$1001,0))</f>
        <v>#N/A</v>
      </c>
      <c r="N679" s="29" t="e">
        <f t="array" ref="N679">INDEX(A!$L$2:$L$1001,MATCH(EF!C679,A!$A$2:$A$1001,0))</f>
        <v>#N/A</v>
      </c>
      <c r="O679" s="30" t="e">
        <f t="shared" si="4"/>
        <v>#N/A</v>
      </c>
      <c r="P679" s="30" t="e">
        <f t="shared" si="5"/>
        <v>#N/A</v>
      </c>
      <c r="Q679" s="30" t="e">
        <f t="array" ref="Q679">IF(O679="7",IF(P679="000","Sin región al ser un intermunicipal",INDEX(B!$C$2:$C$126,MATCH(EF!P679,B!$A$2:$A$126,0))),"Sin región al ser un ente Estatal")</f>
        <v>#N/A</v>
      </c>
      <c r="R679" s="31" t="e">
        <f t="array" ref="R679">IF(O679="7",IF(P679="000","N/A",INDEX(B!$D$2:$D$126,MATCH(EF!P679,B!$A$2:$A$126,0))),B!$D$127)</f>
        <v>#N/A</v>
      </c>
      <c r="S679" s="31" t="e">
        <f t="array" ref="S679">IF(O679="7",IF(P679="000","N/A",INDEX(B!$E$2:$E$126,MATCH(EF!P679,B!$A$2:$A$126,0))),B!$E$127)</f>
        <v>#N/A</v>
      </c>
    </row>
    <row r="680" spans="1:19" ht="15.75" customHeight="1">
      <c r="A680" s="23">
        <f>COUNTIF(A!$A$2:$A$1001,"&lt;="&amp;A!A680)</f>
        <v>0</v>
      </c>
      <c r="B680" s="24">
        <v>679</v>
      </c>
      <c r="C680" s="29" t="e">
        <f t="array" ref="C680">INDEX(A!$A$2:$A$1001,MATCH(EF!B680,EF!$A$2:$A$1001,0))</f>
        <v>#N/A</v>
      </c>
      <c r="D680" s="29" t="e">
        <f t="array" ref="D680">INDEX(A!$B$2:$B$1001,MATCH(EF!C680,A!$A$2:$A$1001,0))</f>
        <v>#N/A</v>
      </c>
      <c r="E680" s="29" t="e">
        <f t="array" ref="E680">INDEX(A!$C$2:$C$1001,MATCH(EF!C680,A!$A$2:$A$1001,0))</f>
        <v>#N/A</v>
      </c>
      <c r="F680" s="29" t="e">
        <f t="array" ref="F680">INDEX(A!$D$2:$D$1001,MATCH(EF!C680,A!$A$2:$A$1001,0))</f>
        <v>#N/A</v>
      </c>
      <c r="G680" s="29" t="e">
        <f t="array" ref="G680">INDEX(A!$E$2:$E$1001,MATCH(EF!C680,A!$A$2:$A$1001,0))</f>
        <v>#N/A</v>
      </c>
      <c r="H680" s="29" t="e">
        <f t="array" ref="H680">INDEX(A!$F$2:$F$1001,MATCH(EF!C680,A!$A$2:$A$1001,0))</f>
        <v>#N/A</v>
      </c>
      <c r="I680" s="29" t="e">
        <f t="array" ref="I680">INDEX(A!$G$2:$G$1001,MATCH(EF!C680,A!$A$2:$A$1001,0))</f>
        <v>#N/A</v>
      </c>
      <c r="J680" s="29" t="e">
        <f t="array" ref="J680">INDEX(A!$H$2:$H$1001,MATCH(EF!C680,A!$A$2:$A$1001,0))</f>
        <v>#N/A</v>
      </c>
      <c r="K680" s="29" t="e">
        <f t="array" ref="K680">INDEX(A!$I$2:$I$1001,MATCH(EF!C680,A!$A$2:$A$1001,0))</f>
        <v>#N/A</v>
      </c>
      <c r="L680" s="29" t="e">
        <f t="array" ref="L680">INDEX(A!$J$2:$J$1001,MATCH(EF!C680,A!$A$2:$A$1001,0))</f>
        <v>#N/A</v>
      </c>
      <c r="M680" s="29" t="e">
        <f t="array" ref="M680">INDEX(A!$K$2:$K$1001,MATCH(EF!C680,A!$A$2:$A$1001,0))</f>
        <v>#N/A</v>
      </c>
      <c r="N680" s="29" t="e">
        <f t="array" ref="N680">INDEX(A!$L$2:$L$1001,MATCH(EF!C680,A!$A$2:$A$1001,0))</f>
        <v>#N/A</v>
      </c>
      <c r="O680" s="30" t="e">
        <f t="shared" si="4"/>
        <v>#N/A</v>
      </c>
      <c r="P680" s="30" t="e">
        <f t="shared" si="5"/>
        <v>#N/A</v>
      </c>
      <c r="Q680" s="30" t="e">
        <f t="array" ref="Q680">IF(O680="7",IF(P680="000","Sin región al ser un intermunicipal",INDEX(B!$C$2:$C$126,MATCH(EF!P680,B!$A$2:$A$126,0))),"Sin región al ser un ente Estatal")</f>
        <v>#N/A</v>
      </c>
      <c r="R680" s="31" t="e">
        <f t="array" ref="R680">IF(O680="7",IF(P680="000","N/A",INDEX(B!$D$2:$D$126,MATCH(EF!P680,B!$A$2:$A$126,0))),B!$D$127)</f>
        <v>#N/A</v>
      </c>
      <c r="S680" s="31" t="e">
        <f t="array" ref="S680">IF(O680="7",IF(P680="000","N/A",INDEX(B!$E$2:$E$126,MATCH(EF!P680,B!$A$2:$A$126,0))),B!$E$127)</f>
        <v>#N/A</v>
      </c>
    </row>
    <row r="681" spans="1:19" ht="15.75" customHeight="1">
      <c r="A681" s="23">
        <f>COUNTIF(A!$A$2:$A$1001,"&lt;="&amp;A!A681)</f>
        <v>0</v>
      </c>
      <c r="B681" s="24">
        <v>680</v>
      </c>
      <c r="C681" s="29" t="e">
        <f t="array" ref="C681">INDEX(A!$A$2:$A$1001,MATCH(EF!B681,EF!$A$2:$A$1001,0))</f>
        <v>#N/A</v>
      </c>
      <c r="D681" s="29" t="e">
        <f t="array" ref="D681">INDEX(A!$B$2:$B$1001,MATCH(EF!C681,A!$A$2:$A$1001,0))</f>
        <v>#N/A</v>
      </c>
      <c r="E681" s="29" t="e">
        <f t="array" ref="E681">INDEX(A!$C$2:$C$1001,MATCH(EF!C681,A!$A$2:$A$1001,0))</f>
        <v>#N/A</v>
      </c>
      <c r="F681" s="29" t="e">
        <f t="array" ref="F681">INDEX(A!$D$2:$D$1001,MATCH(EF!C681,A!$A$2:$A$1001,0))</f>
        <v>#N/A</v>
      </c>
      <c r="G681" s="29" t="e">
        <f t="array" ref="G681">INDEX(A!$E$2:$E$1001,MATCH(EF!C681,A!$A$2:$A$1001,0))</f>
        <v>#N/A</v>
      </c>
      <c r="H681" s="29" t="e">
        <f t="array" ref="H681">INDEX(A!$F$2:$F$1001,MATCH(EF!C681,A!$A$2:$A$1001,0))</f>
        <v>#N/A</v>
      </c>
      <c r="I681" s="29" t="e">
        <f t="array" ref="I681">INDEX(A!$G$2:$G$1001,MATCH(EF!C681,A!$A$2:$A$1001,0))</f>
        <v>#N/A</v>
      </c>
      <c r="J681" s="29" t="e">
        <f t="array" ref="J681">INDEX(A!$H$2:$H$1001,MATCH(EF!C681,A!$A$2:$A$1001,0))</f>
        <v>#N/A</v>
      </c>
      <c r="K681" s="29" t="e">
        <f t="array" ref="K681">INDEX(A!$I$2:$I$1001,MATCH(EF!C681,A!$A$2:$A$1001,0))</f>
        <v>#N/A</v>
      </c>
      <c r="L681" s="29" t="e">
        <f t="array" ref="L681">INDEX(A!$J$2:$J$1001,MATCH(EF!C681,A!$A$2:$A$1001,0))</f>
        <v>#N/A</v>
      </c>
      <c r="M681" s="29" t="e">
        <f t="array" ref="M681">INDEX(A!$K$2:$K$1001,MATCH(EF!C681,A!$A$2:$A$1001,0))</f>
        <v>#N/A</v>
      </c>
      <c r="N681" s="29" t="e">
        <f t="array" ref="N681">INDEX(A!$L$2:$L$1001,MATCH(EF!C681,A!$A$2:$A$1001,0))</f>
        <v>#N/A</v>
      </c>
      <c r="O681" s="30" t="e">
        <f t="shared" si="4"/>
        <v>#N/A</v>
      </c>
      <c r="P681" s="30" t="e">
        <f t="shared" si="5"/>
        <v>#N/A</v>
      </c>
      <c r="Q681" s="30" t="e">
        <f t="array" ref="Q681">IF(O681="7",IF(P681="000","Sin región al ser un intermunicipal",INDEX(B!$C$2:$C$126,MATCH(EF!P681,B!$A$2:$A$126,0))),"Sin región al ser un ente Estatal")</f>
        <v>#N/A</v>
      </c>
      <c r="R681" s="31" t="e">
        <f t="array" ref="R681">IF(O681="7",IF(P681="000","N/A",INDEX(B!$D$2:$D$126,MATCH(EF!P681,B!$A$2:$A$126,0))),B!$D$127)</f>
        <v>#N/A</v>
      </c>
      <c r="S681" s="31" t="e">
        <f t="array" ref="S681">IF(O681="7",IF(P681="000","N/A",INDEX(B!$E$2:$E$126,MATCH(EF!P681,B!$A$2:$A$126,0))),B!$E$127)</f>
        <v>#N/A</v>
      </c>
    </row>
    <row r="682" spans="1:19" ht="15.75" customHeight="1">
      <c r="A682" s="23">
        <f>COUNTIF(A!$A$2:$A$1001,"&lt;="&amp;A!A682)</f>
        <v>0</v>
      </c>
      <c r="B682" s="24">
        <v>681</v>
      </c>
      <c r="C682" s="29" t="e">
        <f t="array" ref="C682">INDEX(A!$A$2:$A$1001,MATCH(EF!B682,EF!$A$2:$A$1001,0))</f>
        <v>#N/A</v>
      </c>
      <c r="D682" s="29" t="e">
        <f t="array" ref="D682">INDEX(A!$B$2:$B$1001,MATCH(EF!C682,A!$A$2:$A$1001,0))</f>
        <v>#N/A</v>
      </c>
      <c r="E682" s="29" t="e">
        <f t="array" ref="E682">INDEX(A!$C$2:$C$1001,MATCH(EF!C682,A!$A$2:$A$1001,0))</f>
        <v>#N/A</v>
      </c>
      <c r="F682" s="29" t="e">
        <f t="array" ref="F682">INDEX(A!$D$2:$D$1001,MATCH(EF!C682,A!$A$2:$A$1001,0))</f>
        <v>#N/A</v>
      </c>
      <c r="G682" s="29" t="e">
        <f t="array" ref="G682">INDEX(A!$E$2:$E$1001,MATCH(EF!C682,A!$A$2:$A$1001,0))</f>
        <v>#N/A</v>
      </c>
      <c r="H682" s="29" t="e">
        <f t="array" ref="H682">INDEX(A!$F$2:$F$1001,MATCH(EF!C682,A!$A$2:$A$1001,0))</f>
        <v>#N/A</v>
      </c>
      <c r="I682" s="29" t="e">
        <f t="array" ref="I682">INDEX(A!$G$2:$G$1001,MATCH(EF!C682,A!$A$2:$A$1001,0))</f>
        <v>#N/A</v>
      </c>
      <c r="J682" s="29" t="e">
        <f t="array" ref="J682">INDEX(A!$H$2:$H$1001,MATCH(EF!C682,A!$A$2:$A$1001,0))</f>
        <v>#N/A</v>
      </c>
      <c r="K682" s="29" t="e">
        <f t="array" ref="K682">INDEX(A!$I$2:$I$1001,MATCH(EF!C682,A!$A$2:$A$1001,0))</f>
        <v>#N/A</v>
      </c>
      <c r="L682" s="29" t="e">
        <f t="array" ref="L682">INDEX(A!$J$2:$J$1001,MATCH(EF!C682,A!$A$2:$A$1001,0))</f>
        <v>#N/A</v>
      </c>
      <c r="M682" s="29" t="e">
        <f t="array" ref="M682">INDEX(A!$K$2:$K$1001,MATCH(EF!C682,A!$A$2:$A$1001,0))</f>
        <v>#N/A</v>
      </c>
      <c r="N682" s="29" t="e">
        <f t="array" ref="N682">INDEX(A!$L$2:$L$1001,MATCH(EF!C682,A!$A$2:$A$1001,0))</f>
        <v>#N/A</v>
      </c>
      <c r="O682" s="30" t="e">
        <f t="shared" si="4"/>
        <v>#N/A</v>
      </c>
      <c r="P682" s="30" t="e">
        <f t="shared" si="5"/>
        <v>#N/A</v>
      </c>
      <c r="Q682" s="30" t="e">
        <f t="array" ref="Q682">IF(O682="7",IF(P682="000","Sin región al ser un intermunicipal",INDEX(B!$C$2:$C$126,MATCH(EF!P682,B!$A$2:$A$126,0))),"Sin región al ser un ente Estatal")</f>
        <v>#N/A</v>
      </c>
      <c r="R682" s="31" t="e">
        <f t="array" ref="R682">IF(O682="7",IF(P682="000","N/A",INDEX(B!$D$2:$D$126,MATCH(EF!P682,B!$A$2:$A$126,0))),B!$D$127)</f>
        <v>#N/A</v>
      </c>
      <c r="S682" s="31" t="e">
        <f t="array" ref="S682">IF(O682="7",IF(P682="000","N/A",INDEX(B!$E$2:$E$126,MATCH(EF!P682,B!$A$2:$A$126,0))),B!$E$127)</f>
        <v>#N/A</v>
      </c>
    </row>
    <row r="683" spans="1:19" ht="15.75" customHeight="1">
      <c r="A683" s="23">
        <f>COUNTIF(A!$A$2:$A$1001,"&lt;="&amp;A!A683)</f>
        <v>0</v>
      </c>
      <c r="B683" s="24">
        <v>682</v>
      </c>
      <c r="C683" s="29" t="e">
        <f t="array" ref="C683">INDEX(A!$A$2:$A$1001,MATCH(EF!B683,EF!$A$2:$A$1001,0))</f>
        <v>#N/A</v>
      </c>
      <c r="D683" s="29" t="e">
        <f t="array" ref="D683">INDEX(A!$B$2:$B$1001,MATCH(EF!C683,A!$A$2:$A$1001,0))</f>
        <v>#N/A</v>
      </c>
      <c r="E683" s="29" t="e">
        <f t="array" ref="E683">INDEX(A!$C$2:$C$1001,MATCH(EF!C683,A!$A$2:$A$1001,0))</f>
        <v>#N/A</v>
      </c>
      <c r="F683" s="29" t="e">
        <f t="array" ref="F683">INDEX(A!$D$2:$D$1001,MATCH(EF!C683,A!$A$2:$A$1001,0))</f>
        <v>#N/A</v>
      </c>
      <c r="G683" s="29" t="e">
        <f t="array" ref="G683">INDEX(A!$E$2:$E$1001,MATCH(EF!C683,A!$A$2:$A$1001,0))</f>
        <v>#N/A</v>
      </c>
      <c r="H683" s="29" t="e">
        <f t="array" ref="H683">INDEX(A!$F$2:$F$1001,MATCH(EF!C683,A!$A$2:$A$1001,0))</f>
        <v>#N/A</v>
      </c>
      <c r="I683" s="29" t="e">
        <f t="array" ref="I683">INDEX(A!$G$2:$G$1001,MATCH(EF!C683,A!$A$2:$A$1001,0))</f>
        <v>#N/A</v>
      </c>
      <c r="J683" s="29" t="e">
        <f t="array" ref="J683">INDEX(A!$H$2:$H$1001,MATCH(EF!C683,A!$A$2:$A$1001,0))</f>
        <v>#N/A</v>
      </c>
      <c r="K683" s="29" t="e">
        <f t="array" ref="K683">INDEX(A!$I$2:$I$1001,MATCH(EF!C683,A!$A$2:$A$1001,0))</f>
        <v>#N/A</v>
      </c>
      <c r="L683" s="29" t="e">
        <f t="array" ref="L683">INDEX(A!$J$2:$J$1001,MATCH(EF!C683,A!$A$2:$A$1001,0))</f>
        <v>#N/A</v>
      </c>
      <c r="M683" s="29" t="e">
        <f t="array" ref="M683">INDEX(A!$K$2:$K$1001,MATCH(EF!C683,A!$A$2:$A$1001,0))</f>
        <v>#N/A</v>
      </c>
      <c r="N683" s="29" t="e">
        <f t="array" ref="N683">INDEX(A!$L$2:$L$1001,MATCH(EF!C683,A!$A$2:$A$1001,0))</f>
        <v>#N/A</v>
      </c>
      <c r="O683" s="30" t="e">
        <f t="shared" si="4"/>
        <v>#N/A</v>
      </c>
      <c r="P683" s="30" t="e">
        <f t="shared" si="5"/>
        <v>#N/A</v>
      </c>
      <c r="Q683" s="30" t="e">
        <f t="array" ref="Q683">IF(O683="7",IF(P683="000","Sin región al ser un intermunicipal",INDEX(B!$C$2:$C$126,MATCH(EF!P683,B!$A$2:$A$126,0))),"Sin región al ser un ente Estatal")</f>
        <v>#N/A</v>
      </c>
      <c r="R683" s="31" t="e">
        <f t="array" ref="R683">IF(O683="7",IF(P683="000","N/A",INDEX(B!$D$2:$D$126,MATCH(EF!P683,B!$A$2:$A$126,0))),B!$D$127)</f>
        <v>#N/A</v>
      </c>
      <c r="S683" s="31" t="e">
        <f t="array" ref="S683">IF(O683="7",IF(P683="000","N/A",INDEX(B!$E$2:$E$126,MATCH(EF!P683,B!$A$2:$A$126,0))),B!$E$127)</f>
        <v>#N/A</v>
      </c>
    </row>
    <row r="684" spans="1:19" ht="15.75" customHeight="1">
      <c r="A684" s="23">
        <f>COUNTIF(A!$A$2:$A$1001,"&lt;="&amp;A!A684)</f>
        <v>0</v>
      </c>
      <c r="B684" s="24">
        <v>683</v>
      </c>
      <c r="C684" s="29" t="e">
        <f t="array" ref="C684">INDEX(A!$A$2:$A$1001,MATCH(EF!B684,EF!$A$2:$A$1001,0))</f>
        <v>#N/A</v>
      </c>
      <c r="D684" s="29" t="e">
        <f t="array" ref="D684">INDEX(A!$B$2:$B$1001,MATCH(EF!C684,A!$A$2:$A$1001,0))</f>
        <v>#N/A</v>
      </c>
      <c r="E684" s="29" t="e">
        <f t="array" ref="E684">INDEX(A!$C$2:$C$1001,MATCH(EF!C684,A!$A$2:$A$1001,0))</f>
        <v>#N/A</v>
      </c>
      <c r="F684" s="29" t="e">
        <f t="array" ref="F684">INDEX(A!$D$2:$D$1001,MATCH(EF!C684,A!$A$2:$A$1001,0))</f>
        <v>#N/A</v>
      </c>
      <c r="G684" s="29" t="e">
        <f t="array" ref="G684">INDEX(A!$E$2:$E$1001,MATCH(EF!C684,A!$A$2:$A$1001,0))</f>
        <v>#N/A</v>
      </c>
      <c r="H684" s="29" t="e">
        <f t="array" ref="H684">INDEX(A!$F$2:$F$1001,MATCH(EF!C684,A!$A$2:$A$1001,0))</f>
        <v>#N/A</v>
      </c>
      <c r="I684" s="29" t="e">
        <f t="array" ref="I684">INDEX(A!$G$2:$G$1001,MATCH(EF!C684,A!$A$2:$A$1001,0))</f>
        <v>#N/A</v>
      </c>
      <c r="J684" s="29" t="e">
        <f t="array" ref="J684">INDEX(A!$H$2:$H$1001,MATCH(EF!C684,A!$A$2:$A$1001,0))</f>
        <v>#N/A</v>
      </c>
      <c r="K684" s="29" t="e">
        <f t="array" ref="K684">INDEX(A!$I$2:$I$1001,MATCH(EF!C684,A!$A$2:$A$1001,0))</f>
        <v>#N/A</v>
      </c>
      <c r="L684" s="29" t="e">
        <f t="array" ref="L684">INDEX(A!$J$2:$J$1001,MATCH(EF!C684,A!$A$2:$A$1001,0))</f>
        <v>#N/A</v>
      </c>
      <c r="M684" s="29" t="e">
        <f t="array" ref="M684">INDEX(A!$K$2:$K$1001,MATCH(EF!C684,A!$A$2:$A$1001,0))</f>
        <v>#N/A</v>
      </c>
      <c r="N684" s="29" t="e">
        <f t="array" ref="N684">INDEX(A!$L$2:$L$1001,MATCH(EF!C684,A!$A$2:$A$1001,0))</f>
        <v>#N/A</v>
      </c>
      <c r="O684" s="30" t="e">
        <f t="shared" si="4"/>
        <v>#N/A</v>
      </c>
      <c r="P684" s="30" t="e">
        <f t="shared" si="5"/>
        <v>#N/A</v>
      </c>
      <c r="Q684" s="30" t="e">
        <f t="array" ref="Q684">IF(O684="7",IF(P684="000","Sin región al ser un intermunicipal",INDEX(B!$C$2:$C$126,MATCH(EF!P684,B!$A$2:$A$126,0))),"Sin región al ser un ente Estatal")</f>
        <v>#N/A</v>
      </c>
      <c r="R684" s="31" t="e">
        <f t="array" ref="R684">IF(O684="7",IF(P684="000","N/A",INDEX(B!$D$2:$D$126,MATCH(EF!P684,B!$A$2:$A$126,0))),B!$D$127)</f>
        <v>#N/A</v>
      </c>
      <c r="S684" s="31" t="e">
        <f t="array" ref="S684">IF(O684="7",IF(P684="000","N/A",INDEX(B!$E$2:$E$126,MATCH(EF!P684,B!$A$2:$A$126,0))),B!$E$127)</f>
        <v>#N/A</v>
      </c>
    </row>
    <row r="685" spans="1:19" ht="15.75" customHeight="1">
      <c r="A685" s="23">
        <f>COUNTIF(A!$A$2:$A$1001,"&lt;="&amp;A!A685)</f>
        <v>0</v>
      </c>
      <c r="B685" s="24">
        <v>684</v>
      </c>
      <c r="C685" s="29" t="e">
        <f t="array" ref="C685">INDEX(A!$A$2:$A$1001,MATCH(EF!B685,EF!$A$2:$A$1001,0))</f>
        <v>#N/A</v>
      </c>
      <c r="D685" s="29" t="e">
        <f t="array" ref="D685">INDEX(A!$B$2:$B$1001,MATCH(EF!C685,A!$A$2:$A$1001,0))</f>
        <v>#N/A</v>
      </c>
      <c r="E685" s="29" t="e">
        <f t="array" ref="E685">INDEX(A!$C$2:$C$1001,MATCH(EF!C685,A!$A$2:$A$1001,0))</f>
        <v>#N/A</v>
      </c>
      <c r="F685" s="29" t="e">
        <f t="array" ref="F685">INDEX(A!$D$2:$D$1001,MATCH(EF!C685,A!$A$2:$A$1001,0))</f>
        <v>#N/A</v>
      </c>
      <c r="G685" s="29" t="e">
        <f t="array" ref="G685">INDEX(A!$E$2:$E$1001,MATCH(EF!C685,A!$A$2:$A$1001,0))</f>
        <v>#N/A</v>
      </c>
      <c r="H685" s="29" t="e">
        <f t="array" ref="H685">INDEX(A!$F$2:$F$1001,MATCH(EF!C685,A!$A$2:$A$1001,0))</f>
        <v>#N/A</v>
      </c>
      <c r="I685" s="29" t="e">
        <f t="array" ref="I685">INDEX(A!$G$2:$G$1001,MATCH(EF!C685,A!$A$2:$A$1001,0))</f>
        <v>#N/A</v>
      </c>
      <c r="J685" s="29" t="e">
        <f t="array" ref="J685">INDEX(A!$H$2:$H$1001,MATCH(EF!C685,A!$A$2:$A$1001,0))</f>
        <v>#N/A</v>
      </c>
      <c r="K685" s="29" t="e">
        <f t="array" ref="K685">INDEX(A!$I$2:$I$1001,MATCH(EF!C685,A!$A$2:$A$1001,0))</f>
        <v>#N/A</v>
      </c>
      <c r="L685" s="29" t="e">
        <f t="array" ref="L685">INDEX(A!$J$2:$J$1001,MATCH(EF!C685,A!$A$2:$A$1001,0))</f>
        <v>#N/A</v>
      </c>
      <c r="M685" s="29" t="e">
        <f t="array" ref="M685">INDEX(A!$K$2:$K$1001,MATCH(EF!C685,A!$A$2:$A$1001,0))</f>
        <v>#N/A</v>
      </c>
      <c r="N685" s="29" t="e">
        <f t="array" ref="N685">INDEX(A!$L$2:$L$1001,MATCH(EF!C685,A!$A$2:$A$1001,0))</f>
        <v>#N/A</v>
      </c>
      <c r="O685" s="30" t="e">
        <f t="shared" si="4"/>
        <v>#N/A</v>
      </c>
      <c r="P685" s="30" t="e">
        <f t="shared" si="5"/>
        <v>#N/A</v>
      </c>
      <c r="Q685" s="30" t="e">
        <f t="array" ref="Q685">IF(O685="7",IF(P685="000","Sin región al ser un intermunicipal",INDEX(B!$C$2:$C$126,MATCH(EF!P685,B!$A$2:$A$126,0))),"Sin región al ser un ente Estatal")</f>
        <v>#N/A</v>
      </c>
      <c r="R685" s="31" t="e">
        <f t="array" ref="R685">IF(O685="7",IF(P685="000","N/A",INDEX(B!$D$2:$D$126,MATCH(EF!P685,B!$A$2:$A$126,0))),B!$D$127)</f>
        <v>#N/A</v>
      </c>
      <c r="S685" s="31" t="e">
        <f t="array" ref="S685">IF(O685="7",IF(P685="000","N/A",INDEX(B!$E$2:$E$126,MATCH(EF!P685,B!$A$2:$A$126,0))),B!$E$127)</f>
        <v>#N/A</v>
      </c>
    </row>
    <row r="686" spans="1:19" ht="15.75" customHeight="1">
      <c r="A686" s="23">
        <f>COUNTIF(A!$A$2:$A$1001,"&lt;="&amp;A!A686)</f>
        <v>0</v>
      </c>
      <c r="B686" s="24">
        <v>685</v>
      </c>
      <c r="C686" s="29" t="e">
        <f t="array" ref="C686">INDEX(A!$A$2:$A$1001,MATCH(EF!B686,EF!$A$2:$A$1001,0))</f>
        <v>#N/A</v>
      </c>
      <c r="D686" s="29" t="e">
        <f t="array" ref="D686">INDEX(A!$B$2:$B$1001,MATCH(EF!C686,A!$A$2:$A$1001,0))</f>
        <v>#N/A</v>
      </c>
      <c r="E686" s="29" t="e">
        <f t="array" ref="E686">INDEX(A!$C$2:$C$1001,MATCH(EF!C686,A!$A$2:$A$1001,0))</f>
        <v>#N/A</v>
      </c>
      <c r="F686" s="29" t="e">
        <f t="array" ref="F686">INDEX(A!$D$2:$D$1001,MATCH(EF!C686,A!$A$2:$A$1001,0))</f>
        <v>#N/A</v>
      </c>
      <c r="G686" s="29" t="e">
        <f t="array" ref="G686">INDEX(A!$E$2:$E$1001,MATCH(EF!C686,A!$A$2:$A$1001,0))</f>
        <v>#N/A</v>
      </c>
      <c r="H686" s="29" t="e">
        <f t="array" ref="H686">INDEX(A!$F$2:$F$1001,MATCH(EF!C686,A!$A$2:$A$1001,0))</f>
        <v>#N/A</v>
      </c>
      <c r="I686" s="29" t="e">
        <f t="array" ref="I686">INDEX(A!$G$2:$G$1001,MATCH(EF!C686,A!$A$2:$A$1001,0))</f>
        <v>#N/A</v>
      </c>
      <c r="J686" s="29" t="e">
        <f t="array" ref="J686">INDEX(A!$H$2:$H$1001,MATCH(EF!C686,A!$A$2:$A$1001,0))</f>
        <v>#N/A</v>
      </c>
      <c r="K686" s="29" t="e">
        <f t="array" ref="K686">INDEX(A!$I$2:$I$1001,MATCH(EF!C686,A!$A$2:$A$1001,0))</f>
        <v>#N/A</v>
      </c>
      <c r="L686" s="29" t="e">
        <f t="array" ref="L686">INDEX(A!$J$2:$J$1001,MATCH(EF!C686,A!$A$2:$A$1001,0))</f>
        <v>#N/A</v>
      </c>
      <c r="M686" s="29" t="e">
        <f t="array" ref="M686">INDEX(A!$K$2:$K$1001,MATCH(EF!C686,A!$A$2:$A$1001,0))</f>
        <v>#N/A</v>
      </c>
      <c r="N686" s="29" t="e">
        <f t="array" ref="N686">INDEX(A!$L$2:$L$1001,MATCH(EF!C686,A!$A$2:$A$1001,0))</f>
        <v>#N/A</v>
      </c>
      <c r="O686" s="30" t="e">
        <f t="shared" si="4"/>
        <v>#N/A</v>
      </c>
      <c r="P686" s="30" t="e">
        <f t="shared" si="5"/>
        <v>#N/A</v>
      </c>
      <c r="Q686" s="30" t="e">
        <f t="array" ref="Q686">IF(O686="7",IF(P686="000","Sin región al ser un intermunicipal",INDEX(B!$C$2:$C$126,MATCH(EF!P686,B!$A$2:$A$126,0))),"Sin región al ser un ente Estatal")</f>
        <v>#N/A</v>
      </c>
      <c r="R686" s="31" t="e">
        <f t="array" ref="R686">IF(O686="7",IF(P686="000","N/A",INDEX(B!$D$2:$D$126,MATCH(EF!P686,B!$A$2:$A$126,0))),B!$D$127)</f>
        <v>#N/A</v>
      </c>
      <c r="S686" s="31" t="e">
        <f t="array" ref="S686">IF(O686="7",IF(P686="000","N/A",INDEX(B!$E$2:$E$126,MATCH(EF!P686,B!$A$2:$A$126,0))),B!$E$127)</f>
        <v>#N/A</v>
      </c>
    </row>
    <row r="687" spans="1:19" ht="15.75" customHeight="1">
      <c r="A687" s="23">
        <f>COUNTIF(A!$A$2:$A$1001,"&lt;="&amp;A!A687)</f>
        <v>0</v>
      </c>
      <c r="B687" s="24">
        <v>686</v>
      </c>
      <c r="C687" s="29" t="e">
        <f t="array" ref="C687">INDEX(A!$A$2:$A$1001,MATCH(EF!B687,EF!$A$2:$A$1001,0))</f>
        <v>#N/A</v>
      </c>
      <c r="D687" s="29" t="e">
        <f t="array" ref="D687">INDEX(A!$B$2:$B$1001,MATCH(EF!C687,A!$A$2:$A$1001,0))</f>
        <v>#N/A</v>
      </c>
      <c r="E687" s="29" t="e">
        <f t="array" ref="E687">INDEX(A!$C$2:$C$1001,MATCH(EF!C687,A!$A$2:$A$1001,0))</f>
        <v>#N/A</v>
      </c>
      <c r="F687" s="29" t="e">
        <f t="array" ref="F687">INDEX(A!$D$2:$D$1001,MATCH(EF!C687,A!$A$2:$A$1001,0))</f>
        <v>#N/A</v>
      </c>
      <c r="G687" s="29" t="e">
        <f t="array" ref="G687">INDEX(A!$E$2:$E$1001,MATCH(EF!C687,A!$A$2:$A$1001,0))</f>
        <v>#N/A</v>
      </c>
      <c r="H687" s="29" t="e">
        <f t="array" ref="H687">INDEX(A!$F$2:$F$1001,MATCH(EF!C687,A!$A$2:$A$1001,0))</f>
        <v>#N/A</v>
      </c>
      <c r="I687" s="29" t="e">
        <f t="array" ref="I687">INDEX(A!$G$2:$G$1001,MATCH(EF!C687,A!$A$2:$A$1001,0))</f>
        <v>#N/A</v>
      </c>
      <c r="J687" s="29" t="e">
        <f t="array" ref="J687">INDEX(A!$H$2:$H$1001,MATCH(EF!C687,A!$A$2:$A$1001,0))</f>
        <v>#N/A</v>
      </c>
      <c r="K687" s="29" t="e">
        <f t="array" ref="K687">INDEX(A!$I$2:$I$1001,MATCH(EF!C687,A!$A$2:$A$1001,0))</f>
        <v>#N/A</v>
      </c>
      <c r="L687" s="29" t="e">
        <f t="array" ref="L687">INDEX(A!$J$2:$J$1001,MATCH(EF!C687,A!$A$2:$A$1001,0))</f>
        <v>#N/A</v>
      </c>
      <c r="M687" s="29" t="e">
        <f t="array" ref="M687">INDEX(A!$K$2:$K$1001,MATCH(EF!C687,A!$A$2:$A$1001,0))</f>
        <v>#N/A</v>
      </c>
      <c r="N687" s="29" t="e">
        <f t="array" ref="N687">INDEX(A!$L$2:$L$1001,MATCH(EF!C687,A!$A$2:$A$1001,0))</f>
        <v>#N/A</v>
      </c>
      <c r="O687" s="30" t="e">
        <f t="shared" si="4"/>
        <v>#N/A</v>
      </c>
      <c r="P687" s="30" t="e">
        <f t="shared" si="5"/>
        <v>#N/A</v>
      </c>
      <c r="Q687" s="30" t="e">
        <f t="array" ref="Q687">IF(O687="7",IF(P687="000","Sin región al ser un intermunicipal",INDEX(B!$C$2:$C$126,MATCH(EF!P687,B!$A$2:$A$126,0))),"Sin región al ser un ente Estatal")</f>
        <v>#N/A</v>
      </c>
      <c r="R687" s="31" t="e">
        <f t="array" ref="R687">IF(O687="7",IF(P687="000","N/A",INDEX(B!$D$2:$D$126,MATCH(EF!P687,B!$A$2:$A$126,0))),B!$D$127)</f>
        <v>#N/A</v>
      </c>
      <c r="S687" s="31" t="e">
        <f t="array" ref="S687">IF(O687="7",IF(P687="000","N/A",INDEX(B!$E$2:$E$126,MATCH(EF!P687,B!$A$2:$A$126,0))),B!$E$127)</f>
        <v>#N/A</v>
      </c>
    </row>
    <row r="688" spans="1:19" ht="15.75" customHeight="1">
      <c r="A688" s="23">
        <f>COUNTIF(A!$A$2:$A$1001,"&lt;="&amp;A!A688)</f>
        <v>0</v>
      </c>
      <c r="B688" s="24">
        <v>687</v>
      </c>
      <c r="C688" s="29" t="e">
        <f t="array" ref="C688">INDEX(A!$A$2:$A$1001,MATCH(EF!B688,EF!$A$2:$A$1001,0))</f>
        <v>#N/A</v>
      </c>
      <c r="D688" s="29" t="e">
        <f t="array" ref="D688">INDEX(A!$B$2:$B$1001,MATCH(EF!C688,A!$A$2:$A$1001,0))</f>
        <v>#N/A</v>
      </c>
      <c r="E688" s="29" t="e">
        <f t="array" ref="E688">INDEX(A!$C$2:$C$1001,MATCH(EF!C688,A!$A$2:$A$1001,0))</f>
        <v>#N/A</v>
      </c>
      <c r="F688" s="29" t="e">
        <f t="array" ref="F688">INDEX(A!$D$2:$D$1001,MATCH(EF!C688,A!$A$2:$A$1001,0))</f>
        <v>#N/A</v>
      </c>
      <c r="G688" s="29" t="e">
        <f t="array" ref="G688">INDEX(A!$E$2:$E$1001,MATCH(EF!C688,A!$A$2:$A$1001,0))</f>
        <v>#N/A</v>
      </c>
      <c r="H688" s="29" t="e">
        <f t="array" ref="H688">INDEX(A!$F$2:$F$1001,MATCH(EF!C688,A!$A$2:$A$1001,0))</f>
        <v>#N/A</v>
      </c>
      <c r="I688" s="29" t="e">
        <f t="array" ref="I688">INDEX(A!$G$2:$G$1001,MATCH(EF!C688,A!$A$2:$A$1001,0))</f>
        <v>#N/A</v>
      </c>
      <c r="J688" s="29" t="e">
        <f t="array" ref="J688">INDEX(A!$H$2:$H$1001,MATCH(EF!C688,A!$A$2:$A$1001,0))</f>
        <v>#N/A</v>
      </c>
      <c r="K688" s="29" t="e">
        <f t="array" ref="K688">INDEX(A!$I$2:$I$1001,MATCH(EF!C688,A!$A$2:$A$1001,0))</f>
        <v>#N/A</v>
      </c>
      <c r="L688" s="29" t="e">
        <f t="array" ref="L688">INDEX(A!$J$2:$J$1001,MATCH(EF!C688,A!$A$2:$A$1001,0))</f>
        <v>#N/A</v>
      </c>
      <c r="M688" s="29" t="e">
        <f t="array" ref="M688">INDEX(A!$K$2:$K$1001,MATCH(EF!C688,A!$A$2:$A$1001,0))</f>
        <v>#N/A</v>
      </c>
      <c r="N688" s="29" t="e">
        <f t="array" ref="N688">INDEX(A!$L$2:$L$1001,MATCH(EF!C688,A!$A$2:$A$1001,0))</f>
        <v>#N/A</v>
      </c>
      <c r="O688" s="30" t="e">
        <f t="shared" si="4"/>
        <v>#N/A</v>
      </c>
      <c r="P688" s="30" t="e">
        <f t="shared" si="5"/>
        <v>#N/A</v>
      </c>
      <c r="Q688" s="30" t="e">
        <f t="array" ref="Q688">IF(O688="7",IF(P688="000","Sin región al ser un intermunicipal",INDEX(B!$C$2:$C$126,MATCH(EF!P688,B!$A$2:$A$126,0))),"Sin región al ser un ente Estatal")</f>
        <v>#N/A</v>
      </c>
      <c r="R688" s="31" t="e">
        <f t="array" ref="R688">IF(O688="7",IF(P688="000","N/A",INDEX(B!$D$2:$D$126,MATCH(EF!P688,B!$A$2:$A$126,0))),B!$D$127)</f>
        <v>#N/A</v>
      </c>
      <c r="S688" s="31" t="e">
        <f t="array" ref="S688">IF(O688="7",IF(P688="000","N/A",INDEX(B!$E$2:$E$126,MATCH(EF!P688,B!$A$2:$A$126,0))),B!$E$127)</f>
        <v>#N/A</v>
      </c>
    </row>
    <row r="689" spans="1:19" ht="15.75" customHeight="1">
      <c r="A689" s="23">
        <f>COUNTIF(A!$A$2:$A$1001,"&lt;="&amp;A!A689)</f>
        <v>0</v>
      </c>
      <c r="B689" s="24">
        <v>688</v>
      </c>
      <c r="C689" s="29" t="e">
        <f t="array" ref="C689">INDEX(A!$A$2:$A$1001,MATCH(EF!B689,EF!$A$2:$A$1001,0))</f>
        <v>#N/A</v>
      </c>
      <c r="D689" s="29" t="e">
        <f t="array" ref="D689">INDEX(A!$B$2:$B$1001,MATCH(EF!C689,A!$A$2:$A$1001,0))</f>
        <v>#N/A</v>
      </c>
      <c r="E689" s="29" t="e">
        <f t="array" ref="E689">INDEX(A!$C$2:$C$1001,MATCH(EF!C689,A!$A$2:$A$1001,0))</f>
        <v>#N/A</v>
      </c>
      <c r="F689" s="29" t="e">
        <f t="array" ref="F689">INDEX(A!$D$2:$D$1001,MATCH(EF!C689,A!$A$2:$A$1001,0))</f>
        <v>#N/A</v>
      </c>
      <c r="G689" s="29" t="e">
        <f t="array" ref="G689">INDEX(A!$E$2:$E$1001,MATCH(EF!C689,A!$A$2:$A$1001,0))</f>
        <v>#N/A</v>
      </c>
      <c r="H689" s="29" t="e">
        <f t="array" ref="H689">INDEX(A!$F$2:$F$1001,MATCH(EF!C689,A!$A$2:$A$1001,0))</f>
        <v>#N/A</v>
      </c>
      <c r="I689" s="29" t="e">
        <f t="array" ref="I689">INDEX(A!$G$2:$G$1001,MATCH(EF!C689,A!$A$2:$A$1001,0))</f>
        <v>#N/A</v>
      </c>
      <c r="J689" s="29" t="e">
        <f t="array" ref="J689">INDEX(A!$H$2:$H$1001,MATCH(EF!C689,A!$A$2:$A$1001,0))</f>
        <v>#N/A</v>
      </c>
      <c r="K689" s="29" t="e">
        <f t="array" ref="K689">INDEX(A!$I$2:$I$1001,MATCH(EF!C689,A!$A$2:$A$1001,0))</f>
        <v>#N/A</v>
      </c>
      <c r="L689" s="29" t="e">
        <f t="array" ref="L689">INDEX(A!$J$2:$J$1001,MATCH(EF!C689,A!$A$2:$A$1001,0))</f>
        <v>#N/A</v>
      </c>
      <c r="M689" s="29" t="e">
        <f t="array" ref="M689">INDEX(A!$K$2:$K$1001,MATCH(EF!C689,A!$A$2:$A$1001,0))</f>
        <v>#N/A</v>
      </c>
      <c r="N689" s="29" t="e">
        <f t="array" ref="N689">INDEX(A!$L$2:$L$1001,MATCH(EF!C689,A!$A$2:$A$1001,0))</f>
        <v>#N/A</v>
      </c>
      <c r="O689" s="30" t="e">
        <f t="shared" si="4"/>
        <v>#N/A</v>
      </c>
      <c r="P689" s="30" t="e">
        <f t="shared" si="5"/>
        <v>#N/A</v>
      </c>
      <c r="Q689" s="30" t="e">
        <f t="array" ref="Q689">IF(O689="7",IF(P689="000","Sin región al ser un intermunicipal",INDEX(B!$C$2:$C$126,MATCH(EF!P689,B!$A$2:$A$126,0))),"Sin región al ser un ente Estatal")</f>
        <v>#N/A</v>
      </c>
      <c r="R689" s="31" t="e">
        <f t="array" ref="R689">IF(O689="7",IF(P689="000","N/A",INDEX(B!$D$2:$D$126,MATCH(EF!P689,B!$A$2:$A$126,0))),B!$D$127)</f>
        <v>#N/A</v>
      </c>
      <c r="S689" s="31" t="e">
        <f t="array" ref="S689">IF(O689="7",IF(P689="000","N/A",INDEX(B!$E$2:$E$126,MATCH(EF!P689,B!$A$2:$A$126,0))),B!$E$127)</f>
        <v>#N/A</v>
      </c>
    </row>
    <row r="690" spans="1:19" ht="15.75" customHeight="1">
      <c r="A690" s="23">
        <f>COUNTIF(A!$A$2:$A$1001,"&lt;="&amp;A!A690)</f>
        <v>0</v>
      </c>
      <c r="B690" s="24">
        <v>689</v>
      </c>
      <c r="C690" s="29" t="e">
        <f t="array" ref="C690">INDEX(A!$A$2:$A$1001,MATCH(EF!B690,EF!$A$2:$A$1001,0))</f>
        <v>#N/A</v>
      </c>
      <c r="D690" s="29" t="e">
        <f t="array" ref="D690">INDEX(A!$B$2:$B$1001,MATCH(EF!C690,A!$A$2:$A$1001,0))</f>
        <v>#N/A</v>
      </c>
      <c r="E690" s="29" t="e">
        <f t="array" ref="E690">INDEX(A!$C$2:$C$1001,MATCH(EF!C690,A!$A$2:$A$1001,0))</f>
        <v>#N/A</v>
      </c>
      <c r="F690" s="29" t="e">
        <f t="array" ref="F690">INDEX(A!$D$2:$D$1001,MATCH(EF!C690,A!$A$2:$A$1001,0))</f>
        <v>#N/A</v>
      </c>
      <c r="G690" s="29" t="e">
        <f t="array" ref="G690">INDEX(A!$E$2:$E$1001,MATCH(EF!C690,A!$A$2:$A$1001,0))</f>
        <v>#N/A</v>
      </c>
      <c r="H690" s="29" t="e">
        <f t="array" ref="H690">INDEX(A!$F$2:$F$1001,MATCH(EF!C690,A!$A$2:$A$1001,0))</f>
        <v>#N/A</v>
      </c>
      <c r="I690" s="29" t="e">
        <f t="array" ref="I690">INDEX(A!$G$2:$G$1001,MATCH(EF!C690,A!$A$2:$A$1001,0))</f>
        <v>#N/A</v>
      </c>
      <c r="J690" s="29" t="e">
        <f t="array" ref="J690">INDEX(A!$H$2:$H$1001,MATCH(EF!C690,A!$A$2:$A$1001,0))</f>
        <v>#N/A</v>
      </c>
      <c r="K690" s="29" t="e">
        <f t="array" ref="K690">INDEX(A!$I$2:$I$1001,MATCH(EF!C690,A!$A$2:$A$1001,0))</f>
        <v>#N/A</v>
      </c>
      <c r="L690" s="29" t="e">
        <f t="array" ref="L690">INDEX(A!$J$2:$J$1001,MATCH(EF!C690,A!$A$2:$A$1001,0))</f>
        <v>#N/A</v>
      </c>
      <c r="M690" s="29" t="e">
        <f t="array" ref="M690">INDEX(A!$K$2:$K$1001,MATCH(EF!C690,A!$A$2:$A$1001,0))</f>
        <v>#N/A</v>
      </c>
      <c r="N690" s="29" t="e">
        <f t="array" ref="N690">INDEX(A!$L$2:$L$1001,MATCH(EF!C690,A!$A$2:$A$1001,0))</f>
        <v>#N/A</v>
      </c>
      <c r="O690" s="30" t="e">
        <f t="shared" si="4"/>
        <v>#N/A</v>
      </c>
      <c r="P690" s="30" t="e">
        <f t="shared" si="5"/>
        <v>#N/A</v>
      </c>
      <c r="Q690" s="30" t="e">
        <f t="array" ref="Q690">IF(O690="7",IF(P690="000","Sin región al ser un intermunicipal",INDEX(B!$C$2:$C$126,MATCH(EF!P690,B!$A$2:$A$126,0))),"Sin región al ser un ente Estatal")</f>
        <v>#N/A</v>
      </c>
      <c r="R690" s="31" t="e">
        <f t="array" ref="R690">IF(O690="7",IF(P690="000","N/A",INDEX(B!$D$2:$D$126,MATCH(EF!P690,B!$A$2:$A$126,0))),B!$D$127)</f>
        <v>#N/A</v>
      </c>
      <c r="S690" s="31" t="e">
        <f t="array" ref="S690">IF(O690="7",IF(P690="000","N/A",INDEX(B!$E$2:$E$126,MATCH(EF!P690,B!$A$2:$A$126,0))),B!$E$127)</f>
        <v>#N/A</v>
      </c>
    </row>
    <row r="691" spans="1:19" ht="15.75" customHeight="1">
      <c r="A691" s="23">
        <f>COUNTIF(A!$A$2:$A$1001,"&lt;="&amp;A!A691)</f>
        <v>0</v>
      </c>
      <c r="B691" s="24">
        <v>690</v>
      </c>
      <c r="C691" s="29" t="e">
        <f t="array" ref="C691">INDEX(A!$A$2:$A$1001,MATCH(EF!B691,EF!$A$2:$A$1001,0))</f>
        <v>#N/A</v>
      </c>
      <c r="D691" s="29" t="e">
        <f t="array" ref="D691">INDEX(A!$B$2:$B$1001,MATCH(EF!C691,A!$A$2:$A$1001,0))</f>
        <v>#N/A</v>
      </c>
      <c r="E691" s="29" t="e">
        <f t="array" ref="E691">INDEX(A!$C$2:$C$1001,MATCH(EF!C691,A!$A$2:$A$1001,0))</f>
        <v>#N/A</v>
      </c>
      <c r="F691" s="29" t="e">
        <f t="array" ref="F691">INDEX(A!$D$2:$D$1001,MATCH(EF!C691,A!$A$2:$A$1001,0))</f>
        <v>#N/A</v>
      </c>
      <c r="G691" s="29" t="e">
        <f t="array" ref="G691">INDEX(A!$E$2:$E$1001,MATCH(EF!C691,A!$A$2:$A$1001,0))</f>
        <v>#N/A</v>
      </c>
      <c r="H691" s="29" t="e">
        <f t="array" ref="H691">INDEX(A!$F$2:$F$1001,MATCH(EF!C691,A!$A$2:$A$1001,0))</f>
        <v>#N/A</v>
      </c>
      <c r="I691" s="29" t="e">
        <f t="array" ref="I691">INDEX(A!$G$2:$G$1001,MATCH(EF!C691,A!$A$2:$A$1001,0))</f>
        <v>#N/A</v>
      </c>
      <c r="J691" s="29" t="e">
        <f t="array" ref="J691">INDEX(A!$H$2:$H$1001,MATCH(EF!C691,A!$A$2:$A$1001,0))</f>
        <v>#N/A</v>
      </c>
      <c r="K691" s="29" t="e">
        <f t="array" ref="K691">INDEX(A!$I$2:$I$1001,MATCH(EF!C691,A!$A$2:$A$1001,0))</f>
        <v>#N/A</v>
      </c>
      <c r="L691" s="29" t="e">
        <f t="array" ref="L691">INDEX(A!$J$2:$J$1001,MATCH(EF!C691,A!$A$2:$A$1001,0))</f>
        <v>#N/A</v>
      </c>
      <c r="M691" s="29" t="e">
        <f t="array" ref="M691">INDEX(A!$K$2:$K$1001,MATCH(EF!C691,A!$A$2:$A$1001,0))</f>
        <v>#N/A</v>
      </c>
      <c r="N691" s="29" t="e">
        <f t="array" ref="N691">INDEX(A!$L$2:$L$1001,MATCH(EF!C691,A!$A$2:$A$1001,0))</f>
        <v>#N/A</v>
      </c>
      <c r="O691" s="30" t="e">
        <f t="shared" si="4"/>
        <v>#N/A</v>
      </c>
      <c r="P691" s="30" t="e">
        <f t="shared" si="5"/>
        <v>#N/A</v>
      </c>
      <c r="Q691" s="30" t="e">
        <f t="array" ref="Q691">IF(O691="7",IF(P691="000","Sin región al ser un intermunicipal",INDEX(B!$C$2:$C$126,MATCH(EF!P691,B!$A$2:$A$126,0))),"Sin región al ser un ente Estatal")</f>
        <v>#N/A</v>
      </c>
      <c r="R691" s="31" t="e">
        <f t="array" ref="R691">IF(O691="7",IF(P691="000","N/A",INDEX(B!$D$2:$D$126,MATCH(EF!P691,B!$A$2:$A$126,0))),B!$D$127)</f>
        <v>#N/A</v>
      </c>
      <c r="S691" s="31" t="e">
        <f t="array" ref="S691">IF(O691="7",IF(P691="000","N/A",INDEX(B!$E$2:$E$126,MATCH(EF!P691,B!$A$2:$A$126,0))),B!$E$127)</f>
        <v>#N/A</v>
      </c>
    </row>
    <row r="692" spans="1:19" ht="15.75" customHeight="1">
      <c r="A692" s="23">
        <f>COUNTIF(A!$A$2:$A$1001,"&lt;="&amp;A!A692)</f>
        <v>0</v>
      </c>
      <c r="B692" s="24">
        <v>691</v>
      </c>
      <c r="C692" s="29" t="e">
        <f t="array" ref="C692">INDEX(A!$A$2:$A$1001,MATCH(EF!B692,EF!$A$2:$A$1001,0))</f>
        <v>#N/A</v>
      </c>
      <c r="D692" s="29" t="e">
        <f t="array" ref="D692">INDEX(A!$B$2:$B$1001,MATCH(EF!C692,A!$A$2:$A$1001,0))</f>
        <v>#N/A</v>
      </c>
      <c r="E692" s="29" t="e">
        <f t="array" ref="E692">INDEX(A!$C$2:$C$1001,MATCH(EF!C692,A!$A$2:$A$1001,0))</f>
        <v>#N/A</v>
      </c>
      <c r="F692" s="29" t="e">
        <f t="array" ref="F692">INDEX(A!$D$2:$D$1001,MATCH(EF!C692,A!$A$2:$A$1001,0))</f>
        <v>#N/A</v>
      </c>
      <c r="G692" s="29" t="e">
        <f t="array" ref="G692">INDEX(A!$E$2:$E$1001,MATCH(EF!C692,A!$A$2:$A$1001,0))</f>
        <v>#N/A</v>
      </c>
      <c r="H692" s="29" t="e">
        <f t="array" ref="H692">INDEX(A!$F$2:$F$1001,MATCH(EF!C692,A!$A$2:$A$1001,0))</f>
        <v>#N/A</v>
      </c>
      <c r="I692" s="29" t="e">
        <f t="array" ref="I692">INDEX(A!$G$2:$G$1001,MATCH(EF!C692,A!$A$2:$A$1001,0))</f>
        <v>#N/A</v>
      </c>
      <c r="J692" s="29" t="e">
        <f t="array" ref="J692">INDEX(A!$H$2:$H$1001,MATCH(EF!C692,A!$A$2:$A$1001,0))</f>
        <v>#N/A</v>
      </c>
      <c r="K692" s="29" t="e">
        <f t="array" ref="K692">INDEX(A!$I$2:$I$1001,MATCH(EF!C692,A!$A$2:$A$1001,0))</f>
        <v>#N/A</v>
      </c>
      <c r="L692" s="29" t="e">
        <f t="array" ref="L692">INDEX(A!$J$2:$J$1001,MATCH(EF!C692,A!$A$2:$A$1001,0))</f>
        <v>#N/A</v>
      </c>
      <c r="M692" s="29" t="e">
        <f t="array" ref="M692">INDEX(A!$K$2:$K$1001,MATCH(EF!C692,A!$A$2:$A$1001,0))</f>
        <v>#N/A</v>
      </c>
      <c r="N692" s="29" t="e">
        <f t="array" ref="N692">INDEX(A!$L$2:$L$1001,MATCH(EF!C692,A!$A$2:$A$1001,0))</f>
        <v>#N/A</v>
      </c>
      <c r="O692" s="30" t="e">
        <f t="shared" si="4"/>
        <v>#N/A</v>
      </c>
      <c r="P692" s="30" t="e">
        <f t="shared" si="5"/>
        <v>#N/A</v>
      </c>
      <c r="Q692" s="30" t="e">
        <f t="array" ref="Q692">IF(O692="7",IF(P692="000","Sin región al ser un intermunicipal",INDEX(B!$C$2:$C$126,MATCH(EF!P692,B!$A$2:$A$126,0))),"Sin región al ser un ente Estatal")</f>
        <v>#N/A</v>
      </c>
      <c r="R692" s="31" t="e">
        <f t="array" ref="R692">IF(O692="7",IF(P692="000","N/A",INDEX(B!$D$2:$D$126,MATCH(EF!P692,B!$A$2:$A$126,0))),B!$D$127)</f>
        <v>#N/A</v>
      </c>
      <c r="S692" s="31" t="e">
        <f t="array" ref="S692">IF(O692="7",IF(P692="000","N/A",INDEX(B!$E$2:$E$126,MATCH(EF!P692,B!$A$2:$A$126,0))),B!$E$127)</f>
        <v>#N/A</v>
      </c>
    </row>
    <row r="693" spans="1:19" ht="15.75" customHeight="1">
      <c r="A693" s="23">
        <f>COUNTIF(A!$A$2:$A$1001,"&lt;="&amp;A!A693)</f>
        <v>0</v>
      </c>
      <c r="B693" s="24">
        <v>692</v>
      </c>
      <c r="C693" s="29" t="e">
        <f t="array" ref="C693">INDEX(A!$A$2:$A$1001,MATCH(EF!B693,EF!$A$2:$A$1001,0))</f>
        <v>#N/A</v>
      </c>
      <c r="D693" s="29" t="e">
        <f t="array" ref="D693">INDEX(A!$B$2:$B$1001,MATCH(EF!C693,A!$A$2:$A$1001,0))</f>
        <v>#N/A</v>
      </c>
      <c r="E693" s="29" t="e">
        <f t="array" ref="E693">INDEX(A!$C$2:$C$1001,MATCH(EF!C693,A!$A$2:$A$1001,0))</f>
        <v>#N/A</v>
      </c>
      <c r="F693" s="29" t="e">
        <f t="array" ref="F693">INDEX(A!$D$2:$D$1001,MATCH(EF!C693,A!$A$2:$A$1001,0))</f>
        <v>#N/A</v>
      </c>
      <c r="G693" s="29" t="e">
        <f t="array" ref="G693">INDEX(A!$E$2:$E$1001,MATCH(EF!C693,A!$A$2:$A$1001,0))</f>
        <v>#N/A</v>
      </c>
      <c r="H693" s="29" t="e">
        <f t="array" ref="H693">INDEX(A!$F$2:$F$1001,MATCH(EF!C693,A!$A$2:$A$1001,0))</f>
        <v>#N/A</v>
      </c>
      <c r="I693" s="29" t="e">
        <f t="array" ref="I693">INDEX(A!$G$2:$G$1001,MATCH(EF!C693,A!$A$2:$A$1001,0))</f>
        <v>#N/A</v>
      </c>
      <c r="J693" s="29" t="e">
        <f t="array" ref="J693">INDEX(A!$H$2:$H$1001,MATCH(EF!C693,A!$A$2:$A$1001,0))</f>
        <v>#N/A</v>
      </c>
      <c r="K693" s="29" t="e">
        <f t="array" ref="K693">INDEX(A!$I$2:$I$1001,MATCH(EF!C693,A!$A$2:$A$1001,0))</f>
        <v>#N/A</v>
      </c>
      <c r="L693" s="29" t="e">
        <f t="array" ref="L693">INDEX(A!$J$2:$J$1001,MATCH(EF!C693,A!$A$2:$A$1001,0))</f>
        <v>#N/A</v>
      </c>
      <c r="M693" s="29" t="e">
        <f t="array" ref="M693">INDEX(A!$K$2:$K$1001,MATCH(EF!C693,A!$A$2:$A$1001,0))</f>
        <v>#N/A</v>
      </c>
      <c r="N693" s="29" t="e">
        <f t="array" ref="N693">INDEX(A!$L$2:$L$1001,MATCH(EF!C693,A!$A$2:$A$1001,0))</f>
        <v>#N/A</v>
      </c>
      <c r="O693" s="30" t="e">
        <f t="shared" si="4"/>
        <v>#N/A</v>
      </c>
      <c r="P693" s="30" t="e">
        <f t="shared" si="5"/>
        <v>#N/A</v>
      </c>
      <c r="Q693" s="30" t="e">
        <f t="array" ref="Q693">IF(O693="7",IF(P693="000","Sin región al ser un intermunicipal",INDEX(B!$C$2:$C$126,MATCH(EF!P693,B!$A$2:$A$126,0))),"Sin región al ser un ente Estatal")</f>
        <v>#N/A</v>
      </c>
      <c r="R693" s="31" t="e">
        <f t="array" ref="R693">IF(O693="7",IF(P693="000","N/A",INDEX(B!$D$2:$D$126,MATCH(EF!P693,B!$A$2:$A$126,0))),B!$D$127)</f>
        <v>#N/A</v>
      </c>
      <c r="S693" s="31" t="e">
        <f t="array" ref="S693">IF(O693="7",IF(P693="000","N/A",INDEX(B!$E$2:$E$126,MATCH(EF!P693,B!$A$2:$A$126,0))),B!$E$127)</f>
        <v>#N/A</v>
      </c>
    </row>
    <row r="694" spans="1:19" ht="15.75" customHeight="1">
      <c r="A694" s="23">
        <f>COUNTIF(A!$A$2:$A$1001,"&lt;="&amp;A!A694)</f>
        <v>0</v>
      </c>
      <c r="B694" s="24">
        <v>693</v>
      </c>
      <c r="C694" s="29" t="e">
        <f t="array" ref="C694">INDEX(A!$A$2:$A$1001,MATCH(EF!B694,EF!$A$2:$A$1001,0))</f>
        <v>#N/A</v>
      </c>
      <c r="D694" s="29" t="e">
        <f t="array" ref="D694">INDEX(A!$B$2:$B$1001,MATCH(EF!C694,A!$A$2:$A$1001,0))</f>
        <v>#N/A</v>
      </c>
      <c r="E694" s="29" t="e">
        <f t="array" ref="E694">INDEX(A!$C$2:$C$1001,MATCH(EF!C694,A!$A$2:$A$1001,0))</f>
        <v>#N/A</v>
      </c>
      <c r="F694" s="29" t="e">
        <f t="array" ref="F694">INDEX(A!$D$2:$D$1001,MATCH(EF!C694,A!$A$2:$A$1001,0))</f>
        <v>#N/A</v>
      </c>
      <c r="G694" s="29" t="e">
        <f t="array" ref="G694">INDEX(A!$E$2:$E$1001,MATCH(EF!C694,A!$A$2:$A$1001,0))</f>
        <v>#N/A</v>
      </c>
      <c r="H694" s="29" t="e">
        <f t="array" ref="H694">INDEX(A!$F$2:$F$1001,MATCH(EF!C694,A!$A$2:$A$1001,0))</f>
        <v>#N/A</v>
      </c>
      <c r="I694" s="29" t="e">
        <f t="array" ref="I694">INDEX(A!$G$2:$G$1001,MATCH(EF!C694,A!$A$2:$A$1001,0))</f>
        <v>#N/A</v>
      </c>
      <c r="J694" s="29" t="e">
        <f t="array" ref="J694">INDEX(A!$H$2:$H$1001,MATCH(EF!C694,A!$A$2:$A$1001,0))</f>
        <v>#N/A</v>
      </c>
      <c r="K694" s="29" t="e">
        <f t="array" ref="K694">INDEX(A!$I$2:$I$1001,MATCH(EF!C694,A!$A$2:$A$1001,0))</f>
        <v>#N/A</v>
      </c>
      <c r="L694" s="29" t="e">
        <f t="array" ref="L694">INDEX(A!$J$2:$J$1001,MATCH(EF!C694,A!$A$2:$A$1001,0))</f>
        <v>#N/A</v>
      </c>
      <c r="M694" s="29" t="e">
        <f t="array" ref="M694">INDEX(A!$K$2:$K$1001,MATCH(EF!C694,A!$A$2:$A$1001,0))</f>
        <v>#N/A</v>
      </c>
      <c r="N694" s="29" t="e">
        <f t="array" ref="N694">INDEX(A!$L$2:$L$1001,MATCH(EF!C694,A!$A$2:$A$1001,0))</f>
        <v>#N/A</v>
      </c>
      <c r="O694" s="30" t="e">
        <f t="shared" si="4"/>
        <v>#N/A</v>
      </c>
      <c r="P694" s="30" t="e">
        <f t="shared" si="5"/>
        <v>#N/A</v>
      </c>
      <c r="Q694" s="30" t="e">
        <f t="array" ref="Q694">IF(O694="7",IF(P694="000","Sin región al ser un intermunicipal",INDEX(B!$C$2:$C$126,MATCH(EF!P694,B!$A$2:$A$126,0))),"Sin región al ser un ente Estatal")</f>
        <v>#N/A</v>
      </c>
      <c r="R694" s="31" t="e">
        <f t="array" ref="R694">IF(O694="7",IF(P694="000","N/A",INDEX(B!$D$2:$D$126,MATCH(EF!P694,B!$A$2:$A$126,0))),B!$D$127)</f>
        <v>#N/A</v>
      </c>
      <c r="S694" s="31" t="e">
        <f t="array" ref="S694">IF(O694="7",IF(P694="000","N/A",INDEX(B!$E$2:$E$126,MATCH(EF!P694,B!$A$2:$A$126,0))),B!$E$127)</f>
        <v>#N/A</v>
      </c>
    </row>
    <row r="695" spans="1:19" ht="15.75" customHeight="1">
      <c r="A695" s="23">
        <f>COUNTIF(A!$A$2:$A$1001,"&lt;="&amp;A!A695)</f>
        <v>0</v>
      </c>
      <c r="B695" s="24">
        <v>694</v>
      </c>
      <c r="C695" s="29" t="e">
        <f t="array" ref="C695">INDEX(A!$A$2:$A$1001,MATCH(EF!B695,EF!$A$2:$A$1001,0))</f>
        <v>#N/A</v>
      </c>
      <c r="D695" s="29" t="e">
        <f t="array" ref="D695">INDEX(A!$B$2:$B$1001,MATCH(EF!C695,A!$A$2:$A$1001,0))</f>
        <v>#N/A</v>
      </c>
      <c r="E695" s="29" t="e">
        <f t="array" ref="E695">INDEX(A!$C$2:$C$1001,MATCH(EF!C695,A!$A$2:$A$1001,0))</f>
        <v>#N/A</v>
      </c>
      <c r="F695" s="29" t="e">
        <f t="array" ref="F695">INDEX(A!$D$2:$D$1001,MATCH(EF!C695,A!$A$2:$A$1001,0))</f>
        <v>#N/A</v>
      </c>
      <c r="G695" s="29" t="e">
        <f t="array" ref="G695">INDEX(A!$E$2:$E$1001,MATCH(EF!C695,A!$A$2:$A$1001,0))</f>
        <v>#N/A</v>
      </c>
      <c r="H695" s="29" t="e">
        <f t="array" ref="H695">INDEX(A!$F$2:$F$1001,MATCH(EF!C695,A!$A$2:$A$1001,0))</f>
        <v>#N/A</v>
      </c>
      <c r="I695" s="29" t="e">
        <f t="array" ref="I695">INDEX(A!$G$2:$G$1001,MATCH(EF!C695,A!$A$2:$A$1001,0))</f>
        <v>#N/A</v>
      </c>
      <c r="J695" s="29" t="e">
        <f t="array" ref="J695">INDEX(A!$H$2:$H$1001,MATCH(EF!C695,A!$A$2:$A$1001,0))</f>
        <v>#N/A</v>
      </c>
      <c r="K695" s="29" t="e">
        <f t="array" ref="K695">INDEX(A!$I$2:$I$1001,MATCH(EF!C695,A!$A$2:$A$1001,0))</f>
        <v>#N/A</v>
      </c>
      <c r="L695" s="29" t="e">
        <f t="array" ref="L695">INDEX(A!$J$2:$J$1001,MATCH(EF!C695,A!$A$2:$A$1001,0))</f>
        <v>#N/A</v>
      </c>
      <c r="M695" s="29" t="e">
        <f t="array" ref="M695">INDEX(A!$K$2:$K$1001,MATCH(EF!C695,A!$A$2:$A$1001,0))</f>
        <v>#N/A</v>
      </c>
      <c r="N695" s="29" t="e">
        <f t="array" ref="N695">INDEX(A!$L$2:$L$1001,MATCH(EF!C695,A!$A$2:$A$1001,0))</f>
        <v>#N/A</v>
      </c>
      <c r="O695" s="30" t="e">
        <f t="shared" si="4"/>
        <v>#N/A</v>
      </c>
      <c r="P695" s="30" t="e">
        <f t="shared" si="5"/>
        <v>#N/A</v>
      </c>
      <c r="Q695" s="30" t="e">
        <f t="array" ref="Q695">IF(O695="7",IF(P695="000","Sin región al ser un intermunicipal",INDEX(B!$C$2:$C$126,MATCH(EF!P695,B!$A$2:$A$126,0))),"Sin región al ser un ente Estatal")</f>
        <v>#N/A</v>
      </c>
      <c r="R695" s="31" t="e">
        <f t="array" ref="R695">IF(O695="7",IF(P695="000","N/A",INDEX(B!$D$2:$D$126,MATCH(EF!P695,B!$A$2:$A$126,0))),B!$D$127)</f>
        <v>#N/A</v>
      </c>
      <c r="S695" s="31" t="e">
        <f t="array" ref="S695">IF(O695="7",IF(P695="000","N/A",INDEX(B!$E$2:$E$126,MATCH(EF!P695,B!$A$2:$A$126,0))),B!$E$127)</f>
        <v>#N/A</v>
      </c>
    </row>
    <row r="696" spans="1:19" ht="15.75" customHeight="1">
      <c r="A696" s="23">
        <f>COUNTIF(A!$A$2:$A$1001,"&lt;="&amp;A!A696)</f>
        <v>0</v>
      </c>
      <c r="B696" s="24">
        <v>695</v>
      </c>
      <c r="C696" s="29" t="e">
        <f t="array" ref="C696">INDEX(A!$A$2:$A$1001,MATCH(EF!B696,EF!$A$2:$A$1001,0))</f>
        <v>#N/A</v>
      </c>
      <c r="D696" s="29" t="e">
        <f t="array" ref="D696">INDEX(A!$B$2:$B$1001,MATCH(EF!C696,A!$A$2:$A$1001,0))</f>
        <v>#N/A</v>
      </c>
      <c r="E696" s="29" t="e">
        <f t="array" ref="E696">INDEX(A!$C$2:$C$1001,MATCH(EF!C696,A!$A$2:$A$1001,0))</f>
        <v>#N/A</v>
      </c>
      <c r="F696" s="29" t="e">
        <f t="array" ref="F696">INDEX(A!$D$2:$D$1001,MATCH(EF!C696,A!$A$2:$A$1001,0))</f>
        <v>#N/A</v>
      </c>
      <c r="G696" s="29" t="e">
        <f t="array" ref="G696">INDEX(A!$E$2:$E$1001,MATCH(EF!C696,A!$A$2:$A$1001,0))</f>
        <v>#N/A</v>
      </c>
      <c r="H696" s="29" t="e">
        <f t="array" ref="H696">INDEX(A!$F$2:$F$1001,MATCH(EF!C696,A!$A$2:$A$1001,0))</f>
        <v>#N/A</v>
      </c>
      <c r="I696" s="29" t="e">
        <f t="array" ref="I696">INDEX(A!$G$2:$G$1001,MATCH(EF!C696,A!$A$2:$A$1001,0))</f>
        <v>#N/A</v>
      </c>
      <c r="J696" s="29" t="e">
        <f t="array" ref="J696">INDEX(A!$H$2:$H$1001,MATCH(EF!C696,A!$A$2:$A$1001,0))</f>
        <v>#N/A</v>
      </c>
      <c r="K696" s="29" t="e">
        <f t="array" ref="K696">INDEX(A!$I$2:$I$1001,MATCH(EF!C696,A!$A$2:$A$1001,0))</f>
        <v>#N/A</v>
      </c>
      <c r="L696" s="29" t="e">
        <f t="array" ref="L696">INDEX(A!$J$2:$J$1001,MATCH(EF!C696,A!$A$2:$A$1001,0))</f>
        <v>#N/A</v>
      </c>
      <c r="M696" s="29" t="e">
        <f t="array" ref="M696">INDEX(A!$K$2:$K$1001,MATCH(EF!C696,A!$A$2:$A$1001,0))</f>
        <v>#N/A</v>
      </c>
      <c r="N696" s="29" t="e">
        <f t="array" ref="N696">INDEX(A!$L$2:$L$1001,MATCH(EF!C696,A!$A$2:$A$1001,0))</f>
        <v>#N/A</v>
      </c>
      <c r="O696" s="30" t="e">
        <f t="shared" si="4"/>
        <v>#N/A</v>
      </c>
      <c r="P696" s="30" t="e">
        <f t="shared" si="5"/>
        <v>#N/A</v>
      </c>
      <c r="Q696" s="30" t="e">
        <f t="array" ref="Q696">IF(O696="7",IF(P696="000","Sin región al ser un intermunicipal",INDEX(B!$C$2:$C$126,MATCH(EF!P696,B!$A$2:$A$126,0))),"Sin región al ser un ente Estatal")</f>
        <v>#N/A</v>
      </c>
      <c r="R696" s="31" t="e">
        <f t="array" ref="R696">IF(O696="7",IF(P696="000","N/A",INDEX(B!$D$2:$D$126,MATCH(EF!P696,B!$A$2:$A$126,0))),B!$D$127)</f>
        <v>#N/A</v>
      </c>
      <c r="S696" s="31" t="e">
        <f t="array" ref="S696">IF(O696="7",IF(P696="000","N/A",INDEX(B!$E$2:$E$126,MATCH(EF!P696,B!$A$2:$A$126,0))),B!$E$127)</f>
        <v>#N/A</v>
      </c>
    </row>
    <row r="697" spans="1:19" ht="15.75" customHeight="1">
      <c r="A697" s="23">
        <f>COUNTIF(A!$A$2:$A$1001,"&lt;="&amp;A!A697)</f>
        <v>0</v>
      </c>
      <c r="B697" s="24">
        <v>696</v>
      </c>
      <c r="C697" s="29" t="e">
        <f t="array" ref="C697">INDEX(A!$A$2:$A$1001,MATCH(EF!B697,EF!$A$2:$A$1001,0))</f>
        <v>#N/A</v>
      </c>
      <c r="D697" s="29" t="e">
        <f t="array" ref="D697">INDEX(A!$B$2:$B$1001,MATCH(EF!C697,A!$A$2:$A$1001,0))</f>
        <v>#N/A</v>
      </c>
      <c r="E697" s="29" t="e">
        <f t="array" ref="E697">INDEX(A!$C$2:$C$1001,MATCH(EF!C697,A!$A$2:$A$1001,0))</f>
        <v>#N/A</v>
      </c>
      <c r="F697" s="29" t="e">
        <f t="array" ref="F697">INDEX(A!$D$2:$D$1001,MATCH(EF!C697,A!$A$2:$A$1001,0))</f>
        <v>#N/A</v>
      </c>
      <c r="G697" s="29" t="e">
        <f t="array" ref="G697">INDEX(A!$E$2:$E$1001,MATCH(EF!C697,A!$A$2:$A$1001,0))</f>
        <v>#N/A</v>
      </c>
      <c r="H697" s="29" t="e">
        <f t="array" ref="H697">INDEX(A!$F$2:$F$1001,MATCH(EF!C697,A!$A$2:$A$1001,0))</f>
        <v>#N/A</v>
      </c>
      <c r="I697" s="29" t="e">
        <f t="array" ref="I697">INDEX(A!$G$2:$G$1001,MATCH(EF!C697,A!$A$2:$A$1001,0))</f>
        <v>#N/A</v>
      </c>
      <c r="J697" s="29" t="e">
        <f t="array" ref="J697">INDEX(A!$H$2:$H$1001,MATCH(EF!C697,A!$A$2:$A$1001,0))</f>
        <v>#N/A</v>
      </c>
      <c r="K697" s="29" t="e">
        <f t="array" ref="K697">INDEX(A!$I$2:$I$1001,MATCH(EF!C697,A!$A$2:$A$1001,0))</f>
        <v>#N/A</v>
      </c>
      <c r="L697" s="29" t="e">
        <f t="array" ref="L697">INDEX(A!$J$2:$J$1001,MATCH(EF!C697,A!$A$2:$A$1001,0))</f>
        <v>#N/A</v>
      </c>
      <c r="M697" s="29" t="e">
        <f t="array" ref="M697">INDEX(A!$K$2:$K$1001,MATCH(EF!C697,A!$A$2:$A$1001,0))</f>
        <v>#N/A</v>
      </c>
      <c r="N697" s="29" t="e">
        <f t="array" ref="N697">INDEX(A!$L$2:$L$1001,MATCH(EF!C697,A!$A$2:$A$1001,0))</f>
        <v>#N/A</v>
      </c>
      <c r="O697" s="30" t="e">
        <f t="shared" si="4"/>
        <v>#N/A</v>
      </c>
      <c r="P697" s="30" t="e">
        <f t="shared" si="5"/>
        <v>#N/A</v>
      </c>
      <c r="Q697" s="30" t="e">
        <f t="array" ref="Q697">IF(O697="7",IF(P697="000","Sin región al ser un intermunicipal",INDEX(B!$C$2:$C$126,MATCH(EF!P697,B!$A$2:$A$126,0))),"Sin región al ser un ente Estatal")</f>
        <v>#N/A</v>
      </c>
      <c r="R697" s="31" t="e">
        <f t="array" ref="R697">IF(O697="7",IF(P697="000","N/A",INDEX(B!$D$2:$D$126,MATCH(EF!P697,B!$A$2:$A$126,0))),B!$D$127)</f>
        <v>#N/A</v>
      </c>
      <c r="S697" s="31" t="e">
        <f t="array" ref="S697">IF(O697="7",IF(P697="000","N/A",INDEX(B!$E$2:$E$126,MATCH(EF!P697,B!$A$2:$A$126,0))),B!$E$127)</f>
        <v>#N/A</v>
      </c>
    </row>
    <row r="698" spans="1:19" ht="15.75" customHeight="1">
      <c r="A698" s="23">
        <f>COUNTIF(A!$A$2:$A$1001,"&lt;="&amp;A!A698)</f>
        <v>0</v>
      </c>
      <c r="B698" s="24">
        <v>697</v>
      </c>
      <c r="C698" s="29" t="e">
        <f t="array" ref="C698">INDEX(A!$A$2:$A$1001,MATCH(EF!B698,EF!$A$2:$A$1001,0))</f>
        <v>#N/A</v>
      </c>
      <c r="D698" s="29" t="e">
        <f t="array" ref="D698">INDEX(A!$B$2:$B$1001,MATCH(EF!C698,A!$A$2:$A$1001,0))</f>
        <v>#N/A</v>
      </c>
      <c r="E698" s="29" t="e">
        <f t="array" ref="E698">INDEX(A!$C$2:$C$1001,MATCH(EF!C698,A!$A$2:$A$1001,0))</f>
        <v>#N/A</v>
      </c>
      <c r="F698" s="29" t="e">
        <f t="array" ref="F698">INDEX(A!$D$2:$D$1001,MATCH(EF!C698,A!$A$2:$A$1001,0))</f>
        <v>#N/A</v>
      </c>
      <c r="G698" s="29" t="e">
        <f t="array" ref="G698">INDEX(A!$E$2:$E$1001,MATCH(EF!C698,A!$A$2:$A$1001,0))</f>
        <v>#N/A</v>
      </c>
      <c r="H698" s="29" t="e">
        <f t="array" ref="H698">INDEX(A!$F$2:$F$1001,MATCH(EF!C698,A!$A$2:$A$1001,0))</f>
        <v>#N/A</v>
      </c>
      <c r="I698" s="29" t="e">
        <f t="array" ref="I698">INDEX(A!$G$2:$G$1001,MATCH(EF!C698,A!$A$2:$A$1001,0))</f>
        <v>#N/A</v>
      </c>
      <c r="J698" s="29" t="e">
        <f t="array" ref="J698">INDEX(A!$H$2:$H$1001,MATCH(EF!C698,A!$A$2:$A$1001,0))</f>
        <v>#N/A</v>
      </c>
      <c r="K698" s="29" t="e">
        <f t="array" ref="K698">INDEX(A!$I$2:$I$1001,MATCH(EF!C698,A!$A$2:$A$1001,0))</f>
        <v>#N/A</v>
      </c>
      <c r="L698" s="29" t="e">
        <f t="array" ref="L698">INDEX(A!$J$2:$J$1001,MATCH(EF!C698,A!$A$2:$A$1001,0))</f>
        <v>#N/A</v>
      </c>
      <c r="M698" s="29" t="e">
        <f t="array" ref="M698">INDEX(A!$K$2:$K$1001,MATCH(EF!C698,A!$A$2:$A$1001,0))</f>
        <v>#N/A</v>
      </c>
      <c r="N698" s="29" t="e">
        <f t="array" ref="N698">INDEX(A!$L$2:$L$1001,MATCH(EF!C698,A!$A$2:$A$1001,0))</f>
        <v>#N/A</v>
      </c>
      <c r="O698" s="30" t="e">
        <f t="shared" si="4"/>
        <v>#N/A</v>
      </c>
      <c r="P698" s="30" t="e">
        <f t="shared" si="5"/>
        <v>#N/A</v>
      </c>
      <c r="Q698" s="30" t="e">
        <f t="array" ref="Q698">IF(O698="7",IF(P698="000","Sin región al ser un intermunicipal",INDEX(B!$C$2:$C$126,MATCH(EF!P698,B!$A$2:$A$126,0))),"Sin región al ser un ente Estatal")</f>
        <v>#N/A</v>
      </c>
      <c r="R698" s="31" t="e">
        <f t="array" ref="R698">IF(O698="7",IF(P698="000","N/A",INDEX(B!$D$2:$D$126,MATCH(EF!P698,B!$A$2:$A$126,0))),B!$D$127)</f>
        <v>#N/A</v>
      </c>
      <c r="S698" s="31" t="e">
        <f t="array" ref="S698">IF(O698="7",IF(P698="000","N/A",INDEX(B!$E$2:$E$126,MATCH(EF!P698,B!$A$2:$A$126,0))),B!$E$127)</f>
        <v>#N/A</v>
      </c>
    </row>
    <row r="699" spans="1:19" ht="15.75" customHeight="1">
      <c r="A699" s="23">
        <f>COUNTIF(A!$A$2:$A$1001,"&lt;="&amp;A!A699)</f>
        <v>0</v>
      </c>
      <c r="B699" s="24">
        <v>698</v>
      </c>
      <c r="C699" s="29" t="e">
        <f t="array" ref="C699">INDEX(A!$A$2:$A$1001,MATCH(EF!B699,EF!$A$2:$A$1001,0))</f>
        <v>#N/A</v>
      </c>
      <c r="D699" s="29" t="e">
        <f t="array" ref="D699">INDEX(A!$B$2:$B$1001,MATCH(EF!C699,A!$A$2:$A$1001,0))</f>
        <v>#N/A</v>
      </c>
      <c r="E699" s="29" t="e">
        <f t="array" ref="E699">INDEX(A!$C$2:$C$1001,MATCH(EF!C699,A!$A$2:$A$1001,0))</f>
        <v>#N/A</v>
      </c>
      <c r="F699" s="29" t="e">
        <f t="array" ref="F699">INDEX(A!$D$2:$D$1001,MATCH(EF!C699,A!$A$2:$A$1001,0))</f>
        <v>#N/A</v>
      </c>
      <c r="G699" s="29" t="e">
        <f t="array" ref="G699">INDEX(A!$E$2:$E$1001,MATCH(EF!C699,A!$A$2:$A$1001,0))</f>
        <v>#N/A</v>
      </c>
      <c r="H699" s="29" t="e">
        <f t="array" ref="H699">INDEX(A!$F$2:$F$1001,MATCH(EF!C699,A!$A$2:$A$1001,0))</f>
        <v>#N/A</v>
      </c>
      <c r="I699" s="29" t="e">
        <f t="array" ref="I699">INDEX(A!$G$2:$G$1001,MATCH(EF!C699,A!$A$2:$A$1001,0))</f>
        <v>#N/A</v>
      </c>
      <c r="J699" s="29" t="e">
        <f t="array" ref="J699">INDEX(A!$H$2:$H$1001,MATCH(EF!C699,A!$A$2:$A$1001,0))</f>
        <v>#N/A</v>
      </c>
      <c r="K699" s="29" t="e">
        <f t="array" ref="K699">INDEX(A!$I$2:$I$1001,MATCH(EF!C699,A!$A$2:$A$1001,0))</f>
        <v>#N/A</v>
      </c>
      <c r="L699" s="29" t="e">
        <f t="array" ref="L699">INDEX(A!$J$2:$J$1001,MATCH(EF!C699,A!$A$2:$A$1001,0))</f>
        <v>#N/A</v>
      </c>
      <c r="M699" s="29" t="e">
        <f t="array" ref="M699">INDEX(A!$K$2:$K$1001,MATCH(EF!C699,A!$A$2:$A$1001,0))</f>
        <v>#N/A</v>
      </c>
      <c r="N699" s="29" t="e">
        <f t="array" ref="N699">INDEX(A!$L$2:$L$1001,MATCH(EF!C699,A!$A$2:$A$1001,0))</f>
        <v>#N/A</v>
      </c>
      <c r="O699" s="30" t="e">
        <f t="shared" si="4"/>
        <v>#N/A</v>
      </c>
      <c r="P699" s="30" t="e">
        <f t="shared" si="5"/>
        <v>#N/A</v>
      </c>
      <c r="Q699" s="30" t="e">
        <f t="array" ref="Q699">IF(O699="7",IF(P699="000","Sin región al ser un intermunicipal",INDEX(B!$C$2:$C$126,MATCH(EF!P699,B!$A$2:$A$126,0))),"Sin región al ser un ente Estatal")</f>
        <v>#N/A</v>
      </c>
      <c r="R699" s="31" t="e">
        <f t="array" ref="R699">IF(O699="7",IF(P699="000","N/A",INDEX(B!$D$2:$D$126,MATCH(EF!P699,B!$A$2:$A$126,0))),B!$D$127)</f>
        <v>#N/A</v>
      </c>
      <c r="S699" s="31" t="e">
        <f t="array" ref="S699">IF(O699="7",IF(P699="000","N/A",INDEX(B!$E$2:$E$126,MATCH(EF!P699,B!$A$2:$A$126,0))),B!$E$127)</f>
        <v>#N/A</v>
      </c>
    </row>
    <row r="700" spans="1:19" ht="15.75" customHeight="1">
      <c r="A700" s="23">
        <f>COUNTIF(A!$A$2:$A$1001,"&lt;="&amp;A!A700)</f>
        <v>0</v>
      </c>
      <c r="B700" s="24">
        <v>699</v>
      </c>
      <c r="C700" s="29" t="e">
        <f t="array" ref="C700">INDEX(A!$A$2:$A$1001,MATCH(EF!B700,EF!$A$2:$A$1001,0))</f>
        <v>#N/A</v>
      </c>
      <c r="D700" s="29" t="e">
        <f t="array" ref="D700">INDEX(A!$B$2:$B$1001,MATCH(EF!C700,A!$A$2:$A$1001,0))</f>
        <v>#N/A</v>
      </c>
      <c r="E700" s="29" t="e">
        <f t="array" ref="E700">INDEX(A!$C$2:$C$1001,MATCH(EF!C700,A!$A$2:$A$1001,0))</f>
        <v>#N/A</v>
      </c>
      <c r="F700" s="29" t="e">
        <f t="array" ref="F700">INDEX(A!$D$2:$D$1001,MATCH(EF!C700,A!$A$2:$A$1001,0))</f>
        <v>#N/A</v>
      </c>
      <c r="G700" s="29" t="e">
        <f t="array" ref="G700">INDEX(A!$E$2:$E$1001,MATCH(EF!C700,A!$A$2:$A$1001,0))</f>
        <v>#N/A</v>
      </c>
      <c r="H700" s="29" t="e">
        <f t="array" ref="H700">INDEX(A!$F$2:$F$1001,MATCH(EF!C700,A!$A$2:$A$1001,0))</f>
        <v>#N/A</v>
      </c>
      <c r="I700" s="29" t="e">
        <f t="array" ref="I700">INDEX(A!$G$2:$G$1001,MATCH(EF!C700,A!$A$2:$A$1001,0))</f>
        <v>#N/A</v>
      </c>
      <c r="J700" s="29" t="e">
        <f t="array" ref="J700">INDEX(A!$H$2:$H$1001,MATCH(EF!C700,A!$A$2:$A$1001,0))</f>
        <v>#N/A</v>
      </c>
      <c r="K700" s="29" t="e">
        <f t="array" ref="K700">INDEX(A!$I$2:$I$1001,MATCH(EF!C700,A!$A$2:$A$1001,0))</f>
        <v>#N/A</v>
      </c>
      <c r="L700" s="29" t="e">
        <f t="array" ref="L700">INDEX(A!$J$2:$J$1001,MATCH(EF!C700,A!$A$2:$A$1001,0))</f>
        <v>#N/A</v>
      </c>
      <c r="M700" s="29" t="e">
        <f t="array" ref="M700">INDEX(A!$K$2:$K$1001,MATCH(EF!C700,A!$A$2:$A$1001,0))</f>
        <v>#N/A</v>
      </c>
      <c r="N700" s="29" t="e">
        <f t="array" ref="N700">INDEX(A!$L$2:$L$1001,MATCH(EF!C700,A!$A$2:$A$1001,0))</f>
        <v>#N/A</v>
      </c>
      <c r="O700" s="30" t="e">
        <f t="shared" si="4"/>
        <v>#N/A</v>
      </c>
      <c r="P700" s="30" t="e">
        <f t="shared" si="5"/>
        <v>#N/A</v>
      </c>
      <c r="Q700" s="30" t="e">
        <f t="array" ref="Q700">IF(O700="7",IF(P700="000","Sin región al ser un intermunicipal",INDEX(B!$C$2:$C$126,MATCH(EF!P700,B!$A$2:$A$126,0))),"Sin región al ser un ente Estatal")</f>
        <v>#N/A</v>
      </c>
      <c r="R700" s="31" t="e">
        <f t="array" ref="R700">IF(O700="7",IF(P700="000","N/A",INDEX(B!$D$2:$D$126,MATCH(EF!P700,B!$A$2:$A$126,0))),B!$D$127)</f>
        <v>#N/A</v>
      </c>
      <c r="S700" s="31" t="e">
        <f t="array" ref="S700">IF(O700="7",IF(P700="000","N/A",INDEX(B!$E$2:$E$126,MATCH(EF!P700,B!$A$2:$A$126,0))),B!$E$127)</f>
        <v>#N/A</v>
      </c>
    </row>
    <row r="701" spans="1:19" ht="15.75" customHeight="1">
      <c r="A701" s="23">
        <f>COUNTIF(A!$A$2:$A$1001,"&lt;="&amp;A!A701)</f>
        <v>0</v>
      </c>
      <c r="B701" s="24">
        <v>700</v>
      </c>
      <c r="C701" s="29" t="e">
        <f t="array" ref="C701">INDEX(A!$A$2:$A$1001,MATCH(EF!B701,EF!$A$2:$A$1001,0))</f>
        <v>#N/A</v>
      </c>
      <c r="D701" s="29" t="e">
        <f t="array" ref="D701">INDEX(A!$B$2:$B$1001,MATCH(EF!C701,A!$A$2:$A$1001,0))</f>
        <v>#N/A</v>
      </c>
      <c r="E701" s="29" t="e">
        <f t="array" ref="E701">INDEX(A!$C$2:$C$1001,MATCH(EF!C701,A!$A$2:$A$1001,0))</f>
        <v>#N/A</v>
      </c>
      <c r="F701" s="29" t="e">
        <f t="array" ref="F701">INDEX(A!$D$2:$D$1001,MATCH(EF!C701,A!$A$2:$A$1001,0))</f>
        <v>#N/A</v>
      </c>
      <c r="G701" s="29" t="e">
        <f t="array" ref="G701">INDEX(A!$E$2:$E$1001,MATCH(EF!C701,A!$A$2:$A$1001,0))</f>
        <v>#N/A</v>
      </c>
      <c r="H701" s="29" t="e">
        <f t="array" ref="H701">INDEX(A!$F$2:$F$1001,MATCH(EF!C701,A!$A$2:$A$1001,0))</f>
        <v>#N/A</v>
      </c>
      <c r="I701" s="29" t="e">
        <f t="array" ref="I701">INDEX(A!$G$2:$G$1001,MATCH(EF!C701,A!$A$2:$A$1001,0))</f>
        <v>#N/A</v>
      </c>
      <c r="J701" s="29" t="e">
        <f t="array" ref="J701">INDEX(A!$H$2:$H$1001,MATCH(EF!C701,A!$A$2:$A$1001,0))</f>
        <v>#N/A</v>
      </c>
      <c r="K701" s="29" t="e">
        <f t="array" ref="K701">INDEX(A!$I$2:$I$1001,MATCH(EF!C701,A!$A$2:$A$1001,0))</f>
        <v>#N/A</v>
      </c>
      <c r="L701" s="29" t="e">
        <f t="array" ref="L701">INDEX(A!$J$2:$J$1001,MATCH(EF!C701,A!$A$2:$A$1001,0))</f>
        <v>#N/A</v>
      </c>
      <c r="M701" s="29" t="e">
        <f t="array" ref="M701">INDEX(A!$K$2:$K$1001,MATCH(EF!C701,A!$A$2:$A$1001,0))</f>
        <v>#N/A</v>
      </c>
      <c r="N701" s="29" t="e">
        <f t="array" ref="N701">INDEX(A!$L$2:$L$1001,MATCH(EF!C701,A!$A$2:$A$1001,0))</f>
        <v>#N/A</v>
      </c>
      <c r="O701" s="30" t="e">
        <f t="shared" si="4"/>
        <v>#N/A</v>
      </c>
      <c r="P701" s="30" t="e">
        <f t="shared" si="5"/>
        <v>#N/A</v>
      </c>
      <c r="Q701" s="30" t="e">
        <f t="array" ref="Q701">IF(O701="7",IF(P701="000","Sin región al ser un intermunicipal",INDEX(B!$C$2:$C$126,MATCH(EF!P701,B!$A$2:$A$126,0))),"Sin región al ser un ente Estatal")</f>
        <v>#N/A</v>
      </c>
      <c r="R701" s="31" t="e">
        <f t="array" ref="R701">IF(O701="7",IF(P701="000","N/A",INDEX(B!$D$2:$D$126,MATCH(EF!P701,B!$A$2:$A$126,0))),B!$D$127)</f>
        <v>#N/A</v>
      </c>
      <c r="S701" s="31" t="e">
        <f t="array" ref="S701">IF(O701="7",IF(P701="000","N/A",INDEX(B!$E$2:$E$126,MATCH(EF!P701,B!$A$2:$A$126,0))),B!$E$127)</f>
        <v>#N/A</v>
      </c>
    </row>
    <row r="702" spans="1:19" ht="15.75" customHeight="1">
      <c r="A702" s="23">
        <f>COUNTIF(A!$A$2:$A$1001,"&lt;="&amp;A!A702)</f>
        <v>0</v>
      </c>
      <c r="B702" s="24">
        <v>701</v>
      </c>
      <c r="C702" s="29" t="e">
        <f t="array" ref="C702">INDEX(A!$A$2:$A$1001,MATCH(EF!B702,EF!$A$2:$A$1001,0))</f>
        <v>#N/A</v>
      </c>
      <c r="D702" s="29" t="e">
        <f t="array" ref="D702">INDEX(A!$B$2:$B$1001,MATCH(EF!C702,A!$A$2:$A$1001,0))</f>
        <v>#N/A</v>
      </c>
      <c r="E702" s="29" t="e">
        <f t="array" ref="E702">INDEX(A!$C$2:$C$1001,MATCH(EF!C702,A!$A$2:$A$1001,0))</f>
        <v>#N/A</v>
      </c>
      <c r="F702" s="29" t="e">
        <f t="array" ref="F702">INDEX(A!$D$2:$D$1001,MATCH(EF!C702,A!$A$2:$A$1001,0))</f>
        <v>#N/A</v>
      </c>
      <c r="G702" s="29" t="e">
        <f t="array" ref="G702">INDEX(A!$E$2:$E$1001,MATCH(EF!C702,A!$A$2:$A$1001,0))</f>
        <v>#N/A</v>
      </c>
      <c r="H702" s="29" t="e">
        <f t="array" ref="H702">INDEX(A!$F$2:$F$1001,MATCH(EF!C702,A!$A$2:$A$1001,0))</f>
        <v>#N/A</v>
      </c>
      <c r="I702" s="29" t="e">
        <f t="array" ref="I702">INDEX(A!$G$2:$G$1001,MATCH(EF!C702,A!$A$2:$A$1001,0))</f>
        <v>#N/A</v>
      </c>
      <c r="J702" s="29" t="e">
        <f t="array" ref="J702">INDEX(A!$H$2:$H$1001,MATCH(EF!C702,A!$A$2:$A$1001,0))</f>
        <v>#N/A</v>
      </c>
      <c r="K702" s="29" t="e">
        <f t="array" ref="K702">INDEX(A!$I$2:$I$1001,MATCH(EF!C702,A!$A$2:$A$1001,0))</f>
        <v>#N/A</v>
      </c>
      <c r="L702" s="29" t="e">
        <f t="array" ref="L702">INDEX(A!$J$2:$J$1001,MATCH(EF!C702,A!$A$2:$A$1001,0))</f>
        <v>#N/A</v>
      </c>
      <c r="M702" s="29" t="e">
        <f t="array" ref="M702">INDEX(A!$K$2:$K$1001,MATCH(EF!C702,A!$A$2:$A$1001,0))</f>
        <v>#N/A</v>
      </c>
      <c r="N702" s="29" t="e">
        <f t="array" ref="N702">INDEX(A!$L$2:$L$1001,MATCH(EF!C702,A!$A$2:$A$1001,0))</f>
        <v>#N/A</v>
      </c>
      <c r="O702" s="30" t="e">
        <f t="shared" si="4"/>
        <v>#N/A</v>
      </c>
      <c r="P702" s="30" t="e">
        <f t="shared" si="5"/>
        <v>#N/A</v>
      </c>
      <c r="Q702" s="30" t="e">
        <f t="array" ref="Q702">IF(O702="7",IF(P702="000","Sin región al ser un intermunicipal",INDEX(B!$C$2:$C$126,MATCH(EF!P702,B!$A$2:$A$126,0))),"Sin región al ser un ente Estatal")</f>
        <v>#N/A</v>
      </c>
      <c r="R702" s="31" t="e">
        <f t="array" ref="R702">IF(O702="7",IF(P702="000","N/A",INDEX(B!$D$2:$D$126,MATCH(EF!P702,B!$A$2:$A$126,0))),B!$D$127)</f>
        <v>#N/A</v>
      </c>
      <c r="S702" s="31" t="e">
        <f t="array" ref="S702">IF(O702="7",IF(P702="000","N/A",INDEX(B!$E$2:$E$126,MATCH(EF!P702,B!$A$2:$A$126,0))),B!$E$127)</f>
        <v>#N/A</v>
      </c>
    </row>
    <row r="703" spans="1:19" ht="15.75" customHeight="1">
      <c r="A703" s="23">
        <f>COUNTIF(A!$A$2:$A$1001,"&lt;="&amp;A!A703)</f>
        <v>0</v>
      </c>
      <c r="B703" s="24">
        <v>702</v>
      </c>
      <c r="C703" s="29" t="e">
        <f t="array" ref="C703">INDEX(A!$A$2:$A$1001,MATCH(EF!B703,EF!$A$2:$A$1001,0))</f>
        <v>#N/A</v>
      </c>
      <c r="D703" s="29" t="e">
        <f t="array" ref="D703">INDEX(A!$B$2:$B$1001,MATCH(EF!C703,A!$A$2:$A$1001,0))</f>
        <v>#N/A</v>
      </c>
      <c r="E703" s="29" t="e">
        <f t="array" ref="E703">INDEX(A!$C$2:$C$1001,MATCH(EF!C703,A!$A$2:$A$1001,0))</f>
        <v>#N/A</v>
      </c>
      <c r="F703" s="29" t="e">
        <f t="array" ref="F703">INDEX(A!$D$2:$D$1001,MATCH(EF!C703,A!$A$2:$A$1001,0))</f>
        <v>#N/A</v>
      </c>
      <c r="G703" s="29" t="e">
        <f t="array" ref="G703">INDEX(A!$E$2:$E$1001,MATCH(EF!C703,A!$A$2:$A$1001,0))</f>
        <v>#N/A</v>
      </c>
      <c r="H703" s="29" t="e">
        <f t="array" ref="H703">INDEX(A!$F$2:$F$1001,MATCH(EF!C703,A!$A$2:$A$1001,0))</f>
        <v>#N/A</v>
      </c>
      <c r="I703" s="29" t="e">
        <f t="array" ref="I703">INDEX(A!$G$2:$G$1001,MATCH(EF!C703,A!$A$2:$A$1001,0))</f>
        <v>#N/A</v>
      </c>
      <c r="J703" s="29" t="e">
        <f t="array" ref="J703">INDEX(A!$H$2:$H$1001,MATCH(EF!C703,A!$A$2:$A$1001,0))</f>
        <v>#N/A</v>
      </c>
      <c r="K703" s="29" t="e">
        <f t="array" ref="K703">INDEX(A!$I$2:$I$1001,MATCH(EF!C703,A!$A$2:$A$1001,0))</f>
        <v>#N/A</v>
      </c>
      <c r="L703" s="29" t="e">
        <f t="array" ref="L703">INDEX(A!$J$2:$J$1001,MATCH(EF!C703,A!$A$2:$A$1001,0))</f>
        <v>#N/A</v>
      </c>
      <c r="M703" s="29" t="e">
        <f t="array" ref="M703">INDEX(A!$K$2:$K$1001,MATCH(EF!C703,A!$A$2:$A$1001,0))</f>
        <v>#N/A</v>
      </c>
      <c r="N703" s="29" t="e">
        <f t="array" ref="N703">INDEX(A!$L$2:$L$1001,MATCH(EF!C703,A!$A$2:$A$1001,0))</f>
        <v>#N/A</v>
      </c>
      <c r="O703" s="30" t="e">
        <f t="shared" si="4"/>
        <v>#N/A</v>
      </c>
      <c r="P703" s="30" t="e">
        <f t="shared" si="5"/>
        <v>#N/A</v>
      </c>
      <c r="Q703" s="30" t="e">
        <f t="array" ref="Q703">IF(O703="7",IF(P703="000","Sin región al ser un intermunicipal",INDEX(B!$C$2:$C$126,MATCH(EF!P703,B!$A$2:$A$126,0))),"Sin región al ser un ente Estatal")</f>
        <v>#N/A</v>
      </c>
      <c r="R703" s="31" t="e">
        <f t="array" ref="R703">IF(O703="7",IF(P703="000","N/A",INDEX(B!$D$2:$D$126,MATCH(EF!P703,B!$A$2:$A$126,0))),B!$D$127)</f>
        <v>#N/A</v>
      </c>
      <c r="S703" s="31" t="e">
        <f t="array" ref="S703">IF(O703="7",IF(P703="000","N/A",INDEX(B!$E$2:$E$126,MATCH(EF!P703,B!$A$2:$A$126,0))),B!$E$127)</f>
        <v>#N/A</v>
      </c>
    </row>
    <row r="704" spans="1:19" ht="15.75" customHeight="1">
      <c r="A704" s="23">
        <f>COUNTIF(A!$A$2:$A$1001,"&lt;="&amp;A!A704)</f>
        <v>0</v>
      </c>
      <c r="B704" s="24">
        <v>703</v>
      </c>
      <c r="C704" s="29" t="e">
        <f t="array" ref="C704">INDEX(A!$A$2:$A$1001,MATCH(EF!B704,EF!$A$2:$A$1001,0))</f>
        <v>#N/A</v>
      </c>
      <c r="D704" s="29" t="e">
        <f t="array" ref="D704">INDEX(A!$B$2:$B$1001,MATCH(EF!C704,A!$A$2:$A$1001,0))</f>
        <v>#N/A</v>
      </c>
      <c r="E704" s="29" t="e">
        <f t="array" ref="E704">INDEX(A!$C$2:$C$1001,MATCH(EF!C704,A!$A$2:$A$1001,0))</f>
        <v>#N/A</v>
      </c>
      <c r="F704" s="29" t="e">
        <f t="array" ref="F704">INDEX(A!$D$2:$D$1001,MATCH(EF!C704,A!$A$2:$A$1001,0))</f>
        <v>#N/A</v>
      </c>
      <c r="G704" s="29" t="e">
        <f t="array" ref="G704">INDEX(A!$E$2:$E$1001,MATCH(EF!C704,A!$A$2:$A$1001,0))</f>
        <v>#N/A</v>
      </c>
      <c r="H704" s="29" t="e">
        <f t="array" ref="H704">INDEX(A!$F$2:$F$1001,MATCH(EF!C704,A!$A$2:$A$1001,0))</f>
        <v>#N/A</v>
      </c>
      <c r="I704" s="29" t="e">
        <f t="array" ref="I704">INDEX(A!$G$2:$G$1001,MATCH(EF!C704,A!$A$2:$A$1001,0))</f>
        <v>#N/A</v>
      </c>
      <c r="J704" s="29" t="e">
        <f t="array" ref="J704">INDEX(A!$H$2:$H$1001,MATCH(EF!C704,A!$A$2:$A$1001,0))</f>
        <v>#N/A</v>
      </c>
      <c r="K704" s="29" t="e">
        <f t="array" ref="K704">INDEX(A!$I$2:$I$1001,MATCH(EF!C704,A!$A$2:$A$1001,0))</f>
        <v>#N/A</v>
      </c>
      <c r="L704" s="29" t="e">
        <f t="array" ref="L704">INDEX(A!$J$2:$J$1001,MATCH(EF!C704,A!$A$2:$A$1001,0))</f>
        <v>#N/A</v>
      </c>
      <c r="M704" s="29" t="e">
        <f t="array" ref="M704">INDEX(A!$K$2:$K$1001,MATCH(EF!C704,A!$A$2:$A$1001,0))</f>
        <v>#N/A</v>
      </c>
      <c r="N704" s="29" t="e">
        <f t="array" ref="N704">INDEX(A!$L$2:$L$1001,MATCH(EF!C704,A!$A$2:$A$1001,0))</f>
        <v>#N/A</v>
      </c>
      <c r="O704" s="30" t="e">
        <f t="shared" si="4"/>
        <v>#N/A</v>
      </c>
      <c r="P704" s="30" t="e">
        <f t="shared" si="5"/>
        <v>#N/A</v>
      </c>
      <c r="Q704" s="30" t="e">
        <f t="array" ref="Q704">IF(O704="7",IF(P704="000","Sin región al ser un intermunicipal",INDEX(B!$C$2:$C$126,MATCH(EF!P704,B!$A$2:$A$126,0))),"Sin región al ser un ente Estatal")</f>
        <v>#N/A</v>
      </c>
      <c r="R704" s="31" t="e">
        <f t="array" ref="R704">IF(O704="7",IF(P704="000","N/A",INDEX(B!$D$2:$D$126,MATCH(EF!P704,B!$A$2:$A$126,0))),B!$D$127)</f>
        <v>#N/A</v>
      </c>
      <c r="S704" s="31" t="e">
        <f t="array" ref="S704">IF(O704="7",IF(P704="000","N/A",INDEX(B!$E$2:$E$126,MATCH(EF!P704,B!$A$2:$A$126,0))),B!$E$127)</f>
        <v>#N/A</v>
      </c>
    </row>
    <row r="705" spans="1:19" ht="15.75" customHeight="1">
      <c r="A705" s="23">
        <f>COUNTIF(A!$A$2:$A$1001,"&lt;="&amp;A!A705)</f>
        <v>0</v>
      </c>
      <c r="B705" s="24">
        <v>704</v>
      </c>
      <c r="C705" s="29" t="e">
        <f t="array" ref="C705">INDEX(A!$A$2:$A$1001,MATCH(EF!B705,EF!$A$2:$A$1001,0))</f>
        <v>#N/A</v>
      </c>
      <c r="D705" s="29" t="e">
        <f t="array" ref="D705">INDEX(A!$B$2:$B$1001,MATCH(EF!C705,A!$A$2:$A$1001,0))</f>
        <v>#N/A</v>
      </c>
      <c r="E705" s="29" t="e">
        <f t="array" ref="E705">INDEX(A!$C$2:$C$1001,MATCH(EF!C705,A!$A$2:$A$1001,0))</f>
        <v>#N/A</v>
      </c>
      <c r="F705" s="29" t="e">
        <f t="array" ref="F705">INDEX(A!$D$2:$D$1001,MATCH(EF!C705,A!$A$2:$A$1001,0))</f>
        <v>#N/A</v>
      </c>
      <c r="G705" s="29" t="e">
        <f t="array" ref="G705">INDEX(A!$E$2:$E$1001,MATCH(EF!C705,A!$A$2:$A$1001,0))</f>
        <v>#N/A</v>
      </c>
      <c r="H705" s="29" t="e">
        <f t="array" ref="H705">INDEX(A!$F$2:$F$1001,MATCH(EF!C705,A!$A$2:$A$1001,0))</f>
        <v>#N/A</v>
      </c>
      <c r="I705" s="29" t="e">
        <f t="array" ref="I705">INDEX(A!$G$2:$G$1001,MATCH(EF!C705,A!$A$2:$A$1001,0))</f>
        <v>#N/A</v>
      </c>
      <c r="J705" s="29" t="e">
        <f t="array" ref="J705">INDEX(A!$H$2:$H$1001,MATCH(EF!C705,A!$A$2:$A$1001,0))</f>
        <v>#N/A</v>
      </c>
      <c r="K705" s="29" t="e">
        <f t="array" ref="K705">INDEX(A!$I$2:$I$1001,MATCH(EF!C705,A!$A$2:$A$1001,0))</f>
        <v>#N/A</v>
      </c>
      <c r="L705" s="29" t="e">
        <f t="array" ref="L705">INDEX(A!$J$2:$J$1001,MATCH(EF!C705,A!$A$2:$A$1001,0))</f>
        <v>#N/A</v>
      </c>
      <c r="M705" s="29" t="e">
        <f t="array" ref="M705">INDEX(A!$K$2:$K$1001,MATCH(EF!C705,A!$A$2:$A$1001,0))</f>
        <v>#N/A</v>
      </c>
      <c r="N705" s="29" t="e">
        <f t="array" ref="N705">INDEX(A!$L$2:$L$1001,MATCH(EF!C705,A!$A$2:$A$1001,0))</f>
        <v>#N/A</v>
      </c>
      <c r="O705" s="30" t="e">
        <f t="shared" si="4"/>
        <v>#N/A</v>
      </c>
      <c r="P705" s="30" t="e">
        <f t="shared" si="5"/>
        <v>#N/A</v>
      </c>
      <c r="Q705" s="30" t="e">
        <f t="array" ref="Q705">IF(O705="7",IF(P705="000","Sin región al ser un intermunicipal",INDEX(B!$C$2:$C$126,MATCH(EF!P705,B!$A$2:$A$126,0))),"Sin región al ser un ente Estatal")</f>
        <v>#N/A</v>
      </c>
      <c r="R705" s="31" t="e">
        <f t="array" ref="R705">IF(O705="7",IF(P705="000","N/A",INDEX(B!$D$2:$D$126,MATCH(EF!P705,B!$A$2:$A$126,0))),B!$D$127)</f>
        <v>#N/A</v>
      </c>
      <c r="S705" s="31" t="e">
        <f t="array" ref="S705">IF(O705="7",IF(P705="000","N/A",INDEX(B!$E$2:$E$126,MATCH(EF!P705,B!$A$2:$A$126,0))),B!$E$127)</f>
        <v>#N/A</v>
      </c>
    </row>
    <row r="706" spans="1:19" ht="15.75" customHeight="1">
      <c r="A706" s="23">
        <f>COUNTIF(A!$A$2:$A$1001,"&lt;="&amp;A!A706)</f>
        <v>0</v>
      </c>
      <c r="B706" s="24">
        <v>705</v>
      </c>
      <c r="C706" s="29" t="e">
        <f t="array" ref="C706">INDEX(A!$A$2:$A$1001,MATCH(EF!B706,EF!$A$2:$A$1001,0))</f>
        <v>#N/A</v>
      </c>
      <c r="D706" s="29" t="e">
        <f t="array" ref="D706">INDEX(A!$B$2:$B$1001,MATCH(EF!C706,A!$A$2:$A$1001,0))</f>
        <v>#N/A</v>
      </c>
      <c r="E706" s="29" t="e">
        <f t="array" ref="E706">INDEX(A!$C$2:$C$1001,MATCH(EF!C706,A!$A$2:$A$1001,0))</f>
        <v>#N/A</v>
      </c>
      <c r="F706" s="29" t="e">
        <f t="array" ref="F706">INDEX(A!$D$2:$D$1001,MATCH(EF!C706,A!$A$2:$A$1001,0))</f>
        <v>#N/A</v>
      </c>
      <c r="G706" s="29" t="e">
        <f t="array" ref="G706">INDEX(A!$E$2:$E$1001,MATCH(EF!C706,A!$A$2:$A$1001,0))</f>
        <v>#N/A</v>
      </c>
      <c r="H706" s="29" t="e">
        <f t="array" ref="H706">INDEX(A!$F$2:$F$1001,MATCH(EF!C706,A!$A$2:$A$1001,0))</f>
        <v>#N/A</v>
      </c>
      <c r="I706" s="29" t="e">
        <f t="array" ref="I706">INDEX(A!$G$2:$G$1001,MATCH(EF!C706,A!$A$2:$A$1001,0))</f>
        <v>#N/A</v>
      </c>
      <c r="J706" s="29" t="e">
        <f t="array" ref="J706">INDEX(A!$H$2:$H$1001,MATCH(EF!C706,A!$A$2:$A$1001,0))</f>
        <v>#N/A</v>
      </c>
      <c r="K706" s="29" t="e">
        <f t="array" ref="K706">INDEX(A!$I$2:$I$1001,MATCH(EF!C706,A!$A$2:$A$1001,0))</f>
        <v>#N/A</v>
      </c>
      <c r="L706" s="29" t="e">
        <f t="array" ref="L706">INDEX(A!$J$2:$J$1001,MATCH(EF!C706,A!$A$2:$A$1001,0))</f>
        <v>#N/A</v>
      </c>
      <c r="M706" s="29" t="e">
        <f t="array" ref="M706">INDEX(A!$K$2:$K$1001,MATCH(EF!C706,A!$A$2:$A$1001,0))</f>
        <v>#N/A</v>
      </c>
      <c r="N706" s="29" t="e">
        <f t="array" ref="N706">INDEX(A!$L$2:$L$1001,MATCH(EF!C706,A!$A$2:$A$1001,0))</f>
        <v>#N/A</v>
      </c>
      <c r="O706" s="30" t="e">
        <f t="shared" si="4"/>
        <v>#N/A</v>
      </c>
      <c r="P706" s="30" t="e">
        <f t="shared" si="5"/>
        <v>#N/A</v>
      </c>
      <c r="Q706" s="30" t="e">
        <f t="array" ref="Q706">IF(O706="7",IF(P706="000","Sin región al ser un intermunicipal",INDEX(B!$C$2:$C$126,MATCH(EF!P706,B!$A$2:$A$126,0))),"Sin región al ser un ente Estatal")</f>
        <v>#N/A</v>
      </c>
      <c r="R706" s="31" t="e">
        <f t="array" ref="R706">IF(O706="7",IF(P706="000","N/A",INDEX(B!$D$2:$D$126,MATCH(EF!P706,B!$A$2:$A$126,0))),B!$D$127)</f>
        <v>#N/A</v>
      </c>
      <c r="S706" s="31" t="e">
        <f t="array" ref="S706">IF(O706="7",IF(P706="000","N/A",INDEX(B!$E$2:$E$126,MATCH(EF!P706,B!$A$2:$A$126,0))),B!$E$127)</f>
        <v>#N/A</v>
      </c>
    </row>
    <row r="707" spans="1:19" ht="15.75" customHeight="1">
      <c r="A707" s="23">
        <f>COUNTIF(A!$A$2:$A$1001,"&lt;="&amp;A!A707)</f>
        <v>0</v>
      </c>
      <c r="B707" s="24">
        <v>706</v>
      </c>
      <c r="C707" s="29" t="e">
        <f t="array" ref="C707">INDEX(A!$A$2:$A$1001,MATCH(EF!B707,EF!$A$2:$A$1001,0))</f>
        <v>#N/A</v>
      </c>
      <c r="D707" s="29" t="e">
        <f t="array" ref="D707">INDEX(A!$B$2:$B$1001,MATCH(EF!C707,A!$A$2:$A$1001,0))</f>
        <v>#N/A</v>
      </c>
      <c r="E707" s="29" t="e">
        <f t="array" ref="E707">INDEX(A!$C$2:$C$1001,MATCH(EF!C707,A!$A$2:$A$1001,0))</f>
        <v>#N/A</v>
      </c>
      <c r="F707" s="29" t="e">
        <f t="array" ref="F707">INDEX(A!$D$2:$D$1001,MATCH(EF!C707,A!$A$2:$A$1001,0))</f>
        <v>#N/A</v>
      </c>
      <c r="G707" s="29" t="e">
        <f t="array" ref="G707">INDEX(A!$E$2:$E$1001,MATCH(EF!C707,A!$A$2:$A$1001,0))</f>
        <v>#N/A</v>
      </c>
      <c r="H707" s="29" t="e">
        <f t="array" ref="H707">INDEX(A!$F$2:$F$1001,MATCH(EF!C707,A!$A$2:$A$1001,0))</f>
        <v>#N/A</v>
      </c>
      <c r="I707" s="29" t="e">
        <f t="array" ref="I707">INDEX(A!$G$2:$G$1001,MATCH(EF!C707,A!$A$2:$A$1001,0))</f>
        <v>#N/A</v>
      </c>
      <c r="J707" s="29" t="e">
        <f t="array" ref="J707">INDEX(A!$H$2:$H$1001,MATCH(EF!C707,A!$A$2:$A$1001,0))</f>
        <v>#N/A</v>
      </c>
      <c r="K707" s="29" t="e">
        <f t="array" ref="K707">INDEX(A!$I$2:$I$1001,MATCH(EF!C707,A!$A$2:$A$1001,0))</f>
        <v>#N/A</v>
      </c>
      <c r="L707" s="29" t="e">
        <f t="array" ref="L707">INDEX(A!$J$2:$J$1001,MATCH(EF!C707,A!$A$2:$A$1001,0))</f>
        <v>#N/A</v>
      </c>
      <c r="M707" s="29" t="e">
        <f t="array" ref="M707">INDEX(A!$K$2:$K$1001,MATCH(EF!C707,A!$A$2:$A$1001,0))</f>
        <v>#N/A</v>
      </c>
      <c r="N707" s="29" t="e">
        <f t="array" ref="N707">INDEX(A!$L$2:$L$1001,MATCH(EF!C707,A!$A$2:$A$1001,0))</f>
        <v>#N/A</v>
      </c>
      <c r="O707" s="30" t="e">
        <f t="shared" si="4"/>
        <v>#N/A</v>
      </c>
      <c r="P707" s="30" t="e">
        <f t="shared" si="5"/>
        <v>#N/A</v>
      </c>
      <c r="Q707" s="30" t="e">
        <f t="array" ref="Q707">IF(O707="7",IF(P707="000","Sin región al ser un intermunicipal",INDEX(B!$C$2:$C$126,MATCH(EF!P707,B!$A$2:$A$126,0))),"Sin región al ser un ente Estatal")</f>
        <v>#N/A</v>
      </c>
      <c r="R707" s="31" t="e">
        <f t="array" ref="R707">IF(O707="7",IF(P707="000","N/A",INDEX(B!$D$2:$D$126,MATCH(EF!P707,B!$A$2:$A$126,0))),B!$D$127)</f>
        <v>#N/A</v>
      </c>
      <c r="S707" s="31" t="e">
        <f t="array" ref="S707">IF(O707="7",IF(P707="000","N/A",INDEX(B!$E$2:$E$126,MATCH(EF!P707,B!$A$2:$A$126,0))),B!$E$127)</f>
        <v>#N/A</v>
      </c>
    </row>
    <row r="708" spans="1:19" ht="15.75" customHeight="1">
      <c r="A708" s="23">
        <f>COUNTIF(A!$A$2:$A$1001,"&lt;="&amp;A!A708)</f>
        <v>0</v>
      </c>
      <c r="B708" s="24">
        <v>707</v>
      </c>
      <c r="C708" s="29" t="e">
        <f t="array" ref="C708">INDEX(A!$A$2:$A$1001,MATCH(EF!B708,EF!$A$2:$A$1001,0))</f>
        <v>#N/A</v>
      </c>
      <c r="D708" s="29" t="e">
        <f t="array" ref="D708">INDEX(A!$B$2:$B$1001,MATCH(EF!C708,A!$A$2:$A$1001,0))</f>
        <v>#N/A</v>
      </c>
      <c r="E708" s="29" t="e">
        <f t="array" ref="E708">INDEX(A!$C$2:$C$1001,MATCH(EF!C708,A!$A$2:$A$1001,0))</f>
        <v>#N/A</v>
      </c>
      <c r="F708" s="29" t="e">
        <f t="array" ref="F708">INDEX(A!$D$2:$D$1001,MATCH(EF!C708,A!$A$2:$A$1001,0))</f>
        <v>#N/A</v>
      </c>
      <c r="G708" s="29" t="e">
        <f t="array" ref="G708">INDEX(A!$E$2:$E$1001,MATCH(EF!C708,A!$A$2:$A$1001,0))</f>
        <v>#N/A</v>
      </c>
      <c r="H708" s="29" t="e">
        <f t="array" ref="H708">INDEX(A!$F$2:$F$1001,MATCH(EF!C708,A!$A$2:$A$1001,0))</f>
        <v>#N/A</v>
      </c>
      <c r="I708" s="29" t="e">
        <f t="array" ref="I708">INDEX(A!$G$2:$G$1001,MATCH(EF!C708,A!$A$2:$A$1001,0))</f>
        <v>#N/A</v>
      </c>
      <c r="J708" s="29" t="e">
        <f t="array" ref="J708">INDEX(A!$H$2:$H$1001,MATCH(EF!C708,A!$A$2:$A$1001,0))</f>
        <v>#N/A</v>
      </c>
      <c r="K708" s="29" t="e">
        <f t="array" ref="K708">INDEX(A!$I$2:$I$1001,MATCH(EF!C708,A!$A$2:$A$1001,0))</f>
        <v>#N/A</v>
      </c>
      <c r="L708" s="29" t="e">
        <f t="array" ref="L708">INDEX(A!$J$2:$J$1001,MATCH(EF!C708,A!$A$2:$A$1001,0))</f>
        <v>#N/A</v>
      </c>
      <c r="M708" s="29" t="e">
        <f t="array" ref="M708">INDEX(A!$K$2:$K$1001,MATCH(EF!C708,A!$A$2:$A$1001,0))</f>
        <v>#N/A</v>
      </c>
      <c r="N708" s="29" t="e">
        <f t="array" ref="N708">INDEX(A!$L$2:$L$1001,MATCH(EF!C708,A!$A$2:$A$1001,0))</f>
        <v>#N/A</v>
      </c>
      <c r="O708" s="30" t="e">
        <f t="shared" si="4"/>
        <v>#N/A</v>
      </c>
      <c r="P708" s="30" t="e">
        <f t="shared" si="5"/>
        <v>#N/A</v>
      </c>
      <c r="Q708" s="30" t="e">
        <f t="array" ref="Q708">IF(O708="7",IF(P708="000","Sin región al ser un intermunicipal",INDEX(B!$C$2:$C$126,MATCH(EF!P708,B!$A$2:$A$126,0))),"Sin región al ser un ente Estatal")</f>
        <v>#N/A</v>
      </c>
      <c r="R708" s="31" t="e">
        <f t="array" ref="R708">IF(O708="7",IF(P708="000","N/A",INDEX(B!$D$2:$D$126,MATCH(EF!P708,B!$A$2:$A$126,0))),B!$D$127)</f>
        <v>#N/A</v>
      </c>
      <c r="S708" s="31" t="e">
        <f t="array" ref="S708">IF(O708="7",IF(P708="000","N/A",INDEX(B!$E$2:$E$126,MATCH(EF!P708,B!$A$2:$A$126,0))),B!$E$127)</f>
        <v>#N/A</v>
      </c>
    </row>
    <row r="709" spans="1:19" ht="15.75" customHeight="1">
      <c r="A709" s="23">
        <f>COUNTIF(A!$A$2:$A$1001,"&lt;="&amp;A!A709)</f>
        <v>0</v>
      </c>
      <c r="B709" s="24">
        <v>708</v>
      </c>
      <c r="C709" s="29" t="e">
        <f t="array" ref="C709">INDEX(A!$A$2:$A$1001,MATCH(EF!B709,EF!$A$2:$A$1001,0))</f>
        <v>#N/A</v>
      </c>
      <c r="D709" s="29" t="e">
        <f t="array" ref="D709">INDEX(A!$B$2:$B$1001,MATCH(EF!C709,A!$A$2:$A$1001,0))</f>
        <v>#N/A</v>
      </c>
      <c r="E709" s="29" t="e">
        <f t="array" ref="E709">INDEX(A!$C$2:$C$1001,MATCH(EF!C709,A!$A$2:$A$1001,0))</f>
        <v>#N/A</v>
      </c>
      <c r="F709" s="29" t="e">
        <f t="array" ref="F709">INDEX(A!$D$2:$D$1001,MATCH(EF!C709,A!$A$2:$A$1001,0))</f>
        <v>#N/A</v>
      </c>
      <c r="G709" s="29" t="e">
        <f t="array" ref="G709">INDEX(A!$E$2:$E$1001,MATCH(EF!C709,A!$A$2:$A$1001,0))</f>
        <v>#N/A</v>
      </c>
      <c r="H709" s="29" t="e">
        <f t="array" ref="H709">INDEX(A!$F$2:$F$1001,MATCH(EF!C709,A!$A$2:$A$1001,0))</f>
        <v>#N/A</v>
      </c>
      <c r="I709" s="29" t="e">
        <f t="array" ref="I709">INDEX(A!$G$2:$G$1001,MATCH(EF!C709,A!$A$2:$A$1001,0))</f>
        <v>#N/A</v>
      </c>
      <c r="J709" s="29" t="e">
        <f t="array" ref="J709">INDEX(A!$H$2:$H$1001,MATCH(EF!C709,A!$A$2:$A$1001,0))</f>
        <v>#N/A</v>
      </c>
      <c r="K709" s="29" t="e">
        <f t="array" ref="K709">INDEX(A!$I$2:$I$1001,MATCH(EF!C709,A!$A$2:$A$1001,0))</f>
        <v>#N/A</v>
      </c>
      <c r="L709" s="29" t="e">
        <f t="array" ref="L709">INDEX(A!$J$2:$J$1001,MATCH(EF!C709,A!$A$2:$A$1001,0))</f>
        <v>#N/A</v>
      </c>
      <c r="M709" s="29" t="e">
        <f t="array" ref="M709">INDEX(A!$K$2:$K$1001,MATCH(EF!C709,A!$A$2:$A$1001,0))</f>
        <v>#N/A</v>
      </c>
      <c r="N709" s="29" t="e">
        <f t="array" ref="N709">INDEX(A!$L$2:$L$1001,MATCH(EF!C709,A!$A$2:$A$1001,0))</f>
        <v>#N/A</v>
      </c>
      <c r="O709" s="30" t="e">
        <f t="shared" si="4"/>
        <v>#N/A</v>
      </c>
      <c r="P709" s="30" t="e">
        <f t="shared" si="5"/>
        <v>#N/A</v>
      </c>
      <c r="Q709" s="30" t="e">
        <f t="array" ref="Q709">IF(O709="7",IF(P709="000","Sin región al ser un intermunicipal",INDEX(B!$C$2:$C$126,MATCH(EF!P709,B!$A$2:$A$126,0))),"Sin región al ser un ente Estatal")</f>
        <v>#N/A</v>
      </c>
      <c r="R709" s="31" t="e">
        <f t="array" ref="R709">IF(O709="7",IF(P709="000","N/A",INDEX(B!$D$2:$D$126,MATCH(EF!P709,B!$A$2:$A$126,0))),B!$D$127)</f>
        <v>#N/A</v>
      </c>
      <c r="S709" s="31" t="e">
        <f t="array" ref="S709">IF(O709="7",IF(P709="000","N/A",INDEX(B!$E$2:$E$126,MATCH(EF!P709,B!$A$2:$A$126,0))),B!$E$127)</f>
        <v>#N/A</v>
      </c>
    </row>
    <row r="710" spans="1:19" ht="15.75" customHeight="1">
      <c r="A710" s="23">
        <f>COUNTIF(A!$A$2:$A$1001,"&lt;="&amp;A!A710)</f>
        <v>0</v>
      </c>
      <c r="B710" s="24">
        <v>709</v>
      </c>
      <c r="C710" s="29" t="e">
        <f t="array" ref="C710">INDEX(A!$A$2:$A$1001,MATCH(EF!B710,EF!$A$2:$A$1001,0))</f>
        <v>#N/A</v>
      </c>
      <c r="D710" s="29" t="e">
        <f t="array" ref="D710">INDEX(A!$B$2:$B$1001,MATCH(EF!C710,A!$A$2:$A$1001,0))</f>
        <v>#N/A</v>
      </c>
      <c r="E710" s="29" t="e">
        <f t="array" ref="E710">INDEX(A!$C$2:$C$1001,MATCH(EF!C710,A!$A$2:$A$1001,0))</f>
        <v>#N/A</v>
      </c>
      <c r="F710" s="29" t="e">
        <f t="array" ref="F710">INDEX(A!$D$2:$D$1001,MATCH(EF!C710,A!$A$2:$A$1001,0))</f>
        <v>#N/A</v>
      </c>
      <c r="G710" s="29" t="e">
        <f t="array" ref="G710">INDEX(A!$E$2:$E$1001,MATCH(EF!C710,A!$A$2:$A$1001,0))</f>
        <v>#N/A</v>
      </c>
      <c r="H710" s="29" t="e">
        <f t="array" ref="H710">INDEX(A!$F$2:$F$1001,MATCH(EF!C710,A!$A$2:$A$1001,0))</f>
        <v>#N/A</v>
      </c>
      <c r="I710" s="29" t="e">
        <f t="array" ref="I710">INDEX(A!$G$2:$G$1001,MATCH(EF!C710,A!$A$2:$A$1001,0))</f>
        <v>#N/A</v>
      </c>
      <c r="J710" s="29" t="e">
        <f t="array" ref="J710">INDEX(A!$H$2:$H$1001,MATCH(EF!C710,A!$A$2:$A$1001,0))</f>
        <v>#N/A</v>
      </c>
      <c r="K710" s="29" t="e">
        <f t="array" ref="K710">INDEX(A!$I$2:$I$1001,MATCH(EF!C710,A!$A$2:$A$1001,0))</f>
        <v>#N/A</v>
      </c>
      <c r="L710" s="29" t="e">
        <f t="array" ref="L710">INDEX(A!$J$2:$J$1001,MATCH(EF!C710,A!$A$2:$A$1001,0))</f>
        <v>#N/A</v>
      </c>
      <c r="M710" s="29" t="e">
        <f t="array" ref="M710">INDEX(A!$K$2:$K$1001,MATCH(EF!C710,A!$A$2:$A$1001,0))</f>
        <v>#N/A</v>
      </c>
      <c r="N710" s="29" t="e">
        <f t="array" ref="N710">INDEX(A!$L$2:$L$1001,MATCH(EF!C710,A!$A$2:$A$1001,0))</f>
        <v>#N/A</v>
      </c>
      <c r="O710" s="30" t="e">
        <f t="shared" si="4"/>
        <v>#N/A</v>
      </c>
      <c r="P710" s="30" t="e">
        <f t="shared" si="5"/>
        <v>#N/A</v>
      </c>
      <c r="Q710" s="30" t="e">
        <f t="array" ref="Q710">IF(O710="7",IF(P710="000","Sin región al ser un intermunicipal",INDEX(B!$C$2:$C$126,MATCH(EF!P710,B!$A$2:$A$126,0))),"Sin región al ser un ente Estatal")</f>
        <v>#N/A</v>
      </c>
      <c r="R710" s="31" t="e">
        <f t="array" ref="R710">IF(O710="7",IF(P710="000","N/A",INDEX(B!$D$2:$D$126,MATCH(EF!P710,B!$A$2:$A$126,0))),B!$D$127)</f>
        <v>#N/A</v>
      </c>
      <c r="S710" s="31" t="e">
        <f t="array" ref="S710">IF(O710="7",IF(P710="000","N/A",INDEX(B!$E$2:$E$126,MATCH(EF!P710,B!$A$2:$A$126,0))),B!$E$127)</f>
        <v>#N/A</v>
      </c>
    </row>
    <row r="711" spans="1:19" ht="15.75" customHeight="1">
      <c r="A711" s="23">
        <f>COUNTIF(A!$A$2:$A$1001,"&lt;="&amp;A!A711)</f>
        <v>0</v>
      </c>
      <c r="B711" s="24">
        <v>710</v>
      </c>
      <c r="C711" s="29" t="e">
        <f t="array" ref="C711">INDEX(A!$A$2:$A$1001,MATCH(EF!B711,EF!$A$2:$A$1001,0))</f>
        <v>#N/A</v>
      </c>
      <c r="D711" s="29" t="e">
        <f t="array" ref="D711">INDEX(A!$B$2:$B$1001,MATCH(EF!C711,A!$A$2:$A$1001,0))</f>
        <v>#N/A</v>
      </c>
      <c r="E711" s="29" t="e">
        <f t="array" ref="E711">INDEX(A!$C$2:$C$1001,MATCH(EF!C711,A!$A$2:$A$1001,0))</f>
        <v>#N/A</v>
      </c>
      <c r="F711" s="29" t="e">
        <f t="array" ref="F711">INDEX(A!$D$2:$D$1001,MATCH(EF!C711,A!$A$2:$A$1001,0))</f>
        <v>#N/A</v>
      </c>
      <c r="G711" s="29" t="e">
        <f t="array" ref="G711">INDEX(A!$E$2:$E$1001,MATCH(EF!C711,A!$A$2:$A$1001,0))</f>
        <v>#N/A</v>
      </c>
      <c r="H711" s="29" t="e">
        <f t="array" ref="H711">INDEX(A!$F$2:$F$1001,MATCH(EF!C711,A!$A$2:$A$1001,0))</f>
        <v>#N/A</v>
      </c>
      <c r="I711" s="29" t="e">
        <f t="array" ref="I711">INDEX(A!$G$2:$G$1001,MATCH(EF!C711,A!$A$2:$A$1001,0))</f>
        <v>#N/A</v>
      </c>
      <c r="J711" s="29" t="e">
        <f t="array" ref="J711">INDEX(A!$H$2:$H$1001,MATCH(EF!C711,A!$A$2:$A$1001,0))</f>
        <v>#N/A</v>
      </c>
      <c r="K711" s="29" t="e">
        <f t="array" ref="K711">INDEX(A!$I$2:$I$1001,MATCH(EF!C711,A!$A$2:$A$1001,0))</f>
        <v>#N/A</v>
      </c>
      <c r="L711" s="29" t="e">
        <f t="array" ref="L711">INDEX(A!$J$2:$J$1001,MATCH(EF!C711,A!$A$2:$A$1001,0))</f>
        <v>#N/A</v>
      </c>
      <c r="M711" s="29" t="e">
        <f t="array" ref="M711">INDEX(A!$K$2:$K$1001,MATCH(EF!C711,A!$A$2:$A$1001,0))</f>
        <v>#N/A</v>
      </c>
      <c r="N711" s="29" t="e">
        <f t="array" ref="N711">INDEX(A!$L$2:$L$1001,MATCH(EF!C711,A!$A$2:$A$1001,0))</f>
        <v>#N/A</v>
      </c>
      <c r="O711" s="30" t="e">
        <f t="shared" si="4"/>
        <v>#N/A</v>
      </c>
      <c r="P711" s="30" t="e">
        <f t="shared" si="5"/>
        <v>#N/A</v>
      </c>
      <c r="Q711" s="30" t="e">
        <f t="array" ref="Q711">IF(O711="7",IF(P711="000","Sin región al ser un intermunicipal",INDEX(B!$C$2:$C$126,MATCH(EF!P711,B!$A$2:$A$126,0))),"Sin región al ser un ente Estatal")</f>
        <v>#N/A</v>
      </c>
      <c r="R711" s="31" t="e">
        <f t="array" ref="R711">IF(O711="7",IF(P711="000","N/A",INDEX(B!$D$2:$D$126,MATCH(EF!P711,B!$A$2:$A$126,0))),B!$D$127)</f>
        <v>#N/A</v>
      </c>
      <c r="S711" s="31" t="e">
        <f t="array" ref="S711">IF(O711="7",IF(P711="000","N/A",INDEX(B!$E$2:$E$126,MATCH(EF!P711,B!$A$2:$A$126,0))),B!$E$127)</f>
        <v>#N/A</v>
      </c>
    </row>
    <row r="712" spans="1:19" ht="15.75" customHeight="1">
      <c r="A712" s="23">
        <f>COUNTIF(A!$A$2:$A$1001,"&lt;="&amp;A!A712)</f>
        <v>0</v>
      </c>
      <c r="B712" s="24">
        <v>711</v>
      </c>
      <c r="C712" s="29" t="e">
        <f t="array" ref="C712">INDEX(A!$A$2:$A$1001,MATCH(EF!B712,EF!$A$2:$A$1001,0))</f>
        <v>#N/A</v>
      </c>
      <c r="D712" s="29" t="e">
        <f t="array" ref="D712">INDEX(A!$B$2:$B$1001,MATCH(EF!C712,A!$A$2:$A$1001,0))</f>
        <v>#N/A</v>
      </c>
      <c r="E712" s="29" t="e">
        <f t="array" ref="E712">INDEX(A!$C$2:$C$1001,MATCH(EF!C712,A!$A$2:$A$1001,0))</f>
        <v>#N/A</v>
      </c>
      <c r="F712" s="29" t="e">
        <f t="array" ref="F712">INDEX(A!$D$2:$D$1001,MATCH(EF!C712,A!$A$2:$A$1001,0))</f>
        <v>#N/A</v>
      </c>
      <c r="G712" s="29" t="e">
        <f t="array" ref="G712">INDEX(A!$E$2:$E$1001,MATCH(EF!C712,A!$A$2:$A$1001,0))</f>
        <v>#N/A</v>
      </c>
      <c r="H712" s="29" t="e">
        <f t="array" ref="H712">INDEX(A!$F$2:$F$1001,MATCH(EF!C712,A!$A$2:$A$1001,0))</f>
        <v>#N/A</v>
      </c>
      <c r="I712" s="29" t="e">
        <f t="array" ref="I712">INDEX(A!$G$2:$G$1001,MATCH(EF!C712,A!$A$2:$A$1001,0))</f>
        <v>#N/A</v>
      </c>
      <c r="J712" s="29" t="e">
        <f t="array" ref="J712">INDEX(A!$H$2:$H$1001,MATCH(EF!C712,A!$A$2:$A$1001,0))</f>
        <v>#N/A</v>
      </c>
      <c r="K712" s="29" t="e">
        <f t="array" ref="K712">INDEX(A!$I$2:$I$1001,MATCH(EF!C712,A!$A$2:$A$1001,0))</f>
        <v>#N/A</v>
      </c>
      <c r="L712" s="29" t="e">
        <f t="array" ref="L712">INDEX(A!$J$2:$J$1001,MATCH(EF!C712,A!$A$2:$A$1001,0))</f>
        <v>#N/A</v>
      </c>
      <c r="M712" s="29" t="e">
        <f t="array" ref="M712">INDEX(A!$K$2:$K$1001,MATCH(EF!C712,A!$A$2:$A$1001,0))</f>
        <v>#N/A</v>
      </c>
      <c r="N712" s="29" t="e">
        <f t="array" ref="N712">INDEX(A!$L$2:$L$1001,MATCH(EF!C712,A!$A$2:$A$1001,0))</f>
        <v>#N/A</v>
      </c>
      <c r="O712" s="30" t="e">
        <f t="shared" si="4"/>
        <v>#N/A</v>
      </c>
      <c r="P712" s="30" t="e">
        <f t="shared" si="5"/>
        <v>#N/A</v>
      </c>
      <c r="Q712" s="30" t="e">
        <f t="array" ref="Q712">IF(O712="7",IF(P712="000","Sin región al ser un intermunicipal",INDEX(B!$C$2:$C$126,MATCH(EF!P712,B!$A$2:$A$126,0))),"Sin región al ser un ente Estatal")</f>
        <v>#N/A</v>
      </c>
      <c r="R712" s="31" t="e">
        <f t="array" ref="R712">IF(O712="7",IF(P712="000","N/A",INDEX(B!$D$2:$D$126,MATCH(EF!P712,B!$A$2:$A$126,0))),B!$D$127)</f>
        <v>#N/A</v>
      </c>
      <c r="S712" s="31" t="e">
        <f t="array" ref="S712">IF(O712="7",IF(P712="000","N/A",INDEX(B!$E$2:$E$126,MATCH(EF!P712,B!$A$2:$A$126,0))),B!$E$127)</f>
        <v>#N/A</v>
      </c>
    </row>
    <row r="713" spans="1:19" ht="15.75" customHeight="1">
      <c r="A713" s="23">
        <f>COUNTIF(A!$A$2:$A$1001,"&lt;="&amp;A!A713)</f>
        <v>0</v>
      </c>
      <c r="B713" s="24">
        <v>712</v>
      </c>
      <c r="C713" s="29" t="e">
        <f t="array" ref="C713">INDEX(A!$A$2:$A$1001,MATCH(EF!B713,EF!$A$2:$A$1001,0))</f>
        <v>#N/A</v>
      </c>
      <c r="D713" s="29" t="e">
        <f t="array" ref="D713">INDEX(A!$B$2:$B$1001,MATCH(EF!C713,A!$A$2:$A$1001,0))</f>
        <v>#N/A</v>
      </c>
      <c r="E713" s="29" t="e">
        <f t="array" ref="E713">INDEX(A!$C$2:$C$1001,MATCH(EF!C713,A!$A$2:$A$1001,0))</f>
        <v>#N/A</v>
      </c>
      <c r="F713" s="29" t="e">
        <f t="array" ref="F713">INDEX(A!$D$2:$D$1001,MATCH(EF!C713,A!$A$2:$A$1001,0))</f>
        <v>#N/A</v>
      </c>
      <c r="G713" s="29" t="e">
        <f t="array" ref="G713">INDEX(A!$E$2:$E$1001,MATCH(EF!C713,A!$A$2:$A$1001,0))</f>
        <v>#N/A</v>
      </c>
      <c r="H713" s="29" t="e">
        <f t="array" ref="H713">INDEX(A!$F$2:$F$1001,MATCH(EF!C713,A!$A$2:$A$1001,0))</f>
        <v>#N/A</v>
      </c>
      <c r="I713" s="29" t="e">
        <f t="array" ref="I713">INDEX(A!$G$2:$G$1001,MATCH(EF!C713,A!$A$2:$A$1001,0))</f>
        <v>#N/A</v>
      </c>
      <c r="J713" s="29" t="e">
        <f t="array" ref="J713">INDEX(A!$H$2:$H$1001,MATCH(EF!C713,A!$A$2:$A$1001,0))</f>
        <v>#N/A</v>
      </c>
      <c r="K713" s="29" t="e">
        <f t="array" ref="K713">INDEX(A!$I$2:$I$1001,MATCH(EF!C713,A!$A$2:$A$1001,0))</f>
        <v>#N/A</v>
      </c>
      <c r="L713" s="29" t="e">
        <f t="array" ref="L713">INDEX(A!$J$2:$J$1001,MATCH(EF!C713,A!$A$2:$A$1001,0))</f>
        <v>#N/A</v>
      </c>
      <c r="M713" s="29" t="e">
        <f t="array" ref="M713">INDEX(A!$K$2:$K$1001,MATCH(EF!C713,A!$A$2:$A$1001,0))</f>
        <v>#N/A</v>
      </c>
      <c r="N713" s="29" t="e">
        <f t="array" ref="N713">INDEX(A!$L$2:$L$1001,MATCH(EF!C713,A!$A$2:$A$1001,0))</f>
        <v>#N/A</v>
      </c>
      <c r="O713" s="30" t="e">
        <f t="shared" si="4"/>
        <v>#N/A</v>
      </c>
      <c r="P713" s="30" t="e">
        <f t="shared" si="5"/>
        <v>#N/A</v>
      </c>
      <c r="Q713" s="30" t="e">
        <f t="array" ref="Q713">IF(O713="7",IF(P713="000","Sin región al ser un intermunicipal",INDEX(B!$C$2:$C$126,MATCH(EF!P713,B!$A$2:$A$126,0))),"Sin región al ser un ente Estatal")</f>
        <v>#N/A</v>
      </c>
      <c r="R713" s="31" t="e">
        <f t="array" ref="R713">IF(O713="7",IF(P713="000","N/A",INDEX(B!$D$2:$D$126,MATCH(EF!P713,B!$A$2:$A$126,0))),B!$D$127)</f>
        <v>#N/A</v>
      </c>
      <c r="S713" s="31" t="e">
        <f t="array" ref="S713">IF(O713="7",IF(P713="000","N/A",INDEX(B!$E$2:$E$126,MATCH(EF!P713,B!$A$2:$A$126,0))),B!$E$127)</f>
        <v>#N/A</v>
      </c>
    </row>
    <row r="714" spans="1:19" ht="15.75" customHeight="1">
      <c r="A714" s="23">
        <f>COUNTIF(A!$A$2:$A$1001,"&lt;="&amp;A!A714)</f>
        <v>0</v>
      </c>
      <c r="B714" s="24">
        <v>713</v>
      </c>
      <c r="C714" s="29" t="e">
        <f t="array" ref="C714">INDEX(A!$A$2:$A$1001,MATCH(EF!B714,EF!$A$2:$A$1001,0))</f>
        <v>#N/A</v>
      </c>
      <c r="D714" s="29" t="e">
        <f t="array" ref="D714">INDEX(A!$B$2:$B$1001,MATCH(EF!C714,A!$A$2:$A$1001,0))</f>
        <v>#N/A</v>
      </c>
      <c r="E714" s="29" t="e">
        <f t="array" ref="E714">INDEX(A!$C$2:$C$1001,MATCH(EF!C714,A!$A$2:$A$1001,0))</f>
        <v>#N/A</v>
      </c>
      <c r="F714" s="29" t="e">
        <f t="array" ref="F714">INDEX(A!$D$2:$D$1001,MATCH(EF!C714,A!$A$2:$A$1001,0))</f>
        <v>#N/A</v>
      </c>
      <c r="G714" s="29" t="e">
        <f t="array" ref="G714">INDEX(A!$E$2:$E$1001,MATCH(EF!C714,A!$A$2:$A$1001,0))</f>
        <v>#N/A</v>
      </c>
      <c r="H714" s="29" t="e">
        <f t="array" ref="H714">INDEX(A!$F$2:$F$1001,MATCH(EF!C714,A!$A$2:$A$1001,0))</f>
        <v>#N/A</v>
      </c>
      <c r="I714" s="29" t="e">
        <f t="array" ref="I714">INDEX(A!$G$2:$G$1001,MATCH(EF!C714,A!$A$2:$A$1001,0))</f>
        <v>#N/A</v>
      </c>
      <c r="J714" s="29" t="e">
        <f t="array" ref="J714">INDEX(A!$H$2:$H$1001,MATCH(EF!C714,A!$A$2:$A$1001,0))</f>
        <v>#N/A</v>
      </c>
      <c r="K714" s="29" t="e">
        <f t="array" ref="K714">INDEX(A!$I$2:$I$1001,MATCH(EF!C714,A!$A$2:$A$1001,0))</f>
        <v>#N/A</v>
      </c>
      <c r="L714" s="29" t="e">
        <f t="array" ref="L714">INDEX(A!$J$2:$J$1001,MATCH(EF!C714,A!$A$2:$A$1001,0))</f>
        <v>#N/A</v>
      </c>
      <c r="M714" s="29" t="e">
        <f t="array" ref="M714">INDEX(A!$K$2:$K$1001,MATCH(EF!C714,A!$A$2:$A$1001,0))</f>
        <v>#N/A</v>
      </c>
      <c r="N714" s="29" t="e">
        <f t="array" ref="N714">INDEX(A!$L$2:$L$1001,MATCH(EF!C714,A!$A$2:$A$1001,0))</f>
        <v>#N/A</v>
      </c>
      <c r="O714" s="30" t="e">
        <f t="shared" si="4"/>
        <v>#N/A</v>
      </c>
      <c r="P714" s="30" t="e">
        <f t="shared" si="5"/>
        <v>#N/A</v>
      </c>
      <c r="Q714" s="30" t="e">
        <f t="array" ref="Q714">IF(O714="7",IF(P714="000","Sin región al ser un intermunicipal",INDEX(B!$C$2:$C$126,MATCH(EF!P714,B!$A$2:$A$126,0))),"Sin región al ser un ente Estatal")</f>
        <v>#N/A</v>
      </c>
      <c r="R714" s="31" t="e">
        <f t="array" ref="R714">IF(O714="7",IF(P714="000","N/A",INDEX(B!$D$2:$D$126,MATCH(EF!P714,B!$A$2:$A$126,0))),B!$D$127)</f>
        <v>#N/A</v>
      </c>
      <c r="S714" s="31" t="e">
        <f t="array" ref="S714">IF(O714="7",IF(P714="000","N/A",INDEX(B!$E$2:$E$126,MATCH(EF!P714,B!$A$2:$A$126,0))),B!$E$127)</f>
        <v>#N/A</v>
      </c>
    </row>
    <row r="715" spans="1:19" ht="15.75" customHeight="1">
      <c r="A715" s="23">
        <f>COUNTIF(A!$A$2:$A$1001,"&lt;="&amp;A!A715)</f>
        <v>0</v>
      </c>
      <c r="B715" s="24">
        <v>714</v>
      </c>
      <c r="C715" s="29" t="e">
        <f t="array" ref="C715">INDEX(A!$A$2:$A$1001,MATCH(EF!B715,EF!$A$2:$A$1001,0))</f>
        <v>#N/A</v>
      </c>
      <c r="D715" s="29" t="e">
        <f t="array" ref="D715">INDEX(A!$B$2:$B$1001,MATCH(EF!C715,A!$A$2:$A$1001,0))</f>
        <v>#N/A</v>
      </c>
      <c r="E715" s="29" t="e">
        <f t="array" ref="E715">INDEX(A!$C$2:$C$1001,MATCH(EF!C715,A!$A$2:$A$1001,0))</f>
        <v>#N/A</v>
      </c>
      <c r="F715" s="29" t="e">
        <f t="array" ref="F715">INDEX(A!$D$2:$D$1001,MATCH(EF!C715,A!$A$2:$A$1001,0))</f>
        <v>#N/A</v>
      </c>
      <c r="G715" s="29" t="e">
        <f t="array" ref="G715">INDEX(A!$E$2:$E$1001,MATCH(EF!C715,A!$A$2:$A$1001,0))</f>
        <v>#N/A</v>
      </c>
      <c r="H715" s="29" t="e">
        <f t="array" ref="H715">INDEX(A!$F$2:$F$1001,MATCH(EF!C715,A!$A$2:$A$1001,0))</f>
        <v>#N/A</v>
      </c>
      <c r="I715" s="29" t="e">
        <f t="array" ref="I715">INDEX(A!$G$2:$G$1001,MATCH(EF!C715,A!$A$2:$A$1001,0))</f>
        <v>#N/A</v>
      </c>
      <c r="J715" s="29" t="e">
        <f t="array" ref="J715">INDEX(A!$H$2:$H$1001,MATCH(EF!C715,A!$A$2:$A$1001,0))</f>
        <v>#N/A</v>
      </c>
      <c r="K715" s="29" t="e">
        <f t="array" ref="K715">INDEX(A!$I$2:$I$1001,MATCH(EF!C715,A!$A$2:$A$1001,0))</f>
        <v>#N/A</v>
      </c>
      <c r="L715" s="29" t="e">
        <f t="array" ref="L715">INDEX(A!$J$2:$J$1001,MATCH(EF!C715,A!$A$2:$A$1001,0))</f>
        <v>#N/A</v>
      </c>
      <c r="M715" s="29" t="e">
        <f t="array" ref="M715">INDEX(A!$K$2:$K$1001,MATCH(EF!C715,A!$A$2:$A$1001,0))</f>
        <v>#N/A</v>
      </c>
      <c r="N715" s="29" t="e">
        <f t="array" ref="N715">INDEX(A!$L$2:$L$1001,MATCH(EF!C715,A!$A$2:$A$1001,0))</f>
        <v>#N/A</v>
      </c>
      <c r="O715" s="30" t="e">
        <f t="shared" si="4"/>
        <v>#N/A</v>
      </c>
      <c r="P715" s="30" t="e">
        <f t="shared" si="5"/>
        <v>#N/A</v>
      </c>
      <c r="Q715" s="30" t="e">
        <f t="array" ref="Q715">IF(O715="7",IF(P715="000","Sin región al ser un intermunicipal",INDEX(B!$C$2:$C$126,MATCH(EF!P715,B!$A$2:$A$126,0))),"Sin región al ser un ente Estatal")</f>
        <v>#N/A</v>
      </c>
      <c r="R715" s="31" t="e">
        <f t="array" ref="R715">IF(O715="7",IF(P715="000","N/A",INDEX(B!$D$2:$D$126,MATCH(EF!P715,B!$A$2:$A$126,0))),B!$D$127)</f>
        <v>#N/A</v>
      </c>
      <c r="S715" s="31" t="e">
        <f t="array" ref="S715">IF(O715="7",IF(P715="000","N/A",INDEX(B!$E$2:$E$126,MATCH(EF!P715,B!$A$2:$A$126,0))),B!$E$127)</f>
        <v>#N/A</v>
      </c>
    </row>
    <row r="716" spans="1:19" ht="15.75" customHeight="1">
      <c r="A716" s="23">
        <f>COUNTIF(A!$A$2:$A$1001,"&lt;="&amp;A!A716)</f>
        <v>0</v>
      </c>
      <c r="B716" s="24">
        <v>715</v>
      </c>
      <c r="C716" s="29" t="e">
        <f t="array" ref="C716">INDEX(A!$A$2:$A$1001,MATCH(EF!B716,EF!$A$2:$A$1001,0))</f>
        <v>#N/A</v>
      </c>
      <c r="D716" s="29" t="e">
        <f t="array" ref="D716">INDEX(A!$B$2:$B$1001,MATCH(EF!C716,A!$A$2:$A$1001,0))</f>
        <v>#N/A</v>
      </c>
      <c r="E716" s="29" t="e">
        <f t="array" ref="E716">INDEX(A!$C$2:$C$1001,MATCH(EF!C716,A!$A$2:$A$1001,0))</f>
        <v>#N/A</v>
      </c>
      <c r="F716" s="29" t="e">
        <f t="array" ref="F716">INDEX(A!$D$2:$D$1001,MATCH(EF!C716,A!$A$2:$A$1001,0))</f>
        <v>#N/A</v>
      </c>
      <c r="G716" s="29" t="e">
        <f t="array" ref="G716">INDEX(A!$E$2:$E$1001,MATCH(EF!C716,A!$A$2:$A$1001,0))</f>
        <v>#N/A</v>
      </c>
      <c r="H716" s="29" t="e">
        <f t="array" ref="H716">INDEX(A!$F$2:$F$1001,MATCH(EF!C716,A!$A$2:$A$1001,0))</f>
        <v>#N/A</v>
      </c>
      <c r="I716" s="29" t="e">
        <f t="array" ref="I716">INDEX(A!$G$2:$G$1001,MATCH(EF!C716,A!$A$2:$A$1001,0))</f>
        <v>#N/A</v>
      </c>
      <c r="J716" s="29" t="e">
        <f t="array" ref="J716">INDEX(A!$H$2:$H$1001,MATCH(EF!C716,A!$A$2:$A$1001,0))</f>
        <v>#N/A</v>
      </c>
      <c r="K716" s="29" t="e">
        <f t="array" ref="K716">INDEX(A!$I$2:$I$1001,MATCH(EF!C716,A!$A$2:$A$1001,0))</f>
        <v>#N/A</v>
      </c>
      <c r="L716" s="29" t="e">
        <f t="array" ref="L716">INDEX(A!$J$2:$J$1001,MATCH(EF!C716,A!$A$2:$A$1001,0))</f>
        <v>#N/A</v>
      </c>
      <c r="M716" s="29" t="e">
        <f t="array" ref="M716">INDEX(A!$K$2:$K$1001,MATCH(EF!C716,A!$A$2:$A$1001,0))</f>
        <v>#N/A</v>
      </c>
      <c r="N716" s="29" t="e">
        <f t="array" ref="N716">INDEX(A!$L$2:$L$1001,MATCH(EF!C716,A!$A$2:$A$1001,0))</f>
        <v>#N/A</v>
      </c>
      <c r="O716" s="30" t="e">
        <f t="shared" si="4"/>
        <v>#N/A</v>
      </c>
      <c r="P716" s="30" t="e">
        <f t="shared" si="5"/>
        <v>#N/A</v>
      </c>
      <c r="Q716" s="30" t="e">
        <f t="array" ref="Q716">IF(O716="7",IF(P716="000","Sin región al ser un intermunicipal",INDEX(B!$C$2:$C$126,MATCH(EF!P716,B!$A$2:$A$126,0))),"Sin región al ser un ente Estatal")</f>
        <v>#N/A</v>
      </c>
      <c r="R716" s="31" t="e">
        <f t="array" ref="R716">IF(O716="7",IF(P716="000","N/A",INDEX(B!$D$2:$D$126,MATCH(EF!P716,B!$A$2:$A$126,0))),B!$D$127)</f>
        <v>#N/A</v>
      </c>
      <c r="S716" s="31" t="e">
        <f t="array" ref="S716">IF(O716="7",IF(P716="000","N/A",INDEX(B!$E$2:$E$126,MATCH(EF!P716,B!$A$2:$A$126,0))),B!$E$127)</f>
        <v>#N/A</v>
      </c>
    </row>
    <row r="717" spans="1:19" ht="15.75" customHeight="1">
      <c r="A717" s="23">
        <f>COUNTIF(A!$A$2:$A$1001,"&lt;="&amp;A!A717)</f>
        <v>0</v>
      </c>
      <c r="B717" s="24">
        <v>716</v>
      </c>
      <c r="C717" s="29" t="e">
        <f t="array" ref="C717">INDEX(A!$A$2:$A$1001,MATCH(EF!B717,EF!$A$2:$A$1001,0))</f>
        <v>#N/A</v>
      </c>
      <c r="D717" s="29" t="e">
        <f t="array" ref="D717">INDEX(A!$B$2:$B$1001,MATCH(EF!C717,A!$A$2:$A$1001,0))</f>
        <v>#N/A</v>
      </c>
      <c r="E717" s="29" t="e">
        <f t="array" ref="E717">INDEX(A!$C$2:$C$1001,MATCH(EF!C717,A!$A$2:$A$1001,0))</f>
        <v>#N/A</v>
      </c>
      <c r="F717" s="29" t="e">
        <f t="array" ref="F717">INDEX(A!$D$2:$D$1001,MATCH(EF!C717,A!$A$2:$A$1001,0))</f>
        <v>#N/A</v>
      </c>
      <c r="G717" s="29" t="e">
        <f t="array" ref="G717">INDEX(A!$E$2:$E$1001,MATCH(EF!C717,A!$A$2:$A$1001,0))</f>
        <v>#N/A</v>
      </c>
      <c r="H717" s="29" t="e">
        <f t="array" ref="H717">INDEX(A!$F$2:$F$1001,MATCH(EF!C717,A!$A$2:$A$1001,0))</f>
        <v>#N/A</v>
      </c>
      <c r="I717" s="29" t="e">
        <f t="array" ref="I717">INDEX(A!$G$2:$G$1001,MATCH(EF!C717,A!$A$2:$A$1001,0))</f>
        <v>#N/A</v>
      </c>
      <c r="J717" s="29" t="e">
        <f t="array" ref="J717">INDEX(A!$H$2:$H$1001,MATCH(EF!C717,A!$A$2:$A$1001,0))</f>
        <v>#N/A</v>
      </c>
      <c r="K717" s="29" t="e">
        <f t="array" ref="K717">INDEX(A!$I$2:$I$1001,MATCH(EF!C717,A!$A$2:$A$1001,0))</f>
        <v>#N/A</v>
      </c>
      <c r="L717" s="29" t="e">
        <f t="array" ref="L717">INDEX(A!$J$2:$J$1001,MATCH(EF!C717,A!$A$2:$A$1001,0))</f>
        <v>#N/A</v>
      </c>
      <c r="M717" s="29" t="e">
        <f t="array" ref="M717">INDEX(A!$K$2:$K$1001,MATCH(EF!C717,A!$A$2:$A$1001,0))</f>
        <v>#N/A</v>
      </c>
      <c r="N717" s="29" t="e">
        <f t="array" ref="N717">INDEX(A!$L$2:$L$1001,MATCH(EF!C717,A!$A$2:$A$1001,0))</f>
        <v>#N/A</v>
      </c>
      <c r="O717" s="30" t="e">
        <f t="shared" si="4"/>
        <v>#N/A</v>
      </c>
      <c r="P717" s="30" t="e">
        <f t="shared" si="5"/>
        <v>#N/A</v>
      </c>
      <c r="Q717" s="30" t="e">
        <f t="array" ref="Q717">IF(O717="7",IF(P717="000","Sin región al ser un intermunicipal",INDEX(B!$C$2:$C$126,MATCH(EF!P717,B!$A$2:$A$126,0))),"Sin región al ser un ente Estatal")</f>
        <v>#N/A</v>
      </c>
      <c r="R717" s="31" t="e">
        <f t="array" ref="R717">IF(O717="7",IF(P717="000","N/A",INDEX(B!$D$2:$D$126,MATCH(EF!P717,B!$A$2:$A$126,0))),B!$D$127)</f>
        <v>#N/A</v>
      </c>
      <c r="S717" s="31" t="e">
        <f t="array" ref="S717">IF(O717="7",IF(P717="000","N/A",INDEX(B!$E$2:$E$126,MATCH(EF!P717,B!$A$2:$A$126,0))),B!$E$127)</f>
        <v>#N/A</v>
      </c>
    </row>
    <row r="718" spans="1:19" ht="15.75" customHeight="1">
      <c r="A718" s="23">
        <f>COUNTIF(A!$A$2:$A$1001,"&lt;="&amp;A!A718)</f>
        <v>0</v>
      </c>
      <c r="B718" s="24">
        <v>717</v>
      </c>
      <c r="C718" s="29" t="e">
        <f t="array" ref="C718">INDEX(A!$A$2:$A$1001,MATCH(EF!B718,EF!$A$2:$A$1001,0))</f>
        <v>#N/A</v>
      </c>
      <c r="D718" s="29" t="e">
        <f t="array" ref="D718">INDEX(A!$B$2:$B$1001,MATCH(EF!C718,A!$A$2:$A$1001,0))</f>
        <v>#N/A</v>
      </c>
      <c r="E718" s="29" t="e">
        <f t="array" ref="E718">INDEX(A!$C$2:$C$1001,MATCH(EF!C718,A!$A$2:$A$1001,0))</f>
        <v>#N/A</v>
      </c>
      <c r="F718" s="29" t="e">
        <f t="array" ref="F718">INDEX(A!$D$2:$D$1001,MATCH(EF!C718,A!$A$2:$A$1001,0))</f>
        <v>#N/A</v>
      </c>
      <c r="G718" s="29" t="e">
        <f t="array" ref="G718">INDEX(A!$E$2:$E$1001,MATCH(EF!C718,A!$A$2:$A$1001,0))</f>
        <v>#N/A</v>
      </c>
      <c r="H718" s="29" t="e">
        <f t="array" ref="H718">INDEX(A!$F$2:$F$1001,MATCH(EF!C718,A!$A$2:$A$1001,0))</f>
        <v>#N/A</v>
      </c>
      <c r="I718" s="29" t="e">
        <f t="array" ref="I718">INDEX(A!$G$2:$G$1001,MATCH(EF!C718,A!$A$2:$A$1001,0))</f>
        <v>#N/A</v>
      </c>
      <c r="J718" s="29" t="e">
        <f t="array" ref="J718">INDEX(A!$H$2:$H$1001,MATCH(EF!C718,A!$A$2:$A$1001,0))</f>
        <v>#N/A</v>
      </c>
      <c r="K718" s="29" t="e">
        <f t="array" ref="K718">INDEX(A!$I$2:$I$1001,MATCH(EF!C718,A!$A$2:$A$1001,0))</f>
        <v>#N/A</v>
      </c>
      <c r="L718" s="29" t="e">
        <f t="array" ref="L718">INDEX(A!$J$2:$J$1001,MATCH(EF!C718,A!$A$2:$A$1001,0))</f>
        <v>#N/A</v>
      </c>
      <c r="M718" s="29" t="e">
        <f t="array" ref="M718">INDEX(A!$K$2:$K$1001,MATCH(EF!C718,A!$A$2:$A$1001,0))</f>
        <v>#N/A</v>
      </c>
      <c r="N718" s="29" t="e">
        <f t="array" ref="N718">INDEX(A!$L$2:$L$1001,MATCH(EF!C718,A!$A$2:$A$1001,0))</f>
        <v>#N/A</v>
      </c>
      <c r="O718" s="30" t="e">
        <f t="shared" si="4"/>
        <v>#N/A</v>
      </c>
      <c r="P718" s="30" t="e">
        <f t="shared" si="5"/>
        <v>#N/A</v>
      </c>
      <c r="Q718" s="30" t="e">
        <f t="array" ref="Q718">IF(O718="7",IF(P718="000","Sin región al ser un intermunicipal",INDEX(B!$C$2:$C$126,MATCH(EF!P718,B!$A$2:$A$126,0))),"Sin región al ser un ente Estatal")</f>
        <v>#N/A</v>
      </c>
      <c r="R718" s="31" t="e">
        <f t="array" ref="R718">IF(O718="7",IF(P718="000","N/A",INDEX(B!$D$2:$D$126,MATCH(EF!P718,B!$A$2:$A$126,0))),B!$D$127)</f>
        <v>#N/A</v>
      </c>
      <c r="S718" s="31" t="e">
        <f t="array" ref="S718">IF(O718="7",IF(P718="000","N/A",INDEX(B!$E$2:$E$126,MATCH(EF!P718,B!$A$2:$A$126,0))),B!$E$127)</f>
        <v>#N/A</v>
      </c>
    </row>
    <row r="719" spans="1:19" ht="15.75" customHeight="1">
      <c r="A719" s="23">
        <f>COUNTIF(A!$A$2:$A$1001,"&lt;="&amp;A!A719)</f>
        <v>0</v>
      </c>
      <c r="B719" s="24">
        <v>718</v>
      </c>
      <c r="C719" s="29" t="e">
        <f t="array" ref="C719">INDEX(A!$A$2:$A$1001,MATCH(EF!B719,EF!$A$2:$A$1001,0))</f>
        <v>#N/A</v>
      </c>
      <c r="D719" s="29" t="e">
        <f t="array" ref="D719">INDEX(A!$B$2:$B$1001,MATCH(EF!C719,A!$A$2:$A$1001,0))</f>
        <v>#N/A</v>
      </c>
      <c r="E719" s="29" t="e">
        <f t="array" ref="E719">INDEX(A!$C$2:$C$1001,MATCH(EF!C719,A!$A$2:$A$1001,0))</f>
        <v>#N/A</v>
      </c>
      <c r="F719" s="29" t="e">
        <f t="array" ref="F719">INDEX(A!$D$2:$D$1001,MATCH(EF!C719,A!$A$2:$A$1001,0))</f>
        <v>#N/A</v>
      </c>
      <c r="G719" s="29" t="e">
        <f t="array" ref="G719">INDEX(A!$E$2:$E$1001,MATCH(EF!C719,A!$A$2:$A$1001,0))</f>
        <v>#N/A</v>
      </c>
      <c r="H719" s="29" t="e">
        <f t="array" ref="H719">INDEX(A!$F$2:$F$1001,MATCH(EF!C719,A!$A$2:$A$1001,0))</f>
        <v>#N/A</v>
      </c>
      <c r="I719" s="29" t="e">
        <f t="array" ref="I719">INDEX(A!$G$2:$G$1001,MATCH(EF!C719,A!$A$2:$A$1001,0))</f>
        <v>#N/A</v>
      </c>
      <c r="J719" s="29" t="e">
        <f t="array" ref="J719">INDEX(A!$H$2:$H$1001,MATCH(EF!C719,A!$A$2:$A$1001,0))</f>
        <v>#N/A</v>
      </c>
      <c r="K719" s="29" t="e">
        <f t="array" ref="K719">INDEX(A!$I$2:$I$1001,MATCH(EF!C719,A!$A$2:$A$1001,0))</f>
        <v>#N/A</v>
      </c>
      <c r="L719" s="29" t="e">
        <f t="array" ref="L719">INDEX(A!$J$2:$J$1001,MATCH(EF!C719,A!$A$2:$A$1001,0))</f>
        <v>#N/A</v>
      </c>
      <c r="M719" s="29" t="e">
        <f t="array" ref="M719">INDEX(A!$K$2:$K$1001,MATCH(EF!C719,A!$A$2:$A$1001,0))</f>
        <v>#N/A</v>
      </c>
      <c r="N719" s="29" t="e">
        <f t="array" ref="N719">INDEX(A!$L$2:$L$1001,MATCH(EF!C719,A!$A$2:$A$1001,0))</f>
        <v>#N/A</v>
      </c>
      <c r="O719" s="30" t="e">
        <f t="shared" si="4"/>
        <v>#N/A</v>
      </c>
      <c r="P719" s="30" t="e">
        <f t="shared" si="5"/>
        <v>#N/A</v>
      </c>
      <c r="Q719" s="30" t="e">
        <f t="array" ref="Q719">IF(O719="7",IF(P719="000","Sin región al ser un intermunicipal",INDEX(B!$C$2:$C$126,MATCH(EF!P719,B!$A$2:$A$126,0))),"Sin región al ser un ente Estatal")</f>
        <v>#N/A</v>
      </c>
      <c r="R719" s="31" t="e">
        <f t="array" ref="R719">IF(O719="7",IF(P719="000","N/A",INDEX(B!$D$2:$D$126,MATCH(EF!P719,B!$A$2:$A$126,0))),B!$D$127)</f>
        <v>#N/A</v>
      </c>
      <c r="S719" s="31" t="e">
        <f t="array" ref="S719">IF(O719="7",IF(P719="000","N/A",INDEX(B!$E$2:$E$126,MATCH(EF!P719,B!$A$2:$A$126,0))),B!$E$127)</f>
        <v>#N/A</v>
      </c>
    </row>
    <row r="720" spans="1:19" ht="15.75" customHeight="1">
      <c r="A720" s="23">
        <f>COUNTIF(A!$A$2:$A$1001,"&lt;="&amp;A!A720)</f>
        <v>0</v>
      </c>
      <c r="B720" s="24">
        <v>719</v>
      </c>
      <c r="C720" s="29" t="e">
        <f t="array" ref="C720">INDEX(A!$A$2:$A$1001,MATCH(EF!B720,EF!$A$2:$A$1001,0))</f>
        <v>#N/A</v>
      </c>
      <c r="D720" s="29" t="e">
        <f t="array" ref="D720">INDEX(A!$B$2:$B$1001,MATCH(EF!C720,A!$A$2:$A$1001,0))</f>
        <v>#N/A</v>
      </c>
      <c r="E720" s="29" t="e">
        <f t="array" ref="E720">INDEX(A!$C$2:$C$1001,MATCH(EF!C720,A!$A$2:$A$1001,0))</f>
        <v>#N/A</v>
      </c>
      <c r="F720" s="29" t="e">
        <f t="array" ref="F720">INDEX(A!$D$2:$D$1001,MATCH(EF!C720,A!$A$2:$A$1001,0))</f>
        <v>#N/A</v>
      </c>
      <c r="G720" s="29" t="e">
        <f t="array" ref="G720">INDEX(A!$E$2:$E$1001,MATCH(EF!C720,A!$A$2:$A$1001,0))</f>
        <v>#N/A</v>
      </c>
      <c r="H720" s="29" t="e">
        <f t="array" ref="H720">INDEX(A!$F$2:$F$1001,MATCH(EF!C720,A!$A$2:$A$1001,0))</f>
        <v>#N/A</v>
      </c>
      <c r="I720" s="29" t="e">
        <f t="array" ref="I720">INDEX(A!$G$2:$G$1001,MATCH(EF!C720,A!$A$2:$A$1001,0))</f>
        <v>#N/A</v>
      </c>
      <c r="J720" s="29" t="e">
        <f t="array" ref="J720">INDEX(A!$H$2:$H$1001,MATCH(EF!C720,A!$A$2:$A$1001,0))</f>
        <v>#N/A</v>
      </c>
      <c r="K720" s="29" t="e">
        <f t="array" ref="K720">INDEX(A!$I$2:$I$1001,MATCH(EF!C720,A!$A$2:$A$1001,0))</f>
        <v>#N/A</v>
      </c>
      <c r="L720" s="29" t="e">
        <f t="array" ref="L720">INDEX(A!$J$2:$J$1001,MATCH(EF!C720,A!$A$2:$A$1001,0))</f>
        <v>#N/A</v>
      </c>
      <c r="M720" s="29" t="e">
        <f t="array" ref="M720">INDEX(A!$K$2:$K$1001,MATCH(EF!C720,A!$A$2:$A$1001,0))</f>
        <v>#N/A</v>
      </c>
      <c r="N720" s="29" t="e">
        <f t="array" ref="N720">INDEX(A!$L$2:$L$1001,MATCH(EF!C720,A!$A$2:$A$1001,0))</f>
        <v>#N/A</v>
      </c>
      <c r="O720" s="30" t="e">
        <f t="shared" si="4"/>
        <v>#N/A</v>
      </c>
      <c r="P720" s="30" t="e">
        <f t="shared" si="5"/>
        <v>#N/A</v>
      </c>
      <c r="Q720" s="30" t="e">
        <f t="array" ref="Q720">IF(O720="7",IF(P720="000","Sin región al ser un intermunicipal",INDEX(B!$C$2:$C$126,MATCH(EF!P720,B!$A$2:$A$126,0))),"Sin región al ser un ente Estatal")</f>
        <v>#N/A</v>
      </c>
      <c r="R720" s="31" t="e">
        <f t="array" ref="R720">IF(O720="7",IF(P720="000","N/A",INDEX(B!$D$2:$D$126,MATCH(EF!P720,B!$A$2:$A$126,0))),B!$D$127)</f>
        <v>#N/A</v>
      </c>
      <c r="S720" s="31" t="e">
        <f t="array" ref="S720">IF(O720="7",IF(P720="000","N/A",INDEX(B!$E$2:$E$126,MATCH(EF!P720,B!$A$2:$A$126,0))),B!$E$127)</f>
        <v>#N/A</v>
      </c>
    </row>
    <row r="721" spans="1:19" ht="15.75" customHeight="1">
      <c r="A721" s="23">
        <f>COUNTIF(A!$A$2:$A$1001,"&lt;="&amp;A!A721)</f>
        <v>0</v>
      </c>
      <c r="B721" s="24">
        <v>720</v>
      </c>
      <c r="C721" s="29" t="e">
        <f t="array" ref="C721">INDEX(A!$A$2:$A$1001,MATCH(EF!B721,EF!$A$2:$A$1001,0))</f>
        <v>#N/A</v>
      </c>
      <c r="D721" s="29" t="e">
        <f t="array" ref="D721">INDEX(A!$B$2:$B$1001,MATCH(EF!C721,A!$A$2:$A$1001,0))</f>
        <v>#N/A</v>
      </c>
      <c r="E721" s="29" t="e">
        <f t="array" ref="E721">INDEX(A!$C$2:$C$1001,MATCH(EF!C721,A!$A$2:$A$1001,0))</f>
        <v>#N/A</v>
      </c>
      <c r="F721" s="29" t="e">
        <f t="array" ref="F721">INDEX(A!$D$2:$D$1001,MATCH(EF!C721,A!$A$2:$A$1001,0))</f>
        <v>#N/A</v>
      </c>
      <c r="G721" s="29" t="e">
        <f t="array" ref="G721">INDEX(A!$E$2:$E$1001,MATCH(EF!C721,A!$A$2:$A$1001,0))</f>
        <v>#N/A</v>
      </c>
      <c r="H721" s="29" t="e">
        <f t="array" ref="H721">INDEX(A!$F$2:$F$1001,MATCH(EF!C721,A!$A$2:$A$1001,0))</f>
        <v>#N/A</v>
      </c>
      <c r="I721" s="29" t="e">
        <f t="array" ref="I721">INDEX(A!$G$2:$G$1001,MATCH(EF!C721,A!$A$2:$A$1001,0))</f>
        <v>#N/A</v>
      </c>
      <c r="J721" s="29" t="e">
        <f t="array" ref="J721">INDEX(A!$H$2:$H$1001,MATCH(EF!C721,A!$A$2:$A$1001,0))</f>
        <v>#N/A</v>
      </c>
      <c r="K721" s="29" t="e">
        <f t="array" ref="K721">INDEX(A!$I$2:$I$1001,MATCH(EF!C721,A!$A$2:$A$1001,0))</f>
        <v>#N/A</v>
      </c>
      <c r="L721" s="29" t="e">
        <f t="array" ref="L721">INDEX(A!$J$2:$J$1001,MATCH(EF!C721,A!$A$2:$A$1001,0))</f>
        <v>#N/A</v>
      </c>
      <c r="M721" s="29" t="e">
        <f t="array" ref="M721">INDEX(A!$K$2:$K$1001,MATCH(EF!C721,A!$A$2:$A$1001,0))</f>
        <v>#N/A</v>
      </c>
      <c r="N721" s="29" t="e">
        <f t="array" ref="N721">INDEX(A!$L$2:$L$1001,MATCH(EF!C721,A!$A$2:$A$1001,0))</f>
        <v>#N/A</v>
      </c>
      <c r="O721" s="30" t="e">
        <f t="shared" si="4"/>
        <v>#N/A</v>
      </c>
      <c r="P721" s="30" t="e">
        <f t="shared" si="5"/>
        <v>#N/A</v>
      </c>
      <c r="Q721" s="30" t="e">
        <f t="array" ref="Q721">IF(O721="7",IF(P721="000","Sin región al ser un intermunicipal",INDEX(B!$C$2:$C$126,MATCH(EF!P721,B!$A$2:$A$126,0))),"Sin región al ser un ente Estatal")</f>
        <v>#N/A</v>
      </c>
      <c r="R721" s="31" t="e">
        <f t="array" ref="R721">IF(O721="7",IF(P721="000","N/A",INDEX(B!$D$2:$D$126,MATCH(EF!P721,B!$A$2:$A$126,0))),B!$D$127)</f>
        <v>#N/A</v>
      </c>
      <c r="S721" s="31" t="e">
        <f t="array" ref="S721">IF(O721="7",IF(P721="000","N/A",INDEX(B!$E$2:$E$126,MATCH(EF!P721,B!$A$2:$A$126,0))),B!$E$127)</f>
        <v>#N/A</v>
      </c>
    </row>
    <row r="722" spans="1:19" ht="15.75" customHeight="1">
      <c r="A722" s="23">
        <f>COUNTIF(A!$A$2:$A$1001,"&lt;="&amp;A!A722)</f>
        <v>0</v>
      </c>
      <c r="B722" s="24">
        <v>721</v>
      </c>
      <c r="C722" s="29" t="e">
        <f t="array" ref="C722">INDEX(A!$A$2:$A$1001,MATCH(EF!B722,EF!$A$2:$A$1001,0))</f>
        <v>#N/A</v>
      </c>
      <c r="D722" s="29" t="e">
        <f t="array" ref="D722">INDEX(A!$B$2:$B$1001,MATCH(EF!C722,A!$A$2:$A$1001,0))</f>
        <v>#N/A</v>
      </c>
      <c r="E722" s="29" t="e">
        <f t="array" ref="E722">INDEX(A!$C$2:$C$1001,MATCH(EF!C722,A!$A$2:$A$1001,0))</f>
        <v>#N/A</v>
      </c>
      <c r="F722" s="29" t="e">
        <f t="array" ref="F722">INDEX(A!$D$2:$D$1001,MATCH(EF!C722,A!$A$2:$A$1001,0))</f>
        <v>#N/A</v>
      </c>
      <c r="G722" s="29" t="e">
        <f t="array" ref="G722">INDEX(A!$E$2:$E$1001,MATCH(EF!C722,A!$A$2:$A$1001,0))</f>
        <v>#N/A</v>
      </c>
      <c r="H722" s="29" t="e">
        <f t="array" ref="H722">INDEX(A!$F$2:$F$1001,MATCH(EF!C722,A!$A$2:$A$1001,0))</f>
        <v>#N/A</v>
      </c>
      <c r="I722" s="29" t="e">
        <f t="array" ref="I722">INDEX(A!$G$2:$G$1001,MATCH(EF!C722,A!$A$2:$A$1001,0))</f>
        <v>#N/A</v>
      </c>
      <c r="J722" s="29" t="e">
        <f t="array" ref="J722">INDEX(A!$H$2:$H$1001,MATCH(EF!C722,A!$A$2:$A$1001,0))</f>
        <v>#N/A</v>
      </c>
      <c r="K722" s="29" t="e">
        <f t="array" ref="K722">INDEX(A!$I$2:$I$1001,MATCH(EF!C722,A!$A$2:$A$1001,0))</f>
        <v>#N/A</v>
      </c>
      <c r="L722" s="29" t="e">
        <f t="array" ref="L722">INDEX(A!$J$2:$J$1001,MATCH(EF!C722,A!$A$2:$A$1001,0))</f>
        <v>#N/A</v>
      </c>
      <c r="M722" s="29" t="e">
        <f t="array" ref="M722">INDEX(A!$K$2:$K$1001,MATCH(EF!C722,A!$A$2:$A$1001,0))</f>
        <v>#N/A</v>
      </c>
      <c r="N722" s="29" t="e">
        <f t="array" ref="N722">INDEX(A!$L$2:$L$1001,MATCH(EF!C722,A!$A$2:$A$1001,0))</f>
        <v>#N/A</v>
      </c>
      <c r="O722" s="30" t="e">
        <f t="shared" si="4"/>
        <v>#N/A</v>
      </c>
      <c r="P722" s="30" t="e">
        <f t="shared" si="5"/>
        <v>#N/A</v>
      </c>
      <c r="Q722" s="30" t="e">
        <f t="array" ref="Q722">IF(O722="7",IF(P722="000","Sin región al ser un intermunicipal",INDEX(B!$C$2:$C$126,MATCH(EF!P722,B!$A$2:$A$126,0))),"Sin región al ser un ente Estatal")</f>
        <v>#N/A</v>
      </c>
      <c r="R722" s="31" t="e">
        <f t="array" ref="R722">IF(O722="7",IF(P722="000","N/A",INDEX(B!$D$2:$D$126,MATCH(EF!P722,B!$A$2:$A$126,0))),B!$D$127)</f>
        <v>#N/A</v>
      </c>
      <c r="S722" s="31" t="e">
        <f t="array" ref="S722">IF(O722="7",IF(P722="000","N/A",INDEX(B!$E$2:$E$126,MATCH(EF!P722,B!$A$2:$A$126,0))),B!$E$127)</f>
        <v>#N/A</v>
      </c>
    </row>
    <row r="723" spans="1:19" ht="15.75" customHeight="1">
      <c r="A723" s="23">
        <f>COUNTIF(A!$A$2:$A$1001,"&lt;="&amp;A!A723)</f>
        <v>0</v>
      </c>
      <c r="B723" s="24">
        <v>722</v>
      </c>
      <c r="C723" s="29" t="e">
        <f t="array" ref="C723">INDEX(A!$A$2:$A$1001,MATCH(EF!B723,EF!$A$2:$A$1001,0))</f>
        <v>#N/A</v>
      </c>
      <c r="D723" s="29" t="e">
        <f t="array" ref="D723">INDEX(A!$B$2:$B$1001,MATCH(EF!C723,A!$A$2:$A$1001,0))</f>
        <v>#N/A</v>
      </c>
      <c r="E723" s="29" t="e">
        <f t="array" ref="E723">INDEX(A!$C$2:$C$1001,MATCH(EF!C723,A!$A$2:$A$1001,0))</f>
        <v>#N/A</v>
      </c>
      <c r="F723" s="29" t="e">
        <f t="array" ref="F723">INDEX(A!$D$2:$D$1001,MATCH(EF!C723,A!$A$2:$A$1001,0))</f>
        <v>#N/A</v>
      </c>
      <c r="G723" s="29" t="e">
        <f t="array" ref="G723">INDEX(A!$E$2:$E$1001,MATCH(EF!C723,A!$A$2:$A$1001,0))</f>
        <v>#N/A</v>
      </c>
      <c r="H723" s="29" t="e">
        <f t="array" ref="H723">INDEX(A!$F$2:$F$1001,MATCH(EF!C723,A!$A$2:$A$1001,0))</f>
        <v>#N/A</v>
      </c>
      <c r="I723" s="29" t="e">
        <f t="array" ref="I723">INDEX(A!$G$2:$G$1001,MATCH(EF!C723,A!$A$2:$A$1001,0))</f>
        <v>#N/A</v>
      </c>
      <c r="J723" s="29" t="e">
        <f t="array" ref="J723">INDEX(A!$H$2:$H$1001,MATCH(EF!C723,A!$A$2:$A$1001,0))</f>
        <v>#N/A</v>
      </c>
      <c r="K723" s="29" t="e">
        <f t="array" ref="K723">INDEX(A!$I$2:$I$1001,MATCH(EF!C723,A!$A$2:$A$1001,0))</f>
        <v>#N/A</v>
      </c>
      <c r="L723" s="29" t="e">
        <f t="array" ref="L723">INDEX(A!$J$2:$J$1001,MATCH(EF!C723,A!$A$2:$A$1001,0))</f>
        <v>#N/A</v>
      </c>
      <c r="M723" s="29" t="e">
        <f t="array" ref="M723">INDEX(A!$K$2:$K$1001,MATCH(EF!C723,A!$A$2:$A$1001,0))</f>
        <v>#N/A</v>
      </c>
      <c r="N723" s="29" t="e">
        <f t="array" ref="N723">INDEX(A!$L$2:$L$1001,MATCH(EF!C723,A!$A$2:$A$1001,0))</f>
        <v>#N/A</v>
      </c>
      <c r="O723" s="30" t="e">
        <f t="shared" si="4"/>
        <v>#N/A</v>
      </c>
      <c r="P723" s="30" t="e">
        <f t="shared" si="5"/>
        <v>#N/A</v>
      </c>
      <c r="Q723" s="30" t="e">
        <f t="array" ref="Q723">IF(O723="7",IF(P723="000","Sin región al ser un intermunicipal",INDEX(B!$C$2:$C$126,MATCH(EF!P723,B!$A$2:$A$126,0))),"Sin región al ser un ente Estatal")</f>
        <v>#N/A</v>
      </c>
      <c r="R723" s="31" t="e">
        <f t="array" ref="R723">IF(O723="7",IF(P723="000","N/A",INDEX(B!$D$2:$D$126,MATCH(EF!P723,B!$A$2:$A$126,0))),B!$D$127)</f>
        <v>#N/A</v>
      </c>
      <c r="S723" s="31" t="e">
        <f t="array" ref="S723">IF(O723="7",IF(P723="000","N/A",INDEX(B!$E$2:$E$126,MATCH(EF!P723,B!$A$2:$A$126,0))),B!$E$127)</f>
        <v>#N/A</v>
      </c>
    </row>
    <row r="724" spans="1:19" ht="15.75" customHeight="1">
      <c r="A724" s="23">
        <f>COUNTIF(A!$A$2:$A$1001,"&lt;="&amp;A!A724)</f>
        <v>0</v>
      </c>
      <c r="B724" s="24">
        <v>723</v>
      </c>
      <c r="C724" s="29" t="e">
        <f t="array" ref="C724">INDEX(A!$A$2:$A$1001,MATCH(EF!B724,EF!$A$2:$A$1001,0))</f>
        <v>#N/A</v>
      </c>
      <c r="D724" s="29" t="e">
        <f t="array" ref="D724">INDEX(A!$B$2:$B$1001,MATCH(EF!C724,A!$A$2:$A$1001,0))</f>
        <v>#N/A</v>
      </c>
      <c r="E724" s="29" t="e">
        <f t="array" ref="E724">INDEX(A!$C$2:$C$1001,MATCH(EF!C724,A!$A$2:$A$1001,0))</f>
        <v>#N/A</v>
      </c>
      <c r="F724" s="29" t="e">
        <f t="array" ref="F724">INDEX(A!$D$2:$D$1001,MATCH(EF!C724,A!$A$2:$A$1001,0))</f>
        <v>#N/A</v>
      </c>
      <c r="G724" s="29" t="e">
        <f t="array" ref="G724">INDEX(A!$E$2:$E$1001,MATCH(EF!C724,A!$A$2:$A$1001,0))</f>
        <v>#N/A</v>
      </c>
      <c r="H724" s="29" t="e">
        <f t="array" ref="H724">INDEX(A!$F$2:$F$1001,MATCH(EF!C724,A!$A$2:$A$1001,0))</f>
        <v>#N/A</v>
      </c>
      <c r="I724" s="29" t="e">
        <f t="array" ref="I724">INDEX(A!$G$2:$G$1001,MATCH(EF!C724,A!$A$2:$A$1001,0))</f>
        <v>#N/A</v>
      </c>
      <c r="J724" s="29" t="e">
        <f t="array" ref="J724">INDEX(A!$H$2:$H$1001,MATCH(EF!C724,A!$A$2:$A$1001,0))</f>
        <v>#N/A</v>
      </c>
      <c r="K724" s="29" t="e">
        <f t="array" ref="K724">INDEX(A!$I$2:$I$1001,MATCH(EF!C724,A!$A$2:$A$1001,0))</f>
        <v>#N/A</v>
      </c>
      <c r="L724" s="29" t="e">
        <f t="array" ref="L724">INDEX(A!$J$2:$J$1001,MATCH(EF!C724,A!$A$2:$A$1001,0))</f>
        <v>#N/A</v>
      </c>
      <c r="M724" s="29" t="e">
        <f t="array" ref="M724">INDEX(A!$K$2:$K$1001,MATCH(EF!C724,A!$A$2:$A$1001,0))</f>
        <v>#N/A</v>
      </c>
      <c r="N724" s="29" t="e">
        <f t="array" ref="N724">INDEX(A!$L$2:$L$1001,MATCH(EF!C724,A!$A$2:$A$1001,0))</f>
        <v>#N/A</v>
      </c>
      <c r="O724" s="30" t="e">
        <f t="shared" si="4"/>
        <v>#N/A</v>
      </c>
      <c r="P724" s="30" t="e">
        <f t="shared" si="5"/>
        <v>#N/A</v>
      </c>
      <c r="Q724" s="30" t="e">
        <f t="array" ref="Q724">IF(O724="7",IF(P724="000","Sin región al ser un intermunicipal",INDEX(B!$C$2:$C$126,MATCH(EF!P724,B!$A$2:$A$126,0))),"Sin región al ser un ente Estatal")</f>
        <v>#N/A</v>
      </c>
      <c r="R724" s="31" t="e">
        <f t="array" ref="R724">IF(O724="7",IF(P724="000","N/A",INDEX(B!$D$2:$D$126,MATCH(EF!P724,B!$A$2:$A$126,0))),B!$D$127)</f>
        <v>#N/A</v>
      </c>
      <c r="S724" s="31" t="e">
        <f t="array" ref="S724">IF(O724="7",IF(P724="000","N/A",INDEX(B!$E$2:$E$126,MATCH(EF!P724,B!$A$2:$A$126,0))),B!$E$127)</f>
        <v>#N/A</v>
      </c>
    </row>
    <row r="725" spans="1:19" ht="15.75" customHeight="1">
      <c r="A725" s="23">
        <f>COUNTIF(A!$A$2:$A$1001,"&lt;="&amp;A!A725)</f>
        <v>0</v>
      </c>
      <c r="B725" s="24">
        <v>724</v>
      </c>
      <c r="C725" s="29" t="e">
        <f t="array" ref="C725">INDEX(A!$A$2:$A$1001,MATCH(EF!B725,EF!$A$2:$A$1001,0))</f>
        <v>#N/A</v>
      </c>
      <c r="D725" s="29" t="e">
        <f t="array" ref="D725">INDEX(A!$B$2:$B$1001,MATCH(EF!C725,A!$A$2:$A$1001,0))</f>
        <v>#N/A</v>
      </c>
      <c r="E725" s="29" t="e">
        <f t="array" ref="E725">INDEX(A!$C$2:$C$1001,MATCH(EF!C725,A!$A$2:$A$1001,0))</f>
        <v>#N/A</v>
      </c>
      <c r="F725" s="29" t="e">
        <f t="array" ref="F725">INDEX(A!$D$2:$D$1001,MATCH(EF!C725,A!$A$2:$A$1001,0))</f>
        <v>#N/A</v>
      </c>
      <c r="G725" s="29" t="e">
        <f t="array" ref="G725">INDEX(A!$E$2:$E$1001,MATCH(EF!C725,A!$A$2:$A$1001,0))</f>
        <v>#N/A</v>
      </c>
      <c r="H725" s="29" t="e">
        <f t="array" ref="H725">INDEX(A!$F$2:$F$1001,MATCH(EF!C725,A!$A$2:$A$1001,0))</f>
        <v>#N/A</v>
      </c>
      <c r="I725" s="29" t="e">
        <f t="array" ref="I725">INDEX(A!$G$2:$G$1001,MATCH(EF!C725,A!$A$2:$A$1001,0))</f>
        <v>#N/A</v>
      </c>
      <c r="J725" s="29" t="e">
        <f t="array" ref="J725">INDEX(A!$H$2:$H$1001,MATCH(EF!C725,A!$A$2:$A$1001,0))</f>
        <v>#N/A</v>
      </c>
      <c r="K725" s="29" t="e">
        <f t="array" ref="K725">INDEX(A!$I$2:$I$1001,MATCH(EF!C725,A!$A$2:$A$1001,0))</f>
        <v>#N/A</v>
      </c>
      <c r="L725" s="29" t="e">
        <f t="array" ref="L725">INDEX(A!$J$2:$J$1001,MATCH(EF!C725,A!$A$2:$A$1001,0))</f>
        <v>#N/A</v>
      </c>
      <c r="M725" s="29" t="e">
        <f t="array" ref="M725">INDEX(A!$K$2:$K$1001,MATCH(EF!C725,A!$A$2:$A$1001,0))</f>
        <v>#N/A</v>
      </c>
      <c r="N725" s="29" t="e">
        <f t="array" ref="N725">INDEX(A!$L$2:$L$1001,MATCH(EF!C725,A!$A$2:$A$1001,0))</f>
        <v>#N/A</v>
      </c>
      <c r="O725" s="30" t="e">
        <f t="shared" si="4"/>
        <v>#N/A</v>
      </c>
      <c r="P725" s="30" t="e">
        <f t="shared" si="5"/>
        <v>#N/A</v>
      </c>
      <c r="Q725" s="30" t="e">
        <f t="array" ref="Q725">IF(O725="7",IF(P725="000","Sin región al ser un intermunicipal",INDEX(B!$C$2:$C$126,MATCH(EF!P725,B!$A$2:$A$126,0))),"Sin región al ser un ente Estatal")</f>
        <v>#N/A</v>
      </c>
      <c r="R725" s="31" t="e">
        <f t="array" ref="R725">IF(O725="7",IF(P725="000","N/A",INDEX(B!$D$2:$D$126,MATCH(EF!P725,B!$A$2:$A$126,0))),B!$D$127)</f>
        <v>#N/A</v>
      </c>
      <c r="S725" s="31" t="e">
        <f t="array" ref="S725">IF(O725="7",IF(P725="000","N/A",INDEX(B!$E$2:$E$126,MATCH(EF!P725,B!$A$2:$A$126,0))),B!$E$127)</f>
        <v>#N/A</v>
      </c>
    </row>
    <row r="726" spans="1:19" ht="15.75" customHeight="1">
      <c r="A726" s="23">
        <f>COUNTIF(A!$A$2:$A$1001,"&lt;="&amp;A!A726)</f>
        <v>0</v>
      </c>
      <c r="B726" s="24">
        <v>725</v>
      </c>
      <c r="C726" s="29" t="e">
        <f t="array" ref="C726">INDEX(A!$A$2:$A$1001,MATCH(EF!B726,EF!$A$2:$A$1001,0))</f>
        <v>#N/A</v>
      </c>
      <c r="D726" s="29" t="e">
        <f t="array" ref="D726">INDEX(A!$B$2:$B$1001,MATCH(EF!C726,A!$A$2:$A$1001,0))</f>
        <v>#N/A</v>
      </c>
      <c r="E726" s="29" t="e">
        <f t="array" ref="E726">INDEX(A!$C$2:$C$1001,MATCH(EF!C726,A!$A$2:$A$1001,0))</f>
        <v>#N/A</v>
      </c>
      <c r="F726" s="29" t="e">
        <f t="array" ref="F726">INDEX(A!$D$2:$D$1001,MATCH(EF!C726,A!$A$2:$A$1001,0))</f>
        <v>#N/A</v>
      </c>
      <c r="G726" s="29" t="e">
        <f t="array" ref="G726">INDEX(A!$E$2:$E$1001,MATCH(EF!C726,A!$A$2:$A$1001,0))</f>
        <v>#N/A</v>
      </c>
      <c r="H726" s="29" t="e">
        <f t="array" ref="H726">INDEX(A!$F$2:$F$1001,MATCH(EF!C726,A!$A$2:$A$1001,0))</f>
        <v>#N/A</v>
      </c>
      <c r="I726" s="29" t="e">
        <f t="array" ref="I726">INDEX(A!$G$2:$G$1001,MATCH(EF!C726,A!$A$2:$A$1001,0))</f>
        <v>#N/A</v>
      </c>
      <c r="J726" s="29" t="e">
        <f t="array" ref="J726">INDEX(A!$H$2:$H$1001,MATCH(EF!C726,A!$A$2:$A$1001,0))</f>
        <v>#N/A</v>
      </c>
      <c r="K726" s="29" t="e">
        <f t="array" ref="K726">INDEX(A!$I$2:$I$1001,MATCH(EF!C726,A!$A$2:$A$1001,0))</f>
        <v>#N/A</v>
      </c>
      <c r="L726" s="29" t="e">
        <f t="array" ref="L726">INDEX(A!$J$2:$J$1001,MATCH(EF!C726,A!$A$2:$A$1001,0))</f>
        <v>#N/A</v>
      </c>
      <c r="M726" s="29" t="e">
        <f t="array" ref="M726">INDEX(A!$K$2:$K$1001,MATCH(EF!C726,A!$A$2:$A$1001,0))</f>
        <v>#N/A</v>
      </c>
      <c r="N726" s="29" t="e">
        <f t="array" ref="N726">INDEX(A!$L$2:$L$1001,MATCH(EF!C726,A!$A$2:$A$1001,0))</f>
        <v>#N/A</v>
      </c>
      <c r="O726" s="30" t="e">
        <f t="shared" si="4"/>
        <v>#N/A</v>
      </c>
      <c r="P726" s="30" t="e">
        <f t="shared" si="5"/>
        <v>#N/A</v>
      </c>
      <c r="Q726" s="30" t="e">
        <f t="array" ref="Q726">IF(O726="7",IF(P726="000","Sin región al ser un intermunicipal",INDEX(B!$C$2:$C$126,MATCH(EF!P726,B!$A$2:$A$126,0))),"Sin región al ser un ente Estatal")</f>
        <v>#N/A</v>
      </c>
      <c r="R726" s="31" t="e">
        <f t="array" ref="R726">IF(O726="7",IF(P726="000","N/A",INDEX(B!$D$2:$D$126,MATCH(EF!P726,B!$A$2:$A$126,0))),B!$D$127)</f>
        <v>#N/A</v>
      </c>
      <c r="S726" s="31" t="e">
        <f t="array" ref="S726">IF(O726="7",IF(P726="000","N/A",INDEX(B!$E$2:$E$126,MATCH(EF!P726,B!$A$2:$A$126,0))),B!$E$127)</f>
        <v>#N/A</v>
      </c>
    </row>
    <row r="727" spans="1:19" ht="15.75" customHeight="1">
      <c r="A727" s="23">
        <f>COUNTIF(A!$A$2:$A$1001,"&lt;="&amp;A!A727)</f>
        <v>0</v>
      </c>
      <c r="B727" s="24">
        <v>726</v>
      </c>
      <c r="C727" s="29" t="e">
        <f t="array" ref="C727">INDEX(A!$A$2:$A$1001,MATCH(EF!B727,EF!$A$2:$A$1001,0))</f>
        <v>#N/A</v>
      </c>
      <c r="D727" s="29" t="e">
        <f t="array" ref="D727">INDEX(A!$B$2:$B$1001,MATCH(EF!C727,A!$A$2:$A$1001,0))</f>
        <v>#N/A</v>
      </c>
      <c r="E727" s="29" t="e">
        <f t="array" ref="E727">INDEX(A!$C$2:$C$1001,MATCH(EF!C727,A!$A$2:$A$1001,0))</f>
        <v>#N/A</v>
      </c>
      <c r="F727" s="29" t="e">
        <f t="array" ref="F727">INDEX(A!$D$2:$D$1001,MATCH(EF!C727,A!$A$2:$A$1001,0))</f>
        <v>#N/A</v>
      </c>
      <c r="G727" s="29" t="e">
        <f t="array" ref="G727">INDEX(A!$E$2:$E$1001,MATCH(EF!C727,A!$A$2:$A$1001,0))</f>
        <v>#N/A</v>
      </c>
      <c r="H727" s="29" t="e">
        <f t="array" ref="H727">INDEX(A!$F$2:$F$1001,MATCH(EF!C727,A!$A$2:$A$1001,0))</f>
        <v>#N/A</v>
      </c>
      <c r="I727" s="29" t="e">
        <f t="array" ref="I727">INDEX(A!$G$2:$G$1001,MATCH(EF!C727,A!$A$2:$A$1001,0))</f>
        <v>#N/A</v>
      </c>
      <c r="J727" s="29" t="e">
        <f t="array" ref="J727">INDEX(A!$H$2:$H$1001,MATCH(EF!C727,A!$A$2:$A$1001,0))</f>
        <v>#N/A</v>
      </c>
      <c r="K727" s="29" t="e">
        <f t="array" ref="K727">INDEX(A!$I$2:$I$1001,MATCH(EF!C727,A!$A$2:$A$1001,0))</f>
        <v>#N/A</v>
      </c>
      <c r="L727" s="29" t="e">
        <f t="array" ref="L727">INDEX(A!$J$2:$J$1001,MATCH(EF!C727,A!$A$2:$A$1001,0))</f>
        <v>#N/A</v>
      </c>
      <c r="M727" s="29" t="e">
        <f t="array" ref="M727">INDEX(A!$K$2:$K$1001,MATCH(EF!C727,A!$A$2:$A$1001,0))</f>
        <v>#N/A</v>
      </c>
      <c r="N727" s="29" t="e">
        <f t="array" ref="N727">INDEX(A!$L$2:$L$1001,MATCH(EF!C727,A!$A$2:$A$1001,0))</f>
        <v>#N/A</v>
      </c>
      <c r="O727" s="30" t="e">
        <f t="shared" si="4"/>
        <v>#N/A</v>
      </c>
      <c r="P727" s="30" t="e">
        <f t="shared" si="5"/>
        <v>#N/A</v>
      </c>
      <c r="Q727" s="30" t="e">
        <f t="array" ref="Q727">IF(O727="7",IF(P727="000","Sin región al ser un intermunicipal",INDEX(B!$C$2:$C$126,MATCH(EF!P727,B!$A$2:$A$126,0))),"Sin región al ser un ente Estatal")</f>
        <v>#N/A</v>
      </c>
      <c r="R727" s="31" t="e">
        <f t="array" ref="R727">IF(O727="7",IF(P727="000","N/A",INDEX(B!$D$2:$D$126,MATCH(EF!P727,B!$A$2:$A$126,0))),B!$D$127)</f>
        <v>#N/A</v>
      </c>
      <c r="S727" s="31" t="e">
        <f t="array" ref="S727">IF(O727="7",IF(P727="000","N/A",INDEX(B!$E$2:$E$126,MATCH(EF!P727,B!$A$2:$A$126,0))),B!$E$127)</f>
        <v>#N/A</v>
      </c>
    </row>
    <row r="728" spans="1:19" ht="15.75" customHeight="1">
      <c r="A728" s="23">
        <f>COUNTIF(A!$A$2:$A$1001,"&lt;="&amp;A!A728)</f>
        <v>0</v>
      </c>
      <c r="B728" s="24">
        <v>727</v>
      </c>
      <c r="C728" s="29" t="e">
        <f t="array" ref="C728">INDEX(A!$A$2:$A$1001,MATCH(EF!B728,EF!$A$2:$A$1001,0))</f>
        <v>#N/A</v>
      </c>
      <c r="D728" s="29" t="e">
        <f t="array" ref="D728">INDEX(A!$B$2:$B$1001,MATCH(EF!C728,A!$A$2:$A$1001,0))</f>
        <v>#N/A</v>
      </c>
      <c r="E728" s="29" t="e">
        <f t="array" ref="E728">INDEX(A!$C$2:$C$1001,MATCH(EF!C728,A!$A$2:$A$1001,0))</f>
        <v>#N/A</v>
      </c>
      <c r="F728" s="29" t="e">
        <f t="array" ref="F728">INDEX(A!$D$2:$D$1001,MATCH(EF!C728,A!$A$2:$A$1001,0))</f>
        <v>#N/A</v>
      </c>
      <c r="G728" s="29" t="e">
        <f t="array" ref="G728">INDEX(A!$E$2:$E$1001,MATCH(EF!C728,A!$A$2:$A$1001,0))</f>
        <v>#N/A</v>
      </c>
      <c r="H728" s="29" t="e">
        <f t="array" ref="H728">INDEX(A!$F$2:$F$1001,MATCH(EF!C728,A!$A$2:$A$1001,0))</f>
        <v>#N/A</v>
      </c>
      <c r="I728" s="29" t="e">
        <f t="array" ref="I728">INDEX(A!$G$2:$G$1001,MATCH(EF!C728,A!$A$2:$A$1001,0))</f>
        <v>#N/A</v>
      </c>
      <c r="J728" s="29" t="e">
        <f t="array" ref="J728">INDEX(A!$H$2:$H$1001,MATCH(EF!C728,A!$A$2:$A$1001,0))</f>
        <v>#N/A</v>
      </c>
      <c r="K728" s="29" t="e">
        <f t="array" ref="K728">INDEX(A!$I$2:$I$1001,MATCH(EF!C728,A!$A$2:$A$1001,0))</f>
        <v>#N/A</v>
      </c>
      <c r="L728" s="29" t="e">
        <f t="array" ref="L728">INDEX(A!$J$2:$J$1001,MATCH(EF!C728,A!$A$2:$A$1001,0))</f>
        <v>#N/A</v>
      </c>
      <c r="M728" s="29" t="e">
        <f t="array" ref="M728">INDEX(A!$K$2:$K$1001,MATCH(EF!C728,A!$A$2:$A$1001,0))</f>
        <v>#N/A</v>
      </c>
      <c r="N728" s="29" t="e">
        <f t="array" ref="N728">INDEX(A!$L$2:$L$1001,MATCH(EF!C728,A!$A$2:$A$1001,0))</f>
        <v>#N/A</v>
      </c>
      <c r="O728" s="30" t="e">
        <f t="shared" si="4"/>
        <v>#N/A</v>
      </c>
      <c r="P728" s="30" t="e">
        <f t="shared" si="5"/>
        <v>#N/A</v>
      </c>
      <c r="Q728" s="30" t="e">
        <f t="array" ref="Q728">IF(O728="7",IF(P728="000","Sin región al ser un intermunicipal",INDEX(B!$C$2:$C$126,MATCH(EF!P728,B!$A$2:$A$126,0))),"Sin región al ser un ente Estatal")</f>
        <v>#N/A</v>
      </c>
      <c r="R728" s="31" t="e">
        <f t="array" ref="R728">IF(O728="7",IF(P728="000","N/A",INDEX(B!$D$2:$D$126,MATCH(EF!P728,B!$A$2:$A$126,0))),B!$D$127)</f>
        <v>#N/A</v>
      </c>
      <c r="S728" s="31" t="e">
        <f t="array" ref="S728">IF(O728="7",IF(P728="000","N/A",INDEX(B!$E$2:$E$126,MATCH(EF!P728,B!$A$2:$A$126,0))),B!$E$127)</f>
        <v>#N/A</v>
      </c>
    </row>
    <row r="729" spans="1:19" ht="15.75" customHeight="1">
      <c r="A729" s="23">
        <f>COUNTIF(A!$A$2:$A$1001,"&lt;="&amp;A!A729)</f>
        <v>0</v>
      </c>
      <c r="B729" s="24">
        <v>728</v>
      </c>
      <c r="C729" s="29" t="e">
        <f t="array" ref="C729">INDEX(A!$A$2:$A$1001,MATCH(EF!B729,EF!$A$2:$A$1001,0))</f>
        <v>#N/A</v>
      </c>
      <c r="D729" s="29" t="e">
        <f t="array" ref="D729">INDEX(A!$B$2:$B$1001,MATCH(EF!C729,A!$A$2:$A$1001,0))</f>
        <v>#N/A</v>
      </c>
      <c r="E729" s="29" t="e">
        <f t="array" ref="E729">INDEX(A!$C$2:$C$1001,MATCH(EF!C729,A!$A$2:$A$1001,0))</f>
        <v>#N/A</v>
      </c>
      <c r="F729" s="29" t="e">
        <f t="array" ref="F729">INDEX(A!$D$2:$D$1001,MATCH(EF!C729,A!$A$2:$A$1001,0))</f>
        <v>#N/A</v>
      </c>
      <c r="G729" s="29" t="e">
        <f t="array" ref="G729">INDEX(A!$E$2:$E$1001,MATCH(EF!C729,A!$A$2:$A$1001,0))</f>
        <v>#N/A</v>
      </c>
      <c r="H729" s="29" t="e">
        <f t="array" ref="H729">INDEX(A!$F$2:$F$1001,MATCH(EF!C729,A!$A$2:$A$1001,0))</f>
        <v>#N/A</v>
      </c>
      <c r="I729" s="29" t="e">
        <f t="array" ref="I729">INDEX(A!$G$2:$G$1001,MATCH(EF!C729,A!$A$2:$A$1001,0))</f>
        <v>#N/A</v>
      </c>
      <c r="J729" s="29" t="e">
        <f t="array" ref="J729">INDEX(A!$H$2:$H$1001,MATCH(EF!C729,A!$A$2:$A$1001,0))</f>
        <v>#N/A</v>
      </c>
      <c r="K729" s="29" t="e">
        <f t="array" ref="K729">INDEX(A!$I$2:$I$1001,MATCH(EF!C729,A!$A$2:$A$1001,0))</f>
        <v>#N/A</v>
      </c>
      <c r="L729" s="29" t="e">
        <f t="array" ref="L729">INDEX(A!$J$2:$J$1001,MATCH(EF!C729,A!$A$2:$A$1001,0))</f>
        <v>#N/A</v>
      </c>
      <c r="M729" s="29" t="e">
        <f t="array" ref="M729">INDEX(A!$K$2:$K$1001,MATCH(EF!C729,A!$A$2:$A$1001,0))</f>
        <v>#N/A</v>
      </c>
      <c r="N729" s="29" t="e">
        <f t="array" ref="N729">INDEX(A!$L$2:$L$1001,MATCH(EF!C729,A!$A$2:$A$1001,0))</f>
        <v>#N/A</v>
      </c>
      <c r="O729" s="30" t="e">
        <f t="shared" si="4"/>
        <v>#N/A</v>
      </c>
      <c r="P729" s="30" t="e">
        <f t="shared" si="5"/>
        <v>#N/A</v>
      </c>
      <c r="Q729" s="30" t="e">
        <f t="array" ref="Q729">IF(O729="7",IF(P729="000","Sin región al ser un intermunicipal",INDEX(B!$C$2:$C$126,MATCH(EF!P729,B!$A$2:$A$126,0))),"Sin región al ser un ente Estatal")</f>
        <v>#N/A</v>
      </c>
      <c r="R729" s="31" t="e">
        <f t="array" ref="R729">IF(O729="7",IF(P729="000","N/A",INDEX(B!$D$2:$D$126,MATCH(EF!P729,B!$A$2:$A$126,0))),B!$D$127)</f>
        <v>#N/A</v>
      </c>
      <c r="S729" s="31" t="e">
        <f t="array" ref="S729">IF(O729="7",IF(P729="000","N/A",INDEX(B!$E$2:$E$126,MATCH(EF!P729,B!$A$2:$A$126,0))),B!$E$127)</f>
        <v>#N/A</v>
      </c>
    </row>
    <row r="730" spans="1:19" ht="15.75" customHeight="1">
      <c r="A730" s="23">
        <f>COUNTIF(A!$A$2:$A$1001,"&lt;="&amp;A!A730)</f>
        <v>0</v>
      </c>
      <c r="B730" s="24">
        <v>729</v>
      </c>
      <c r="C730" s="29" t="e">
        <f t="array" ref="C730">INDEX(A!$A$2:$A$1001,MATCH(EF!B730,EF!$A$2:$A$1001,0))</f>
        <v>#N/A</v>
      </c>
      <c r="D730" s="29" t="e">
        <f t="array" ref="D730">INDEX(A!$B$2:$B$1001,MATCH(EF!C730,A!$A$2:$A$1001,0))</f>
        <v>#N/A</v>
      </c>
      <c r="E730" s="29" t="e">
        <f t="array" ref="E730">INDEX(A!$C$2:$C$1001,MATCH(EF!C730,A!$A$2:$A$1001,0))</f>
        <v>#N/A</v>
      </c>
      <c r="F730" s="29" t="e">
        <f t="array" ref="F730">INDEX(A!$D$2:$D$1001,MATCH(EF!C730,A!$A$2:$A$1001,0))</f>
        <v>#N/A</v>
      </c>
      <c r="G730" s="29" t="e">
        <f t="array" ref="G730">INDEX(A!$E$2:$E$1001,MATCH(EF!C730,A!$A$2:$A$1001,0))</f>
        <v>#N/A</v>
      </c>
      <c r="H730" s="29" t="e">
        <f t="array" ref="H730">INDEX(A!$F$2:$F$1001,MATCH(EF!C730,A!$A$2:$A$1001,0))</f>
        <v>#N/A</v>
      </c>
      <c r="I730" s="29" t="e">
        <f t="array" ref="I730">INDEX(A!$G$2:$G$1001,MATCH(EF!C730,A!$A$2:$A$1001,0))</f>
        <v>#N/A</v>
      </c>
      <c r="J730" s="29" t="e">
        <f t="array" ref="J730">INDEX(A!$H$2:$H$1001,MATCH(EF!C730,A!$A$2:$A$1001,0))</f>
        <v>#N/A</v>
      </c>
      <c r="K730" s="29" t="e">
        <f t="array" ref="K730">INDEX(A!$I$2:$I$1001,MATCH(EF!C730,A!$A$2:$A$1001,0))</f>
        <v>#N/A</v>
      </c>
      <c r="L730" s="29" t="e">
        <f t="array" ref="L730">INDEX(A!$J$2:$J$1001,MATCH(EF!C730,A!$A$2:$A$1001,0))</f>
        <v>#N/A</v>
      </c>
      <c r="M730" s="29" t="e">
        <f t="array" ref="M730">INDEX(A!$K$2:$K$1001,MATCH(EF!C730,A!$A$2:$A$1001,0))</f>
        <v>#N/A</v>
      </c>
      <c r="N730" s="29" t="e">
        <f t="array" ref="N730">INDEX(A!$L$2:$L$1001,MATCH(EF!C730,A!$A$2:$A$1001,0))</f>
        <v>#N/A</v>
      </c>
      <c r="O730" s="30" t="e">
        <f t="shared" si="4"/>
        <v>#N/A</v>
      </c>
      <c r="P730" s="30" t="e">
        <f t="shared" si="5"/>
        <v>#N/A</v>
      </c>
      <c r="Q730" s="30" t="e">
        <f t="array" ref="Q730">IF(O730="7",IF(P730="000","Sin región al ser un intermunicipal",INDEX(B!$C$2:$C$126,MATCH(EF!P730,B!$A$2:$A$126,0))),"Sin región al ser un ente Estatal")</f>
        <v>#N/A</v>
      </c>
      <c r="R730" s="31" t="e">
        <f t="array" ref="R730">IF(O730="7",IF(P730="000","N/A",INDEX(B!$D$2:$D$126,MATCH(EF!P730,B!$A$2:$A$126,0))),B!$D$127)</f>
        <v>#N/A</v>
      </c>
      <c r="S730" s="31" t="e">
        <f t="array" ref="S730">IF(O730="7",IF(P730="000","N/A",INDEX(B!$E$2:$E$126,MATCH(EF!P730,B!$A$2:$A$126,0))),B!$E$127)</f>
        <v>#N/A</v>
      </c>
    </row>
    <row r="731" spans="1:19" ht="15.75" customHeight="1">
      <c r="A731" s="23">
        <f>COUNTIF(A!$A$2:$A$1001,"&lt;="&amp;A!A731)</f>
        <v>0</v>
      </c>
      <c r="B731" s="24">
        <v>730</v>
      </c>
      <c r="C731" s="29" t="e">
        <f t="array" ref="C731">INDEX(A!$A$2:$A$1001,MATCH(EF!B731,EF!$A$2:$A$1001,0))</f>
        <v>#N/A</v>
      </c>
      <c r="D731" s="29" t="e">
        <f t="array" ref="D731">INDEX(A!$B$2:$B$1001,MATCH(EF!C731,A!$A$2:$A$1001,0))</f>
        <v>#N/A</v>
      </c>
      <c r="E731" s="29" t="e">
        <f t="array" ref="E731">INDEX(A!$C$2:$C$1001,MATCH(EF!C731,A!$A$2:$A$1001,0))</f>
        <v>#N/A</v>
      </c>
      <c r="F731" s="29" t="e">
        <f t="array" ref="F731">INDEX(A!$D$2:$D$1001,MATCH(EF!C731,A!$A$2:$A$1001,0))</f>
        <v>#N/A</v>
      </c>
      <c r="G731" s="29" t="e">
        <f t="array" ref="G731">INDEX(A!$E$2:$E$1001,MATCH(EF!C731,A!$A$2:$A$1001,0))</f>
        <v>#N/A</v>
      </c>
      <c r="H731" s="29" t="e">
        <f t="array" ref="H731">INDEX(A!$F$2:$F$1001,MATCH(EF!C731,A!$A$2:$A$1001,0))</f>
        <v>#N/A</v>
      </c>
      <c r="I731" s="29" t="e">
        <f t="array" ref="I731">INDEX(A!$G$2:$G$1001,MATCH(EF!C731,A!$A$2:$A$1001,0))</f>
        <v>#N/A</v>
      </c>
      <c r="J731" s="29" t="e">
        <f t="array" ref="J731">INDEX(A!$H$2:$H$1001,MATCH(EF!C731,A!$A$2:$A$1001,0))</f>
        <v>#N/A</v>
      </c>
      <c r="K731" s="29" t="e">
        <f t="array" ref="K731">INDEX(A!$I$2:$I$1001,MATCH(EF!C731,A!$A$2:$A$1001,0))</f>
        <v>#N/A</v>
      </c>
      <c r="L731" s="29" t="e">
        <f t="array" ref="L731">INDEX(A!$J$2:$J$1001,MATCH(EF!C731,A!$A$2:$A$1001,0))</f>
        <v>#N/A</v>
      </c>
      <c r="M731" s="29" t="e">
        <f t="array" ref="M731">INDEX(A!$K$2:$K$1001,MATCH(EF!C731,A!$A$2:$A$1001,0))</f>
        <v>#N/A</v>
      </c>
      <c r="N731" s="29" t="e">
        <f t="array" ref="N731">INDEX(A!$L$2:$L$1001,MATCH(EF!C731,A!$A$2:$A$1001,0))</f>
        <v>#N/A</v>
      </c>
      <c r="O731" s="30" t="e">
        <f t="shared" si="4"/>
        <v>#N/A</v>
      </c>
      <c r="P731" s="30" t="e">
        <f t="shared" si="5"/>
        <v>#N/A</v>
      </c>
      <c r="Q731" s="30" t="e">
        <f t="array" ref="Q731">IF(O731="7",IF(P731="000","Sin región al ser un intermunicipal",INDEX(B!$C$2:$C$126,MATCH(EF!P731,B!$A$2:$A$126,0))),"Sin región al ser un ente Estatal")</f>
        <v>#N/A</v>
      </c>
      <c r="R731" s="31" t="e">
        <f t="array" ref="R731">IF(O731="7",IF(P731="000","N/A",INDEX(B!$D$2:$D$126,MATCH(EF!P731,B!$A$2:$A$126,0))),B!$D$127)</f>
        <v>#N/A</v>
      </c>
      <c r="S731" s="31" t="e">
        <f t="array" ref="S731">IF(O731="7",IF(P731="000","N/A",INDEX(B!$E$2:$E$126,MATCH(EF!P731,B!$A$2:$A$126,0))),B!$E$127)</f>
        <v>#N/A</v>
      </c>
    </row>
    <row r="732" spans="1:19" ht="15.75" customHeight="1">
      <c r="A732" s="23">
        <f>COUNTIF(A!$A$2:$A$1001,"&lt;="&amp;A!A732)</f>
        <v>0</v>
      </c>
      <c r="B732" s="24">
        <v>731</v>
      </c>
      <c r="C732" s="29" t="e">
        <f t="array" ref="C732">INDEX(A!$A$2:$A$1001,MATCH(EF!B732,EF!$A$2:$A$1001,0))</f>
        <v>#N/A</v>
      </c>
      <c r="D732" s="29" t="e">
        <f t="array" ref="D732">INDEX(A!$B$2:$B$1001,MATCH(EF!C732,A!$A$2:$A$1001,0))</f>
        <v>#N/A</v>
      </c>
      <c r="E732" s="29" t="e">
        <f t="array" ref="E732">INDEX(A!$C$2:$C$1001,MATCH(EF!C732,A!$A$2:$A$1001,0))</f>
        <v>#N/A</v>
      </c>
      <c r="F732" s="29" t="e">
        <f t="array" ref="F732">INDEX(A!$D$2:$D$1001,MATCH(EF!C732,A!$A$2:$A$1001,0))</f>
        <v>#N/A</v>
      </c>
      <c r="G732" s="29" t="e">
        <f t="array" ref="G732">INDEX(A!$E$2:$E$1001,MATCH(EF!C732,A!$A$2:$A$1001,0))</f>
        <v>#N/A</v>
      </c>
      <c r="H732" s="29" t="e">
        <f t="array" ref="H732">INDEX(A!$F$2:$F$1001,MATCH(EF!C732,A!$A$2:$A$1001,0))</f>
        <v>#N/A</v>
      </c>
      <c r="I732" s="29" t="e">
        <f t="array" ref="I732">INDEX(A!$G$2:$G$1001,MATCH(EF!C732,A!$A$2:$A$1001,0))</f>
        <v>#N/A</v>
      </c>
      <c r="J732" s="29" t="e">
        <f t="array" ref="J732">INDEX(A!$H$2:$H$1001,MATCH(EF!C732,A!$A$2:$A$1001,0))</f>
        <v>#N/A</v>
      </c>
      <c r="K732" s="29" t="e">
        <f t="array" ref="K732">INDEX(A!$I$2:$I$1001,MATCH(EF!C732,A!$A$2:$A$1001,0))</f>
        <v>#N/A</v>
      </c>
      <c r="L732" s="29" t="e">
        <f t="array" ref="L732">INDEX(A!$J$2:$J$1001,MATCH(EF!C732,A!$A$2:$A$1001,0))</f>
        <v>#N/A</v>
      </c>
      <c r="M732" s="29" t="e">
        <f t="array" ref="M732">INDEX(A!$K$2:$K$1001,MATCH(EF!C732,A!$A$2:$A$1001,0))</f>
        <v>#N/A</v>
      </c>
      <c r="N732" s="29" t="e">
        <f t="array" ref="N732">INDEX(A!$L$2:$L$1001,MATCH(EF!C732,A!$A$2:$A$1001,0))</f>
        <v>#N/A</v>
      </c>
      <c r="O732" s="30" t="e">
        <f t="shared" si="4"/>
        <v>#N/A</v>
      </c>
      <c r="P732" s="30" t="e">
        <f t="shared" si="5"/>
        <v>#N/A</v>
      </c>
      <c r="Q732" s="30" t="e">
        <f t="array" ref="Q732">IF(O732="7",IF(P732="000","Sin región al ser un intermunicipal",INDEX(B!$C$2:$C$126,MATCH(EF!P732,B!$A$2:$A$126,0))),"Sin región al ser un ente Estatal")</f>
        <v>#N/A</v>
      </c>
      <c r="R732" s="31" t="e">
        <f t="array" ref="R732">IF(O732="7",IF(P732="000","N/A",INDEX(B!$D$2:$D$126,MATCH(EF!P732,B!$A$2:$A$126,0))),B!$D$127)</f>
        <v>#N/A</v>
      </c>
      <c r="S732" s="31" t="e">
        <f t="array" ref="S732">IF(O732="7",IF(P732="000","N/A",INDEX(B!$E$2:$E$126,MATCH(EF!P732,B!$A$2:$A$126,0))),B!$E$127)</f>
        <v>#N/A</v>
      </c>
    </row>
    <row r="733" spans="1:19" ht="15.75" customHeight="1">
      <c r="A733" s="23">
        <f>COUNTIF(A!$A$2:$A$1001,"&lt;="&amp;A!A733)</f>
        <v>0</v>
      </c>
      <c r="B733" s="24">
        <v>732</v>
      </c>
      <c r="C733" s="29" t="e">
        <f t="array" ref="C733">INDEX(A!$A$2:$A$1001,MATCH(EF!B733,EF!$A$2:$A$1001,0))</f>
        <v>#N/A</v>
      </c>
      <c r="D733" s="29" t="e">
        <f t="array" ref="D733">INDEX(A!$B$2:$B$1001,MATCH(EF!C733,A!$A$2:$A$1001,0))</f>
        <v>#N/A</v>
      </c>
      <c r="E733" s="29" t="e">
        <f t="array" ref="E733">INDEX(A!$C$2:$C$1001,MATCH(EF!C733,A!$A$2:$A$1001,0))</f>
        <v>#N/A</v>
      </c>
      <c r="F733" s="29" t="e">
        <f t="array" ref="F733">INDEX(A!$D$2:$D$1001,MATCH(EF!C733,A!$A$2:$A$1001,0))</f>
        <v>#N/A</v>
      </c>
      <c r="G733" s="29" t="e">
        <f t="array" ref="G733">INDEX(A!$E$2:$E$1001,MATCH(EF!C733,A!$A$2:$A$1001,0))</f>
        <v>#N/A</v>
      </c>
      <c r="H733" s="29" t="e">
        <f t="array" ref="H733">INDEX(A!$F$2:$F$1001,MATCH(EF!C733,A!$A$2:$A$1001,0))</f>
        <v>#N/A</v>
      </c>
      <c r="I733" s="29" t="e">
        <f t="array" ref="I733">INDEX(A!$G$2:$G$1001,MATCH(EF!C733,A!$A$2:$A$1001,0))</f>
        <v>#N/A</v>
      </c>
      <c r="J733" s="29" t="e">
        <f t="array" ref="J733">INDEX(A!$H$2:$H$1001,MATCH(EF!C733,A!$A$2:$A$1001,0))</f>
        <v>#N/A</v>
      </c>
      <c r="K733" s="29" t="e">
        <f t="array" ref="K733">INDEX(A!$I$2:$I$1001,MATCH(EF!C733,A!$A$2:$A$1001,0))</f>
        <v>#N/A</v>
      </c>
      <c r="L733" s="29" t="e">
        <f t="array" ref="L733">INDEX(A!$J$2:$J$1001,MATCH(EF!C733,A!$A$2:$A$1001,0))</f>
        <v>#N/A</v>
      </c>
      <c r="M733" s="29" t="e">
        <f t="array" ref="M733">INDEX(A!$K$2:$K$1001,MATCH(EF!C733,A!$A$2:$A$1001,0))</f>
        <v>#N/A</v>
      </c>
      <c r="N733" s="29" t="e">
        <f t="array" ref="N733">INDEX(A!$L$2:$L$1001,MATCH(EF!C733,A!$A$2:$A$1001,0))</f>
        <v>#N/A</v>
      </c>
      <c r="O733" s="30" t="e">
        <f t="shared" si="4"/>
        <v>#N/A</v>
      </c>
      <c r="P733" s="30" t="e">
        <f t="shared" si="5"/>
        <v>#N/A</v>
      </c>
      <c r="Q733" s="30" t="e">
        <f t="array" ref="Q733">IF(O733="7",IF(P733="000","Sin región al ser un intermunicipal",INDEX(B!$C$2:$C$126,MATCH(EF!P733,B!$A$2:$A$126,0))),"Sin región al ser un ente Estatal")</f>
        <v>#N/A</v>
      </c>
      <c r="R733" s="31" t="e">
        <f t="array" ref="R733">IF(O733="7",IF(P733="000","N/A",INDEX(B!$D$2:$D$126,MATCH(EF!P733,B!$A$2:$A$126,0))),B!$D$127)</f>
        <v>#N/A</v>
      </c>
      <c r="S733" s="31" t="e">
        <f t="array" ref="S733">IF(O733="7",IF(P733="000","N/A",INDEX(B!$E$2:$E$126,MATCH(EF!P733,B!$A$2:$A$126,0))),B!$E$127)</f>
        <v>#N/A</v>
      </c>
    </row>
    <row r="734" spans="1:19" ht="15.75" customHeight="1">
      <c r="A734" s="23">
        <f>COUNTIF(A!$A$2:$A$1001,"&lt;="&amp;A!A734)</f>
        <v>0</v>
      </c>
      <c r="B734" s="24">
        <v>733</v>
      </c>
      <c r="C734" s="29" t="e">
        <f t="array" ref="C734">INDEX(A!$A$2:$A$1001,MATCH(EF!B734,EF!$A$2:$A$1001,0))</f>
        <v>#N/A</v>
      </c>
      <c r="D734" s="29" t="e">
        <f t="array" ref="D734">INDEX(A!$B$2:$B$1001,MATCH(EF!C734,A!$A$2:$A$1001,0))</f>
        <v>#N/A</v>
      </c>
      <c r="E734" s="29" t="e">
        <f t="array" ref="E734">INDEX(A!$C$2:$C$1001,MATCH(EF!C734,A!$A$2:$A$1001,0))</f>
        <v>#N/A</v>
      </c>
      <c r="F734" s="29" t="e">
        <f t="array" ref="F734">INDEX(A!$D$2:$D$1001,MATCH(EF!C734,A!$A$2:$A$1001,0))</f>
        <v>#N/A</v>
      </c>
      <c r="G734" s="29" t="e">
        <f t="array" ref="G734">INDEX(A!$E$2:$E$1001,MATCH(EF!C734,A!$A$2:$A$1001,0))</f>
        <v>#N/A</v>
      </c>
      <c r="H734" s="29" t="e">
        <f t="array" ref="H734">INDEX(A!$F$2:$F$1001,MATCH(EF!C734,A!$A$2:$A$1001,0))</f>
        <v>#N/A</v>
      </c>
      <c r="I734" s="29" t="e">
        <f t="array" ref="I734">INDEX(A!$G$2:$G$1001,MATCH(EF!C734,A!$A$2:$A$1001,0))</f>
        <v>#N/A</v>
      </c>
      <c r="J734" s="29" t="e">
        <f t="array" ref="J734">INDEX(A!$H$2:$H$1001,MATCH(EF!C734,A!$A$2:$A$1001,0))</f>
        <v>#N/A</v>
      </c>
      <c r="K734" s="29" t="e">
        <f t="array" ref="K734">INDEX(A!$I$2:$I$1001,MATCH(EF!C734,A!$A$2:$A$1001,0))</f>
        <v>#N/A</v>
      </c>
      <c r="L734" s="29" t="e">
        <f t="array" ref="L734">INDEX(A!$J$2:$J$1001,MATCH(EF!C734,A!$A$2:$A$1001,0))</f>
        <v>#N/A</v>
      </c>
      <c r="M734" s="29" t="e">
        <f t="array" ref="M734">INDEX(A!$K$2:$K$1001,MATCH(EF!C734,A!$A$2:$A$1001,0))</f>
        <v>#N/A</v>
      </c>
      <c r="N734" s="29" t="e">
        <f t="array" ref="N734">INDEX(A!$L$2:$L$1001,MATCH(EF!C734,A!$A$2:$A$1001,0))</f>
        <v>#N/A</v>
      </c>
      <c r="O734" s="30" t="e">
        <f t="shared" si="4"/>
        <v>#N/A</v>
      </c>
      <c r="P734" s="30" t="e">
        <f t="shared" si="5"/>
        <v>#N/A</v>
      </c>
      <c r="Q734" s="30" t="e">
        <f t="array" ref="Q734">IF(O734="7",IF(P734="000","Sin región al ser un intermunicipal",INDEX(B!$C$2:$C$126,MATCH(EF!P734,B!$A$2:$A$126,0))),"Sin región al ser un ente Estatal")</f>
        <v>#N/A</v>
      </c>
      <c r="R734" s="31" t="e">
        <f t="array" ref="R734">IF(O734="7",IF(P734="000","N/A",INDEX(B!$D$2:$D$126,MATCH(EF!P734,B!$A$2:$A$126,0))),B!$D$127)</f>
        <v>#N/A</v>
      </c>
      <c r="S734" s="31" t="e">
        <f t="array" ref="S734">IF(O734="7",IF(P734="000","N/A",INDEX(B!$E$2:$E$126,MATCH(EF!P734,B!$A$2:$A$126,0))),B!$E$127)</f>
        <v>#N/A</v>
      </c>
    </row>
    <row r="735" spans="1:19" ht="15.75" customHeight="1">
      <c r="A735" s="23">
        <f>COUNTIF(A!$A$2:$A$1001,"&lt;="&amp;A!A735)</f>
        <v>0</v>
      </c>
      <c r="B735" s="24">
        <v>734</v>
      </c>
      <c r="C735" s="29" t="e">
        <f t="array" ref="C735">INDEX(A!$A$2:$A$1001,MATCH(EF!B735,EF!$A$2:$A$1001,0))</f>
        <v>#N/A</v>
      </c>
      <c r="D735" s="29" t="e">
        <f t="array" ref="D735">INDEX(A!$B$2:$B$1001,MATCH(EF!C735,A!$A$2:$A$1001,0))</f>
        <v>#N/A</v>
      </c>
      <c r="E735" s="29" t="e">
        <f t="array" ref="E735">INDEX(A!$C$2:$C$1001,MATCH(EF!C735,A!$A$2:$A$1001,0))</f>
        <v>#N/A</v>
      </c>
      <c r="F735" s="29" t="e">
        <f t="array" ref="F735">INDEX(A!$D$2:$D$1001,MATCH(EF!C735,A!$A$2:$A$1001,0))</f>
        <v>#N/A</v>
      </c>
      <c r="G735" s="29" t="e">
        <f t="array" ref="G735">INDEX(A!$E$2:$E$1001,MATCH(EF!C735,A!$A$2:$A$1001,0))</f>
        <v>#N/A</v>
      </c>
      <c r="H735" s="29" t="e">
        <f t="array" ref="H735">INDEX(A!$F$2:$F$1001,MATCH(EF!C735,A!$A$2:$A$1001,0))</f>
        <v>#N/A</v>
      </c>
      <c r="I735" s="29" t="e">
        <f t="array" ref="I735">INDEX(A!$G$2:$G$1001,MATCH(EF!C735,A!$A$2:$A$1001,0))</f>
        <v>#N/A</v>
      </c>
      <c r="J735" s="29" t="e">
        <f t="array" ref="J735">INDEX(A!$H$2:$H$1001,MATCH(EF!C735,A!$A$2:$A$1001,0))</f>
        <v>#N/A</v>
      </c>
      <c r="K735" s="29" t="e">
        <f t="array" ref="K735">INDEX(A!$I$2:$I$1001,MATCH(EF!C735,A!$A$2:$A$1001,0))</f>
        <v>#N/A</v>
      </c>
      <c r="L735" s="29" t="e">
        <f t="array" ref="L735">INDEX(A!$J$2:$J$1001,MATCH(EF!C735,A!$A$2:$A$1001,0))</f>
        <v>#N/A</v>
      </c>
      <c r="M735" s="29" t="e">
        <f t="array" ref="M735">INDEX(A!$K$2:$K$1001,MATCH(EF!C735,A!$A$2:$A$1001,0))</f>
        <v>#N/A</v>
      </c>
      <c r="N735" s="29" t="e">
        <f t="array" ref="N735">INDEX(A!$L$2:$L$1001,MATCH(EF!C735,A!$A$2:$A$1001,0))</f>
        <v>#N/A</v>
      </c>
      <c r="O735" s="30" t="e">
        <f t="shared" si="4"/>
        <v>#N/A</v>
      </c>
      <c r="P735" s="30" t="e">
        <f t="shared" si="5"/>
        <v>#N/A</v>
      </c>
      <c r="Q735" s="30" t="e">
        <f t="array" ref="Q735">IF(O735="7",IF(P735="000","Sin región al ser un intermunicipal",INDEX(B!$C$2:$C$126,MATCH(EF!P735,B!$A$2:$A$126,0))),"Sin región al ser un ente Estatal")</f>
        <v>#N/A</v>
      </c>
      <c r="R735" s="31" t="e">
        <f t="array" ref="R735">IF(O735="7",IF(P735="000","N/A",INDEX(B!$D$2:$D$126,MATCH(EF!P735,B!$A$2:$A$126,0))),B!$D$127)</f>
        <v>#N/A</v>
      </c>
      <c r="S735" s="31" t="e">
        <f t="array" ref="S735">IF(O735="7",IF(P735="000","N/A",INDEX(B!$E$2:$E$126,MATCH(EF!P735,B!$A$2:$A$126,0))),B!$E$127)</f>
        <v>#N/A</v>
      </c>
    </row>
    <row r="736" spans="1:19" ht="15.75" customHeight="1">
      <c r="A736" s="23">
        <f>COUNTIF(A!$A$2:$A$1001,"&lt;="&amp;A!A736)</f>
        <v>0</v>
      </c>
      <c r="B736" s="24">
        <v>735</v>
      </c>
      <c r="C736" s="29" t="e">
        <f t="array" ref="C736">INDEX(A!$A$2:$A$1001,MATCH(EF!B736,EF!$A$2:$A$1001,0))</f>
        <v>#N/A</v>
      </c>
      <c r="D736" s="29" t="e">
        <f t="array" ref="D736">INDEX(A!$B$2:$B$1001,MATCH(EF!C736,A!$A$2:$A$1001,0))</f>
        <v>#N/A</v>
      </c>
      <c r="E736" s="29" t="e">
        <f t="array" ref="E736">INDEX(A!$C$2:$C$1001,MATCH(EF!C736,A!$A$2:$A$1001,0))</f>
        <v>#N/A</v>
      </c>
      <c r="F736" s="29" t="e">
        <f t="array" ref="F736">INDEX(A!$D$2:$D$1001,MATCH(EF!C736,A!$A$2:$A$1001,0))</f>
        <v>#N/A</v>
      </c>
      <c r="G736" s="29" t="e">
        <f t="array" ref="G736">INDEX(A!$E$2:$E$1001,MATCH(EF!C736,A!$A$2:$A$1001,0))</f>
        <v>#N/A</v>
      </c>
      <c r="H736" s="29" t="e">
        <f t="array" ref="H736">INDEX(A!$F$2:$F$1001,MATCH(EF!C736,A!$A$2:$A$1001,0))</f>
        <v>#N/A</v>
      </c>
      <c r="I736" s="29" t="e">
        <f t="array" ref="I736">INDEX(A!$G$2:$G$1001,MATCH(EF!C736,A!$A$2:$A$1001,0))</f>
        <v>#N/A</v>
      </c>
      <c r="J736" s="29" t="e">
        <f t="array" ref="J736">INDEX(A!$H$2:$H$1001,MATCH(EF!C736,A!$A$2:$A$1001,0))</f>
        <v>#N/A</v>
      </c>
      <c r="K736" s="29" t="e">
        <f t="array" ref="K736">INDEX(A!$I$2:$I$1001,MATCH(EF!C736,A!$A$2:$A$1001,0))</f>
        <v>#N/A</v>
      </c>
      <c r="L736" s="29" t="e">
        <f t="array" ref="L736">INDEX(A!$J$2:$J$1001,MATCH(EF!C736,A!$A$2:$A$1001,0))</f>
        <v>#N/A</v>
      </c>
      <c r="M736" s="29" t="e">
        <f t="array" ref="M736">INDEX(A!$K$2:$K$1001,MATCH(EF!C736,A!$A$2:$A$1001,0))</f>
        <v>#N/A</v>
      </c>
      <c r="N736" s="29" t="e">
        <f t="array" ref="N736">INDEX(A!$L$2:$L$1001,MATCH(EF!C736,A!$A$2:$A$1001,0))</f>
        <v>#N/A</v>
      </c>
      <c r="O736" s="30" t="e">
        <f t="shared" si="4"/>
        <v>#N/A</v>
      </c>
      <c r="P736" s="30" t="e">
        <f t="shared" si="5"/>
        <v>#N/A</v>
      </c>
      <c r="Q736" s="30" t="e">
        <f t="array" ref="Q736">IF(O736="7",IF(P736="000","Sin región al ser un intermunicipal",INDEX(B!$C$2:$C$126,MATCH(EF!P736,B!$A$2:$A$126,0))),"Sin región al ser un ente Estatal")</f>
        <v>#N/A</v>
      </c>
      <c r="R736" s="31" t="e">
        <f t="array" ref="R736">IF(O736="7",IF(P736="000","N/A",INDEX(B!$D$2:$D$126,MATCH(EF!P736,B!$A$2:$A$126,0))),B!$D$127)</f>
        <v>#N/A</v>
      </c>
      <c r="S736" s="31" t="e">
        <f t="array" ref="S736">IF(O736="7",IF(P736="000","N/A",INDEX(B!$E$2:$E$126,MATCH(EF!P736,B!$A$2:$A$126,0))),B!$E$127)</f>
        <v>#N/A</v>
      </c>
    </row>
    <row r="737" spans="1:19" ht="15.75" customHeight="1">
      <c r="A737" s="23">
        <f>COUNTIF(A!$A$2:$A$1001,"&lt;="&amp;A!A737)</f>
        <v>0</v>
      </c>
      <c r="B737" s="24">
        <v>736</v>
      </c>
      <c r="C737" s="29" t="e">
        <f t="array" ref="C737">INDEX(A!$A$2:$A$1001,MATCH(EF!B737,EF!$A$2:$A$1001,0))</f>
        <v>#N/A</v>
      </c>
      <c r="D737" s="29" t="e">
        <f t="array" ref="D737">INDEX(A!$B$2:$B$1001,MATCH(EF!C737,A!$A$2:$A$1001,0))</f>
        <v>#N/A</v>
      </c>
      <c r="E737" s="29" t="e">
        <f t="array" ref="E737">INDEX(A!$C$2:$C$1001,MATCH(EF!C737,A!$A$2:$A$1001,0))</f>
        <v>#N/A</v>
      </c>
      <c r="F737" s="29" t="e">
        <f t="array" ref="F737">INDEX(A!$D$2:$D$1001,MATCH(EF!C737,A!$A$2:$A$1001,0))</f>
        <v>#N/A</v>
      </c>
      <c r="G737" s="29" t="e">
        <f t="array" ref="G737">INDEX(A!$E$2:$E$1001,MATCH(EF!C737,A!$A$2:$A$1001,0))</f>
        <v>#N/A</v>
      </c>
      <c r="H737" s="29" t="e">
        <f t="array" ref="H737">INDEX(A!$F$2:$F$1001,MATCH(EF!C737,A!$A$2:$A$1001,0))</f>
        <v>#N/A</v>
      </c>
      <c r="I737" s="29" t="e">
        <f t="array" ref="I737">INDEX(A!$G$2:$G$1001,MATCH(EF!C737,A!$A$2:$A$1001,0))</f>
        <v>#N/A</v>
      </c>
      <c r="J737" s="29" t="e">
        <f t="array" ref="J737">INDEX(A!$H$2:$H$1001,MATCH(EF!C737,A!$A$2:$A$1001,0))</f>
        <v>#N/A</v>
      </c>
      <c r="K737" s="29" t="e">
        <f t="array" ref="K737">INDEX(A!$I$2:$I$1001,MATCH(EF!C737,A!$A$2:$A$1001,0))</f>
        <v>#N/A</v>
      </c>
      <c r="L737" s="29" t="e">
        <f t="array" ref="L737">INDEX(A!$J$2:$J$1001,MATCH(EF!C737,A!$A$2:$A$1001,0))</f>
        <v>#N/A</v>
      </c>
      <c r="M737" s="29" t="e">
        <f t="array" ref="M737">INDEX(A!$K$2:$K$1001,MATCH(EF!C737,A!$A$2:$A$1001,0))</f>
        <v>#N/A</v>
      </c>
      <c r="N737" s="29" t="e">
        <f t="array" ref="N737">INDEX(A!$L$2:$L$1001,MATCH(EF!C737,A!$A$2:$A$1001,0))</f>
        <v>#N/A</v>
      </c>
      <c r="O737" s="30" t="e">
        <f t="shared" si="4"/>
        <v>#N/A</v>
      </c>
      <c r="P737" s="30" t="e">
        <f t="shared" si="5"/>
        <v>#N/A</v>
      </c>
      <c r="Q737" s="30" t="e">
        <f t="array" ref="Q737">IF(O737="7",IF(P737="000","Sin región al ser un intermunicipal",INDEX(B!$C$2:$C$126,MATCH(EF!P737,B!$A$2:$A$126,0))),"Sin región al ser un ente Estatal")</f>
        <v>#N/A</v>
      </c>
      <c r="R737" s="31" t="e">
        <f t="array" ref="R737">IF(O737="7",IF(P737="000","N/A",INDEX(B!$D$2:$D$126,MATCH(EF!P737,B!$A$2:$A$126,0))),B!$D$127)</f>
        <v>#N/A</v>
      </c>
      <c r="S737" s="31" t="e">
        <f t="array" ref="S737">IF(O737="7",IF(P737="000","N/A",INDEX(B!$E$2:$E$126,MATCH(EF!P737,B!$A$2:$A$126,0))),B!$E$127)</f>
        <v>#N/A</v>
      </c>
    </row>
    <row r="738" spans="1:19" ht="15.75" customHeight="1">
      <c r="A738" s="23">
        <f>COUNTIF(A!$A$2:$A$1001,"&lt;="&amp;A!A738)</f>
        <v>0</v>
      </c>
      <c r="B738" s="24">
        <v>737</v>
      </c>
      <c r="C738" s="29" t="e">
        <f t="array" ref="C738">INDEX(A!$A$2:$A$1001,MATCH(EF!B738,EF!$A$2:$A$1001,0))</f>
        <v>#N/A</v>
      </c>
      <c r="D738" s="29" t="e">
        <f t="array" ref="D738">INDEX(A!$B$2:$B$1001,MATCH(EF!C738,A!$A$2:$A$1001,0))</f>
        <v>#N/A</v>
      </c>
      <c r="E738" s="29" t="e">
        <f t="array" ref="E738">INDEX(A!$C$2:$C$1001,MATCH(EF!C738,A!$A$2:$A$1001,0))</f>
        <v>#N/A</v>
      </c>
      <c r="F738" s="29" t="e">
        <f t="array" ref="F738">INDEX(A!$D$2:$D$1001,MATCH(EF!C738,A!$A$2:$A$1001,0))</f>
        <v>#N/A</v>
      </c>
      <c r="G738" s="29" t="e">
        <f t="array" ref="G738">INDEX(A!$E$2:$E$1001,MATCH(EF!C738,A!$A$2:$A$1001,0))</f>
        <v>#N/A</v>
      </c>
      <c r="H738" s="29" t="e">
        <f t="array" ref="H738">INDEX(A!$F$2:$F$1001,MATCH(EF!C738,A!$A$2:$A$1001,0))</f>
        <v>#N/A</v>
      </c>
      <c r="I738" s="29" t="e">
        <f t="array" ref="I738">INDEX(A!$G$2:$G$1001,MATCH(EF!C738,A!$A$2:$A$1001,0))</f>
        <v>#N/A</v>
      </c>
      <c r="J738" s="29" t="e">
        <f t="array" ref="J738">INDEX(A!$H$2:$H$1001,MATCH(EF!C738,A!$A$2:$A$1001,0))</f>
        <v>#N/A</v>
      </c>
      <c r="K738" s="29" t="e">
        <f t="array" ref="K738">INDEX(A!$I$2:$I$1001,MATCH(EF!C738,A!$A$2:$A$1001,0))</f>
        <v>#N/A</v>
      </c>
      <c r="L738" s="29" t="e">
        <f t="array" ref="L738">INDEX(A!$J$2:$J$1001,MATCH(EF!C738,A!$A$2:$A$1001,0))</f>
        <v>#N/A</v>
      </c>
      <c r="M738" s="29" t="e">
        <f t="array" ref="M738">INDEX(A!$K$2:$K$1001,MATCH(EF!C738,A!$A$2:$A$1001,0))</f>
        <v>#N/A</v>
      </c>
      <c r="N738" s="29" t="e">
        <f t="array" ref="N738">INDEX(A!$L$2:$L$1001,MATCH(EF!C738,A!$A$2:$A$1001,0))</f>
        <v>#N/A</v>
      </c>
      <c r="O738" s="30" t="e">
        <f t="shared" si="4"/>
        <v>#N/A</v>
      </c>
      <c r="P738" s="30" t="e">
        <f t="shared" si="5"/>
        <v>#N/A</v>
      </c>
      <c r="Q738" s="30" t="e">
        <f t="array" ref="Q738">IF(O738="7",IF(P738="000","Sin región al ser un intermunicipal",INDEX(B!$C$2:$C$126,MATCH(EF!P738,B!$A$2:$A$126,0))),"Sin región al ser un ente Estatal")</f>
        <v>#N/A</v>
      </c>
      <c r="R738" s="31" t="e">
        <f t="array" ref="R738">IF(O738="7",IF(P738="000","N/A",INDEX(B!$D$2:$D$126,MATCH(EF!P738,B!$A$2:$A$126,0))),B!$D$127)</f>
        <v>#N/A</v>
      </c>
      <c r="S738" s="31" t="e">
        <f t="array" ref="S738">IF(O738="7",IF(P738="000","N/A",INDEX(B!$E$2:$E$126,MATCH(EF!P738,B!$A$2:$A$126,0))),B!$E$127)</f>
        <v>#N/A</v>
      </c>
    </row>
    <row r="739" spans="1:19" ht="15.75" customHeight="1">
      <c r="A739" s="23">
        <f>COUNTIF(A!$A$2:$A$1001,"&lt;="&amp;A!A739)</f>
        <v>0</v>
      </c>
      <c r="B739" s="24">
        <v>738</v>
      </c>
      <c r="C739" s="29" t="e">
        <f t="array" ref="C739">INDEX(A!$A$2:$A$1001,MATCH(EF!B739,EF!$A$2:$A$1001,0))</f>
        <v>#N/A</v>
      </c>
      <c r="D739" s="29" t="e">
        <f t="array" ref="D739">INDEX(A!$B$2:$B$1001,MATCH(EF!C739,A!$A$2:$A$1001,0))</f>
        <v>#N/A</v>
      </c>
      <c r="E739" s="29" t="e">
        <f t="array" ref="E739">INDEX(A!$C$2:$C$1001,MATCH(EF!C739,A!$A$2:$A$1001,0))</f>
        <v>#N/A</v>
      </c>
      <c r="F739" s="29" t="e">
        <f t="array" ref="F739">INDEX(A!$D$2:$D$1001,MATCH(EF!C739,A!$A$2:$A$1001,0))</f>
        <v>#N/A</v>
      </c>
      <c r="G739" s="29" t="e">
        <f t="array" ref="G739">INDEX(A!$E$2:$E$1001,MATCH(EF!C739,A!$A$2:$A$1001,0))</f>
        <v>#N/A</v>
      </c>
      <c r="H739" s="29" t="e">
        <f t="array" ref="H739">INDEX(A!$F$2:$F$1001,MATCH(EF!C739,A!$A$2:$A$1001,0))</f>
        <v>#N/A</v>
      </c>
      <c r="I739" s="29" t="e">
        <f t="array" ref="I739">INDEX(A!$G$2:$G$1001,MATCH(EF!C739,A!$A$2:$A$1001,0))</f>
        <v>#N/A</v>
      </c>
      <c r="J739" s="29" t="e">
        <f t="array" ref="J739">INDEX(A!$H$2:$H$1001,MATCH(EF!C739,A!$A$2:$A$1001,0))</f>
        <v>#N/A</v>
      </c>
      <c r="K739" s="29" t="e">
        <f t="array" ref="K739">INDEX(A!$I$2:$I$1001,MATCH(EF!C739,A!$A$2:$A$1001,0))</f>
        <v>#N/A</v>
      </c>
      <c r="L739" s="29" t="e">
        <f t="array" ref="L739">INDEX(A!$J$2:$J$1001,MATCH(EF!C739,A!$A$2:$A$1001,0))</f>
        <v>#N/A</v>
      </c>
      <c r="M739" s="29" t="e">
        <f t="array" ref="M739">INDEX(A!$K$2:$K$1001,MATCH(EF!C739,A!$A$2:$A$1001,0))</f>
        <v>#N/A</v>
      </c>
      <c r="N739" s="29" t="e">
        <f t="array" ref="N739">INDEX(A!$L$2:$L$1001,MATCH(EF!C739,A!$A$2:$A$1001,0))</f>
        <v>#N/A</v>
      </c>
      <c r="O739" s="30" t="e">
        <f t="shared" si="4"/>
        <v>#N/A</v>
      </c>
      <c r="P739" s="30" t="e">
        <f t="shared" si="5"/>
        <v>#N/A</v>
      </c>
      <c r="Q739" s="30" t="e">
        <f t="array" ref="Q739">IF(O739="7",IF(P739="000","Sin región al ser un intermunicipal",INDEX(B!$C$2:$C$126,MATCH(EF!P739,B!$A$2:$A$126,0))),"Sin región al ser un ente Estatal")</f>
        <v>#N/A</v>
      </c>
      <c r="R739" s="31" t="e">
        <f t="array" ref="R739">IF(O739="7",IF(P739="000","N/A",INDEX(B!$D$2:$D$126,MATCH(EF!P739,B!$A$2:$A$126,0))),B!$D$127)</f>
        <v>#N/A</v>
      </c>
      <c r="S739" s="31" t="e">
        <f t="array" ref="S739">IF(O739="7",IF(P739="000","N/A",INDEX(B!$E$2:$E$126,MATCH(EF!P739,B!$A$2:$A$126,0))),B!$E$127)</f>
        <v>#N/A</v>
      </c>
    </row>
    <row r="740" spans="1:19" ht="15.75" customHeight="1">
      <c r="A740" s="23">
        <f>COUNTIF(A!$A$2:$A$1001,"&lt;="&amp;A!A740)</f>
        <v>0</v>
      </c>
      <c r="B740" s="24">
        <v>739</v>
      </c>
      <c r="C740" s="29" t="e">
        <f t="array" ref="C740">INDEX(A!$A$2:$A$1001,MATCH(EF!B740,EF!$A$2:$A$1001,0))</f>
        <v>#N/A</v>
      </c>
      <c r="D740" s="29" t="e">
        <f t="array" ref="D740">INDEX(A!$B$2:$B$1001,MATCH(EF!C740,A!$A$2:$A$1001,0))</f>
        <v>#N/A</v>
      </c>
      <c r="E740" s="29" t="e">
        <f t="array" ref="E740">INDEX(A!$C$2:$C$1001,MATCH(EF!C740,A!$A$2:$A$1001,0))</f>
        <v>#N/A</v>
      </c>
      <c r="F740" s="29" t="e">
        <f t="array" ref="F740">INDEX(A!$D$2:$D$1001,MATCH(EF!C740,A!$A$2:$A$1001,0))</f>
        <v>#N/A</v>
      </c>
      <c r="G740" s="29" t="e">
        <f t="array" ref="G740">INDEX(A!$E$2:$E$1001,MATCH(EF!C740,A!$A$2:$A$1001,0))</f>
        <v>#N/A</v>
      </c>
      <c r="H740" s="29" t="e">
        <f t="array" ref="H740">INDEX(A!$F$2:$F$1001,MATCH(EF!C740,A!$A$2:$A$1001,0))</f>
        <v>#N/A</v>
      </c>
      <c r="I740" s="29" t="e">
        <f t="array" ref="I740">INDEX(A!$G$2:$G$1001,MATCH(EF!C740,A!$A$2:$A$1001,0))</f>
        <v>#N/A</v>
      </c>
      <c r="J740" s="29" t="e">
        <f t="array" ref="J740">INDEX(A!$H$2:$H$1001,MATCH(EF!C740,A!$A$2:$A$1001,0))</f>
        <v>#N/A</v>
      </c>
      <c r="K740" s="29" t="e">
        <f t="array" ref="K740">INDEX(A!$I$2:$I$1001,MATCH(EF!C740,A!$A$2:$A$1001,0))</f>
        <v>#N/A</v>
      </c>
      <c r="L740" s="29" t="e">
        <f t="array" ref="L740">INDEX(A!$J$2:$J$1001,MATCH(EF!C740,A!$A$2:$A$1001,0))</f>
        <v>#N/A</v>
      </c>
      <c r="M740" s="29" t="e">
        <f t="array" ref="M740">INDEX(A!$K$2:$K$1001,MATCH(EF!C740,A!$A$2:$A$1001,0))</f>
        <v>#N/A</v>
      </c>
      <c r="N740" s="29" t="e">
        <f t="array" ref="N740">INDEX(A!$L$2:$L$1001,MATCH(EF!C740,A!$A$2:$A$1001,0))</f>
        <v>#N/A</v>
      </c>
      <c r="O740" s="30" t="e">
        <f t="shared" si="4"/>
        <v>#N/A</v>
      </c>
      <c r="P740" s="30" t="e">
        <f t="shared" si="5"/>
        <v>#N/A</v>
      </c>
      <c r="Q740" s="30" t="e">
        <f t="array" ref="Q740">IF(O740="7",IF(P740="000","Sin región al ser un intermunicipal",INDEX(B!$C$2:$C$126,MATCH(EF!P740,B!$A$2:$A$126,0))),"Sin región al ser un ente Estatal")</f>
        <v>#N/A</v>
      </c>
      <c r="R740" s="31" t="e">
        <f t="array" ref="R740">IF(O740="7",IF(P740="000","N/A",INDEX(B!$D$2:$D$126,MATCH(EF!P740,B!$A$2:$A$126,0))),B!$D$127)</f>
        <v>#N/A</v>
      </c>
      <c r="S740" s="31" t="e">
        <f t="array" ref="S740">IF(O740="7",IF(P740="000","N/A",INDEX(B!$E$2:$E$126,MATCH(EF!P740,B!$A$2:$A$126,0))),B!$E$127)</f>
        <v>#N/A</v>
      </c>
    </row>
    <row r="741" spans="1:19" ht="15.75" customHeight="1">
      <c r="A741" s="23">
        <f>COUNTIF(A!$A$2:$A$1001,"&lt;="&amp;A!A741)</f>
        <v>0</v>
      </c>
      <c r="B741" s="24">
        <v>740</v>
      </c>
      <c r="C741" s="29" t="e">
        <f t="array" ref="C741">INDEX(A!$A$2:$A$1001,MATCH(EF!B741,EF!$A$2:$A$1001,0))</f>
        <v>#N/A</v>
      </c>
      <c r="D741" s="29" t="e">
        <f t="array" ref="D741">INDEX(A!$B$2:$B$1001,MATCH(EF!C741,A!$A$2:$A$1001,0))</f>
        <v>#N/A</v>
      </c>
      <c r="E741" s="29" t="e">
        <f t="array" ref="E741">INDEX(A!$C$2:$C$1001,MATCH(EF!C741,A!$A$2:$A$1001,0))</f>
        <v>#N/A</v>
      </c>
      <c r="F741" s="29" t="e">
        <f t="array" ref="F741">INDEX(A!$D$2:$D$1001,MATCH(EF!C741,A!$A$2:$A$1001,0))</f>
        <v>#N/A</v>
      </c>
      <c r="G741" s="29" t="e">
        <f t="array" ref="G741">INDEX(A!$E$2:$E$1001,MATCH(EF!C741,A!$A$2:$A$1001,0))</f>
        <v>#N/A</v>
      </c>
      <c r="H741" s="29" t="e">
        <f t="array" ref="H741">INDEX(A!$F$2:$F$1001,MATCH(EF!C741,A!$A$2:$A$1001,0))</f>
        <v>#N/A</v>
      </c>
      <c r="I741" s="29" t="e">
        <f t="array" ref="I741">INDEX(A!$G$2:$G$1001,MATCH(EF!C741,A!$A$2:$A$1001,0))</f>
        <v>#N/A</v>
      </c>
      <c r="J741" s="29" t="e">
        <f t="array" ref="J741">INDEX(A!$H$2:$H$1001,MATCH(EF!C741,A!$A$2:$A$1001,0))</f>
        <v>#N/A</v>
      </c>
      <c r="K741" s="29" t="e">
        <f t="array" ref="K741">INDEX(A!$I$2:$I$1001,MATCH(EF!C741,A!$A$2:$A$1001,0))</f>
        <v>#N/A</v>
      </c>
      <c r="L741" s="29" t="e">
        <f t="array" ref="L741">INDEX(A!$J$2:$J$1001,MATCH(EF!C741,A!$A$2:$A$1001,0))</f>
        <v>#N/A</v>
      </c>
      <c r="M741" s="29" t="e">
        <f t="array" ref="M741">INDEX(A!$K$2:$K$1001,MATCH(EF!C741,A!$A$2:$A$1001,0))</f>
        <v>#N/A</v>
      </c>
      <c r="N741" s="29" t="e">
        <f t="array" ref="N741">INDEX(A!$L$2:$L$1001,MATCH(EF!C741,A!$A$2:$A$1001,0))</f>
        <v>#N/A</v>
      </c>
      <c r="O741" s="30" t="e">
        <f t="shared" si="4"/>
        <v>#N/A</v>
      </c>
      <c r="P741" s="30" t="e">
        <f t="shared" si="5"/>
        <v>#N/A</v>
      </c>
      <c r="Q741" s="30" t="e">
        <f t="array" ref="Q741">IF(O741="7",IF(P741="000","Sin región al ser un intermunicipal",INDEX(B!$C$2:$C$126,MATCH(EF!P741,B!$A$2:$A$126,0))),"Sin región al ser un ente Estatal")</f>
        <v>#N/A</v>
      </c>
      <c r="R741" s="31" t="e">
        <f t="array" ref="R741">IF(O741="7",IF(P741="000","N/A",INDEX(B!$D$2:$D$126,MATCH(EF!P741,B!$A$2:$A$126,0))),B!$D$127)</f>
        <v>#N/A</v>
      </c>
      <c r="S741" s="31" t="e">
        <f t="array" ref="S741">IF(O741="7",IF(P741="000","N/A",INDEX(B!$E$2:$E$126,MATCH(EF!P741,B!$A$2:$A$126,0))),B!$E$127)</f>
        <v>#N/A</v>
      </c>
    </row>
    <row r="742" spans="1:19" ht="15.75" customHeight="1">
      <c r="A742" s="23">
        <f>COUNTIF(A!$A$2:$A$1001,"&lt;="&amp;A!A742)</f>
        <v>0</v>
      </c>
      <c r="B742" s="24">
        <v>741</v>
      </c>
      <c r="C742" s="29" t="e">
        <f t="array" ref="C742">INDEX(A!$A$2:$A$1001,MATCH(EF!B742,EF!$A$2:$A$1001,0))</f>
        <v>#N/A</v>
      </c>
      <c r="D742" s="29" t="e">
        <f t="array" ref="D742">INDEX(A!$B$2:$B$1001,MATCH(EF!C742,A!$A$2:$A$1001,0))</f>
        <v>#N/A</v>
      </c>
      <c r="E742" s="29" t="e">
        <f t="array" ref="E742">INDEX(A!$C$2:$C$1001,MATCH(EF!C742,A!$A$2:$A$1001,0))</f>
        <v>#N/A</v>
      </c>
      <c r="F742" s="29" t="e">
        <f t="array" ref="F742">INDEX(A!$D$2:$D$1001,MATCH(EF!C742,A!$A$2:$A$1001,0))</f>
        <v>#N/A</v>
      </c>
      <c r="G742" s="29" t="e">
        <f t="array" ref="G742">INDEX(A!$E$2:$E$1001,MATCH(EF!C742,A!$A$2:$A$1001,0))</f>
        <v>#N/A</v>
      </c>
      <c r="H742" s="29" t="e">
        <f t="array" ref="H742">INDEX(A!$F$2:$F$1001,MATCH(EF!C742,A!$A$2:$A$1001,0))</f>
        <v>#N/A</v>
      </c>
      <c r="I742" s="29" t="e">
        <f t="array" ref="I742">INDEX(A!$G$2:$G$1001,MATCH(EF!C742,A!$A$2:$A$1001,0))</f>
        <v>#N/A</v>
      </c>
      <c r="J742" s="29" t="e">
        <f t="array" ref="J742">INDEX(A!$H$2:$H$1001,MATCH(EF!C742,A!$A$2:$A$1001,0))</f>
        <v>#N/A</v>
      </c>
      <c r="K742" s="29" t="e">
        <f t="array" ref="K742">INDEX(A!$I$2:$I$1001,MATCH(EF!C742,A!$A$2:$A$1001,0))</f>
        <v>#N/A</v>
      </c>
      <c r="L742" s="29" t="e">
        <f t="array" ref="L742">INDEX(A!$J$2:$J$1001,MATCH(EF!C742,A!$A$2:$A$1001,0))</f>
        <v>#N/A</v>
      </c>
      <c r="M742" s="29" t="e">
        <f t="array" ref="M742">INDEX(A!$K$2:$K$1001,MATCH(EF!C742,A!$A$2:$A$1001,0))</f>
        <v>#N/A</v>
      </c>
      <c r="N742" s="29" t="e">
        <f t="array" ref="N742">INDEX(A!$L$2:$L$1001,MATCH(EF!C742,A!$A$2:$A$1001,0))</f>
        <v>#N/A</v>
      </c>
      <c r="O742" s="30" t="e">
        <f t="shared" si="4"/>
        <v>#N/A</v>
      </c>
      <c r="P742" s="30" t="e">
        <f t="shared" si="5"/>
        <v>#N/A</v>
      </c>
      <c r="Q742" s="30" t="e">
        <f t="array" ref="Q742">IF(O742="7",IF(P742="000","Sin región al ser un intermunicipal",INDEX(B!$C$2:$C$126,MATCH(EF!P742,B!$A$2:$A$126,0))),"Sin región al ser un ente Estatal")</f>
        <v>#N/A</v>
      </c>
      <c r="R742" s="31" t="e">
        <f t="array" ref="R742">IF(O742="7",IF(P742="000","N/A",INDEX(B!$D$2:$D$126,MATCH(EF!P742,B!$A$2:$A$126,0))),B!$D$127)</f>
        <v>#N/A</v>
      </c>
      <c r="S742" s="31" t="e">
        <f t="array" ref="S742">IF(O742="7",IF(P742="000","N/A",INDEX(B!$E$2:$E$126,MATCH(EF!P742,B!$A$2:$A$126,0))),B!$E$127)</f>
        <v>#N/A</v>
      </c>
    </row>
    <row r="743" spans="1:19" ht="15.75" customHeight="1">
      <c r="A743" s="23">
        <f>COUNTIF(A!$A$2:$A$1001,"&lt;="&amp;A!A743)</f>
        <v>0</v>
      </c>
      <c r="B743" s="24">
        <v>742</v>
      </c>
      <c r="C743" s="29" t="e">
        <f t="array" ref="C743">INDEX(A!$A$2:$A$1001,MATCH(EF!B743,EF!$A$2:$A$1001,0))</f>
        <v>#N/A</v>
      </c>
      <c r="D743" s="29" t="e">
        <f t="array" ref="D743">INDEX(A!$B$2:$B$1001,MATCH(EF!C743,A!$A$2:$A$1001,0))</f>
        <v>#N/A</v>
      </c>
      <c r="E743" s="29" t="e">
        <f t="array" ref="E743">INDEX(A!$C$2:$C$1001,MATCH(EF!C743,A!$A$2:$A$1001,0))</f>
        <v>#N/A</v>
      </c>
      <c r="F743" s="29" t="e">
        <f t="array" ref="F743">INDEX(A!$D$2:$D$1001,MATCH(EF!C743,A!$A$2:$A$1001,0))</f>
        <v>#N/A</v>
      </c>
      <c r="G743" s="29" t="e">
        <f t="array" ref="G743">INDEX(A!$E$2:$E$1001,MATCH(EF!C743,A!$A$2:$A$1001,0))</f>
        <v>#N/A</v>
      </c>
      <c r="H743" s="29" t="e">
        <f t="array" ref="H743">INDEX(A!$F$2:$F$1001,MATCH(EF!C743,A!$A$2:$A$1001,0))</f>
        <v>#N/A</v>
      </c>
      <c r="I743" s="29" t="e">
        <f t="array" ref="I743">INDEX(A!$G$2:$G$1001,MATCH(EF!C743,A!$A$2:$A$1001,0))</f>
        <v>#N/A</v>
      </c>
      <c r="J743" s="29" t="e">
        <f t="array" ref="J743">INDEX(A!$H$2:$H$1001,MATCH(EF!C743,A!$A$2:$A$1001,0))</f>
        <v>#N/A</v>
      </c>
      <c r="K743" s="29" t="e">
        <f t="array" ref="K743">INDEX(A!$I$2:$I$1001,MATCH(EF!C743,A!$A$2:$A$1001,0))</f>
        <v>#N/A</v>
      </c>
      <c r="L743" s="29" t="e">
        <f t="array" ref="L743">INDEX(A!$J$2:$J$1001,MATCH(EF!C743,A!$A$2:$A$1001,0))</f>
        <v>#N/A</v>
      </c>
      <c r="M743" s="29" t="e">
        <f t="array" ref="M743">INDEX(A!$K$2:$K$1001,MATCH(EF!C743,A!$A$2:$A$1001,0))</f>
        <v>#N/A</v>
      </c>
      <c r="N743" s="29" t="e">
        <f t="array" ref="N743">INDEX(A!$L$2:$L$1001,MATCH(EF!C743,A!$A$2:$A$1001,0))</f>
        <v>#N/A</v>
      </c>
      <c r="O743" s="30" t="e">
        <f t="shared" si="4"/>
        <v>#N/A</v>
      </c>
      <c r="P743" s="30" t="e">
        <f t="shared" si="5"/>
        <v>#N/A</v>
      </c>
      <c r="Q743" s="30" t="e">
        <f t="array" ref="Q743">IF(O743="7",IF(P743="000","Sin región al ser un intermunicipal",INDEX(B!$C$2:$C$126,MATCH(EF!P743,B!$A$2:$A$126,0))),"Sin región al ser un ente Estatal")</f>
        <v>#N/A</v>
      </c>
      <c r="R743" s="31" t="e">
        <f t="array" ref="R743">IF(O743="7",IF(P743="000","N/A",INDEX(B!$D$2:$D$126,MATCH(EF!P743,B!$A$2:$A$126,0))),B!$D$127)</f>
        <v>#N/A</v>
      </c>
      <c r="S743" s="31" t="e">
        <f t="array" ref="S743">IF(O743="7",IF(P743="000","N/A",INDEX(B!$E$2:$E$126,MATCH(EF!P743,B!$A$2:$A$126,0))),B!$E$127)</f>
        <v>#N/A</v>
      </c>
    </row>
    <row r="744" spans="1:19" ht="15.75" customHeight="1">
      <c r="A744" s="23">
        <f>COUNTIF(A!$A$2:$A$1001,"&lt;="&amp;A!A744)</f>
        <v>0</v>
      </c>
      <c r="B744" s="24">
        <v>743</v>
      </c>
      <c r="C744" s="29" t="e">
        <f t="array" ref="C744">INDEX(A!$A$2:$A$1001,MATCH(EF!B744,EF!$A$2:$A$1001,0))</f>
        <v>#N/A</v>
      </c>
      <c r="D744" s="29" t="e">
        <f t="array" ref="D744">INDEX(A!$B$2:$B$1001,MATCH(EF!C744,A!$A$2:$A$1001,0))</f>
        <v>#N/A</v>
      </c>
      <c r="E744" s="29" t="e">
        <f t="array" ref="E744">INDEX(A!$C$2:$C$1001,MATCH(EF!C744,A!$A$2:$A$1001,0))</f>
        <v>#N/A</v>
      </c>
      <c r="F744" s="29" t="e">
        <f t="array" ref="F744">INDEX(A!$D$2:$D$1001,MATCH(EF!C744,A!$A$2:$A$1001,0))</f>
        <v>#N/A</v>
      </c>
      <c r="G744" s="29" t="e">
        <f t="array" ref="G744">INDEX(A!$E$2:$E$1001,MATCH(EF!C744,A!$A$2:$A$1001,0))</f>
        <v>#N/A</v>
      </c>
      <c r="H744" s="29" t="e">
        <f t="array" ref="H744">INDEX(A!$F$2:$F$1001,MATCH(EF!C744,A!$A$2:$A$1001,0))</f>
        <v>#N/A</v>
      </c>
      <c r="I744" s="29" t="e">
        <f t="array" ref="I744">INDEX(A!$G$2:$G$1001,MATCH(EF!C744,A!$A$2:$A$1001,0))</f>
        <v>#N/A</v>
      </c>
      <c r="J744" s="29" t="e">
        <f t="array" ref="J744">INDEX(A!$H$2:$H$1001,MATCH(EF!C744,A!$A$2:$A$1001,0))</f>
        <v>#N/A</v>
      </c>
      <c r="K744" s="29" t="e">
        <f t="array" ref="K744">INDEX(A!$I$2:$I$1001,MATCH(EF!C744,A!$A$2:$A$1001,0))</f>
        <v>#N/A</v>
      </c>
      <c r="L744" s="29" t="e">
        <f t="array" ref="L744">INDEX(A!$J$2:$J$1001,MATCH(EF!C744,A!$A$2:$A$1001,0))</f>
        <v>#N/A</v>
      </c>
      <c r="M744" s="29" t="e">
        <f t="array" ref="M744">INDEX(A!$K$2:$K$1001,MATCH(EF!C744,A!$A$2:$A$1001,0))</f>
        <v>#N/A</v>
      </c>
      <c r="N744" s="29" t="e">
        <f t="array" ref="N744">INDEX(A!$L$2:$L$1001,MATCH(EF!C744,A!$A$2:$A$1001,0))</f>
        <v>#N/A</v>
      </c>
      <c r="O744" s="30" t="e">
        <f t="shared" si="4"/>
        <v>#N/A</v>
      </c>
      <c r="P744" s="30" t="e">
        <f t="shared" si="5"/>
        <v>#N/A</v>
      </c>
      <c r="Q744" s="30" t="e">
        <f t="array" ref="Q744">IF(O744="7",IF(P744="000","Sin región al ser un intermunicipal",INDEX(B!$C$2:$C$126,MATCH(EF!P744,B!$A$2:$A$126,0))),"Sin región al ser un ente Estatal")</f>
        <v>#N/A</v>
      </c>
      <c r="R744" s="31" t="e">
        <f t="array" ref="R744">IF(O744="7",IF(P744="000","N/A",INDEX(B!$D$2:$D$126,MATCH(EF!P744,B!$A$2:$A$126,0))),B!$D$127)</f>
        <v>#N/A</v>
      </c>
      <c r="S744" s="31" t="e">
        <f t="array" ref="S744">IF(O744="7",IF(P744="000","N/A",INDEX(B!$E$2:$E$126,MATCH(EF!P744,B!$A$2:$A$126,0))),B!$E$127)</f>
        <v>#N/A</v>
      </c>
    </row>
    <row r="745" spans="1:19" ht="15.75" customHeight="1">
      <c r="A745" s="23">
        <f>COUNTIF(A!$A$2:$A$1001,"&lt;="&amp;A!A745)</f>
        <v>0</v>
      </c>
      <c r="B745" s="24">
        <v>744</v>
      </c>
      <c r="C745" s="29" t="e">
        <f t="array" ref="C745">INDEX(A!$A$2:$A$1001,MATCH(EF!B745,EF!$A$2:$A$1001,0))</f>
        <v>#N/A</v>
      </c>
      <c r="D745" s="29" t="e">
        <f t="array" ref="D745">INDEX(A!$B$2:$B$1001,MATCH(EF!C745,A!$A$2:$A$1001,0))</f>
        <v>#N/A</v>
      </c>
      <c r="E745" s="29" t="e">
        <f t="array" ref="E745">INDEX(A!$C$2:$C$1001,MATCH(EF!C745,A!$A$2:$A$1001,0))</f>
        <v>#N/A</v>
      </c>
      <c r="F745" s="29" t="e">
        <f t="array" ref="F745">INDEX(A!$D$2:$D$1001,MATCH(EF!C745,A!$A$2:$A$1001,0))</f>
        <v>#N/A</v>
      </c>
      <c r="G745" s="29" t="e">
        <f t="array" ref="G745">INDEX(A!$E$2:$E$1001,MATCH(EF!C745,A!$A$2:$A$1001,0))</f>
        <v>#N/A</v>
      </c>
      <c r="H745" s="29" t="e">
        <f t="array" ref="H745">INDEX(A!$F$2:$F$1001,MATCH(EF!C745,A!$A$2:$A$1001,0))</f>
        <v>#N/A</v>
      </c>
      <c r="I745" s="29" t="e">
        <f t="array" ref="I745">INDEX(A!$G$2:$G$1001,MATCH(EF!C745,A!$A$2:$A$1001,0))</f>
        <v>#N/A</v>
      </c>
      <c r="J745" s="29" t="e">
        <f t="array" ref="J745">INDEX(A!$H$2:$H$1001,MATCH(EF!C745,A!$A$2:$A$1001,0))</f>
        <v>#N/A</v>
      </c>
      <c r="K745" s="29" t="e">
        <f t="array" ref="K745">INDEX(A!$I$2:$I$1001,MATCH(EF!C745,A!$A$2:$A$1001,0))</f>
        <v>#N/A</v>
      </c>
      <c r="L745" s="29" t="e">
        <f t="array" ref="L745">INDEX(A!$J$2:$J$1001,MATCH(EF!C745,A!$A$2:$A$1001,0))</f>
        <v>#N/A</v>
      </c>
      <c r="M745" s="29" t="e">
        <f t="array" ref="M745">INDEX(A!$K$2:$K$1001,MATCH(EF!C745,A!$A$2:$A$1001,0))</f>
        <v>#N/A</v>
      </c>
      <c r="N745" s="29" t="e">
        <f t="array" ref="N745">INDEX(A!$L$2:$L$1001,MATCH(EF!C745,A!$A$2:$A$1001,0))</f>
        <v>#N/A</v>
      </c>
      <c r="O745" s="30" t="e">
        <f t="shared" si="4"/>
        <v>#N/A</v>
      </c>
      <c r="P745" s="30" t="e">
        <f t="shared" si="5"/>
        <v>#N/A</v>
      </c>
      <c r="Q745" s="30" t="e">
        <f t="array" ref="Q745">IF(O745="7",IF(P745="000","Sin región al ser un intermunicipal",INDEX(B!$C$2:$C$126,MATCH(EF!P745,B!$A$2:$A$126,0))),"Sin región al ser un ente Estatal")</f>
        <v>#N/A</v>
      </c>
      <c r="R745" s="31" t="e">
        <f t="array" ref="R745">IF(O745="7",IF(P745="000","N/A",INDEX(B!$D$2:$D$126,MATCH(EF!P745,B!$A$2:$A$126,0))),B!$D$127)</f>
        <v>#N/A</v>
      </c>
      <c r="S745" s="31" t="e">
        <f t="array" ref="S745">IF(O745="7",IF(P745="000","N/A",INDEX(B!$E$2:$E$126,MATCH(EF!P745,B!$A$2:$A$126,0))),B!$E$127)</f>
        <v>#N/A</v>
      </c>
    </row>
    <row r="746" spans="1:19" ht="15.75" customHeight="1">
      <c r="A746" s="23">
        <f>COUNTIF(A!$A$2:$A$1001,"&lt;="&amp;A!A746)</f>
        <v>0</v>
      </c>
      <c r="B746" s="24">
        <v>745</v>
      </c>
      <c r="C746" s="29" t="e">
        <f t="array" ref="C746">INDEX(A!$A$2:$A$1001,MATCH(EF!B746,EF!$A$2:$A$1001,0))</f>
        <v>#N/A</v>
      </c>
      <c r="D746" s="29" t="e">
        <f t="array" ref="D746">INDEX(A!$B$2:$B$1001,MATCH(EF!C746,A!$A$2:$A$1001,0))</f>
        <v>#N/A</v>
      </c>
      <c r="E746" s="29" t="e">
        <f t="array" ref="E746">INDEX(A!$C$2:$C$1001,MATCH(EF!C746,A!$A$2:$A$1001,0))</f>
        <v>#N/A</v>
      </c>
      <c r="F746" s="29" t="e">
        <f t="array" ref="F746">INDEX(A!$D$2:$D$1001,MATCH(EF!C746,A!$A$2:$A$1001,0))</f>
        <v>#N/A</v>
      </c>
      <c r="G746" s="29" t="e">
        <f t="array" ref="G746">INDEX(A!$E$2:$E$1001,MATCH(EF!C746,A!$A$2:$A$1001,0))</f>
        <v>#N/A</v>
      </c>
      <c r="H746" s="29" t="e">
        <f t="array" ref="H746">INDEX(A!$F$2:$F$1001,MATCH(EF!C746,A!$A$2:$A$1001,0))</f>
        <v>#N/A</v>
      </c>
      <c r="I746" s="29" t="e">
        <f t="array" ref="I746">INDEX(A!$G$2:$G$1001,MATCH(EF!C746,A!$A$2:$A$1001,0))</f>
        <v>#N/A</v>
      </c>
      <c r="J746" s="29" t="e">
        <f t="array" ref="J746">INDEX(A!$H$2:$H$1001,MATCH(EF!C746,A!$A$2:$A$1001,0))</f>
        <v>#N/A</v>
      </c>
      <c r="K746" s="29" t="e">
        <f t="array" ref="K746">INDEX(A!$I$2:$I$1001,MATCH(EF!C746,A!$A$2:$A$1001,0))</f>
        <v>#N/A</v>
      </c>
      <c r="L746" s="29" t="e">
        <f t="array" ref="L746">INDEX(A!$J$2:$J$1001,MATCH(EF!C746,A!$A$2:$A$1001,0))</f>
        <v>#N/A</v>
      </c>
      <c r="M746" s="29" t="e">
        <f t="array" ref="M746">INDEX(A!$K$2:$K$1001,MATCH(EF!C746,A!$A$2:$A$1001,0))</f>
        <v>#N/A</v>
      </c>
      <c r="N746" s="29" t="e">
        <f t="array" ref="N746">INDEX(A!$L$2:$L$1001,MATCH(EF!C746,A!$A$2:$A$1001,0))</f>
        <v>#N/A</v>
      </c>
      <c r="O746" s="30" t="e">
        <f t="shared" si="4"/>
        <v>#N/A</v>
      </c>
      <c r="P746" s="30" t="e">
        <f t="shared" si="5"/>
        <v>#N/A</v>
      </c>
      <c r="Q746" s="30" t="e">
        <f t="array" ref="Q746">IF(O746="7",IF(P746="000","Sin región al ser un intermunicipal",INDEX(B!$C$2:$C$126,MATCH(EF!P746,B!$A$2:$A$126,0))),"Sin región al ser un ente Estatal")</f>
        <v>#N/A</v>
      </c>
      <c r="R746" s="31" t="e">
        <f t="array" ref="R746">IF(O746="7",IF(P746="000","N/A",INDEX(B!$D$2:$D$126,MATCH(EF!P746,B!$A$2:$A$126,0))),B!$D$127)</f>
        <v>#N/A</v>
      </c>
      <c r="S746" s="31" t="e">
        <f t="array" ref="S746">IF(O746="7",IF(P746="000","N/A",INDEX(B!$E$2:$E$126,MATCH(EF!P746,B!$A$2:$A$126,0))),B!$E$127)</f>
        <v>#N/A</v>
      </c>
    </row>
    <row r="747" spans="1:19" ht="15.75" customHeight="1">
      <c r="A747" s="23">
        <f>COUNTIF(A!$A$2:$A$1001,"&lt;="&amp;A!A747)</f>
        <v>0</v>
      </c>
      <c r="B747" s="24">
        <v>746</v>
      </c>
      <c r="C747" s="29" t="e">
        <f t="array" ref="C747">INDEX(A!$A$2:$A$1001,MATCH(EF!B747,EF!$A$2:$A$1001,0))</f>
        <v>#N/A</v>
      </c>
      <c r="D747" s="29" t="e">
        <f t="array" ref="D747">INDEX(A!$B$2:$B$1001,MATCH(EF!C747,A!$A$2:$A$1001,0))</f>
        <v>#N/A</v>
      </c>
      <c r="E747" s="29" t="e">
        <f t="array" ref="E747">INDEX(A!$C$2:$C$1001,MATCH(EF!C747,A!$A$2:$A$1001,0))</f>
        <v>#N/A</v>
      </c>
      <c r="F747" s="29" t="e">
        <f t="array" ref="F747">INDEX(A!$D$2:$D$1001,MATCH(EF!C747,A!$A$2:$A$1001,0))</f>
        <v>#N/A</v>
      </c>
      <c r="G747" s="29" t="e">
        <f t="array" ref="G747">INDEX(A!$E$2:$E$1001,MATCH(EF!C747,A!$A$2:$A$1001,0))</f>
        <v>#N/A</v>
      </c>
      <c r="H747" s="29" t="e">
        <f t="array" ref="H747">INDEX(A!$F$2:$F$1001,MATCH(EF!C747,A!$A$2:$A$1001,0))</f>
        <v>#N/A</v>
      </c>
      <c r="I747" s="29" t="e">
        <f t="array" ref="I747">INDEX(A!$G$2:$G$1001,MATCH(EF!C747,A!$A$2:$A$1001,0))</f>
        <v>#N/A</v>
      </c>
      <c r="J747" s="29" t="e">
        <f t="array" ref="J747">INDEX(A!$H$2:$H$1001,MATCH(EF!C747,A!$A$2:$A$1001,0))</f>
        <v>#N/A</v>
      </c>
      <c r="K747" s="29" t="e">
        <f t="array" ref="K747">INDEX(A!$I$2:$I$1001,MATCH(EF!C747,A!$A$2:$A$1001,0))</f>
        <v>#N/A</v>
      </c>
      <c r="L747" s="29" t="e">
        <f t="array" ref="L747">INDEX(A!$J$2:$J$1001,MATCH(EF!C747,A!$A$2:$A$1001,0))</f>
        <v>#N/A</v>
      </c>
      <c r="M747" s="29" t="e">
        <f t="array" ref="M747">INDEX(A!$K$2:$K$1001,MATCH(EF!C747,A!$A$2:$A$1001,0))</f>
        <v>#N/A</v>
      </c>
      <c r="N747" s="29" t="e">
        <f t="array" ref="N747">INDEX(A!$L$2:$L$1001,MATCH(EF!C747,A!$A$2:$A$1001,0))</f>
        <v>#N/A</v>
      </c>
      <c r="O747" s="30" t="e">
        <f t="shared" si="4"/>
        <v>#N/A</v>
      </c>
      <c r="P747" s="30" t="e">
        <f t="shared" si="5"/>
        <v>#N/A</v>
      </c>
      <c r="Q747" s="30" t="e">
        <f t="array" ref="Q747">IF(O747="7",IF(P747="000","Sin región al ser un intermunicipal",INDEX(B!$C$2:$C$126,MATCH(EF!P747,B!$A$2:$A$126,0))),"Sin región al ser un ente Estatal")</f>
        <v>#N/A</v>
      </c>
      <c r="R747" s="31" t="e">
        <f t="array" ref="R747">IF(O747="7",IF(P747="000","N/A",INDEX(B!$D$2:$D$126,MATCH(EF!P747,B!$A$2:$A$126,0))),B!$D$127)</f>
        <v>#N/A</v>
      </c>
      <c r="S747" s="31" t="e">
        <f t="array" ref="S747">IF(O747="7",IF(P747="000","N/A",INDEX(B!$E$2:$E$126,MATCH(EF!P747,B!$A$2:$A$126,0))),B!$E$127)</f>
        <v>#N/A</v>
      </c>
    </row>
    <row r="748" spans="1:19" ht="15.75" customHeight="1">
      <c r="A748" s="23">
        <f>COUNTIF(A!$A$2:$A$1001,"&lt;="&amp;A!A748)</f>
        <v>0</v>
      </c>
      <c r="B748" s="24">
        <v>747</v>
      </c>
      <c r="C748" s="29" t="e">
        <f t="array" ref="C748">INDEX(A!$A$2:$A$1001,MATCH(EF!B748,EF!$A$2:$A$1001,0))</f>
        <v>#N/A</v>
      </c>
      <c r="D748" s="29" t="e">
        <f t="array" ref="D748">INDEX(A!$B$2:$B$1001,MATCH(EF!C748,A!$A$2:$A$1001,0))</f>
        <v>#N/A</v>
      </c>
      <c r="E748" s="29" t="e">
        <f t="array" ref="E748">INDEX(A!$C$2:$C$1001,MATCH(EF!C748,A!$A$2:$A$1001,0))</f>
        <v>#N/A</v>
      </c>
      <c r="F748" s="29" t="e">
        <f t="array" ref="F748">INDEX(A!$D$2:$D$1001,MATCH(EF!C748,A!$A$2:$A$1001,0))</f>
        <v>#N/A</v>
      </c>
      <c r="G748" s="29" t="e">
        <f t="array" ref="G748">INDEX(A!$E$2:$E$1001,MATCH(EF!C748,A!$A$2:$A$1001,0))</f>
        <v>#N/A</v>
      </c>
      <c r="H748" s="29" t="e">
        <f t="array" ref="H748">INDEX(A!$F$2:$F$1001,MATCH(EF!C748,A!$A$2:$A$1001,0))</f>
        <v>#N/A</v>
      </c>
      <c r="I748" s="29" t="e">
        <f t="array" ref="I748">INDEX(A!$G$2:$G$1001,MATCH(EF!C748,A!$A$2:$A$1001,0))</f>
        <v>#N/A</v>
      </c>
      <c r="J748" s="29" t="e">
        <f t="array" ref="J748">INDEX(A!$H$2:$H$1001,MATCH(EF!C748,A!$A$2:$A$1001,0))</f>
        <v>#N/A</v>
      </c>
      <c r="K748" s="29" t="e">
        <f t="array" ref="K748">INDEX(A!$I$2:$I$1001,MATCH(EF!C748,A!$A$2:$A$1001,0))</f>
        <v>#N/A</v>
      </c>
      <c r="L748" s="29" t="e">
        <f t="array" ref="L748">INDEX(A!$J$2:$J$1001,MATCH(EF!C748,A!$A$2:$A$1001,0))</f>
        <v>#N/A</v>
      </c>
      <c r="M748" s="29" t="e">
        <f t="array" ref="M748">INDEX(A!$K$2:$K$1001,MATCH(EF!C748,A!$A$2:$A$1001,0))</f>
        <v>#N/A</v>
      </c>
      <c r="N748" s="29" t="e">
        <f t="array" ref="N748">INDEX(A!$L$2:$L$1001,MATCH(EF!C748,A!$A$2:$A$1001,0))</f>
        <v>#N/A</v>
      </c>
      <c r="O748" s="30" t="e">
        <f t="shared" si="4"/>
        <v>#N/A</v>
      </c>
      <c r="P748" s="30" t="e">
        <f t="shared" si="5"/>
        <v>#N/A</v>
      </c>
      <c r="Q748" s="30" t="e">
        <f t="array" ref="Q748">IF(O748="7",IF(P748="000","Sin región al ser un intermunicipal",INDEX(B!$C$2:$C$126,MATCH(EF!P748,B!$A$2:$A$126,0))),"Sin región al ser un ente Estatal")</f>
        <v>#N/A</v>
      </c>
      <c r="R748" s="31" t="e">
        <f t="array" ref="R748">IF(O748="7",IF(P748="000","N/A",INDEX(B!$D$2:$D$126,MATCH(EF!P748,B!$A$2:$A$126,0))),B!$D$127)</f>
        <v>#N/A</v>
      </c>
      <c r="S748" s="31" t="e">
        <f t="array" ref="S748">IF(O748="7",IF(P748="000","N/A",INDEX(B!$E$2:$E$126,MATCH(EF!P748,B!$A$2:$A$126,0))),B!$E$127)</f>
        <v>#N/A</v>
      </c>
    </row>
    <row r="749" spans="1:19" ht="15.75" customHeight="1">
      <c r="A749" s="23">
        <f>COUNTIF(A!$A$2:$A$1001,"&lt;="&amp;A!A749)</f>
        <v>0</v>
      </c>
      <c r="B749" s="24">
        <v>748</v>
      </c>
      <c r="C749" s="29" t="e">
        <f t="array" ref="C749">INDEX(A!$A$2:$A$1001,MATCH(EF!B749,EF!$A$2:$A$1001,0))</f>
        <v>#N/A</v>
      </c>
      <c r="D749" s="29" t="e">
        <f t="array" ref="D749">INDEX(A!$B$2:$B$1001,MATCH(EF!C749,A!$A$2:$A$1001,0))</f>
        <v>#N/A</v>
      </c>
      <c r="E749" s="29" t="e">
        <f t="array" ref="E749">INDEX(A!$C$2:$C$1001,MATCH(EF!C749,A!$A$2:$A$1001,0))</f>
        <v>#N/A</v>
      </c>
      <c r="F749" s="29" t="e">
        <f t="array" ref="F749">INDEX(A!$D$2:$D$1001,MATCH(EF!C749,A!$A$2:$A$1001,0))</f>
        <v>#N/A</v>
      </c>
      <c r="G749" s="29" t="e">
        <f t="array" ref="G749">INDEX(A!$E$2:$E$1001,MATCH(EF!C749,A!$A$2:$A$1001,0))</f>
        <v>#N/A</v>
      </c>
      <c r="H749" s="29" t="e">
        <f t="array" ref="H749">INDEX(A!$F$2:$F$1001,MATCH(EF!C749,A!$A$2:$A$1001,0))</f>
        <v>#N/A</v>
      </c>
      <c r="I749" s="29" t="e">
        <f t="array" ref="I749">INDEX(A!$G$2:$G$1001,MATCH(EF!C749,A!$A$2:$A$1001,0))</f>
        <v>#N/A</v>
      </c>
      <c r="J749" s="29" t="e">
        <f t="array" ref="J749">INDEX(A!$H$2:$H$1001,MATCH(EF!C749,A!$A$2:$A$1001,0))</f>
        <v>#N/A</v>
      </c>
      <c r="K749" s="29" t="e">
        <f t="array" ref="K749">INDEX(A!$I$2:$I$1001,MATCH(EF!C749,A!$A$2:$A$1001,0))</f>
        <v>#N/A</v>
      </c>
      <c r="L749" s="29" t="e">
        <f t="array" ref="L749">INDEX(A!$J$2:$J$1001,MATCH(EF!C749,A!$A$2:$A$1001,0))</f>
        <v>#N/A</v>
      </c>
      <c r="M749" s="29" t="e">
        <f t="array" ref="M749">INDEX(A!$K$2:$K$1001,MATCH(EF!C749,A!$A$2:$A$1001,0))</f>
        <v>#N/A</v>
      </c>
      <c r="N749" s="29" t="e">
        <f t="array" ref="N749">INDEX(A!$L$2:$L$1001,MATCH(EF!C749,A!$A$2:$A$1001,0))</f>
        <v>#N/A</v>
      </c>
      <c r="O749" s="30" t="e">
        <f t="shared" si="4"/>
        <v>#N/A</v>
      </c>
      <c r="P749" s="30" t="e">
        <f t="shared" si="5"/>
        <v>#N/A</v>
      </c>
      <c r="Q749" s="30" t="e">
        <f t="array" ref="Q749">IF(O749="7",IF(P749="000","Sin región al ser un intermunicipal",INDEX(B!$C$2:$C$126,MATCH(EF!P749,B!$A$2:$A$126,0))),"Sin región al ser un ente Estatal")</f>
        <v>#N/A</v>
      </c>
      <c r="R749" s="31" t="e">
        <f t="array" ref="R749">IF(O749="7",IF(P749="000","N/A",INDEX(B!$D$2:$D$126,MATCH(EF!P749,B!$A$2:$A$126,0))),B!$D$127)</f>
        <v>#N/A</v>
      </c>
      <c r="S749" s="31" t="e">
        <f t="array" ref="S749">IF(O749="7",IF(P749="000","N/A",INDEX(B!$E$2:$E$126,MATCH(EF!P749,B!$A$2:$A$126,0))),B!$E$127)</f>
        <v>#N/A</v>
      </c>
    </row>
    <row r="750" spans="1:19" ht="15.75" customHeight="1">
      <c r="A750" s="23">
        <f>COUNTIF(A!$A$2:$A$1001,"&lt;="&amp;A!A750)</f>
        <v>0</v>
      </c>
      <c r="B750" s="24">
        <v>749</v>
      </c>
      <c r="C750" s="29" t="e">
        <f t="array" ref="C750">INDEX(A!$A$2:$A$1001,MATCH(EF!B750,EF!$A$2:$A$1001,0))</f>
        <v>#N/A</v>
      </c>
      <c r="D750" s="29" t="e">
        <f t="array" ref="D750">INDEX(A!$B$2:$B$1001,MATCH(EF!C750,A!$A$2:$A$1001,0))</f>
        <v>#N/A</v>
      </c>
      <c r="E750" s="29" t="e">
        <f t="array" ref="E750">INDEX(A!$C$2:$C$1001,MATCH(EF!C750,A!$A$2:$A$1001,0))</f>
        <v>#N/A</v>
      </c>
      <c r="F750" s="29" t="e">
        <f t="array" ref="F750">INDEX(A!$D$2:$D$1001,MATCH(EF!C750,A!$A$2:$A$1001,0))</f>
        <v>#N/A</v>
      </c>
      <c r="G750" s="29" t="e">
        <f t="array" ref="G750">INDEX(A!$E$2:$E$1001,MATCH(EF!C750,A!$A$2:$A$1001,0))</f>
        <v>#N/A</v>
      </c>
      <c r="H750" s="29" t="e">
        <f t="array" ref="H750">INDEX(A!$F$2:$F$1001,MATCH(EF!C750,A!$A$2:$A$1001,0))</f>
        <v>#N/A</v>
      </c>
      <c r="I750" s="29" t="e">
        <f t="array" ref="I750">INDEX(A!$G$2:$G$1001,MATCH(EF!C750,A!$A$2:$A$1001,0))</f>
        <v>#N/A</v>
      </c>
      <c r="J750" s="29" t="e">
        <f t="array" ref="J750">INDEX(A!$H$2:$H$1001,MATCH(EF!C750,A!$A$2:$A$1001,0))</f>
        <v>#N/A</v>
      </c>
      <c r="K750" s="29" t="e">
        <f t="array" ref="K750">INDEX(A!$I$2:$I$1001,MATCH(EF!C750,A!$A$2:$A$1001,0))</f>
        <v>#N/A</v>
      </c>
      <c r="L750" s="29" t="e">
        <f t="array" ref="L750">INDEX(A!$J$2:$J$1001,MATCH(EF!C750,A!$A$2:$A$1001,0))</f>
        <v>#N/A</v>
      </c>
      <c r="M750" s="29" t="e">
        <f t="array" ref="M750">INDEX(A!$K$2:$K$1001,MATCH(EF!C750,A!$A$2:$A$1001,0))</f>
        <v>#N/A</v>
      </c>
      <c r="N750" s="29" t="e">
        <f t="array" ref="N750">INDEX(A!$L$2:$L$1001,MATCH(EF!C750,A!$A$2:$A$1001,0))</f>
        <v>#N/A</v>
      </c>
      <c r="O750" s="30" t="e">
        <f t="shared" si="4"/>
        <v>#N/A</v>
      </c>
      <c r="P750" s="30" t="e">
        <f t="shared" si="5"/>
        <v>#N/A</v>
      </c>
      <c r="Q750" s="30" t="e">
        <f t="array" ref="Q750">IF(O750="7",IF(P750="000","Sin región al ser un intermunicipal",INDEX(B!$C$2:$C$126,MATCH(EF!P750,B!$A$2:$A$126,0))),"Sin región al ser un ente Estatal")</f>
        <v>#N/A</v>
      </c>
      <c r="R750" s="31" t="e">
        <f t="array" ref="R750">IF(O750="7",IF(P750="000","N/A",INDEX(B!$D$2:$D$126,MATCH(EF!P750,B!$A$2:$A$126,0))),B!$D$127)</f>
        <v>#N/A</v>
      </c>
      <c r="S750" s="31" t="e">
        <f t="array" ref="S750">IF(O750="7",IF(P750="000","N/A",INDEX(B!$E$2:$E$126,MATCH(EF!P750,B!$A$2:$A$126,0))),B!$E$127)</f>
        <v>#N/A</v>
      </c>
    </row>
    <row r="751" spans="1:19" ht="15.75" customHeight="1">
      <c r="A751" s="23">
        <f>COUNTIF(A!$A$2:$A$1001,"&lt;="&amp;A!A751)</f>
        <v>0</v>
      </c>
      <c r="B751" s="24">
        <v>750</v>
      </c>
      <c r="C751" s="29" t="e">
        <f t="array" ref="C751">INDEX(A!$A$2:$A$1001,MATCH(EF!B751,EF!$A$2:$A$1001,0))</f>
        <v>#N/A</v>
      </c>
      <c r="D751" s="29" t="e">
        <f t="array" ref="D751">INDEX(A!$B$2:$B$1001,MATCH(EF!C751,A!$A$2:$A$1001,0))</f>
        <v>#N/A</v>
      </c>
      <c r="E751" s="29" t="e">
        <f t="array" ref="E751">INDEX(A!$C$2:$C$1001,MATCH(EF!C751,A!$A$2:$A$1001,0))</f>
        <v>#N/A</v>
      </c>
      <c r="F751" s="29" t="e">
        <f t="array" ref="F751">INDEX(A!$D$2:$D$1001,MATCH(EF!C751,A!$A$2:$A$1001,0))</f>
        <v>#N/A</v>
      </c>
      <c r="G751" s="29" t="e">
        <f t="array" ref="G751">INDEX(A!$E$2:$E$1001,MATCH(EF!C751,A!$A$2:$A$1001,0))</f>
        <v>#N/A</v>
      </c>
      <c r="H751" s="29" t="e">
        <f t="array" ref="H751">INDEX(A!$F$2:$F$1001,MATCH(EF!C751,A!$A$2:$A$1001,0))</f>
        <v>#N/A</v>
      </c>
      <c r="I751" s="29" t="e">
        <f t="array" ref="I751">INDEX(A!$G$2:$G$1001,MATCH(EF!C751,A!$A$2:$A$1001,0))</f>
        <v>#N/A</v>
      </c>
      <c r="J751" s="29" t="e">
        <f t="array" ref="J751">INDEX(A!$H$2:$H$1001,MATCH(EF!C751,A!$A$2:$A$1001,0))</f>
        <v>#N/A</v>
      </c>
      <c r="K751" s="29" t="e">
        <f t="array" ref="K751">INDEX(A!$I$2:$I$1001,MATCH(EF!C751,A!$A$2:$A$1001,0))</f>
        <v>#N/A</v>
      </c>
      <c r="L751" s="29" t="e">
        <f t="array" ref="L751">INDEX(A!$J$2:$J$1001,MATCH(EF!C751,A!$A$2:$A$1001,0))</f>
        <v>#N/A</v>
      </c>
      <c r="M751" s="29" t="e">
        <f t="array" ref="M751">INDEX(A!$K$2:$K$1001,MATCH(EF!C751,A!$A$2:$A$1001,0))</f>
        <v>#N/A</v>
      </c>
      <c r="N751" s="29" t="e">
        <f t="array" ref="N751">INDEX(A!$L$2:$L$1001,MATCH(EF!C751,A!$A$2:$A$1001,0))</f>
        <v>#N/A</v>
      </c>
      <c r="O751" s="30" t="e">
        <f t="shared" si="4"/>
        <v>#N/A</v>
      </c>
      <c r="P751" s="30" t="e">
        <f t="shared" si="5"/>
        <v>#N/A</v>
      </c>
      <c r="Q751" s="30" t="e">
        <f t="array" ref="Q751">IF(O751="7",IF(P751="000","Sin región al ser un intermunicipal",INDEX(B!$C$2:$C$126,MATCH(EF!P751,B!$A$2:$A$126,0))),"Sin región al ser un ente Estatal")</f>
        <v>#N/A</v>
      </c>
      <c r="R751" s="31" t="e">
        <f t="array" ref="R751">IF(O751="7",IF(P751="000","N/A",INDEX(B!$D$2:$D$126,MATCH(EF!P751,B!$A$2:$A$126,0))),B!$D$127)</f>
        <v>#N/A</v>
      </c>
      <c r="S751" s="31" t="e">
        <f t="array" ref="S751">IF(O751="7",IF(P751="000","N/A",INDEX(B!$E$2:$E$126,MATCH(EF!P751,B!$A$2:$A$126,0))),B!$E$127)</f>
        <v>#N/A</v>
      </c>
    </row>
    <row r="752" spans="1:19" ht="15.75" customHeight="1">
      <c r="A752" s="23">
        <f>COUNTIF(A!$A$2:$A$1001,"&lt;="&amp;A!A752)</f>
        <v>0</v>
      </c>
      <c r="B752" s="24">
        <v>751</v>
      </c>
      <c r="C752" s="29" t="e">
        <f t="array" ref="C752">INDEX(A!$A$2:$A$1001,MATCH(EF!B752,EF!$A$2:$A$1001,0))</f>
        <v>#N/A</v>
      </c>
      <c r="D752" s="29" t="e">
        <f t="array" ref="D752">INDEX(A!$B$2:$B$1001,MATCH(EF!C752,A!$A$2:$A$1001,0))</f>
        <v>#N/A</v>
      </c>
      <c r="E752" s="29" t="e">
        <f t="array" ref="E752">INDEX(A!$C$2:$C$1001,MATCH(EF!C752,A!$A$2:$A$1001,0))</f>
        <v>#N/A</v>
      </c>
      <c r="F752" s="29" t="e">
        <f t="array" ref="F752">INDEX(A!$D$2:$D$1001,MATCH(EF!C752,A!$A$2:$A$1001,0))</f>
        <v>#N/A</v>
      </c>
      <c r="G752" s="29" t="e">
        <f t="array" ref="G752">INDEX(A!$E$2:$E$1001,MATCH(EF!C752,A!$A$2:$A$1001,0))</f>
        <v>#N/A</v>
      </c>
      <c r="H752" s="29" t="e">
        <f t="array" ref="H752">INDEX(A!$F$2:$F$1001,MATCH(EF!C752,A!$A$2:$A$1001,0))</f>
        <v>#N/A</v>
      </c>
      <c r="I752" s="29" t="e">
        <f t="array" ref="I752">INDEX(A!$G$2:$G$1001,MATCH(EF!C752,A!$A$2:$A$1001,0))</f>
        <v>#N/A</v>
      </c>
      <c r="J752" s="29" t="e">
        <f t="array" ref="J752">INDEX(A!$H$2:$H$1001,MATCH(EF!C752,A!$A$2:$A$1001,0))</f>
        <v>#N/A</v>
      </c>
      <c r="K752" s="29" t="e">
        <f t="array" ref="K752">INDEX(A!$I$2:$I$1001,MATCH(EF!C752,A!$A$2:$A$1001,0))</f>
        <v>#N/A</v>
      </c>
      <c r="L752" s="29" t="e">
        <f t="array" ref="L752">INDEX(A!$J$2:$J$1001,MATCH(EF!C752,A!$A$2:$A$1001,0))</f>
        <v>#N/A</v>
      </c>
      <c r="M752" s="29" t="e">
        <f t="array" ref="M752">INDEX(A!$K$2:$K$1001,MATCH(EF!C752,A!$A$2:$A$1001,0))</f>
        <v>#N/A</v>
      </c>
      <c r="N752" s="29" t="e">
        <f t="array" ref="N752">INDEX(A!$L$2:$L$1001,MATCH(EF!C752,A!$A$2:$A$1001,0))</f>
        <v>#N/A</v>
      </c>
      <c r="O752" s="30" t="e">
        <f t="shared" si="4"/>
        <v>#N/A</v>
      </c>
      <c r="P752" s="30" t="e">
        <f t="shared" si="5"/>
        <v>#N/A</v>
      </c>
      <c r="Q752" s="30" t="e">
        <f t="array" ref="Q752">IF(O752="7",IF(P752="000","Sin región al ser un intermunicipal",INDEX(B!$C$2:$C$126,MATCH(EF!P752,B!$A$2:$A$126,0))),"Sin región al ser un ente Estatal")</f>
        <v>#N/A</v>
      </c>
      <c r="R752" s="31" t="e">
        <f t="array" ref="R752">IF(O752="7",IF(P752="000","N/A",INDEX(B!$D$2:$D$126,MATCH(EF!P752,B!$A$2:$A$126,0))),B!$D$127)</f>
        <v>#N/A</v>
      </c>
      <c r="S752" s="31" t="e">
        <f t="array" ref="S752">IF(O752="7",IF(P752="000","N/A",INDEX(B!$E$2:$E$126,MATCH(EF!P752,B!$A$2:$A$126,0))),B!$E$127)</f>
        <v>#N/A</v>
      </c>
    </row>
    <row r="753" spans="1:19" ht="15.75" customHeight="1">
      <c r="A753" s="23">
        <f>COUNTIF(A!$A$2:$A$1001,"&lt;="&amp;A!A753)</f>
        <v>0</v>
      </c>
      <c r="B753" s="24">
        <v>752</v>
      </c>
      <c r="C753" s="29" t="e">
        <f t="array" ref="C753">INDEX(A!$A$2:$A$1001,MATCH(EF!B753,EF!$A$2:$A$1001,0))</f>
        <v>#N/A</v>
      </c>
      <c r="D753" s="29" t="e">
        <f t="array" ref="D753">INDEX(A!$B$2:$B$1001,MATCH(EF!C753,A!$A$2:$A$1001,0))</f>
        <v>#N/A</v>
      </c>
      <c r="E753" s="29" t="e">
        <f t="array" ref="E753">INDEX(A!$C$2:$C$1001,MATCH(EF!C753,A!$A$2:$A$1001,0))</f>
        <v>#N/A</v>
      </c>
      <c r="F753" s="29" t="e">
        <f t="array" ref="F753">INDEX(A!$D$2:$D$1001,MATCH(EF!C753,A!$A$2:$A$1001,0))</f>
        <v>#N/A</v>
      </c>
      <c r="G753" s="29" t="e">
        <f t="array" ref="G753">INDEX(A!$E$2:$E$1001,MATCH(EF!C753,A!$A$2:$A$1001,0))</f>
        <v>#N/A</v>
      </c>
      <c r="H753" s="29" t="e">
        <f t="array" ref="H753">INDEX(A!$F$2:$F$1001,MATCH(EF!C753,A!$A$2:$A$1001,0))</f>
        <v>#N/A</v>
      </c>
      <c r="I753" s="29" t="e">
        <f t="array" ref="I753">INDEX(A!$G$2:$G$1001,MATCH(EF!C753,A!$A$2:$A$1001,0))</f>
        <v>#N/A</v>
      </c>
      <c r="J753" s="29" t="e">
        <f t="array" ref="J753">INDEX(A!$H$2:$H$1001,MATCH(EF!C753,A!$A$2:$A$1001,0))</f>
        <v>#N/A</v>
      </c>
      <c r="K753" s="29" t="e">
        <f t="array" ref="K753">INDEX(A!$I$2:$I$1001,MATCH(EF!C753,A!$A$2:$A$1001,0))</f>
        <v>#N/A</v>
      </c>
      <c r="L753" s="29" t="e">
        <f t="array" ref="L753">INDEX(A!$J$2:$J$1001,MATCH(EF!C753,A!$A$2:$A$1001,0))</f>
        <v>#N/A</v>
      </c>
      <c r="M753" s="29" t="e">
        <f t="array" ref="M753">INDEX(A!$K$2:$K$1001,MATCH(EF!C753,A!$A$2:$A$1001,0))</f>
        <v>#N/A</v>
      </c>
      <c r="N753" s="29" t="e">
        <f t="array" ref="N753">INDEX(A!$L$2:$L$1001,MATCH(EF!C753,A!$A$2:$A$1001,0))</f>
        <v>#N/A</v>
      </c>
      <c r="O753" s="30" t="e">
        <f t="shared" si="4"/>
        <v>#N/A</v>
      </c>
      <c r="P753" s="30" t="e">
        <f t="shared" si="5"/>
        <v>#N/A</v>
      </c>
      <c r="Q753" s="30" t="e">
        <f t="array" ref="Q753">IF(O753="7",IF(P753="000","Sin región al ser un intermunicipal",INDEX(B!$C$2:$C$126,MATCH(EF!P753,B!$A$2:$A$126,0))),"Sin región al ser un ente Estatal")</f>
        <v>#N/A</v>
      </c>
      <c r="R753" s="31" t="e">
        <f t="array" ref="R753">IF(O753="7",IF(P753="000","N/A",INDEX(B!$D$2:$D$126,MATCH(EF!P753,B!$A$2:$A$126,0))),B!$D$127)</f>
        <v>#N/A</v>
      </c>
      <c r="S753" s="31" t="e">
        <f t="array" ref="S753">IF(O753="7",IF(P753="000","N/A",INDEX(B!$E$2:$E$126,MATCH(EF!P753,B!$A$2:$A$126,0))),B!$E$127)</f>
        <v>#N/A</v>
      </c>
    </row>
    <row r="754" spans="1:19" ht="15.75" customHeight="1">
      <c r="A754" s="23">
        <f>COUNTIF(A!$A$2:$A$1001,"&lt;="&amp;A!A754)</f>
        <v>0</v>
      </c>
      <c r="B754" s="24">
        <v>753</v>
      </c>
      <c r="C754" s="29" t="e">
        <f t="array" ref="C754">INDEX(A!$A$2:$A$1001,MATCH(EF!B754,EF!$A$2:$A$1001,0))</f>
        <v>#N/A</v>
      </c>
      <c r="D754" s="29" t="e">
        <f t="array" ref="D754">INDEX(A!$B$2:$B$1001,MATCH(EF!C754,A!$A$2:$A$1001,0))</f>
        <v>#N/A</v>
      </c>
      <c r="E754" s="29" t="e">
        <f t="array" ref="E754">INDEX(A!$C$2:$C$1001,MATCH(EF!C754,A!$A$2:$A$1001,0))</f>
        <v>#N/A</v>
      </c>
      <c r="F754" s="29" t="e">
        <f t="array" ref="F754">INDEX(A!$D$2:$D$1001,MATCH(EF!C754,A!$A$2:$A$1001,0))</f>
        <v>#N/A</v>
      </c>
      <c r="G754" s="29" t="e">
        <f t="array" ref="G754">INDEX(A!$E$2:$E$1001,MATCH(EF!C754,A!$A$2:$A$1001,0))</f>
        <v>#N/A</v>
      </c>
      <c r="H754" s="29" t="e">
        <f t="array" ref="H754">INDEX(A!$F$2:$F$1001,MATCH(EF!C754,A!$A$2:$A$1001,0))</f>
        <v>#N/A</v>
      </c>
      <c r="I754" s="29" t="e">
        <f t="array" ref="I754">INDEX(A!$G$2:$G$1001,MATCH(EF!C754,A!$A$2:$A$1001,0))</f>
        <v>#N/A</v>
      </c>
      <c r="J754" s="29" t="e">
        <f t="array" ref="J754">INDEX(A!$H$2:$H$1001,MATCH(EF!C754,A!$A$2:$A$1001,0))</f>
        <v>#N/A</v>
      </c>
      <c r="K754" s="29" t="e">
        <f t="array" ref="K754">INDEX(A!$I$2:$I$1001,MATCH(EF!C754,A!$A$2:$A$1001,0))</f>
        <v>#N/A</v>
      </c>
      <c r="L754" s="29" t="e">
        <f t="array" ref="L754">INDEX(A!$J$2:$J$1001,MATCH(EF!C754,A!$A$2:$A$1001,0))</f>
        <v>#N/A</v>
      </c>
      <c r="M754" s="29" t="e">
        <f t="array" ref="M754">INDEX(A!$K$2:$K$1001,MATCH(EF!C754,A!$A$2:$A$1001,0))</f>
        <v>#N/A</v>
      </c>
      <c r="N754" s="29" t="e">
        <f t="array" ref="N754">INDEX(A!$L$2:$L$1001,MATCH(EF!C754,A!$A$2:$A$1001,0))</f>
        <v>#N/A</v>
      </c>
      <c r="O754" s="30" t="e">
        <f t="shared" si="4"/>
        <v>#N/A</v>
      </c>
      <c r="P754" s="30" t="e">
        <f t="shared" si="5"/>
        <v>#N/A</v>
      </c>
      <c r="Q754" s="30" t="e">
        <f t="array" ref="Q754">IF(O754="7",IF(P754="000","Sin región al ser un intermunicipal",INDEX(B!$C$2:$C$126,MATCH(EF!P754,B!$A$2:$A$126,0))),"Sin región al ser un ente Estatal")</f>
        <v>#N/A</v>
      </c>
      <c r="R754" s="31" t="e">
        <f t="array" ref="R754">IF(O754="7",IF(P754="000","N/A",INDEX(B!$D$2:$D$126,MATCH(EF!P754,B!$A$2:$A$126,0))),B!$D$127)</f>
        <v>#N/A</v>
      </c>
      <c r="S754" s="31" t="e">
        <f t="array" ref="S754">IF(O754="7",IF(P754="000","N/A",INDEX(B!$E$2:$E$126,MATCH(EF!P754,B!$A$2:$A$126,0))),B!$E$127)</f>
        <v>#N/A</v>
      </c>
    </row>
    <row r="755" spans="1:19" ht="15.75" customHeight="1">
      <c r="A755" s="23">
        <f>COUNTIF(A!$A$2:$A$1001,"&lt;="&amp;A!A755)</f>
        <v>0</v>
      </c>
      <c r="B755" s="24">
        <v>754</v>
      </c>
      <c r="C755" s="29" t="e">
        <f t="array" ref="C755">INDEX(A!$A$2:$A$1001,MATCH(EF!B755,EF!$A$2:$A$1001,0))</f>
        <v>#N/A</v>
      </c>
      <c r="D755" s="29" t="e">
        <f t="array" ref="D755">INDEX(A!$B$2:$B$1001,MATCH(EF!C755,A!$A$2:$A$1001,0))</f>
        <v>#N/A</v>
      </c>
      <c r="E755" s="29" t="e">
        <f t="array" ref="E755">INDEX(A!$C$2:$C$1001,MATCH(EF!C755,A!$A$2:$A$1001,0))</f>
        <v>#N/A</v>
      </c>
      <c r="F755" s="29" t="e">
        <f t="array" ref="F755">INDEX(A!$D$2:$D$1001,MATCH(EF!C755,A!$A$2:$A$1001,0))</f>
        <v>#N/A</v>
      </c>
      <c r="G755" s="29" t="e">
        <f t="array" ref="G755">INDEX(A!$E$2:$E$1001,MATCH(EF!C755,A!$A$2:$A$1001,0))</f>
        <v>#N/A</v>
      </c>
      <c r="H755" s="29" t="e">
        <f t="array" ref="H755">INDEX(A!$F$2:$F$1001,MATCH(EF!C755,A!$A$2:$A$1001,0))</f>
        <v>#N/A</v>
      </c>
      <c r="I755" s="29" t="e">
        <f t="array" ref="I755">INDEX(A!$G$2:$G$1001,MATCH(EF!C755,A!$A$2:$A$1001,0))</f>
        <v>#N/A</v>
      </c>
      <c r="J755" s="29" t="e">
        <f t="array" ref="J755">INDEX(A!$H$2:$H$1001,MATCH(EF!C755,A!$A$2:$A$1001,0))</f>
        <v>#N/A</v>
      </c>
      <c r="K755" s="29" t="e">
        <f t="array" ref="K755">INDEX(A!$I$2:$I$1001,MATCH(EF!C755,A!$A$2:$A$1001,0))</f>
        <v>#N/A</v>
      </c>
      <c r="L755" s="29" t="e">
        <f t="array" ref="L755">INDEX(A!$J$2:$J$1001,MATCH(EF!C755,A!$A$2:$A$1001,0))</f>
        <v>#N/A</v>
      </c>
      <c r="M755" s="29" t="e">
        <f t="array" ref="M755">INDEX(A!$K$2:$K$1001,MATCH(EF!C755,A!$A$2:$A$1001,0))</f>
        <v>#N/A</v>
      </c>
      <c r="N755" s="29" t="e">
        <f t="array" ref="N755">INDEX(A!$L$2:$L$1001,MATCH(EF!C755,A!$A$2:$A$1001,0))</f>
        <v>#N/A</v>
      </c>
      <c r="O755" s="30" t="e">
        <f t="shared" si="4"/>
        <v>#N/A</v>
      </c>
      <c r="P755" s="30" t="e">
        <f t="shared" si="5"/>
        <v>#N/A</v>
      </c>
      <c r="Q755" s="30" t="e">
        <f t="array" ref="Q755">IF(O755="7",IF(P755="000","Sin región al ser un intermunicipal",INDEX(B!$C$2:$C$126,MATCH(EF!P755,B!$A$2:$A$126,0))),"Sin región al ser un ente Estatal")</f>
        <v>#N/A</v>
      </c>
      <c r="R755" s="31" t="e">
        <f t="array" ref="R755">IF(O755="7",IF(P755="000","N/A",INDEX(B!$D$2:$D$126,MATCH(EF!P755,B!$A$2:$A$126,0))),B!$D$127)</f>
        <v>#N/A</v>
      </c>
      <c r="S755" s="31" t="e">
        <f t="array" ref="S755">IF(O755="7",IF(P755="000","N/A",INDEX(B!$E$2:$E$126,MATCH(EF!P755,B!$A$2:$A$126,0))),B!$E$127)</f>
        <v>#N/A</v>
      </c>
    </row>
    <row r="756" spans="1:19" ht="15.75" customHeight="1">
      <c r="A756" s="23">
        <f>COUNTIF(A!$A$2:$A$1001,"&lt;="&amp;A!A756)</f>
        <v>0</v>
      </c>
      <c r="B756" s="24">
        <v>755</v>
      </c>
      <c r="C756" s="29" t="e">
        <f t="array" ref="C756">INDEX(A!$A$2:$A$1001,MATCH(EF!B756,EF!$A$2:$A$1001,0))</f>
        <v>#N/A</v>
      </c>
      <c r="D756" s="29" t="e">
        <f t="array" ref="D756">INDEX(A!$B$2:$B$1001,MATCH(EF!C756,A!$A$2:$A$1001,0))</f>
        <v>#N/A</v>
      </c>
      <c r="E756" s="29" t="e">
        <f t="array" ref="E756">INDEX(A!$C$2:$C$1001,MATCH(EF!C756,A!$A$2:$A$1001,0))</f>
        <v>#N/A</v>
      </c>
      <c r="F756" s="29" t="e">
        <f t="array" ref="F756">INDEX(A!$D$2:$D$1001,MATCH(EF!C756,A!$A$2:$A$1001,0))</f>
        <v>#N/A</v>
      </c>
      <c r="G756" s="29" t="e">
        <f t="array" ref="G756">INDEX(A!$E$2:$E$1001,MATCH(EF!C756,A!$A$2:$A$1001,0))</f>
        <v>#N/A</v>
      </c>
      <c r="H756" s="29" t="e">
        <f t="array" ref="H756">INDEX(A!$F$2:$F$1001,MATCH(EF!C756,A!$A$2:$A$1001,0))</f>
        <v>#N/A</v>
      </c>
      <c r="I756" s="29" t="e">
        <f t="array" ref="I756">INDEX(A!$G$2:$G$1001,MATCH(EF!C756,A!$A$2:$A$1001,0))</f>
        <v>#N/A</v>
      </c>
      <c r="J756" s="29" t="e">
        <f t="array" ref="J756">INDEX(A!$H$2:$H$1001,MATCH(EF!C756,A!$A$2:$A$1001,0))</f>
        <v>#N/A</v>
      </c>
      <c r="K756" s="29" t="e">
        <f t="array" ref="K756">INDEX(A!$I$2:$I$1001,MATCH(EF!C756,A!$A$2:$A$1001,0))</f>
        <v>#N/A</v>
      </c>
      <c r="L756" s="29" t="e">
        <f t="array" ref="L756">INDEX(A!$J$2:$J$1001,MATCH(EF!C756,A!$A$2:$A$1001,0))</f>
        <v>#N/A</v>
      </c>
      <c r="M756" s="29" t="e">
        <f t="array" ref="M756">INDEX(A!$K$2:$K$1001,MATCH(EF!C756,A!$A$2:$A$1001,0))</f>
        <v>#N/A</v>
      </c>
      <c r="N756" s="29" t="e">
        <f t="array" ref="N756">INDEX(A!$L$2:$L$1001,MATCH(EF!C756,A!$A$2:$A$1001,0))</f>
        <v>#N/A</v>
      </c>
      <c r="O756" s="30" t="e">
        <f t="shared" si="4"/>
        <v>#N/A</v>
      </c>
      <c r="P756" s="30" t="e">
        <f t="shared" si="5"/>
        <v>#N/A</v>
      </c>
      <c r="Q756" s="30" t="e">
        <f t="array" ref="Q756">IF(O756="7",IF(P756="000","Sin región al ser un intermunicipal",INDEX(B!$C$2:$C$126,MATCH(EF!P756,B!$A$2:$A$126,0))),"Sin región al ser un ente Estatal")</f>
        <v>#N/A</v>
      </c>
      <c r="R756" s="31" t="e">
        <f t="array" ref="R756">IF(O756="7",IF(P756="000","N/A",INDEX(B!$D$2:$D$126,MATCH(EF!P756,B!$A$2:$A$126,0))),B!$D$127)</f>
        <v>#N/A</v>
      </c>
      <c r="S756" s="31" t="e">
        <f t="array" ref="S756">IF(O756="7",IF(P756="000","N/A",INDEX(B!$E$2:$E$126,MATCH(EF!P756,B!$A$2:$A$126,0))),B!$E$127)</f>
        <v>#N/A</v>
      </c>
    </row>
    <row r="757" spans="1:19" ht="15.75" customHeight="1">
      <c r="A757" s="23">
        <f>COUNTIF(A!$A$2:$A$1001,"&lt;="&amp;A!A757)</f>
        <v>0</v>
      </c>
      <c r="B757" s="24">
        <v>756</v>
      </c>
      <c r="C757" s="29" t="e">
        <f t="array" ref="C757">INDEX(A!$A$2:$A$1001,MATCH(EF!B757,EF!$A$2:$A$1001,0))</f>
        <v>#N/A</v>
      </c>
      <c r="D757" s="29" t="e">
        <f t="array" ref="D757">INDEX(A!$B$2:$B$1001,MATCH(EF!C757,A!$A$2:$A$1001,0))</f>
        <v>#N/A</v>
      </c>
      <c r="E757" s="29" t="e">
        <f t="array" ref="E757">INDEX(A!$C$2:$C$1001,MATCH(EF!C757,A!$A$2:$A$1001,0))</f>
        <v>#N/A</v>
      </c>
      <c r="F757" s="29" t="e">
        <f t="array" ref="F757">INDEX(A!$D$2:$D$1001,MATCH(EF!C757,A!$A$2:$A$1001,0))</f>
        <v>#N/A</v>
      </c>
      <c r="G757" s="29" t="e">
        <f t="array" ref="G757">INDEX(A!$E$2:$E$1001,MATCH(EF!C757,A!$A$2:$A$1001,0))</f>
        <v>#N/A</v>
      </c>
      <c r="H757" s="29" t="e">
        <f t="array" ref="H757">INDEX(A!$F$2:$F$1001,MATCH(EF!C757,A!$A$2:$A$1001,0))</f>
        <v>#N/A</v>
      </c>
      <c r="I757" s="29" t="e">
        <f t="array" ref="I757">INDEX(A!$G$2:$G$1001,MATCH(EF!C757,A!$A$2:$A$1001,0))</f>
        <v>#N/A</v>
      </c>
      <c r="J757" s="29" t="e">
        <f t="array" ref="J757">INDEX(A!$H$2:$H$1001,MATCH(EF!C757,A!$A$2:$A$1001,0))</f>
        <v>#N/A</v>
      </c>
      <c r="K757" s="29" t="e">
        <f t="array" ref="K757">INDEX(A!$I$2:$I$1001,MATCH(EF!C757,A!$A$2:$A$1001,0))</f>
        <v>#N/A</v>
      </c>
      <c r="L757" s="29" t="e">
        <f t="array" ref="L757">INDEX(A!$J$2:$J$1001,MATCH(EF!C757,A!$A$2:$A$1001,0))</f>
        <v>#N/A</v>
      </c>
      <c r="M757" s="29" t="e">
        <f t="array" ref="M757">INDEX(A!$K$2:$K$1001,MATCH(EF!C757,A!$A$2:$A$1001,0))</f>
        <v>#N/A</v>
      </c>
      <c r="N757" s="29" t="e">
        <f t="array" ref="N757">INDEX(A!$L$2:$L$1001,MATCH(EF!C757,A!$A$2:$A$1001,0))</f>
        <v>#N/A</v>
      </c>
      <c r="O757" s="30" t="e">
        <f t="shared" si="4"/>
        <v>#N/A</v>
      </c>
      <c r="P757" s="30" t="e">
        <f t="shared" si="5"/>
        <v>#N/A</v>
      </c>
      <c r="Q757" s="30" t="e">
        <f t="array" ref="Q757">IF(O757="7",IF(P757="000","Sin región al ser un intermunicipal",INDEX(B!$C$2:$C$126,MATCH(EF!P757,B!$A$2:$A$126,0))),"Sin región al ser un ente Estatal")</f>
        <v>#N/A</v>
      </c>
      <c r="R757" s="31" t="e">
        <f t="array" ref="R757">IF(O757="7",IF(P757="000","N/A",INDEX(B!$D$2:$D$126,MATCH(EF!P757,B!$A$2:$A$126,0))),B!$D$127)</f>
        <v>#N/A</v>
      </c>
      <c r="S757" s="31" t="e">
        <f t="array" ref="S757">IF(O757="7",IF(P757="000","N/A",INDEX(B!$E$2:$E$126,MATCH(EF!P757,B!$A$2:$A$126,0))),B!$E$127)</f>
        <v>#N/A</v>
      </c>
    </row>
    <row r="758" spans="1:19" ht="15.75" customHeight="1">
      <c r="A758" s="23">
        <f>COUNTIF(A!$A$2:$A$1001,"&lt;="&amp;A!A758)</f>
        <v>0</v>
      </c>
      <c r="B758" s="24">
        <v>757</v>
      </c>
      <c r="C758" s="29" t="e">
        <f t="array" ref="C758">INDEX(A!$A$2:$A$1001,MATCH(EF!B758,EF!$A$2:$A$1001,0))</f>
        <v>#N/A</v>
      </c>
      <c r="D758" s="29" t="e">
        <f t="array" ref="D758">INDEX(A!$B$2:$B$1001,MATCH(EF!C758,A!$A$2:$A$1001,0))</f>
        <v>#N/A</v>
      </c>
      <c r="E758" s="29" t="e">
        <f t="array" ref="E758">INDEX(A!$C$2:$C$1001,MATCH(EF!C758,A!$A$2:$A$1001,0))</f>
        <v>#N/A</v>
      </c>
      <c r="F758" s="29" t="e">
        <f t="array" ref="F758">INDEX(A!$D$2:$D$1001,MATCH(EF!C758,A!$A$2:$A$1001,0))</f>
        <v>#N/A</v>
      </c>
      <c r="G758" s="29" t="e">
        <f t="array" ref="G758">INDEX(A!$E$2:$E$1001,MATCH(EF!C758,A!$A$2:$A$1001,0))</f>
        <v>#N/A</v>
      </c>
      <c r="H758" s="29" t="e">
        <f t="array" ref="H758">INDEX(A!$F$2:$F$1001,MATCH(EF!C758,A!$A$2:$A$1001,0))</f>
        <v>#N/A</v>
      </c>
      <c r="I758" s="29" t="e">
        <f t="array" ref="I758">INDEX(A!$G$2:$G$1001,MATCH(EF!C758,A!$A$2:$A$1001,0))</f>
        <v>#N/A</v>
      </c>
      <c r="J758" s="29" t="e">
        <f t="array" ref="J758">INDEX(A!$H$2:$H$1001,MATCH(EF!C758,A!$A$2:$A$1001,0))</f>
        <v>#N/A</v>
      </c>
      <c r="K758" s="29" t="e">
        <f t="array" ref="K758">INDEX(A!$I$2:$I$1001,MATCH(EF!C758,A!$A$2:$A$1001,0))</f>
        <v>#N/A</v>
      </c>
      <c r="L758" s="29" t="e">
        <f t="array" ref="L758">INDEX(A!$J$2:$J$1001,MATCH(EF!C758,A!$A$2:$A$1001,0))</f>
        <v>#N/A</v>
      </c>
      <c r="M758" s="29" t="e">
        <f t="array" ref="M758">INDEX(A!$K$2:$K$1001,MATCH(EF!C758,A!$A$2:$A$1001,0))</f>
        <v>#N/A</v>
      </c>
      <c r="N758" s="29" t="e">
        <f t="array" ref="N758">INDEX(A!$L$2:$L$1001,MATCH(EF!C758,A!$A$2:$A$1001,0))</f>
        <v>#N/A</v>
      </c>
      <c r="O758" s="30" t="e">
        <f t="shared" si="4"/>
        <v>#N/A</v>
      </c>
      <c r="P758" s="30" t="e">
        <f t="shared" si="5"/>
        <v>#N/A</v>
      </c>
      <c r="Q758" s="30" t="e">
        <f t="array" ref="Q758">IF(O758="7",IF(P758="000","Sin región al ser un intermunicipal",INDEX(B!$C$2:$C$126,MATCH(EF!P758,B!$A$2:$A$126,0))),"Sin región al ser un ente Estatal")</f>
        <v>#N/A</v>
      </c>
      <c r="R758" s="31" t="e">
        <f t="array" ref="R758">IF(O758="7",IF(P758="000","N/A",INDEX(B!$D$2:$D$126,MATCH(EF!P758,B!$A$2:$A$126,0))),B!$D$127)</f>
        <v>#N/A</v>
      </c>
      <c r="S758" s="31" t="e">
        <f t="array" ref="S758">IF(O758="7",IF(P758="000","N/A",INDEX(B!$E$2:$E$126,MATCH(EF!P758,B!$A$2:$A$126,0))),B!$E$127)</f>
        <v>#N/A</v>
      </c>
    </row>
    <row r="759" spans="1:19" ht="15.75" customHeight="1">
      <c r="A759" s="23">
        <f>COUNTIF(A!$A$2:$A$1001,"&lt;="&amp;A!A759)</f>
        <v>0</v>
      </c>
      <c r="B759" s="24">
        <v>758</v>
      </c>
      <c r="C759" s="29" t="e">
        <f t="array" ref="C759">INDEX(A!$A$2:$A$1001,MATCH(EF!B759,EF!$A$2:$A$1001,0))</f>
        <v>#N/A</v>
      </c>
      <c r="D759" s="29" t="e">
        <f t="array" ref="D759">INDEX(A!$B$2:$B$1001,MATCH(EF!C759,A!$A$2:$A$1001,0))</f>
        <v>#N/A</v>
      </c>
      <c r="E759" s="29" t="e">
        <f t="array" ref="E759">INDEX(A!$C$2:$C$1001,MATCH(EF!C759,A!$A$2:$A$1001,0))</f>
        <v>#N/A</v>
      </c>
      <c r="F759" s="29" t="e">
        <f t="array" ref="F759">INDEX(A!$D$2:$D$1001,MATCH(EF!C759,A!$A$2:$A$1001,0))</f>
        <v>#N/A</v>
      </c>
      <c r="G759" s="29" t="e">
        <f t="array" ref="G759">INDEX(A!$E$2:$E$1001,MATCH(EF!C759,A!$A$2:$A$1001,0))</f>
        <v>#N/A</v>
      </c>
      <c r="H759" s="29" t="e">
        <f t="array" ref="H759">INDEX(A!$F$2:$F$1001,MATCH(EF!C759,A!$A$2:$A$1001,0))</f>
        <v>#N/A</v>
      </c>
      <c r="I759" s="29" t="e">
        <f t="array" ref="I759">INDEX(A!$G$2:$G$1001,MATCH(EF!C759,A!$A$2:$A$1001,0))</f>
        <v>#N/A</v>
      </c>
      <c r="J759" s="29" t="e">
        <f t="array" ref="J759">INDEX(A!$H$2:$H$1001,MATCH(EF!C759,A!$A$2:$A$1001,0))</f>
        <v>#N/A</v>
      </c>
      <c r="K759" s="29" t="e">
        <f t="array" ref="K759">INDEX(A!$I$2:$I$1001,MATCH(EF!C759,A!$A$2:$A$1001,0))</f>
        <v>#N/A</v>
      </c>
      <c r="L759" s="29" t="e">
        <f t="array" ref="L759">INDEX(A!$J$2:$J$1001,MATCH(EF!C759,A!$A$2:$A$1001,0))</f>
        <v>#N/A</v>
      </c>
      <c r="M759" s="29" t="e">
        <f t="array" ref="M759">INDEX(A!$K$2:$K$1001,MATCH(EF!C759,A!$A$2:$A$1001,0))</f>
        <v>#N/A</v>
      </c>
      <c r="N759" s="29" t="e">
        <f t="array" ref="N759">INDEX(A!$L$2:$L$1001,MATCH(EF!C759,A!$A$2:$A$1001,0))</f>
        <v>#N/A</v>
      </c>
      <c r="O759" s="30" t="e">
        <f t="shared" si="4"/>
        <v>#N/A</v>
      </c>
      <c r="P759" s="30" t="e">
        <f t="shared" si="5"/>
        <v>#N/A</v>
      </c>
      <c r="Q759" s="30" t="e">
        <f t="array" ref="Q759">IF(O759="7",IF(P759="000","Sin región al ser un intermunicipal",INDEX(B!$C$2:$C$126,MATCH(EF!P759,B!$A$2:$A$126,0))),"Sin región al ser un ente Estatal")</f>
        <v>#N/A</v>
      </c>
      <c r="R759" s="31" t="e">
        <f t="array" ref="R759">IF(O759="7",IF(P759="000","N/A",INDEX(B!$D$2:$D$126,MATCH(EF!P759,B!$A$2:$A$126,0))),B!$D$127)</f>
        <v>#N/A</v>
      </c>
      <c r="S759" s="31" t="e">
        <f t="array" ref="S759">IF(O759="7",IF(P759="000","N/A",INDEX(B!$E$2:$E$126,MATCH(EF!P759,B!$A$2:$A$126,0))),B!$E$127)</f>
        <v>#N/A</v>
      </c>
    </row>
    <row r="760" spans="1:19" ht="15.75" customHeight="1">
      <c r="A760" s="23">
        <f>COUNTIF(A!$A$2:$A$1001,"&lt;="&amp;A!A760)</f>
        <v>0</v>
      </c>
      <c r="B760" s="24">
        <v>759</v>
      </c>
      <c r="C760" s="29" t="e">
        <f t="array" ref="C760">INDEX(A!$A$2:$A$1001,MATCH(EF!B760,EF!$A$2:$A$1001,0))</f>
        <v>#N/A</v>
      </c>
      <c r="D760" s="29" t="e">
        <f t="array" ref="D760">INDEX(A!$B$2:$B$1001,MATCH(EF!C760,A!$A$2:$A$1001,0))</f>
        <v>#N/A</v>
      </c>
      <c r="E760" s="29" t="e">
        <f t="array" ref="E760">INDEX(A!$C$2:$C$1001,MATCH(EF!C760,A!$A$2:$A$1001,0))</f>
        <v>#N/A</v>
      </c>
      <c r="F760" s="29" t="e">
        <f t="array" ref="F760">INDEX(A!$D$2:$D$1001,MATCH(EF!C760,A!$A$2:$A$1001,0))</f>
        <v>#N/A</v>
      </c>
      <c r="G760" s="29" t="e">
        <f t="array" ref="G760">INDEX(A!$E$2:$E$1001,MATCH(EF!C760,A!$A$2:$A$1001,0))</f>
        <v>#N/A</v>
      </c>
      <c r="H760" s="29" t="e">
        <f t="array" ref="H760">INDEX(A!$F$2:$F$1001,MATCH(EF!C760,A!$A$2:$A$1001,0))</f>
        <v>#N/A</v>
      </c>
      <c r="I760" s="29" t="e">
        <f t="array" ref="I760">INDEX(A!$G$2:$G$1001,MATCH(EF!C760,A!$A$2:$A$1001,0))</f>
        <v>#N/A</v>
      </c>
      <c r="J760" s="29" t="e">
        <f t="array" ref="J760">INDEX(A!$H$2:$H$1001,MATCH(EF!C760,A!$A$2:$A$1001,0))</f>
        <v>#N/A</v>
      </c>
      <c r="K760" s="29" t="e">
        <f t="array" ref="K760">INDEX(A!$I$2:$I$1001,MATCH(EF!C760,A!$A$2:$A$1001,0))</f>
        <v>#N/A</v>
      </c>
      <c r="L760" s="29" t="e">
        <f t="array" ref="L760">INDEX(A!$J$2:$J$1001,MATCH(EF!C760,A!$A$2:$A$1001,0))</f>
        <v>#N/A</v>
      </c>
      <c r="M760" s="29" t="e">
        <f t="array" ref="M760">INDEX(A!$K$2:$K$1001,MATCH(EF!C760,A!$A$2:$A$1001,0))</f>
        <v>#N/A</v>
      </c>
      <c r="N760" s="29" t="e">
        <f t="array" ref="N760">INDEX(A!$L$2:$L$1001,MATCH(EF!C760,A!$A$2:$A$1001,0))</f>
        <v>#N/A</v>
      </c>
      <c r="O760" s="30" t="e">
        <f t="shared" si="4"/>
        <v>#N/A</v>
      </c>
      <c r="P760" s="30" t="e">
        <f t="shared" si="5"/>
        <v>#N/A</v>
      </c>
      <c r="Q760" s="30" t="e">
        <f t="array" ref="Q760">IF(O760="7",IF(P760="000","Sin región al ser un intermunicipal",INDEX(B!$C$2:$C$126,MATCH(EF!P760,B!$A$2:$A$126,0))),"Sin región al ser un ente Estatal")</f>
        <v>#N/A</v>
      </c>
      <c r="R760" s="31" t="e">
        <f t="array" ref="R760">IF(O760="7",IF(P760="000","N/A",INDEX(B!$D$2:$D$126,MATCH(EF!P760,B!$A$2:$A$126,0))),B!$D$127)</f>
        <v>#N/A</v>
      </c>
      <c r="S760" s="31" t="e">
        <f t="array" ref="S760">IF(O760="7",IF(P760="000","N/A",INDEX(B!$E$2:$E$126,MATCH(EF!P760,B!$A$2:$A$126,0))),B!$E$127)</f>
        <v>#N/A</v>
      </c>
    </row>
    <row r="761" spans="1:19" ht="15.75" customHeight="1">
      <c r="A761" s="23">
        <f>COUNTIF(A!$A$2:$A$1001,"&lt;="&amp;A!A761)</f>
        <v>0</v>
      </c>
      <c r="B761" s="24">
        <v>760</v>
      </c>
      <c r="C761" s="29" t="e">
        <f t="array" ref="C761">INDEX(A!$A$2:$A$1001,MATCH(EF!B761,EF!$A$2:$A$1001,0))</f>
        <v>#N/A</v>
      </c>
      <c r="D761" s="29" t="e">
        <f t="array" ref="D761">INDEX(A!$B$2:$B$1001,MATCH(EF!C761,A!$A$2:$A$1001,0))</f>
        <v>#N/A</v>
      </c>
      <c r="E761" s="29" t="e">
        <f t="array" ref="E761">INDEX(A!$C$2:$C$1001,MATCH(EF!C761,A!$A$2:$A$1001,0))</f>
        <v>#N/A</v>
      </c>
      <c r="F761" s="29" t="e">
        <f t="array" ref="F761">INDEX(A!$D$2:$D$1001,MATCH(EF!C761,A!$A$2:$A$1001,0))</f>
        <v>#N/A</v>
      </c>
      <c r="G761" s="29" t="e">
        <f t="array" ref="G761">INDEX(A!$E$2:$E$1001,MATCH(EF!C761,A!$A$2:$A$1001,0))</f>
        <v>#N/A</v>
      </c>
      <c r="H761" s="29" t="e">
        <f t="array" ref="H761">INDEX(A!$F$2:$F$1001,MATCH(EF!C761,A!$A$2:$A$1001,0))</f>
        <v>#N/A</v>
      </c>
      <c r="I761" s="29" t="e">
        <f t="array" ref="I761">INDEX(A!$G$2:$G$1001,MATCH(EF!C761,A!$A$2:$A$1001,0))</f>
        <v>#N/A</v>
      </c>
      <c r="J761" s="29" t="e">
        <f t="array" ref="J761">INDEX(A!$H$2:$H$1001,MATCH(EF!C761,A!$A$2:$A$1001,0))</f>
        <v>#N/A</v>
      </c>
      <c r="K761" s="29" t="e">
        <f t="array" ref="K761">INDEX(A!$I$2:$I$1001,MATCH(EF!C761,A!$A$2:$A$1001,0))</f>
        <v>#N/A</v>
      </c>
      <c r="L761" s="29" t="e">
        <f t="array" ref="L761">INDEX(A!$J$2:$J$1001,MATCH(EF!C761,A!$A$2:$A$1001,0))</f>
        <v>#N/A</v>
      </c>
      <c r="M761" s="29" t="e">
        <f t="array" ref="M761">INDEX(A!$K$2:$K$1001,MATCH(EF!C761,A!$A$2:$A$1001,0))</f>
        <v>#N/A</v>
      </c>
      <c r="N761" s="29" t="e">
        <f t="array" ref="N761">INDEX(A!$L$2:$L$1001,MATCH(EF!C761,A!$A$2:$A$1001,0))</f>
        <v>#N/A</v>
      </c>
      <c r="O761" s="30" t="e">
        <f t="shared" si="4"/>
        <v>#N/A</v>
      </c>
      <c r="P761" s="30" t="e">
        <f t="shared" si="5"/>
        <v>#N/A</v>
      </c>
      <c r="Q761" s="30" t="e">
        <f t="array" ref="Q761">IF(O761="7",IF(P761="000","Sin región al ser un intermunicipal",INDEX(B!$C$2:$C$126,MATCH(EF!P761,B!$A$2:$A$126,0))),"Sin región al ser un ente Estatal")</f>
        <v>#N/A</v>
      </c>
      <c r="R761" s="31" t="e">
        <f t="array" ref="R761">IF(O761="7",IF(P761="000","N/A",INDEX(B!$D$2:$D$126,MATCH(EF!P761,B!$A$2:$A$126,0))),B!$D$127)</f>
        <v>#N/A</v>
      </c>
      <c r="S761" s="31" t="e">
        <f t="array" ref="S761">IF(O761="7",IF(P761="000","N/A",INDEX(B!$E$2:$E$126,MATCH(EF!P761,B!$A$2:$A$126,0))),B!$E$127)</f>
        <v>#N/A</v>
      </c>
    </row>
    <row r="762" spans="1:19" ht="15.75" customHeight="1">
      <c r="A762" s="23">
        <f>COUNTIF(A!$A$2:$A$1001,"&lt;="&amp;A!A762)</f>
        <v>0</v>
      </c>
      <c r="B762" s="24">
        <v>761</v>
      </c>
      <c r="C762" s="29" t="e">
        <f t="array" ref="C762">INDEX(A!$A$2:$A$1001,MATCH(EF!B762,EF!$A$2:$A$1001,0))</f>
        <v>#N/A</v>
      </c>
      <c r="D762" s="29" t="e">
        <f t="array" ref="D762">INDEX(A!$B$2:$B$1001,MATCH(EF!C762,A!$A$2:$A$1001,0))</f>
        <v>#N/A</v>
      </c>
      <c r="E762" s="29" t="e">
        <f t="array" ref="E762">INDEX(A!$C$2:$C$1001,MATCH(EF!C762,A!$A$2:$A$1001,0))</f>
        <v>#N/A</v>
      </c>
      <c r="F762" s="29" t="e">
        <f t="array" ref="F762">INDEX(A!$D$2:$D$1001,MATCH(EF!C762,A!$A$2:$A$1001,0))</f>
        <v>#N/A</v>
      </c>
      <c r="G762" s="29" t="e">
        <f t="array" ref="G762">INDEX(A!$E$2:$E$1001,MATCH(EF!C762,A!$A$2:$A$1001,0))</f>
        <v>#N/A</v>
      </c>
      <c r="H762" s="29" t="e">
        <f t="array" ref="H762">INDEX(A!$F$2:$F$1001,MATCH(EF!C762,A!$A$2:$A$1001,0))</f>
        <v>#N/A</v>
      </c>
      <c r="I762" s="29" t="e">
        <f t="array" ref="I762">INDEX(A!$G$2:$G$1001,MATCH(EF!C762,A!$A$2:$A$1001,0))</f>
        <v>#N/A</v>
      </c>
      <c r="J762" s="29" t="e">
        <f t="array" ref="J762">INDEX(A!$H$2:$H$1001,MATCH(EF!C762,A!$A$2:$A$1001,0))</f>
        <v>#N/A</v>
      </c>
      <c r="K762" s="29" t="e">
        <f t="array" ref="K762">INDEX(A!$I$2:$I$1001,MATCH(EF!C762,A!$A$2:$A$1001,0))</f>
        <v>#N/A</v>
      </c>
      <c r="L762" s="29" t="e">
        <f t="array" ref="L762">INDEX(A!$J$2:$J$1001,MATCH(EF!C762,A!$A$2:$A$1001,0))</f>
        <v>#N/A</v>
      </c>
      <c r="M762" s="29" t="e">
        <f t="array" ref="M762">INDEX(A!$K$2:$K$1001,MATCH(EF!C762,A!$A$2:$A$1001,0))</f>
        <v>#N/A</v>
      </c>
      <c r="N762" s="29" t="e">
        <f t="array" ref="N762">INDEX(A!$L$2:$L$1001,MATCH(EF!C762,A!$A$2:$A$1001,0))</f>
        <v>#N/A</v>
      </c>
      <c r="O762" s="30" t="e">
        <f t="shared" si="4"/>
        <v>#N/A</v>
      </c>
      <c r="P762" s="30" t="e">
        <f t="shared" si="5"/>
        <v>#N/A</v>
      </c>
      <c r="Q762" s="30" t="e">
        <f t="array" ref="Q762">IF(O762="7",IF(P762="000","Sin región al ser un intermunicipal",INDEX(B!$C$2:$C$126,MATCH(EF!P762,B!$A$2:$A$126,0))),"Sin región al ser un ente Estatal")</f>
        <v>#N/A</v>
      </c>
      <c r="R762" s="31" t="e">
        <f t="array" ref="R762">IF(O762="7",IF(P762="000","N/A",INDEX(B!$D$2:$D$126,MATCH(EF!P762,B!$A$2:$A$126,0))),B!$D$127)</f>
        <v>#N/A</v>
      </c>
      <c r="S762" s="31" t="e">
        <f t="array" ref="S762">IF(O762="7",IF(P762="000","N/A",INDEX(B!$E$2:$E$126,MATCH(EF!P762,B!$A$2:$A$126,0))),B!$E$127)</f>
        <v>#N/A</v>
      </c>
    </row>
    <row r="763" spans="1:19" ht="15.75" customHeight="1">
      <c r="A763" s="23">
        <f>COUNTIF(A!$A$2:$A$1001,"&lt;="&amp;A!A763)</f>
        <v>0</v>
      </c>
      <c r="B763" s="24">
        <v>762</v>
      </c>
      <c r="C763" s="29" t="e">
        <f t="array" ref="C763">INDEX(A!$A$2:$A$1001,MATCH(EF!B763,EF!$A$2:$A$1001,0))</f>
        <v>#N/A</v>
      </c>
      <c r="D763" s="29" t="e">
        <f t="array" ref="D763">INDEX(A!$B$2:$B$1001,MATCH(EF!C763,A!$A$2:$A$1001,0))</f>
        <v>#N/A</v>
      </c>
      <c r="E763" s="29" t="e">
        <f t="array" ref="E763">INDEX(A!$C$2:$C$1001,MATCH(EF!C763,A!$A$2:$A$1001,0))</f>
        <v>#N/A</v>
      </c>
      <c r="F763" s="29" t="e">
        <f t="array" ref="F763">INDEX(A!$D$2:$D$1001,MATCH(EF!C763,A!$A$2:$A$1001,0))</f>
        <v>#N/A</v>
      </c>
      <c r="G763" s="29" t="e">
        <f t="array" ref="G763">INDEX(A!$E$2:$E$1001,MATCH(EF!C763,A!$A$2:$A$1001,0))</f>
        <v>#N/A</v>
      </c>
      <c r="H763" s="29" t="e">
        <f t="array" ref="H763">INDEX(A!$F$2:$F$1001,MATCH(EF!C763,A!$A$2:$A$1001,0))</f>
        <v>#N/A</v>
      </c>
      <c r="I763" s="29" t="e">
        <f t="array" ref="I763">INDEX(A!$G$2:$G$1001,MATCH(EF!C763,A!$A$2:$A$1001,0))</f>
        <v>#N/A</v>
      </c>
      <c r="J763" s="29" t="e">
        <f t="array" ref="J763">INDEX(A!$H$2:$H$1001,MATCH(EF!C763,A!$A$2:$A$1001,0))</f>
        <v>#N/A</v>
      </c>
      <c r="K763" s="29" t="e">
        <f t="array" ref="K763">INDEX(A!$I$2:$I$1001,MATCH(EF!C763,A!$A$2:$A$1001,0))</f>
        <v>#N/A</v>
      </c>
      <c r="L763" s="29" t="e">
        <f t="array" ref="L763">INDEX(A!$J$2:$J$1001,MATCH(EF!C763,A!$A$2:$A$1001,0))</f>
        <v>#N/A</v>
      </c>
      <c r="M763" s="29" t="e">
        <f t="array" ref="M763">INDEX(A!$K$2:$K$1001,MATCH(EF!C763,A!$A$2:$A$1001,0))</f>
        <v>#N/A</v>
      </c>
      <c r="N763" s="29" t="e">
        <f t="array" ref="N763">INDEX(A!$L$2:$L$1001,MATCH(EF!C763,A!$A$2:$A$1001,0))</f>
        <v>#N/A</v>
      </c>
      <c r="O763" s="30" t="e">
        <f t="shared" si="4"/>
        <v>#N/A</v>
      </c>
      <c r="P763" s="30" t="e">
        <f t="shared" si="5"/>
        <v>#N/A</v>
      </c>
      <c r="Q763" s="30" t="e">
        <f t="array" ref="Q763">IF(O763="7",IF(P763="000","Sin región al ser un intermunicipal",INDEX(B!$C$2:$C$126,MATCH(EF!P763,B!$A$2:$A$126,0))),"Sin región al ser un ente Estatal")</f>
        <v>#N/A</v>
      </c>
      <c r="R763" s="31" t="e">
        <f t="array" ref="R763">IF(O763="7",IF(P763="000","N/A",INDEX(B!$D$2:$D$126,MATCH(EF!P763,B!$A$2:$A$126,0))),B!$D$127)</f>
        <v>#N/A</v>
      </c>
      <c r="S763" s="31" t="e">
        <f t="array" ref="S763">IF(O763="7",IF(P763="000","N/A",INDEX(B!$E$2:$E$126,MATCH(EF!P763,B!$A$2:$A$126,0))),B!$E$127)</f>
        <v>#N/A</v>
      </c>
    </row>
    <row r="764" spans="1:19" ht="15.75" customHeight="1">
      <c r="A764" s="23">
        <f>COUNTIF(A!$A$2:$A$1001,"&lt;="&amp;A!A764)</f>
        <v>0</v>
      </c>
      <c r="B764" s="24">
        <v>763</v>
      </c>
      <c r="C764" s="29" t="e">
        <f t="array" ref="C764">INDEX(A!$A$2:$A$1001,MATCH(EF!B764,EF!$A$2:$A$1001,0))</f>
        <v>#N/A</v>
      </c>
      <c r="D764" s="29" t="e">
        <f t="array" ref="D764">INDEX(A!$B$2:$B$1001,MATCH(EF!C764,A!$A$2:$A$1001,0))</f>
        <v>#N/A</v>
      </c>
      <c r="E764" s="29" t="e">
        <f t="array" ref="E764">INDEX(A!$C$2:$C$1001,MATCH(EF!C764,A!$A$2:$A$1001,0))</f>
        <v>#N/A</v>
      </c>
      <c r="F764" s="29" t="e">
        <f t="array" ref="F764">INDEX(A!$D$2:$D$1001,MATCH(EF!C764,A!$A$2:$A$1001,0))</f>
        <v>#N/A</v>
      </c>
      <c r="G764" s="29" t="e">
        <f t="array" ref="G764">INDEX(A!$E$2:$E$1001,MATCH(EF!C764,A!$A$2:$A$1001,0))</f>
        <v>#N/A</v>
      </c>
      <c r="H764" s="29" t="e">
        <f t="array" ref="H764">INDEX(A!$F$2:$F$1001,MATCH(EF!C764,A!$A$2:$A$1001,0))</f>
        <v>#N/A</v>
      </c>
      <c r="I764" s="29" t="e">
        <f t="array" ref="I764">INDEX(A!$G$2:$G$1001,MATCH(EF!C764,A!$A$2:$A$1001,0))</f>
        <v>#N/A</v>
      </c>
      <c r="J764" s="29" t="e">
        <f t="array" ref="J764">INDEX(A!$H$2:$H$1001,MATCH(EF!C764,A!$A$2:$A$1001,0))</f>
        <v>#N/A</v>
      </c>
      <c r="K764" s="29" t="e">
        <f t="array" ref="K764">INDEX(A!$I$2:$I$1001,MATCH(EF!C764,A!$A$2:$A$1001,0))</f>
        <v>#N/A</v>
      </c>
      <c r="L764" s="29" t="e">
        <f t="array" ref="L764">INDEX(A!$J$2:$J$1001,MATCH(EF!C764,A!$A$2:$A$1001,0))</f>
        <v>#N/A</v>
      </c>
      <c r="M764" s="29" t="e">
        <f t="array" ref="M764">INDEX(A!$K$2:$K$1001,MATCH(EF!C764,A!$A$2:$A$1001,0))</f>
        <v>#N/A</v>
      </c>
      <c r="N764" s="29" t="e">
        <f t="array" ref="N764">INDEX(A!$L$2:$L$1001,MATCH(EF!C764,A!$A$2:$A$1001,0))</f>
        <v>#N/A</v>
      </c>
      <c r="O764" s="30" t="e">
        <f t="shared" si="4"/>
        <v>#N/A</v>
      </c>
      <c r="P764" s="30" t="e">
        <f t="shared" si="5"/>
        <v>#N/A</v>
      </c>
      <c r="Q764" s="30" t="e">
        <f t="array" ref="Q764">IF(O764="7",IF(P764="000","Sin región al ser un intermunicipal",INDEX(B!$C$2:$C$126,MATCH(EF!P764,B!$A$2:$A$126,0))),"Sin región al ser un ente Estatal")</f>
        <v>#N/A</v>
      </c>
      <c r="R764" s="31" t="e">
        <f t="array" ref="R764">IF(O764="7",IF(P764="000","N/A",INDEX(B!$D$2:$D$126,MATCH(EF!P764,B!$A$2:$A$126,0))),B!$D$127)</f>
        <v>#N/A</v>
      </c>
      <c r="S764" s="31" t="e">
        <f t="array" ref="S764">IF(O764="7",IF(P764="000","N/A",INDEX(B!$E$2:$E$126,MATCH(EF!P764,B!$A$2:$A$126,0))),B!$E$127)</f>
        <v>#N/A</v>
      </c>
    </row>
    <row r="765" spans="1:19" ht="15.75" customHeight="1">
      <c r="A765" s="23">
        <f>COUNTIF(A!$A$2:$A$1001,"&lt;="&amp;A!A765)</f>
        <v>0</v>
      </c>
      <c r="B765" s="24">
        <v>764</v>
      </c>
      <c r="C765" s="29" t="e">
        <f t="array" ref="C765">INDEX(A!$A$2:$A$1001,MATCH(EF!B765,EF!$A$2:$A$1001,0))</f>
        <v>#N/A</v>
      </c>
      <c r="D765" s="29" t="e">
        <f t="array" ref="D765">INDEX(A!$B$2:$B$1001,MATCH(EF!C765,A!$A$2:$A$1001,0))</f>
        <v>#N/A</v>
      </c>
      <c r="E765" s="29" t="e">
        <f t="array" ref="E765">INDEX(A!$C$2:$C$1001,MATCH(EF!C765,A!$A$2:$A$1001,0))</f>
        <v>#N/A</v>
      </c>
      <c r="F765" s="29" t="e">
        <f t="array" ref="F765">INDEX(A!$D$2:$D$1001,MATCH(EF!C765,A!$A$2:$A$1001,0))</f>
        <v>#N/A</v>
      </c>
      <c r="G765" s="29" t="e">
        <f t="array" ref="G765">INDEX(A!$E$2:$E$1001,MATCH(EF!C765,A!$A$2:$A$1001,0))</f>
        <v>#N/A</v>
      </c>
      <c r="H765" s="29" t="e">
        <f t="array" ref="H765">INDEX(A!$F$2:$F$1001,MATCH(EF!C765,A!$A$2:$A$1001,0))</f>
        <v>#N/A</v>
      </c>
      <c r="I765" s="29" t="e">
        <f t="array" ref="I765">INDEX(A!$G$2:$G$1001,MATCH(EF!C765,A!$A$2:$A$1001,0))</f>
        <v>#N/A</v>
      </c>
      <c r="J765" s="29" t="e">
        <f t="array" ref="J765">INDEX(A!$H$2:$H$1001,MATCH(EF!C765,A!$A$2:$A$1001,0))</f>
        <v>#N/A</v>
      </c>
      <c r="K765" s="29" t="e">
        <f t="array" ref="K765">INDEX(A!$I$2:$I$1001,MATCH(EF!C765,A!$A$2:$A$1001,0))</f>
        <v>#N/A</v>
      </c>
      <c r="L765" s="29" t="e">
        <f t="array" ref="L765">INDEX(A!$J$2:$J$1001,MATCH(EF!C765,A!$A$2:$A$1001,0))</f>
        <v>#N/A</v>
      </c>
      <c r="M765" s="29" t="e">
        <f t="array" ref="M765">INDEX(A!$K$2:$K$1001,MATCH(EF!C765,A!$A$2:$A$1001,0))</f>
        <v>#N/A</v>
      </c>
      <c r="N765" s="29" t="e">
        <f t="array" ref="N765">INDEX(A!$L$2:$L$1001,MATCH(EF!C765,A!$A$2:$A$1001,0))</f>
        <v>#N/A</v>
      </c>
      <c r="O765" s="30" t="e">
        <f t="shared" si="4"/>
        <v>#N/A</v>
      </c>
      <c r="P765" s="30" t="e">
        <f t="shared" si="5"/>
        <v>#N/A</v>
      </c>
      <c r="Q765" s="30" t="e">
        <f t="array" ref="Q765">IF(O765="7",IF(P765="000","Sin región al ser un intermunicipal",INDEX(B!$C$2:$C$126,MATCH(EF!P765,B!$A$2:$A$126,0))),"Sin región al ser un ente Estatal")</f>
        <v>#N/A</v>
      </c>
      <c r="R765" s="31" t="e">
        <f t="array" ref="R765">IF(O765="7",IF(P765="000","N/A",INDEX(B!$D$2:$D$126,MATCH(EF!P765,B!$A$2:$A$126,0))),B!$D$127)</f>
        <v>#N/A</v>
      </c>
      <c r="S765" s="31" t="e">
        <f t="array" ref="S765">IF(O765="7",IF(P765="000","N/A",INDEX(B!$E$2:$E$126,MATCH(EF!P765,B!$A$2:$A$126,0))),B!$E$127)</f>
        <v>#N/A</v>
      </c>
    </row>
    <row r="766" spans="1:19" ht="15.75" customHeight="1">
      <c r="A766" s="23">
        <f>COUNTIF(A!$A$2:$A$1001,"&lt;="&amp;A!A766)</f>
        <v>0</v>
      </c>
      <c r="B766" s="24">
        <v>765</v>
      </c>
      <c r="C766" s="29" t="e">
        <f t="array" ref="C766">INDEX(A!$A$2:$A$1001,MATCH(EF!B766,EF!$A$2:$A$1001,0))</f>
        <v>#N/A</v>
      </c>
      <c r="D766" s="29" t="e">
        <f t="array" ref="D766">INDEX(A!$B$2:$B$1001,MATCH(EF!C766,A!$A$2:$A$1001,0))</f>
        <v>#N/A</v>
      </c>
      <c r="E766" s="29" t="e">
        <f t="array" ref="E766">INDEX(A!$C$2:$C$1001,MATCH(EF!C766,A!$A$2:$A$1001,0))</f>
        <v>#N/A</v>
      </c>
      <c r="F766" s="29" t="e">
        <f t="array" ref="F766">INDEX(A!$D$2:$D$1001,MATCH(EF!C766,A!$A$2:$A$1001,0))</f>
        <v>#N/A</v>
      </c>
      <c r="G766" s="29" t="e">
        <f t="array" ref="G766">INDEX(A!$E$2:$E$1001,MATCH(EF!C766,A!$A$2:$A$1001,0))</f>
        <v>#N/A</v>
      </c>
      <c r="H766" s="29" t="e">
        <f t="array" ref="H766">INDEX(A!$F$2:$F$1001,MATCH(EF!C766,A!$A$2:$A$1001,0))</f>
        <v>#N/A</v>
      </c>
      <c r="I766" s="29" t="e">
        <f t="array" ref="I766">INDEX(A!$G$2:$G$1001,MATCH(EF!C766,A!$A$2:$A$1001,0))</f>
        <v>#N/A</v>
      </c>
      <c r="J766" s="29" t="e">
        <f t="array" ref="J766">INDEX(A!$H$2:$H$1001,MATCH(EF!C766,A!$A$2:$A$1001,0))</f>
        <v>#N/A</v>
      </c>
      <c r="K766" s="29" t="e">
        <f t="array" ref="K766">INDEX(A!$I$2:$I$1001,MATCH(EF!C766,A!$A$2:$A$1001,0))</f>
        <v>#N/A</v>
      </c>
      <c r="L766" s="29" t="e">
        <f t="array" ref="L766">INDEX(A!$J$2:$J$1001,MATCH(EF!C766,A!$A$2:$A$1001,0))</f>
        <v>#N/A</v>
      </c>
      <c r="M766" s="29" t="e">
        <f t="array" ref="M766">INDEX(A!$K$2:$K$1001,MATCH(EF!C766,A!$A$2:$A$1001,0))</f>
        <v>#N/A</v>
      </c>
      <c r="N766" s="29" t="e">
        <f t="array" ref="N766">INDEX(A!$L$2:$L$1001,MATCH(EF!C766,A!$A$2:$A$1001,0))</f>
        <v>#N/A</v>
      </c>
      <c r="O766" s="30" t="e">
        <f t="shared" si="4"/>
        <v>#N/A</v>
      </c>
      <c r="P766" s="30" t="e">
        <f t="shared" si="5"/>
        <v>#N/A</v>
      </c>
      <c r="Q766" s="30" t="e">
        <f t="array" ref="Q766">IF(O766="7",IF(P766="000","Sin región al ser un intermunicipal",INDEX(B!$C$2:$C$126,MATCH(EF!P766,B!$A$2:$A$126,0))),"Sin región al ser un ente Estatal")</f>
        <v>#N/A</v>
      </c>
      <c r="R766" s="31" t="e">
        <f t="array" ref="R766">IF(O766="7",IF(P766="000","N/A",INDEX(B!$D$2:$D$126,MATCH(EF!P766,B!$A$2:$A$126,0))),B!$D$127)</f>
        <v>#N/A</v>
      </c>
      <c r="S766" s="31" t="e">
        <f t="array" ref="S766">IF(O766="7",IF(P766="000","N/A",INDEX(B!$E$2:$E$126,MATCH(EF!P766,B!$A$2:$A$126,0))),B!$E$127)</f>
        <v>#N/A</v>
      </c>
    </row>
    <row r="767" spans="1:19" ht="15.75" customHeight="1">
      <c r="A767" s="23">
        <f>COUNTIF(A!$A$2:$A$1001,"&lt;="&amp;A!A767)</f>
        <v>0</v>
      </c>
      <c r="B767" s="24">
        <v>766</v>
      </c>
      <c r="C767" s="29" t="e">
        <f t="array" ref="C767">INDEX(A!$A$2:$A$1001,MATCH(EF!B767,EF!$A$2:$A$1001,0))</f>
        <v>#N/A</v>
      </c>
      <c r="D767" s="29" t="e">
        <f t="array" ref="D767">INDEX(A!$B$2:$B$1001,MATCH(EF!C767,A!$A$2:$A$1001,0))</f>
        <v>#N/A</v>
      </c>
      <c r="E767" s="29" t="e">
        <f t="array" ref="E767">INDEX(A!$C$2:$C$1001,MATCH(EF!C767,A!$A$2:$A$1001,0))</f>
        <v>#N/A</v>
      </c>
      <c r="F767" s="29" t="e">
        <f t="array" ref="F767">INDEX(A!$D$2:$D$1001,MATCH(EF!C767,A!$A$2:$A$1001,0))</f>
        <v>#N/A</v>
      </c>
      <c r="G767" s="29" t="e">
        <f t="array" ref="G767">INDEX(A!$E$2:$E$1001,MATCH(EF!C767,A!$A$2:$A$1001,0))</f>
        <v>#N/A</v>
      </c>
      <c r="H767" s="29" t="e">
        <f t="array" ref="H767">INDEX(A!$F$2:$F$1001,MATCH(EF!C767,A!$A$2:$A$1001,0))</f>
        <v>#N/A</v>
      </c>
      <c r="I767" s="29" t="e">
        <f t="array" ref="I767">INDEX(A!$G$2:$G$1001,MATCH(EF!C767,A!$A$2:$A$1001,0))</f>
        <v>#N/A</v>
      </c>
      <c r="J767" s="29" t="e">
        <f t="array" ref="J767">INDEX(A!$H$2:$H$1001,MATCH(EF!C767,A!$A$2:$A$1001,0))</f>
        <v>#N/A</v>
      </c>
      <c r="K767" s="29" t="e">
        <f t="array" ref="K767">INDEX(A!$I$2:$I$1001,MATCH(EF!C767,A!$A$2:$A$1001,0))</f>
        <v>#N/A</v>
      </c>
      <c r="L767" s="29" t="e">
        <f t="array" ref="L767">INDEX(A!$J$2:$J$1001,MATCH(EF!C767,A!$A$2:$A$1001,0))</f>
        <v>#N/A</v>
      </c>
      <c r="M767" s="29" t="e">
        <f t="array" ref="M767">INDEX(A!$K$2:$K$1001,MATCH(EF!C767,A!$A$2:$A$1001,0))</f>
        <v>#N/A</v>
      </c>
      <c r="N767" s="29" t="e">
        <f t="array" ref="N767">INDEX(A!$L$2:$L$1001,MATCH(EF!C767,A!$A$2:$A$1001,0))</f>
        <v>#N/A</v>
      </c>
      <c r="O767" s="30" t="e">
        <f t="shared" ref="O767:O1001" si="6">MID(M767,1,1)</f>
        <v>#N/A</v>
      </c>
      <c r="P767" s="30" t="e">
        <f t="shared" ref="P767:P1001" si="7">MID(M767,2,3)</f>
        <v>#N/A</v>
      </c>
      <c r="Q767" s="30" t="e">
        <f t="array" ref="Q767">IF(O767="7",IF(P767="000","Sin región al ser un intermunicipal",INDEX(B!$C$2:$C$126,MATCH(EF!P767,B!$A$2:$A$126,0))),"Sin región al ser un ente Estatal")</f>
        <v>#N/A</v>
      </c>
      <c r="R767" s="31" t="e">
        <f t="array" ref="R767">IF(O767="7",IF(P767="000","N/A",INDEX(B!$D$2:$D$126,MATCH(EF!P767,B!$A$2:$A$126,0))),B!$D$127)</f>
        <v>#N/A</v>
      </c>
      <c r="S767" s="31" t="e">
        <f t="array" ref="S767">IF(O767="7",IF(P767="000","N/A",INDEX(B!$E$2:$E$126,MATCH(EF!P767,B!$A$2:$A$126,0))),B!$E$127)</f>
        <v>#N/A</v>
      </c>
    </row>
    <row r="768" spans="1:19" ht="15.75" customHeight="1">
      <c r="A768" s="23">
        <f>COUNTIF(A!$A$2:$A$1001,"&lt;="&amp;A!A768)</f>
        <v>0</v>
      </c>
      <c r="B768" s="24">
        <v>767</v>
      </c>
      <c r="C768" s="29" t="e">
        <f t="array" ref="C768">INDEX(A!$A$2:$A$1001,MATCH(EF!B768,EF!$A$2:$A$1001,0))</f>
        <v>#N/A</v>
      </c>
      <c r="D768" s="29" t="e">
        <f t="array" ref="D768">INDEX(A!$B$2:$B$1001,MATCH(EF!C768,A!$A$2:$A$1001,0))</f>
        <v>#N/A</v>
      </c>
      <c r="E768" s="29" t="e">
        <f t="array" ref="E768">INDEX(A!$C$2:$C$1001,MATCH(EF!C768,A!$A$2:$A$1001,0))</f>
        <v>#N/A</v>
      </c>
      <c r="F768" s="29" t="e">
        <f t="array" ref="F768">INDEX(A!$D$2:$D$1001,MATCH(EF!C768,A!$A$2:$A$1001,0))</f>
        <v>#N/A</v>
      </c>
      <c r="G768" s="29" t="e">
        <f t="array" ref="G768">INDEX(A!$E$2:$E$1001,MATCH(EF!C768,A!$A$2:$A$1001,0))</f>
        <v>#N/A</v>
      </c>
      <c r="H768" s="29" t="e">
        <f t="array" ref="H768">INDEX(A!$F$2:$F$1001,MATCH(EF!C768,A!$A$2:$A$1001,0))</f>
        <v>#N/A</v>
      </c>
      <c r="I768" s="29" t="e">
        <f t="array" ref="I768">INDEX(A!$G$2:$G$1001,MATCH(EF!C768,A!$A$2:$A$1001,0))</f>
        <v>#N/A</v>
      </c>
      <c r="J768" s="29" t="e">
        <f t="array" ref="J768">INDEX(A!$H$2:$H$1001,MATCH(EF!C768,A!$A$2:$A$1001,0))</f>
        <v>#N/A</v>
      </c>
      <c r="K768" s="29" t="e">
        <f t="array" ref="K768">INDEX(A!$I$2:$I$1001,MATCH(EF!C768,A!$A$2:$A$1001,0))</f>
        <v>#N/A</v>
      </c>
      <c r="L768" s="29" t="e">
        <f t="array" ref="L768">INDEX(A!$J$2:$J$1001,MATCH(EF!C768,A!$A$2:$A$1001,0))</f>
        <v>#N/A</v>
      </c>
      <c r="M768" s="29" t="e">
        <f t="array" ref="M768">INDEX(A!$K$2:$K$1001,MATCH(EF!C768,A!$A$2:$A$1001,0))</f>
        <v>#N/A</v>
      </c>
      <c r="N768" s="29" t="e">
        <f t="array" ref="N768">INDEX(A!$L$2:$L$1001,MATCH(EF!C768,A!$A$2:$A$1001,0))</f>
        <v>#N/A</v>
      </c>
      <c r="O768" s="30" t="e">
        <f t="shared" si="6"/>
        <v>#N/A</v>
      </c>
      <c r="P768" s="30" t="e">
        <f t="shared" si="7"/>
        <v>#N/A</v>
      </c>
      <c r="Q768" s="30" t="e">
        <f t="array" ref="Q768">IF(O768="7",IF(P768="000","Sin región al ser un intermunicipal",INDEX(B!$C$2:$C$126,MATCH(EF!P768,B!$A$2:$A$126,0))),"Sin región al ser un ente Estatal")</f>
        <v>#N/A</v>
      </c>
      <c r="R768" s="31" t="e">
        <f t="array" ref="R768">IF(O768="7",IF(P768="000","N/A",INDEX(B!$D$2:$D$126,MATCH(EF!P768,B!$A$2:$A$126,0))),B!$D$127)</f>
        <v>#N/A</v>
      </c>
      <c r="S768" s="31" t="e">
        <f t="array" ref="S768">IF(O768="7",IF(P768="000","N/A",INDEX(B!$E$2:$E$126,MATCH(EF!P768,B!$A$2:$A$126,0))),B!$E$127)</f>
        <v>#N/A</v>
      </c>
    </row>
    <row r="769" spans="1:19" ht="15.75" customHeight="1">
      <c r="A769" s="23">
        <f>COUNTIF(A!$A$2:$A$1001,"&lt;="&amp;A!A769)</f>
        <v>0</v>
      </c>
      <c r="B769" s="24">
        <v>768</v>
      </c>
      <c r="C769" s="29" t="e">
        <f t="array" ref="C769">INDEX(A!$A$2:$A$1001,MATCH(EF!B769,EF!$A$2:$A$1001,0))</f>
        <v>#N/A</v>
      </c>
      <c r="D769" s="29" t="e">
        <f t="array" ref="D769">INDEX(A!$B$2:$B$1001,MATCH(EF!C769,A!$A$2:$A$1001,0))</f>
        <v>#N/A</v>
      </c>
      <c r="E769" s="29" t="e">
        <f t="array" ref="E769">INDEX(A!$C$2:$C$1001,MATCH(EF!C769,A!$A$2:$A$1001,0))</f>
        <v>#N/A</v>
      </c>
      <c r="F769" s="29" t="e">
        <f t="array" ref="F769">INDEX(A!$D$2:$D$1001,MATCH(EF!C769,A!$A$2:$A$1001,0))</f>
        <v>#N/A</v>
      </c>
      <c r="G769" s="29" t="e">
        <f t="array" ref="G769">INDEX(A!$E$2:$E$1001,MATCH(EF!C769,A!$A$2:$A$1001,0))</f>
        <v>#N/A</v>
      </c>
      <c r="H769" s="29" t="e">
        <f t="array" ref="H769">INDEX(A!$F$2:$F$1001,MATCH(EF!C769,A!$A$2:$A$1001,0))</f>
        <v>#N/A</v>
      </c>
      <c r="I769" s="29" t="e">
        <f t="array" ref="I769">INDEX(A!$G$2:$G$1001,MATCH(EF!C769,A!$A$2:$A$1001,0))</f>
        <v>#N/A</v>
      </c>
      <c r="J769" s="29" t="e">
        <f t="array" ref="J769">INDEX(A!$H$2:$H$1001,MATCH(EF!C769,A!$A$2:$A$1001,0))</f>
        <v>#N/A</v>
      </c>
      <c r="K769" s="29" t="e">
        <f t="array" ref="K769">INDEX(A!$I$2:$I$1001,MATCH(EF!C769,A!$A$2:$A$1001,0))</f>
        <v>#N/A</v>
      </c>
      <c r="L769" s="29" t="e">
        <f t="array" ref="L769">INDEX(A!$J$2:$J$1001,MATCH(EF!C769,A!$A$2:$A$1001,0))</f>
        <v>#N/A</v>
      </c>
      <c r="M769" s="29" t="e">
        <f t="array" ref="M769">INDEX(A!$K$2:$K$1001,MATCH(EF!C769,A!$A$2:$A$1001,0))</f>
        <v>#N/A</v>
      </c>
      <c r="N769" s="29" t="e">
        <f t="array" ref="N769">INDEX(A!$L$2:$L$1001,MATCH(EF!C769,A!$A$2:$A$1001,0))</f>
        <v>#N/A</v>
      </c>
      <c r="O769" s="30" t="e">
        <f t="shared" si="6"/>
        <v>#N/A</v>
      </c>
      <c r="P769" s="30" t="e">
        <f t="shared" si="7"/>
        <v>#N/A</v>
      </c>
      <c r="Q769" s="30" t="e">
        <f t="array" ref="Q769">IF(O769="7",IF(P769="000","Sin región al ser un intermunicipal",INDEX(B!$C$2:$C$126,MATCH(EF!P769,B!$A$2:$A$126,0))),"Sin región al ser un ente Estatal")</f>
        <v>#N/A</v>
      </c>
      <c r="R769" s="31" t="e">
        <f t="array" ref="R769">IF(O769="7",IF(P769="000","N/A",INDEX(B!$D$2:$D$126,MATCH(EF!P769,B!$A$2:$A$126,0))),B!$D$127)</f>
        <v>#N/A</v>
      </c>
      <c r="S769" s="31" t="e">
        <f t="array" ref="S769">IF(O769="7",IF(P769="000","N/A",INDEX(B!$E$2:$E$126,MATCH(EF!P769,B!$A$2:$A$126,0))),B!$E$127)</f>
        <v>#N/A</v>
      </c>
    </row>
    <row r="770" spans="1:19" ht="15.75" customHeight="1">
      <c r="A770" s="23">
        <f>COUNTIF(A!$A$2:$A$1001,"&lt;="&amp;A!A770)</f>
        <v>0</v>
      </c>
      <c r="B770" s="24">
        <v>769</v>
      </c>
      <c r="C770" s="29" t="e">
        <f t="array" ref="C770">INDEX(A!$A$2:$A$1001,MATCH(EF!B770,EF!$A$2:$A$1001,0))</f>
        <v>#N/A</v>
      </c>
      <c r="D770" s="29" t="e">
        <f t="array" ref="D770">INDEX(A!$B$2:$B$1001,MATCH(EF!C770,A!$A$2:$A$1001,0))</f>
        <v>#N/A</v>
      </c>
      <c r="E770" s="29" t="e">
        <f t="array" ref="E770">INDEX(A!$C$2:$C$1001,MATCH(EF!C770,A!$A$2:$A$1001,0))</f>
        <v>#N/A</v>
      </c>
      <c r="F770" s="29" t="e">
        <f t="array" ref="F770">INDEX(A!$D$2:$D$1001,MATCH(EF!C770,A!$A$2:$A$1001,0))</f>
        <v>#N/A</v>
      </c>
      <c r="G770" s="29" t="e">
        <f t="array" ref="G770">INDEX(A!$E$2:$E$1001,MATCH(EF!C770,A!$A$2:$A$1001,0))</f>
        <v>#N/A</v>
      </c>
      <c r="H770" s="29" t="e">
        <f t="array" ref="H770">INDEX(A!$F$2:$F$1001,MATCH(EF!C770,A!$A$2:$A$1001,0))</f>
        <v>#N/A</v>
      </c>
      <c r="I770" s="29" t="e">
        <f t="array" ref="I770">INDEX(A!$G$2:$G$1001,MATCH(EF!C770,A!$A$2:$A$1001,0))</f>
        <v>#N/A</v>
      </c>
      <c r="J770" s="29" t="e">
        <f t="array" ref="J770">INDEX(A!$H$2:$H$1001,MATCH(EF!C770,A!$A$2:$A$1001,0))</f>
        <v>#N/A</v>
      </c>
      <c r="K770" s="29" t="e">
        <f t="array" ref="K770">INDEX(A!$I$2:$I$1001,MATCH(EF!C770,A!$A$2:$A$1001,0))</f>
        <v>#N/A</v>
      </c>
      <c r="L770" s="29" t="e">
        <f t="array" ref="L770">INDEX(A!$J$2:$J$1001,MATCH(EF!C770,A!$A$2:$A$1001,0))</f>
        <v>#N/A</v>
      </c>
      <c r="M770" s="29" t="e">
        <f t="array" ref="M770">INDEX(A!$K$2:$K$1001,MATCH(EF!C770,A!$A$2:$A$1001,0))</f>
        <v>#N/A</v>
      </c>
      <c r="N770" s="29" t="e">
        <f t="array" ref="N770">INDEX(A!$L$2:$L$1001,MATCH(EF!C770,A!$A$2:$A$1001,0))</f>
        <v>#N/A</v>
      </c>
      <c r="O770" s="30" t="e">
        <f t="shared" si="6"/>
        <v>#N/A</v>
      </c>
      <c r="P770" s="30" t="e">
        <f t="shared" si="7"/>
        <v>#N/A</v>
      </c>
      <c r="Q770" s="30" t="e">
        <f t="array" ref="Q770">IF(O770="7",IF(P770="000","Sin región al ser un intermunicipal",INDEX(B!$C$2:$C$126,MATCH(EF!P770,B!$A$2:$A$126,0))),"Sin región al ser un ente Estatal")</f>
        <v>#N/A</v>
      </c>
      <c r="R770" s="31" t="e">
        <f t="array" ref="R770">IF(O770="7",IF(P770="000","N/A",INDEX(B!$D$2:$D$126,MATCH(EF!P770,B!$A$2:$A$126,0))),B!$D$127)</f>
        <v>#N/A</v>
      </c>
      <c r="S770" s="31" t="e">
        <f t="array" ref="S770">IF(O770="7",IF(P770="000","N/A",INDEX(B!$E$2:$E$126,MATCH(EF!P770,B!$A$2:$A$126,0))),B!$E$127)</f>
        <v>#N/A</v>
      </c>
    </row>
    <row r="771" spans="1:19" ht="15.75" customHeight="1">
      <c r="A771" s="23">
        <f>COUNTIF(A!$A$2:$A$1001,"&lt;="&amp;A!A771)</f>
        <v>0</v>
      </c>
      <c r="B771" s="24">
        <v>770</v>
      </c>
      <c r="C771" s="29" t="e">
        <f t="array" ref="C771">INDEX(A!$A$2:$A$1001,MATCH(EF!B771,EF!$A$2:$A$1001,0))</f>
        <v>#N/A</v>
      </c>
      <c r="D771" s="29" t="e">
        <f t="array" ref="D771">INDEX(A!$B$2:$B$1001,MATCH(EF!C771,A!$A$2:$A$1001,0))</f>
        <v>#N/A</v>
      </c>
      <c r="E771" s="29" t="e">
        <f t="array" ref="E771">INDEX(A!$C$2:$C$1001,MATCH(EF!C771,A!$A$2:$A$1001,0))</f>
        <v>#N/A</v>
      </c>
      <c r="F771" s="29" t="e">
        <f t="array" ref="F771">INDEX(A!$D$2:$D$1001,MATCH(EF!C771,A!$A$2:$A$1001,0))</f>
        <v>#N/A</v>
      </c>
      <c r="G771" s="29" t="e">
        <f t="array" ref="G771">INDEX(A!$E$2:$E$1001,MATCH(EF!C771,A!$A$2:$A$1001,0))</f>
        <v>#N/A</v>
      </c>
      <c r="H771" s="29" t="e">
        <f t="array" ref="H771">INDEX(A!$F$2:$F$1001,MATCH(EF!C771,A!$A$2:$A$1001,0))</f>
        <v>#N/A</v>
      </c>
      <c r="I771" s="29" t="e">
        <f t="array" ref="I771">INDEX(A!$G$2:$G$1001,MATCH(EF!C771,A!$A$2:$A$1001,0))</f>
        <v>#N/A</v>
      </c>
      <c r="J771" s="29" t="e">
        <f t="array" ref="J771">INDEX(A!$H$2:$H$1001,MATCH(EF!C771,A!$A$2:$A$1001,0))</f>
        <v>#N/A</v>
      </c>
      <c r="K771" s="29" t="e">
        <f t="array" ref="K771">INDEX(A!$I$2:$I$1001,MATCH(EF!C771,A!$A$2:$A$1001,0))</f>
        <v>#N/A</v>
      </c>
      <c r="L771" s="29" t="e">
        <f t="array" ref="L771">INDEX(A!$J$2:$J$1001,MATCH(EF!C771,A!$A$2:$A$1001,0))</f>
        <v>#N/A</v>
      </c>
      <c r="M771" s="29" t="e">
        <f t="array" ref="M771">INDEX(A!$K$2:$K$1001,MATCH(EF!C771,A!$A$2:$A$1001,0))</f>
        <v>#N/A</v>
      </c>
      <c r="N771" s="29" t="e">
        <f t="array" ref="N771">INDEX(A!$L$2:$L$1001,MATCH(EF!C771,A!$A$2:$A$1001,0))</f>
        <v>#N/A</v>
      </c>
      <c r="O771" s="30" t="e">
        <f t="shared" si="6"/>
        <v>#N/A</v>
      </c>
      <c r="P771" s="30" t="e">
        <f t="shared" si="7"/>
        <v>#N/A</v>
      </c>
      <c r="Q771" s="30" t="e">
        <f t="array" ref="Q771">IF(O771="7",IF(P771="000","Sin región al ser un intermunicipal",INDEX(B!$C$2:$C$126,MATCH(EF!P771,B!$A$2:$A$126,0))),"Sin región al ser un ente Estatal")</f>
        <v>#N/A</v>
      </c>
      <c r="R771" s="31" t="e">
        <f t="array" ref="R771">IF(O771="7",IF(P771="000","N/A",INDEX(B!$D$2:$D$126,MATCH(EF!P771,B!$A$2:$A$126,0))),B!$D$127)</f>
        <v>#N/A</v>
      </c>
      <c r="S771" s="31" t="e">
        <f t="array" ref="S771">IF(O771="7",IF(P771="000","N/A",INDEX(B!$E$2:$E$126,MATCH(EF!P771,B!$A$2:$A$126,0))),B!$E$127)</f>
        <v>#N/A</v>
      </c>
    </row>
    <row r="772" spans="1:19" ht="15.75" customHeight="1">
      <c r="A772" s="23">
        <f>COUNTIF(A!$A$2:$A$1001,"&lt;="&amp;A!A772)</f>
        <v>0</v>
      </c>
      <c r="B772" s="24">
        <v>771</v>
      </c>
      <c r="C772" s="29" t="e">
        <f t="array" ref="C772">INDEX(A!$A$2:$A$1001,MATCH(EF!B772,EF!$A$2:$A$1001,0))</f>
        <v>#N/A</v>
      </c>
      <c r="D772" s="29" t="e">
        <f t="array" ref="D772">INDEX(A!$B$2:$B$1001,MATCH(EF!C772,A!$A$2:$A$1001,0))</f>
        <v>#N/A</v>
      </c>
      <c r="E772" s="29" t="e">
        <f t="array" ref="E772">INDEX(A!$C$2:$C$1001,MATCH(EF!C772,A!$A$2:$A$1001,0))</f>
        <v>#N/A</v>
      </c>
      <c r="F772" s="29" t="e">
        <f t="array" ref="F772">INDEX(A!$D$2:$D$1001,MATCH(EF!C772,A!$A$2:$A$1001,0))</f>
        <v>#N/A</v>
      </c>
      <c r="G772" s="29" t="e">
        <f t="array" ref="G772">INDEX(A!$E$2:$E$1001,MATCH(EF!C772,A!$A$2:$A$1001,0))</f>
        <v>#N/A</v>
      </c>
      <c r="H772" s="29" t="e">
        <f t="array" ref="H772">INDEX(A!$F$2:$F$1001,MATCH(EF!C772,A!$A$2:$A$1001,0))</f>
        <v>#N/A</v>
      </c>
      <c r="I772" s="29" t="e">
        <f t="array" ref="I772">INDEX(A!$G$2:$G$1001,MATCH(EF!C772,A!$A$2:$A$1001,0))</f>
        <v>#N/A</v>
      </c>
      <c r="J772" s="29" t="e">
        <f t="array" ref="J772">INDEX(A!$H$2:$H$1001,MATCH(EF!C772,A!$A$2:$A$1001,0))</f>
        <v>#N/A</v>
      </c>
      <c r="K772" s="29" t="e">
        <f t="array" ref="K772">INDEX(A!$I$2:$I$1001,MATCH(EF!C772,A!$A$2:$A$1001,0))</f>
        <v>#N/A</v>
      </c>
      <c r="L772" s="29" t="e">
        <f t="array" ref="L772">INDEX(A!$J$2:$J$1001,MATCH(EF!C772,A!$A$2:$A$1001,0))</f>
        <v>#N/A</v>
      </c>
      <c r="M772" s="29" t="e">
        <f t="array" ref="M772">INDEX(A!$K$2:$K$1001,MATCH(EF!C772,A!$A$2:$A$1001,0))</f>
        <v>#N/A</v>
      </c>
      <c r="N772" s="29" t="e">
        <f t="array" ref="N772">INDEX(A!$L$2:$L$1001,MATCH(EF!C772,A!$A$2:$A$1001,0))</f>
        <v>#N/A</v>
      </c>
      <c r="O772" s="30" t="e">
        <f t="shared" si="6"/>
        <v>#N/A</v>
      </c>
      <c r="P772" s="30" t="e">
        <f t="shared" si="7"/>
        <v>#N/A</v>
      </c>
      <c r="Q772" s="30" t="e">
        <f t="array" ref="Q772">IF(O772="7",IF(P772="000","Sin región al ser un intermunicipal",INDEX(B!$C$2:$C$126,MATCH(EF!P772,B!$A$2:$A$126,0))),"Sin región al ser un ente Estatal")</f>
        <v>#N/A</v>
      </c>
      <c r="R772" s="31" t="e">
        <f t="array" ref="R772">IF(O772="7",IF(P772="000","N/A",INDEX(B!$D$2:$D$126,MATCH(EF!P772,B!$A$2:$A$126,0))),B!$D$127)</f>
        <v>#N/A</v>
      </c>
      <c r="S772" s="31" t="e">
        <f t="array" ref="S772">IF(O772="7",IF(P772="000","N/A",INDEX(B!$E$2:$E$126,MATCH(EF!P772,B!$A$2:$A$126,0))),B!$E$127)</f>
        <v>#N/A</v>
      </c>
    </row>
    <row r="773" spans="1:19" ht="15.75" customHeight="1">
      <c r="A773" s="23">
        <f>COUNTIF(A!$A$2:$A$1001,"&lt;="&amp;A!A773)</f>
        <v>0</v>
      </c>
      <c r="B773" s="24">
        <v>772</v>
      </c>
      <c r="C773" s="29" t="e">
        <f t="array" ref="C773">INDEX(A!$A$2:$A$1001,MATCH(EF!B773,EF!$A$2:$A$1001,0))</f>
        <v>#N/A</v>
      </c>
      <c r="D773" s="29" t="e">
        <f t="array" ref="D773">INDEX(A!$B$2:$B$1001,MATCH(EF!C773,A!$A$2:$A$1001,0))</f>
        <v>#N/A</v>
      </c>
      <c r="E773" s="29" t="e">
        <f t="array" ref="E773">INDEX(A!$C$2:$C$1001,MATCH(EF!C773,A!$A$2:$A$1001,0))</f>
        <v>#N/A</v>
      </c>
      <c r="F773" s="29" t="e">
        <f t="array" ref="F773">INDEX(A!$D$2:$D$1001,MATCH(EF!C773,A!$A$2:$A$1001,0))</f>
        <v>#N/A</v>
      </c>
      <c r="G773" s="29" t="e">
        <f t="array" ref="G773">INDEX(A!$E$2:$E$1001,MATCH(EF!C773,A!$A$2:$A$1001,0))</f>
        <v>#N/A</v>
      </c>
      <c r="H773" s="29" t="e">
        <f t="array" ref="H773">INDEX(A!$F$2:$F$1001,MATCH(EF!C773,A!$A$2:$A$1001,0))</f>
        <v>#N/A</v>
      </c>
      <c r="I773" s="29" t="e">
        <f t="array" ref="I773">INDEX(A!$G$2:$G$1001,MATCH(EF!C773,A!$A$2:$A$1001,0))</f>
        <v>#N/A</v>
      </c>
      <c r="J773" s="29" t="e">
        <f t="array" ref="J773">INDEX(A!$H$2:$H$1001,MATCH(EF!C773,A!$A$2:$A$1001,0))</f>
        <v>#N/A</v>
      </c>
      <c r="K773" s="29" t="e">
        <f t="array" ref="K773">INDEX(A!$I$2:$I$1001,MATCH(EF!C773,A!$A$2:$A$1001,0))</f>
        <v>#N/A</v>
      </c>
      <c r="L773" s="29" t="e">
        <f t="array" ref="L773">INDEX(A!$J$2:$J$1001,MATCH(EF!C773,A!$A$2:$A$1001,0))</f>
        <v>#N/A</v>
      </c>
      <c r="M773" s="29" t="e">
        <f t="array" ref="M773">INDEX(A!$K$2:$K$1001,MATCH(EF!C773,A!$A$2:$A$1001,0))</f>
        <v>#N/A</v>
      </c>
      <c r="N773" s="29" t="e">
        <f t="array" ref="N773">INDEX(A!$L$2:$L$1001,MATCH(EF!C773,A!$A$2:$A$1001,0))</f>
        <v>#N/A</v>
      </c>
      <c r="O773" s="30" t="e">
        <f t="shared" si="6"/>
        <v>#N/A</v>
      </c>
      <c r="P773" s="30" t="e">
        <f t="shared" si="7"/>
        <v>#N/A</v>
      </c>
      <c r="Q773" s="30" t="e">
        <f t="array" ref="Q773">IF(O773="7",IF(P773="000","Sin región al ser un intermunicipal",INDEX(B!$C$2:$C$126,MATCH(EF!P773,B!$A$2:$A$126,0))),"Sin región al ser un ente Estatal")</f>
        <v>#N/A</v>
      </c>
      <c r="R773" s="31" t="e">
        <f t="array" ref="R773">IF(O773="7",IF(P773="000","N/A",INDEX(B!$D$2:$D$126,MATCH(EF!P773,B!$A$2:$A$126,0))),B!$D$127)</f>
        <v>#N/A</v>
      </c>
      <c r="S773" s="31" t="e">
        <f t="array" ref="S773">IF(O773="7",IF(P773="000","N/A",INDEX(B!$E$2:$E$126,MATCH(EF!P773,B!$A$2:$A$126,0))),B!$E$127)</f>
        <v>#N/A</v>
      </c>
    </row>
    <row r="774" spans="1:19" ht="15.75" customHeight="1">
      <c r="A774" s="23">
        <f>COUNTIF(A!$A$2:$A$1001,"&lt;="&amp;A!A774)</f>
        <v>0</v>
      </c>
      <c r="B774" s="24">
        <v>773</v>
      </c>
      <c r="C774" s="29" t="e">
        <f t="array" ref="C774">INDEX(A!$A$2:$A$1001,MATCH(EF!B774,EF!$A$2:$A$1001,0))</f>
        <v>#N/A</v>
      </c>
      <c r="D774" s="29" t="e">
        <f t="array" ref="D774">INDEX(A!$B$2:$B$1001,MATCH(EF!C774,A!$A$2:$A$1001,0))</f>
        <v>#N/A</v>
      </c>
      <c r="E774" s="29" t="e">
        <f t="array" ref="E774">INDEX(A!$C$2:$C$1001,MATCH(EF!C774,A!$A$2:$A$1001,0))</f>
        <v>#N/A</v>
      </c>
      <c r="F774" s="29" t="e">
        <f t="array" ref="F774">INDEX(A!$D$2:$D$1001,MATCH(EF!C774,A!$A$2:$A$1001,0))</f>
        <v>#N/A</v>
      </c>
      <c r="G774" s="29" t="e">
        <f t="array" ref="G774">INDEX(A!$E$2:$E$1001,MATCH(EF!C774,A!$A$2:$A$1001,0))</f>
        <v>#N/A</v>
      </c>
      <c r="H774" s="29" t="e">
        <f t="array" ref="H774">INDEX(A!$F$2:$F$1001,MATCH(EF!C774,A!$A$2:$A$1001,0))</f>
        <v>#N/A</v>
      </c>
      <c r="I774" s="29" t="e">
        <f t="array" ref="I774">INDEX(A!$G$2:$G$1001,MATCH(EF!C774,A!$A$2:$A$1001,0))</f>
        <v>#N/A</v>
      </c>
      <c r="J774" s="29" t="e">
        <f t="array" ref="J774">INDEX(A!$H$2:$H$1001,MATCH(EF!C774,A!$A$2:$A$1001,0))</f>
        <v>#N/A</v>
      </c>
      <c r="K774" s="29" t="e">
        <f t="array" ref="K774">INDEX(A!$I$2:$I$1001,MATCH(EF!C774,A!$A$2:$A$1001,0))</f>
        <v>#N/A</v>
      </c>
      <c r="L774" s="29" t="e">
        <f t="array" ref="L774">INDEX(A!$J$2:$J$1001,MATCH(EF!C774,A!$A$2:$A$1001,0))</f>
        <v>#N/A</v>
      </c>
      <c r="M774" s="29" t="e">
        <f t="array" ref="M774">INDEX(A!$K$2:$K$1001,MATCH(EF!C774,A!$A$2:$A$1001,0))</f>
        <v>#N/A</v>
      </c>
      <c r="N774" s="29" t="e">
        <f t="array" ref="N774">INDEX(A!$L$2:$L$1001,MATCH(EF!C774,A!$A$2:$A$1001,0))</f>
        <v>#N/A</v>
      </c>
      <c r="O774" s="30" t="e">
        <f t="shared" si="6"/>
        <v>#N/A</v>
      </c>
      <c r="P774" s="30" t="e">
        <f t="shared" si="7"/>
        <v>#N/A</v>
      </c>
      <c r="Q774" s="30" t="e">
        <f t="array" ref="Q774">IF(O774="7",IF(P774="000","Sin región al ser un intermunicipal",INDEX(B!$C$2:$C$126,MATCH(EF!P774,B!$A$2:$A$126,0))),"Sin región al ser un ente Estatal")</f>
        <v>#N/A</v>
      </c>
      <c r="R774" s="31" t="e">
        <f t="array" ref="R774">IF(O774="7",IF(P774="000","N/A",INDEX(B!$D$2:$D$126,MATCH(EF!P774,B!$A$2:$A$126,0))),B!$D$127)</f>
        <v>#N/A</v>
      </c>
      <c r="S774" s="31" t="e">
        <f t="array" ref="S774">IF(O774="7",IF(P774="000","N/A",INDEX(B!$E$2:$E$126,MATCH(EF!P774,B!$A$2:$A$126,0))),B!$E$127)</f>
        <v>#N/A</v>
      </c>
    </row>
    <row r="775" spans="1:19" ht="15.75" customHeight="1">
      <c r="A775" s="23">
        <f>COUNTIF(A!$A$2:$A$1001,"&lt;="&amp;A!A775)</f>
        <v>0</v>
      </c>
      <c r="B775" s="24">
        <v>774</v>
      </c>
      <c r="C775" s="29" t="e">
        <f t="array" ref="C775">INDEX(A!$A$2:$A$1001,MATCH(EF!B775,EF!$A$2:$A$1001,0))</f>
        <v>#N/A</v>
      </c>
      <c r="D775" s="29" t="e">
        <f t="array" ref="D775">INDEX(A!$B$2:$B$1001,MATCH(EF!C775,A!$A$2:$A$1001,0))</f>
        <v>#N/A</v>
      </c>
      <c r="E775" s="29" t="e">
        <f t="array" ref="E775">INDEX(A!$C$2:$C$1001,MATCH(EF!C775,A!$A$2:$A$1001,0))</f>
        <v>#N/A</v>
      </c>
      <c r="F775" s="29" t="e">
        <f t="array" ref="F775">INDEX(A!$D$2:$D$1001,MATCH(EF!C775,A!$A$2:$A$1001,0))</f>
        <v>#N/A</v>
      </c>
      <c r="G775" s="29" t="e">
        <f t="array" ref="G775">INDEX(A!$E$2:$E$1001,MATCH(EF!C775,A!$A$2:$A$1001,0))</f>
        <v>#N/A</v>
      </c>
      <c r="H775" s="29" t="e">
        <f t="array" ref="H775">INDEX(A!$F$2:$F$1001,MATCH(EF!C775,A!$A$2:$A$1001,0))</f>
        <v>#N/A</v>
      </c>
      <c r="I775" s="29" t="e">
        <f t="array" ref="I775">INDEX(A!$G$2:$G$1001,MATCH(EF!C775,A!$A$2:$A$1001,0))</f>
        <v>#N/A</v>
      </c>
      <c r="J775" s="29" t="e">
        <f t="array" ref="J775">INDEX(A!$H$2:$H$1001,MATCH(EF!C775,A!$A$2:$A$1001,0))</f>
        <v>#N/A</v>
      </c>
      <c r="K775" s="29" t="e">
        <f t="array" ref="K775">INDEX(A!$I$2:$I$1001,MATCH(EF!C775,A!$A$2:$A$1001,0))</f>
        <v>#N/A</v>
      </c>
      <c r="L775" s="29" t="e">
        <f t="array" ref="L775">INDEX(A!$J$2:$J$1001,MATCH(EF!C775,A!$A$2:$A$1001,0))</f>
        <v>#N/A</v>
      </c>
      <c r="M775" s="29" t="e">
        <f t="array" ref="M775">INDEX(A!$K$2:$K$1001,MATCH(EF!C775,A!$A$2:$A$1001,0))</f>
        <v>#N/A</v>
      </c>
      <c r="N775" s="29" t="e">
        <f t="array" ref="N775">INDEX(A!$L$2:$L$1001,MATCH(EF!C775,A!$A$2:$A$1001,0))</f>
        <v>#N/A</v>
      </c>
      <c r="O775" s="30" t="e">
        <f t="shared" si="6"/>
        <v>#N/A</v>
      </c>
      <c r="P775" s="30" t="e">
        <f t="shared" si="7"/>
        <v>#N/A</v>
      </c>
      <c r="Q775" s="30" t="e">
        <f t="array" ref="Q775">IF(O775="7",IF(P775="000","Sin región al ser un intermunicipal",INDEX(B!$C$2:$C$126,MATCH(EF!P775,B!$A$2:$A$126,0))),"Sin región al ser un ente Estatal")</f>
        <v>#N/A</v>
      </c>
      <c r="R775" s="31" t="e">
        <f t="array" ref="R775">IF(O775="7",IF(P775="000","N/A",INDEX(B!$D$2:$D$126,MATCH(EF!P775,B!$A$2:$A$126,0))),B!$D$127)</f>
        <v>#N/A</v>
      </c>
      <c r="S775" s="31" t="e">
        <f t="array" ref="S775">IF(O775="7",IF(P775="000","N/A",INDEX(B!$E$2:$E$126,MATCH(EF!P775,B!$A$2:$A$126,0))),B!$E$127)</f>
        <v>#N/A</v>
      </c>
    </row>
    <row r="776" spans="1:19" ht="15.75" customHeight="1">
      <c r="A776" s="23">
        <f>COUNTIF(A!$A$2:$A$1001,"&lt;="&amp;A!A776)</f>
        <v>0</v>
      </c>
      <c r="B776" s="24">
        <v>775</v>
      </c>
      <c r="C776" s="29" t="e">
        <f t="array" ref="C776">INDEX(A!$A$2:$A$1001,MATCH(EF!B776,EF!$A$2:$A$1001,0))</f>
        <v>#N/A</v>
      </c>
      <c r="D776" s="29" t="e">
        <f t="array" ref="D776">INDEX(A!$B$2:$B$1001,MATCH(EF!C776,A!$A$2:$A$1001,0))</f>
        <v>#N/A</v>
      </c>
      <c r="E776" s="29" t="e">
        <f t="array" ref="E776">INDEX(A!$C$2:$C$1001,MATCH(EF!C776,A!$A$2:$A$1001,0))</f>
        <v>#N/A</v>
      </c>
      <c r="F776" s="29" t="e">
        <f t="array" ref="F776">INDEX(A!$D$2:$D$1001,MATCH(EF!C776,A!$A$2:$A$1001,0))</f>
        <v>#N/A</v>
      </c>
      <c r="G776" s="29" t="e">
        <f t="array" ref="G776">INDEX(A!$E$2:$E$1001,MATCH(EF!C776,A!$A$2:$A$1001,0))</f>
        <v>#N/A</v>
      </c>
      <c r="H776" s="29" t="e">
        <f t="array" ref="H776">INDEX(A!$F$2:$F$1001,MATCH(EF!C776,A!$A$2:$A$1001,0))</f>
        <v>#N/A</v>
      </c>
      <c r="I776" s="29" t="e">
        <f t="array" ref="I776">INDEX(A!$G$2:$G$1001,MATCH(EF!C776,A!$A$2:$A$1001,0))</f>
        <v>#N/A</v>
      </c>
      <c r="J776" s="29" t="e">
        <f t="array" ref="J776">INDEX(A!$H$2:$H$1001,MATCH(EF!C776,A!$A$2:$A$1001,0))</f>
        <v>#N/A</v>
      </c>
      <c r="K776" s="29" t="e">
        <f t="array" ref="K776">INDEX(A!$I$2:$I$1001,MATCH(EF!C776,A!$A$2:$A$1001,0))</f>
        <v>#N/A</v>
      </c>
      <c r="L776" s="29" t="e">
        <f t="array" ref="L776">INDEX(A!$J$2:$J$1001,MATCH(EF!C776,A!$A$2:$A$1001,0))</f>
        <v>#N/A</v>
      </c>
      <c r="M776" s="29" t="e">
        <f t="array" ref="M776">INDEX(A!$K$2:$K$1001,MATCH(EF!C776,A!$A$2:$A$1001,0))</f>
        <v>#N/A</v>
      </c>
      <c r="N776" s="29" t="e">
        <f t="array" ref="N776">INDEX(A!$L$2:$L$1001,MATCH(EF!C776,A!$A$2:$A$1001,0))</f>
        <v>#N/A</v>
      </c>
      <c r="O776" s="30" t="e">
        <f t="shared" si="6"/>
        <v>#N/A</v>
      </c>
      <c r="P776" s="30" t="e">
        <f t="shared" si="7"/>
        <v>#N/A</v>
      </c>
      <c r="Q776" s="30" t="e">
        <f t="array" ref="Q776">IF(O776="7",IF(P776="000","Sin región al ser un intermunicipal",INDEX(B!$C$2:$C$126,MATCH(EF!P776,B!$A$2:$A$126,0))),"Sin región al ser un ente Estatal")</f>
        <v>#N/A</v>
      </c>
      <c r="R776" s="31" t="e">
        <f t="array" ref="R776">IF(O776="7",IF(P776="000","N/A",INDEX(B!$D$2:$D$126,MATCH(EF!P776,B!$A$2:$A$126,0))),B!$D$127)</f>
        <v>#N/A</v>
      </c>
      <c r="S776" s="31" t="e">
        <f t="array" ref="S776">IF(O776="7",IF(P776="000","N/A",INDEX(B!$E$2:$E$126,MATCH(EF!P776,B!$A$2:$A$126,0))),B!$E$127)</f>
        <v>#N/A</v>
      </c>
    </row>
    <row r="777" spans="1:19" ht="15.75" customHeight="1">
      <c r="A777" s="23">
        <f>COUNTIF(A!$A$2:$A$1001,"&lt;="&amp;A!A777)</f>
        <v>0</v>
      </c>
      <c r="B777" s="24">
        <v>776</v>
      </c>
      <c r="C777" s="29" t="e">
        <f t="array" ref="C777">INDEX(A!$A$2:$A$1001,MATCH(EF!B777,EF!$A$2:$A$1001,0))</f>
        <v>#N/A</v>
      </c>
      <c r="D777" s="29" t="e">
        <f t="array" ref="D777">INDEX(A!$B$2:$B$1001,MATCH(EF!C777,A!$A$2:$A$1001,0))</f>
        <v>#N/A</v>
      </c>
      <c r="E777" s="29" t="e">
        <f t="array" ref="E777">INDEX(A!$C$2:$C$1001,MATCH(EF!C777,A!$A$2:$A$1001,0))</f>
        <v>#N/A</v>
      </c>
      <c r="F777" s="29" t="e">
        <f t="array" ref="F777">INDEX(A!$D$2:$D$1001,MATCH(EF!C777,A!$A$2:$A$1001,0))</f>
        <v>#N/A</v>
      </c>
      <c r="G777" s="29" t="e">
        <f t="array" ref="G777">INDEX(A!$E$2:$E$1001,MATCH(EF!C777,A!$A$2:$A$1001,0))</f>
        <v>#N/A</v>
      </c>
      <c r="H777" s="29" t="e">
        <f t="array" ref="H777">INDEX(A!$F$2:$F$1001,MATCH(EF!C777,A!$A$2:$A$1001,0))</f>
        <v>#N/A</v>
      </c>
      <c r="I777" s="29" t="e">
        <f t="array" ref="I777">INDEX(A!$G$2:$G$1001,MATCH(EF!C777,A!$A$2:$A$1001,0))</f>
        <v>#N/A</v>
      </c>
      <c r="J777" s="29" t="e">
        <f t="array" ref="J777">INDEX(A!$H$2:$H$1001,MATCH(EF!C777,A!$A$2:$A$1001,0))</f>
        <v>#N/A</v>
      </c>
      <c r="K777" s="29" t="e">
        <f t="array" ref="K777">INDEX(A!$I$2:$I$1001,MATCH(EF!C777,A!$A$2:$A$1001,0))</f>
        <v>#N/A</v>
      </c>
      <c r="L777" s="29" t="e">
        <f t="array" ref="L777">INDEX(A!$J$2:$J$1001,MATCH(EF!C777,A!$A$2:$A$1001,0))</f>
        <v>#N/A</v>
      </c>
      <c r="M777" s="29" t="e">
        <f t="array" ref="M777">INDEX(A!$K$2:$K$1001,MATCH(EF!C777,A!$A$2:$A$1001,0))</f>
        <v>#N/A</v>
      </c>
      <c r="N777" s="29" t="e">
        <f t="array" ref="N777">INDEX(A!$L$2:$L$1001,MATCH(EF!C777,A!$A$2:$A$1001,0))</f>
        <v>#N/A</v>
      </c>
      <c r="O777" s="30" t="e">
        <f t="shared" si="6"/>
        <v>#N/A</v>
      </c>
      <c r="P777" s="30" t="e">
        <f t="shared" si="7"/>
        <v>#N/A</v>
      </c>
      <c r="Q777" s="30" t="e">
        <f t="array" ref="Q777">IF(O777="7",IF(P777="000","Sin región al ser un intermunicipal",INDEX(B!$C$2:$C$126,MATCH(EF!P777,B!$A$2:$A$126,0))),"Sin región al ser un ente Estatal")</f>
        <v>#N/A</v>
      </c>
      <c r="R777" s="31" t="e">
        <f t="array" ref="R777">IF(O777="7",IF(P777="000","N/A",INDEX(B!$D$2:$D$126,MATCH(EF!P777,B!$A$2:$A$126,0))),B!$D$127)</f>
        <v>#N/A</v>
      </c>
      <c r="S777" s="31" t="e">
        <f t="array" ref="S777">IF(O777="7",IF(P777="000","N/A",INDEX(B!$E$2:$E$126,MATCH(EF!P777,B!$A$2:$A$126,0))),B!$E$127)</f>
        <v>#N/A</v>
      </c>
    </row>
    <row r="778" spans="1:19" ht="15.75" customHeight="1">
      <c r="A778" s="23">
        <f>COUNTIF(A!$A$2:$A$1001,"&lt;="&amp;A!A778)</f>
        <v>0</v>
      </c>
      <c r="B778" s="24">
        <v>777</v>
      </c>
      <c r="C778" s="29" t="e">
        <f t="array" ref="C778">INDEX(A!$A$2:$A$1001,MATCH(EF!B778,EF!$A$2:$A$1001,0))</f>
        <v>#N/A</v>
      </c>
      <c r="D778" s="29" t="e">
        <f t="array" ref="D778">INDEX(A!$B$2:$B$1001,MATCH(EF!C778,A!$A$2:$A$1001,0))</f>
        <v>#N/A</v>
      </c>
      <c r="E778" s="29" t="e">
        <f t="array" ref="E778">INDEX(A!$C$2:$C$1001,MATCH(EF!C778,A!$A$2:$A$1001,0))</f>
        <v>#N/A</v>
      </c>
      <c r="F778" s="29" t="e">
        <f t="array" ref="F778">INDEX(A!$D$2:$D$1001,MATCH(EF!C778,A!$A$2:$A$1001,0))</f>
        <v>#N/A</v>
      </c>
      <c r="G778" s="29" t="e">
        <f t="array" ref="G778">INDEX(A!$E$2:$E$1001,MATCH(EF!C778,A!$A$2:$A$1001,0))</f>
        <v>#N/A</v>
      </c>
      <c r="H778" s="29" t="e">
        <f t="array" ref="H778">INDEX(A!$F$2:$F$1001,MATCH(EF!C778,A!$A$2:$A$1001,0))</f>
        <v>#N/A</v>
      </c>
      <c r="I778" s="29" t="e">
        <f t="array" ref="I778">INDEX(A!$G$2:$G$1001,MATCH(EF!C778,A!$A$2:$A$1001,0))</f>
        <v>#N/A</v>
      </c>
      <c r="J778" s="29" t="e">
        <f t="array" ref="J778">INDEX(A!$H$2:$H$1001,MATCH(EF!C778,A!$A$2:$A$1001,0))</f>
        <v>#N/A</v>
      </c>
      <c r="K778" s="29" t="e">
        <f t="array" ref="K778">INDEX(A!$I$2:$I$1001,MATCH(EF!C778,A!$A$2:$A$1001,0))</f>
        <v>#N/A</v>
      </c>
      <c r="L778" s="29" t="e">
        <f t="array" ref="L778">INDEX(A!$J$2:$J$1001,MATCH(EF!C778,A!$A$2:$A$1001,0))</f>
        <v>#N/A</v>
      </c>
      <c r="M778" s="29" t="e">
        <f t="array" ref="M778">INDEX(A!$K$2:$K$1001,MATCH(EF!C778,A!$A$2:$A$1001,0))</f>
        <v>#N/A</v>
      </c>
      <c r="N778" s="29" t="e">
        <f t="array" ref="N778">INDEX(A!$L$2:$L$1001,MATCH(EF!C778,A!$A$2:$A$1001,0))</f>
        <v>#N/A</v>
      </c>
      <c r="O778" s="30" t="e">
        <f t="shared" si="6"/>
        <v>#N/A</v>
      </c>
      <c r="P778" s="30" t="e">
        <f t="shared" si="7"/>
        <v>#N/A</v>
      </c>
      <c r="Q778" s="30" t="e">
        <f t="array" ref="Q778">IF(O778="7",IF(P778="000","Sin región al ser un intermunicipal",INDEX(B!$C$2:$C$126,MATCH(EF!P778,B!$A$2:$A$126,0))),"Sin región al ser un ente Estatal")</f>
        <v>#N/A</v>
      </c>
      <c r="R778" s="31" t="e">
        <f t="array" ref="R778">IF(O778="7",IF(P778="000","N/A",INDEX(B!$D$2:$D$126,MATCH(EF!P778,B!$A$2:$A$126,0))),B!$D$127)</f>
        <v>#N/A</v>
      </c>
      <c r="S778" s="31" t="e">
        <f t="array" ref="S778">IF(O778="7",IF(P778="000","N/A",INDEX(B!$E$2:$E$126,MATCH(EF!P778,B!$A$2:$A$126,0))),B!$E$127)</f>
        <v>#N/A</v>
      </c>
    </row>
    <row r="779" spans="1:19" ht="15.75" customHeight="1">
      <c r="A779" s="23">
        <f>COUNTIF(A!$A$2:$A$1001,"&lt;="&amp;A!A779)</f>
        <v>0</v>
      </c>
      <c r="B779" s="24">
        <v>778</v>
      </c>
      <c r="C779" s="29" t="e">
        <f t="array" ref="C779">INDEX(A!$A$2:$A$1001,MATCH(EF!B779,EF!$A$2:$A$1001,0))</f>
        <v>#N/A</v>
      </c>
      <c r="D779" s="29" t="e">
        <f t="array" ref="D779">INDEX(A!$B$2:$B$1001,MATCH(EF!C779,A!$A$2:$A$1001,0))</f>
        <v>#N/A</v>
      </c>
      <c r="E779" s="29" t="e">
        <f t="array" ref="E779">INDEX(A!$C$2:$C$1001,MATCH(EF!C779,A!$A$2:$A$1001,0))</f>
        <v>#N/A</v>
      </c>
      <c r="F779" s="29" t="e">
        <f t="array" ref="F779">INDEX(A!$D$2:$D$1001,MATCH(EF!C779,A!$A$2:$A$1001,0))</f>
        <v>#N/A</v>
      </c>
      <c r="G779" s="29" t="e">
        <f t="array" ref="G779">INDEX(A!$E$2:$E$1001,MATCH(EF!C779,A!$A$2:$A$1001,0))</f>
        <v>#N/A</v>
      </c>
      <c r="H779" s="29" t="e">
        <f t="array" ref="H779">INDEX(A!$F$2:$F$1001,MATCH(EF!C779,A!$A$2:$A$1001,0))</f>
        <v>#N/A</v>
      </c>
      <c r="I779" s="29" t="e">
        <f t="array" ref="I779">INDEX(A!$G$2:$G$1001,MATCH(EF!C779,A!$A$2:$A$1001,0))</f>
        <v>#N/A</v>
      </c>
      <c r="J779" s="29" t="e">
        <f t="array" ref="J779">INDEX(A!$H$2:$H$1001,MATCH(EF!C779,A!$A$2:$A$1001,0))</f>
        <v>#N/A</v>
      </c>
      <c r="K779" s="29" t="e">
        <f t="array" ref="K779">INDEX(A!$I$2:$I$1001,MATCH(EF!C779,A!$A$2:$A$1001,0))</f>
        <v>#N/A</v>
      </c>
      <c r="L779" s="29" t="e">
        <f t="array" ref="L779">INDEX(A!$J$2:$J$1001,MATCH(EF!C779,A!$A$2:$A$1001,0))</f>
        <v>#N/A</v>
      </c>
      <c r="M779" s="29" t="e">
        <f t="array" ref="M779">INDEX(A!$K$2:$K$1001,MATCH(EF!C779,A!$A$2:$A$1001,0))</f>
        <v>#N/A</v>
      </c>
      <c r="N779" s="29" t="e">
        <f t="array" ref="N779">INDEX(A!$L$2:$L$1001,MATCH(EF!C779,A!$A$2:$A$1001,0))</f>
        <v>#N/A</v>
      </c>
      <c r="O779" s="30" t="e">
        <f t="shared" si="6"/>
        <v>#N/A</v>
      </c>
      <c r="P779" s="30" t="e">
        <f t="shared" si="7"/>
        <v>#N/A</v>
      </c>
      <c r="Q779" s="30" t="e">
        <f t="array" ref="Q779">IF(O779="7",IF(P779="000","Sin región al ser un intermunicipal",INDEX(B!$C$2:$C$126,MATCH(EF!P779,B!$A$2:$A$126,0))),"Sin región al ser un ente Estatal")</f>
        <v>#N/A</v>
      </c>
      <c r="R779" s="31" t="e">
        <f t="array" ref="R779">IF(O779="7",IF(P779="000","N/A",INDEX(B!$D$2:$D$126,MATCH(EF!P779,B!$A$2:$A$126,0))),B!$D$127)</f>
        <v>#N/A</v>
      </c>
      <c r="S779" s="31" t="e">
        <f t="array" ref="S779">IF(O779="7",IF(P779="000","N/A",INDEX(B!$E$2:$E$126,MATCH(EF!P779,B!$A$2:$A$126,0))),B!$E$127)</f>
        <v>#N/A</v>
      </c>
    </row>
    <row r="780" spans="1:19" ht="15.75" customHeight="1">
      <c r="A780" s="23">
        <f>COUNTIF(A!$A$2:$A$1001,"&lt;="&amp;A!A780)</f>
        <v>0</v>
      </c>
      <c r="B780" s="24">
        <v>779</v>
      </c>
      <c r="C780" s="29" t="e">
        <f t="array" ref="C780">INDEX(A!$A$2:$A$1001,MATCH(EF!B780,EF!$A$2:$A$1001,0))</f>
        <v>#N/A</v>
      </c>
      <c r="D780" s="29" t="e">
        <f t="array" ref="D780">INDEX(A!$B$2:$B$1001,MATCH(EF!C780,A!$A$2:$A$1001,0))</f>
        <v>#N/A</v>
      </c>
      <c r="E780" s="29" t="e">
        <f t="array" ref="E780">INDEX(A!$C$2:$C$1001,MATCH(EF!C780,A!$A$2:$A$1001,0))</f>
        <v>#N/A</v>
      </c>
      <c r="F780" s="29" t="e">
        <f t="array" ref="F780">INDEX(A!$D$2:$D$1001,MATCH(EF!C780,A!$A$2:$A$1001,0))</f>
        <v>#N/A</v>
      </c>
      <c r="G780" s="29" t="e">
        <f t="array" ref="G780">INDEX(A!$E$2:$E$1001,MATCH(EF!C780,A!$A$2:$A$1001,0))</f>
        <v>#N/A</v>
      </c>
      <c r="H780" s="29" t="e">
        <f t="array" ref="H780">INDEX(A!$F$2:$F$1001,MATCH(EF!C780,A!$A$2:$A$1001,0))</f>
        <v>#N/A</v>
      </c>
      <c r="I780" s="29" t="e">
        <f t="array" ref="I780">INDEX(A!$G$2:$G$1001,MATCH(EF!C780,A!$A$2:$A$1001,0))</f>
        <v>#N/A</v>
      </c>
      <c r="J780" s="29" t="e">
        <f t="array" ref="J780">INDEX(A!$H$2:$H$1001,MATCH(EF!C780,A!$A$2:$A$1001,0))</f>
        <v>#N/A</v>
      </c>
      <c r="K780" s="29" t="e">
        <f t="array" ref="K780">INDEX(A!$I$2:$I$1001,MATCH(EF!C780,A!$A$2:$A$1001,0))</f>
        <v>#N/A</v>
      </c>
      <c r="L780" s="29" t="e">
        <f t="array" ref="L780">INDEX(A!$J$2:$J$1001,MATCH(EF!C780,A!$A$2:$A$1001,0))</f>
        <v>#N/A</v>
      </c>
      <c r="M780" s="29" t="e">
        <f t="array" ref="M780">INDEX(A!$K$2:$K$1001,MATCH(EF!C780,A!$A$2:$A$1001,0))</f>
        <v>#N/A</v>
      </c>
      <c r="N780" s="29" t="e">
        <f t="array" ref="N780">INDEX(A!$L$2:$L$1001,MATCH(EF!C780,A!$A$2:$A$1001,0))</f>
        <v>#N/A</v>
      </c>
      <c r="O780" s="30" t="e">
        <f t="shared" si="6"/>
        <v>#N/A</v>
      </c>
      <c r="P780" s="30" t="e">
        <f t="shared" si="7"/>
        <v>#N/A</v>
      </c>
      <c r="Q780" s="30" t="e">
        <f t="array" ref="Q780">IF(O780="7",IF(P780="000","Sin región al ser un intermunicipal",INDEX(B!$C$2:$C$126,MATCH(EF!P780,B!$A$2:$A$126,0))),"Sin región al ser un ente Estatal")</f>
        <v>#N/A</v>
      </c>
      <c r="R780" s="31" t="e">
        <f t="array" ref="R780">IF(O780="7",IF(P780="000","N/A",INDEX(B!$D$2:$D$126,MATCH(EF!P780,B!$A$2:$A$126,0))),B!$D$127)</f>
        <v>#N/A</v>
      </c>
      <c r="S780" s="31" t="e">
        <f t="array" ref="S780">IF(O780="7",IF(P780="000","N/A",INDEX(B!$E$2:$E$126,MATCH(EF!P780,B!$A$2:$A$126,0))),B!$E$127)</f>
        <v>#N/A</v>
      </c>
    </row>
    <row r="781" spans="1:19" ht="15.75" customHeight="1">
      <c r="A781" s="23">
        <f>COUNTIF(A!$A$2:$A$1001,"&lt;="&amp;A!A781)</f>
        <v>0</v>
      </c>
      <c r="B781" s="24">
        <v>780</v>
      </c>
      <c r="C781" s="29" t="e">
        <f t="array" ref="C781">INDEX(A!$A$2:$A$1001,MATCH(EF!B781,EF!$A$2:$A$1001,0))</f>
        <v>#N/A</v>
      </c>
      <c r="D781" s="29" t="e">
        <f t="array" ref="D781">INDEX(A!$B$2:$B$1001,MATCH(EF!C781,A!$A$2:$A$1001,0))</f>
        <v>#N/A</v>
      </c>
      <c r="E781" s="29" t="e">
        <f t="array" ref="E781">INDEX(A!$C$2:$C$1001,MATCH(EF!C781,A!$A$2:$A$1001,0))</f>
        <v>#N/A</v>
      </c>
      <c r="F781" s="29" t="e">
        <f t="array" ref="F781">INDEX(A!$D$2:$D$1001,MATCH(EF!C781,A!$A$2:$A$1001,0))</f>
        <v>#N/A</v>
      </c>
      <c r="G781" s="29" t="e">
        <f t="array" ref="G781">INDEX(A!$E$2:$E$1001,MATCH(EF!C781,A!$A$2:$A$1001,0))</f>
        <v>#N/A</v>
      </c>
      <c r="H781" s="29" t="e">
        <f t="array" ref="H781">INDEX(A!$F$2:$F$1001,MATCH(EF!C781,A!$A$2:$A$1001,0))</f>
        <v>#N/A</v>
      </c>
      <c r="I781" s="29" t="e">
        <f t="array" ref="I781">INDEX(A!$G$2:$G$1001,MATCH(EF!C781,A!$A$2:$A$1001,0))</f>
        <v>#N/A</v>
      </c>
      <c r="J781" s="29" t="e">
        <f t="array" ref="J781">INDEX(A!$H$2:$H$1001,MATCH(EF!C781,A!$A$2:$A$1001,0))</f>
        <v>#N/A</v>
      </c>
      <c r="K781" s="29" t="e">
        <f t="array" ref="K781">INDEX(A!$I$2:$I$1001,MATCH(EF!C781,A!$A$2:$A$1001,0))</f>
        <v>#N/A</v>
      </c>
      <c r="L781" s="29" t="e">
        <f t="array" ref="L781">INDEX(A!$J$2:$J$1001,MATCH(EF!C781,A!$A$2:$A$1001,0))</f>
        <v>#N/A</v>
      </c>
      <c r="M781" s="29" t="e">
        <f t="array" ref="M781">INDEX(A!$K$2:$K$1001,MATCH(EF!C781,A!$A$2:$A$1001,0))</f>
        <v>#N/A</v>
      </c>
      <c r="N781" s="29" t="e">
        <f t="array" ref="N781">INDEX(A!$L$2:$L$1001,MATCH(EF!C781,A!$A$2:$A$1001,0))</f>
        <v>#N/A</v>
      </c>
      <c r="O781" s="30" t="e">
        <f t="shared" si="6"/>
        <v>#N/A</v>
      </c>
      <c r="P781" s="30" t="e">
        <f t="shared" si="7"/>
        <v>#N/A</v>
      </c>
      <c r="Q781" s="30" t="e">
        <f t="array" ref="Q781">IF(O781="7",IF(P781="000","Sin región al ser un intermunicipal",INDEX(B!$C$2:$C$126,MATCH(EF!P781,B!$A$2:$A$126,0))),"Sin región al ser un ente Estatal")</f>
        <v>#N/A</v>
      </c>
      <c r="R781" s="31" t="e">
        <f t="array" ref="R781">IF(O781="7",IF(P781="000","N/A",INDEX(B!$D$2:$D$126,MATCH(EF!P781,B!$A$2:$A$126,0))),B!$D$127)</f>
        <v>#N/A</v>
      </c>
      <c r="S781" s="31" t="e">
        <f t="array" ref="S781">IF(O781="7",IF(P781="000","N/A",INDEX(B!$E$2:$E$126,MATCH(EF!P781,B!$A$2:$A$126,0))),B!$E$127)</f>
        <v>#N/A</v>
      </c>
    </row>
    <row r="782" spans="1:19" ht="15.75" customHeight="1">
      <c r="A782" s="23">
        <f>COUNTIF(A!$A$2:$A$1001,"&lt;="&amp;A!A782)</f>
        <v>0</v>
      </c>
      <c r="B782" s="24">
        <v>781</v>
      </c>
      <c r="C782" s="29" t="e">
        <f t="array" ref="C782">INDEX(A!$A$2:$A$1001,MATCH(EF!B782,EF!$A$2:$A$1001,0))</f>
        <v>#N/A</v>
      </c>
      <c r="D782" s="29" t="e">
        <f t="array" ref="D782">INDEX(A!$B$2:$B$1001,MATCH(EF!C782,A!$A$2:$A$1001,0))</f>
        <v>#N/A</v>
      </c>
      <c r="E782" s="29" t="e">
        <f t="array" ref="E782">INDEX(A!$C$2:$C$1001,MATCH(EF!C782,A!$A$2:$A$1001,0))</f>
        <v>#N/A</v>
      </c>
      <c r="F782" s="29" t="e">
        <f t="array" ref="F782">INDEX(A!$D$2:$D$1001,MATCH(EF!C782,A!$A$2:$A$1001,0))</f>
        <v>#N/A</v>
      </c>
      <c r="G782" s="29" t="e">
        <f t="array" ref="G782">INDEX(A!$E$2:$E$1001,MATCH(EF!C782,A!$A$2:$A$1001,0))</f>
        <v>#N/A</v>
      </c>
      <c r="H782" s="29" t="e">
        <f t="array" ref="H782">INDEX(A!$F$2:$F$1001,MATCH(EF!C782,A!$A$2:$A$1001,0))</f>
        <v>#N/A</v>
      </c>
      <c r="I782" s="29" t="e">
        <f t="array" ref="I782">INDEX(A!$G$2:$G$1001,MATCH(EF!C782,A!$A$2:$A$1001,0))</f>
        <v>#N/A</v>
      </c>
      <c r="J782" s="29" t="e">
        <f t="array" ref="J782">INDEX(A!$H$2:$H$1001,MATCH(EF!C782,A!$A$2:$A$1001,0))</f>
        <v>#N/A</v>
      </c>
      <c r="K782" s="29" t="e">
        <f t="array" ref="K782">INDEX(A!$I$2:$I$1001,MATCH(EF!C782,A!$A$2:$A$1001,0))</f>
        <v>#N/A</v>
      </c>
      <c r="L782" s="29" t="e">
        <f t="array" ref="L782">INDEX(A!$J$2:$J$1001,MATCH(EF!C782,A!$A$2:$A$1001,0))</f>
        <v>#N/A</v>
      </c>
      <c r="M782" s="29" t="e">
        <f t="array" ref="M782">INDEX(A!$K$2:$K$1001,MATCH(EF!C782,A!$A$2:$A$1001,0))</f>
        <v>#N/A</v>
      </c>
      <c r="N782" s="29" t="e">
        <f t="array" ref="N782">INDEX(A!$L$2:$L$1001,MATCH(EF!C782,A!$A$2:$A$1001,0))</f>
        <v>#N/A</v>
      </c>
      <c r="O782" s="30" t="e">
        <f t="shared" si="6"/>
        <v>#N/A</v>
      </c>
      <c r="P782" s="30" t="e">
        <f t="shared" si="7"/>
        <v>#N/A</v>
      </c>
      <c r="Q782" s="30" t="e">
        <f t="array" ref="Q782">IF(O782="7",IF(P782="000","Sin región al ser un intermunicipal",INDEX(B!$C$2:$C$126,MATCH(EF!P782,B!$A$2:$A$126,0))),"Sin región al ser un ente Estatal")</f>
        <v>#N/A</v>
      </c>
      <c r="R782" s="31" t="e">
        <f t="array" ref="R782">IF(O782="7",IF(P782="000","N/A",INDEX(B!$D$2:$D$126,MATCH(EF!P782,B!$A$2:$A$126,0))),B!$D$127)</f>
        <v>#N/A</v>
      </c>
      <c r="S782" s="31" t="e">
        <f t="array" ref="S782">IF(O782="7",IF(P782="000","N/A",INDEX(B!$E$2:$E$126,MATCH(EF!P782,B!$A$2:$A$126,0))),B!$E$127)</f>
        <v>#N/A</v>
      </c>
    </row>
    <row r="783" spans="1:19" ht="15.75" customHeight="1">
      <c r="A783" s="23">
        <f>COUNTIF(A!$A$2:$A$1001,"&lt;="&amp;A!A783)</f>
        <v>0</v>
      </c>
      <c r="B783" s="24">
        <v>782</v>
      </c>
      <c r="C783" s="29" t="e">
        <f t="array" ref="C783">INDEX(A!$A$2:$A$1001,MATCH(EF!B783,EF!$A$2:$A$1001,0))</f>
        <v>#N/A</v>
      </c>
      <c r="D783" s="29" t="e">
        <f t="array" ref="D783">INDEX(A!$B$2:$B$1001,MATCH(EF!C783,A!$A$2:$A$1001,0))</f>
        <v>#N/A</v>
      </c>
      <c r="E783" s="29" t="e">
        <f t="array" ref="E783">INDEX(A!$C$2:$C$1001,MATCH(EF!C783,A!$A$2:$A$1001,0))</f>
        <v>#N/A</v>
      </c>
      <c r="F783" s="29" t="e">
        <f t="array" ref="F783">INDEX(A!$D$2:$D$1001,MATCH(EF!C783,A!$A$2:$A$1001,0))</f>
        <v>#N/A</v>
      </c>
      <c r="G783" s="29" t="e">
        <f t="array" ref="G783">INDEX(A!$E$2:$E$1001,MATCH(EF!C783,A!$A$2:$A$1001,0))</f>
        <v>#N/A</v>
      </c>
      <c r="H783" s="29" t="e">
        <f t="array" ref="H783">INDEX(A!$F$2:$F$1001,MATCH(EF!C783,A!$A$2:$A$1001,0))</f>
        <v>#N/A</v>
      </c>
      <c r="I783" s="29" t="e">
        <f t="array" ref="I783">INDEX(A!$G$2:$G$1001,MATCH(EF!C783,A!$A$2:$A$1001,0))</f>
        <v>#N/A</v>
      </c>
      <c r="J783" s="29" t="e">
        <f t="array" ref="J783">INDEX(A!$H$2:$H$1001,MATCH(EF!C783,A!$A$2:$A$1001,0))</f>
        <v>#N/A</v>
      </c>
      <c r="K783" s="29" t="e">
        <f t="array" ref="K783">INDEX(A!$I$2:$I$1001,MATCH(EF!C783,A!$A$2:$A$1001,0))</f>
        <v>#N/A</v>
      </c>
      <c r="L783" s="29" t="e">
        <f t="array" ref="L783">INDEX(A!$J$2:$J$1001,MATCH(EF!C783,A!$A$2:$A$1001,0))</f>
        <v>#N/A</v>
      </c>
      <c r="M783" s="29" t="e">
        <f t="array" ref="M783">INDEX(A!$K$2:$K$1001,MATCH(EF!C783,A!$A$2:$A$1001,0))</f>
        <v>#N/A</v>
      </c>
      <c r="N783" s="29" t="e">
        <f t="array" ref="N783">INDEX(A!$L$2:$L$1001,MATCH(EF!C783,A!$A$2:$A$1001,0))</f>
        <v>#N/A</v>
      </c>
      <c r="O783" s="30" t="e">
        <f t="shared" si="6"/>
        <v>#N/A</v>
      </c>
      <c r="P783" s="30" t="e">
        <f t="shared" si="7"/>
        <v>#N/A</v>
      </c>
      <c r="Q783" s="30" t="e">
        <f t="array" ref="Q783">IF(O783="7",IF(P783="000","Sin región al ser un intermunicipal",INDEX(B!$C$2:$C$126,MATCH(EF!P783,B!$A$2:$A$126,0))),"Sin región al ser un ente Estatal")</f>
        <v>#N/A</v>
      </c>
      <c r="R783" s="31" t="e">
        <f t="array" ref="R783">IF(O783="7",IF(P783="000","N/A",INDEX(B!$D$2:$D$126,MATCH(EF!P783,B!$A$2:$A$126,0))),B!$D$127)</f>
        <v>#N/A</v>
      </c>
      <c r="S783" s="31" t="e">
        <f t="array" ref="S783">IF(O783="7",IF(P783="000","N/A",INDEX(B!$E$2:$E$126,MATCH(EF!P783,B!$A$2:$A$126,0))),B!$E$127)</f>
        <v>#N/A</v>
      </c>
    </row>
    <row r="784" spans="1:19" ht="15.75" customHeight="1">
      <c r="A784" s="23">
        <f>COUNTIF(A!$A$2:$A$1001,"&lt;="&amp;A!A784)</f>
        <v>0</v>
      </c>
      <c r="B784" s="24">
        <v>783</v>
      </c>
      <c r="C784" s="29" t="e">
        <f t="array" ref="C784">INDEX(A!$A$2:$A$1001,MATCH(EF!B784,EF!$A$2:$A$1001,0))</f>
        <v>#N/A</v>
      </c>
      <c r="D784" s="29" t="e">
        <f t="array" ref="D784">INDEX(A!$B$2:$B$1001,MATCH(EF!C784,A!$A$2:$A$1001,0))</f>
        <v>#N/A</v>
      </c>
      <c r="E784" s="29" t="e">
        <f t="array" ref="E784">INDEX(A!$C$2:$C$1001,MATCH(EF!C784,A!$A$2:$A$1001,0))</f>
        <v>#N/A</v>
      </c>
      <c r="F784" s="29" t="e">
        <f t="array" ref="F784">INDEX(A!$D$2:$D$1001,MATCH(EF!C784,A!$A$2:$A$1001,0))</f>
        <v>#N/A</v>
      </c>
      <c r="G784" s="29" t="e">
        <f t="array" ref="G784">INDEX(A!$E$2:$E$1001,MATCH(EF!C784,A!$A$2:$A$1001,0))</f>
        <v>#N/A</v>
      </c>
      <c r="H784" s="29" t="e">
        <f t="array" ref="H784">INDEX(A!$F$2:$F$1001,MATCH(EF!C784,A!$A$2:$A$1001,0))</f>
        <v>#N/A</v>
      </c>
      <c r="I784" s="29" t="e">
        <f t="array" ref="I784">INDEX(A!$G$2:$G$1001,MATCH(EF!C784,A!$A$2:$A$1001,0))</f>
        <v>#N/A</v>
      </c>
      <c r="J784" s="29" t="e">
        <f t="array" ref="J784">INDEX(A!$H$2:$H$1001,MATCH(EF!C784,A!$A$2:$A$1001,0))</f>
        <v>#N/A</v>
      </c>
      <c r="K784" s="29" t="e">
        <f t="array" ref="K784">INDEX(A!$I$2:$I$1001,MATCH(EF!C784,A!$A$2:$A$1001,0))</f>
        <v>#N/A</v>
      </c>
      <c r="L784" s="29" t="e">
        <f t="array" ref="L784">INDEX(A!$J$2:$J$1001,MATCH(EF!C784,A!$A$2:$A$1001,0))</f>
        <v>#N/A</v>
      </c>
      <c r="M784" s="29" t="e">
        <f t="array" ref="M784">INDEX(A!$K$2:$K$1001,MATCH(EF!C784,A!$A$2:$A$1001,0))</f>
        <v>#N/A</v>
      </c>
      <c r="N784" s="29" t="e">
        <f t="array" ref="N784">INDEX(A!$L$2:$L$1001,MATCH(EF!C784,A!$A$2:$A$1001,0))</f>
        <v>#N/A</v>
      </c>
      <c r="O784" s="30" t="e">
        <f t="shared" si="6"/>
        <v>#N/A</v>
      </c>
      <c r="P784" s="30" t="e">
        <f t="shared" si="7"/>
        <v>#N/A</v>
      </c>
      <c r="Q784" s="30" t="e">
        <f t="array" ref="Q784">IF(O784="7",IF(P784="000","Sin región al ser un intermunicipal",INDEX(B!$C$2:$C$126,MATCH(EF!P784,B!$A$2:$A$126,0))),"Sin región al ser un ente Estatal")</f>
        <v>#N/A</v>
      </c>
      <c r="R784" s="31" t="e">
        <f t="array" ref="R784">IF(O784="7",IF(P784="000","N/A",INDEX(B!$D$2:$D$126,MATCH(EF!P784,B!$A$2:$A$126,0))),B!$D$127)</f>
        <v>#N/A</v>
      </c>
      <c r="S784" s="31" t="e">
        <f t="array" ref="S784">IF(O784="7",IF(P784="000","N/A",INDEX(B!$E$2:$E$126,MATCH(EF!P784,B!$A$2:$A$126,0))),B!$E$127)</f>
        <v>#N/A</v>
      </c>
    </row>
    <row r="785" spans="1:19" ht="15.75" customHeight="1">
      <c r="A785" s="23">
        <f>COUNTIF(A!$A$2:$A$1001,"&lt;="&amp;A!A785)</f>
        <v>0</v>
      </c>
      <c r="B785" s="24">
        <v>784</v>
      </c>
      <c r="C785" s="29" t="e">
        <f t="array" ref="C785">INDEX(A!$A$2:$A$1001,MATCH(EF!B785,EF!$A$2:$A$1001,0))</f>
        <v>#N/A</v>
      </c>
      <c r="D785" s="29" t="e">
        <f t="array" ref="D785">INDEX(A!$B$2:$B$1001,MATCH(EF!C785,A!$A$2:$A$1001,0))</f>
        <v>#N/A</v>
      </c>
      <c r="E785" s="29" t="e">
        <f t="array" ref="E785">INDEX(A!$C$2:$C$1001,MATCH(EF!C785,A!$A$2:$A$1001,0))</f>
        <v>#N/A</v>
      </c>
      <c r="F785" s="29" t="e">
        <f t="array" ref="F785">INDEX(A!$D$2:$D$1001,MATCH(EF!C785,A!$A$2:$A$1001,0))</f>
        <v>#N/A</v>
      </c>
      <c r="G785" s="29" t="e">
        <f t="array" ref="G785">INDEX(A!$E$2:$E$1001,MATCH(EF!C785,A!$A$2:$A$1001,0))</f>
        <v>#N/A</v>
      </c>
      <c r="H785" s="29" t="e">
        <f t="array" ref="H785">INDEX(A!$F$2:$F$1001,MATCH(EF!C785,A!$A$2:$A$1001,0))</f>
        <v>#N/A</v>
      </c>
      <c r="I785" s="29" t="e">
        <f t="array" ref="I785">INDEX(A!$G$2:$G$1001,MATCH(EF!C785,A!$A$2:$A$1001,0))</f>
        <v>#N/A</v>
      </c>
      <c r="J785" s="29" t="e">
        <f t="array" ref="J785">INDEX(A!$H$2:$H$1001,MATCH(EF!C785,A!$A$2:$A$1001,0))</f>
        <v>#N/A</v>
      </c>
      <c r="K785" s="29" t="e">
        <f t="array" ref="K785">INDEX(A!$I$2:$I$1001,MATCH(EF!C785,A!$A$2:$A$1001,0))</f>
        <v>#N/A</v>
      </c>
      <c r="L785" s="29" t="e">
        <f t="array" ref="L785">INDEX(A!$J$2:$J$1001,MATCH(EF!C785,A!$A$2:$A$1001,0))</f>
        <v>#N/A</v>
      </c>
      <c r="M785" s="29" t="e">
        <f t="array" ref="M785">INDEX(A!$K$2:$K$1001,MATCH(EF!C785,A!$A$2:$A$1001,0))</f>
        <v>#N/A</v>
      </c>
      <c r="N785" s="29" t="e">
        <f t="array" ref="N785">INDEX(A!$L$2:$L$1001,MATCH(EF!C785,A!$A$2:$A$1001,0))</f>
        <v>#N/A</v>
      </c>
      <c r="O785" s="30" t="e">
        <f t="shared" si="6"/>
        <v>#N/A</v>
      </c>
      <c r="P785" s="30" t="e">
        <f t="shared" si="7"/>
        <v>#N/A</v>
      </c>
      <c r="Q785" s="30" t="e">
        <f t="array" ref="Q785">IF(O785="7",IF(P785="000","Sin región al ser un intermunicipal",INDEX(B!$C$2:$C$126,MATCH(EF!P785,B!$A$2:$A$126,0))),"Sin región al ser un ente Estatal")</f>
        <v>#N/A</v>
      </c>
      <c r="R785" s="31" t="e">
        <f t="array" ref="R785">IF(O785="7",IF(P785="000","N/A",INDEX(B!$D$2:$D$126,MATCH(EF!P785,B!$A$2:$A$126,0))),B!$D$127)</f>
        <v>#N/A</v>
      </c>
      <c r="S785" s="31" t="e">
        <f t="array" ref="S785">IF(O785="7",IF(P785="000","N/A",INDEX(B!$E$2:$E$126,MATCH(EF!P785,B!$A$2:$A$126,0))),B!$E$127)</f>
        <v>#N/A</v>
      </c>
    </row>
    <row r="786" spans="1:19" ht="15.75" customHeight="1">
      <c r="A786" s="23">
        <f>COUNTIF(A!$A$2:$A$1001,"&lt;="&amp;A!A786)</f>
        <v>0</v>
      </c>
      <c r="B786" s="24">
        <v>785</v>
      </c>
      <c r="C786" s="29" t="e">
        <f t="array" ref="C786">INDEX(A!$A$2:$A$1001,MATCH(EF!B786,EF!$A$2:$A$1001,0))</f>
        <v>#N/A</v>
      </c>
      <c r="D786" s="29" t="e">
        <f t="array" ref="D786">INDEX(A!$B$2:$B$1001,MATCH(EF!C786,A!$A$2:$A$1001,0))</f>
        <v>#N/A</v>
      </c>
      <c r="E786" s="29" t="e">
        <f t="array" ref="E786">INDEX(A!$C$2:$C$1001,MATCH(EF!C786,A!$A$2:$A$1001,0))</f>
        <v>#N/A</v>
      </c>
      <c r="F786" s="29" t="e">
        <f t="array" ref="F786">INDEX(A!$D$2:$D$1001,MATCH(EF!C786,A!$A$2:$A$1001,0))</f>
        <v>#N/A</v>
      </c>
      <c r="G786" s="29" t="e">
        <f t="array" ref="G786">INDEX(A!$E$2:$E$1001,MATCH(EF!C786,A!$A$2:$A$1001,0))</f>
        <v>#N/A</v>
      </c>
      <c r="H786" s="29" t="e">
        <f t="array" ref="H786">INDEX(A!$F$2:$F$1001,MATCH(EF!C786,A!$A$2:$A$1001,0))</f>
        <v>#N/A</v>
      </c>
      <c r="I786" s="29" t="e">
        <f t="array" ref="I786">INDEX(A!$G$2:$G$1001,MATCH(EF!C786,A!$A$2:$A$1001,0))</f>
        <v>#N/A</v>
      </c>
      <c r="J786" s="29" t="e">
        <f t="array" ref="J786">INDEX(A!$H$2:$H$1001,MATCH(EF!C786,A!$A$2:$A$1001,0))</f>
        <v>#N/A</v>
      </c>
      <c r="K786" s="29" t="e">
        <f t="array" ref="K786">INDEX(A!$I$2:$I$1001,MATCH(EF!C786,A!$A$2:$A$1001,0))</f>
        <v>#N/A</v>
      </c>
      <c r="L786" s="29" t="e">
        <f t="array" ref="L786">INDEX(A!$J$2:$J$1001,MATCH(EF!C786,A!$A$2:$A$1001,0))</f>
        <v>#N/A</v>
      </c>
      <c r="M786" s="29" t="e">
        <f t="array" ref="M786">INDEX(A!$K$2:$K$1001,MATCH(EF!C786,A!$A$2:$A$1001,0))</f>
        <v>#N/A</v>
      </c>
      <c r="N786" s="29" t="e">
        <f t="array" ref="N786">INDEX(A!$L$2:$L$1001,MATCH(EF!C786,A!$A$2:$A$1001,0))</f>
        <v>#N/A</v>
      </c>
      <c r="O786" s="30" t="e">
        <f t="shared" si="6"/>
        <v>#N/A</v>
      </c>
      <c r="P786" s="30" t="e">
        <f t="shared" si="7"/>
        <v>#N/A</v>
      </c>
      <c r="Q786" s="30" t="e">
        <f t="array" ref="Q786">IF(O786="7",IF(P786="000","Sin región al ser un intermunicipal",INDEX(B!$C$2:$C$126,MATCH(EF!P786,B!$A$2:$A$126,0))),"Sin región al ser un ente Estatal")</f>
        <v>#N/A</v>
      </c>
      <c r="R786" s="31" t="e">
        <f t="array" ref="R786">IF(O786="7",IF(P786="000","N/A",INDEX(B!$D$2:$D$126,MATCH(EF!P786,B!$A$2:$A$126,0))),B!$D$127)</f>
        <v>#N/A</v>
      </c>
      <c r="S786" s="31" t="e">
        <f t="array" ref="S786">IF(O786="7",IF(P786="000","N/A",INDEX(B!$E$2:$E$126,MATCH(EF!P786,B!$A$2:$A$126,0))),B!$E$127)</f>
        <v>#N/A</v>
      </c>
    </row>
    <row r="787" spans="1:19" ht="15.75" customHeight="1">
      <c r="A787" s="23">
        <f>COUNTIF(A!$A$2:$A$1001,"&lt;="&amp;A!A787)</f>
        <v>0</v>
      </c>
      <c r="B787" s="24">
        <v>786</v>
      </c>
      <c r="C787" s="29" t="e">
        <f t="array" ref="C787">INDEX(A!$A$2:$A$1001,MATCH(EF!B787,EF!$A$2:$A$1001,0))</f>
        <v>#N/A</v>
      </c>
      <c r="D787" s="29" t="e">
        <f t="array" ref="D787">INDEX(A!$B$2:$B$1001,MATCH(EF!C787,A!$A$2:$A$1001,0))</f>
        <v>#N/A</v>
      </c>
      <c r="E787" s="29" t="e">
        <f t="array" ref="E787">INDEX(A!$C$2:$C$1001,MATCH(EF!C787,A!$A$2:$A$1001,0))</f>
        <v>#N/A</v>
      </c>
      <c r="F787" s="29" t="e">
        <f t="array" ref="F787">INDEX(A!$D$2:$D$1001,MATCH(EF!C787,A!$A$2:$A$1001,0))</f>
        <v>#N/A</v>
      </c>
      <c r="G787" s="29" t="e">
        <f t="array" ref="G787">INDEX(A!$E$2:$E$1001,MATCH(EF!C787,A!$A$2:$A$1001,0))</f>
        <v>#N/A</v>
      </c>
      <c r="H787" s="29" t="e">
        <f t="array" ref="H787">INDEX(A!$F$2:$F$1001,MATCH(EF!C787,A!$A$2:$A$1001,0))</f>
        <v>#N/A</v>
      </c>
      <c r="I787" s="29" t="e">
        <f t="array" ref="I787">INDEX(A!$G$2:$G$1001,MATCH(EF!C787,A!$A$2:$A$1001,0))</f>
        <v>#N/A</v>
      </c>
      <c r="J787" s="29" t="e">
        <f t="array" ref="J787">INDEX(A!$H$2:$H$1001,MATCH(EF!C787,A!$A$2:$A$1001,0))</f>
        <v>#N/A</v>
      </c>
      <c r="K787" s="29" t="e">
        <f t="array" ref="K787">INDEX(A!$I$2:$I$1001,MATCH(EF!C787,A!$A$2:$A$1001,0))</f>
        <v>#N/A</v>
      </c>
      <c r="L787" s="29" t="e">
        <f t="array" ref="L787">INDEX(A!$J$2:$J$1001,MATCH(EF!C787,A!$A$2:$A$1001,0))</f>
        <v>#N/A</v>
      </c>
      <c r="M787" s="29" t="e">
        <f t="array" ref="M787">INDEX(A!$K$2:$K$1001,MATCH(EF!C787,A!$A$2:$A$1001,0))</f>
        <v>#N/A</v>
      </c>
      <c r="N787" s="29" t="e">
        <f t="array" ref="N787">INDEX(A!$L$2:$L$1001,MATCH(EF!C787,A!$A$2:$A$1001,0))</f>
        <v>#N/A</v>
      </c>
      <c r="O787" s="30" t="e">
        <f t="shared" si="6"/>
        <v>#N/A</v>
      </c>
      <c r="P787" s="30" t="e">
        <f t="shared" si="7"/>
        <v>#N/A</v>
      </c>
      <c r="Q787" s="30" t="e">
        <f t="array" ref="Q787">IF(O787="7",IF(P787="000","Sin región al ser un intermunicipal",INDEX(B!$C$2:$C$126,MATCH(EF!P787,B!$A$2:$A$126,0))),"Sin región al ser un ente Estatal")</f>
        <v>#N/A</v>
      </c>
      <c r="R787" s="31" t="e">
        <f t="array" ref="R787">IF(O787="7",IF(P787="000","N/A",INDEX(B!$D$2:$D$126,MATCH(EF!P787,B!$A$2:$A$126,0))),B!$D$127)</f>
        <v>#N/A</v>
      </c>
      <c r="S787" s="31" t="e">
        <f t="array" ref="S787">IF(O787="7",IF(P787="000","N/A",INDEX(B!$E$2:$E$126,MATCH(EF!P787,B!$A$2:$A$126,0))),B!$E$127)</f>
        <v>#N/A</v>
      </c>
    </row>
    <row r="788" spans="1:19" ht="15.75" customHeight="1">
      <c r="A788" s="23">
        <f>COUNTIF(A!$A$2:$A$1001,"&lt;="&amp;A!A788)</f>
        <v>0</v>
      </c>
      <c r="B788" s="24">
        <v>787</v>
      </c>
      <c r="C788" s="29" t="e">
        <f t="array" ref="C788">INDEX(A!$A$2:$A$1001,MATCH(EF!B788,EF!$A$2:$A$1001,0))</f>
        <v>#N/A</v>
      </c>
      <c r="D788" s="29" t="e">
        <f t="array" ref="D788">INDEX(A!$B$2:$B$1001,MATCH(EF!C788,A!$A$2:$A$1001,0))</f>
        <v>#N/A</v>
      </c>
      <c r="E788" s="29" t="e">
        <f t="array" ref="E788">INDEX(A!$C$2:$C$1001,MATCH(EF!C788,A!$A$2:$A$1001,0))</f>
        <v>#N/A</v>
      </c>
      <c r="F788" s="29" t="e">
        <f t="array" ref="F788">INDEX(A!$D$2:$D$1001,MATCH(EF!C788,A!$A$2:$A$1001,0))</f>
        <v>#N/A</v>
      </c>
      <c r="G788" s="29" t="e">
        <f t="array" ref="G788">INDEX(A!$E$2:$E$1001,MATCH(EF!C788,A!$A$2:$A$1001,0))</f>
        <v>#N/A</v>
      </c>
      <c r="H788" s="29" t="e">
        <f t="array" ref="H788">INDEX(A!$F$2:$F$1001,MATCH(EF!C788,A!$A$2:$A$1001,0))</f>
        <v>#N/A</v>
      </c>
      <c r="I788" s="29" t="e">
        <f t="array" ref="I788">INDEX(A!$G$2:$G$1001,MATCH(EF!C788,A!$A$2:$A$1001,0))</f>
        <v>#N/A</v>
      </c>
      <c r="J788" s="29" t="e">
        <f t="array" ref="J788">INDEX(A!$H$2:$H$1001,MATCH(EF!C788,A!$A$2:$A$1001,0))</f>
        <v>#N/A</v>
      </c>
      <c r="K788" s="29" t="e">
        <f t="array" ref="K788">INDEX(A!$I$2:$I$1001,MATCH(EF!C788,A!$A$2:$A$1001,0))</f>
        <v>#N/A</v>
      </c>
      <c r="L788" s="29" t="e">
        <f t="array" ref="L788">INDEX(A!$J$2:$J$1001,MATCH(EF!C788,A!$A$2:$A$1001,0))</f>
        <v>#N/A</v>
      </c>
      <c r="M788" s="29" t="e">
        <f t="array" ref="M788">INDEX(A!$K$2:$K$1001,MATCH(EF!C788,A!$A$2:$A$1001,0))</f>
        <v>#N/A</v>
      </c>
      <c r="N788" s="29" t="e">
        <f t="array" ref="N788">INDEX(A!$L$2:$L$1001,MATCH(EF!C788,A!$A$2:$A$1001,0))</f>
        <v>#N/A</v>
      </c>
      <c r="O788" s="30" t="e">
        <f t="shared" si="6"/>
        <v>#N/A</v>
      </c>
      <c r="P788" s="30" t="e">
        <f t="shared" si="7"/>
        <v>#N/A</v>
      </c>
      <c r="Q788" s="30" t="e">
        <f t="array" ref="Q788">IF(O788="7",IF(P788="000","Sin región al ser un intermunicipal",INDEX(B!$C$2:$C$126,MATCH(EF!P788,B!$A$2:$A$126,0))),"Sin región al ser un ente Estatal")</f>
        <v>#N/A</v>
      </c>
      <c r="R788" s="31" t="e">
        <f t="array" ref="R788">IF(O788="7",IF(P788="000","N/A",INDEX(B!$D$2:$D$126,MATCH(EF!P788,B!$A$2:$A$126,0))),B!$D$127)</f>
        <v>#N/A</v>
      </c>
      <c r="S788" s="31" t="e">
        <f t="array" ref="S788">IF(O788="7",IF(P788="000","N/A",INDEX(B!$E$2:$E$126,MATCH(EF!P788,B!$A$2:$A$126,0))),B!$E$127)</f>
        <v>#N/A</v>
      </c>
    </row>
    <row r="789" spans="1:19" ht="15.75" customHeight="1">
      <c r="A789" s="23">
        <f>COUNTIF(A!$A$2:$A$1001,"&lt;="&amp;A!A789)</f>
        <v>0</v>
      </c>
      <c r="B789" s="24">
        <v>788</v>
      </c>
      <c r="C789" s="29" t="e">
        <f t="array" ref="C789">INDEX(A!$A$2:$A$1001,MATCH(EF!B789,EF!$A$2:$A$1001,0))</f>
        <v>#N/A</v>
      </c>
      <c r="D789" s="29" t="e">
        <f t="array" ref="D789">INDEX(A!$B$2:$B$1001,MATCH(EF!C789,A!$A$2:$A$1001,0))</f>
        <v>#N/A</v>
      </c>
      <c r="E789" s="29" t="e">
        <f t="array" ref="E789">INDEX(A!$C$2:$C$1001,MATCH(EF!C789,A!$A$2:$A$1001,0))</f>
        <v>#N/A</v>
      </c>
      <c r="F789" s="29" t="e">
        <f t="array" ref="F789">INDEX(A!$D$2:$D$1001,MATCH(EF!C789,A!$A$2:$A$1001,0))</f>
        <v>#N/A</v>
      </c>
      <c r="G789" s="29" t="e">
        <f t="array" ref="G789">INDEX(A!$E$2:$E$1001,MATCH(EF!C789,A!$A$2:$A$1001,0))</f>
        <v>#N/A</v>
      </c>
      <c r="H789" s="29" t="e">
        <f t="array" ref="H789">INDEX(A!$F$2:$F$1001,MATCH(EF!C789,A!$A$2:$A$1001,0))</f>
        <v>#N/A</v>
      </c>
      <c r="I789" s="29" t="e">
        <f t="array" ref="I789">INDEX(A!$G$2:$G$1001,MATCH(EF!C789,A!$A$2:$A$1001,0))</f>
        <v>#N/A</v>
      </c>
      <c r="J789" s="29" t="e">
        <f t="array" ref="J789">INDEX(A!$H$2:$H$1001,MATCH(EF!C789,A!$A$2:$A$1001,0))</f>
        <v>#N/A</v>
      </c>
      <c r="K789" s="29" t="e">
        <f t="array" ref="K789">INDEX(A!$I$2:$I$1001,MATCH(EF!C789,A!$A$2:$A$1001,0))</f>
        <v>#N/A</v>
      </c>
      <c r="L789" s="29" t="e">
        <f t="array" ref="L789">INDEX(A!$J$2:$J$1001,MATCH(EF!C789,A!$A$2:$A$1001,0))</f>
        <v>#N/A</v>
      </c>
      <c r="M789" s="29" t="e">
        <f t="array" ref="M789">INDEX(A!$K$2:$K$1001,MATCH(EF!C789,A!$A$2:$A$1001,0))</f>
        <v>#N/A</v>
      </c>
      <c r="N789" s="29" t="e">
        <f t="array" ref="N789">INDEX(A!$L$2:$L$1001,MATCH(EF!C789,A!$A$2:$A$1001,0))</f>
        <v>#N/A</v>
      </c>
      <c r="O789" s="30" t="e">
        <f t="shared" si="6"/>
        <v>#N/A</v>
      </c>
      <c r="P789" s="30" t="e">
        <f t="shared" si="7"/>
        <v>#N/A</v>
      </c>
      <c r="Q789" s="30" t="e">
        <f t="array" ref="Q789">IF(O789="7",IF(P789="000","Sin región al ser un intermunicipal",INDEX(B!$C$2:$C$126,MATCH(EF!P789,B!$A$2:$A$126,0))),"Sin región al ser un ente Estatal")</f>
        <v>#N/A</v>
      </c>
      <c r="R789" s="31" t="e">
        <f t="array" ref="R789">IF(O789="7",IF(P789="000","N/A",INDEX(B!$D$2:$D$126,MATCH(EF!P789,B!$A$2:$A$126,0))),B!$D$127)</f>
        <v>#N/A</v>
      </c>
      <c r="S789" s="31" t="e">
        <f t="array" ref="S789">IF(O789="7",IF(P789="000","N/A",INDEX(B!$E$2:$E$126,MATCH(EF!P789,B!$A$2:$A$126,0))),B!$E$127)</f>
        <v>#N/A</v>
      </c>
    </row>
    <row r="790" spans="1:19" ht="15.75" customHeight="1">
      <c r="A790" s="23">
        <f>COUNTIF(A!$A$2:$A$1001,"&lt;="&amp;A!A790)</f>
        <v>0</v>
      </c>
      <c r="B790" s="24">
        <v>789</v>
      </c>
      <c r="C790" s="29" t="e">
        <f t="array" ref="C790">INDEX(A!$A$2:$A$1001,MATCH(EF!B790,EF!$A$2:$A$1001,0))</f>
        <v>#N/A</v>
      </c>
      <c r="D790" s="29" t="e">
        <f t="array" ref="D790">INDEX(A!$B$2:$B$1001,MATCH(EF!C790,A!$A$2:$A$1001,0))</f>
        <v>#N/A</v>
      </c>
      <c r="E790" s="29" t="e">
        <f t="array" ref="E790">INDEX(A!$C$2:$C$1001,MATCH(EF!C790,A!$A$2:$A$1001,0))</f>
        <v>#N/A</v>
      </c>
      <c r="F790" s="29" t="e">
        <f t="array" ref="F790">INDEX(A!$D$2:$D$1001,MATCH(EF!C790,A!$A$2:$A$1001,0))</f>
        <v>#N/A</v>
      </c>
      <c r="G790" s="29" t="e">
        <f t="array" ref="G790">INDEX(A!$E$2:$E$1001,MATCH(EF!C790,A!$A$2:$A$1001,0))</f>
        <v>#N/A</v>
      </c>
      <c r="H790" s="29" t="e">
        <f t="array" ref="H790">INDEX(A!$F$2:$F$1001,MATCH(EF!C790,A!$A$2:$A$1001,0))</f>
        <v>#N/A</v>
      </c>
      <c r="I790" s="29" t="e">
        <f t="array" ref="I790">INDEX(A!$G$2:$G$1001,MATCH(EF!C790,A!$A$2:$A$1001,0))</f>
        <v>#N/A</v>
      </c>
      <c r="J790" s="29" t="e">
        <f t="array" ref="J790">INDEX(A!$H$2:$H$1001,MATCH(EF!C790,A!$A$2:$A$1001,0))</f>
        <v>#N/A</v>
      </c>
      <c r="K790" s="29" t="e">
        <f t="array" ref="K790">INDEX(A!$I$2:$I$1001,MATCH(EF!C790,A!$A$2:$A$1001,0))</f>
        <v>#N/A</v>
      </c>
      <c r="L790" s="29" t="e">
        <f t="array" ref="L790">INDEX(A!$J$2:$J$1001,MATCH(EF!C790,A!$A$2:$A$1001,0))</f>
        <v>#N/A</v>
      </c>
      <c r="M790" s="29" t="e">
        <f t="array" ref="M790">INDEX(A!$K$2:$K$1001,MATCH(EF!C790,A!$A$2:$A$1001,0))</f>
        <v>#N/A</v>
      </c>
      <c r="N790" s="29" t="e">
        <f t="array" ref="N790">INDEX(A!$L$2:$L$1001,MATCH(EF!C790,A!$A$2:$A$1001,0))</f>
        <v>#N/A</v>
      </c>
      <c r="O790" s="30" t="e">
        <f t="shared" si="6"/>
        <v>#N/A</v>
      </c>
      <c r="P790" s="30" t="e">
        <f t="shared" si="7"/>
        <v>#N/A</v>
      </c>
      <c r="Q790" s="30" t="e">
        <f t="array" ref="Q790">IF(O790="7",IF(P790="000","Sin región al ser un intermunicipal",INDEX(B!$C$2:$C$126,MATCH(EF!P790,B!$A$2:$A$126,0))),"Sin región al ser un ente Estatal")</f>
        <v>#N/A</v>
      </c>
      <c r="R790" s="31" t="e">
        <f t="array" ref="R790">IF(O790="7",IF(P790="000","N/A",INDEX(B!$D$2:$D$126,MATCH(EF!P790,B!$A$2:$A$126,0))),B!$D$127)</f>
        <v>#N/A</v>
      </c>
      <c r="S790" s="31" t="e">
        <f t="array" ref="S790">IF(O790="7",IF(P790="000","N/A",INDEX(B!$E$2:$E$126,MATCH(EF!P790,B!$A$2:$A$126,0))),B!$E$127)</f>
        <v>#N/A</v>
      </c>
    </row>
    <row r="791" spans="1:19" ht="15.75" customHeight="1">
      <c r="A791" s="23">
        <f>COUNTIF(A!$A$2:$A$1001,"&lt;="&amp;A!A791)</f>
        <v>0</v>
      </c>
      <c r="B791" s="24">
        <v>790</v>
      </c>
      <c r="C791" s="29" t="e">
        <f t="array" ref="C791">INDEX(A!$A$2:$A$1001,MATCH(EF!B791,EF!$A$2:$A$1001,0))</f>
        <v>#N/A</v>
      </c>
      <c r="D791" s="29" t="e">
        <f t="array" ref="D791">INDEX(A!$B$2:$B$1001,MATCH(EF!C791,A!$A$2:$A$1001,0))</f>
        <v>#N/A</v>
      </c>
      <c r="E791" s="29" t="e">
        <f t="array" ref="E791">INDEX(A!$C$2:$C$1001,MATCH(EF!C791,A!$A$2:$A$1001,0))</f>
        <v>#N/A</v>
      </c>
      <c r="F791" s="29" t="e">
        <f t="array" ref="F791">INDEX(A!$D$2:$D$1001,MATCH(EF!C791,A!$A$2:$A$1001,0))</f>
        <v>#N/A</v>
      </c>
      <c r="G791" s="29" t="e">
        <f t="array" ref="G791">INDEX(A!$E$2:$E$1001,MATCH(EF!C791,A!$A$2:$A$1001,0))</f>
        <v>#N/A</v>
      </c>
      <c r="H791" s="29" t="e">
        <f t="array" ref="H791">INDEX(A!$F$2:$F$1001,MATCH(EF!C791,A!$A$2:$A$1001,0))</f>
        <v>#N/A</v>
      </c>
      <c r="I791" s="29" t="e">
        <f t="array" ref="I791">INDEX(A!$G$2:$G$1001,MATCH(EF!C791,A!$A$2:$A$1001,0))</f>
        <v>#N/A</v>
      </c>
      <c r="J791" s="29" t="e">
        <f t="array" ref="J791">INDEX(A!$H$2:$H$1001,MATCH(EF!C791,A!$A$2:$A$1001,0))</f>
        <v>#N/A</v>
      </c>
      <c r="K791" s="29" t="e">
        <f t="array" ref="K791">INDEX(A!$I$2:$I$1001,MATCH(EF!C791,A!$A$2:$A$1001,0))</f>
        <v>#N/A</v>
      </c>
      <c r="L791" s="29" t="e">
        <f t="array" ref="L791">INDEX(A!$J$2:$J$1001,MATCH(EF!C791,A!$A$2:$A$1001,0))</f>
        <v>#N/A</v>
      </c>
      <c r="M791" s="29" t="e">
        <f t="array" ref="M791">INDEX(A!$K$2:$K$1001,MATCH(EF!C791,A!$A$2:$A$1001,0))</f>
        <v>#N/A</v>
      </c>
      <c r="N791" s="29" t="e">
        <f t="array" ref="N791">INDEX(A!$L$2:$L$1001,MATCH(EF!C791,A!$A$2:$A$1001,0))</f>
        <v>#N/A</v>
      </c>
      <c r="O791" s="30" t="e">
        <f t="shared" si="6"/>
        <v>#N/A</v>
      </c>
      <c r="P791" s="30" t="e">
        <f t="shared" si="7"/>
        <v>#N/A</v>
      </c>
      <c r="Q791" s="30" t="e">
        <f t="array" ref="Q791">IF(O791="7",IF(P791="000","Sin región al ser un intermunicipal",INDEX(B!$C$2:$C$126,MATCH(EF!P791,B!$A$2:$A$126,0))),"Sin región al ser un ente Estatal")</f>
        <v>#N/A</v>
      </c>
      <c r="R791" s="31" t="e">
        <f t="array" ref="R791">IF(O791="7",IF(P791="000","N/A",INDEX(B!$D$2:$D$126,MATCH(EF!P791,B!$A$2:$A$126,0))),B!$D$127)</f>
        <v>#N/A</v>
      </c>
      <c r="S791" s="31" t="e">
        <f t="array" ref="S791">IF(O791="7",IF(P791="000","N/A",INDEX(B!$E$2:$E$126,MATCH(EF!P791,B!$A$2:$A$126,0))),B!$E$127)</f>
        <v>#N/A</v>
      </c>
    </row>
    <row r="792" spans="1:19" ht="15.75" customHeight="1">
      <c r="A792" s="23">
        <f>COUNTIF(A!$A$2:$A$1001,"&lt;="&amp;A!A792)</f>
        <v>0</v>
      </c>
      <c r="B792" s="24">
        <v>791</v>
      </c>
      <c r="C792" s="29" t="e">
        <f t="array" ref="C792">INDEX(A!$A$2:$A$1001,MATCH(EF!B792,EF!$A$2:$A$1001,0))</f>
        <v>#N/A</v>
      </c>
      <c r="D792" s="29" t="e">
        <f t="array" ref="D792">INDEX(A!$B$2:$B$1001,MATCH(EF!C792,A!$A$2:$A$1001,0))</f>
        <v>#N/A</v>
      </c>
      <c r="E792" s="29" t="e">
        <f t="array" ref="E792">INDEX(A!$C$2:$C$1001,MATCH(EF!C792,A!$A$2:$A$1001,0))</f>
        <v>#N/A</v>
      </c>
      <c r="F792" s="29" t="e">
        <f t="array" ref="F792">INDEX(A!$D$2:$D$1001,MATCH(EF!C792,A!$A$2:$A$1001,0))</f>
        <v>#N/A</v>
      </c>
      <c r="G792" s="29" t="e">
        <f t="array" ref="G792">INDEX(A!$E$2:$E$1001,MATCH(EF!C792,A!$A$2:$A$1001,0))</f>
        <v>#N/A</v>
      </c>
      <c r="H792" s="29" t="e">
        <f t="array" ref="H792">INDEX(A!$F$2:$F$1001,MATCH(EF!C792,A!$A$2:$A$1001,0))</f>
        <v>#N/A</v>
      </c>
      <c r="I792" s="29" t="e">
        <f t="array" ref="I792">INDEX(A!$G$2:$G$1001,MATCH(EF!C792,A!$A$2:$A$1001,0))</f>
        <v>#N/A</v>
      </c>
      <c r="J792" s="29" t="e">
        <f t="array" ref="J792">INDEX(A!$H$2:$H$1001,MATCH(EF!C792,A!$A$2:$A$1001,0))</f>
        <v>#N/A</v>
      </c>
      <c r="K792" s="29" t="e">
        <f t="array" ref="K792">INDEX(A!$I$2:$I$1001,MATCH(EF!C792,A!$A$2:$A$1001,0))</f>
        <v>#N/A</v>
      </c>
      <c r="L792" s="29" t="e">
        <f t="array" ref="L792">INDEX(A!$J$2:$J$1001,MATCH(EF!C792,A!$A$2:$A$1001,0))</f>
        <v>#N/A</v>
      </c>
      <c r="M792" s="29" t="e">
        <f t="array" ref="M792">INDEX(A!$K$2:$K$1001,MATCH(EF!C792,A!$A$2:$A$1001,0))</f>
        <v>#N/A</v>
      </c>
      <c r="N792" s="29" t="e">
        <f t="array" ref="N792">INDEX(A!$L$2:$L$1001,MATCH(EF!C792,A!$A$2:$A$1001,0))</f>
        <v>#N/A</v>
      </c>
      <c r="O792" s="30" t="e">
        <f t="shared" si="6"/>
        <v>#N/A</v>
      </c>
      <c r="P792" s="30" t="e">
        <f t="shared" si="7"/>
        <v>#N/A</v>
      </c>
      <c r="Q792" s="30" t="e">
        <f t="array" ref="Q792">IF(O792="7",IF(P792="000","Sin región al ser un intermunicipal",INDEX(B!$C$2:$C$126,MATCH(EF!P792,B!$A$2:$A$126,0))),"Sin región al ser un ente Estatal")</f>
        <v>#N/A</v>
      </c>
      <c r="R792" s="31" t="e">
        <f t="array" ref="R792">IF(O792="7",IF(P792="000","N/A",INDEX(B!$D$2:$D$126,MATCH(EF!P792,B!$A$2:$A$126,0))),B!$D$127)</f>
        <v>#N/A</v>
      </c>
      <c r="S792" s="31" t="e">
        <f t="array" ref="S792">IF(O792="7",IF(P792="000","N/A",INDEX(B!$E$2:$E$126,MATCH(EF!P792,B!$A$2:$A$126,0))),B!$E$127)</f>
        <v>#N/A</v>
      </c>
    </row>
    <row r="793" spans="1:19" ht="15.75" customHeight="1">
      <c r="A793" s="23">
        <f>COUNTIF(A!$A$2:$A$1001,"&lt;="&amp;A!A793)</f>
        <v>0</v>
      </c>
      <c r="B793" s="24">
        <v>792</v>
      </c>
      <c r="C793" s="29" t="e">
        <f t="array" ref="C793">INDEX(A!$A$2:$A$1001,MATCH(EF!B793,EF!$A$2:$A$1001,0))</f>
        <v>#N/A</v>
      </c>
      <c r="D793" s="29" t="e">
        <f t="array" ref="D793">INDEX(A!$B$2:$B$1001,MATCH(EF!C793,A!$A$2:$A$1001,0))</f>
        <v>#N/A</v>
      </c>
      <c r="E793" s="29" t="e">
        <f t="array" ref="E793">INDEX(A!$C$2:$C$1001,MATCH(EF!C793,A!$A$2:$A$1001,0))</f>
        <v>#N/A</v>
      </c>
      <c r="F793" s="29" t="e">
        <f t="array" ref="F793">INDEX(A!$D$2:$D$1001,MATCH(EF!C793,A!$A$2:$A$1001,0))</f>
        <v>#N/A</v>
      </c>
      <c r="G793" s="29" t="e">
        <f t="array" ref="G793">INDEX(A!$E$2:$E$1001,MATCH(EF!C793,A!$A$2:$A$1001,0))</f>
        <v>#N/A</v>
      </c>
      <c r="H793" s="29" t="e">
        <f t="array" ref="H793">INDEX(A!$F$2:$F$1001,MATCH(EF!C793,A!$A$2:$A$1001,0))</f>
        <v>#N/A</v>
      </c>
      <c r="I793" s="29" t="e">
        <f t="array" ref="I793">INDEX(A!$G$2:$G$1001,MATCH(EF!C793,A!$A$2:$A$1001,0))</f>
        <v>#N/A</v>
      </c>
      <c r="J793" s="29" t="e">
        <f t="array" ref="J793">INDEX(A!$H$2:$H$1001,MATCH(EF!C793,A!$A$2:$A$1001,0))</f>
        <v>#N/A</v>
      </c>
      <c r="K793" s="29" t="e">
        <f t="array" ref="K793">INDEX(A!$I$2:$I$1001,MATCH(EF!C793,A!$A$2:$A$1001,0))</f>
        <v>#N/A</v>
      </c>
      <c r="L793" s="29" t="e">
        <f t="array" ref="L793">INDEX(A!$J$2:$J$1001,MATCH(EF!C793,A!$A$2:$A$1001,0))</f>
        <v>#N/A</v>
      </c>
      <c r="M793" s="29" t="e">
        <f t="array" ref="M793">INDEX(A!$K$2:$K$1001,MATCH(EF!C793,A!$A$2:$A$1001,0))</f>
        <v>#N/A</v>
      </c>
      <c r="N793" s="29" t="e">
        <f t="array" ref="N793">INDEX(A!$L$2:$L$1001,MATCH(EF!C793,A!$A$2:$A$1001,0))</f>
        <v>#N/A</v>
      </c>
      <c r="O793" s="30" t="e">
        <f t="shared" si="6"/>
        <v>#N/A</v>
      </c>
      <c r="P793" s="30" t="e">
        <f t="shared" si="7"/>
        <v>#N/A</v>
      </c>
      <c r="Q793" s="30" t="e">
        <f t="array" ref="Q793">IF(O793="7",IF(P793="000","Sin región al ser un intermunicipal",INDEX(B!$C$2:$C$126,MATCH(EF!P793,B!$A$2:$A$126,0))),"Sin región al ser un ente Estatal")</f>
        <v>#N/A</v>
      </c>
      <c r="R793" s="31" t="e">
        <f t="array" ref="R793">IF(O793="7",IF(P793="000","N/A",INDEX(B!$D$2:$D$126,MATCH(EF!P793,B!$A$2:$A$126,0))),B!$D$127)</f>
        <v>#N/A</v>
      </c>
      <c r="S793" s="31" t="e">
        <f t="array" ref="S793">IF(O793="7",IF(P793="000","N/A",INDEX(B!$E$2:$E$126,MATCH(EF!P793,B!$A$2:$A$126,0))),B!$E$127)</f>
        <v>#N/A</v>
      </c>
    </row>
    <row r="794" spans="1:19" ht="15.75" customHeight="1">
      <c r="A794" s="23">
        <f>COUNTIF(A!$A$2:$A$1001,"&lt;="&amp;A!A794)</f>
        <v>0</v>
      </c>
      <c r="B794" s="24">
        <v>793</v>
      </c>
      <c r="C794" s="29" t="e">
        <f t="array" ref="C794">INDEX(A!$A$2:$A$1001,MATCH(EF!B794,EF!$A$2:$A$1001,0))</f>
        <v>#N/A</v>
      </c>
      <c r="D794" s="29" t="e">
        <f t="array" ref="D794">INDEX(A!$B$2:$B$1001,MATCH(EF!C794,A!$A$2:$A$1001,0))</f>
        <v>#N/A</v>
      </c>
      <c r="E794" s="29" t="e">
        <f t="array" ref="E794">INDEX(A!$C$2:$C$1001,MATCH(EF!C794,A!$A$2:$A$1001,0))</f>
        <v>#N/A</v>
      </c>
      <c r="F794" s="29" t="e">
        <f t="array" ref="F794">INDEX(A!$D$2:$D$1001,MATCH(EF!C794,A!$A$2:$A$1001,0))</f>
        <v>#N/A</v>
      </c>
      <c r="G794" s="29" t="e">
        <f t="array" ref="G794">INDEX(A!$E$2:$E$1001,MATCH(EF!C794,A!$A$2:$A$1001,0))</f>
        <v>#N/A</v>
      </c>
      <c r="H794" s="29" t="e">
        <f t="array" ref="H794">INDEX(A!$F$2:$F$1001,MATCH(EF!C794,A!$A$2:$A$1001,0))</f>
        <v>#N/A</v>
      </c>
      <c r="I794" s="29" t="e">
        <f t="array" ref="I794">INDEX(A!$G$2:$G$1001,MATCH(EF!C794,A!$A$2:$A$1001,0))</f>
        <v>#N/A</v>
      </c>
      <c r="J794" s="29" t="e">
        <f t="array" ref="J794">INDEX(A!$H$2:$H$1001,MATCH(EF!C794,A!$A$2:$A$1001,0))</f>
        <v>#N/A</v>
      </c>
      <c r="K794" s="29" t="e">
        <f t="array" ref="K794">INDEX(A!$I$2:$I$1001,MATCH(EF!C794,A!$A$2:$A$1001,0))</f>
        <v>#N/A</v>
      </c>
      <c r="L794" s="29" t="e">
        <f t="array" ref="L794">INDEX(A!$J$2:$J$1001,MATCH(EF!C794,A!$A$2:$A$1001,0))</f>
        <v>#N/A</v>
      </c>
      <c r="M794" s="29" t="e">
        <f t="array" ref="M794">INDEX(A!$K$2:$K$1001,MATCH(EF!C794,A!$A$2:$A$1001,0))</f>
        <v>#N/A</v>
      </c>
      <c r="N794" s="29" t="e">
        <f t="array" ref="N794">INDEX(A!$L$2:$L$1001,MATCH(EF!C794,A!$A$2:$A$1001,0))</f>
        <v>#N/A</v>
      </c>
      <c r="O794" s="30" t="e">
        <f t="shared" si="6"/>
        <v>#N/A</v>
      </c>
      <c r="P794" s="30" t="e">
        <f t="shared" si="7"/>
        <v>#N/A</v>
      </c>
      <c r="Q794" s="30" t="e">
        <f t="array" ref="Q794">IF(O794="7",IF(P794="000","Sin región al ser un intermunicipal",INDEX(B!$C$2:$C$126,MATCH(EF!P794,B!$A$2:$A$126,0))),"Sin región al ser un ente Estatal")</f>
        <v>#N/A</v>
      </c>
      <c r="R794" s="31" t="e">
        <f t="array" ref="R794">IF(O794="7",IF(P794="000","N/A",INDEX(B!$D$2:$D$126,MATCH(EF!P794,B!$A$2:$A$126,0))),B!$D$127)</f>
        <v>#N/A</v>
      </c>
      <c r="S794" s="31" t="e">
        <f t="array" ref="S794">IF(O794="7",IF(P794="000","N/A",INDEX(B!$E$2:$E$126,MATCH(EF!P794,B!$A$2:$A$126,0))),B!$E$127)</f>
        <v>#N/A</v>
      </c>
    </row>
    <row r="795" spans="1:19" ht="15.75" customHeight="1">
      <c r="A795" s="23">
        <f>COUNTIF(A!$A$2:$A$1001,"&lt;="&amp;A!A795)</f>
        <v>0</v>
      </c>
      <c r="B795" s="24">
        <v>794</v>
      </c>
      <c r="C795" s="29" t="e">
        <f t="array" ref="C795">INDEX(A!$A$2:$A$1001,MATCH(EF!B795,EF!$A$2:$A$1001,0))</f>
        <v>#N/A</v>
      </c>
      <c r="D795" s="29" t="e">
        <f t="array" ref="D795">INDEX(A!$B$2:$B$1001,MATCH(EF!C795,A!$A$2:$A$1001,0))</f>
        <v>#N/A</v>
      </c>
      <c r="E795" s="29" t="e">
        <f t="array" ref="E795">INDEX(A!$C$2:$C$1001,MATCH(EF!C795,A!$A$2:$A$1001,0))</f>
        <v>#N/A</v>
      </c>
      <c r="F795" s="29" t="e">
        <f t="array" ref="F795">INDEX(A!$D$2:$D$1001,MATCH(EF!C795,A!$A$2:$A$1001,0))</f>
        <v>#N/A</v>
      </c>
      <c r="G795" s="29" t="e">
        <f t="array" ref="G795">INDEX(A!$E$2:$E$1001,MATCH(EF!C795,A!$A$2:$A$1001,0))</f>
        <v>#N/A</v>
      </c>
      <c r="H795" s="29" t="e">
        <f t="array" ref="H795">INDEX(A!$F$2:$F$1001,MATCH(EF!C795,A!$A$2:$A$1001,0))</f>
        <v>#N/A</v>
      </c>
      <c r="I795" s="29" t="e">
        <f t="array" ref="I795">INDEX(A!$G$2:$G$1001,MATCH(EF!C795,A!$A$2:$A$1001,0))</f>
        <v>#N/A</v>
      </c>
      <c r="J795" s="29" t="e">
        <f t="array" ref="J795">INDEX(A!$H$2:$H$1001,MATCH(EF!C795,A!$A$2:$A$1001,0))</f>
        <v>#N/A</v>
      </c>
      <c r="K795" s="29" t="e">
        <f t="array" ref="K795">INDEX(A!$I$2:$I$1001,MATCH(EF!C795,A!$A$2:$A$1001,0))</f>
        <v>#N/A</v>
      </c>
      <c r="L795" s="29" t="e">
        <f t="array" ref="L795">INDEX(A!$J$2:$J$1001,MATCH(EF!C795,A!$A$2:$A$1001,0))</f>
        <v>#N/A</v>
      </c>
      <c r="M795" s="29" t="e">
        <f t="array" ref="M795">INDEX(A!$K$2:$K$1001,MATCH(EF!C795,A!$A$2:$A$1001,0))</f>
        <v>#N/A</v>
      </c>
      <c r="N795" s="29" t="e">
        <f t="array" ref="N795">INDEX(A!$L$2:$L$1001,MATCH(EF!C795,A!$A$2:$A$1001,0))</f>
        <v>#N/A</v>
      </c>
      <c r="O795" s="30" t="e">
        <f t="shared" si="6"/>
        <v>#N/A</v>
      </c>
      <c r="P795" s="30" t="e">
        <f t="shared" si="7"/>
        <v>#N/A</v>
      </c>
      <c r="Q795" s="30" t="e">
        <f t="array" ref="Q795">IF(O795="7",IF(P795="000","Sin región al ser un intermunicipal",INDEX(B!$C$2:$C$126,MATCH(EF!P795,B!$A$2:$A$126,0))),"Sin región al ser un ente Estatal")</f>
        <v>#N/A</v>
      </c>
      <c r="R795" s="31" t="e">
        <f t="array" ref="R795">IF(O795="7",IF(P795="000","N/A",INDEX(B!$D$2:$D$126,MATCH(EF!P795,B!$A$2:$A$126,0))),B!$D$127)</f>
        <v>#N/A</v>
      </c>
      <c r="S795" s="31" t="e">
        <f t="array" ref="S795">IF(O795="7",IF(P795="000","N/A",INDEX(B!$E$2:$E$126,MATCH(EF!P795,B!$A$2:$A$126,0))),B!$E$127)</f>
        <v>#N/A</v>
      </c>
    </row>
    <row r="796" spans="1:19" ht="15.75" customHeight="1">
      <c r="A796" s="23">
        <f>COUNTIF(A!$A$2:$A$1001,"&lt;="&amp;A!A796)</f>
        <v>0</v>
      </c>
      <c r="B796" s="24">
        <v>795</v>
      </c>
      <c r="C796" s="29" t="e">
        <f t="array" ref="C796">INDEX(A!$A$2:$A$1001,MATCH(EF!B796,EF!$A$2:$A$1001,0))</f>
        <v>#N/A</v>
      </c>
      <c r="D796" s="29" t="e">
        <f t="array" ref="D796">INDEX(A!$B$2:$B$1001,MATCH(EF!C796,A!$A$2:$A$1001,0))</f>
        <v>#N/A</v>
      </c>
      <c r="E796" s="29" t="e">
        <f t="array" ref="E796">INDEX(A!$C$2:$C$1001,MATCH(EF!C796,A!$A$2:$A$1001,0))</f>
        <v>#N/A</v>
      </c>
      <c r="F796" s="29" t="e">
        <f t="array" ref="F796">INDEX(A!$D$2:$D$1001,MATCH(EF!C796,A!$A$2:$A$1001,0))</f>
        <v>#N/A</v>
      </c>
      <c r="G796" s="29" t="e">
        <f t="array" ref="G796">INDEX(A!$E$2:$E$1001,MATCH(EF!C796,A!$A$2:$A$1001,0))</f>
        <v>#N/A</v>
      </c>
      <c r="H796" s="29" t="e">
        <f t="array" ref="H796">INDEX(A!$F$2:$F$1001,MATCH(EF!C796,A!$A$2:$A$1001,0))</f>
        <v>#N/A</v>
      </c>
      <c r="I796" s="29" t="e">
        <f t="array" ref="I796">INDEX(A!$G$2:$G$1001,MATCH(EF!C796,A!$A$2:$A$1001,0))</f>
        <v>#N/A</v>
      </c>
      <c r="J796" s="29" t="e">
        <f t="array" ref="J796">INDEX(A!$H$2:$H$1001,MATCH(EF!C796,A!$A$2:$A$1001,0))</f>
        <v>#N/A</v>
      </c>
      <c r="K796" s="29" t="e">
        <f t="array" ref="K796">INDEX(A!$I$2:$I$1001,MATCH(EF!C796,A!$A$2:$A$1001,0))</f>
        <v>#N/A</v>
      </c>
      <c r="L796" s="29" t="e">
        <f t="array" ref="L796">INDEX(A!$J$2:$J$1001,MATCH(EF!C796,A!$A$2:$A$1001,0))</f>
        <v>#N/A</v>
      </c>
      <c r="M796" s="29" t="e">
        <f t="array" ref="M796">INDEX(A!$K$2:$K$1001,MATCH(EF!C796,A!$A$2:$A$1001,0))</f>
        <v>#N/A</v>
      </c>
      <c r="N796" s="29" t="e">
        <f t="array" ref="N796">INDEX(A!$L$2:$L$1001,MATCH(EF!C796,A!$A$2:$A$1001,0))</f>
        <v>#N/A</v>
      </c>
      <c r="O796" s="30" t="e">
        <f t="shared" si="6"/>
        <v>#N/A</v>
      </c>
      <c r="P796" s="30" t="e">
        <f t="shared" si="7"/>
        <v>#N/A</v>
      </c>
      <c r="Q796" s="30" t="e">
        <f t="array" ref="Q796">IF(O796="7",IF(P796="000","Sin región al ser un intermunicipal",INDEX(B!$C$2:$C$126,MATCH(EF!P796,B!$A$2:$A$126,0))),"Sin región al ser un ente Estatal")</f>
        <v>#N/A</v>
      </c>
      <c r="R796" s="31" t="e">
        <f t="array" ref="R796">IF(O796="7",IF(P796="000","N/A",INDEX(B!$D$2:$D$126,MATCH(EF!P796,B!$A$2:$A$126,0))),B!$D$127)</f>
        <v>#N/A</v>
      </c>
      <c r="S796" s="31" t="e">
        <f t="array" ref="S796">IF(O796="7",IF(P796="000","N/A",INDEX(B!$E$2:$E$126,MATCH(EF!P796,B!$A$2:$A$126,0))),B!$E$127)</f>
        <v>#N/A</v>
      </c>
    </row>
    <row r="797" spans="1:19" ht="15.75" customHeight="1">
      <c r="A797" s="23">
        <f>COUNTIF(A!$A$2:$A$1001,"&lt;="&amp;A!A797)</f>
        <v>0</v>
      </c>
      <c r="B797" s="24">
        <v>796</v>
      </c>
      <c r="C797" s="29" t="e">
        <f t="array" ref="C797">INDEX(A!$A$2:$A$1001,MATCH(EF!B797,EF!$A$2:$A$1001,0))</f>
        <v>#N/A</v>
      </c>
      <c r="D797" s="29" t="e">
        <f t="array" ref="D797">INDEX(A!$B$2:$B$1001,MATCH(EF!C797,A!$A$2:$A$1001,0))</f>
        <v>#N/A</v>
      </c>
      <c r="E797" s="29" t="e">
        <f t="array" ref="E797">INDEX(A!$C$2:$C$1001,MATCH(EF!C797,A!$A$2:$A$1001,0))</f>
        <v>#N/A</v>
      </c>
      <c r="F797" s="29" t="e">
        <f t="array" ref="F797">INDEX(A!$D$2:$D$1001,MATCH(EF!C797,A!$A$2:$A$1001,0))</f>
        <v>#N/A</v>
      </c>
      <c r="G797" s="29" t="e">
        <f t="array" ref="G797">INDEX(A!$E$2:$E$1001,MATCH(EF!C797,A!$A$2:$A$1001,0))</f>
        <v>#N/A</v>
      </c>
      <c r="H797" s="29" t="e">
        <f t="array" ref="H797">INDEX(A!$F$2:$F$1001,MATCH(EF!C797,A!$A$2:$A$1001,0))</f>
        <v>#N/A</v>
      </c>
      <c r="I797" s="29" t="e">
        <f t="array" ref="I797">INDEX(A!$G$2:$G$1001,MATCH(EF!C797,A!$A$2:$A$1001,0))</f>
        <v>#N/A</v>
      </c>
      <c r="J797" s="29" t="e">
        <f t="array" ref="J797">INDEX(A!$H$2:$H$1001,MATCH(EF!C797,A!$A$2:$A$1001,0))</f>
        <v>#N/A</v>
      </c>
      <c r="K797" s="29" t="e">
        <f t="array" ref="K797">INDEX(A!$I$2:$I$1001,MATCH(EF!C797,A!$A$2:$A$1001,0))</f>
        <v>#N/A</v>
      </c>
      <c r="L797" s="29" t="e">
        <f t="array" ref="L797">INDEX(A!$J$2:$J$1001,MATCH(EF!C797,A!$A$2:$A$1001,0))</f>
        <v>#N/A</v>
      </c>
      <c r="M797" s="29" t="e">
        <f t="array" ref="M797">INDEX(A!$K$2:$K$1001,MATCH(EF!C797,A!$A$2:$A$1001,0))</f>
        <v>#N/A</v>
      </c>
      <c r="N797" s="29" t="e">
        <f t="array" ref="N797">INDEX(A!$L$2:$L$1001,MATCH(EF!C797,A!$A$2:$A$1001,0))</f>
        <v>#N/A</v>
      </c>
      <c r="O797" s="30" t="e">
        <f t="shared" si="6"/>
        <v>#N/A</v>
      </c>
      <c r="P797" s="30" t="e">
        <f t="shared" si="7"/>
        <v>#N/A</v>
      </c>
      <c r="Q797" s="30" t="e">
        <f t="array" ref="Q797">IF(O797="7",IF(P797="000","Sin región al ser un intermunicipal",INDEX(B!$C$2:$C$126,MATCH(EF!P797,B!$A$2:$A$126,0))),"Sin región al ser un ente Estatal")</f>
        <v>#N/A</v>
      </c>
      <c r="R797" s="31" t="e">
        <f t="array" ref="R797">IF(O797="7",IF(P797="000","N/A",INDEX(B!$D$2:$D$126,MATCH(EF!P797,B!$A$2:$A$126,0))),B!$D$127)</f>
        <v>#N/A</v>
      </c>
      <c r="S797" s="31" t="e">
        <f t="array" ref="S797">IF(O797="7",IF(P797="000","N/A",INDEX(B!$E$2:$E$126,MATCH(EF!P797,B!$A$2:$A$126,0))),B!$E$127)</f>
        <v>#N/A</v>
      </c>
    </row>
    <row r="798" spans="1:19" ht="15.75" customHeight="1">
      <c r="A798" s="23">
        <f>COUNTIF(A!$A$2:$A$1001,"&lt;="&amp;A!A798)</f>
        <v>0</v>
      </c>
      <c r="B798" s="24">
        <v>797</v>
      </c>
      <c r="C798" s="29" t="e">
        <f t="array" ref="C798">INDEX(A!$A$2:$A$1001,MATCH(EF!B798,EF!$A$2:$A$1001,0))</f>
        <v>#N/A</v>
      </c>
      <c r="D798" s="29" t="e">
        <f t="array" ref="D798">INDEX(A!$B$2:$B$1001,MATCH(EF!C798,A!$A$2:$A$1001,0))</f>
        <v>#N/A</v>
      </c>
      <c r="E798" s="29" t="e">
        <f t="array" ref="E798">INDEX(A!$C$2:$C$1001,MATCH(EF!C798,A!$A$2:$A$1001,0))</f>
        <v>#N/A</v>
      </c>
      <c r="F798" s="29" t="e">
        <f t="array" ref="F798">INDEX(A!$D$2:$D$1001,MATCH(EF!C798,A!$A$2:$A$1001,0))</f>
        <v>#N/A</v>
      </c>
      <c r="G798" s="29" t="e">
        <f t="array" ref="G798">INDEX(A!$E$2:$E$1001,MATCH(EF!C798,A!$A$2:$A$1001,0))</f>
        <v>#N/A</v>
      </c>
      <c r="H798" s="29" t="e">
        <f t="array" ref="H798">INDEX(A!$F$2:$F$1001,MATCH(EF!C798,A!$A$2:$A$1001,0))</f>
        <v>#N/A</v>
      </c>
      <c r="I798" s="29" t="e">
        <f t="array" ref="I798">INDEX(A!$G$2:$G$1001,MATCH(EF!C798,A!$A$2:$A$1001,0))</f>
        <v>#N/A</v>
      </c>
      <c r="J798" s="29" t="e">
        <f t="array" ref="J798">INDEX(A!$H$2:$H$1001,MATCH(EF!C798,A!$A$2:$A$1001,0))</f>
        <v>#N/A</v>
      </c>
      <c r="K798" s="29" t="e">
        <f t="array" ref="K798">INDEX(A!$I$2:$I$1001,MATCH(EF!C798,A!$A$2:$A$1001,0))</f>
        <v>#N/A</v>
      </c>
      <c r="L798" s="29" t="e">
        <f t="array" ref="L798">INDEX(A!$J$2:$J$1001,MATCH(EF!C798,A!$A$2:$A$1001,0))</f>
        <v>#N/A</v>
      </c>
      <c r="M798" s="29" t="e">
        <f t="array" ref="M798">INDEX(A!$K$2:$K$1001,MATCH(EF!C798,A!$A$2:$A$1001,0))</f>
        <v>#N/A</v>
      </c>
      <c r="N798" s="29" t="e">
        <f t="array" ref="N798">INDEX(A!$L$2:$L$1001,MATCH(EF!C798,A!$A$2:$A$1001,0))</f>
        <v>#N/A</v>
      </c>
      <c r="O798" s="30" t="e">
        <f t="shared" si="6"/>
        <v>#N/A</v>
      </c>
      <c r="P798" s="30" t="e">
        <f t="shared" si="7"/>
        <v>#N/A</v>
      </c>
      <c r="Q798" s="30" t="e">
        <f t="array" ref="Q798">IF(O798="7",IF(P798="000","Sin región al ser un intermunicipal",INDEX(B!$C$2:$C$126,MATCH(EF!P798,B!$A$2:$A$126,0))),"Sin región al ser un ente Estatal")</f>
        <v>#N/A</v>
      </c>
      <c r="R798" s="31" t="e">
        <f t="array" ref="R798">IF(O798="7",IF(P798="000","N/A",INDEX(B!$D$2:$D$126,MATCH(EF!P798,B!$A$2:$A$126,0))),B!$D$127)</f>
        <v>#N/A</v>
      </c>
      <c r="S798" s="31" t="e">
        <f t="array" ref="S798">IF(O798="7",IF(P798="000","N/A",INDEX(B!$E$2:$E$126,MATCH(EF!P798,B!$A$2:$A$126,0))),B!$E$127)</f>
        <v>#N/A</v>
      </c>
    </row>
    <row r="799" spans="1:19" ht="15.75" customHeight="1">
      <c r="A799" s="23">
        <f>COUNTIF(A!$A$2:$A$1001,"&lt;="&amp;A!A799)</f>
        <v>0</v>
      </c>
      <c r="B799" s="24">
        <v>798</v>
      </c>
      <c r="C799" s="29" t="e">
        <f t="array" ref="C799">INDEX(A!$A$2:$A$1001,MATCH(EF!B799,EF!$A$2:$A$1001,0))</f>
        <v>#N/A</v>
      </c>
      <c r="D799" s="29" t="e">
        <f t="array" ref="D799">INDEX(A!$B$2:$B$1001,MATCH(EF!C799,A!$A$2:$A$1001,0))</f>
        <v>#N/A</v>
      </c>
      <c r="E799" s="29" t="e">
        <f t="array" ref="E799">INDEX(A!$C$2:$C$1001,MATCH(EF!C799,A!$A$2:$A$1001,0))</f>
        <v>#N/A</v>
      </c>
      <c r="F799" s="29" t="e">
        <f t="array" ref="F799">INDEX(A!$D$2:$D$1001,MATCH(EF!C799,A!$A$2:$A$1001,0))</f>
        <v>#N/A</v>
      </c>
      <c r="G799" s="29" t="e">
        <f t="array" ref="G799">INDEX(A!$E$2:$E$1001,MATCH(EF!C799,A!$A$2:$A$1001,0))</f>
        <v>#N/A</v>
      </c>
      <c r="H799" s="29" t="e">
        <f t="array" ref="H799">INDEX(A!$F$2:$F$1001,MATCH(EF!C799,A!$A$2:$A$1001,0))</f>
        <v>#N/A</v>
      </c>
      <c r="I799" s="29" t="e">
        <f t="array" ref="I799">INDEX(A!$G$2:$G$1001,MATCH(EF!C799,A!$A$2:$A$1001,0))</f>
        <v>#N/A</v>
      </c>
      <c r="J799" s="29" t="e">
        <f t="array" ref="J799">INDEX(A!$H$2:$H$1001,MATCH(EF!C799,A!$A$2:$A$1001,0))</f>
        <v>#N/A</v>
      </c>
      <c r="K799" s="29" t="e">
        <f t="array" ref="K799">INDEX(A!$I$2:$I$1001,MATCH(EF!C799,A!$A$2:$A$1001,0))</f>
        <v>#N/A</v>
      </c>
      <c r="L799" s="29" t="e">
        <f t="array" ref="L799">INDEX(A!$J$2:$J$1001,MATCH(EF!C799,A!$A$2:$A$1001,0))</f>
        <v>#N/A</v>
      </c>
      <c r="M799" s="29" t="e">
        <f t="array" ref="M799">INDEX(A!$K$2:$K$1001,MATCH(EF!C799,A!$A$2:$A$1001,0))</f>
        <v>#N/A</v>
      </c>
      <c r="N799" s="29" t="e">
        <f t="array" ref="N799">INDEX(A!$L$2:$L$1001,MATCH(EF!C799,A!$A$2:$A$1001,0))</f>
        <v>#N/A</v>
      </c>
      <c r="O799" s="30" t="e">
        <f t="shared" si="6"/>
        <v>#N/A</v>
      </c>
      <c r="P799" s="30" t="e">
        <f t="shared" si="7"/>
        <v>#N/A</v>
      </c>
      <c r="Q799" s="30" t="e">
        <f t="array" ref="Q799">IF(O799="7",IF(P799="000","Sin región al ser un intermunicipal",INDEX(B!$C$2:$C$126,MATCH(EF!P799,B!$A$2:$A$126,0))),"Sin región al ser un ente Estatal")</f>
        <v>#N/A</v>
      </c>
      <c r="R799" s="31" t="e">
        <f t="array" ref="R799">IF(O799="7",IF(P799="000","N/A",INDEX(B!$D$2:$D$126,MATCH(EF!P799,B!$A$2:$A$126,0))),B!$D$127)</f>
        <v>#N/A</v>
      </c>
      <c r="S799" s="31" t="e">
        <f t="array" ref="S799">IF(O799="7",IF(P799="000","N/A",INDEX(B!$E$2:$E$126,MATCH(EF!P799,B!$A$2:$A$126,0))),B!$E$127)</f>
        <v>#N/A</v>
      </c>
    </row>
    <row r="800" spans="1:19" ht="15.75" customHeight="1">
      <c r="A800" s="23">
        <f>COUNTIF(A!$A$2:$A$1001,"&lt;="&amp;A!A800)</f>
        <v>0</v>
      </c>
      <c r="B800" s="24">
        <v>799</v>
      </c>
      <c r="C800" s="29" t="e">
        <f t="array" ref="C800">INDEX(A!$A$2:$A$1001,MATCH(EF!B800,EF!$A$2:$A$1001,0))</f>
        <v>#N/A</v>
      </c>
      <c r="D800" s="29" t="e">
        <f t="array" ref="D800">INDEX(A!$B$2:$B$1001,MATCH(EF!C800,A!$A$2:$A$1001,0))</f>
        <v>#N/A</v>
      </c>
      <c r="E800" s="29" t="e">
        <f t="array" ref="E800">INDEX(A!$C$2:$C$1001,MATCH(EF!C800,A!$A$2:$A$1001,0))</f>
        <v>#N/A</v>
      </c>
      <c r="F800" s="29" t="e">
        <f t="array" ref="F800">INDEX(A!$D$2:$D$1001,MATCH(EF!C800,A!$A$2:$A$1001,0))</f>
        <v>#N/A</v>
      </c>
      <c r="G800" s="29" t="e">
        <f t="array" ref="G800">INDEX(A!$E$2:$E$1001,MATCH(EF!C800,A!$A$2:$A$1001,0))</f>
        <v>#N/A</v>
      </c>
      <c r="H800" s="29" t="e">
        <f t="array" ref="H800">INDEX(A!$F$2:$F$1001,MATCH(EF!C800,A!$A$2:$A$1001,0))</f>
        <v>#N/A</v>
      </c>
      <c r="I800" s="29" t="e">
        <f t="array" ref="I800">INDEX(A!$G$2:$G$1001,MATCH(EF!C800,A!$A$2:$A$1001,0))</f>
        <v>#N/A</v>
      </c>
      <c r="J800" s="29" t="e">
        <f t="array" ref="J800">INDEX(A!$H$2:$H$1001,MATCH(EF!C800,A!$A$2:$A$1001,0))</f>
        <v>#N/A</v>
      </c>
      <c r="K800" s="29" t="e">
        <f t="array" ref="K800">INDEX(A!$I$2:$I$1001,MATCH(EF!C800,A!$A$2:$A$1001,0))</f>
        <v>#N/A</v>
      </c>
      <c r="L800" s="29" t="e">
        <f t="array" ref="L800">INDEX(A!$J$2:$J$1001,MATCH(EF!C800,A!$A$2:$A$1001,0))</f>
        <v>#N/A</v>
      </c>
      <c r="M800" s="29" t="e">
        <f t="array" ref="M800">INDEX(A!$K$2:$K$1001,MATCH(EF!C800,A!$A$2:$A$1001,0))</f>
        <v>#N/A</v>
      </c>
      <c r="N800" s="29" t="e">
        <f t="array" ref="N800">INDEX(A!$L$2:$L$1001,MATCH(EF!C800,A!$A$2:$A$1001,0))</f>
        <v>#N/A</v>
      </c>
      <c r="O800" s="30" t="e">
        <f t="shared" si="6"/>
        <v>#N/A</v>
      </c>
      <c r="P800" s="30" t="e">
        <f t="shared" si="7"/>
        <v>#N/A</v>
      </c>
      <c r="Q800" s="30" t="e">
        <f t="array" ref="Q800">IF(O800="7",IF(P800="000","Sin región al ser un intermunicipal",INDEX(B!$C$2:$C$126,MATCH(EF!P800,B!$A$2:$A$126,0))),"Sin región al ser un ente Estatal")</f>
        <v>#N/A</v>
      </c>
      <c r="R800" s="31" t="e">
        <f t="array" ref="R800">IF(O800="7",IF(P800="000","N/A",INDEX(B!$D$2:$D$126,MATCH(EF!P800,B!$A$2:$A$126,0))),B!$D$127)</f>
        <v>#N/A</v>
      </c>
      <c r="S800" s="31" t="e">
        <f t="array" ref="S800">IF(O800="7",IF(P800="000","N/A",INDEX(B!$E$2:$E$126,MATCH(EF!P800,B!$A$2:$A$126,0))),B!$E$127)</f>
        <v>#N/A</v>
      </c>
    </row>
    <row r="801" spans="1:19" ht="15.75" customHeight="1">
      <c r="A801" s="23">
        <f>COUNTIF(A!$A$2:$A$1001,"&lt;="&amp;A!A801)</f>
        <v>0</v>
      </c>
      <c r="B801" s="24">
        <v>800</v>
      </c>
      <c r="C801" s="29" t="e">
        <f t="array" ref="C801">INDEX(A!$A$2:$A$1001,MATCH(EF!B801,EF!$A$2:$A$1001,0))</f>
        <v>#N/A</v>
      </c>
      <c r="D801" s="29" t="e">
        <f t="array" ref="D801">INDEX(A!$B$2:$B$1001,MATCH(EF!C801,A!$A$2:$A$1001,0))</f>
        <v>#N/A</v>
      </c>
      <c r="E801" s="29" t="e">
        <f t="array" ref="E801">INDEX(A!$C$2:$C$1001,MATCH(EF!C801,A!$A$2:$A$1001,0))</f>
        <v>#N/A</v>
      </c>
      <c r="F801" s="29" t="e">
        <f t="array" ref="F801">INDEX(A!$D$2:$D$1001,MATCH(EF!C801,A!$A$2:$A$1001,0))</f>
        <v>#N/A</v>
      </c>
      <c r="G801" s="29" t="e">
        <f t="array" ref="G801">INDEX(A!$E$2:$E$1001,MATCH(EF!C801,A!$A$2:$A$1001,0))</f>
        <v>#N/A</v>
      </c>
      <c r="H801" s="29" t="e">
        <f t="array" ref="H801">INDEX(A!$F$2:$F$1001,MATCH(EF!C801,A!$A$2:$A$1001,0))</f>
        <v>#N/A</v>
      </c>
      <c r="I801" s="29" t="e">
        <f t="array" ref="I801">INDEX(A!$G$2:$G$1001,MATCH(EF!C801,A!$A$2:$A$1001,0))</f>
        <v>#N/A</v>
      </c>
      <c r="J801" s="29" t="e">
        <f t="array" ref="J801">INDEX(A!$H$2:$H$1001,MATCH(EF!C801,A!$A$2:$A$1001,0))</f>
        <v>#N/A</v>
      </c>
      <c r="K801" s="29" t="e">
        <f t="array" ref="K801">INDEX(A!$I$2:$I$1001,MATCH(EF!C801,A!$A$2:$A$1001,0))</f>
        <v>#N/A</v>
      </c>
      <c r="L801" s="29" t="e">
        <f t="array" ref="L801">INDEX(A!$J$2:$J$1001,MATCH(EF!C801,A!$A$2:$A$1001,0))</f>
        <v>#N/A</v>
      </c>
      <c r="M801" s="29" t="e">
        <f t="array" ref="M801">INDEX(A!$K$2:$K$1001,MATCH(EF!C801,A!$A$2:$A$1001,0))</f>
        <v>#N/A</v>
      </c>
      <c r="N801" s="29" t="e">
        <f t="array" ref="N801">INDEX(A!$L$2:$L$1001,MATCH(EF!C801,A!$A$2:$A$1001,0))</f>
        <v>#N/A</v>
      </c>
      <c r="O801" s="30" t="e">
        <f t="shared" si="6"/>
        <v>#N/A</v>
      </c>
      <c r="P801" s="30" t="e">
        <f t="shared" si="7"/>
        <v>#N/A</v>
      </c>
      <c r="Q801" s="30" t="e">
        <f t="array" ref="Q801">IF(O801="7",IF(P801="000","Sin región al ser un intermunicipal",INDEX(B!$C$2:$C$126,MATCH(EF!P801,B!$A$2:$A$126,0))),"Sin región al ser un ente Estatal")</f>
        <v>#N/A</v>
      </c>
      <c r="R801" s="31" t="e">
        <f t="array" ref="R801">IF(O801="7",IF(P801="000","N/A",INDEX(B!$D$2:$D$126,MATCH(EF!P801,B!$A$2:$A$126,0))),B!$D$127)</f>
        <v>#N/A</v>
      </c>
      <c r="S801" s="31" t="e">
        <f t="array" ref="S801">IF(O801="7",IF(P801="000","N/A",INDEX(B!$E$2:$E$126,MATCH(EF!P801,B!$A$2:$A$126,0))),B!$E$127)</f>
        <v>#N/A</v>
      </c>
    </row>
    <row r="802" spans="1:19" ht="15.75" customHeight="1">
      <c r="A802" s="23">
        <f>COUNTIF(A!$A$2:$A$1001,"&lt;="&amp;A!A802)</f>
        <v>0</v>
      </c>
      <c r="B802" s="24">
        <v>801</v>
      </c>
      <c r="C802" s="29" t="e">
        <f t="array" ref="C802">INDEX(A!$A$2:$A$1001,MATCH(EF!B802,EF!$A$2:$A$1001,0))</f>
        <v>#N/A</v>
      </c>
      <c r="D802" s="29" t="e">
        <f t="array" ref="D802">INDEX(A!$B$2:$B$1001,MATCH(EF!C802,A!$A$2:$A$1001,0))</f>
        <v>#N/A</v>
      </c>
      <c r="E802" s="29" t="e">
        <f t="array" ref="E802">INDEX(A!$C$2:$C$1001,MATCH(EF!C802,A!$A$2:$A$1001,0))</f>
        <v>#N/A</v>
      </c>
      <c r="F802" s="29" t="e">
        <f t="array" ref="F802">INDEX(A!$D$2:$D$1001,MATCH(EF!C802,A!$A$2:$A$1001,0))</f>
        <v>#N/A</v>
      </c>
      <c r="G802" s="29" t="e">
        <f t="array" ref="G802">INDEX(A!$E$2:$E$1001,MATCH(EF!C802,A!$A$2:$A$1001,0))</f>
        <v>#N/A</v>
      </c>
      <c r="H802" s="29" t="e">
        <f t="array" ref="H802">INDEX(A!$F$2:$F$1001,MATCH(EF!C802,A!$A$2:$A$1001,0))</f>
        <v>#N/A</v>
      </c>
      <c r="I802" s="29" t="e">
        <f t="array" ref="I802">INDEX(A!$G$2:$G$1001,MATCH(EF!C802,A!$A$2:$A$1001,0))</f>
        <v>#N/A</v>
      </c>
      <c r="J802" s="29" t="e">
        <f t="array" ref="J802">INDEX(A!$H$2:$H$1001,MATCH(EF!C802,A!$A$2:$A$1001,0))</f>
        <v>#N/A</v>
      </c>
      <c r="K802" s="29" t="e">
        <f t="array" ref="K802">INDEX(A!$I$2:$I$1001,MATCH(EF!C802,A!$A$2:$A$1001,0))</f>
        <v>#N/A</v>
      </c>
      <c r="L802" s="29" t="e">
        <f t="array" ref="L802">INDEX(A!$J$2:$J$1001,MATCH(EF!C802,A!$A$2:$A$1001,0))</f>
        <v>#N/A</v>
      </c>
      <c r="M802" s="29" t="e">
        <f t="array" ref="M802">INDEX(A!$K$2:$K$1001,MATCH(EF!C802,A!$A$2:$A$1001,0))</f>
        <v>#N/A</v>
      </c>
      <c r="N802" s="29" t="e">
        <f t="array" ref="N802">INDEX(A!$L$2:$L$1001,MATCH(EF!C802,A!$A$2:$A$1001,0))</f>
        <v>#N/A</v>
      </c>
      <c r="O802" s="30" t="e">
        <f t="shared" si="6"/>
        <v>#N/A</v>
      </c>
      <c r="P802" s="30" t="e">
        <f t="shared" si="7"/>
        <v>#N/A</v>
      </c>
      <c r="Q802" s="30" t="e">
        <f t="array" ref="Q802">IF(O802="7",IF(P802="000","Sin región al ser un intermunicipal",INDEX(B!$C$2:$C$126,MATCH(EF!P802,B!$A$2:$A$126,0))),"Sin región al ser un ente Estatal")</f>
        <v>#N/A</v>
      </c>
      <c r="R802" s="31" t="e">
        <f t="array" ref="R802">IF(O802="7",IF(P802="000","N/A",INDEX(B!$D$2:$D$126,MATCH(EF!P802,B!$A$2:$A$126,0))),B!$D$127)</f>
        <v>#N/A</v>
      </c>
      <c r="S802" s="31" t="e">
        <f t="array" ref="S802">IF(O802="7",IF(P802="000","N/A",INDEX(B!$E$2:$E$126,MATCH(EF!P802,B!$A$2:$A$126,0))),B!$E$127)</f>
        <v>#N/A</v>
      </c>
    </row>
    <row r="803" spans="1:19" ht="15.75" customHeight="1">
      <c r="A803" s="23">
        <f>COUNTIF(A!$A$2:$A$1001,"&lt;="&amp;A!A803)</f>
        <v>0</v>
      </c>
      <c r="B803" s="24">
        <v>802</v>
      </c>
      <c r="C803" s="29" t="e">
        <f t="array" ref="C803">INDEX(A!$A$2:$A$1001,MATCH(EF!B803,EF!$A$2:$A$1001,0))</f>
        <v>#N/A</v>
      </c>
      <c r="D803" s="29" t="e">
        <f t="array" ref="D803">INDEX(A!$B$2:$B$1001,MATCH(EF!C803,A!$A$2:$A$1001,0))</f>
        <v>#N/A</v>
      </c>
      <c r="E803" s="29" t="e">
        <f t="array" ref="E803">INDEX(A!$C$2:$C$1001,MATCH(EF!C803,A!$A$2:$A$1001,0))</f>
        <v>#N/A</v>
      </c>
      <c r="F803" s="29" t="e">
        <f t="array" ref="F803">INDEX(A!$D$2:$D$1001,MATCH(EF!C803,A!$A$2:$A$1001,0))</f>
        <v>#N/A</v>
      </c>
      <c r="G803" s="29" t="e">
        <f t="array" ref="G803">INDEX(A!$E$2:$E$1001,MATCH(EF!C803,A!$A$2:$A$1001,0))</f>
        <v>#N/A</v>
      </c>
      <c r="H803" s="29" t="e">
        <f t="array" ref="H803">INDEX(A!$F$2:$F$1001,MATCH(EF!C803,A!$A$2:$A$1001,0))</f>
        <v>#N/A</v>
      </c>
      <c r="I803" s="29" t="e">
        <f t="array" ref="I803">INDEX(A!$G$2:$G$1001,MATCH(EF!C803,A!$A$2:$A$1001,0))</f>
        <v>#N/A</v>
      </c>
      <c r="J803" s="29" t="e">
        <f t="array" ref="J803">INDEX(A!$H$2:$H$1001,MATCH(EF!C803,A!$A$2:$A$1001,0))</f>
        <v>#N/A</v>
      </c>
      <c r="K803" s="29" t="e">
        <f t="array" ref="K803">INDEX(A!$I$2:$I$1001,MATCH(EF!C803,A!$A$2:$A$1001,0))</f>
        <v>#N/A</v>
      </c>
      <c r="L803" s="29" t="e">
        <f t="array" ref="L803">INDEX(A!$J$2:$J$1001,MATCH(EF!C803,A!$A$2:$A$1001,0))</f>
        <v>#N/A</v>
      </c>
      <c r="M803" s="29" t="e">
        <f t="array" ref="M803">INDEX(A!$K$2:$K$1001,MATCH(EF!C803,A!$A$2:$A$1001,0))</f>
        <v>#N/A</v>
      </c>
      <c r="N803" s="29" t="e">
        <f t="array" ref="N803">INDEX(A!$L$2:$L$1001,MATCH(EF!C803,A!$A$2:$A$1001,0))</f>
        <v>#N/A</v>
      </c>
      <c r="O803" s="30" t="e">
        <f t="shared" si="6"/>
        <v>#N/A</v>
      </c>
      <c r="P803" s="30" t="e">
        <f t="shared" si="7"/>
        <v>#N/A</v>
      </c>
      <c r="Q803" s="30" t="e">
        <f t="array" ref="Q803">IF(O803="7",IF(P803="000","Sin región al ser un intermunicipal",INDEX(B!$C$2:$C$126,MATCH(EF!P803,B!$A$2:$A$126,0))),"Sin región al ser un ente Estatal")</f>
        <v>#N/A</v>
      </c>
      <c r="R803" s="31" t="e">
        <f t="array" ref="R803">IF(O803="7",IF(P803="000","N/A",INDEX(B!$D$2:$D$126,MATCH(EF!P803,B!$A$2:$A$126,0))),B!$D$127)</f>
        <v>#N/A</v>
      </c>
      <c r="S803" s="31" t="e">
        <f t="array" ref="S803">IF(O803="7",IF(P803="000","N/A",INDEX(B!$E$2:$E$126,MATCH(EF!P803,B!$A$2:$A$126,0))),B!$E$127)</f>
        <v>#N/A</v>
      </c>
    </row>
    <row r="804" spans="1:19" ht="15.75" customHeight="1">
      <c r="A804" s="23">
        <f>COUNTIF(A!$A$2:$A$1001,"&lt;="&amp;A!A804)</f>
        <v>0</v>
      </c>
      <c r="B804" s="24">
        <v>803</v>
      </c>
      <c r="C804" s="29" t="e">
        <f t="array" ref="C804">INDEX(A!$A$2:$A$1001,MATCH(EF!B804,EF!$A$2:$A$1001,0))</f>
        <v>#N/A</v>
      </c>
      <c r="D804" s="29" t="e">
        <f t="array" ref="D804">INDEX(A!$B$2:$B$1001,MATCH(EF!C804,A!$A$2:$A$1001,0))</f>
        <v>#N/A</v>
      </c>
      <c r="E804" s="29" t="e">
        <f t="array" ref="E804">INDEX(A!$C$2:$C$1001,MATCH(EF!C804,A!$A$2:$A$1001,0))</f>
        <v>#N/A</v>
      </c>
      <c r="F804" s="29" t="e">
        <f t="array" ref="F804">INDEX(A!$D$2:$D$1001,MATCH(EF!C804,A!$A$2:$A$1001,0))</f>
        <v>#N/A</v>
      </c>
      <c r="G804" s="29" t="e">
        <f t="array" ref="G804">INDEX(A!$E$2:$E$1001,MATCH(EF!C804,A!$A$2:$A$1001,0))</f>
        <v>#N/A</v>
      </c>
      <c r="H804" s="29" t="e">
        <f t="array" ref="H804">INDEX(A!$F$2:$F$1001,MATCH(EF!C804,A!$A$2:$A$1001,0))</f>
        <v>#N/A</v>
      </c>
      <c r="I804" s="29" t="e">
        <f t="array" ref="I804">INDEX(A!$G$2:$G$1001,MATCH(EF!C804,A!$A$2:$A$1001,0))</f>
        <v>#N/A</v>
      </c>
      <c r="J804" s="29" t="e">
        <f t="array" ref="J804">INDEX(A!$H$2:$H$1001,MATCH(EF!C804,A!$A$2:$A$1001,0))</f>
        <v>#N/A</v>
      </c>
      <c r="K804" s="29" t="e">
        <f t="array" ref="K804">INDEX(A!$I$2:$I$1001,MATCH(EF!C804,A!$A$2:$A$1001,0))</f>
        <v>#N/A</v>
      </c>
      <c r="L804" s="29" t="e">
        <f t="array" ref="L804">INDEX(A!$J$2:$J$1001,MATCH(EF!C804,A!$A$2:$A$1001,0))</f>
        <v>#N/A</v>
      </c>
      <c r="M804" s="29" t="e">
        <f t="array" ref="M804">INDEX(A!$K$2:$K$1001,MATCH(EF!C804,A!$A$2:$A$1001,0))</f>
        <v>#N/A</v>
      </c>
      <c r="N804" s="29" t="e">
        <f t="array" ref="N804">INDEX(A!$L$2:$L$1001,MATCH(EF!C804,A!$A$2:$A$1001,0))</f>
        <v>#N/A</v>
      </c>
      <c r="O804" s="30" t="e">
        <f t="shared" si="6"/>
        <v>#N/A</v>
      </c>
      <c r="P804" s="30" t="e">
        <f t="shared" si="7"/>
        <v>#N/A</v>
      </c>
      <c r="Q804" s="30" t="e">
        <f t="array" ref="Q804">IF(O804="7",IF(P804="000","Sin región al ser un intermunicipal",INDEX(B!$C$2:$C$126,MATCH(EF!P804,B!$A$2:$A$126,0))),"Sin región al ser un ente Estatal")</f>
        <v>#N/A</v>
      </c>
      <c r="R804" s="31" t="e">
        <f t="array" ref="R804">IF(O804="7",IF(P804="000","N/A",INDEX(B!$D$2:$D$126,MATCH(EF!P804,B!$A$2:$A$126,0))),B!$D$127)</f>
        <v>#N/A</v>
      </c>
      <c r="S804" s="31" t="e">
        <f t="array" ref="S804">IF(O804="7",IF(P804="000","N/A",INDEX(B!$E$2:$E$126,MATCH(EF!P804,B!$A$2:$A$126,0))),B!$E$127)</f>
        <v>#N/A</v>
      </c>
    </row>
    <row r="805" spans="1:19" ht="15.75" customHeight="1">
      <c r="A805" s="23">
        <f>COUNTIF(A!$A$2:$A$1001,"&lt;="&amp;A!A805)</f>
        <v>0</v>
      </c>
      <c r="B805" s="24">
        <v>804</v>
      </c>
      <c r="C805" s="29" t="e">
        <f t="array" ref="C805">INDEX(A!$A$2:$A$1001,MATCH(EF!B805,EF!$A$2:$A$1001,0))</f>
        <v>#N/A</v>
      </c>
      <c r="D805" s="29" t="e">
        <f t="array" ref="D805">INDEX(A!$B$2:$B$1001,MATCH(EF!C805,A!$A$2:$A$1001,0))</f>
        <v>#N/A</v>
      </c>
      <c r="E805" s="29" t="e">
        <f t="array" ref="E805">INDEX(A!$C$2:$C$1001,MATCH(EF!C805,A!$A$2:$A$1001,0))</f>
        <v>#N/A</v>
      </c>
      <c r="F805" s="29" t="e">
        <f t="array" ref="F805">INDEX(A!$D$2:$D$1001,MATCH(EF!C805,A!$A$2:$A$1001,0))</f>
        <v>#N/A</v>
      </c>
      <c r="G805" s="29" t="e">
        <f t="array" ref="G805">INDEX(A!$E$2:$E$1001,MATCH(EF!C805,A!$A$2:$A$1001,0))</f>
        <v>#N/A</v>
      </c>
      <c r="H805" s="29" t="e">
        <f t="array" ref="H805">INDEX(A!$F$2:$F$1001,MATCH(EF!C805,A!$A$2:$A$1001,0))</f>
        <v>#N/A</v>
      </c>
      <c r="I805" s="29" t="e">
        <f t="array" ref="I805">INDEX(A!$G$2:$G$1001,MATCH(EF!C805,A!$A$2:$A$1001,0))</f>
        <v>#N/A</v>
      </c>
      <c r="J805" s="29" t="e">
        <f t="array" ref="J805">INDEX(A!$H$2:$H$1001,MATCH(EF!C805,A!$A$2:$A$1001,0))</f>
        <v>#N/A</v>
      </c>
      <c r="K805" s="29" t="e">
        <f t="array" ref="K805">INDEX(A!$I$2:$I$1001,MATCH(EF!C805,A!$A$2:$A$1001,0))</f>
        <v>#N/A</v>
      </c>
      <c r="L805" s="29" t="e">
        <f t="array" ref="L805">INDEX(A!$J$2:$J$1001,MATCH(EF!C805,A!$A$2:$A$1001,0))</f>
        <v>#N/A</v>
      </c>
      <c r="M805" s="29" t="e">
        <f t="array" ref="M805">INDEX(A!$K$2:$K$1001,MATCH(EF!C805,A!$A$2:$A$1001,0))</f>
        <v>#N/A</v>
      </c>
      <c r="N805" s="29" t="e">
        <f t="array" ref="N805">INDEX(A!$L$2:$L$1001,MATCH(EF!C805,A!$A$2:$A$1001,0))</f>
        <v>#N/A</v>
      </c>
      <c r="O805" s="30" t="e">
        <f t="shared" si="6"/>
        <v>#N/A</v>
      </c>
      <c r="P805" s="30" t="e">
        <f t="shared" si="7"/>
        <v>#N/A</v>
      </c>
      <c r="Q805" s="30" t="e">
        <f t="array" ref="Q805">IF(O805="7",IF(P805="000","Sin región al ser un intermunicipal",INDEX(B!$C$2:$C$126,MATCH(EF!P805,B!$A$2:$A$126,0))),"Sin región al ser un ente Estatal")</f>
        <v>#N/A</v>
      </c>
      <c r="R805" s="31" t="e">
        <f t="array" ref="R805">IF(O805="7",IF(P805="000","N/A",INDEX(B!$D$2:$D$126,MATCH(EF!P805,B!$A$2:$A$126,0))),B!$D$127)</f>
        <v>#N/A</v>
      </c>
      <c r="S805" s="31" t="e">
        <f t="array" ref="S805">IF(O805="7",IF(P805="000","N/A",INDEX(B!$E$2:$E$126,MATCH(EF!P805,B!$A$2:$A$126,0))),B!$E$127)</f>
        <v>#N/A</v>
      </c>
    </row>
    <row r="806" spans="1:19" ht="15.75" customHeight="1">
      <c r="A806" s="23">
        <f>COUNTIF(A!$A$2:$A$1001,"&lt;="&amp;A!A806)</f>
        <v>0</v>
      </c>
      <c r="B806" s="24">
        <v>805</v>
      </c>
      <c r="C806" s="29" t="e">
        <f t="array" ref="C806">INDEX(A!$A$2:$A$1001,MATCH(EF!B806,EF!$A$2:$A$1001,0))</f>
        <v>#N/A</v>
      </c>
      <c r="D806" s="29" t="e">
        <f t="array" ref="D806">INDEX(A!$B$2:$B$1001,MATCH(EF!C806,A!$A$2:$A$1001,0))</f>
        <v>#N/A</v>
      </c>
      <c r="E806" s="29" t="e">
        <f t="array" ref="E806">INDEX(A!$C$2:$C$1001,MATCH(EF!C806,A!$A$2:$A$1001,0))</f>
        <v>#N/A</v>
      </c>
      <c r="F806" s="29" t="e">
        <f t="array" ref="F806">INDEX(A!$D$2:$D$1001,MATCH(EF!C806,A!$A$2:$A$1001,0))</f>
        <v>#N/A</v>
      </c>
      <c r="G806" s="29" t="e">
        <f t="array" ref="G806">INDEX(A!$E$2:$E$1001,MATCH(EF!C806,A!$A$2:$A$1001,0))</f>
        <v>#N/A</v>
      </c>
      <c r="H806" s="29" t="e">
        <f t="array" ref="H806">INDEX(A!$F$2:$F$1001,MATCH(EF!C806,A!$A$2:$A$1001,0))</f>
        <v>#N/A</v>
      </c>
      <c r="I806" s="29" t="e">
        <f t="array" ref="I806">INDEX(A!$G$2:$G$1001,MATCH(EF!C806,A!$A$2:$A$1001,0))</f>
        <v>#N/A</v>
      </c>
      <c r="J806" s="29" t="e">
        <f t="array" ref="J806">INDEX(A!$H$2:$H$1001,MATCH(EF!C806,A!$A$2:$A$1001,0))</f>
        <v>#N/A</v>
      </c>
      <c r="K806" s="29" t="e">
        <f t="array" ref="K806">INDEX(A!$I$2:$I$1001,MATCH(EF!C806,A!$A$2:$A$1001,0))</f>
        <v>#N/A</v>
      </c>
      <c r="L806" s="29" t="e">
        <f t="array" ref="L806">INDEX(A!$J$2:$J$1001,MATCH(EF!C806,A!$A$2:$A$1001,0))</f>
        <v>#N/A</v>
      </c>
      <c r="M806" s="29" t="e">
        <f t="array" ref="M806">INDEX(A!$K$2:$K$1001,MATCH(EF!C806,A!$A$2:$A$1001,0))</f>
        <v>#N/A</v>
      </c>
      <c r="N806" s="29" t="e">
        <f t="array" ref="N806">INDEX(A!$L$2:$L$1001,MATCH(EF!C806,A!$A$2:$A$1001,0))</f>
        <v>#N/A</v>
      </c>
      <c r="O806" s="30" t="e">
        <f t="shared" si="6"/>
        <v>#N/A</v>
      </c>
      <c r="P806" s="30" t="e">
        <f t="shared" si="7"/>
        <v>#N/A</v>
      </c>
      <c r="Q806" s="30" t="e">
        <f t="array" ref="Q806">IF(O806="7",IF(P806="000","Sin región al ser un intermunicipal",INDEX(B!$C$2:$C$126,MATCH(EF!P806,B!$A$2:$A$126,0))),"Sin región al ser un ente Estatal")</f>
        <v>#N/A</v>
      </c>
      <c r="R806" s="31" t="e">
        <f t="array" ref="R806">IF(O806="7",IF(P806="000","N/A",INDEX(B!$D$2:$D$126,MATCH(EF!P806,B!$A$2:$A$126,0))),B!$D$127)</f>
        <v>#N/A</v>
      </c>
      <c r="S806" s="31" t="e">
        <f t="array" ref="S806">IF(O806="7",IF(P806="000","N/A",INDEX(B!$E$2:$E$126,MATCH(EF!P806,B!$A$2:$A$126,0))),B!$E$127)</f>
        <v>#N/A</v>
      </c>
    </row>
    <row r="807" spans="1:19" ht="15.75" customHeight="1">
      <c r="A807" s="23">
        <f>COUNTIF(A!$A$2:$A$1001,"&lt;="&amp;A!A807)</f>
        <v>0</v>
      </c>
      <c r="B807" s="24">
        <v>806</v>
      </c>
      <c r="C807" s="29" t="e">
        <f t="array" ref="C807">INDEX(A!$A$2:$A$1001,MATCH(EF!B807,EF!$A$2:$A$1001,0))</f>
        <v>#N/A</v>
      </c>
      <c r="D807" s="29" t="e">
        <f t="array" ref="D807">INDEX(A!$B$2:$B$1001,MATCH(EF!C807,A!$A$2:$A$1001,0))</f>
        <v>#N/A</v>
      </c>
      <c r="E807" s="29" t="e">
        <f t="array" ref="E807">INDEX(A!$C$2:$C$1001,MATCH(EF!C807,A!$A$2:$A$1001,0))</f>
        <v>#N/A</v>
      </c>
      <c r="F807" s="29" t="e">
        <f t="array" ref="F807">INDEX(A!$D$2:$D$1001,MATCH(EF!C807,A!$A$2:$A$1001,0))</f>
        <v>#N/A</v>
      </c>
      <c r="G807" s="29" t="e">
        <f t="array" ref="G807">INDEX(A!$E$2:$E$1001,MATCH(EF!C807,A!$A$2:$A$1001,0))</f>
        <v>#N/A</v>
      </c>
      <c r="H807" s="29" t="e">
        <f t="array" ref="H807">INDEX(A!$F$2:$F$1001,MATCH(EF!C807,A!$A$2:$A$1001,0))</f>
        <v>#N/A</v>
      </c>
      <c r="I807" s="29" t="e">
        <f t="array" ref="I807">INDEX(A!$G$2:$G$1001,MATCH(EF!C807,A!$A$2:$A$1001,0))</f>
        <v>#N/A</v>
      </c>
      <c r="J807" s="29" t="e">
        <f t="array" ref="J807">INDEX(A!$H$2:$H$1001,MATCH(EF!C807,A!$A$2:$A$1001,0))</f>
        <v>#N/A</v>
      </c>
      <c r="K807" s="29" t="e">
        <f t="array" ref="K807">INDEX(A!$I$2:$I$1001,MATCH(EF!C807,A!$A$2:$A$1001,0))</f>
        <v>#N/A</v>
      </c>
      <c r="L807" s="29" t="e">
        <f t="array" ref="L807">INDEX(A!$J$2:$J$1001,MATCH(EF!C807,A!$A$2:$A$1001,0))</f>
        <v>#N/A</v>
      </c>
      <c r="M807" s="29" t="e">
        <f t="array" ref="M807">INDEX(A!$K$2:$K$1001,MATCH(EF!C807,A!$A$2:$A$1001,0))</f>
        <v>#N/A</v>
      </c>
      <c r="N807" s="29" t="e">
        <f t="array" ref="N807">INDEX(A!$L$2:$L$1001,MATCH(EF!C807,A!$A$2:$A$1001,0))</f>
        <v>#N/A</v>
      </c>
      <c r="O807" s="30" t="e">
        <f t="shared" si="6"/>
        <v>#N/A</v>
      </c>
      <c r="P807" s="30" t="e">
        <f t="shared" si="7"/>
        <v>#N/A</v>
      </c>
      <c r="Q807" s="30" t="e">
        <f t="array" ref="Q807">IF(O807="7",IF(P807="000","Sin región al ser un intermunicipal",INDEX(B!$C$2:$C$126,MATCH(EF!P807,B!$A$2:$A$126,0))),"Sin región al ser un ente Estatal")</f>
        <v>#N/A</v>
      </c>
      <c r="R807" s="31" t="e">
        <f t="array" ref="R807">IF(O807="7",IF(P807="000","N/A",INDEX(B!$D$2:$D$126,MATCH(EF!P807,B!$A$2:$A$126,0))),B!$D$127)</f>
        <v>#N/A</v>
      </c>
      <c r="S807" s="31" t="e">
        <f t="array" ref="S807">IF(O807="7",IF(P807="000","N/A",INDEX(B!$E$2:$E$126,MATCH(EF!P807,B!$A$2:$A$126,0))),B!$E$127)</f>
        <v>#N/A</v>
      </c>
    </row>
    <row r="808" spans="1:19" ht="15.75" customHeight="1">
      <c r="A808" s="23">
        <f>COUNTIF(A!$A$2:$A$1001,"&lt;="&amp;A!A808)</f>
        <v>0</v>
      </c>
      <c r="B808" s="24">
        <v>807</v>
      </c>
      <c r="C808" s="29" t="e">
        <f t="array" ref="C808">INDEX(A!$A$2:$A$1001,MATCH(EF!B808,EF!$A$2:$A$1001,0))</f>
        <v>#N/A</v>
      </c>
      <c r="D808" s="29" t="e">
        <f t="array" ref="D808">INDEX(A!$B$2:$B$1001,MATCH(EF!C808,A!$A$2:$A$1001,0))</f>
        <v>#N/A</v>
      </c>
      <c r="E808" s="29" t="e">
        <f t="array" ref="E808">INDEX(A!$C$2:$C$1001,MATCH(EF!C808,A!$A$2:$A$1001,0))</f>
        <v>#N/A</v>
      </c>
      <c r="F808" s="29" t="e">
        <f t="array" ref="F808">INDEX(A!$D$2:$D$1001,MATCH(EF!C808,A!$A$2:$A$1001,0))</f>
        <v>#N/A</v>
      </c>
      <c r="G808" s="29" t="e">
        <f t="array" ref="G808">INDEX(A!$E$2:$E$1001,MATCH(EF!C808,A!$A$2:$A$1001,0))</f>
        <v>#N/A</v>
      </c>
      <c r="H808" s="29" t="e">
        <f t="array" ref="H808">INDEX(A!$F$2:$F$1001,MATCH(EF!C808,A!$A$2:$A$1001,0))</f>
        <v>#N/A</v>
      </c>
      <c r="I808" s="29" t="e">
        <f t="array" ref="I808">INDEX(A!$G$2:$G$1001,MATCH(EF!C808,A!$A$2:$A$1001,0))</f>
        <v>#N/A</v>
      </c>
      <c r="J808" s="29" t="e">
        <f t="array" ref="J808">INDEX(A!$H$2:$H$1001,MATCH(EF!C808,A!$A$2:$A$1001,0))</f>
        <v>#N/A</v>
      </c>
      <c r="K808" s="29" t="e">
        <f t="array" ref="K808">INDEX(A!$I$2:$I$1001,MATCH(EF!C808,A!$A$2:$A$1001,0))</f>
        <v>#N/A</v>
      </c>
      <c r="L808" s="29" t="e">
        <f t="array" ref="L808">INDEX(A!$J$2:$J$1001,MATCH(EF!C808,A!$A$2:$A$1001,0))</f>
        <v>#N/A</v>
      </c>
      <c r="M808" s="29" t="e">
        <f t="array" ref="M808">INDEX(A!$K$2:$K$1001,MATCH(EF!C808,A!$A$2:$A$1001,0))</f>
        <v>#N/A</v>
      </c>
      <c r="N808" s="29" t="e">
        <f t="array" ref="N808">INDEX(A!$L$2:$L$1001,MATCH(EF!C808,A!$A$2:$A$1001,0))</f>
        <v>#N/A</v>
      </c>
      <c r="O808" s="30" t="e">
        <f t="shared" si="6"/>
        <v>#N/A</v>
      </c>
      <c r="P808" s="30" t="e">
        <f t="shared" si="7"/>
        <v>#N/A</v>
      </c>
      <c r="Q808" s="30" t="e">
        <f t="array" ref="Q808">IF(O808="7",IF(P808="000","Sin región al ser un intermunicipal",INDEX(B!$C$2:$C$126,MATCH(EF!P808,B!$A$2:$A$126,0))),"Sin región al ser un ente Estatal")</f>
        <v>#N/A</v>
      </c>
      <c r="R808" s="31" t="e">
        <f t="array" ref="R808">IF(O808="7",IF(P808="000","N/A",INDEX(B!$D$2:$D$126,MATCH(EF!P808,B!$A$2:$A$126,0))),B!$D$127)</f>
        <v>#N/A</v>
      </c>
      <c r="S808" s="31" t="e">
        <f t="array" ref="S808">IF(O808="7",IF(P808="000","N/A",INDEX(B!$E$2:$E$126,MATCH(EF!P808,B!$A$2:$A$126,0))),B!$E$127)</f>
        <v>#N/A</v>
      </c>
    </row>
    <row r="809" spans="1:19" ht="15.75" customHeight="1">
      <c r="A809" s="23">
        <f>COUNTIF(A!$A$2:$A$1001,"&lt;="&amp;A!A809)</f>
        <v>0</v>
      </c>
      <c r="B809" s="24">
        <v>808</v>
      </c>
      <c r="C809" s="29" t="e">
        <f t="array" ref="C809">INDEX(A!$A$2:$A$1001,MATCH(EF!B809,EF!$A$2:$A$1001,0))</f>
        <v>#N/A</v>
      </c>
      <c r="D809" s="29" t="e">
        <f t="array" ref="D809">INDEX(A!$B$2:$B$1001,MATCH(EF!C809,A!$A$2:$A$1001,0))</f>
        <v>#N/A</v>
      </c>
      <c r="E809" s="29" t="e">
        <f t="array" ref="E809">INDEX(A!$C$2:$C$1001,MATCH(EF!C809,A!$A$2:$A$1001,0))</f>
        <v>#N/A</v>
      </c>
      <c r="F809" s="29" t="e">
        <f t="array" ref="F809">INDEX(A!$D$2:$D$1001,MATCH(EF!C809,A!$A$2:$A$1001,0))</f>
        <v>#N/A</v>
      </c>
      <c r="G809" s="29" t="e">
        <f t="array" ref="G809">INDEX(A!$E$2:$E$1001,MATCH(EF!C809,A!$A$2:$A$1001,0))</f>
        <v>#N/A</v>
      </c>
      <c r="H809" s="29" t="e">
        <f t="array" ref="H809">INDEX(A!$F$2:$F$1001,MATCH(EF!C809,A!$A$2:$A$1001,0))</f>
        <v>#N/A</v>
      </c>
      <c r="I809" s="29" t="e">
        <f t="array" ref="I809">INDEX(A!$G$2:$G$1001,MATCH(EF!C809,A!$A$2:$A$1001,0))</f>
        <v>#N/A</v>
      </c>
      <c r="J809" s="29" t="e">
        <f t="array" ref="J809">INDEX(A!$H$2:$H$1001,MATCH(EF!C809,A!$A$2:$A$1001,0))</f>
        <v>#N/A</v>
      </c>
      <c r="K809" s="29" t="e">
        <f t="array" ref="K809">INDEX(A!$I$2:$I$1001,MATCH(EF!C809,A!$A$2:$A$1001,0))</f>
        <v>#N/A</v>
      </c>
      <c r="L809" s="29" t="e">
        <f t="array" ref="L809">INDEX(A!$J$2:$J$1001,MATCH(EF!C809,A!$A$2:$A$1001,0))</f>
        <v>#N/A</v>
      </c>
      <c r="M809" s="29" t="e">
        <f t="array" ref="M809">INDEX(A!$K$2:$K$1001,MATCH(EF!C809,A!$A$2:$A$1001,0))</f>
        <v>#N/A</v>
      </c>
      <c r="N809" s="29" t="e">
        <f t="array" ref="N809">INDEX(A!$L$2:$L$1001,MATCH(EF!C809,A!$A$2:$A$1001,0))</f>
        <v>#N/A</v>
      </c>
      <c r="O809" s="30" t="e">
        <f t="shared" si="6"/>
        <v>#N/A</v>
      </c>
      <c r="P809" s="30" t="e">
        <f t="shared" si="7"/>
        <v>#N/A</v>
      </c>
      <c r="Q809" s="30" t="e">
        <f t="array" ref="Q809">IF(O809="7",IF(P809="000","Sin región al ser un intermunicipal",INDEX(B!$C$2:$C$126,MATCH(EF!P809,B!$A$2:$A$126,0))),"Sin región al ser un ente Estatal")</f>
        <v>#N/A</v>
      </c>
      <c r="R809" s="31" t="e">
        <f t="array" ref="R809">IF(O809="7",IF(P809="000","N/A",INDEX(B!$D$2:$D$126,MATCH(EF!P809,B!$A$2:$A$126,0))),B!$D$127)</f>
        <v>#N/A</v>
      </c>
      <c r="S809" s="31" t="e">
        <f t="array" ref="S809">IF(O809="7",IF(P809="000","N/A",INDEX(B!$E$2:$E$126,MATCH(EF!P809,B!$A$2:$A$126,0))),B!$E$127)</f>
        <v>#N/A</v>
      </c>
    </row>
    <row r="810" spans="1:19" ht="15.75" customHeight="1">
      <c r="A810" s="23">
        <f>COUNTIF(A!$A$2:$A$1001,"&lt;="&amp;A!A810)</f>
        <v>0</v>
      </c>
      <c r="B810" s="24">
        <v>809</v>
      </c>
      <c r="C810" s="29" t="e">
        <f t="array" ref="C810">INDEX(A!$A$2:$A$1001,MATCH(EF!B810,EF!$A$2:$A$1001,0))</f>
        <v>#N/A</v>
      </c>
      <c r="D810" s="29" t="e">
        <f t="array" ref="D810">INDEX(A!$B$2:$B$1001,MATCH(EF!C810,A!$A$2:$A$1001,0))</f>
        <v>#N/A</v>
      </c>
      <c r="E810" s="29" t="e">
        <f t="array" ref="E810">INDEX(A!$C$2:$C$1001,MATCH(EF!C810,A!$A$2:$A$1001,0))</f>
        <v>#N/A</v>
      </c>
      <c r="F810" s="29" t="e">
        <f t="array" ref="F810">INDEX(A!$D$2:$D$1001,MATCH(EF!C810,A!$A$2:$A$1001,0))</f>
        <v>#N/A</v>
      </c>
      <c r="G810" s="29" t="e">
        <f t="array" ref="G810">INDEX(A!$E$2:$E$1001,MATCH(EF!C810,A!$A$2:$A$1001,0))</f>
        <v>#N/A</v>
      </c>
      <c r="H810" s="29" t="e">
        <f t="array" ref="H810">INDEX(A!$F$2:$F$1001,MATCH(EF!C810,A!$A$2:$A$1001,0))</f>
        <v>#N/A</v>
      </c>
      <c r="I810" s="29" t="e">
        <f t="array" ref="I810">INDEX(A!$G$2:$G$1001,MATCH(EF!C810,A!$A$2:$A$1001,0))</f>
        <v>#N/A</v>
      </c>
      <c r="J810" s="29" t="e">
        <f t="array" ref="J810">INDEX(A!$H$2:$H$1001,MATCH(EF!C810,A!$A$2:$A$1001,0))</f>
        <v>#N/A</v>
      </c>
      <c r="K810" s="29" t="e">
        <f t="array" ref="K810">INDEX(A!$I$2:$I$1001,MATCH(EF!C810,A!$A$2:$A$1001,0))</f>
        <v>#N/A</v>
      </c>
      <c r="L810" s="29" t="e">
        <f t="array" ref="L810">INDEX(A!$J$2:$J$1001,MATCH(EF!C810,A!$A$2:$A$1001,0))</f>
        <v>#N/A</v>
      </c>
      <c r="M810" s="29" t="e">
        <f t="array" ref="M810">INDEX(A!$K$2:$K$1001,MATCH(EF!C810,A!$A$2:$A$1001,0))</f>
        <v>#N/A</v>
      </c>
      <c r="N810" s="29" t="e">
        <f t="array" ref="N810">INDEX(A!$L$2:$L$1001,MATCH(EF!C810,A!$A$2:$A$1001,0))</f>
        <v>#N/A</v>
      </c>
      <c r="O810" s="30" t="e">
        <f t="shared" si="6"/>
        <v>#N/A</v>
      </c>
      <c r="P810" s="30" t="e">
        <f t="shared" si="7"/>
        <v>#N/A</v>
      </c>
      <c r="Q810" s="30" t="e">
        <f t="array" ref="Q810">IF(O810="7",IF(P810="000","Sin región al ser un intermunicipal",INDEX(B!$C$2:$C$126,MATCH(EF!P810,B!$A$2:$A$126,0))),"Sin región al ser un ente Estatal")</f>
        <v>#N/A</v>
      </c>
      <c r="R810" s="31" t="e">
        <f t="array" ref="R810">IF(O810="7",IF(P810="000","N/A",INDEX(B!$D$2:$D$126,MATCH(EF!P810,B!$A$2:$A$126,0))),B!$D$127)</f>
        <v>#N/A</v>
      </c>
      <c r="S810" s="31" t="e">
        <f t="array" ref="S810">IF(O810="7",IF(P810="000","N/A",INDEX(B!$E$2:$E$126,MATCH(EF!P810,B!$A$2:$A$126,0))),B!$E$127)</f>
        <v>#N/A</v>
      </c>
    </row>
    <row r="811" spans="1:19" ht="15.75" customHeight="1">
      <c r="A811" s="23">
        <f>COUNTIF(A!$A$2:$A$1001,"&lt;="&amp;A!A811)</f>
        <v>0</v>
      </c>
      <c r="B811" s="24">
        <v>810</v>
      </c>
      <c r="C811" s="29" t="e">
        <f t="array" ref="C811">INDEX(A!$A$2:$A$1001,MATCH(EF!B811,EF!$A$2:$A$1001,0))</f>
        <v>#N/A</v>
      </c>
      <c r="D811" s="29" t="e">
        <f t="array" ref="D811">INDEX(A!$B$2:$B$1001,MATCH(EF!C811,A!$A$2:$A$1001,0))</f>
        <v>#N/A</v>
      </c>
      <c r="E811" s="29" t="e">
        <f t="array" ref="E811">INDEX(A!$C$2:$C$1001,MATCH(EF!C811,A!$A$2:$A$1001,0))</f>
        <v>#N/A</v>
      </c>
      <c r="F811" s="29" t="e">
        <f t="array" ref="F811">INDEX(A!$D$2:$D$1001,MATCH(EF!C811,A!$A$2:$A$1001,0))</f>
        <v>#N/A</v>
      </c>
      <c r="G811" s="29" t="e">
        <f t="array" ref="G811">INDEX(A!$E$2:$E$1001,MATCH(EF!C811,A!$A$2:$A$1001,0))</f>
        <v>#N/A</v>
      </c>
      <c r="H811" s="29" t="e">
        <f t="array" ref="H811">INDEX(A!$F$2:$F$1001,MATCH(EF!C811,A!$A$2:$A$1001,0))</f>
        <v>#N/A</v>
      </c>
      <c r="I811" s="29" t="e">
        <f t="array" ref="I811">INDEX(A!$G$2:$G$1001,MATCH(EF!C811,A!$A$2:$A$1001,0))</f>
        <v>#N/A</v>
      </c>
      <c r="J811" s="29" t="e">
        <f t="array" ref="J811">INDEX(A!$H$2:$H$1001,MATCH(EF!C811,A!$A$2:$A$1001,0))</f>
        <v>#N/A</v>
      </c>
      <c r="K811" s="29" t="e">
        <f t="array" ref="K811">INDEX(A!$I$2:$I$1001,MATCH(EF!C811,A!$A$2:$A$1001,0))</f>
        <v>#N/A</v>
      </c>
      <c r="L811" s="29" t="e">
        <f t="array" ref="L811">INDEX(A!$J$2:$J$1001,MATCH(EF!C811,A!$A$2:$A$1001,0))</f>
        <v>#N/A</v>
      </c>
      <c r="M811" s="29" t="e">
        <f t="array" ref="M811">INDEX(A!$K$2:$K$1001,MATCH(EF!C811,A!$A$2:$A$1001,0))</f>
        <v>#N/A</v>
      </c>
      <c r="N811" s="29" t="e">
        <f t="array" ref="N811">INDEX(A!$L$2:$L$1001,MATCH(EF!C811,A!$A$2:$A$1001,0))</f>
        <v>#N/A</v>
      </c>
      <c r="O811" s="30" t="e">
        <f t="shared" si="6"/>
        <v>#N/A</v>
      </c>
      <c r="P811" s="30" t="e">
        <f t="shared" si="7"/>
        <v>#N/A</v>
      </c>
      <c r="Q811" s="30" t="e">
        <f t="array" ref="Q811">IF(O811="7",IF(P811="000","Sin región al ser un intermunicipal",INDEX(B!$C$2:$C$126,MATCH(EF!P811,B!$A$2:$A$126,0))),"Sin región al ser un ente Estatal")</f>
        <v>#N/A</v>
      </c>
      <c r="R811" s="31" t="e">
        <f t="array" ref="R811">IF(O811="7",IF(P811="000","N/A",INDEX(B!$D$2:$D$126,MATCH(EF!P811,B!$A$2:$A$126,0))),B!$D$127)</f>
        <v>#N/A</v>
      </c>
      <c r="S811" s="31" t="e">
        <f t="array" ref="S811">IF(O811="7",IF(P811="000","N/A",INDEX(B!$E$2:$E$126,MATCH(EF!P811,B!$A$2:$A$126,0))),B!$E$127)</f>
        <v>#N/A</v>
      </c>
    </row>
    <row r="812" spans="1:19" ht="15.75" customHeight="1">
      <c r="A812" s="23">
        <f>COUNTIF(A!$A$2:$A$1001,"&lt;="&amp;A!A812)</f>
        <v>0</v>
      </c>
      <c r="B812" s="24">
        <v>811</v>
      </c>
      <c r="C812" s="29" t="e">
        <f t="array" ref="C812">INDEX(A!$A$2:$A$1001,MATCH(EF!B812,EF!$A$2:$A$1001,0))</f>
        <v>#N/A</v>
      </c>
      <c r="D812" s="29" t="e">
        <f t="array" ref="D812">INDEX(A!$B$2:$B$1001,MATCH(EF!C812,A!$A$2:$A$1001,0))</f>
        <v>#N/A</v>
      </c>
      <c r="E812" s="29" t="e">
        <f t="array" ref="E812">INDEX(A!$C$2:$C$1001,MATCH(EF!C812,A!$A$2:$A$1001,0))</f>
        <v>#N/A</v>
      </c>
      <c r="F812" s="29" t="e">
        <f t="array" ref="F812">INDEX(A!$D$2:$D$1001,MATCH(EF!C812,A!$A$2:$A$1001,0))</f>
        <v>#N/A</v>
      </c>
      <c r="G812" s="29" t="e">
        <f t="array" ref="G812">INDEX(A!$E$2:$E$1001,MATCH(EF!C812,A!$A$2:$A$1001,0))</f>
        <v>#N/A</v>
      </c>
      <c r="H812" s="29" t="e">
        <f t="array" ref="H812">INDEX(A!$F$2:$F$1001,MATCH(EF!C812,A!$A$2:$A$1001,0))</f>
        <v>#N/A</v>
      </c>
      <c r="I812" s="29" t="e">
        <f t="array" ref="I812">INDEX(A!$G$2:$G$1001,MATCH(EF!C812,A!$A$2:$A$1001,0))</f>
        <v>#N/A</v>
      </c>
      <c r="J812" s="29" t="e">
        <f t="array" ref="J812">INDEX(A!$H$2:$H$1001,MATCH(EF!C812,A!$A$2:$A$1001,0))</f>
        <v>#N/A</v>
      </c>
      <c r="K812" s="29" t="e">
        <f t="array" ref="K812">INDEX(A!$I$2:$I$1001,MATCH(EF!C812,A!$A$2:$A$1001,0))</f>
        <v>#N/A</v>
      </c>
      <c r="L812" s="29" t="e">
        <f t="array" ref="L812">INDEX(A!$J$2:$J$1001,MATCH(EF!C812,A!$A$2:$A$1001,0))</f>
        <v>#N/A</v>
      </c>
      <c r="M812" s="29" t="e">
        <f t="array" ref="M812">INDEX(A!$K$2:$K$1001,MATCH(EF!C812,A!$A$2:$A$1001,0))</f>
        <v>#N/A</v>
      </c>
      <c r="N812" s="29" t="e">
        <f t="array" ref="N812">INDEX(A!$L$2:$L$1001,MATCH(EF!C812,A!$A$2:$A$1001,0))</f>
        <v>#N/A</v>
      </c>
      <c r="O812" s="30" t="e">
        <f t="shared" si="6"/>
        <v>#N/A</v>
      </c>
      <c r="P812" s="30" t="e">
        <f t="shared" si="7"/>
        <v>#N/A</v>
      </c>
      <c r="Q812" s="30" t="e">
        <f t="array" ref="Q812">IF(O812="7",IF(P812="000","Sin región al ser un intermunicipal",INDEX(B!$C$2:$C$126,MATCH(EF!P812,B!$A$2:$A$126,0))),"Sin región al ser un ente Estatal")</f>
        <v>#N/A</v>
      </c>
      <c r="R812" s="31" t="e">
        <f t="array" ref="R812">IF(O812="7",IF(P812="000","N/A",INDEX(B!$D$2:$D$126,MATCH(EF!P812,B!$A$2:$A$126,0))),B!$D$127)</f>
        <v>#N/A</v>
      </c>
      <c r="S812" s="31" t="e">
        <f t="array" ref="S812">IF(O812="7",IF(P812="000","N/A",INDEX(B!$E$2:$E$126,MATCH(EF!P812,B!$A$2:$A$126,0))),B!$E$127)</f>
        <v>#N/A</v>
      </c>
    </row>
    <row r="813" spans="1:19" ht="15.75" customHeight="1">
      <c r="A813" s="23">
        <f>COUNTIF(A!$A$2:$A$1001,"&lt;="&amp;A!A813)</f>
        <v>0</v>
      </c>
      <c r="B813" s="24">
        <v>812</v>
      </c>
      <c r="C813" s="29" t="e">
        <f t="array" ref="C813">INDEX(A!$A$2:$A$1001,MATCH(EF!B813,EF!$A$2:$A$1001,0))</f>
        <v>#N/A</v>
      </c>
      <c r="D813" s="29" t="e">
        <f t="array" ref="D813">INDEX(A!$B$2:$B$1001,MATCH(EF!C813,A!$A$2:$A$1001,0))</f>
        <v>#N/A</v>
      </c>
      <c r="E813" s="29" t="e">
        <f t="array" ref="E813">INDEX(A!$C$2:$C$1001,MATCH(EF!C813,A!$A$2:$A$1001,0))</f>
        <v>#N/A</v>
      </c>
      <c r="F813" s="29" t="e">
        <f t="array" ref="F813">INDEX(A!$D$2:$D$1001,MATCH(EF!C813,A!$A$2:$A$1001,0))</f>
        <v>#N/A</v>
      </c>
      <c r="G813" s="29" t="e">
        <f t="array" ref="G813">INDEX(A!$E$2:$E$1001,MATCH(EF!C813,A!$A$2:$A$1001,0))</f>
        <v>#N/A</v>
      </c>
      <c r="H813" s="29" t="e">
        <f t="array" ref="H813">INDEX(A!$F$2:$F$1001,MATCH(EF!C813,A!$A$2:$A$1001,0))</f>
        <v>#N/A</v>
      </c>
      <c r="I813" s="29" t="e">
        <f t="array" ref="I813">INDEX(A!$G$2:$G$1001,MATCH(EF!C813,A!$A$2:$A$1001,0))</f>
        <v>#N/A</v>
      </c>
      <c r="J813" s="29" t="e">
        <f t="array" ref="J813">INDEX(A!$H$2:$H$1001,MATCH(EF!C813,A!$A$2:$A$1001,0))</f>
        <v>#N/A</v>
      </c>
      <c r="K813" s="29" t="e">
        <f t="array" ref="K813">INDEX(A!$I$2:$I$1001,MATCH(EF!C813,A!$A$2:$A$1001,0))</f>
        <v>#N/A</v>
      </c>
      <c r="L813" s="29" t="e">
        <f t="array" ref="L813">INDEX(A!$J$2:$J$1001,MATCH(EF!C813,A!$A$2:$A$1001,0))</f>
        <v>#N/A</v>
      </c>
      <c r="M813" s="29" t="e">
        <f t="array" ref="M813">INDEX(A!$K$2:$K$1001,MATCH(EF!C813,A!$A$2:$A$1001,0))</f>
        <v>#N/A</v>
      </c>
      <c r="N813" s="29" t="e">
        <f t="array" ref="N813">INDEX(A!$L$2:$L$1001,MATCH(EF!C813,A!$A$2:$A$1001,0))</f>
        <v>#N/A</v>
      </c>
      <c r="O813" s="30" t="e">
        <f t="shared" si="6"/>
        <v>#N/A</v>
      </c>
      <c r="P813" s="30" t="e">
        <f t="shared" si="7"/>
        <v>#N/A</v>
      </c>
      <c r="Q813" s="30" t="e">
        <f t="array" ref="Q813">IF(O813="7",IF(P813="000","Sin región al ser un intermunicipal",INDEX(B!$C$2:$C$126,MATCH(EF!P813,B!$A$2:$A$126,0))),"Sin región al ser un ente Estatal")</f>
        <v>#N/A</v>
      </c>
      <c r="R813" s="31" t="e">
        <f t="array" ref="R813">IF(O813="7",IF(P813="000","N/A",INDEX(B!$D$2:$D$126,MATCH(EF!P813,B!$A$2:$A$126,0))),B!$D$127)</f>
        <v>#N/A</v>
      </c>
      <c r="S813" s="31" t="e">
        <f t="array" ref="S813">IF(O813="7",IF(P813="000","N/A",INDEX(B!$E$2:$E$126,MATCH(EF!P813,B!$A$2:$A$126,0))),B!$E$127)</f>
        <v>#N/A</v>
      </c>
    </row>
    <row r="814" spans="1:19" ht="15.75" customHeight="1">
      <c r="A814" s="23">
        <f>COUNTIF(A!$A$2:$A$1001,"&lt;="&amp;A!A814)</f>
        <v>0</v>
      </c>
      <c r="B814" s="24">
        <v>813</v>
      </c>
      <c r="C814" s="29" t="e">
        <f t="array" ref="C814">INDEX(A!$A$2:$A$1001,MATCH(EF!B814,EF!$A$2:$A$1001,0))</f>
        <v>#N/A</v>
      </c>
      <c r="D814" s="29" t="e">
        <f t="array" ref="D814">INDEX(A!$B$2:$B$1001,MATCH(EF!C814,A!$A$2:$A$1001,0))</f>
        <v>#N/A</v>
      </c>
      <c r="E814" s="29" t="e">
        <f t="array" ref="E814">INDEX(A!$C$2:$C$1001,MATCH(EF!C814,A!$A$2:$A$1001,0))</f>
        <v>#N/A</v>
      </c>
      <c r="F814" s="29" t="e">
        <f t="array" ref="F814">INDEX(A!$D$2:$D$1001,MATCH(EF!C814,A!$A$2:$A$1001,0))</f>
        <v>#N/A</v>
      </c>
      <c r="G814" s="29" t="e">
        <f t="array" ref="G814">INDEX(A!$E$2:$E$1001,MATCH(EF!C814,A!$A$2:$A$1001,0))</f>
        <v>#N/A</v>
      </c>
      <c r="H814" s="29" t="e">
        <f t="array" ref="H814">INDEX(A!$F$2:$F$1001,MATCH(EF!C814,A!$A$2:$A$1001,0))</f>
        <v>#N/A</v>
      </c>
      <c r="I814" s="29" t="e">
        <f t="array" ref="I814">INDEX(A!$G$2:$G$1001,MATCH(EF!C814,A!$A$2:$A$1001,0))</f>
        <v>#N/A</v>
      </c>
      <c r="J814" s="29" t="e">
        <f t="array" ref="J814">INDEX(A!$H$2:$H$1001,MATCH(EF!C814,A!$A$2:$A$1001,0))</f>
        <v>#N/A</v>
      </c>
      <c r="K814" s="29" t="e">
        <f t="array" ref="K814">INDEX(A!$I$2:$I$1001,MATCH(EF!C814,A!$A$2:$A$1001,0))</f>
        <v>#N/A</v>
      </c>
      <c r="L814" s="29" t="e">
        <f t="array" ref="L814">INDEX(A!$J$2:$J$1001,MATCH(EF!C814,A!$A$2:$A$1001,0))</f>
        <v>#N/A</v>
      </c>
      <c r="M814" s="29" t="e">
        <f t="array" ref="M814">INDEX(A!$K$2:$K$1001,MATCH(EF!C814,A!$A$2:$A$1001,0))</f>
        <v>#N/A</v>
      </c>
      <c r="N814" s="29" t="e">
        <f t="array" ref="N814">INDEX(A!$L$2:$L$1001,MATCH(EF!C814,A!$A$2:$A$1001,0))</f>
        <v>#N/A</v>
      </c>
      <c r="O814" s="30" t="e">
        <f t="shared" si="6"/>
        <v>#N/A</v>
      </c>
      <c r="P814" s="30" t="e">
        <f t="shared" si="7"/>
        <v>#N/A</v>
      </c>
      <c r="Q814" s="30" t="e">
        <f t="array" ref="Q814">IF(O814="7",IF(P814="000","Sin región al ser un intermunicipal",INDEX(B!$C$2:$C$126,MATCH(EF!P814,B!$A$2:$A$126,0))),"Sin región al ser un ente Estatal")</f>
        <v>#N/A</v>
      </c>
      <c r="R814" s="31" t="e">
        <f t="array" ref="R814">IF(O814="7",IF(P814="000","N/A",INDEX(B!$D$2:$D$126,MATCH(EF!P814,B!$A$2:$A$126,0))),B!$D$127)</f>
        <v>#N/A</v>
      </c>
      <c r="S814" s="31" t="e">
        <f t="array" ref="S814">IF(O814="7",IF(P814="000","N/A",INDEX(B!$E$2:$E$126,MATCH(EF!P814,B!$A$2:$A$126,0))),B!$E$127)</f>
        <v>#N/A</v>
      </c>
    </row>
    <row r="815" spans="1:19" ht="15.75" customHeight="1">
      <c r="A815" s="23">
        <f>COUNTIF(A!$A$2:$A$1001,"&lt;="&amp;A!A815)</f>
        <v>0</v>
      </c>
      <c r="B815" s="24">
        <v>814</v>
      </c>
      <c r="C815" s="29" t="e">
        <f t="array" ref="C815">INDEX(A!$A$2:$A$1001,MATCH(EF!B815,EF!$A$2:$A$1001,0))</f>
        <v>#N/A</v>
      </c>
      <c r="D815" s="29" t="e">
        <f t="array" ref="D815">INDEX(A!$B$2:$B$1001,MATCH(EF!C815,A!$A$2:$A$1001,0))</f>
        <v>#N/A</v>
      </c>
      <c r="E815" s="29" t="e">
        <f t="array" ref="E815">INDEX(A!$C$2:$C$1001,MATCH(EF!C815,A!$A$2:$A$1001,0))</f>
        <v>#N/A</v>
      </c>
      <c r="F815" s="29" t="e">
        <f t="array" ref="F815">INDEX(A!$D$2:$D$1001,MATCH(EF!C815,A!$A$2:$A$1001,0))</f>
        <v>#N/A</v>
      </c>
      <c r="G815" s="29" t="e">
        <f t="array" ref="G815">INDEX(A!$E$2:$E$1001,MATCH(EF!C815,A!$A$2:$A$1001,0))</f>
        <v>#N/A</v>
      </c>
      <c r="H815" s="29" t="e">
        <f t="array" ref="H815">INDEX(A!$F$2:$F$1001,MATCH(EF!C815,A!$A$2:$A$1001,0))</f>
        <v>#N/A</v>
      </c>
      <c r="I815" s="29" t="e">
        <f t="array" ref="I815">INDEX(A!$G$2:$G$1001,MATCH(EF!C815,A!$A$2:$A$1001,0))</f>
        <v>#N/A</v>
      </c>
      <c r="J815" s="29" t="e">
        <f t="array" ref="J815">INDEX(A!$H$2:$H$1001,MATCH(EF!C815,A!$A$2:$A$1001,0))</f>
        <v>#N/A</v>
      </c>
      <c r="K815" s="29" t="e">
        <f t="array" ref="K815">INDEX(A!$I$2:$I$1001,MATCH(EF!C815,A!$A$2:$A$1001,0))</f>
        <v>#N/A</v>
      </c>
      <c r="L815" s="29" t="e">
        <f t="array" ref="L815">INDEX(A!$J$2:$J$1001,MATCH(EF!C815,A!$A$2:$A$1001,0))</f>
        <v>#N/A</v>
      </c>
      <c r="M815" s="29" t="e">
        <f t="array" ref="M815">INDEX(A!$K$2:$K$1001,MATCH(EF!C815,A!$A$2:$A$1001,0))</f>
        <v>#N/A</v>
      </c>
      <c r="N815" s="29" t="e">
        <f t="array" ref="N815">INDEX(A!$L$2:$L$1001,MATCH(EF!C815,A!$A$2:$A$1001,0))</f>
        <v>#N/A</v>
      </c>
      <c r="O815" s="30" t="e">
        <f t="shared" si="6"/>
        <v>#N/A</v>
      </c>
      <c r="P815" s="30" t="e">
        <f t="shared" si="7"/>
        <v>#N/A</v>
      </c>
      <c r="Q815" s="30" t="e">
        <f t="array" ref="Q815">IF(O815="7",IF(P815="000","Sin región al ser un intermunicipal",INDEX(B!$C$2:$C$126,MATCH(EF!P815,B!$A$2:$A$126,0))),"Sin región al ser un ente Estatal")</f>
        <v>#N/A</v>
      </c>
      <c r="R815" s="31" t="e">
        <f t="array" ref="R815">IF(O815="7",IF(P815="000","N/A",INDEX(B!$D$2:$D$126,MATCH(EF!P815,B!$A$2:$A$126,0))),B!$D$127)</f>
        <v>#N/A</v>
      </c>
      <c r="S815" s="31" t="e">
        <f t="array" ref="S815">IF(O815="7",IF(P815="000","N/A",INDEX(B!$E$2:$E$126,MATCH(EF!P815,B!$A$2:$A$126,0))),B!$E$127)</f>
        <v>#N/A</v>
      </c>
    </row>
    <row r="816" spans="1:19" ht="15.75" customHeight="1">
      <c r="A816" s="23">
        <f>COUNTIF(A!$A$2:$A$1001,"&lt;="&amp;A!A816)</f>
        <v>0</v>
      </c>
      <c r="B816" s="24">
        <v>815</v>
      </c>
      <c r="C816" s="29" t="e">
        <f t="array" ref="C816">INDEX(A!$A$2:$A$1001,MATCH(EF!B816,EF!$A$2:$A$1001,0))</f>
        <v>#N/A</v>
      </c>
      <c r="D816" s="29" t="e">
        <f t="array" ref="D816">INDEX(A!$B$2:$B$1001,MATCH(EF!C816,A!$A$2:$A$1001,0))</f>
        <v>#N/A</v>
      </c>
      <c r="E816" s="29" t="e">
        <f t="array" ref="E816">INDEX(A!$C$2:$C$1001,MATCH(EF!C816,A!$A$2:$A$1001,0))</f>
        <v>#N/A</v>
      </c>
      <c r="F816" s="29" t="e">
        <f t="array" ref="F816">INDEX(A!$D$2:$D$1001,MATCH(EF!C816,A!$A$2:$A$1001,0))</f>
        <v>#N/A</v>
      </c>
      <c r="G816" s="29" t="e">
        <f t="array" ref="G816">INDEX(A!$E$2:$E$1001,MATCH(EF!C816,A!$A$2:$A$1001,0))</f>
        <v>#N/A</v>
      </c>
      <c r="H816" s="29" t="e">
        <f t="array" ref="H816">INDEX(A!$F$2:$F$1001,MATCH(EF!C816,A!$A$2:$A$1001,0))</f>
        <v>#N/A</v>
      </c>
      <c r="I816" s="29" t="e">
        <f t="array" ref="I816">INDEX(A!$G$2:$G$1001,MATCH(EF!C816,A!$A$2:$A$1001,0))</f>
        <v>#N/A</v>
      </c>
      <c r="J816" s="29" t="e">
        <f t="array" ref="J816">INDEX(A!$H$2:$H$1001,MATCH(EF!C816,A!$A$2:$A$1001,0))</f>
        <v>#N/A</v>
      </c>
      <c r="K816" s="29" t="e">
        <f t="array" ref="K816">INDEX(A!$I$2:$I$1001,MATCH(EF!C816,A!$A$2:$A$1001,0))</f>
        <v>#N/A</v>
      </c>
      <c r="L816" s="29" t="e">
        <f t="array" ref="L816">INDEX(A!$J$2:$J$1001,MATCH(EF!C816,A!$A$2:$A$1001,0))</f>
        <v>#N/A</v>
      </c>
      <c r="M816" s="29" t="e">
        <f t="array" ref="M816">INDEX(A!$K$2:$K$1001,MATCH(EF!C816,A!$A$2:$A$1001,0))</f>
        <v>#N/A</v>
      </c>
      <c r="N816" s="29" t="e">
        <f t="array" ref="N816">INDEX(A!$L$2:$L$1001,MATCH(EF!C816,A!$A$2:$A$1001,0))</f>
        <v>#N/A</v>
      </c>
      <c r="O816" s="30" t="e">
        <f t="shared" si="6"/>
        <v>#N/A</v>
      </c>
      <c r="P816" s="30" t="e">
        <f t="shared" si="7"/>
        <v>#N/A</v>
      </c>
      <c r="Q816" s="30" t="e">
        <f t="array" ref="Q816">IF(O816="7",IF(P816="000","Sin región al ser un intermunicipal",INDEX(B!$C$2:$C$126,MATCH(EF!P816,B!$A$2:$A$126,0))),"Sin región al ser un ente Estatal")</f>
        <v>#N/A</v>
      </c>
      <c r="R816" s="31" t="e">
        <f t="array" ref="R816">IF(O816="7",IF(P816="000","N/A",INDEX(B!$D$2:$D$126,MATCH(EF!P816,B!$A$2:$A$126,0))),B!$D$127)</f>
        <v>#N/A</v>
      </c>
      <c r="S816" s="31" t="e">
        <f t="array" ref="S816">IF(O816="7",IF(P816="000","N/A",INDEX(B!$E$2:$E$126,MATCH(EF!P816,B!$A$2:$A$126,0))),B!$E$127)</f>
        <v>#N/A</v>
      </c>
    </row>
    <row r="817" spans="1:19" ht="15.75" customHeight="1">
      <c r="A817" s="23">
        <f>COUNTIF(A!$A$2:$A$1001,"&lt;="&amp;A!A817)</f>
        <v>0</v>
      </c>
      <c r="B817" s="24">
        <v>816</v>
      </c>
      <c r="C817" s="29" t="e">
        <f t="array" ref="C817">INDEX(A!$A$2:$A$1001,MATCH(EF!B817,EF!$A$2:$A$1001,0))</f>
        <v>#N/A</v>
      </c>
      <c r="D817" s="29" t="e">
        <f t="array" ref="D817">INDEX(A!$B$2:$B$1001,MATCH(EF!C817,A!$A$2:$A$1001,0))</f>
        <v>#N/A</v>
      </c>
      <c r="E817" s="29" t="e">
        <f t="array" ref="E817">INDEX(A!$C$2:$C$1001,MATCH(EF!C817,A!$A$2:$A$1001,0))</f>
        <v>#N/A</v>
      </c>
      <c r="F817" s="29" t="e">
        <f t="array" ref="F817">INDEX(A!$D$2:$D$1001,MATCH(EF!C817,A!$A$2:$A$1001,0))</f>
        <v>#N/A</v>
      </c>
      <c r="G817" s="29" t="e">
        <f t="array" ref="G817">INDEX(A!$E$2:$E$1001,MATCH(EF!C817,A!$A$2:$A$1001,0))</f>
        <v>#N/A</v>
      </c>
      <c r="H817" s="29" t="e">
        <f t="array" ref="H817">INDEX(A!$F$2:$F$1001,MATCH(EF!C817,A!$A$2:$A$1001,0))</f>
        <v>#N/A</v>
      </c>
      <c r="I817" s="29" t="e">
        <f t="array" ref="I817">INDEX(A!$G$2:$G$1001,MATCH(EF!C817,A!$A$2:$A$1001,0))</f>
        <v>#N/A</v>
      </c>
      <c r="J817" s="29" t="e">
        <f t="array" ref="J817">INDEX(A!$H$2:$H$1001,MATCH(EF!C817,A!$A$2:$A$1001,0))</f>
        <v>#N/A</v>
      </c>
      <c r="K817" s="29" t="e">
        <f t="array" ref="K817">INDEX(A!$I$2:$I$1001,MATCH(EF!C817,A!$A$2:$A$1001,0))</f>
        <v>#N/A</v>
      </c>
      <c r="L817" s="29" t="e">
        <f t="array" ref="L817">INDEX(A!$J$2:$J$1001,MATCH(EF!C817,A!$A$2:$A$1001,0))</f>
        <v>#N/A</v>
      </c>
      <c r="M817" s="29" t="e">
        <f t="array" ref="M817">INDEX(A!$K$2:$K$1001,MATCH(EF!C817,A!$A$2:$A$1001,0))</f>
        <v>#N/A</v>
      </c>
      <c r="N817" s="29" t="e">
        <f t="array" ref="N817">INDEX(A!$L$2:$L$1001,MATCH(EF!C817,A!$A$2:$A$1001,0))</f>
        <v>#N/A</v>
      </c>
      <c r="O817" s="30" t="e">
        <f t="shared" si="6"/>
        <v>#N/A</v>
      </c>
      <c r="P817" s="30" t="e">
        <f t="shared" si="7"/>
        <v>#N/A</v>
      </c>
      <c r="Q817" s="30" t="e">
        <f t="array" ref="Q817">IF(O817="7",IF(P817="000","Sin región al ser un intermunicipal",INDEX(B!$C$2:$C$126,MATCH(EF!P817,B!$A$2:$A$126,0))),"Sin región al ser un ente Estatal")</f>
        <v>#N/A</v>
      </c>
      <c r="R817" s="31" t="e">
        <f t="array" ref="R817">IF(O817="7",IF(P817="000","N/A",INDEX(B!$D$2:$D$126,MATCH(EF!P817,B!$A$2:$A$126,0))),B!$D$127)</f>
        <v>#N/A</v>
      </c>
      <c r="S817" s="31" t="e">
        <f t="array" ref="S817">IF(O817="7",IF(P817="000","N/A",INDEX(B!$E$2:$E$126,MATCH(EF!P817,B!$A$2:$A$126,0))),B!$E$127)</f>
        <v>#N/A</v>
      </c>
    </row>
    <row r="818" spans="1:19" ht="15.75" customHeight="1">
      <c r="A818" s="23">
        <f>COUNTIF(A!$A$2:$A$1001,"&lt;="&amp;A!A818)</f>
        <v>0</v>
      </c>
      <c r="B818" s="24">
        <v>817</v>
      </c>
      <c r="C818" s="29" t="e">
        <f t="array" ref="C818">INDEX(A!$A$2:$A$1001,MATCH(EF!B818,EF!$A$2:$A$1001,0))</f>
        <v>#N/A</v>
      </c>
      <c r="D818" s="29" t="e">
        <f t="array" ref="D818">INDEX(A!$B$2:$B$1001,MATCH(EF!C818,A!$A$2:$A$1001,0))</f>
        <v>#N/A</v>
      </c>
      <c r="E818" s="29" t="e">
        <f t="array" ref="E818">INDEX(A!$C$2:$C$1001,MATCH(EF!C818,A!$A$2:$A$1001,0))</f>
        <v>#N/A</v>
      </c>
      <c r="F818" s="29" t="e">
        <f t="array" ref="F818">INDEX(A!$D$2:$D$1001,MATCH(EF!C818,A!$A$2:$A$1001,0))</f>
        <v>#N/A</v>
      </c>
      <c r="G818" s="29" t="e">
        <f t="array" ref="G818">INDEX(A!$E$2:$E$1001,MATCH(EF!C818,A!$A$2:$A$1001,0))</f>
        <v>#N/A</v>
      </c>
      <c r="H818" s="29" t="e">
        <f t="array" ref="H818">INDEX(A!$F$2:$F$1001,MATCH(EF!C818,A!$A$2:$A$1001,0))</f>
        <v>#N/A</v>
      </c>
      <c r="I818" s="29" t="e">
        <f t="array" ref="I818">INDEX(A!$G$2:$G$1001,MATCH(EF!C818,A!$A$2:$A$1001,0))</f>
        <v>#N/A</v>
      </c>
      <c r="J818" s="29" t="e">
        <f t="array" ref="J818">INDEX(A!$H$2:$H$1001,MATCH(EF!C818,A!$A$2:$A$1001,0))</f>
        <v>#N/A</v>
      </c>
      <c r="K818" s="29" t="e">
        <f t="array" ref="K818">INDEX(A!$I$2:$I$1001,MATCH(EF!C818,A!$A$2:$A$1001,0))</f>
        <v>#N/A</v>
      </c>
      <c r="L818" s="29" t="e">
        <f t="array" ref="L818">INDEX(A!$J$2:$J$1001,MATCH(EF!C818,A!$A$2:$A$1001,0))</f>
        <v>#N/A</v>
      </c>
      <c r="M818" s="29" t="e">
        <f t="array" ref="M818">INDEX(A!$K$2:$K$1001,MATCH(EF!C818,A!$A$2:$A$1001,0))</f>
        <v>#N/A</v>
      </c>
      <c r="N818" s="29" t="e">
        <f t="array" ref="N818">INDEX(A!$L$2:$L$1001,MATCH(EF!C818,A!$A$2:$A$1001,0))</f>
        <v>#N/A</v>
      </c>
      <c r="O818" s="30" t="e">
        <f t="shared" si="6"/>
        <v>#N/A</v>
      </c>
      <c r="P818" s="30" t="e">
        <f t="shared" si="7"/>
        <v>#N/A</v>
      </c>
      <c r="Q818" s="30" t="e">
        <f t="array" ref="Q818">IF(O818="7",IF(P818="000","Sin región al ser un intermunicipal",INDEX(B!$C$2:$C$126,MATCH(EF!P818,B!$A$2:$A$126,0))),"Sin región al ser un ente Estatal")</f>
        <v>#N/A</v>
      </c>
      <c r="R818" s="31" t="e">
        <f t="array" ref="R818">IF(O818="7",IF(P818="000","N/A",INDEX(B!$D$2:$D$126,MATCH(EF!P818,B!$A$2:$A$126,0))),B!$D$127)</f>
        <v>#N/A</v>
      </c>
      <c r="S818" s="31" t="e">
        <f t="array" ref="S818">IF(O818="7",IF(P818="000","N/A",INDEX(B!$E$2:$E$126,MATCH(EF!P818,B!$A$2:$A$126,0))),B!$E$127)</f>
        <v>#N/A</v>
      </c>
    </row>
    <row r="819" spans="1:19" ht="15.75" customHeight="1">
      <c r="A819" s="23">
        <f>COUNTIF(A!$A$2:$A$1001,"&lt;="&amp;A!A819)</f>
        <v>0</v>
      </c>
      <c r="B819" s="24">
        <v>818</v>
      </c>
      <c r="C819" s="29" t="e">
        <f t="array" ref="C819">INDEX(A!$A$2:$A$1001,MATCH(EF!B819,EF!$A$2:$A$1001,0))</f>
        <v>#N/A</v>
      </c>
      <c r="D819" s="29" t="e">
        <f t="array" ref="D819">INDEX(A!$B$2:$B$1001,MATCH(EF!C819,A!$A$2:$A$1001,0))</f>
        <v>#N/A</v>
      </c>
      <c r="E819" s="29" t="e">
        <f t="array" ref="E819">INDEX(A!$C$2:$C$1001,MATCH(EF!C819,A!$A$2:$A$1001,0))</f>
        <v>#N/A</v>
      </c>
      <c r="F819" s="29" t="e">
        <f t="array" ref="F819">INDEX(A!$D$2:$D$1001,MATCH(EF!C819,A!$A$2:$A$1001,0))</f>
        <v>#N/A</v>
      </c>
      <c r="G819" s="29" t="e">
        <f t="array" ref="G819">INDEX(A!$E$2:$E$1001,MATCH(EF!C819,A!$A$2:$A$1001,0))</f>
        <v>#N/A</v>
      </c>
      <c r="H819" s="29" t="e">
        <f t="array" ref="H819">INDEX(A!$F$2:$F$1001,MATCH(EF!C819,A!$A$2:$A$1001,0))</f>
        <v>#N/A</v>
      </c>
      <c r="I819" s="29" t="e">
        <f t="array" ref="I819">INDEX(A!$G$2:$G$1001,MATCH(EF!C819,A!$A$2:$A$1001,0))</f>
        <v>#N/A</v>
      </c>
      <c r="J819" s="29" t="e">
        <f t="array" ref="J819">INDEX(A!$H$2:$H$1001,MATCH(EF!C819,A!$A$2:$A$1001,0))</f>
        <v>#N/A</v>
      </c>
      <c r="K819" s="29" t="e">
        <f t="array" ref="K819">INDEX(A!$I$2:$I$1001,MATCH(EF!C819,A!$A$2:$A$1001,0))</f>
        <v>#N/A</v>
      </c>
      <c r="L819" s="29" t="e">
        <f t="array" ref="L819">INDEX(A!$J$2:$J$1001,MATCH(EF!C819,A!$A$2:$A$1001,0))</f>
        <v>#N/A</v>
      </c>
      <c r="M819" s="29" t="e">
        <f t="array" ref="M819">INDEX(A!$K$2:$K$1001,MATCH(EF!C819,A!$A$2:$A$1001,0))</f>
        <v>#N/A</v>
      </c>
      <c r="N819" s="29" t="e">
        <f t="array" ref="N819">INDEX(A!$L$2:$L$1001,MATCH(EF!C819,A!$A$2:$A$1001,0))</f>
        <v>#N/A</v>
      </c>
      <c r="O819" s="30" t="e">
        <f t="shared" si="6"/>
        <v>#N/A</v>
      </c>
      <c r="P819" s="30" t="e">
        <f t="shared" si="7"/>
        <v>#N/A</v>
      </c>
      <c r="Q819" s="30" t="e">
        <f t="array" ref="Q819">IF(O819="7",IF(P819="000","Sin región al ser un intermunicipal",INDEX(B!$C$2:$C$126,MATCH(EF!P819,B!$A$2:$A$126,0))),"Sin región al ser un ente Estatal")</f>
        <v>#N/A</v>
      </c>
      <c r="R819" s="31" t="e">
        <f t="array" ref="R819">IF(O819="7",IF(P819="000","N/A",INDEX(B!$D$2:$D$126,MATCH(EF!P819,B!$A$2:$A$126,0))),B!$D$127)</f>
        <v>#N/A</v>
      </c>
      <c r="S819" s="31" t="e">
        <f t="array" ref="S819">IF(O819="7",IF(P819="000","N/A",INDEX(B!$E$2:$E$126,MATCH(EF!P819,B!$A$2:$A$126,0))),B!$E$127)</f>
        <v>#N/A</v>
      </c>
    </row>
    <row r="820" spans="1:19" ht="15.75" customHeight="1">
      <c r="A820" s="23">
        <f>COUNTIF(A!$A$2:$A$1001,"&lt;="&amp;A!A820)</f>
        <v>0</v>
      </c>
      <c r="B820" s="24">
        <v>819</v>
      </c>
      <c r="C820" s="29" t="e">
        <f t="array" ref="C820">INDEX(A!$A$2:$A$1001,MATCH(EF!B820,EF!$A$2:$A$1001,0))</f>
        <v>#N/A</v>
      </c>
      <c r="D820" s="29" t="e">
        <f t="array" ref="D820">INDEX(A!$B$2:$B$1001,MATCH(EF!C820,A!$A$2:$A$1001,0))</f>
        <v>#N/A</v>
      </c>
      <c r="E820" s="29" t="e">
        <f t="array" ref="E820">INDEX(A!$C$2:$C$1001,MATCH(EF!C820,A!$A$2:$A$1001,0))</f>
        <v>#N/A</v>
      </c>
      <c r="F820" s="29" t="e">
        <f t="array" ref="F820">INDEX(A!$D$2:$D$1001,MATCH(EF!C820,A!$A$2:$A$1001,0))</f>
        <v>#N/A</v>
      </c>
      <c r="G820" s="29" t="e">
        <f t="array" ref="G820">INDEX(A!$E$2:$E$1001,MATCH(EF!C820,A!$A$2:$A$1001,0))</f>
        <v>#N/A</v>
      </c>
      <c r="H820" s="29" t="e">
        <f t="array" ref="H820">INDEX(A!$F$2:$F$1001,MATCH(EF!C820,A!$A$2:$A$1001,0))</f>
        <v>#N/A</v>
      </c>
      <c r="I820" s="29" t="e">
        <f t="array" ref="I820">INDEX(A!$G$2:$G$1001,MATCH(EF!C820,A!$A$2:$A$1001,0))</f>
        <v>#N/A</v>
      </c>
      <c r="J820" s="29" t="e">
        <f t="array" ref="J820">INDEX(A!$H$2:$H$1001,MATCH(EF!C820,A!$A$2:$A$1001,0))</f>
        <v>#N/A</v>
      </c>
      <c r="K820" s="29" t="e">
        <f t="array" ref="K820">INDEX(A!$I$2:$I$1001,MATCH(EF!C820,A!$A$2:$A$1001,0))</f>
        <v>#N/A</v>
      </c>
      <c r="L820" s="29" t="e">
        <f t="array" ref="L820">INDEX(A!$J$2:$J$1001,MATCH(EF!C820,A!$A$2:$A$1001,0))</f>
        <v>#N/A</v>
      </c>
      <c r="M820" s="29" t="e">
        <f t="array" ref="M820">INDEX(A!$K$2:$K$1001,MATCH(EF!C820,A!$A$2:$A$1001,0))</f>
        <v>#N/A</v>
      </c>
      <c r="N820" s="29" t="e">
        <f t="array" ref="N820">INDEX(A!$L$2:$L$1001,MATCH(EF!C820,A!$A$2:$A$1001,0))</f>
        <v>#N/A</v>
      </c>
      <c r="O820" s="30" t="e">
        <f t="shared" si="6"/>
        <v>#N/A</v>
      </c>
      <c r="P820" s="30" t="e">
        <f t="shared" si="7"/>
        <v>#N/A</v>
      </c>
      <c r="Q820" s="30" t="e">
        <f t="array" ref="Q820">IF(O820="7",IF(P820="000","Sin región al ser un intermunicipal",INDEX(B!$C$2:$C$126,MATCH(EF!P820,B!$A$2:$A$126,0))),"Sin región al ser un ente Estatal")</f>
        <v>#N/A</v>
      </c>
      <c r="R820" s="31" t="e">
        <f t="array" ref="R820">IF(O820="7",IF(P820="000","N/A",INDEX(B!$D$2:$D$126,MATCH(EF!P820,B!$A$2:$A$126,0))),B!$D$127)</f>
        <v>#N/A</v>
      </c>
      <c r="S820" s="31" t="e">
        <f t="array" ref="S820">IF(O820="7",IF(P820="000","N/A",INDEX(B!$E$2:$E$126,MATCH(EF!P820,B!$A$2:$A$126,0))),B!$E$127)</f>
        <v>#N/A</v>
      </c>
    </row>
    <row r="821" spans="1:19" ht="15.75" customHeight="1">
      <c r="A821" s="23">
        <f>COUNTIF(A!$A$2:$A$1001,"&lt;="&amp;A!A821)</f>
        <v>0</v>
      </c>
      <c r="B821" s="24">
        <v>820</v>
      </c>
      <c r="C821" s="29" t="e">
        <f t="array" ref="C821">INDEX(A!$A$2:$A$1001,MATCH(EF!B821,EF!$A$2:$A$1001,0))</f>
        <v>#N/A</v>
      </c>
      <c r="D821" s="29" t="e">
        <f t="array" ref="D821">INDEX(A!$B$2:$B$1001,MATCH(EF!C821,A!$A$2:$A$1001,0))</f>
        <v>#N/A</v>
      </c>
      <c r="E821" s="29" t="e">
        <f t="array" ref="E821">INDEX(A!$C$2:$C$1001,MATCH(EF!C821,A!$A$2:$A$1001,0))</f>
        <v>#N/A</v>
      </c>
      <c r="F821" s="29" t="e">
        <f t="array" ref="F821">INDEX(A!$D$2:$D$1001,MATCH(EF!C821,A!$A$2:$A$1001,0))</f>
        <v>#N/A</v>
      </c>
      <c r="G821" s="29" t="e">
        <f t="array" ref="G821">INDEX(A!$E$2:$E$1001,MATCH(EF!C821,A!$A$2:$A$1001,0))</f>
        <v>#N/A</v>
      </c>
      <c r="H821" s="29" t="e">
        <f t="array" ref="H821">INDEX(A!$F$2:$F$1001,MATCH(EF!C821,A!$A$2:$A$1001,0))</f>
        <v>#N/A</v>
      </c>
      <c r="I821" s="29" t="e">
        <f t="array" ref="I821">INDEX(A!$G$2:$G$1001,MATCH(EF!C821,A!$A$2:$A$1001,0))</f>
        <v>#N/A</v>
      </c>
      <c r="J821" s="29" t="e">
        <f t="array" ref="J821">INDEX(A!$H$2:$H$1001,MATCH(EF!C821,A!$A$2:$A$1001,0))</f>
        <v>#N/A</v>
      </c>
      <c r="K821" s="29" t="e">
        <f t="array" ref="K821">INDEX(A!$I$2:$I$1001,MATCH(EF!C821,A!$A$2:$A$1001,0))</f>
        <v>#N/A</v>
      </c>
      <c r="L821" s="29" t="e">
        <f t="array" ref="L821">INDEX(A!$J$2:$J$1001,MATCH(EF!C821,A!$A$2:$A$1001,0))</f>
        <v>#N/A</v>
      </c>
      <c r="M821" s="29" t="e">
        <f t="array" ref="M821">INDEX(A!$K$2:$K$1001,MATCH(EF!C821,A!$A$2:$A$1001,0))</f>
        <v>#N/A</v>
      </c>
      <c r="N821" s="29" t="e">
        <f t="array" ref="N821">INDEX(A!$L$2:$L$1001,MATCH(EF!C821,A!$A$2:$A$1001,0))</f>
        <v>#N/A</v>
      </c>
      <c r="O821" s="30" t="e">
        <f t="shared" si="6"/>
        <v>#N/A</v>
      </c>
      <c r="P821" s="30" t="e">
        <f t="shared" si="7"/>
        <v>#N/A</v>
      </c>
      <c r="Q821" s="30" t="e">
        <f t="array" ref="Q821">IF(O821="7",IF(P821="000","Sin región al ser un intermunicipal",INDEX(B!$C$2:$C$126,MATCH(EF!P821,B!$A$2:$A$126,0))),"Sin región al ser un ente Estatal")</f>
        <v>#N/A</v>
      </c>
      <c r="R821" s="31" t="e">
        <f t="array" ref="R821">IF(O821="7",IF(P821="000","N/A",INDEX(B!$D$2:$D$126,MATCH(EF!P821,B!$A$2:$A$126,0))),B!$D$127)</f>
        <v>#N/A</v>
      </c>
      <c r="S821" s="31" t="e">
        <f t="array" ref="S821">IF(O821="7",IF(P821="000","N/A",INDEX(B!$E$2:$E$126,MATCH(EF!P821,B!$A$2:$A$126,0))),B!$E$127)</f>
        <v>#N/A</v>
      </c>
    </row>
    <row r="822" spans="1:19" ht="15.75" customHeight="1">
      <c r="A822" s="23">
        <f>COUNTIF(A!$A$2:$A$1001,"&lt;="&amp;A!A822)</f>
        <v>0</v>
      </c>
      <c r="B822" s="24">
        <v>821</v>
      </c>
      <c r="C822" s="29" t="e">
        <f t="array" ref="C822">INDEX(A!$A$2:$A$1001,MATCH(EF!B822,EF!$A$2:$A$1001,0))</f>
        <v>#N/A</v>
      </c>
      <c r="D822" s="29" t="e">
        <f t="array" ref="D822">INDEX(A!$B$2:$B$1001,MATCH(EF!C822,A!$A$2:$A$1001,0))</f>
        <v>#N/A</v>
      </c>
      <c r="E822" s="29" t="e">
        <f t="array" ref="E822">INDEX(A!$C$2:$C$1001,MATCH(EF!C822,A!$A$2:$A$1001,0))</f>
        <v>#N/A</v>
      </c>
      <c r="F822" s="29" t="e">
        <f t="array" ref="F822">INDEX(A!$D$2:$D$1001,MATCH(EF!C822,A!$A$2:$A$1001,0))</f>
        <v>#N/A</v>
      </c>
      <c r="G822" s="29" t="e">
        <f t="array" ref="G822">INDEX(A!$E$2:$E$1001,MATCH(EF!C822,A!$A$2:$A$1001,0))</f>
        <v>#N/A</v>
      </c>
      <c r="H822" s="29" t="e">
        <f t="array" ref="H822">INDEX(A!$F$2:$F$1001,MATCH(EF!C822,A!$A$2:$A$1001,0))</f>
        <v>#N/A</v>
      </c>
      <c r="I822" s="29" t="e">
        <f t="array" ref="I822">INDEX(A!$G$2:$G$1001,MATCH(EF!C822,A!$A$2:$A$1001,0))</f>
        <v>#N/A</v>
      </c>
      <c r="J822" s="29" t="e">
        <f t="array" ref="J822">INDEX(A!$H$2:$H$1001,MATCH(EF!C822,A!$A$2:$A$1001,0))</f>
        <v>#N/A</v>
      </c>
      <c r="K822" s="29" t="e">
        <f t="array" ref="K822">INDEX(A!$I$2:$I$1001,MATCH(EF!C822,A!$A$2:$A$1001,0))</f>
        <v>#N/A</v>
      </c>
      <c r="L822" s="29" t="e">
        <f t="array" ref="L822">INDEX(A!$J$2:$J$1001,MATCH(EF!C822,A!$A$2:$A$1001,0))</f>
        <v>#N/A</v>
      </c>
      <c r="M822" s="29" t="e">
        <f t="array" ref="M822">INDEX(A!$K$2:$K$1001,MATCH(EF!C822,A!$A$2:$A$1001,0))</f>
        <v>#N/A</v>
      </c>
      <c r="N822" s="29" t="e">
        <f t="array" ref="N822">INDEX(A!$L$2:$L$1001,MATCH(EF!C822,A!$A$2:$A$1001,0))</f>
        <v>#N/A</v>
      </c>
      <c r="O822" s="30" t="e">
        <f t="shared" si="6"/>
        <v>#N/A</v>
      </c>
      <c r="P822" s="30" t="e">
        <f t="shared" si="7"/>
        <v>#N/A</v>
      </c>
      <c r="Q822" s="30" t="e">
        <f t="array" ref="Q822">IF(O822="7",IF(P822="000","Sin región al ser un intermunicipal",INDEX(B!$C$2:$C$126,MATCH(EF!P822,B!$A$2:$A$126,0))),"Sin región al ser un ente Estatal")</f>
        <v>#N/A</v>
      </c>
      <c r="R822" s="31" t="e">
        <f t="array" ref="R822">IF(O822="7",IF(P822="000","N/A",INDEX(B!$D$2:$D$126,MATCH(EF!P822,B!$A$2:$A$126,0))),B!$D$127)</f>
        <v>#N/A</v>
      </c>
      <c r="S822" s="31" t="e">
        <f t="array" ref="S822">IF(O822="7",IF(P822="000","N/A",INDEX(B!$E$2:$E$126,MATCH(EF!P822,B!$A$2:$A$126,0))),B!$E$127)</f>
        <v>#N/A</v>
      </c>
    </row>
    <row r="823" spans="1:19" ht="15.75" customHeight="1">
      <c r="A823" s="23">
        <f>COUNTIF(A!$A$2:$A$1001,"&lt;="&amp;A!A823)</f>
        <v>0</v>
      </c>
      <c r="B823" s="24">
        <v>822</v>
      </c>
      <c r="C823" s="29" t="e">
        <f t="array" ref="C823">INDEX(A!$A$2:$A$1001,MATCH(EF!B823,EF!$A$2:$A$1001,0))</f>
        <v>#N/A</v>
      </c>
      <c r="D823" s="29" t="e">
        <f t="array" ref="D823">INDEX(A!$B$2:$B$1001,MATCH(EF!C823,A!$A$2:$A$1001,0))</f>
        <v>#N/A</v>
      </c>
      <c r="E823" s="29" t="e">
        <f t="array" ref="E823">INDEX(A!$C$2:$C$1001,MATCH(EF!C823,A!$A$2:$A$1001,0))</f>
        <v>#N/A</v>
      </c>
      <c r="F823" s="29" t="e">
        <f t="array" ref="F823">INDEX(A!$D$2:$D$1001,MATCH(EF!C823,A!$A$2:$A$1001,0))</f>
        <v>#N/A</v>
      </c>
      <c r="G823" s="29" t="e">
        <f t="array" ref="G823">INDEX(A!$E$2:$E$1001,MATCH(EF!C823,A!$A$2:$A$1001,0))</f>
        <v>#N/A</v>
      </c>
      <c r="H823" s="29" t="e">
        <f t="array" ref="H823">INDEX(A!$F$2:$F$1001,MATCH(EF!C823,A!$A$2:$A$1001,0))</f>
        <v>#N/A</v>
      </c>
      <c r="I823" s="29" t="e">
        <f t="array" ref="I823">INDEX(A!$G$2:$G$1001,MATCH(EF!C823,A!$A$2:$A$1001,0))</f>
        <v>#N/A</v>
      </c>
      <c r="J823" s="29" t="e">
        <f t="array" ref="J823">INDEX(A!$H$2:$H$1001,MATCH(EF!C823,A!$A$2:$A$1001,0))</f>
        <v>#N/A</v>
      </c>
      <c r="K823" s="29" t="e">
        <f t="array" ref="K823">INDEX(A!$I$2:$I$1001,MATCH(EF!C823,A!$A$2:$A$1001,0))</f>
        <v>#N/A</v>
      </c>
      <c r="L823" s="29" t="e">
        <f t="array" ref="L823">INDEX(A!$J$2:$J$1001,MATCH(EF!C823,A!$A$2:$A$1001,0))</f>
        <v>#N/A</v>
      </c>
      <c r="M823" s="29" t="e">
        <f t="array" ref="M823">INDEX(A!$K$2:$K$1001,MATCH(EF!C823,A!$A$2:$A$1001,0))</f>
        <v>#N/A</v>
      </c>
      <c r="N823" s="29" t="e">
        <f t="array" ref="N823">INDEX(A!$L$2:$L$1001,MATCH(EF!C823,A!$A$2:$A$1001,0))</f>
        <v>#N/A</v>
      </c>
      <c r="O823" s="30" t="e">
        <f t="shared" si="6"/>
        <v>#N/A</v>
      </c>
      <c r="P823" s="30" t="e">
        <f t="shared" si="7"/>
        <v>#N/A</v>
      </c>
      <c r="Q823" s="30" t="e">
        <f t="array" ref="Q823">IF(O823="7",IF(P823="000","Sin región al ser un intermunicipal",INDEX(B!$C$2:$C$126,MATCH(EF!P823,B!$A$2:$A$126,0))),"Sin región al ser un ente Estatal")</f>
        <v>#N/A</v>
      </c>
      <c r="R823" s="31" t="e">
        <f t="array" ref="R823">IF(O823="7",IF(P823="000","N/A",INDEX(B!$D$2:$D$126,MATCH(EF!P823,B!$A$2:$A$126,0))),B!$D$127)</f>
        <v>#N/A</v>
      </c>
      <c r="S823" s="31" t="e">
        <f t="array" ref="S823">IF(O823="7",IF(P823="000","N/A",INDEX(B!$E$2:$E$126,MATCH(EF!P823,B!$A$2:$A$126,0))),B!$E$127)</f>
        <v>#N/A</v>
      </c>
    </row>
    <row r="824" spans="1:19" ht="15.75" customHeight="1">
      <c r="A824" s="23">
        <f>COUNTIF(A!$A$2:$A$1001,"&lt;="&amp;A!A824)</f>
        <v>0</v>
      </c>
      <c r="B824" s="24">
        <v>823</v>
      </c>
      <c r="C824" s="29" t="e">
        <f t="array" ref="C824">INDEX(A!$A$2:$A$1001,MATCH(EF!B824,EF!$A$2:$A$1001,0))</f>
        <v>#N/A</v>
      </c>
      <c r="D824" s="29" t="e">
        <f t="array" ref="D824">INDEX(A!$B$2:$B$1001,MATCH(EF!C824,A!$A$2:$A$1001,0))</f>
        <v>#N/A</v>
      </c>
      <c r="E824" s="29" t="e">
        <f t="array" ref="E824">INDEX(A!$C$2:$C$1001,MATCH(EF!C824,A!$A$2:$A$1001,0))</f>
        <v>#N/A</v>
      </c>
      <c r="F824" s="29" t="e">
        <f t="array" ref="F824">INDEX(A!$D$2:$D$1001,MATCH(EF!C824,A!$A$2:$A$1001,0))</f>
        <v>#N/A</v>
      </c>
      <c r="G824" s="29" t="e">
        <f t="array" ref="G824">INDEX(A!$E$2:$E$1001,MATCH(EF!C824,A!$A$2:$A$1001,0))</f>
        <v>#N/A</v>
      </c>
      <c r="H824" s="29" t="e">
        <f t="array" ref="H824">INDEX(A!$F$2:$F$1001,MATCH(EF!C824,A!$A$2:$A$1001,0))</f>
        <v>#N/A</v>
      </c>
      <c r="I824" s="29" t="e">
        <f t="array" ref="I824">INDEX(A!$G$2:$G$1001,MATCH(EF!C824,A!$A$2:$A$1001,0))</f>
        <v>#N/A</v>
      </c>
      <c r="J824" s="29" t="e">
        <f t="array" ref="J824">INDEX(A!$H$2:$H$1001,MATCH(EF!C824,A!$A$2:$A$1001,0))</f>
        <v>#N/A</v>
      </c>
      <c r="K824" s="29" t="e">
        <f t="array" ref="K824">INDEX(A!$I$2:$I$1001,MATCH(EF!C824,A!$A$2:$A$1001,0))</f>
        <v>#N/A</v>
      </c>
      <c r="L824" s="29" t="e">
        <f t="array" ref="L824">INDEX(A!$J$2:$J$1001,MATCH(EF!C824,A!$A$2:$A$1001,0))</f>
        <v>#N/A</v>
      </c>
      <c r="M824" s="29" t="e">
        <f t="array" ref="M824">INDEX(A!$K$2:$K$1001,MATCH(EF!C824,A!$A$2:$A$1001,0))</f>
        <v>#N/A</v>
      </c>
      <c r="N824" s="29" t="e">
        <f t="array" ref="N824">INDEX(A!$L$2:$L$1001,MATCH(EF!C824,A!$A$2:$A$1001,0))</f>
        <v>#N/A</v>
      </c>
      <c r="O824" s="30" t="e">
        <f t="shared" si="6"/>
        <v>#N/A</v>
      </c>
      <c r="P824" s="30" t="e">
        <f t="shared" si="7"/>
        <v>#N/A</v>
      </c>
      <c r="Q824" s="30" t="e">
        <f t="array" ref="Q824">IF(O824="7",IF(P824="000","Sin región al ser un intermunicipal",INDEX(B!$C$2:$C$126,MATCH(EF!P824,B!$A$2:$A$126,0))),"Sin región al ser un ente Estatal")</f>
        <v>#N/A</v>
      </c>
      <c r="R824" s="31" t="e">
        <f t="array" ref="R824">IF(O824="7",IF(P824="000","N/A",INDEX(B!$D$2:$D$126,MATCH(EF!P824,B!$A$2:$A$126,0))),B!$D$127)</f>
        <v>#N/A</v>
      </c>
      <c r="S824" s="31" t="e">
        <f t="array" ref="S824">IF(O824="7",IF(P824="000","N/A",INDEX(B!$E$2:$E$126,MATCH(EF!P824,B!$A$2:$A$126,0))),B!$E$127)</f>
        <v>#N/A</v>
      </c>
    </row>
    <row r="825" spans="1:19" ht="15.75" customHeight="1">
      <c r="A825" s="23">
        <f>COUNTIF(A!$A$2:$A$1001,"&lt;="&amp;A!A825)</f>
        <v>0</v>
      </c>
      <c r="B825" s="24">
        <v>824</v>
      </c>
      <c r="C825" s="29" t="e">
        <f t="array" ref="C825">INDEX(A!$A$2:$A$1001,MATCH(EF!B825,EF!$A$2:$A$1001,0))</f>
        <v>#N/A</v>
      </c>
      <c r="D825" s="29" t="e">
        <f t="array" ref="D825">INDEX(A!$B$2:$B$1001,MATCH(EF!C825,A!$A$2:$A$1001,0))</f>
        <v>#N/A</v>
      </c>
      <c r="E825" s="29" t="e">
        <f t="array" ref="E825">INDEX(A!$C$2:$C$1001,MATCH(EF!C825,A!$A$2:$A$1001,0))</f>
        <v>#N/A</v>
      </c>
      <c r="F825" s="29" t="e">
        <f t="array" ref="F825">INDEX(A!$D$2:$D$1001,MATCH(EF!C825,A!$A$2:$A$1001,0))</f>
        <v>#N/A</v>
      </c>
      <c r="G825" s="29" t="e">
        <f t="array" ref="G825">INDEX(A!$E$2:$E$1001,MATCH(EF!C825,A!$A$2:$A$1001,0))</f>
        <v>#N/A</v>
      </c>
      <c r="H825" s="29" t="e">
        <f t="array" ref="H825">INDEX(A!$F$2:$F$1001,MATCH(EF!C825,A!$A$2:$A$1001,0))</f>
        <v>#N/A</v>
      </c>
      <c r="I825" s="29" t="e">
        <f t="array" ref="I825">INDEX(A!$G$2:$G$1001,MATCH(EF!C825,A!$A$2:$A$1001,0))</f>
        <v>#N/A</v>
      </c>
      <c r="J825" s="29" t="e">
        <f t="array" ref="J825">INDEX(A!$H$2:$H$1001,MATCH(EF!C825,A!$A$2:$A$1001,0))</f>
        <v>#N/A</v>
      </c>
      <c r="K825" s="29" t="e">
        <f t="array" ref="K825">INDEX(A!$I$2:$I$1001,MATCH(EF!C825,A!$A$2:$A$1001,0))</f>
        <v>#N/A</v>
      </c>
      <c r="L825" s="29" t="e">
        <f t="array" ref="L825">INDEX(A!$J$2:$J$1001,MATCH(EF!C825,A!$A$2:$A$1001,0))</f>
        <v>#N/A</v>
      </c>
      <c r="M825" s="29" t="e">
        <f t="array" ref="M825">INDEX(A!$K$2:$K$1001,MATCH(EF!C825,A!$A$2:$A$1001,0))</f>
        <v>#N/A</v>
      </c>
      <c r="N825" s="29" t="e">
        <f t="array" ref="N825">INDEX(A!$L$2:$L$1001,MATCH(EF!C825,A!$A$2:$A$1001,0))</f>
        <v>#N/A</v>
      </c>
      <c r="O825" s="30" t="e">
        <f t="shared" si="6"/>
        <v>#N/A</v>
      </c>
      <c r="P825" s="30" t="e">
        <f t="shared" si="7"/>
        <v>#N/A</v>
      </c>
      <c r="Q825" s="30" t="e">
        <f t="array" ref="Q825">IF(O825="7",IF(P825="000","Sin región al ser un intermunicipal",INDEX(B!$C$2:$C$126,MATCH(EF!P825,B!$A$2:$A$126,0))),"Sin región al ser un ente Estatal")</f>
        <v>#N/A</v>
      </c>
      <c r="R825" s="31" t="e">
        <f t="array" ref="R825">IF(O825="7",IF(P825="000","N/A",INDEX(B!$D$2:$D$126,MATCH(EF!P825,B!$A$2:$A$126,0))),B!$D$127)</f>
        <v>#N/A</v>
      </c>
      <c r="S825" s="31" t="e">
        <f t="array" ref="S825">IF(O825="7",IF(P825="000","N/A",INDEX(B!$E$2:$E$126,MATCH(EF!P825,B!$A$2:$A$126,0))),B!$E$127)</f>
        <v>#N/A</v>
      </c>
    </row>
    <row r="826" spans="1:19" ht="15.75" customHeight="1">
      <c r="A826" s="23">
        <f>COUNTIF(A!$A$2:$A$1001,"&lt;="&amp;A!A826)</f>
        <v>0</v>
      </c>
      <c r="B826" s="24">
        <v>825</v>
      </c>
      <c r="C826" s="29" t="e">
        <f t="array" ref="C826">INDEX(A!$A$2:$A$1001,MATCH(EF!B826,EF!$A$2:$A$1001,0))</f>
        <v>#N/A</v>
      </c>
      <c r="D826" s="29" t="e">
        <f t="array" ref="D826">INDEX(A!$B$2:$B$1001,MATCH(EF!C826,A!$A$2:$A$1001,0))</f>
        <v>#N/A</v>
      </c>
      <c r="E826" s="29" t="e">
        <f t="array" ref="E826">INDEX(A!$C$2:$C$1001,MATCH(EF!C826,A!$A$2:$A$1001,0))</f>
        <v>#N/A</v>
      </c>
      <c r="F826" s="29" t="e">
        <f t="array" ref="F826">INDEX(A!$D$2:$D$1001,MATCH(EF!C826,A!$A$2:$A$1001,0))</f>
        <v>#N/A</v>
      </c>
      <c r="G826" s="29" t="e">
        <f t="array" ref="G826">INDEX(A!$E$2:$E$1001,MATCH(EF!C826,A!$A$2:$A$1001,0))</f>
        <v>#N/A</v>
      </c>
      <c r="H826" s="29" t="e">
        <f t="array" ref="H826">INDEX(A!$F$2:$F$1001,MATCH(EF!C826,A!$A$2:$A$1001,0))</f>
        <v>#N/A</v>
      </c>
      <c r="I826" s="29" t="e">
        <f t="array" ref="I826">INDEX(A!$G$2:$G$1001,MATCH(EF!C826,A!$A$2:$A$1001,0))</f>
        <v>#N/A</v>
      </c>
      <c r="J826" s="29" t="e">
        <f t="array" ref="J826">INDEX(A!$H$2:$H$1001,MATCH(EF!C826,A!$A$2:$A$1001,0))</f>
        <v>#N/A</v>
      </c>
      <c r="K826" s="29" t="e">
        <f t="array" ref="K826">INDEX(A!$I$2:$I$1001,MATCH(EF!C826,A!$A$2:$A$1001,0))</f>
        <v>#N/A</v>
      </c>
      <c r="L826" s="29" t="e">
        <f t="array" ref="L826">INDEX(A!$J$2:$J$1001,MATCH(EF!C826,A!$A$2:$A$1001,0))</f>
        <v>#N/A</v>
      </c>
      <c r="M826" s="29" t="e">
        <f t="array" ref="M826">INDEX(A!$K$2:$K$1001,MATCH(EF!C826,A!$A$2:$A$1001,0))</f>
        <v>#N/A</v>
      </c>
      <c r="N826" s="29" t="e">
        <f t="array" ref="N826">INDEX(A!$L$2:$L$1001,MATCH(EF!C826,A!$A$2:$A$1001,0))</f>
        <v>#N/A</v>
      </c>
      <c r="O826" s="30" t="e">
        <f t="shared" si="6"/>
        <v>#N/A</v>
      </c>
      <c r="P826" s="30" t="e">
        <f t="shared" si="7"/>
        <v>#N/A</v>
      </c>
      <c r="Q826" s="30" t="e">
        <f t="array" ref="Q826">IF(O826="7",IF(P826="000","Sin región al ser un intermunicipal",INDEX(B!$C$2:$C$126,MATCH(EF!P826,B!$A$2:$A$126,0))),"Sin región al ser un ente Estatal")</f>
        <v>#N/A</v>
      </c>
      <c r="R826" s="31" t="e">
        <f t="array" ref="R826">IF(O826="7",IF(P826="000","N/A",INDEX(B!$D$2:$D$126,MATCH(EF!P826,B!$A$2:$A$126,0))),B!$D$127)</f>
        <v>#N/A</v>
      </c>
      <c r="S826" s="31" t="e">
        <f t="array" ref="S826">IF(O826="7",IF(P826="000","N/A",INDEX(B!$E$2:$E$126,MATCH(EF!P826,B!$A$2:$A$126,0))),B!$E$127)</f>
        <v>#N/A</v>
      </c>
    </row>
    <row r="827" spans="1:19" ht="15.75" customHeight="1">
      <c r="A827" s="23">
        <f>COUNTIF(A!$A$2:$A$1001,"&lt;="&amp;A!A827)</f>
        <v>0</v>
      </c>
      <c r="B827" s="24">
        <v>826</v>
      </c>
      <c r="C827" s="29" t="e">
        <f t="array" ref="C827">INDEX(A!$A$2:$A$1001,MATCH(EF!B827,EF!$A$2:$A$1001,0))</f>
        <v>#N/A</v>
      </c>
      <c r="D827" s="29" t="e">
        <f t="array" ref="D827">INDEX(A!$B$2:$B$1001,MATCH(EF!C827,A!$A$2:$A$1001,0))</f>
        <v>#N/A</v>
      </c>
      <c r="E827" s="29" t="e">
        <f t="array" ref="E827">INDEX(A!$C$2:$C$1001,MATCH(EF!C827,A!$A$2:$A$1001,0))</f>
        <v>#N/A</v>
      </c>
      <c r="F827" s="29" t="e">
        <f t="array" ref="F827">INDEX(A!$D$2:$D$1001,MATCH(EF!C827,A!$A$2:$A$1001,0))</f>
        <v>#N/A</v>
      </c>
      <c r="G827" s="29" t="e">
        <f t="array" ref="G827">INDEX(A!$E$2:$E$1001,MATCH(EF!C827,A!$A$2:$A$1001,0))</f>
        <v>#N/A</v>
      </c>
      <c r="H827" s="29" t="e">
        <f t="array" ref="H827">INDEX(A!$F$2:$F$1001,MATCH(EF!C827,A!$A$2:$A$1001,0))</f>
        <v>#N/A</v>
      </c>
      <c r="I827" s="29" t="e">
        <f t="array" ref="I827">INDEX(A!$G$2:$G$1001,MATCH(EF!C827,A!$A$2:$A$1001,0))</f>
        <v>#N/A</v>
      </c>
      <c r="J827" s="29" t="e">
        <f t="array" ref="J827">INDEX(A!$H$2:$H$1001,MATCH(EF!C827,A!$A$2:$A$1001,0))</f>
        <v>#N/A</v>
      </c>
      <c r="K827" s="29" t="e">
        <f t="array" ref="K827">INDEX(A!$I$2:$I$1001,MATCH(EF!C827,A!$A$2:$A$1001,0))</f>
        <v>#N/A</v>
      </c>
      <c r="L827" s="29" t="e">
        <f t="array" ref="L827">INDEX(A!$J$2:$J$1001,MATCH(EF!C827,A!$A$2:$A$1001,0))</f>
        <v>#N/A</v>
      </c>
      <c r="M827" s="29" t="e">
        <f t="array" ref="M827">INDEX(A!$K$2:$K$1001,MATCH(EF!C827,A!$A$2:$A$1001,0))</f>
        <v>#N/A</v>
      </c>
      <c r="N827" s="29" t="e">
        <f t="array" ref="N827">INDEX(A!$L$2:$L$1001,MATCH(EF!C827,A!$A$2:$A$1001,0))</f>
        <v>#N/A</v>
      </c>
      <c r="O827" s="30" t="e">
        <f t="shared" si="6"/>
        <v>#N/A</v>
      </c>
      <c r="P827" s="30" t="e">
        <f t="shared" si="7"/>
        <v>#N/A</v>
      </c>
      <c r="Q827" s="30" t="e">
        <f t="array" ref="Q827">IF(O827="7",IF(P827="000","Sin región al ser un intermunicipal",INDEX(B!$C$2:$C$126,MATCH(EF!P827,B!$A$2:$A$126,0))),"Sin región al ser un ente Estatal")</f>
        <v>#N/A</v>
      </c>
      <c r="R827" s="31" t="e">
        <f t="array" ref="R827">IF(O827="7",IF(P827="000","N/A",INDEX(B!$D$2:$D$126,MATCH(EF!P827,B!$A$2:$A$126,0))),B!$D$127)</f>
        <v>#N/A</v>
      </c>
      <c r="S827" s="31" t="e">
        <f t="array" ref="S827">IF(O827="7",IF(P827="000","N/A",INDEX(B!$E$2:$E$126,MATCH(EF!P827,B!$A$2:$A$126,0))),B!$E$127)</f>
        <v>#N/A</v>
      </c>
    </row>
    <row r="828" spans="1:19" ht="15.75" customHeight="1">
      <c r="A828" s="23">
        <f>COUNTIF(A!$A$2:$A$1001,"&lt;="&amp;A!A828)</f>
        <v>0</v>
      </c>
      <c r="B828" s="24">
        <v>827</v>
      </c>
      <c r="C828" s="29" t="e">
        <f t="array" ref="C828">INDEX(A!$A$2:$A$1001,MATCH(EF!B828,EF!$A$2:$A$1001,0))</f>
        <v>#N/A</v>
      </c>
      <c r="D828" s="29" t="e">
        <f t="array" ref="D828">INDEX(A!$B$2:$B$1001,MATCH(EF!C828,A!$A$2:$A$1001,0))</f>
        <v>#N/A</v>
      </c>
      <c r="E828" s="29" t="e">
        <f t="array" ref="E828">INDEX(A!$C$2:$C$1001,MATCH(EF!C828,A!$A$2:$A$1001,0))</f>
        <v>#N/A</v>
      </c>
      <c r="F828" s="29" t="e">
        <f t="array" ref="F828">INDEX(A!$D$2:$D$1001,MATCH(EF!C828,A!$A$2:$A$1001,0))</f>
        <v>#N/A</v>
      </c>
      <c r="G828" s="29" t="e">
        <f t="array" ref="G828">INDEX(A!$E$2:$E$1001,MATCH(EF!C828,A!$A$2:$A$1001,0))</f>
        <v>#N/A</v>
      </c>
      <c r="H828" s="29" t="e">
        <f t="array" ref="H828">INDEX(A!$F$2:$F$1001,MATCH(EF!C828,A!$A$2:$A$1001,0))</f>
        <v>#N/A</v>
      </c>
      <c r="I828" s="29" t="e">
        <f t="array" ref="I828">INDEX(A!$G$2:$G$1001,MATCH(EF!C828,A!$A$2:$A$1001,0))</f>
        <v>#N/A</v>
      </c>
      <c r="J828" s="29" t="e">
        <f t="array" ref="J828">INDEX(A!$H$2:$H$1001,MATCH(EF!C828,A!$A$2:$A$1001,0))</f>
        <v>#N/A</v>
      </c>
      <c r="K828" s="29" t="e">
        <f t="array" ref="K828">INDEX(A!$I$2:$I$1001,MATCH(EF!C828,A!$A$2:$A$1001,0))</f>
        <v>#N/A</v>
      </c>
      <c r="L828" s="29" t="e">
        <f t="array" ref="L828">INDEX(A!$J$2:$J$1001,MATCH(EF!C828,A!$A$2:$A$1001,0))</f>
        <v>#N/A</v>
      </c>
      <c r="M828" s="29" t="e">
        <f t="array" ref="M828">INDEX(A!$K$2:$K$1001,MATCH(EF!C828,A!$A$2:$A$1001,0))</f>
        <v>#N/A</v>
      </c>
      <c r="N828" s="29" t="e">
        <f t="array" ref="N828">INDEX(A!$L$2:$L$1001,MATCH(EF!C828,A!$A$2:$A$1001,0))</f>
        <v>#N/A</v>
      </c>
      <c r="O828" s="30" t="e">
        <f t="shared" si="6"/>
        <v>#N/A</v>
      </c>
      <c r="P828" s="30" t="e">
        <f t="shared" si="7"/>
        <v>#N/A</v>
      </c>
      <c r="Q828" s="30" t="e">
        <f t="array" ref="Q828">IF(O828="7",IF(P828="000","Sin región al ser un intermunicipal",INDEX(B!$C$2:$C$126,MATCH(EF!P828,B!$A$2:$A$126,0))),"Sin región al ser un ente Estatal")</f>
        <v>#N/A</v>
      </c>
      <c r="R828" s="31" t="e">
        <f t="array" ref="R828">IF(O828="7",IF(P828="000","N/A",INDEX(B!$D$2:$D$126,MATCH(EF!P828,B!$A$2:$A$126,0))),B!$D$127)</f>
        <v>#N/A</v>
      </c>
      <c r="S828" s="31" t="e">
        <f t="array" ref="S828">IF(O828="7",IF(P828="000","N/A",INDEX(B!$E$2:$E$126,MATCH(EF!P828,B!$A$2:$A$126,0))),B!$E$127)</f>
        <v>#N/A</v>
      </c>
    </row>
    <row r="829" spans="1:19" ht="15.75" customHeight="1">
      <c r="A829" s="23">
        <f>COUNTIF(A!$A$2:$A$1001,"&lt;="&amp;A!A829)</f>
        <v>0</v>
      </c>
      <c r="B829" s="24">
        <v>828</v>
      </c>
      <c r="C829" s="29" t="e">
        <f t="array" ref="C829">INDEX(A!$A$2:$A$1001,MATCH(EF!B829,EF!$A$2:$A$1001,0))</f>
        <v>#N/A</v>
      </c>
      <c r="D829" s="29" t="e">
        <f t="array" ref="D829">INDEX(A!$B$2:$B$1001,MATCH(EF!C829,A!$A$2:$A$1001,0))</f>
        <v>#N/A</v>
      </c>
      <c r="E829" s="29" t="e">
        <f t="array" ref="E829">INDEX(A!$C$2:$C$1001,MATCH(EF!C829,A!$A$2:$A$1001,0))</f>
        <v>#N/A</v>
      </c>
      <c r="F829" s="29" t="e">
        <f t="array" ref="F829">INDEX(A!$D$2:$D$1001,MATCH(EF!C829,A!$A$2:$A$1001,0))</f>
        <v>#N/A</v>
      </c>
      <c r="G829" s="29" t="e">
        <f t="array" ref="G829">INDEX(A!$E$2:$E$1001,MATCH(EF!C829,A!$A$2:$A$1001,0))</f>
        <v>#N/A</v>
      </c>
      <c r="H829" s="29" t="e">
        <f t="array" ref="H829">INDEX(A!$F$2:$F$1001,MATCH(EF!C829,A!$A$2:$A$1001,0))</f>
        <v>#N/A</v>
      </c>
      <c r="I829" s="29" t="e">
        <f t="array" ref="I829">INDEX(A!$G$2:$G$1001,MATCH(EF!C829,A!$A$2:$A$1001,0))</f>
        <v>#N/A</v>
      </c>
      <c r="J829" s="29" t="e">
        <f t="array" ref="J829">INDEX(A!$H$2:$H$1001,MATCH(EF!C829,A!$A$2:$A$1001,0))</f>
        <v>#N/A</v>
      </c>
      <c r="K829" s="29" t="e">
        <f t="array" ref="K829">INDEX(A!$I$2:$I$1001,MATCH(EF!C829,A!$A$2:$A$1001,0))</f>
        <v>#N/A</v>
      </c>
      <c r="L829" s="29" t="e">
        <f t="array" ref="L829">INDEX(A!$J$2:$J$1001,MATCH(EF!C829,A!$A$2:$A$1001,0))</f>
        <v>#N/A</v>
      </c>
      <c r="M829" s="29" t="e">
        <f t="array" ref="M829">INDEX(A!$K$2:$K$1001,MATCH(EF!C829,A!$A$2:$A$1001,0))</f>
        <v>#N/A</v>
      </c>
      <c r="N829" s="29" t="e">
        <f t="array" ref="N829">INDEX(A!$L$2:$L$1001,MATCH(EF!C829,A!$A$2:$A$1001,0))</f>
        <v>#N/A</v>
      </c>
      <c r="O829" s="30" t="e">
        <f t="shared" si="6"/>
        <v>#N/A</v>
      </c>
      <c r="P829" s="30" t="e">
        <f t="shared" si="7"/>
        <v>#N/A</v>
      </c>
      <c r="Q829" s="30" t="e">
        <f t="array" ref="Q829">IF(O829="7",IF(P829="000","Sin región al ser un intermunicipal",INDEX(B!$C$2:$C$126,MATCH(EF!P829,B!$A$2:$A$126,0))),"Sin región al ser un ente Estatal")</f>
        <v>#N/A</v>
      </c>
      <c r="R829" s="31" t="e">
        <f t="array" ref="R829">IF(O829="7",IF(P829="000","N/A",INDEX(B!$D$2:$D$126,MATCH(EF!P829,B!$A$2:$A$126,0))),B!$D$127)</f>
        <v>#N/A</v>
      </c>
      <c r="S829" s="31" t="e">
        <f t="array" ref="S829">IF(O829="7",IF(P829="000","N/A",INDEX(B!$E$2:$E$126,MATCH(EF!P829,B!$A$2:$A$126,0))),B!$E$127)</f>
        <v>#N/A</v>
      </c>
    </row>
    <row r="830" spans="1:19" ht="15.75" customHeight="1">
      <c r="A830" s="23">
        <f>COUNTIF(A!$A$2:$A$1001,"&lt;="&amp;A!A830)</f>
        <v>0</v>
      </c>
      <c r="B830" s="24">
        <v>829</v>
      </c>
      <c r="C830" s="29" t="e">
        <f t="array" ref="C830">INDEX(A!$A$2:$A$1001,MATCH(EF!B830,EF!$A$2:$A$1001,0))</f>
        <v>#N/A</v>
      </c>
      <c r="D830" s="29" t="e">
        <f t="array" ref="D830">INDEX(A!$B$2:$B$1001,MATCH(EF!C830,A!$A$2:$A$1001,0))</f>
        <v>#N/A</v>
      </c>
      <c r="E830" s="29" t="e">
        <f t="array" ref="E830">INDEX(A!$C$2:$C$1001,MATCH(EF!C830,A!$A$2:$A$1001,0))</f>
        <v>#N/A</v>
      </c>
      <c r="F830" s="29" t="e">
        <f t="array" ref="F830">INDEX(A!$D$2:$D$1001,MATCH(EF!C830,A!$A$2:$A$1001,0))</f>
        <v>#N/A</v>
      </c>
      <c r="G830" s="29" t="e">
        <f t="array" ref="G830">INDEX(A!$E$2:$E$1001,MATCH(EF!C830,A!$A$2:$A$1001,0))</f>
        <v>#N/A</v>
      </c>
      <c r="H830" s="29" t="e">
        <f t="array" ref="H830">INDEX(A!$F$2:$F$1001,MATCH(EF!C830,A!$A$2:$A$1001,0))</f>
        <v>#N/A</v>
      </c>
      <c r="I830" s="29" t="e">
        <f t="array" ref="I830">INDEX(A!$G$2:$G$1001,MATCH(EF!C830,A!$A$2:$A$1001,0))</f>
        <v>#N/A</v>
      </c>
      <c r="J830" s="29" t="e">
        <f t="array" ref="J830">INDEX(A!$H$2:$H$1001,MATCH(EF!C830,A!$A$2:$A$1001,0))</f>
        <v>#N/A</v>
      </c>
      <c r="K830" s="29" t="e">
        <f t="array" ref="K830">INDEX(A!$I$2:$I$1001,MATCH(EF!C830,A!$A$2:$A$1001,0))</f>
        <v>#N/A</v>
      </c>
      <c r="L830" s="29" t="e">
        <f t="array" ref="L830">INDEX(A!$J$2:$J$1001,MATCH(EF!C830,A!$A$2:$A$1001,0))</f>
        <v>#N/A</v>
      </c>
      <c r="M830" s="29" t="e">
        <f t="array" ref="M830">INDEX(A!$K$2:$K$1001,MATCH(EF!C830,A!$A$2:$A$1001,0))</f>
        <v>#N/A</v>
      </c>
      <c r="N830" s="29" t="e">
        <f t="array" ref="N830">INDEX(A!$L$2:$L$1001,MATCH(EF!C830,A!$A$2:$A$1001,0))</f>
        <v>#N/A</v>
      </c>
      <c r="O830" s="30" t="e">
        <f t="shared" si="6"/>
        <v>#N/A</v>
      </c>
      <c r="P830" s="30" t="e">
        <f t="shared" si="7"/>
        <v>#N/A</v>
      </c>
      <c r="Q830" s="30" t="e">
        <f t="array" ref="Q830">IF(O830="7",IF(P830="000","Sin región al ser un intermunicipal",INDEX(B!$C$2:$C$126,MATCH(EF!P830,B!$A$2:$A$126,0))),"Sin región al ser un ente Estatal")</f>
        <v>#N/A</v>
      </c>
      <c r="R830" s="31" t="e">
        <f t="array" ref="R830">IF(O830="7",IF(P830="000","N/A",INDEX(B!$D$2:$D$126,MATCH(EF!P830,B!$A$2:$A$126,0))),B!$D$127)</f>
        <v>#N/A</v>
      </c>
      <c r="S830" s="31" t="e">
        <f t="array" ref="S830">IF(O830="7",IF(P830="000","N/A",INDEX(B!$E$2:$E$126,MATCH(EF!P830,B!$A$2:$A$126,0))),B!$E$127)</f>
        <v>#N/A</v>
      </c>
    </row>
    <row r="831" spans="1:19" ht="15.75" customHeight="1">
      <c r="A831" s="23">
        <f>COUNTIF(A!$A$2:$A$1001,"&lt;="&amp;A!A831)</f>
        <v>0</v>
      </c>
      <c r="B831" s="24">
        <v>830</v>
      </c>
      <c r="C831" s="29" t="e">
        <f t="array" ref="C831">INDEX(A!$A$2:$A$1001,MATCH(EF!B831,EF!$A$2:$A$1001,0))</f>
        <v>#N/A</v>
      </c>
      <c r="D831" s="29" t="e">
        <f t="array" ref="D831">INDEX(A!$B$2:$B$1001,MATCH(EF!C831,A!$A$2:$A$1001,0))</f>
        <v>#N/A</v>
      </c>
      <c r="E831" s="29" t="e">
        <f t="array" ref="E831">INDEX(A!$C$2:$C$1001,MATCH(EF!C831,A!$A$2:$A$1001,0))</f>
        <v>#N/A</v>
      </c>
      <c r="F831" s="29" t="e">
        <f t="array" ref="F831">INDEX(A!$D$2:$D$1001,MATCH(EF!C831,A!$A$2:$A$1001,0))</f>
        <v>#N/A</v>
      </c>
      <c r="G831" s="29" t="e">
        <f t="array" ref="G831">INDEX(A!$E$2:$E$1001,MATCH(EF!C831,A!$A$2:$A$1001,0))</f>
        <v>#N/A</v>
      </c>
      <c r="H831" s="29" t="e">
        <f t="array" ref="H831">INDEX(A!$F$2:$F$1001,MATCH(EF!C831,A!$A$2:$A$1001,0))</f>
        <v>#N/A</v>
      </c>
      <c r="I831" s="29" t="e">
        <f t="array" ref="I831">INDEX(A!$G$2:$G$1001,MATCH(EF!C831,A!$A$2:$A$1001,0))</f>
        <v>#N/A</v>
      </c>
      <c r="J831" s="29" t="e">
        <f t="array" ref="J831">INDEX(A!$H$2:$H$1001,MATCH(EF!C831,A!$A$2:$A$1001,0))</f>
        <v>#N/A</v>
      </c>
      <c r="K831" s="29" t="e">
        <f t="array" ref="K831">INDEX(A!$I$2:$I$1001,MATCH(EF!C831,A!$A$2:$A$1001,0))</f>
        <v>#N/A</v>
      </c>
      <c r="L831" s="29" t="e">
        <f t="array" ref="L831">INDEX(A!$J$2:$J$1001,MATCH(EF!C831,A!$A$2:$A$1001,0))</f>
        <v>#N/A</v>
      </c>
      <c r="M831" s="29" t="e">
        <f t="array" ref="M831">INDEX(A!$K$2:$K$1001,MATCH(EF!C831,A!$A$2:$A$1001,0))</f>
        <v>#N/A</v>
      </c>
      <c r="N831" s="29" t="e">
        <f t="array" ref="N831">INDEX(A!$L$2:$L$1001,MATCH(EF!C831,A!$A$2:$A$1001,0))</f>
        <v>#N/A</v>
      </c>
      <c r="O831" s="30" t="e">
        <f t="shared" si="6"/>
        <v>#N/A</v>
      </c>
      <c r="P831" s="30" t="e">
        <f t="shared" si="7"/>
        <v>#N/A</v>
      </c>
      <c r="Q831" s="30" t="e">
        <f t="array" ref="Q831">IF(O831="7",IF(P831="000","Sin región al ser un intermunicipal",INDEX(B!$C$2:$C$126,MATCH(EF!P831,B!$A$2:$A$126,0))),"Sin región al ser un ente Estatal")</f>
        <v>#N/A</v>
      </c>
      <c r="R831" s="31" t="e">
        <f t="array" ref="R831">IF(O831="7",IF(P831="000","N/A",INDEX(B!$D$2:$D$126,MATCH(EF!P831,B!$A$2:$A$126,0))),B!$D$127)</f>
        <v>#N/A</v>
      </c>
      <c r="S831" s="31" t="e">
        <f t="array" ref="S831">IF(O831="7",IF(P831="000","N/A",INDEX(B!$E$2:$E$126,MATCH(EF!P831,B!$A$2:$A$126,0))),B!$E$127)</f>
        <v>#N/A</v>
      </c>
    </row>
    <row r="832" spans="1:19" ht="15.75" customHeight="1">
      <c r="A832" s="23">
        <f>COUNTIF(A!$A$2:$A$1001,"&lt;="&amp;A!A832)</f>
        <v>0</v>
      </c>
      <c r="B832" s="24">
        <v>831</v>
      </c>
      <c r="C832" s="29" t="e">
        <f t="array" ref="C832">INDEX(A!$A$2:$A$1001,MATCH(EF!B832,EF!$A$2:$A$1001,0))</f>
        <v>#N/A</v>
      </c>
      <c r="D832" s="29" t="e">
        <f t="array" ref="D832">INDEX(A!$B$2:$B$1001,MATCH(EF!C832,A!$A$2:$A$1001,0))</f>
        <v>#N/A</v>
      </c>
      <c r="E832" s="29" t="e">
        <f t="array" ref="E832">INDEX(A!$C$2:$C$1001,MATCH(EF!C832,A!$A$2:$A$1001,0))</f>
        <v>#N/A</v>
      </c>
      <c r="F832" s="29" t="e">
        <f t="array" ref="F832">INDEX(A!$D$2:$D$1001,MATCH(EF!C832,A!$A$2:$A$1001,0))</f>
        <v>#N/A</v>
      </c>
      <c r="G832" s="29" t="e">
        <f t="array" ref="G832">INDEX(A!$E$2:$E$1001,MATCH(EF!C832,A!$A$2:$A$1001,0))</f>
        <v>#N/A</v>
      </c>
      <c r="H832" s="29" t="e">
        <f t="array" ref="H832">INDEX(A!$F$2:$F$1001,MATCH(EF!C832,A!$A$2:$A$1001,0))</f>
        <v>#N/A</v>
      </c>
      <c r="I832" s="29" t="e">
        <f t="array" ref="I832">INDEX(A!$G$2:$G$1001,MATCH(EF!C832,A!$A$2:$A$1001,0))</f>
        <v>#N/A</v>
      </c>
      <c r="J832" s="29" t="e">
        <f t="array" ref="J832">INDEX(A!$H$2:$H$1001,MATCH(EF!C832,A!$A$2:$A$1001,0))</f>
        <v>#N/A</v>
      </c>
      <c r="K832" s="29" t="e">
        <f t="array" ref="K832">INDEX(A!$I$2:$I$1001,MATCH(EF!C832,A!$A$2:$A$1001,0))</f>
        <v>#N/A</v>
      </c>
      <c r="L832" s="29" t="e">
        <f t="array" ref="L832">INDEX(A!$J$2:$J$1001,MATCH(EF!C832,A!$A$2:$A$1001,0))</f>
        <v>#N/A</v>
      </c>
      <c r="M832" s="29" t="e">
        <f t="array" ref="M832">INDEX(A!$K$2:$K$1001,MATCH(EF!C832,A!$A$2:$A$1001,0))</f>
        <v>#N/A</v>
      </c>
      <c r="N832" s="29" t="e">
        <f t="array" ref="N832">INDEX(A!$L$2:$L$1001,MATCH(EF!C832,A!$A$2:$A$1001,0))</f>
        <v>#N/A</v>
      </c>
      <c r="O832" s="30" t="e">
        <f t="shared" si="6"/>
        <v>#N/A</v>
      </c>
      <c r="P832" s="30" t="e">
        <f t="shared" si="7"/>
        <v>#N/A</v>
      </c>
      <c r="Q832" s="30" t="e">
        <f t="array" ref="Q832">IF(O832="7",IF(P832="000","Sin región al ser un intermunicipal",INDEX(B!$C$2:$C$126,MATCH(EF!P832,B!$A$2:$A$126,0))),"Sin región al ser un ente Estatal")</f>
        <v>#N/A</v>
      </c>
      <c r="R832" s="31" t="e">
        <f t="array" ref="R832">IF(O832="7",IF(P832="000","N/A",INDEX(B!$D$2:$D$126,MATCH(EF!P832,B!$A$2:$A$126,0))),B!$D$127)</f>
        <v>#N/A</v>
      </c>
      <c r="S832" s="31" t="e">
        <f t="array" ref="S832">IF(O832="7",IF(P832="000","N/A",INDEX(B!$E$2:$E$126,MATCH(EF!P832,B!$A$2:$A$126,0))),B!$E$127)</f>
        <v>#N/A</v>
      </c>
    </row>
    <row r="833" spans="1:19" ht="15.75" customHeight="1">
      <c r="A833" s="23">
        <f>COUNTIF(A!$A$2:$A$1001,"&lt;="&amp;A!A833)</f>
        <v>0</v>
      </c>
      <c r="B833" s="24">
        <v>832</v>
      </c>
      <c r="C833" s="29" t="e">
        <f t="array" ref="C833">INDEX(A!$A$2:$A$1001,MATCH(EF!B833,EF!$A$2:$A$1001,0))</f>
        <v>#N/A</v>
      </c>
      <c r="D833" s="29" t="e">
        <f t="array" ref="D833">INDEX(A!$B$2:$B$1001,MATCH(EF!C833,A!$A$2:$A$1001,0))</f>
        <v>#N/A</v>
      </c>
      <c r="E833" s="29" t="e">
        <f t="array" ref="E833">INDEX(A!$C$2:$C$1001,MATCH(EF!C833,A!$A$2:$A$1001,0))</f>
        <v>#N/A</v>
      </c>
      <c r="F833" s="29" t="e">
        <f t="array" ref="F833">INDEX(A!$D$2:$D$1001,MATCH(EF!C833,A!$A$2:$A$1001,0))</f>
        <v>#N/A</v>
      </c>
      <c r="G833" s="29" t="e">
        <f t="array" ref="G833">INDEX(A!$E$2:$E$1001,MATCH(EF!C833,A!$A$2:$A$1001,0))</f>
        <v>#N/A</v>
      </c>
      <c r="H833" s="29" t="e">
        <f t="array" ref="H833">INDEX(A!$F$2:$F$1001,MATCH(EF!C833,A!$A$2:$A$1001,0))</f>
        <v>#N/A</v>
      </c>
      <c r="I833" s="29" t="e">
        <f t="array" ref="I833">INDEX(A!$G$2:$G$1001,MATCH(EF!C833,A!$A$2:$A$1001,0))</f>
        <v>#N/A</v>
      </c>
      <c r="J833" s="29" t="e">
        <f t="array" ref="J833">INDEX(A!$H$2:$H$1001,MATCH(EF!C833,A!$A$2:$A$1001,0))</f>
        <v>#N/A</v>
      </c>
      <c r="K833" s="29" t="e">
        <f t="array" ref="K833">INDEX(A!$I$2:$I$1001,MATCH(EF!C833,A!$A$2:$A$1001,0))</f>
        <v>#N/A</v>
      </c>
      <c r="L833" s="29" t="e">
        <f t="array" ref="L833">INDEX(A!$J$2:$J$1001,MATCH(EF!C833,A!$A$2:$A$1001,0))</f>
        <v>#N/A</v>
      </c>
      <c r="M833" s="29" t="e">
        <f t="array" ref="M833">INDEX(A!$K$2:$K$1001,MATCH(EF!C833,A!$A$2:$A$1001,0))</f>
        <v>#N/A</v>
      </c>
      <c r="N833" s="29" t="e">
        <f t="array" ref="N833">INDEX(A!$L$2:$L$1001,MATCH(EF!C833,A!$A$2:$A$1001,0))</f>
        <v>#N/A</v>
      </c>
      <c r="O833" s="30" t="e">
        <f t="shared" si="6"/>
        <v>#N/A</v>
      </c>
      <c r="P833" s="30" t="e">
        <f t="shared" si="7"/>
        <v>#N/A</v>
      </c>
      <c r="Q833" s="30" t="e">
        <f t="array" ref="Q833">IF(O833="7",IF(P833="000","Sin región al ser un intermunicipal",INDEX(B!$C$2:$C$126,MATCH(EF!P833,B!$A$2:$A$126,0))),"Sin región al ser un ente Estatal")</f>
        <v>#N/A</v>
      </c>
      <c r="R833" s="31" t="e">
        <f t="array" ref="R833">IF(O833="7",IF(P833="000","N/A",INDEX(B!$D$2:$D$126,MATCH(EF!P833,B!$A$2:$A$126,0))),B!$D$127)</f>
        <v>#N/A</v>
      </c>
      <c r="S833" s="31" t="e">
        <f t="array" ref="S833">IF(O833="7",IF(P833="000","N/A",INDEX(B!$E$2:$E$126,MATCH(EF!P833,B!$A$2:$A$126,0))),B!$E$127)</f>
        <v>#N/A</v>
      </c>
    </row>
    <row r="834" spans="1:19" ht="15.75" customHeight="1">
      <c r="A834" s="23">
        <f>COUNTIF(A!$A$2:$A$1001,"&lt;="&amp;A!A834)</f>
        <v>0</v>
      </c>
      <c r="B834" s="24">
        <v>833</v>
      </c>
      <c r="C834" s="29" t="e">
        <f t="array" ref="C834">INDEX(A!$A$2:$A$1001,MATCH(EF!B834,EF!$A$2:$A$1001,0))</f>
        <v>#N/A</v>
      </c>
      <c r="D834" s="29" t="e">
        <f t="array" ref="D834">INDEX(A!$B$2:$B$1001,MATCH(EF!C834,A!$A$2:$A$1001,0))</f>
        <v>#N/A</v>
      </c>
      <c r="E834" s="29" t="e">
        <f t="array" ref="E834">INDEX(A!$C$2:$C$1001,MATCH(EF!C834,A!$A$2:$A$1001,0))</f>
        <v>#N/A</v>
      </c>
      <c r="F834" s="29" t="e">
        <f t="array" ref="F834">INDEX(A!$D$2:$D$1001,MATCH(EF!C834,A!$A$2:$A$1001,0))</f>
        <v>#N/A</v>
      </c>
      <c r="G834" s="29" t="e">
        <f t="array" ref="G834">INDEX(A!$E$2:$E$1001,MATCH(EF!C834,A!$A$2:$A$1001,0))</f>
        <v>#N/A</v>
      </c>
      <c r="H834" s="29" t="e">
        <f t="array" ref="H834">INDEX(A!$F$2:$F$1001,MATCH(EF!C834,A!$A$2:$A$1001,0))</f>
        <v>#N/A</v>
      </c>
      <c r="I834" s="29" t="e">
        <f t="array" ref="I834">INDEX(A!$G$2:$G$1001,MATCH(EF!C834,A!$A$2:$A$1001,0))</f>
        <v>#N/A</v>
      </c>
      <c r="J834" s="29" t="e">
        <f t="array" ref="J834">INDEX(A!$H$2:$H$1001,MATCH(EF!C834,A!$A$2:$A$1001,0))</f>
        <v>#N/A</v>
      </c>
      <c r="K834" s="29" t="e">
        <f t="array" ref="K834">INDEX(A!$I$2:$I$1001,MATCH(EF!C834,A!$A$2:$A$1001,0))</f>
        <v>#N/A</v>
      </c>
      <c r="L834" s="29" t="e">
        <f t="array" ref="L834">INDEX(A!$J$2:$J$1001,MATCH(EF!C834,A!$A$2:$A$1001,0))</f>
        <v>#N/A</v>
      </c>
      <c r="M834" s="29" t="e">
        <f t="array" ref="M834">INDEX(A!$K$2:$K$1001,MATCH(EF!C834,A!$A$2:$A$1001,0))</f>
        <v>#N/A</v>
      </c>
      <c r="N834" s="29" t="e">
        <f t="array" ref="N834">INDEX(A!$L$2:$L$1001,MATCH(EF!C834,A!$A$2:$A$1001,0))</f>
        <v>#N/A</v>
      </c>
      <c r="O834" s="30" t="e">
        <f t="shared" si="6"/>
        <v>#N/A</v>
      </c>
      <c r="P834" s="30" t="e">
        <f t="shared" si="7"/>
        <v>#N/A</v>
      </c>
      <c r="Q834" s="30" t="e">
        <f t="array" ref="Q834">IF(O834="7",IF(P834="000","Sin región al ser un intermunicipal",INDEX(B!$C$2:$C$126,MATCH(EF!P834,B!$A$2:$A$126,0))),"Sin región al ser un ente Estatal")</f>
        <v>#N/A</v>
      </c>
      <c r="R834" s="31" t="e">
        <f t="array" ref="R834">IF(O834="7",IF(P834="000","N/A",INDEX(B!$D$2:$D$126,MATCH(EF!P834,B!$A$2:$A$126,0))),B!$D$127)</f>
        <v>#N/A</v>
      </c>
      <c r="S834" s="31" t="e">
        <f t="array" ref="S834">IF(O834="7",IF(P834="000","N/A",INDEX(B!$E$2:$E$126,MATCH(EF!P834,B!$A$2:$A$126,0))),B!$E$127)</f>
        <v>#N/A</v>
      </c>
    </row>
    <row r="835" spans="1:19" ht="15.75" customHeight="1">
      <c r="A835" s="23">
        <f>COUNTIF(A!$A$2:$A$1001,"&lt;="&amp;A!A835)</f>
        <v>0</v>
      </c>
      <c r="B835" s="24">
        <v>834</v>
      </c>
      <c r="C835" s="29" t="e">
        <f t="array" ref="C835">INDEX(A!$A$2:$A$1001,MATCH(EF!B835,EF!$A$2:$A$1001,0))</f>
        <v>#N/A</v>
      </c>
      <c r="D835" s="29" t="e">
        <f t="array" ref="D835">INDEX(A!$B$2:$B$1001,MATCH(EF!C835,A!$A$2:$A$1001,0))</f>
        <v>#N/A</v>
      </c>
      <c r="E835" s="29" t="e">
        <f t="array" ref="E835">INDEX(A!$C$2:$C$1001,MATCH(EF!C835,A!$A$2:$A$1001,0))</f>
        <v>#N/A</v>
      </c>
      <c r="F835" s="29" t="e">
        <f t="array" ref="F835">INDEX(A!$D$2:$D$1001,MATCH(EF!C835,A!$A$2:$A$1001,0))</f>
        <v>#N/A</v>
      </c>
      <c r="G835" s="29" t="e">
        <f t="array" ref="G835">INDEX(A!$E$2:$E$1001,MATCH(EF!C835,A!$A$2:$A$1001,0))</f>
        <v>#N/A</v>
      </c>
      <c r="H835" s="29" t="e">
        <f t="array" ref="H835">INDEX(A!$F$2:$F$1001,MATCH(EF!C835,A!$A$2:$A$1001,0))</f>
        <v>#N/A</v>
      </c>
      <c r="I835" s="29" t="e">
        <f t="array" ref="I835">INDEX(A!$G$2:$G$1001,MATCH(EF!C835,A!$A$2:$A$1001,0))</f>
        <v>#N/A</v>
      </c>
      <c r="J835" s="29" t="e">
        <f t="array" ref="J835">INDEX(A!$H$2:$H$1001,MATCH(EF!C835,A!$A$2:$A$1001,0))</f>
        <v>#N/A</v>
      </c>
      <c r="K835" s="29" t="e">
        <f t="array" ref="K835">INDEX(A!$I$2:$I$1001,MATCH(EF!C835,A!$A$2:$A$1001,0))</f>
        <v>#N/A</v>
      </c>
      <c r="L835" s="29" t="e">
        <f t="array" ref="L835">INDEX(A!$J$2:$J$1001,MATCH(EF!C835,A!$A$2:$A$1001,0))</f>
        <v>#N/A</v>
      </c>
      <c r="M835" s="29" t="e">
        <f t="array" ref="M835">INDEX(A!$K$2:$K$1001,MATCH(EF!C835,A!$A$2:$A$1001,0))</f>
        <v>#N/A</v>
      </c>
      <c r="N835" s="29" t="e">
        <f t="array" ref="N835">INDEX(A!$L$2:$L$1001,MATCH(EF!C835,A!$A$2:$A$1001,0))</f>
        <v>#N/A</v>
      </c>
      <c r="O835" s="30" t="e">
        <f t="shared" si="6"/>
        <v>#N/A</v>
      </c>
      <c r="P835" s="30" t="e">
        <f t="shared" si="7"/>
        <v>#N/A</v>
      </c>
      <c r="Q835" s="30" t="e">
        <f t="array" ref="Q835">IF(O835="7",IF(P835="000","Sin región al ser un intermunicipal",INDEX(B!$C$2:$C$126,MATCH(EF!P835,B!$A$2:$A$126,0))),"Sin región al ser un ente Estatal")</f>
        <v>#N/A</v>
      </c>
      <c r="R835" s="31" t="e">
        <f t="array" ref="R835">IF(O835="7",IF(P835="000","N/A",INDEX(B!$D$2:$D$126,MATCH(EF!P835,B!$A$2:$A$126,0))),B!$D$127)</f>
        <v>#N/A</v>
      </c>
      <c r="S835" s="31" t="e">
        <f t="array" ref="S835">IF(O835="7",IF(P835="000","N/A",INDEX(B!$E$2:$E$126,MATCH(EF!P835,B!$A$2:$A$126,0))),B!$E$127)</f>
        <v>#N/A</v>
      </c>
    </row>
    <row r="836" spans="1:19" ht="15.75" customHeight="1">
      <c r="A836" s="23">
        <f>COUNTIF(A!$A$2:$A$1001,"&lt;="&amp;A!A836)</f>
        <v>0</v>
      </c>
      <c r="B836" s="24">
        <v>835</v>
      </c>
      <c r="C836" s="29" t="e">
        <f t="array" ref="C836">INDEX(A!$A$2:$A$1001,MATCH(EF!B836,EF!$A$2:$A$1001,0))</f>
        <v>#N/A</v>
      </c>
      <c r="D836" s="29" t="e">
        <f t="array" ref="D836">INDEX(A!$B$2:$B$1001,MATCH(EF!C836,A!$A$2:$A$1001,0))</f>
        <v>#N/A</v>
      </c>
      <c r="E836" s="29" t="e">
        <f t="array" ref="E836">INDEX(A!$C$2:$C$1001,MATCH(EF!C836,A!$A$2:$A$1001,0))</f>
        <v>#N/A</v>
      </c>
      <c r="F836" s="29" t="e">
        <f t="array" ref="F836">INDEX(A!$D$2:$D$1001,MATCH(EF!C836,A!$A$2:$A$1001,0))</f>
        <v>#N/A</v>
      </c>
      <c r="G836" s="29" t="e">
        <f t="array" ref="G836">INDEX(A!$E$2:$E$1001,MATCH(EF!C836,A!$A$2:$A$1001,0))</f>
        <v>#N/A</v>
      </c>
      <c r="H836" s="29" t="e">
        <f t="array" ref="H836">INDEX(A!$F$2:$F$1001,MATCH(EF!C836,A!$A$2:$A$1001,0))</f>
        <v>#N/A</v>
      </c>
      <c r="I836" s="29" t="e">
        <f t="array" ref="I836">INDEX(A!$G$2:$G$1001,MATCH(EF!C836,A!$A$2:$A$1001,0))</f>
        <v>#N/A</v>
      </c>
      <c r="J836" s="29" t="e">
        <f t="array" ref="J836">INDEX(A!$H$2:$H$1001,MATCH(EF!C836,A!$A$2:$A$1001,0))</f>
        <v>#N/A</v>
      </c>
      <c r="K836" s="29" t="e">
        <f t="array" ref="K836">INDEX(A!$I$2:$I$1001,MATCH(EF!C836,A!$A$2:$A$1001,0))</f>
        <v>#N/A</v>
      </c>
      <c r="L836" s="29" t="e">
        <f t="array" ref="L836">INDEX(A!$J$2:$J$1001,MATCH(EF!C836,A!$A$2:$A$1001,0))</f>
        <v>#N/A</v>
      </c>
      <c r="M836" s="29" t="e">
        <f t="array" ref="M836">INDEX(A!$K$2:$K$1001,MATCH(EF!C836,A!$A$2:$A$1001,0))</f>
        <v>#N/A</v>
      </c>
      <c r="N836" s="29" t="e">
        <f t="array" ref="N836">INDEX(A!$L$2:$L$1001,MATCH(EF!C836,A!$A$2:$A$1001,0))</f>
        <v>#N/A</v>
      </c>
      <c r="O836" s="30" t="e">
        <f t="shared" si="6"/>
        <v>#N/A</v>
      </c>
      <c r="P836" s="30" t="e">
        <f t="shared" si="7"/>
        <v>#N/A</v>
      </c>
      <c r="Q836" s="30" t="e">
        <f t="array" ref="Q836">IF(O836="7",IF(P836="000","Sin región al ser un intermunicipal",INDEX(B!$C$2:$C$126,MATCH(EF!P836,B!$A$2:$A$126,0))),"Sin región al ser un ente Estatal")</f>
        <v>#N/A</v>
      </c>
      <c r="R836" s="31" t="e">
        <f t="array" ref="R836">IF(O836="7",IF(P836="000","N/A",INDEX(B!$D$2:$D$126,MATCH(EF!P836,B!$A$2:$A$126,0))),B!$D$127)</f>
        <v>#N/A</v>
      </c>
      <c r="S836" s="31" t="e">
        <f t="array" ref="S836">IF(O836="7",IF(P836="000","N/A",INDEX(B!$E$2:$E$126,MATCH(EF!P836,B!$A$2:$A$126,0))),B!$E$127)</f>
        <v>#N/A</v>
      </c>
    </row>
    <row r="837" spans="1:19" ht="15.75" customHeight="1">
      <c r="A837" s="23">
        <f>COUNTIF(A!$A$2:$A$1001,"&lt;="&amp;A!A837)</f>
        <v>0</v>
      </c>
      <c r="B837" s="24">
        <v>836</v>
      </c>
      <c r="C837" s="29" t="e">
        <f t="array" ref="C837">INDEX(A!$A$2:$A$1001,MATCH(EF!B837,EF!$A$2:$A$1001,0))</f>
        <v>#N/A</v>
      </c>
      <c r="D837" s="29" t="e">
        <f t="array" ref="D837">INDEX(A!$B$2:$B$1001,MATCH(EF!C837,A!$A$2:$A$1001,0))</f>
        <v>#N/A</v>
      </c>
      <c r="E837" s="29" t="e">
        <f t="array" ref="E837">INDEX(A!$C$2:$C$1001,MATCH(EF!C837,A!$A$2:$A$1001,0))</f>
        <v>#N/A</v>
      </c>
      <c r="F837" s="29" t="e">
        <f t="array" ref="F837">INDEX(A!$D$2:$D$1001,MATCH(EF!C837,A!$A$2:$A$1001,0))</f>
        <v>#N/A</v>
      </c>
      <c r="G837" s="29" t="e">
        <f t="array" ref="G837">INDEX(A!$E$2:$E$1001,MATCH(EF!C837,A!$A$2:$A$1001,0))</f>
        <v>#N/A</v>
      </c>
      <c r="H837" s="29" t="e">
        <f t="array" ref="H837">INDEX(A!$F$2:$F$1001,MATCH(EF!C837,A!$A$2:$A$1001,0))</f>
        <v>#N/A</v>
      </c>
      <c r="I837" s="29" t="e">
        <f t="array" ref="I837">INDEX(A!$G$2:$G$1001,MATCH(EF!C837,A!$A$2:$A$1001,0))</f>
        <v>#N/A</v>
      </c>
      <c r="J837" s="29" t="e">
        <f t="array" ref="J837">INDEX(A!$H$2:$H$1001,MATCH(EF!C837,A!$A$2:$A$1001,0))</f>
        <v>#N/A</v>
      </c>
      <c r="K837" s="29" t="e">
        <f t="array" ref="K837">INDEX(A!$I$2:$I$1001,MATCH(EF!C837,A!$A$2:$A$1001,0))</f>
        <v>#N/A</v>
      </c>
      <c r="L837" s="29" t="e">
        <f t="array" ref="L837">INDEX(A!$J$2:$J$1001,MATCH(EF!C837,A!$A$2:$A$1001,0))</f>
        <v>#N/A</v>
      </c>
      <c r="M837" s="29" t="e">
        <f t="array" ref="M837">INDEX(A!$K$2:$K$1001,MATCH(EF!C837,A!$A$2:$A$1001,0))</f>
        <v>#N/A</v>
      </c>
      <c r="N837" s="29" t="e">
        <f t="array" ref="N837">INDEX(A!$L$2:$L$1001,MATCH(EF!C837,A!$A$2:$A$1001,0))</f>
        <v>#N/A</v>
      </c>
      <c r="O837" s="30" t="e">
        <f t="shared" si="6"/>
        <v>#N/A</v>
      </c>
      <c r="P837" s="30" t="e">
        <f t="shared" si="7"/>
        <v>#N/A</v>
      </c>
      <c r="Q837" s="30" t="e">
        <f t="array" ref="Q837">IF(O837="7",IF(P837="000","Sin región al ser un intermunicipal",INDEX(B!$C$2:$C$126,MATCH(EF!P837,B!$A$2:$A$126,0))),"Sin región al ser un ente Estatal")</f>
        <v>#N/A</v>
      </c>
      <c r="R837" s="31" t="e">
        <f t="array" ref="R837">IF(O837="7",IF(P837="000","N/A",INDEX(B!$D$2:$D$126,MATCH(EF!P837,B!$A$2:$A$126,0))),B!$D$127)</f>
        <v>#N/A</v>
      </c>
      <c r="S837" s="31" t="e">
        <f t="array" ref="S837">IF(O837="7",IF(P837="000","N/A",INDEX(B!$E$2:$E$126,MATCH(EF!P837,B!$A$2:$A$126,0))),B!$E$127)</f>
        <v>#N/A</v>
      </c>
    </row>
    <row r="838" spans="1:19" ht="15.75" customHeight="1">
      <c r="A838" s="23">
        <f>COUNTIF(A!$A$2:$A$1001,"&lt;="&amp;A!A838)</f>
        <v>0</v>
      </c>
      <c r="B838" s="24">
        <v>837</v>
      </c>
      <c r="C838" s="29" t="e">
        <f t="array" ref="C838">INDEX(A!$A$2:$A$1001,MATCH(EF!B838,EF!$A$2:$A$1001,0))</f>
        <v>#N/A</v>
      </c>
      <c r="D838" s="29" t="e">
        <f t="array" ref="D838">INDEX(A!$B$2:$B$1001,MATCH(EF!C838,A!$A$2:$A$1001,0))</f>
        <v>#N/A</v>
      </c>
      <c r="E838" s="29" t="e">
        <f t="array" ref="E838">INDEX(A!$C$2:$C$1001,MATCH(EF!C838,A!$A$2:$A$1001,0))</f>
        <v>#N/A</v>
      </c>
      <c r="F838" s="29" t="e">
        <f t="array" ref="F838">INDEX(A!$D$2:$D$1001,MATCH(EF!C838,A!$A$2:$A$1001,0))</f>
        <v>#N/A</v>
      </c>
      <c r="G838" s="29" t="e">
        <f t="array" ref="G838">INDEX(A!$E$2:$E$1001,MATCH(EF!C838,A!$A$2:$A$1001,0))</f>
        <v>#N/A</v>
      </c>
      <c r="H838" s="29" t="e">
        <f t="array" ref="H838">INDEX(A!$F$2:$F$1001,MATCH(EF!C838,A!$A$2:$A$1001,0))</f>
        <v>#N/A</v>
      </c>
      <c r="I838" s="29" t="e">
        <f t="array" ref="I838">INDEX(A!$G$2:$G$1001,MATCH(EF!C838,A!$A$2:$A$1001,0))</f>
        <v>#N/A</v>
      </c>
      <c r="J838" s="29" t="e">
        <f t="array" ref="J838">INDEX(A!$H$2:$H$1001,MATCH(EF!C838,A!$A$2:$A$1001,0))</f>
        <v>#N/A</v>
      </c>
      <c r="K838" s="29" t="e">
        <f t="array" ref="K838">INDEX(A!$I$2:$I$1001,MATCH(EF!C838,A!$A$2:$A$1001,0))</f>
        <v>#N/A</v>
      </c>
      <c r="L838" s="29" t="e">
        <f t="array" ref="L838">INDEX(A!$J$2:$J$1001,MATCH(EF!C838,A!$A$2:$A$1001,0))</f>
        <v>#N/A</v>
      </c>
      <c r="M838" s="29" t="e">
        <f t="array" ref="M838">INDEX(A!$K$2:$K$1001,MATCH(EF!C838,A!$A$2:$A$1001,0))</f>
        <v>#N/A</v>
      </c>
      <c r="N838" s="29" t="e">
        <f t="array" ref="N838">INDEX(A!$L$2:$L$1001,MATCH(EF!C838,A!$A$2:$A$1001,0))</f>
        <v>#N/A</v>
      </c>
      <c r="O838" s="30" t="e">
        <f t="shared" si="6"/>
        <v>#N/A</v>
      </c>
      <c r="P838" s="30" t="e">
        <f t="shared" si="7"/>
        <v>#N/A</v>
      </c>
      <c r="Q838" s="30" t="e">
        <f t="array" ref="Q838">IF(O838="7",IF(P838="000","Sin región al ser un intermunicipal",INDEX(B!$C$2:$C$126,MATCH(EF!P838,B!$A$2:$A$126,0))),"Sin región al ser un ente Estatal")</f>
        <v>#N/A</v>
      </c>
      <c r="R838" s="31" t="e">
        <f t="array" ref="R838">IF(O838="7",IF(P838="000","N/A",INDEX(B!$D$2:$D$126,MATCH(EF!P838,B!$A$2:$A$126,0))),B!$D$127)</f>
        <v>#N/A</v>
      </c>
      <c r="S838" s="31" t="e">
        <f t="array" ref="S838">IF(O838="7",IF(P838="000","N/A",INDEX(B!$E$2:$E$126,MATCH(EF!P838,B!$A$2:$A$126,0))),B!$E$127)</f>
        <v>#N/A</v>
      </c>
    </row>
    <row r="839" spans="1:19" ht="15.75" customHeight="1">
      <c r="A839" s="23">
        <f>COUNTIF(A!$A$2:$A$1001,"&lt;="&amp;A!A839)</f>
        <v>0</v>
      </c>
      <c r="B839" s="24">
        <v>838</v>
      </c>
      <c r="C839" s="29" t="e">
        <f t="array" ref="C839">INDEX(A!$A$2:$A$1001,MATCH(EF!B839,EF!$A$2:$A$1001,0))</f>
        <v>#N/A</v>
      </c>
      <c r="D839" s="29" t="e">
        <f t="array" ref="D839">INDEX(A!$B$2:$B$1001,MATCH(EF!C839,A!$A$2:$A$1001,0))</f>
        <v>#N/A</v>
      </c>
      <c r="E839" s="29" t="e">
        <f t="array" ref="E839">INDEX(A!$C$2:$C$1001,MATCH(EF!C839,A!$A$2:$A$1001,0))</f>
        <v>#N/A</v>
      </c>
      <c r="F839" s="29" t="e">
        <f t="array" ref="F839">INDEX(A!$D$2:$D$1001,MATCH(EF!C839,A!$A$2:$A$1001,0))</f>
        <v>#N/A</v>
      </c>
      <c r="G839" s="29" t="e">
        <f t="array" ref="G839">INDEX(A!$E$2:$E$1001,MATCH(EF!C839,A!$A$2:$A$1001,0))</f>
        <v>#N/A</v>
      </c>
      <c r="H839" s="29" t="e">
        <f t="array" ref="H839">INDEX(A!$F$2:$F$1001,MATCH(EF!C839,A!$A$2:$A$1001,0))</f>
        <v>#N/A</v>
      </c>
      <c r="I839" s="29" t="e">
        <f t="array" ref="I839">INDEX(A!$G$2:$G$1001,MATCH(EF!C839,A!$A$2:$A$1001,0))</f>
        <v>#N/A</v>
      </c>
      <c r="J839" s="29" t="e">
        <f t="array" ref="J839">INDEX(A!$H$2:$H$1001,MATCH(EF!C839,A!$A$2:$A$1001,0))</f>
        <v>#N/A</v>
      </c>
      <c r="K839" s="29" t="e">
        <f t="array" ref="K839">INDEX(A!$I$2:$I$1001,MATCH(EF!C839,A!$A$2:$A$1001,0))</f>
        <v>#N/A</v>
      </c>
      <c r="L839" s="29" t="e">
        <f t="array" ref="L839">INDEX(A!$J$2:$J$1001,MATCH(EF!C839,A!$A$2:$A$1001,0))</f>
        <v>#N/A</v>
      </c>
      <c r="M839" s="29" t="e">
        <f t="array" ref="M839">INDEX(A!$K$2:$K$1001,MATCH(EF!C839,A!$A$2:$A$1001,0))</f>
        <v>#N/A</v>
      </c>
      <c r="N839" s="29" t="e">
        <f t="array" ref="N839">INDEX(A!$L$2:$L$1001,MATCH(EF!C839,A!$A$2:$A$1001,0))</f>
        <v>#N/A</v>
      </c>
      <c r="O839" s="30" t="e">
        <f t="shared" si="6"/>
        <v>#N/A</v>
      </c>
      <c r="P839" s="30" t="e">
        <f t="shared" si="7"/>
        <v>#N/A</v>
      </c>
      <c r="Q839" s="30" t="e">
        <f t="array" ref="Q839">IF(O839="7",IF(P839="000","Sin región al ser un intermunicipal",INDEX(B!$C$2:$C$126,MATCH(EF!P839,B!$A$2:$A$126,0))),"Sin región al ser un ente Estatal")</f>
        <v>#N/A</v>
      </c>
      <c r="R839" s="31" t="e">
        <f t="array" ref="R839">IF(O839="7",IF(P839="000","N/A",INDEX(B!$D$2:$D$126,MATCH(EF!P839,B!$A$2:$A$126,0))),B!$D$127)</f>
        <v>#N/A</v>
      </c>
      <c r="S839" s="31" t="e">
        <f t="array" ref="S839">IF(O839="7",IF(P839="000","N/A",INDEX(B!$E$2:$E$126,MATCH(EF!P839,B!$A$2:$A$126,0))),B!$E$127)</f>
        <v>#N/A</v>
      </c>
    </row>
    <row r="840" spans="1:19" ht="15.75" customHeight="1">
      <c r="A840" s="23">
        <f>COUNTIF(A!$A$2:$A$1001,"&lt;="&amp;A!A840)</f>
        <v>0</v>
      </c>
      <c r="B840" s="24">
        <v>839</v>
      </c>
      <c r="C840" s="29" t="e">
        <f t="array" ref="C840">INDEX(A!$A$2:$A$1001,MATCH(EF!B840,EF!$A$2:$A$1001,0))</f>
        <v>#N/A</v>
      </c>
      <c r="D840" s="29" t="e">
        <f t="array" ref="D840">INDEX(A!$B$2:$B$1001,MATCH(EF!C840,A!$A$2:$A$1001,0))</f>
        <v>#N/A</v>
      </c>
      <c r="E840" s="29" t="e">
        <f t="array" ref="E840">INDEX(A!$C$2:$C$1001,MATCH(EF!C840,A!$A$2:$A$1001,0))</f>
        <v>#N/A</v>
      </c>
      <c r="F840" s="29" t="e">
        <f t="array" ref="F840">INDEX(A!$D$2:$D$1001,MATCH(EF!C840,A!$A$2:$A$1001,0))</f>
        <v>#N/A</v>
      </c>
      <c r="G840" s="29" t="e">
        <f t="array" ref="G840">INDEX(A!$E$2:$E$1001,MATCH(EF!C840,A!$A$2:$A$1001,0))</f>
        <v>#N/A</v>
      </c>
      <c r="H840" s="29" t="e">
        <f t="array" ref="H840">INDEX(A!$F$2:$F$1001,MATCH(EF!C840,A!$A$2:$A$1001,0))</f>
        <v>#N/A</v>
      </c>
      <c r="I840" s="29" t="e">
        <f t="array" ref="I840">INDEX(A!$G$2:$G$1001,MATCH(EF!C840,A!$A$2:$A$1001,0))</f>
        <v>#N/A</v>
      </c>
      <c r="J840" s="29" t="e">
        <f t="array" ref="J840">INDEX(A!$H$2:$H$1001,MATCH(EF!C840,A!$A$2:$A$1001,0))</f>
        <v>#N/A</v>
      </c>
      <c r="K840" s="29" t="e">
        <f t="array" ref="K840">INDEX(A!$I$2:$I$1001,MATCH(EF!C840,A!$A$2:$A$1001,0))</f>
        <v>#N/A</v>
      </c>
      <c r="L840" s="29" t="e">
        <f t="array" ref="L840">INDEX(A!$J$2:$J$1001,MATCH(EF!C840,A!$A$2:$A$1001,0))</f>
        <v>#N/A</v>
      </c>
      <c r="M840" s="29" t="e">
        <f t="array" ref="M840">INDEX(A!$K$2:$K$1001,MATCH(EF!C840,A!$A$2:$A$1001,0))</f>
        <v>#N/A</v>
      </c>
      <c r="N840" s="29" t="e">
        <f t="array" ref="N840">INDEX(A!$L$2:$L$1001,MATCH(EF!C840,A!$A$2:$A$1001,0))</f>
        <v>#N/A</v>
      </c>
      <c r="O840" s="30" t="e">
        <f t="shared" si="6"/>
        <v>#N/A</v>
      </c>
      <c r="P840" s="30" t="e">
        <f t="shared" si="7"/>
        <v>#N/A</v>
      </c>
      <c r="Q840" s="30" t="e">
        <f t="array" ref="Q840">IF(O840="7",IF(P840="000","Sin región al ser un intermunicipal",INDEX(B!$C$2:$C$126,MATCH(EF!P840,B!$A$2:$A$126,0))),"Sin región al ser un ente Estatal")</f>
        <v>#N/A</v>
      </c>
      <c r="R840" s="31" t="e">
        <f t="array" ref="R840">IF(O840="7",IF(P840="000","N/A",INDEX(B!$D$2:$D$126,MATCH(EF!P840,B!$A$2:$A$126,0))),B!$D$127)</f>
        <v>#N/A</v>
      </c>
      <c r="S840" s="31" t="e">
        <f t="array" ref="S840">IF(O840="7",IF(P840="000","N/A",INDEX(B!$E$2:$E$126,MATCH(EF!P840,B!$A$2:$A$126,0))),B!$E$127)</f>
        <v>#N/A</v>
      </c>
    </row>
    <row r="841" spans="1:19" ht="15.75" customHeight="1">
      <c r="A841" s="23">
        <f>COUNTIF(A!$A$2:$A$1001,"&lt;="&amp;A!A841)</f>
        <v>0</v>
      </c>
      <c r="B841" s="24">
        <v>840</v>
      </c>
      <c r="C841" s="29" t="e">
        <f t="array" ref="C841">INDEX(A!$A$2:$A$1001,MATCH(EF!B841,EF!$A$2:$A$1001,0))</f>
        <v>#N/A</v>
      </c>
      <c r="D841" s="29" t="e">
        <f t="array" ref="D841">INDEX(A!$B$2:$B$1001,MATCH(EF!C841,A!$A$2:$A$1001,0))</f>
        <v>#N/A</v>
      </c>
      <c r="E841" s="29" t="e">
        <f t="array" ref="E841">INDEX(A!$C$2:$C$1001,MATCH(EF!C841,A!$A$2:$A$1001,0))</f>
        <v>#N/A</v>
      </c>
      <c r="F841" s="29" t="e">
        <f t="array" ref="F841">INDEX(A!$D$2:$D$1001,MATCH(EF!C841,A!$A$2:$A$1001,0))</f>
        <v>#N/A</v>
      </c>
      <c r="G841" s="29" t="e">
        <f t="array" ref="G841">INDEX(A!$E$2:$E$1001,MATCH(EF!C841,A!$A$2:$A$1001,0))</f>
        <v>#N/A</v>
      </c>
      <c r="H841" s="29" t="e">
        <f t="array" ref="H841">INDEX(A!$F$2:$F$1001,MATCH(EF!C841,A!$A$2:$A$1001,0))</f>
        <v>#N/A</v>
      </c>
      <c r="I841" s="29" t="e">
        <f t="array" ref="I841">INDEX(A!$G$2:$G$1001,MATCH(EF!C841,A!$A$2:$A$1001,0))</f>
        <v>#N/A</v>
      </c>
      <c r="J841" s="29" t="e">
        <f t="array" ref="J841">INDEX(A!$H$2:$H$1001,MATCH(EF!C841,A!$A$2:$A$1001,0))</f>
        <v>#N/A</v>
      </c>
      <c r="K841" s="29" t="e">
        <f t="array" ref="K841">INDEX(A!$I$2:$I$1001,MATCH(EF!C841,A!$A$2:$A$1001,0))</f>
        <v>#N/A</v>
      </c>
      <c r="L841" s="29" t="e">
        <f t="array" ref="L841">INDEX(A!$J$2:$J$1001,MATCH(EF!C841,A!$A$2:$A$1001,0))</f>
        <v>#N/A</v>
      </c>
      <c r="M841" s="29" t="e">
        <f t="array" ref="M841">INDEX(A!$K$2:$K$1001,MATCH(EF!C841,A!$A$2:$A$1001,0))</f>
        <v>#N/A</v>
      </c>
      <c r="N841" s="29" t="e">
        <f t="array" ref="N841">INDEX(A!$L$2:$L$1001,MATCH(EF!C841,A!$A$2:$A$1001,0))</f>
        <v>#N/A</v>
      </c>
      <c r="O841" s="30" t="e">
        <f t="shared" si="6"/>
        <v>#N/A</v>
      </c>
      <c r="P841" s="30" t="e">
        <f t="shared" si="7"/>
        <v>#N/A</v>
      </c>
      <c r="Q841" s="30" t="e">
        <f t="array" ref="Q841">IF(O841="7",IF(P841="000","Sin región al ser un intermunicipal",INDEX(B!$C$2:$C$126,MATCH(EF!P841,B!$A$2:$A$126,0))),"Sin región al ser un ente Estatal")</f>
        <v>#N/A</v>
      </c>
      <c r="R841" s="31" t="e">
        <f t="array" ref="R841">IF(O841="7",IF(P841="000","N/A",INDEX(B!$D$2:$D$126,MATCH(EF!P841,B!$A$2:$A$126,0))),B!$D$127)</f>
        <v>#N/A</v>
      </c>
      <c r="S841" s="31" t="e">
        <f t="array" ref="S841">IF(O841="7",IF(P841="000","N/A",INDEX(B!$E$2:$E$126,MATCH(EF!P841,B!$A$2:$A$126,0))),B!$E$127)</f>
        <v>#N/A</v>
      </c>
    </row>
    <row r="842" spans="1:19" ht="15.75" customHeight="1">
      <c r="A842" s="23">
        <f>COUNTIF(A!$A$2:$A$1001,"&lt;="&amp;A!A842)</f>
        <v>0</v>
      </c>
      <c r="B842" s="24">
        <v>841</v>
      </c>
      <c r="C842" s="29" t="e">
        <f t="array" ref="C842">INDEX(A!$A$2:$A$1001,MATCH(EF!B842,EF!$A$2:$A$1001,0))</f>
        <v>#N/A</v>
      </c>
      <c r="D842" s="29" t="e">
        <f t="array" ref="D842">INDEX(A!$B$2:$B$1001,MATCH(EF!C842,A!$A$2:$A$1001,0))</f>
        <v>#N/A</v>
      </c>
      <c r="E842" s="29" t="e">
        <f t="array" ref="E842">INDEX(A!$C$2:$C$1001,MATCH(EF!C842,A!$A$2:$A$1001,0))</f>
        <v>#N/A</v>
      </c>
      <c r="F842" s="29" t="e">
        <f t="array" ref="F842">INDEX(A!$D$2:$D$1001,MATCH(EF!C842,A!$A$2:$A$1001,0))</f>
        <v>#N/A</v>
      </c>
      <c r="G842" s="29" t="e">
        <f t="array" ref="G842">INDEX(A!$E$2:$E$1001,MATCH(EF!C842,A!$A$2:$A$1001,0))</f>
        <v>#N/A</v>
      </c>
      <c r="H842" s="29" t="e">
        <f t="array" ref="H842">INDEX(A!$F$2:$F$1001,MATCH(EF!C842,A!$A$2:$A$1001,0))</f>
        <v>#N/A</v>
      </c>
      <c r="I842" s="29" t="e">
        <f t="array" ref="I842">INDEX(A!$G$2:$G$1001,MATCH(EF!C842,A!$A$2:$A$1001,0))</f>
        <v>#N/A</v>
      </c>
      <c r="J842" s="29" t="e">
        <f t="array" ref="J842">INDEX(A!$H$2:$H$1001,MATCH(EF!C842,A!$A$2:$A$1001,0))</f>
        <v>#N/A</v>
      </c>
      <c r="K842" s="29" t="e">
        <f t="array" ref="K842">INDEX(A!$I$2:$I$1001,MATCH(EF!C842,A!$A$2:$A$1001,0))</f>
        <v>#N/A</v>
      </c>
      <c r="L842" s="29" t="e">
        <f t="array" ref="L842">INDEX(A!$J$2:$J$1001,MATCH(EF!C842,A!$A$2:$A$1001,0))</f>
        <v>#N/A</v>
      </c>
      <c r="M842" s="29" t="e">
        <f t="array" ref="M842">INDEX(A!$K$2:$K$1001,MATCH(EF!C842,A!$A$2:$A$1001,0))</f>
        <v>#N/A</v>
      </c>
      <c r="N842" s="29" t="e">
        <f t="array" ref="N842">INDEX(A!$L$2:$L$1001,MATCH(EF!C842,A!$A$2:$A$1001,0))</f>
        <v>#N/A</v>
      </c>
      <c r="O842" s="30" t="e">
        <f t="shared" si="6"/>
        <v>#N/A</v>
      </c>
      <c r="P842" s="30" t="e">
        <f t="shared" si="7"/>
        <v>#N/A</v>
      </c>
      <c r="Q842" s="30" t="e">
        <f t="array" ref="Q842">IF(O842="7",IF(P842="000","Sin región al ser un intermunicipal",INDEX(B!$C$2:$C$126,MATCH(EF!P842,B!$A$2:$A$126,0))),"Sin región al ser un ente Estatal")</f>
        <v>#N/A</v>
      </c>
      <c r="R842" s="31" t="e">
        <f t="array" ref="R842">IF(O842="7",IF(P842="000","N/A",INDEX(B!$D$2:$D$126,MATCH(EF!P842,B!$A$2:$A$126,0))),B!$D$127)</f>
        <v>#N/A</v>
      </c>
      <c r="S842" s="31" t="e">
        <f t="array" ref="S842">IF(O842="7",IF(P842="000","N/A",INDEX(B!$E$2:$E$126,MATCH(EF!P842,B!$A$2:$A$126,0))),B!$E$127)</f>
        <v>#N/A</v>
      </c>
    </row>
    <row r="843" spans="1:19" ht="15.75" customHeight="1">
      <c r="A843" s="23">
        <f>COUNTIF(A!$A$2:$A$1001,"&lt;="&amp;A!A843)</f>
        <v>0</v>
      </c>
      <c r="B843" s="24">
        <v>842</v>
      </c>
      <c r="C843" s="29" t="e">
        <f t="array" ref="C843">INDEX(A!$A$2:$A$1001,MATCH(EF!B843,EF!$A$2:$A$1001,0))</f>
        <v>#N/A</v>
      </c>
      <c r="D843" s="29" t="e">
        <f t="array" ref="D843">INDEX(A!$B$2:$B$1001,MATCH(EF!C843,A!$A$2:$A$1001,0))</f>
        <v>#N/A</v>
      </c>
      <c r="E843" s="29" t="e">
        <f t="array" ref="E843">INDEX(A!$C$2:$C$1001,MATCH(EF!C843,A!$A$2:$A$1001,0))</f>
        <v>#N/A</v>
      </c>
      <c r="F843" s="29" t="e">
        <f t="array" ref="F843">INDEX(A!$D$2:$D$1001,MATCH(EF!C843,A!$A$2:$A$1001,0))</f>
        <v>#N/A</v>
      </c>
      <c r="G843" s="29" t="e">
        <f t="array" ref="G843">INDEX(A!$E$2:$E$1001,MATCH(EF!C843,A!$A$2:$A$1001,0))</f>
        <v>#N/A</v>
      </c>
      <c r="H843" s="29" t="e">
        <f t="array" ref="H843">INDEX(A!$F$2:$F$1001,MATCH(EF!C843,A!$A$2:$A$1001,0))</f>
        <v>#N/A</v>
      </c>
      <c r="I843" s="29" t="e">
        <f t="array" ref="I843">INDEX(A!$G$2:$G$1001,MATCH(EF!C843,A!$A$2:$A$1001,0))</f>
        <v>#N/A</v>
      </c>
      <c r="J843" s="29" t="e">
        <f t="array" ref="J843">INDEX(A!$H$2:$H$1001,MATCH(EF!C843,A!$A$2:$A$1001,0))</f>
        <v>#N/A</v>
      </c>
      <c r="K843" s="29" t="e">
        <f t="array" ref="K843">INDEX(A!$I$2:$I$1001,MATCH(EF!C843,A!$A$2:$A$1001,0))</f>
        <v>#N/A</v>
      </c>
      <c r="L843" s="29" t="e">
        <f t="array" ref="L843">INDEX(A!$J$2:$J$1001,MATCH(EF!C843,A!$A$2:$A$1001,0))</f>
        <v>#N/A</v>
      </c>
      <c r="M843" s="29" t="e">
        <f t="array" ref="M843">INDEX(A!$K$2:$K$1001,MATCH(EF!C843,A!$A$2:$A$1001,0))</f>
        <v>#N/A</v>
      </c>
      <c r="N843" s="29" t="e">
        <f t="array" ref="N843">INDEX(A!$L$2:$L$1001,MATCH(EF!C843,A!$A$2:$A$1001,0))</f>
        <v>#N/A</v>
      </c>
      <c r="O843" s="30" t="e">
        <f t="shared" si="6"/>
        <v>#N/A</v>
      </c>
      <c r="P843" s="30" t="e">
        <f t="shared" si="7"/>
        <v>#N/A</v>
      </c>
      <c r="Q843" s="30" t="e">
        <f t="array" ref="Q843">IF(O843="7",IF(P843="000","Sin región al ser un intermunicipal",INDEX(B!$C$2:$C$126,MATCH(EF!P843,B!$A$2:$A$126,0))),"Sin región al ser un ente Estatal")</f>
        <v>#N/A</v>
      </c>
      <c r="R843" s="31" t="e">
        <f t="array" ref="R843">IF(O843="7",IF(P843="000","N/A",INDEX(B!$D$2:$D$126,MATCH(EF!P843,B!$A$2:$A$126,0))),B!$D$127)</f>
        <v>#N/A</v>
      </c>
      <c r="S843" s="31" t="e">
        <f t="array" ref="S843">IF(O843="7",IF(P843="000","N/A",INDEX(B!$E$2:$E$126,MATCH(EF!P843,B!$A$2:$A$126,0))),B!$E$127)</f>
        <v>#N/A</v>
      </c>
    </row>
    <row r="844" spans="1:19" ht="15.75" customHeight="1">
      <c r="A844" s="23">
        <f>COUNTIF(A!$A$2:$A$1001,"&lt;="&amp;A!A844)</f>
        <v>0</v>
      </c>
      <c r="B844" s="24">
        <v>843</v>
      </c>
      <c r="C844" s="29" t="e">
        <f t="array" ref="C844">INDEX(A!$A$2:$A$1001,MATCH(EF!B844,EF!$A$2:$A$1001,0))</f>
        <v>#N/A</v>
      </c>
      <c r="D844" s="29" t="e">
        <f t="array" ref="D844">INDEX(A!$B$2:$B$1001,MATCH(EF!C844,A!$A$2:$A$1001,0))</f>
        <v>#N/A</v>
      </c>
      <c r="E844" s="29" t="e">
        <f t="array" ref="E844">INDEX(A!$C$2:$C$1001,MATCH(EF!C844,A!$A$2:$A$1001,0))</f>
        <v>#N/A</v>
      </c>
      <c r="F844" s="29" t="e">
        <f t="array" ref="F844">INDEX(A!$D$2:$D$1001,MATCH(EF!C844,A!$A$2:$A$1001,0))</f>
        <v>#N/A</v>
      </c>
      <c r="G844" s="29" t="e">
        <f t="array" ref="G844">INDEX(A!$E$2:$E$1001,MATCH(EF!C844,A!$A$2:$A$1001,0))</f>
        <v>#N/A</v>
      </c>
      <c r="H844" s="29" t="e">
        <f t="array" ref="H844">INDEX(A!$F$2:$F$1001,MATCH(EF!C844,A!$A$2:$A$1001,0))</f>
        <v>#N/A</v>
      </c>
      <c r="I844" s="29" t="e">
        <f t="array" ref="I844">INDEX(A!$G$2:$G$1001,MATCH(EF!C844,A!$A$2:$A$1001,0))</f>
        <v>#N/A</v>
      </c>
      <c r="J844" s="29" t="e">
        <f t="array" ref="J844">INDEX(A!$H$2:$H$1001,MATCH(EF!C844,A!$A$2:$A$1001,0))</f>
        <v>#N/A</v>
      </c>
      <c r="K844" s="29" t="e">
        <f t="array" ref="K844">INDEX(A!$I$2:$I$1001,MATCH(EF!C844,A!$A$2:$A$1001,0))</f>
        <v>#N/A</v>
      </c>
      <c r="L844" s="29" t="e">
        <f t="array" ref="L844">INDEX(A!$J$2:$J$1001,MATCH(EF!C844,A!$A$2:$A$1001,0))</f>
        <v>#N/A</v>
      </c>
      <c r="M844" s="29" t="e">
        <f t="array" ref="M844">INDEX(A!$K$2:$K$1001,MATCH(EF!C844,A!$A$2:$A$1001,0))</f>
        <v>#N/A</v>
      </c>
      <c r="N844" s="29" t="e">
        <f t="array" ref="N844">INDEX(A!$L$2:$L$1001,MATCH(EF!C844,A!$A$2:$A$1001,0))</f>
        <v>#N/A</v>
      </c>
      <c r="O844" s="30" t="e">
        <f t="shared" si="6"/>
        <v>#N/A</v>
      </c>
      <c r="P844" s="30" t="e">
        <f t="shared" si="7"/>
        <v>#N/A</v>
      </c>
      <c r="Q844" s="30" t="e">
        <f t="array" ref="Q844">IF(O844="7",IF(P844="000","Sin región al ser un intermunicipal",INDEX(B!$C$2:$C$126,MATCH(EF!P844,B!$A$2:$A$126,0))),"Sin región al ser un ente Estatal")</f>
        <v>#N/A</v>
      </c>
      <c r="R844" s="31" t="e">
        <f t="array" ref="R844">IF(O844="7",IF(P844="000","N/A",INDEX(B!$D$2:$D$126,MATCH(EF!P844,B!$A$2:$A$126,0))),B!$D$127)</f>
        <v>#N/A</v>
      </c>
      <c r="S844" s="31" t="e">
        <f t="array" ref="S844">IF(O844="7",IF(P844="000","N/A",INDEX(B!$E$2:$E$126,MATCH(EF!P844,B!$A$2:$A$126,0))),B!$E$127)</f>
        <v>#N/A</v>
      </c>
    </row>
    <row r="845" spans="1:19" ht="15.75" customHeight="1">
      <c r="A845" s="23">
        <f>COUNTIF(A!$A$2:$A$1001,"&lt;="&amp;A!A845)</f>
        <v>0</v>
      </c>
      <c r="B845" s="24">
        <v>844</v>
      </c>
      <c r="C845" s="29" t="e">
        <f t="array" ref="C845">INDEX(A!$A$2:$A$1001,MATCH(EF!B845,EF!$A$2:$A$1001,0))</f>
        <v>#N/A</v>
      </c>
      <c r="D845" s="29" t="e">
        <f t="array" ref="D845">INDEX(A!$B$2:$B$1001,MATCH(EF!C845,A!$A$2:$A$1001,0))</f>
        <v>#N/A</v>
      </c>
      <c r="E845" s="29" t="e">
        <f t="array" ref="E845">INDEX(A!$C$2:$C$1001,MATCH(EF!C845,A!$A$2:$A$1001,0))</f>
        <v>#N/A</v>
      </c>
      <c r="F845" s="29" t="e">
        <f t="array" ref="F845">INDEX(A!$D$2:$D$1001,MATCH(EF!C845,A!$A$2:$A$1001,0))</f>
        <v>#N/A</v>
      </c>
      <c r="G845" s="29" t="e">
        <f t="array" ref="G845">INDEX(A!$E$2:$E$1001,MATCH(EF!C845,A!$A$2:$A$1001,0))</f>
        <v>#N/A</v>
      </c>
      <c r="H845" s="29" t="e">
        <f t="array" ref="H845">INDEX(A!$F$2:$F$1001,MATCH(EF!C845,A!$A$2:$A$1001,0))</f>
        <v>#N/A</v>
      </c>
      <c r="I845" s="29" t="e">
        <f t="array" ref="I845">INDEX(A!$G$2:$G$1001,MATCH(EF!C845,A!$A$2:$A$1001,0))</f>
        <v>#N/A</v>
      </c>
      <c r="J845" s="29" t="e">
        <f t="array" ref="J845">INDEX(A!$H$2:$H$1001,MATCH(EF!C845,A!$A$2:$A$1001,0))</f>
        <v>#N/A</v>
      </c>
      <c r="K845" s="29" t="e">
        <f t="array" ref="K845">INDEX(A!$I$2:$I$1001,MATCH(EF!C845,A!$A$2:$A$1001,0))</f>
        <v>#N/A</v>
      </c>
      <c r="L845" s="29" t="e">
        <f t="array" ref="L845">INDEX(A!$J$2:$J$1001,MATCH(EF!C845,A!$A$2:$A$1001,0))</f>
        <v>#N/A</v>
      </c>
      <c r="M845" s="29" t="e">
        <f t="array" ref="M845">INDEX(A!$K$2:$K$1001,MATCH(EF!C845,A!$A$2:$A$1001,0))</f>
        <v>#N/A</v>
      </c>
      <c r="N845" s="29" t="e">
        <f t="array" ref="N845">INDEX(A!$L$2:$L$1001,MATCH(EF!C845,A!$A$2:$A$1001,0))</f>
        <v>#N/A</v>
      </c>
      <c r="O845" s="30" t="e">
        <f t="shared" si="6"/>
        <v>#N/A</v>
      </c>
      <c r="P845" s="30" t="e">
        <f t="shared" si="7"/>
        <v>#N/A</v>
      </c>
      <c r="Q845" s="30" t="e">
        <f t="array" ref="Q845">IF(O845="7",IF(P845="000","Sin región al ser un intermunicipal",INDEX(B!$C$2:$C$126,MATCH(EF!P845,B!$A$2:$A$126,0))),"Sin región al ser un ente Estatal")</f>
        <v>#N/A</v>
      </c>
      <c r="R845" s="31" t="e">
        <f t="array" ref="R845">IF(O845="7",IF(P845="000","N/A",INDEX(B!$D$2:$D$126,MATCH(EF!P845,B!$A$2:$A$126,0))),B!$D$127)</f>
        <v>#N/A</v>
      </c>
      <c r="S845" s="31" t="e">
        <f t="array" ref="S845">IF(O845="7",IF(P845="000","N/A",INDEX(B!$E$2:$E$126,MATCH(EF!P845,B!$A$2:$A$126,0))),B!$E$127)</f>
        <v>#N/A</v>
      </c>
    </row>
    <row r="846" spans="1:19" ht="15.75" customHeight="1">
      <c r="A846" s="23">
        <f>COUNTIF(A!$A$2:$A$1001,"&lt;="&amp;A!A846)</f>
        <v>0</v>
      </c>
      <c r="B846" s="24">
        <v>845</v>
      </c>
      <c r="C846" s="29" t="e">
        <f t="array" ref="C846">INDEX(A!$A$2:$A$1001,MATCH(EF!B846,EF!$A$2:$A$1001,0))</f>
        <v>#N/A</v>
      </c>
      <c r="D846" s="29" t="e">
        <f t="array" ref="D846">INDEX(A!$B$2:$B$1001,MATCH(EF!C846,A!$A$2:$A$1001,0))</f>
        <v>#N/A</v>
      </c>
      <c r="E846" s="29" t="e">
        <f t="array" ref="E846">INDEX(A!$C$2:$C$1001,MATCH(EF!C846,A!$A$2:$A$1001,0))</f>
        <v>#N/A</v>
      </c>
      <c r="F846" s="29" t="e">
        <f t="array" ref="F846">INDEX(A!$D$2:$D$1001,MATCH(EF!C846,A!$A$2:$A$1001,0))</f>
        <v>#N/A</v>
      </c>
      <c r="G846" s="29" t="e">
        <f t="array" ref="G846">INDEX(A!$E$2:$E$1001,MATCH(EF!C846,A!$A$2:$A$1001,0))</f>
        <v>#N/A</v>
      </c>
      <c r="H846" s="29" t="e">
        <f t="array" ref="H846">INDEX(A!$F$2:$F$1001,MATCH(EF!C846,A!$A$2:$A$1001,0))</f>
        <v>#N/A</v>
      </c>
      <c r="I846" s="29" t="e">
        <f t="array" ref="I846">INDEX(A!$G$2:$G$1001,MATCH(EF!C846,A!$A$2:$A$1001,0))</f>
        <v>#N/A</v>
      </c>
      <c r="J846" s="29" t="e">
        <f t="array" ref="J846">INDEX(A!$H$2:$H$1001,MATCH(EF!C846,A!$A$2:$A$1001,0))</f>
        <v>#N/A</v>
      </c>
      <c r="K846" s="29" t="e">
        <f t="array" ref="K846">INDEX(A!$I$2:$I$1001,MATCH(EF!C846,A!$A$2:$A$1001,0))</f>
        <v>#N/A</v>
      </c>
      <c r="L846" s="29" t="e">
        <f t="array" ref="L846">INDEX(A!$J$2:$J$1001,MATCH(EF!C846,A!$A$2:$A$1001,0))</f>
        <v>#N/A</v>
      </c>
      <c r="M846" s="29" t="e">
        <f t="array" ref="M846">INDEX(A!$K$2:$K$1001,MATCH(EF!C846,A!$A$2:$A$1001,0))</f>
        <v>#N/A</v>
      </c>
      <c r="N846" s="29" t="e">
        <f t="array" ref="N846">INDEX(A!$L$2:$L$1001,MATCH(EF!C846,A!$A$2:$A$1001,0))</f>
        <v>#N/A</v>
      </c>
      <c r="O846" s="30" t="e">
        <f t="shared" si="6"/>
        <v>#N/A</v>
      </c>
      <c r="P846" s="30" t="e">
        <f t="shared" si="7"/>
        <v>#N/A</v>
      </c>
      <c r="Q846" s="30" t="e">
        <f t="array" ref="Q846">IF(O846="7",IF(P846="000","Sin región al ser un intermunicipal",INDEX(B!$C$2:$C$126,MATCH(EF!P846,B!$A$2:$A$126,0))),"Sin región al ser un ente Estatal")</f>
        <v>#N/A</v>
      </c>
      <c r="R846" s="31" t="e">
        <f t="array" ref="R846">IF(O846="7",IF(P846="000","N/A",INDEX(B!$D$2:$D$126,MATCH(EF!P846,B!$A$2:$A$126,0))),B!$D$127)</f>
        <v>#N/A</v>
      </c>
      <c r="S846" s="31" t="e">
        <f t="array" ref="S846">IF(O846="7",IF(P846="000","N/A",INDEX(B!$E$2:$E$126,MATCH(EF!P846,B!$A$2:$A$126,0))),B!$E$127)</f>
        <v>#N/A</v>
      </c>
    </row>
    <row r="847" spans="1:19" ht="15.75" customHeight="1">
      <c r="A847" s="23">
        <f>COUNTIF(A!$A$2:$A$1001,"&lt;="&amp;A!A847)</f>
        <v>0</v>
      </c>
      <c r="B847" s="24">
        <v>846</v>
      </c>
      <c r="C847" s="29" t="e">
        <f t="array" ref="C847">INDEX(A!$A$2:$A$1001,MATCH(EF!B847,EF!$A$2:$A$1001,0))</f>
        <v>#N/A</v>
      </c>
      <c r="D847" s="29" t="e">
        <f t="array" ref="D847">INDEX(A!$B$2:$B$1001,MATCH(EF!C847,A!$A$2:$A$1001,0))</f>
        <v>#N/A</v>
      </c>
      <c r="E847" s="29" t="e">
        <f t="array" ref="E847">INDEX(A!$C$2:$C$1001,MATCH(EF!C847,A!$A$2:$A$1001,0))</f>
        <v>#N/A</v>
      </c>
      <c r="F847" s="29" t="e">
        <f t="array" ref="F847">INDEX(A!$D$2:$D$1001,MATCH(EF!C847,A!$A$2:$A$1001,0))</f>
        <v>#N/A</v>
      </c>
      <c r="G847" s="29" t="e">
        <f t="array" ref="G847">INDEX(A!$E$2:$E$1001,MATCH(EF!C847,A!$A$2:$A$1001,0))</f>
        <v>#N/A</v>
      </c>
      <c r="H847" s="29" t="e">
        <f t="array" ref="H847">INDEX(A!$F$2:$F$1001,MATCH(EF!C847,A!$A$2:$A$1001,0))</f>
        <v>#N/A</v>
      </c>
      <c r="I847" s="29" t="e">
        <f t="array" ref="I847">INDEX(A!$G$2:$G$1001,MATCH(EF!C847,A!$A$2:$A$1001,0))</f>
        <v>#N/A</v>
      </c>
      <c r="J847" s="29" t="e">
        <f t="array" ref="J847">INDEX(A!$H$2:$H$1001,MATCH(EF!C847,A!$A$2:$A$1001,0))</f>
        <v>#N/A</v>
      </c>
      <c r="K847" s="29" t="e">
        <f t="array" ref="K847">INDEX(A!$I$2:$I$1001,MATCH(EF!C847,A!$A$2:$A$1001,0))</f>
        <v>#N/A</v>
      </c>
      <c r="L847" s="29" t="e">
        <f t="array" ref="L847">INDEX(A!$J$2:$J$1001,MATCH(EF!C847,A!$A$2:$A$1001,0))</f>
        <v>#N/A</v>
      </c>
      <c r="M847" s="29" t="e">
        <f t="array" ref="M847">INDEX(A!$K$2:$K$1001,MATCH(EF!C847,A!$A$2:$A$1001,0))</f>
        <v>#N/A</v>
      </c>
      <c r="N847" s="29" t="e">
        <f t="array" ref="N847">INDEX(A!$L$2:$L$1001,MATCH(EF!C847,A!$A$2:$A$1001,0))</f>
        <v>#N/A</v>
      </c>
      <c r="O847" s="30" t="e">
        <f t="shared" si="6"/>
        <v>#N/A</v>
      </c>
      <c r="P847" s="30" t="e">
        <f t="shared" si="7"/>
        <v>#N/A</v>
      </c>
      <c r="Q847" s="30" t="e">
        <f t="array" ref="Q847">IF(O847="7",IF(P847="000","Sin región al ser un intermunicipal",INDEX(B!$C$2:$C$126,MATCH(EF!P847,B!$A$2:$A$126,0))),"Sin región al ser un ente Estatal")</f>
        <v>#N/A</v>
      </c>
      <c r="R847" s="31" t="e">
        <f t="array" ref="R847">IF(O847="7",IF(P847="000","N/A",INDEX(B!$D$2:$D$126,MATCH(EF!P847,B!$A$2:$A$126,0))),B!$D$127)</f>
        <v>#N/A</v>
      </c>
      <c r="S847" s="31" t="e">
        <f t="array" ref="S847">IF(O847="7",IF(P847="000","N/A",INDEX(B!$E$2:$E$126,MATCH(EF!P847,B!$A$2:$A$126,0))),B!$E$127)</f>
        <v>#N/A</v>
      </c>
    </row>
    <row r="848" spans="1:19" ht="15.75" customHeight="1">
      <c r="A848" s="23">
        <f>COUNTIF(A!$A$2:$A$1001,"&lt;="&amp;A!A848)</f>
        <v>0</v>
      </c>
      <c r="B848" s="24">
        <v>847</v>
      </c>
      <c r="C848" s="29" t="e">
        <f t="array" ref="C848">INDEX(A!$A$2:$A$1001,MATCH(EF!B848,EF!$A$2:$A$1001,0))</f>
        <v>#N/A</v>
      </c>
      <c r="D848" s="29" t="e">
        <f t="array" ref="D848">INDEX(A!$B$2:$B$1001,MATCH(EF!C848,A!$A$2:$A$1001,0))</f>
        <v>#N/A</v>
      </c>
      <c r="E848" s="29" t="e">
        <f t="array" ref="E848">INDEX(A!$C$2:$C$1001,MATCH(EF!C848,A!$A$2:$A$1001,0))</f>
        <v>#N/A</v>
      </c>
      <c r="F848" s="29" t="e">
        <f t="array" ref="F848">INDEX(A!$D$2:$D$1001,MATCH(EF!C848,A!$A$2:$A$1001,0))</f>
        <v>#N/A</v>
      </c>
      <c r="G848" s="29" t="e">
        <f t="array" ref="G848">INDEX(A!$E$2:$E$1001,MATCH(EF!C848,A!$A$2:$A$1001,0))</f>
        <v>#N/A</v>
      </c>
      <c r="H848" s="29" t="e">
        <f t="array" ref="H848">INDEX(A!$F$2:$F$1001,MATCH(EF!C848,A!$A$2:$A$1001,0))</f>
        <v>#N/A</v>
      </c>
      <c r="I848" s="29" t="e">
        <f t="array" ref="I848">INDEX(A!$G$2:$G$1001,MATCH(EF!C848,A!$A$2:$A$1001,0))</f>
        <v>#N/A</v>
      </c>
      <c r="J848" s="29" t="e">
        <f t="array" ref="J848">INDEX(A!$H$2:$H$1001,MATCH(EF!C848,A!$A$2:$A$1001,0))</f>
        <v>#N/A</v>
      </c>
      <c r="K848" s="29" t="e">
        <f t="array" ref="K848">INDEX(A!$I$2:$I$1001,MATCH(EF!C848,A!$A$2:$A$1001,0))</f>
        <v>#N/A</v>
      </c>
      <c r="L848" s="29" t="e">
        <f t="array" ref="L848">INDEX(A!$J$2:$J$1001,MATCH(EF!C848,A!$A$2:$A$1001,0))</f>
        <v>#N/A</v>
      </c>
      <c r="M848" s="29" t="e">
        <f t="array" ref="M848">INDEX(A!$K$2:$K$1001,MATCH(EF!C848,A!$A$2:$A$1001,0))</f>
        <v>#N/A</v>
      </c>
      <c r="N848" s="29" t="e">
        <f t="array" ref="N848">INDEX(A!$L$2:$L$1001,MATCH(EF!C848,A!$A$2:$A$1001,0))</f>
        <v>#N/A</v>
      </c>
      <c r="O848" s="30" t="e">
        <f t="shared" si="6"/>
        <v>#N/A</v>
      </c>
      <c r="P848" s="30" t="e">
        <f t="shared" si="7"/>
        <v>#N/A</v>
      </c>
      <c r="Q848" s="30" t="e">
        <f t="array" ref="Q848">IF(O848="7",IF(P848="000","Sin región al ser un intermunicipal",INDEX(B!$C$2:$C$126,MATCH(EF!P848,B!$A$2:$A$126,0))),"Sin región al ser un ente Estatal")</f>
        <v>#N/A</v>
      </c>
      <c r="R848" s="31" t="e">
        <f t="array" ref="R848">IF(O848="7",IF(P848="000","N/A",INDEX(B!$D$2:$D$126,MATCH(EF!P848,B!$A$2:$A$126,0))),B!$D$127)</f>
        <v>#N/A</v>
      </c>
      <c r="S848" s="31" t="e">
        <f t="array" ref="S848">IF(O848="7",IF(P848="000","N/A",INDEX(B!$E$2:$E$126,MATCH(EF!P848,B!$A$2:$A$126,0))),B!$E$127)</f>
        <v>#N/A</v>
      </c>
    </row>
    <row r="849" spans="1:19" ht="15.75" customHeight="1">
      <c r="A849" s="23">
        <f>COUNTIF(A!$A$2:$A$1001,"&lt;="&amp;A!A849)</f>
        <v>0</v>
      </c>
      <c r="B849" s="24">
        <v>848</v>
      </c>
      <c r="C849" s="29" t="e">
        <f t="array" ref="C849">INDEX(A!$A$2:$A$1001,MATCH(EF!B849,EF!$A$2:$A$1001,0))</f>
        <v>#N/A</v>
      </c>
      <c r="D849" s="29" t="e">
        <f t="array" ref="D849">INDEX(A!$B$2:$B$1001,MATCH(EF!C849,A!$A$2:$A$1001,0))</f>
        <v>#N/A</v>
      </c>
      <c r="E849" s="29" t="e">
        <f t="array" ref="E849">INDEX(A!$C$2:$C$1001,MATCH(EF!C849,A!$A$2:$A$1001,0))</f>
        <v>#N/A</v>
      </c>
      <c r="F849" s="29" t="e">
        <f t="array" ref="F849">INDEX(A!$D$2:$D$1001,MATCH(EF!C849,A!$A$2:$A$1001,0))</f>
        <v>#N/A</v>
      </c>
      <c r="G849" s="29" t="e">
        <f t="array" ref="G849">INDEX(A!$E$2:$E$1001,MATCH(EF!C849,A!$A$2:$A$1001,0))</f>
        <v>#N/A</v>
      </c>
      <c r="H849" s="29" t="e">
        <f t="array" ref="H849">INDEX(A!$F$2:$F$1001,MATCH(EF!C849,A!$A$2:$A$1001,0))</f>
        <v>#N/A</v>
      </c>
      <c r="I849" s="29" t="e">
        <f t="array" ref="I849">INDEX(A!$G$2:$G$1001,MATCH(EF!C849,A!$A$2:$A$1001,0))</f>
        <v>#N/A</v>
      </c>
      <c r="J849" s="29" t="e">
        <f t="array" ref="J849">INDEX(A!$H$2:$H$1001,MATCH(EF!C849,A!$A$2:$A$1001,0))</f>
        <v>#N/A</v>
      </c>
      <c r="K849" s="29" t="e">
        <f t="array" ref="K849">INDEX(A!$I$2:$I$1001,MATCH(EF!C849,A!$A$2:$A$1001,0))</f>
        <v>#N/A</v>
      </c>
      <c r="L849" s="29" t="e">
        <f t="array" ref="L849">INDEX(A!$J$2:$J$1001,MATCH(EF!C849,A!$A$2:$A$1001,0))</f>
        <v>#N/A</v>
      </c>
      <c r="M849" s="29" t="e">
        <f t="array" ref="M849">INDEX(A!$K$2:$K$1001,MATCH(EF!C849,A!$A$2:$A$1001,0))</f>
        <v>#N/A</v>
      </c>
      <c r="N849" s="29" t="e">
        <f t="array" ref="N849">INDEX(A!$L$2:$L$1001,MATCH(EF!C849,A!$A$2:$A$1001,0))</f>
        <v>#N/A</v>
      </c>
      <c r="O849" s="30" t="e">
        <f t="shared" si="6"/>
        <v>#N/A</v>
      </c>
      <c r="P849" s="30" t="e">
        <f t="shared" si="7"/>
        <v>#N/A</v>
      </c>
      <c r="Q849" s="30" t="e">
        <f t="array" ref="Q849">IF(O849="7",IF(P849="000","Sin región al ser un intermunicipal",INDEX(B!$C$2:$C$126,MATCH(EF!P849,B!$A$2:$A$126,0))),"Sin región al ser un ente Estatal")</f>
        <v>#N/A</v>
      </c>
      <c r="R849" s="31" t="e">
        <f t="array" ref="R849">IF(O849="7",IF(P849="000","N/A",INDEX(B!$D$2:$D$126,MATCH(EF!P849,B!$A$2:$A$126,0))),B!$D$127)</f>
        <v>#N/A</v>
      </c>
      <c r="S849" s="31" t="e">
        <f t="array" ref="S849">IF(O849="7",IF(P849="000","N/A",INDEX(B!$E$2:$E$126,MATCH(EF!P849,B!$A$2:$A$126,0))),B!$E$127)</f>
        <v>#N/A</v>
      </c>
    </row>
    <row r="850" spans="1:19" ht="15.75" customHeight="1">
      <c r="A850" s="23">
        <f>COUNTIF(A!$A$2:$A$1001,"&lt;="&amp;A!A850)</f>
        <v>0</v>
      </c>
      <c r="B850" s="24">
        <v>849</v>
      </c>
      <c r="C850" s="29" t="e">
        <f t="array" ref="C850">INDEX(A!$A$2:$A$1001,MATCH(EF!B850,EF!$A$2:$A$1001,0))</f>
        <v>#N/A</v>
      </c>
      <c r="D850" s="29" t="e">
        <f t="array" ref="D850">INDEX(A!$B$2:$B$1001,MATCH(EF!C850,A!$A$2:$A$1001,0))</f>
        <v>#N/A</v>
      </c>
      <c r="E850" s="29" t="e">
        <f t="array" ref="E850">INDEX(A!$C$2:$C$1001,MATCH(EF!C850,A!$A$2:$A$1001,0))</f>
        <v>#N/A</v>
      </c>
      <c r="F850" s="29" t="e">
        <f t="array" ref="F850">INDEX(A!$D$2:$D$1001,MATCH(EF!C850,A!$A$2:$A$1001,0))</f>
        <v>#N/A</v>
      </c>
      <c r="G850" s="29" t="e">
        <f t="array" ref="G850">INDEX(A!$E$2:$E$1001,MATCH(EF!C850,A!$A$2:$A$1001,0))</f>
        <v>#N/A</v>
      </c>
      <c r="H850" s="29" t="e">
        <f t="array" ref="H850">INDEX(A!$F$2:$F$1001,MATCH(EF!C850,A!$A$2:$A$1001,0))</f>
        <v>#N/A</v>
      </c>
      <c r="I850" s="29" t="e">
        <f t="array" ref="I850">INDEX(A!$G$2:$G$1001,MATCH(EF!C850,A!$A$2:$A$1001,0))</f>
        <v>#N/A</v>
      </c>
      <c r="J850" s="29" t="e">
        <f t="array" ref="J850">INDEX(A!$H$2:$H$1001,MATCH(EF!C850,A!$A$2:$A$1001,0))</f>
        <v>#N/A</v>
      </c>
      <c r="K850" s="29" t="e">
        <f t="array" ref="K850">INDEX(A!$I$2:$I$1001,MATCH(EF!C850,A!$A$2:$A$1001,0))</f>
        <v>#N/A</v>
      </c>
      <c r="L850" s="29" t="e">
        <f t="array" ref="L850">INDEX(A!$J$2:$J$1001,MATCH(EF!C850,A!$A$2:$A$1001,0))</f>
        <v>#N/A</v>
      </c>
      <c r="M850" s="29" t="e">
        <f t="array" ref="M850">INDEX(A!$K$2:$K$1001,MATCH(EF!C850,A!$A$2:$A$1001,0))</f>
        <v>#N/A</v>
      </c>
      <c r="N850" s="29" t="e">
        <f t="array" ref="N850">INDEX(A!$L$2:$L$1001,MATCH(EF!C850,A!$A$2:$A$1001,0))</f>
        <v>#N/A</v>
      </c>
      <c r="O850" s="30" t="e">
        <f t="shared" si="6"/>
        <v>#N/A</v>
      </c>
      <c r="P850" s="30" t="e">
        <f t="shared" si="7"/>
        <v>#N/A</v>
      </c>
      <c r="Q850" s="30" t="e">
        <f t="array" ref="Q850">IF(O850="7",IF(P850="000","Sin región al ser un intermunicipal",INDEX(B!$C$2:$C$126,MATCH(EF!P850,B!$A$2:$A$126,0))),"Sin región al ser un ente Estatal")</f>
        <v>#N/A</v>
      </c>
      <c r="R850" s="31" t="e">
        <f t="array" ref="R850">IF(O850="7",IF(P850="000","N/A",INDEX(B!$D$2:$D$126,MATCH(EF!P850,B!$A$2:$A$126,0))),B!$D$127)</f>
        <v>#N/A</v>
      </c>
      <c r="S850" s="31" t="e">
        <f t="array" ref="S850">IF(O850="7",IF(P850="000","N/A",INDEX(B!$E$2:$E$126,MATCH(EF!P850,B!$A$2:$A$126,0))),B!$E$127)</f>
        <v>#N/A</v>
      </c>
    </row>
    <row r="851" spans="1:19" ht="15.75" customHeight="1">
      <c r="A851" s="23">
        <f>COUNTIF(A!$A$2:$A$1001,"&lt;="&amp;A!A851)</f>
        <v>0</v>
      </c>
      <c r="B851" s="24">
        <v>850</v>
      </c>
      <c r="C851" s="29" t="e">
        <f t="array" ref="C851">INDEX(A!$A$2:$A$1001,MATCH(EF!B851,EF!$A$2:$A$1001,0))</f>
        <v>#N/A</v>
      </c>
      <c r="D851" s="29" t="e">
        <f t="array" ref="D851">INDEX(A!$B$2:$B$1001,MATCH(EF!C851,A!$A$2:$A$1001,0))</f>
        <v>#N/A</v>
      </c>
      <c r="E851" s="29" t="e">
        <f t="array" ref="E851">INDEX(A!$C$2:$C$1001,MATCH(EF!C851,A!$A$2:$A$1001,0))</f>
        <v>#N/A</v>
      </c>
      <c r="F851" s="29" t="e">
        <f t="array" ref="F851">INDEX(A!$D$2:$D$1001,MATCH(EF!C851,A!$A$2:$A$1001,0))</f>
        <v>#N/A</v>
      </c>
      <c r="G851" s="29" t="e">
        <f t="array" ref="G851">INDEX(A!$E$2:$E$1001,MATCH(EF!C851,A!$A$2:$A$1001,0))</f>
        <v>#N/A</v>
      </c>
      <c r="H851" s="29" t="e">
        <f t="array" ref="H851">INDEX(A!$F$2:$F$1001,MATCH(EF!C851,A!$A$2:$A$1001,0))</f>
        <v>#N/A</v>
      </c>
      <c r="I851" s="29" t="e">
        <f t="array" ref="I851">INDEX(A!$G$2:$G$1001,MATCH(EF!C851,A!$A$2:$A$1001,0))</f>
        <v>#N/A</v>
      </c>
      <c r="J851" s="29" t="e">
        <f t="array" ref="J851">INDEX(A!$H$2:$H$1001,MATCH(EF!C851,A!$A$2:$A$1001,0))</f>
        <v>#N/A</v>
      </c>
      <c r="K851" s="29" t="e">
        <f t="array" ref="K851">INDEX(A!$I$2:$I$1001,MATCH(EF!C851,A!$A$2:$A$1001,0))</f>
        <v>#N/A</v>
      </c>
      <c r="L851" s="29" t="e">
        <f t="array" ref="L851">INDEX(A!$J$2:$J$1001,MATCH(EF!C851,A!$A$2:$A$1001,0))</f>
        <v>#N/A</v>
      </c>
      <c r="M851" s="29" t="e">
        <f t="array" ref="M851">INDEX(A!$K$2:$K$1001,MATCH(EF!C851,A!$A$2:$A$1001,0))</f>
        <v>#N/A</v>
      </c>
      <c r="N851" s="29" t="e">
        <f t="array" ref="N851">INDEX(A!$L$2:$L$1001,MATCH(EF!C851,A!$A$2:$A$1001,0))</f>
        <v>#N/A</v>
      </c>
      <c r="O851" s="30" t="e">
        <f t="shared" si="6"/>
        <v>#N/A</v>
      </c>
      <c r="P851" s="30" t="e">
        <f t="shared" si="7"/>
        <v>#N/A</v>
      </c>
      <c r="Q851" s="30" t="e">
        <f t="array" ref="Q851">IF(O851="7",IF(P851="000","Sin región al ser un intermunicipal",INDEX(B!$C$2:$C$126,MATCH(EF!P851,B!$A$2:$A$126,0))),"Sin región al ser un ente Estatal")</f>
        <v>#N/A</v>
      </c>
      <c r="R851" s="31" t="e">
        <f t="array" ref="R851">IF(O851="7",IF(P851="000","N/A",INDEX(B!$D$2:$D$126,MATCH(EF!P851,B!$A$2:$A$126,0))),B!$D$127)</f>
        <v>#N/A</v>
      </c>
      <c r="S851" s="31" t="e">
        <f t="array" ref="S851">IF(O851="7",IF(P851="000","N/A",INDEX(B!$E$2:$E$126,MATCH(EF!P851,B!$A$2:$A$126,0))),B!$E$127)</f>
        <v>#N/A</v>
      </c>
    </row>
    <row r="852" spans="1:19" ht="15.75" customHeight="1">
      <c r="A852" s="23">
        <f>COUNTIF(A!$A$2:$A$1001,"&lt;="&amp;A!A852)</f>
        <v>0</v>
      </c>
      <c r="B852" s="24">
        <v>851</v>
      </c>
      <c r="C852" s="29" t="e">
        <f t="array" ref="C852">INDEX(A!$A$2:$A$1001,MATCH(EF!B852,EF!$A$2:$A$1001,0))</f>
        <v>#N/A</v>
      </c>
      <c r="D852" s="29" t="e">
        <f t="array" ref="D852">INDEX(A!$B$2:$B$1001,MATCH(EF!C852,A!$A$2:$A$1001,0))</f>
        <v>#N/A</v>
      </c>
      <c r="E852" s="29" t="e">
        <f t="array" ref="E852">INDEX(A!$C$2:$C$1001,MATCH(EF!C852,A!$A$2:$A$1001,0))</f>
        <v>#N/A</v>
      </c>
      <c r="F852" s="29" t="e">
        <f t="array" ref="F852">INDEX(A!$D$2:$D$1001,MATCH(EF!C852,A!$A$2:$A$1001,0))</f>
        <v>#N/A</v>
      </c>
      <c r="G852" s="29" t="e">
        <f t="array" ref="G852">INDEX(A!$E$2:$E$1001,MATCH(EF!C852,A!$A$2:$A$1001,0))</f>
        <v>#N/A</v>
      </c>
      <c r="H852" s="29" t="e">
        <f t="array" ref="H852">INDEX(A!$F$2:$F$1001,MATCH(EF!C852,A!$A$2:$A$1001,0))</f>
        <v>#N/A</v>
      </c>
      <c r="I852" s="29" t="e">
        <f t="array" ref="I852">INDEX(A!$G$2:$G$1001,MATCH(EF!C852,A!$A$2:$A$1001,0))</f>
        <v>#N/A</v>
      </c>
      <c r="J852" s="29" t="e">
        <f t="array" ref="J852">INDEX(A!$H$2:$H$1001,MATCH(EF!C852,A!$A$2:$A$1001,0))</f>
        <v>#N/A</v>
      </c>
      <c r="K852" s="29" t="e">
        <f t="array" ref="K852">INDEX(A!$I$2:$I$1001,MATCH(EF!C852,A!$A$2:$A$1001,0))</f>
        <v>#N/A</v>
      </c>
      <c r="L852" s="29" t="e">
        <f t="array" ref="L852">INDEX(A!$J$2:$J$1001,MATCH(EF!C852,A!$A$2:$A$1001,0))</f>
        <v>#N/A</v>
      </c>
      <c r="M852" s="29" t="e">
        <f t="array" ref="M852">INDEX(A!$K$2:$K$1001,MATCH(EF!C852,A!$A$2:$A$1001,0))</f>
        <v>#N/A</v>
      </c>
      <c r="N852" s="29" t="e">
        <f t="array" ref="N852">INDEX(A!$L$2:$L$1001,MATCH(EF!C852,A!$A$2:$A$1001,0))</f>
        <v>#N/A</v>
      </c>
      <c r="O852" s="30" t="e">
        <f t="shared" si="6"/>
        <v>#N/A</v>
      </c>
      <c r="P852" s="30" t="e">
        <f t="shared" si="7"/>
        <v>#N/A</v>
      </c>
      <c r="Q852" s="30" t="e">
        <f t="array" ref="Q852">IF(O852="7",IF(P852="000","Sin región al ser un intermunicipal",INDEX(B!$C$2:$C$126,MATCH(EF!P852,B!$A$2:$A$126,0))),"Sin región al ser un ente Estatal")</f>
        <v>#N/A</v>
      </c>
      <c r="R852" s="31" t="e">
        <f t="array" ref="R852">IF(O852="7",IF(P852="000","N/A",INDEX(B!$D$2:$D$126,MATCH(EF!P852,B!$A$2:$A$126,0))),B!$D$127)</f>
        <v>#N/A</v>
      </c>
      <c r="S852" s="31" t="e">
        <f t="array" ref="S852">IF(O852="7",IF(P852="000","N/A",INDEX(B!$E$2:$E$126,MATCH(EF!P852,B!$A$2:$A$126,0))),B!$E$127)</f>
        <v>#N/A</v>
      </c>
    </row>
    <row r="853" spans="1:19" ht="15.75" customHeight="1">
      <c r="A853" s="23">
        <f>COUNTIF(A!$A$2:$A$1001,"&lt;="&amp;A!A853)</f>
        <v>0</v>
      </c>
      <c r="B853" s="24">
        <v>852</v>
      </c>
      <c r="C853" s="29" t="e">
        <f t="array" ref="C853">INDEX(A!$A$2:$A$1001,MATCH(EF!B853,EF!$A$2:$A$1001,0))</f>
        <v>#N/A</v>
      </c>
      <c r="D853" s="29" t="e">
        <f t="array" ref="D853">INDEX(A!$B$2:$B$1001,MATCH(EF!C853,A!$A$2:$A$1001,0))</f>
        <v>#N/A</v>
      </c>
      <c r="E853" s="29" t="e">
        <f t="array" ref="E853">INDEX(A!$C$2:$C$1001,MATCH(EF!C853,A!$A$2:$A$1001,0))</f>
        <v>#N/A</v>
      </c>
      <c r="F853" s="29" t="e">
        <f t="array" ref="F853">INDEX(A!$D$2:$D$1001,MATCH(EF!C853,A!$A$2:$A$1001,0))</f>
        <v>#N/A</v>
      </c>
      <c r="G853" s="29" t="e">
        <f t="array" ref="G853">INDEX(A!$E$2:$E$1001,MATCH(EF!C853,A!$A$2:$A$1001,0))</f>
        <v>#N/A</v>
      </c>
      <c r="H853" s="29" t="e">
        <f t="array" ref="H853">INDEX(A!$F$2:$F$1001,MATCH(EF!C853,A!$A$2:$A$1001,0))</f>
        <v>#N/A</v>
      </c>
      <c r="I853" s="29" t="e">
        <f t="array" ref="I853">INDEX(A!$G$2:$G$1001,MATCH(EF!C853,A!$A$2:$A$1001,0))</f>
        <v>#N/A</v>
      </c>
      <c r="J853" s="29" t="e">
        <f t="array" ref="J853">INDEX(A!$H$2:$H$1001,MATCH(EF!C853,A!$A$2:$A$1001,0))</f>
        <v>#N/A</v>
      </c>
      <c r="K853" s="29" t="e">
        <f t="array" ref="K853">INDEX(A!$I$2:$I$1001,MATCH(EF!C853,A!$A$2:$A$1001,0))</f>
        <v>#N/A</v>
      </c>
      <c r="L853" s="29" t="e">
        <f t="array" ref="L853">INDEX(A!$J$2:$J$1001,MATCH(EF!C853,A!$A$2:$A$1001,0))</f>
        <v>#N/A</v>
      </c>
      <c r="M853" s="29" t="e">
        <f t="array" ref="M853">INDEX(A!$K$2:$K$1001,MATCH(EF!C853,A!$A$2:$A$1001,0))</f>
        <v>#N/A</v>
      </c>
      <c r="N853" s="29" t="e">
        <f t="array" ref="N853">INDEX(A!$L$2:$L$1001,MATCH(EF!C853,A!$A$2:$A$1001,0))</f>
        <v>#N/A</v>
      </c>
      <c r="O853" s="30" t="e">
        <f t="shared" si="6"/>
        <v>#N/A</v>
      </c>
      <c r="P853" s="30" t="e">
        <f t="shared" si="7"/>
        <v>#N/A</v>
      </c>
      <c r="Q853" s="30" t="e">
        <f t="array" ref="Q853">IF(O853="7",IF(P853="000","Sin región al ser un intermunicipal",INDEX(B!$C$2:$C$126,MATCH(EF!P853,B!$A$2:$A$126,0))),"Sin región al ser un ente Estatal")</f>
        <v>#N/A</v>
      </c>
      <c r="R853" s="31" t="e">
        <f t="array" ref="R853">IF(O853="7",IF(P853="000","N/A",INDEX(B!$D$2:$D$126,MATCH(EF!P853,B!$A$2:$A$126,0))),B!$D$127)</f>
        <v>#N/A</v>
      </c>
      <c r="S853" s="31" t="e">
        <f t="array" ref="S853">IF(O853="7",IF(P853="000","N/A",INDEX(B!$E$2:$E$126,MATCH(EF!P853,B!$A$2:$A$126,0))),B!$E$127)</f>
        <v>#N/A</v>
      </c>
    </row>
    <row r="854" spans="1:19" ht="15.75" customHeight="1">
      <c r="A854" s="23">
        <f>COUNTIF(A!$A$2:$A$1001,"&lt;="&amp;A!A854)</f>
        <v>0</v>
      </c>
      <c r="B854" s="24">
        <v>853</v>
      </c>
      <c r="C854" s="29" t="e">
        <f t="array" ref="C854">INDEX(A!$A$2:$A$1001,MATCH(EF!B854,EF!$A$2:$A$1001,0))</f>
        <v>#N/A</v>
      </c>
      <c r="D854" s="29" t="e">
        <f t="array" ref="D854">INDEX(A!$B$2:$B$1001,MATCH(EF!C854,A!$A$2:$A$1001,0))</f>
        <v>#N/A</v>
      </c>
      <c r="E854" s="29" t="e">
        <f t="array" ref="E854">INDEX(A!$C$2:$C$1001,MATCH(EF!C854,A!$A$2:$A$1001,0))</f>
        <v>#N/A</v>
      </c>
      <c r="F854" s="29" t="e">
        <f t="array" ref="F854">INDEX(A!$D$2:$D$1001,MATCH(EF!C854,A!$A$2:$A$1001,0))</f>
        <v>#N/A</v>
      </c>
      <c r="G854" s="29" t="e">
        <f t="array" ref="G854">INDEX(A!$E$2:$E$1001,MATCH(EF!C854,A!$A$2:$A$1001,0))</f>
        <v>#N/A</v>
      </c>
      <c r="H854" s="29" t="e">
        <f t="array" ref="H854">INDEX(A!$F$2:$F$1001,MATCH(EF!C854,A!$A$2:$A$1001,0))</f>
        <v>#N/A</v>
      </c>
      <c r="I854" s="29" t="e">
        <f t="array" ref="I854">INDEX(A!$G$2:$G$1001,MATCH(EF!C854,A!$A$2:$A$1001,0))</f>
        <v>#N/A</v>
      </c>
      <c r="J854" s="29" t="e">
        <f t="array" ref="J854">INDEX(A!$H$2:$H$1001,MATCH(EF!C854,A!$A$2:$A$1001,0))</f>
        <v>#N/A</v>
      </c>
      <c r="K854" s="29" t="e">
        <f t="array" ref="K854">INDEX(A!$I$2:$I$1001,MATCH(EF!C854,A!$A$2:$A$1001,0))</f>
        <v>#N/A</v>
      </c>
      <c r="L854" s="29" t="e">
        <f t="array" ref="L854">INDEX(A!$J$2:$J$1001,MATCH(EF!C854,A!$A$2:$A$1001,0))</f>
        <v>#N/A</v>
      </c>
      <c r="M854" s="29" t="e">
        <f t="array" ref="M854">INDEX(A!$K$2:$K$1001,MATCH(EF!C854,A!$A$2:$A$1001,0))</f>
        <v>#N/A</v>
      </c>
      <c r="N854" s="29" t="e">
        <f t="array" ref="N854">INDEX(A!$L$2:$L$1001,MATCH(EF!C854,A!$A$2:$A$1001,0))</f>
        <v>#N/A</v>
      </c>
      <c r="O854" s="30" t="e">
        <f t="shared" si="6"/>
        <v>#N/A</v>
      </c>
      <c r="P854" s="30" t="e">
        <f t="shared" si="7"/>
        <v>#N/A</v>
      </c>
      <c r="Q854" s="30" t="e">
        <f t="array" ref="Q854">IF(O854="7",IF(P854="000","Sin región al ser un intermunicipal",INDEX(B!$C$2:$C$126,MATCH(EF!P854,B!$A$2:$A$126,0))),"Sin región al ser un ente Estatal")</f>
        <v>#N/A</v>
      </c>
      <c r="R854" s="31" t="e">
        <f t="array" ref="R854">IF(O854="7",IF(P854="000","N/A",INDEX(B!$D$2:$D$126,MATCH(EF!P854,B!$A$2:$A$126,0))),B!$D$127)</f>
        <v>#N/A</v>
      </c>
      <c r="S854" s="31" t="e">
        <f t="array" ref="S854">IF(O854="7",IF(P854="000","N/A",INDEX(B!$E$2:$E$126,MATCH(EF!P854,B!$A$2:$A$126,0))),B!$E$127)</f>
        <v>#N/A</v>
      </c>
    </row>
    <row r="855" spans="1:19" ht="15.75" customHeight="1">
      <c r="A855" s="23">
        <f>COUNTIF(A!$A$2:$A$1001,"&lt;="&amp;A!A855)</f>
        <v>0</v>
      </c>
      <c r="B855" s="24">
        <v>854</v>
      </c>
      <c r="C855" s="29" t="e">
        <f t="array" ref="C855">INDEX(A!$A$2:$A$1001,MATCH(EF!B855,EF!$A$2:$A$1001,0))</f>
        <v>#N/A</v>
      </c>
      <c r="D855" s="29" t="e">
        <f t="array" ref="D855">INDEX(A!$B$2:$B$1001,MATCH(EF!C855,A!$A$2:$A$1001,0))</f>
        <v>#N/A</v>
      </c>
      <c r="E855" s="29" t="e">
        <f t="array" ref="E855">INDEX(A!$C$2:$C$1001,MATCH(EF!C855,A!$A$2:$A$1001,0))</f>
        <v>#N/A</v>
      </c>
      <c r="F855" s="29" t="e">
        <f t="array" ref="F855">INDEX(A!$D$2:$D$1001,MATCH(EF!C855,A!$A$2:$A$1001,0))</f>
        <v>#N/A</v>
      </c>
      <c r="G855" s="29" t="e">
        <f t="array" ref="G855">INDEX(A!$E$2:$E$1001,MATCH(EF!C855,A!$A$2:$A$1001,0))</f>
        <v>#N/A</v>
      </c>
      <c r="H855" s="29" t="e">
        <f t="array" ref="H855">INDEX(A!$F$2:$F$1001,MATCH(EF!C855,A!$A$2:$A$1001,0))</f>
        <v>#N/A</v>
      </c>
      <c r="I855" s="29" t="e">
        <f t="array" ref="I855">INDEX(A!$G$2:$G$1001,MATCH(EF!C855,A!$A$2:$A$1001,0))</f>
        <v>#N/A</v>
      </c>
      <c r="J855" s="29" t="e">
        <f t="array" ref="J855">INDEX(A!$H$2:$H$1001,MATCH(EF!C855,A!$A$2:$A$1001,0))</f>
        <v>#N/A</v>
      </c>
      <c r="K855" s="29" t="e">
        <f t="array" ref="K855">INDEX(A!$I$2:$I$1001,MATCH(EF!C855,A!$A$2:$A$1001,0))</f>
        <v>#N/A</v>
      </c>
      <c r="L855" s="29" t="e">
        <f t="array" ref="L855">INDEX(A!$J$2:$J$1001,MATCH(EF!C855,A!$A$2:$A$1001,0))</f>
        <v>#N/A</v>
      </c>
      <c r="M855" s="29" t="e">
        <f t="array" ref="M855">INDEX(A!$K$2:$K$1001,MATCH(EF!C855,A!$A$2:$A$1001,0))</f>
        <v>#N/A</v>
      </c>
      <c r="N855" s="29" t="e">
        <f t="array" ref="N855">INDEX(A!$L$2:$L$1001,MATCH(EF!C855,A!$A$2:$A$1001,0))</f>
        <v>#N/A</v>
      </c>
      <c r="O855" s="30" t="e">
        <f t="shared" si="6"/>
        <v>#N/A</v>
      </c>
      <c r="P855" s="30" t="e">
        <f t="shared" si="7"/>
        <v>#N/A</v>
      </c>
      <c r="Q855" s="30" t="e">
        <f t="array" ref="Q855">IF(O855="7",IF(P855="000","Sin región al ser un intermunicipal",INDEX(B!$C$2:$C$126,MATCH(EF!P855,B!$A$2:$A$126,0))),"Sin región al ser un ente Estatal")</f>
        <v>#N/A</v>
      </c>
      <c r="R855" s="31" t="e">
        <f t="array" ref="R855">IF(O855="7",IF(P855="000","N/A",INDEX(B!$D$2:$D$126,MATCH(EF!P855,B!$A$2:$A$126,0))),B!$D$127)</f>
        <v>#N/A</v>
      </c>
      <c r="S855" s="31" t="e">
        <f t="array" ref="S855">IF(O855="7",IF(P855="000","N/A",INDEX(B!$E$2:$E$126,MATCH(EF!P855,B!$A$2:$A$126,0))),B!$E$127)</f>
        <v>#N/A</v>
      </c>
    </row>
    <row r="856" spans="1:19" ht="15.75" customHeight="1">
      <c r="A856" s="23">
        <f>COUNTIF(A!$A$2:$A$1001,"&lt;="&amp;A!A856)</f>
        <v>0</v>
      </c>
      <c r="B856" s="24">
        <v>855</v>
      </c>
      <c r="C856" s="29" t="e">
        <f t="array" ref="C856">INDEX(A!$A$2:$A$1001,MATCH(EF!B856,EF!$A$2:$A$1001,0))</f>
        <v>#N/A</v>
      </c>
      <c r="D856" s="29" t="e">
        <f t="array" ref="D856">INDEX(A!$B$2:$B$1001,MATCH(EF!C856,A!$A$2:$A$1001,0))</f>
        <v>#N/A</v>
      </c>
      <c r="E856" s="29" t="e">
        <f t="array" ref="E856">INDEX(A!$C$2:$C$1001,MATCH(EF!C856,A!$A$2:$A$1001,0))</f>
        <v>#N/A</v>
      </c>
      <c r="F856" s="29" t="e">
        <f t="array" ref="F856">INDEX(A!$D$2:$D$1001,MATCH(EF!C856,A!$A$2:$A$1001,0))</f>
        <v>#N/A</v>
      </c>
      <c r="G856" s="29" t="e">
        <f t="array" ref="G856">INDEX(A!$E$2:$E$1001,MATCH(EF!C856,A!$A$2:$A$1001,0))</f>
        <v>#N/A</v>
      </c>
      <c r="H856" s="29" t="e">
        <f t="array" ref="H856">INDEX(A!$F$2:$F$1001,MATCH(EF!C856,A!$A$2:$A$1001,0))</f>
        <v>#N/A</v>
      </c>
      <c r="I856" s="29" t="e">
        <f t="array" ref="I856">INDEX(A!$G$2:$G$1001,MATCH(EF!C856,A!$A$2:$A$1001,0))</f>
        <v>#N/A</v>
      </c>
      <c r="J856" s="29" t="e">
        <f t="array" ref="J856">INDEX(A!$H$2:$H$1001,MATCH(EF!C856,A!$A$2:$A$1001,0))</f>
        <v>#N/A</v>
      </c>
      <c r="K856" s="29" t="e">
        <f t="array" ref="K856">INDEX(A!$I$2:$I$1001,MATCH(EF!C856,A!$A$2:$A$1001,0))</f>
        <v>#N/A</v>
      </c>
      <c r="L856" s="29" t="e">
        <f t="array" ref="L856">INDEX(A!$J$2:$J$1001,MATCH(EF!C856,A!$A$2:$A$1001,0))</f>
        <v>#N/A</v>
      </c>
      <c r="M856" s="29" t="e">
        <f t="array" ref="M856">INDEX(A!$K$2:$K$1001,MATCH(EF!C856,A!$A$2:$A$1001,0))</f>
        <v>#N/A</v>
      </c>
      <c r="N856" s="29" t="e">
        <f t="array" ref="N856">INDEX(A!$L$2:$L$1001,MATCH(EF!C856,A!$A$2:$A$1001,0))</f>
        <v>#N/A</v>
      </c>
      <c r="O856" s="30" t="e">
        <f t="shared" si="6"/>
        <v>#N/A</v>
      </c>
      <c r="P856" s="30" t="e">
        <f t="shared" si="7"/>
        <v>#N/A</v>
      </c>
      <c r="Q856" s="30" t="e">
        <f t="array" ref="Q856">IF(O856="7",IF(P856="000","Sin región al ser un intermunicipal",INDEX(B!$C$2:$C$126,MATCH(EF!P856,B!$A$2:$A$126,0))),"Sin región al ser un ente Estatal")</f>
        <v>#N/A</v>
      </c>
      <c r="R856" s="31" t="e">
        <f t="array" ref="R856">IF(O856="7",IF(P856="000","N/A",INDEX(B!$D$2:$D$126,MATCH(EF!P856,B!$A$2:$A$126,0))),B!$D$127)</f>
        <v>#N/A</v>
      </c>
      <c r="S856" s="31" t="e">
        <f t="array" ref="S856">IF(O856="7",IF(P856="000","N/A",INDEX(B!$E$2:$E$126,MATCH(EF!P856,B!$A$2:$A$126,0))),B!$E$127)</f>
        <v>#N/A</v>
      </c>
    </row>
    <row r="857" spans="1:19" ht="15.75" customHeight="1">
      <c r="A857" s="23">
        <f>COUNTIF(A!$A$2:$A$1001,"&lt;="&amp;A!A857)</f>
        <v>0</v>
      </c>
      <c r="B857" s="24">
        <v>856</v>
      </c>
      <c r="C857" s="29" t="e">
        <f t="array" ref="C857">INDEX(A!$A$2:$A$1001,MATCH(EF!B857,EF!$A$2:$A$1001,0))</f>
        <v>#N/A</v>
      </c>
      <c r="D857" s="29" t="e">
        <f t="array" ref="D857">INDEX(A!$B$2:$B$1001,MATCH(EF!C857,A!$A$2:$A$1001,0))</f>
        <v>#N/A</v>
      </c>
      <c r="E857" s="29" t="e">
        <f t="array" ref="E857">INDEX(A!$C$2:$C$1001,MATCH(EF!C857,A!$A$2:$A$1001,0))</f>
        <v>#N/A</v>
      </c>
      <c r="F857" s="29" t="e">
        <f t="array" ref="F857">INDEX(A!$D$2:$D$1001,MATCH(EF!C857,A!$A$2:$A$1001,0))</f>
        <v>#N/A</v>
      </c>
      <c r="G857" s="29" t="e">
        <f t="array" ref="G857">INDEX(A!$E$2:$E$1001,MATCH(EF!C857,A!$A$2:$A$1001,0))</f>
        <v>#N/A</v>
      </c>
      <c r="H857" s="29" t="e">
        <f t="array" ref="H857">INDEX(A!$F$2:$F$1001,MATCH(EF!C857,A!$A$2:$A$1001,0))</f>
        <v>#N/A</v>
      </c>
      <c r="I857" s="29" t="e">
        <f t="array" ref="I857">INDEX(A!$G$2:$G$1001,MATCH(EF!C857,A!$A$2:$A$1001,0))</f>
        <v>#N/A</v>
      </c>
      <c r="J857" s="29" t="e">
        <f t="array" ref="J857">INDEX(A!$H$2:$H$1001,MATCH(EF!C857,A!$A$2:$A$1001,0))</f>
        <v>#N/A</v>
      </c>
      <c r="K857" s="29" t="e">
        <f t="array" ref="K857">INDEX(A!$I$2:$I$1001,MATCH(EF!C857,A!$A$2:$A$1001,0))</f>
        <v>#N/A</v>
      </c>
      <c r="L857" s="29" t="e">
        <f t="array" ref="L857">INDEX(A!$J$2:$J$1001,MATCH(EF!C857,A!$A$2:$A$1001,0))</f>
        <v>#N/A</v>
      </c>
      <c r="M857" s="29" t="e">
        <f t="array" ref="M857">INDEX(A!$K$2:$K$1001,MATCH(EF!C857,A!$A$2:$A$1001,0))</f>
        <v>#N/A</v>
      </c>
      <c r="N857" s="29" t="e">
        <f t="array" ref="N857">INDEX(A!$L$2:$L$1001,MATCH(EF!C857,A!$A$2:$A$1001,0))</f>
        <v>#N/A</v>
      </c>
      <c r="O857" s="30" t="e">
        <f t="shared" si="6"/>
        <v>#N/A</v>
      </c>
      <c r="P857" s="30" t="e">
        <f t="shared" si="7"/>
        <v>#N/A</v>
      </c>
      <c r="Q857" s="30" t="e">
        <f t="array" ref="Q857">IF(O857="7",IF(P857="000","Sin región al ser un intermunicipal",INDEX(B!$C$2:$C$126,MATCH(EF!P857,B!$A$2:$A$126,0))),"Sin región al ser un ente Estatal")</f>
        <v>#N/A</v>
      </c>
      <c r="R857" s="31" t="e">
        <f t="array" ref="R857">IF(O857="7",IF(P857="000","N/A",INDEX(B!$D$2:$D$126,MATCH(EF!P857,B!$A$2:$A$126,0))),B!$D$127)</f>
        <v>#N/A</v>
      </c>
      <c r="S857" s="31" t="e">
        <f t="array" ref="S857">IF(O857="7",IF(P857="000","N/A",INDEX(B!$E$2:$E$126,MATCH(EF!P857,B!$A$2:$A$126,0))),B!$E$127)</f>
        <v>#N/A</v>
      </c>
    </row>
    <row r="858" spans="1:19" ht="15.75" customHeight="1">
      <c r="A858" s="23">
        <f>COUNTIF(A!$A$2:$A$1001,"&lt;="&amp;A!A858)</f>
        <v>0</v>
      </c>
      <c r="B858" s="24">
        <v>857</v>
      </c>
      <c r="C858" s="29" t="e">
        <f t="array" ref="C858">INDEX(A!$A$2:$A$1001,MATCH(EF!B858,EF!$A$2:$A$1001,0))</f>
        <v>#N/A</v>
      </c>
      <c r="D858" s="29" t="e">
        <f t="array" ref="D858">INDEX(A!$B$2:$B$1001,MATCH(EF!C858,A!$A$2:$A$1001,0))</f>
        <v>#N/A</v>
      </c>
      <c r="E858" s="29" t="e">
        <f t="array" ref="E858">INDEX(A!$C$2:$C$1001,MATCH(EF!C858,A!$A$2:$A$1001,0))</f>
        <v>#N/A</v>
      </c>
      <c r="F858" s="29" t="e">
        <f t="array" ref="F858">INDEX(A!$D$2:$D$1001,MATCH(EF!C858,A!$A$2:$A$1001,0))</f>
        <v>#N/A</v>
      </c>
      <c r="G858" s="29" t="e">
        <f t="array" ref="G858">INDEX(A!$E$2:$E$1001,MATCH(EF!C858,A!$A$2:$A$1001,0))</f>
        <v>#N/A</v>
      </c>
      <c r="H858" s="29" t="e">
        <f t="array" ref="H858">INDEX(A!$F$2:$F$1001,MATCH(EF!C858,A!$A$2:$A$1001,0))</f>
        <v>#N/A</v>
      </c>
      <c r="I858" s="29" t="e">
        <f t="array" ref="I858">INDEX(A!$G$2:$G$1001,MATCH(EF!C858,A!$A$2:$A$1001,0))</f>
        <v>#N/A</v>
      </c>
      <c r="J858" s="29" t="e">
        <f t="array" ref="J858">INDEX(A!$H$2:$H$1001,MATCH(EF!C858,A!$A$2:$A$1001,0))</f>
        <v>#N/A</v>
      </c>
      <c r="K858" s="29" t="e">
        <f t="array" ref="K858">INDEX(A!$I$2:$I$1001,MATCH(EF!C858,A!$A$2:$A$1001,0))</f>
        <v>#N/A</v>
      </c>
      <c r="L858" s="29" t="e">
        <f t="array" ref="L858">INDEX(A!$J$2:$J$1001,MATCH(EF!C858,A!$A$2:$A$1001,0))</f>
        <v>#N/A</v>
      </c>
      <c r="M858" s="29" t="e">
        <f t="array" ref="M858">INDEX(A!$K$2:$K$1001,MATCH(EF!C858,A!$A$2:$A$1001,0))</f>
        <v>#N/A</v>
      </c>
      <c r="N858" s="29" t="e">
        <f t="array" ref="N858">INDEX(A!$L$2:$L$1001,MATCH(EF!C858,A!$A$2:$A$1001,0))</f>
        <v>#N/A</v>
      </c>
      <c r="O858" s="30" t="e">
        <f t="shared" si="6"/>
        <v>#N/A</v>
      </c>
      <c r="P858" s="30" t="e">
        <f t="shared" si="7"/>
        <v>#N/A</v>
      </c>
      <c r="Q858" s="30" t="e">
        <f t="array" ref="Q858">IF(O858="7",IF(P858="000","Sin región al ser un intermunicipal",INDEX(B!$C$2:$C$126,MATCH(EF!P858,B!$A$2:$A$126,0))),"Sin región al ser un ente Estatal")</f>
        <v>#N/A</v>
      </c>
      <c r="R858" s="31" t="e">
        <f t="array" ref="R858">IF(O858="7",IF(P858="000","N/A",INDEX(B!$D$2:$D$126,MATCH(EF!P858,B!$A$2:$A$126,0))),B!$D$127)</f>
        <v>#N/A</v>
      </c>
      <c r="S858" s="31" t="e">
        <f t="array" ref="S858">IF(O858="7",IF(P858="000","N/A",INDEX(B!$E$2:$E$126,MATCH(EF!P858,B!$A$2:$A$126,0))),B!$E$127)</f>
        <v>#N/A</v>
      </c>
    </row>
    <row r="859" spans="1:19" ht="15.75" customHeight="1">
      <c r="A859" s="23">
        <f>COUNTIF(A!$A$2:$A$1001,"&lt;="&amp;A!A859)</f>
        <v>0</v>
      </c>
      <c r="B859" s="24">
        <v>858</v>
      </c>
      <c r="C859" s="29" t="e">
        <f t="array" ref="C859">INDEX(A!$A$2:$A$1001,MATCH(EF!B859,EF!$A$2:$A$1001,0))</f>
        <v>#N/A</v>
      </c>
      <c r="D859" s="29" t="e">
        <f t="array" ref="D859">INDEX(A!$B$2:$B$1001,MATCH(EF!C859,A!$A$2:$A$1001,0))</f>
        <v>#N/A</v>
      </c>
      <c r="E859" s="29" t="e">
        <f t="array" ref="E859">INDEX(A!$C$2:$C$1001,MATCH(EF!C859,A!$A$2:$A$1001,0))</f>
        <v>#N/A</v>
      </c>
      <c r="F859" s="29" t="e">
        <f t="array" ref="F859">INDEX(A!$D$2:$D$1001,MATCH(EF!C859,A!$A$2:$A$1001,0))</f>
        <v>#N/A</v>
      </c>
      <c r="G859" s="29" t="e">
        <f t="array" ref="G859">INDEX(A!$E$2:$E$1001,MATCH(EF!C859,A!$A$2:$A$1001,0))</f>
        <v>#N/A</v>
      </c>
      <c r="H859" s="29" t="e">
        <f t="array" ref="H859">INDEX(A!$F$2:$F$1001,MATCH(EF!C859,A!$A$2:$A$1001,0))</f>
        <v>#N/A</v>
      </c>
      <c r="I859" s="29" t="e">
        <f t="array" ref="I859">INDEX(A!$G$2:$G$1001,MATCH(EF!C859,A!$A$2:$A$1001,0))</f>
        <v>#N/A</v>
      </c>
      <c r="J859" s="29" t="e">
        <f t="array" ref="J859">INDEX(A!$H$2:$H$1001,MATCH(EF!C859,A!$A$2:$A$1001,0))</f>
        <v>#N/A</v>
      </c>
      <c r="K859" s="29" t="e">
        <f t="array" ref="K859">INDEX(A!$I$2:$I$1001,MATCH(EF!C859,A!$A$2:$A$1001,0))</f>
        <v>#N/A</v>
      </c>
      <c r="L859" s="29" t="e">
        <f t="array" ref="L859">INDEX(A!$J$2:$J$1001,MATCH(EF!C859,A!$A$2:$A$1001,0))</f>
        <v>#N/A</v>
      </c>
      <c r="M859" s="29" t="e">
        <f t="array" ref="M859">INDEX(A!$K$2:$K$1001,MATCH(EF!C859,A!$A$2:$A$1001,0))</f>
        <v>#N/A</v>
      </c>
      <c r="N859" s="29" t="e">
        <f t="array" ref="N859">INDEX(A!$L$2:$L$1001,MATCH(EF!C859,A!$A$2:$A$1001,0))</f>
        <v>#N/A</v>
      </c>
      <c r="O859" s="30" t="e">
        <f t="shared" si="6"/>
        <v>#N/A</v>
      </c>
      <c r="P859" s="30" t="e">
        <f t="shared" si="7"/>
        <v>#N/A</v>
      </c>
      <c r="Q859" s="30" t="e">
        <f t="array" ref="Q859">IF(O859="7",IF(P859="000","Sin región al ser un intermunicipal",INDEX(B!$C$2:$C$126,MATCH(EF!P859,B!$A$2:$A$126,0))),"Sin región al ser un ente Estatal")</f>
        <v>#N/A</v>
      </c>
      <c r="R859" s="31" t="e">
        <f t="array" ref="R859">IF(O859="7",IF(P859="000","N/A",INDEX(B!$D$2:$D$126,MATCH(EF!P859,B!$A$2:$A$126,0))),B!$D$127)</f>
        <v>#N/A</v>
      </c>
      <c r="S859" s="31" t="e">
        <f t="array" ref="S859">IF(O859="7",IF(P859="000","N/A",INDEX(B!$E$2:$E$126,MATCH(EF!P859,B!$A$2:$A$126,0))),B!$E$127)</f>
        <v>#N/A</v>
      </c>
    </row>
    <row r="860" spans="1:19" ht="15.75" customHeight="1">
      <c r="A860" s="23">
        <f>COUNTIF(A!$A$2:$A$1001,"&lt;="&amp;A!A860)</f>
        <v>0</v>
      </c>
      <c r="B860" s="24">
        <v>859</v>
      </c>
      <c r="C860" s="29" t="e">
        <f t="array" ref="C860">INDEX(A!$A$2:$A$1001,MATCH(EF!B860,EF!$A$2:$A$1001,0))</f>
        <v>#N/A</v>
      </c>
      <c r="D860" s="29" t="e">
        <f t="array" ref="D860">INDEX(A!$B$2:$B$1001,MATCH(EF!C860,A!$A$2:$A$1001,0))</f>
        <v>#N/A</v>
      </c>
      <c r="E860" s="29" t="e">
        <f t="array" ref="E860">INDEX(A!$C$2:$C$1001,MATCH(EF!C860,A!$A$2:$A$1001,0))</f>
        <v>#N/A</v>
      </c>
      <c r="F860" s="29" t="e">
        <f t="array" ref="F860">INDEX(A!$D$2:$D$1001,MATCH(EF!C860,A!$A$2:$A$1001,0))</f>
        <v>#N/A</v>
      </c>
      <c r="G860" s="29" t="e">
        <f t="array" ref="G860">INDEX(A!$E$2:$E$1001,MATCH(EF!C860,A!$A$2:$A$1001,0))</f>
        <v>#N/A</v>
      </c>
      <c r="H860" s="29" t="e">
        <f t="array" ref="H860">INDEX(A!$F$2:$F$1001,MATCH(EF!C860,A!$A$2:$A$1001,0))</f>
        <v>#N/A</v>
      </c>
      <c r="I860" s="29" t="e">
        <f t="array" ref="I860">INDEX(A!$G$2:$G$1001,MATCH(EF!C860,A!$A$2:$A$1001,0))</f>
        <v>#N/A</v>
      </c>
      <c r="J860" s="29" t="e">
        <f t="array" ref="J860">INDEX(A!$H$2:$H$1001,MATCH(EF!C860,A!$A$2:$A$1001,0))</f>
        <v>#N/A</v>
      </c>
      <c r="K860" s="29" t="e">
        <f t="array" ref="K860">INDEX(A!$I$2:$I$1001,MATCH(EF!C860,A!$A$2:$A$1001,0))</f>
        <v>#N/A</v>
      </c>
      <c r="L860" s="29" t="e">
        <f t="array" ref="L860">INDEX(A!$J$2:$J$1001,MATCH(EF!C860,A!$A$2:$A$1001,0))</f>
        <v>#N/A</v>
      </c>
      <c r="M860" s="29" t="e">
        <f t="array" ref="M860">INDEX(A!$K$2:$K$1001,MATCH(EF!C860,A!$A$2:$A$1001,0))</f>
        <v>#N/A</v>
      </c>
      <c r="N860" s="29" t="e">
        <f t="array" ref="N860">INDEX(A!$L$2:$L$1001,MATCH(EF!C860,A!$A$2:$A$1001,0))</f>
        <v>#N/A</v>
      </c>
      <c r="O860" s="30" t="e">
        <f t="shared" si="6"/>
        <v>#N/A</v>
      </c>
      <c r="P860" s="30" t="e">
        <f t="shared" si="7"/>
        <v>#N/A</v>
      </c>
      <c r="Q860" s="30" t="e">
        <f t="array" ref="Q860">IF(O860="7",IF(P860="000","Sin región al ser un intermunicipal",INDEX(B!$C$2:$C$126,MATCH(EF!P860,B!$A$2:$A$126,0))),"Sin región al ser un ente Estatal")</f>
        <v>#N/A</v>
      </c>
      <c r="R860" s="31" t="e">
        <f t="array" ref="R860">IF(O860="7",IF(P860="000","N/A",INDEX(B!$D$2:$D$126,MATCH(EF!P860,B!$A$2:$A$126,0))),B!$D$127)</f>
        <v>#N/A</v>
      </c>
      <c r="S860" s="31" t="e">
        <f t="array" ref="S860">IF(O860="7",IF(P860="000","N/A",INDEX(B!$E$2:$E$126,MATCH(EF!P860,B!$A$2:$A$126,0))),B!$E$127)</f>
        <v>#N/A</v>
      </c>
    </row>
    <row r="861" spans="1:19" ht="15.75" customHeight="1">
      <c r="A861" s="23">
        <f>COUNTIF(A!$A$2:$A$1001,"&lt;="&amp;A!A861)</f>
        <v>0</v>
      </c>
      <c r="B861" s="24">
        <v>860</v>
      </c>
      <c r="C861" s="29" t="e">
        <f t="array" ref="C861">INDEX(A!$A$2:$A$1001,MATCH(EF!B861,EF!$A$2:$A$1001,0))</f>
        <v>#N/A</v>
      </c>
      <c r="D861" s="29" t="e">
        <f t="array" ref="D861">INDEX(A!$B$2:$B$1001,MATCH(EF!C861,A!$A$2:$A$1001,0))</f>
        <v>#N/A</v>
      </c>
      <c r="E861" s="29" t="e">
        <f t="array" ref="E861">INDEX(A!$C$2:$C$1001,MATCH(EF!C861,A!$A$2:$A$1001,0))</f>
        <v>#N/A</v>
      </c>
      <c r="F861" s="29" t="e">
        <f t="array" ref="F861">INDEX(A!$D$2:$D$1001,MATCH(EF!C861,A!$A$2:$A$1001,0))</f>
        <v>#N/A</v>
      </c>
      <c r="G861" s="29" t="e">
        <f t="array" ref="G861">INDEX(A!$E$2:$E$1001,MATCH(EF!C861,A!$A$2:$A$1001,0))</f>
        <v>#N/A</v>
      </c>
      <c r="H861" s="29" t="e">
        <f t="array" ref="H861">INDEX(A!$F$2:$F$1001,MATCH(EF!C861,A!$A$2:$A$1001,0))</f>
        <v>#N/A</v>
      </c>
      <c r="I861" s="29" t="e">
        <f t="array" ref="I861">INDEX(A!$G$2:$G$1001,MATCH(EF!C861,A!$A$2:$A$1001,0))</f>
        <v>#N/A</v>
      </c>
      <c r="J861" s="29" t="e">
        <f t="array" ref="J861">INDEX(A!$H$2:$H$1001,MATCH(EF!C861,A!$A$2:$A$1001,0))</f>
        <v>#N/A</v>
      </c>
      <c r="K861" s="29" t="e">
        <f t="array" ref="K861">INDEX(A!$I$2:$I$1001,MATCH(EF!C861,A!$A$2:$A$1001,0))</f>
        <v>#N/A</v>
      </c>
      <c r="L861" s="29" t="e">
        <f t="array" ref="L861">INDEX(A!$J$2:$J$1001,MATCH(EF!C861,A!$A$2:$A$1001,0))</f>
        <v>#N/A</v>
      </c>
      <c r="M861" s="29" t="e">
        <f t="array" ref="M861">INDEX(A!$K$2:$K$1001,MATCH(EF!C861,A!$A$2:$A$1001,0))</f>
        <v>#N/A</v>
      </c>
      <c r="N861" s="29" t="e">
        <f t="array" ref="N861">INDEX(A!$L$2:$L$1001,MATCH(EF!C861,A!$A$2:$A$1001,0))</f>
        <v>#N/A</v>
      </c>
      <c r="O861" s="30" t="e">
        <f t="shared" si="6"/>
        <v>#N/A</v>
      </c>
      <c r="P861" s="30" t="e">
        <f t="shared" si="7"/>
        <v>#N/A</v>
      </c>
      <c r="Q861" s="30" t="e">
        <f t="array" ref="Q861">IF(O861="7",IF(P861="000","Sin región al ser un intermunicipal",INDEX(B!$C$2:$C$126,MATCH(EF!P861,B!$A$2:$A$126,0))),"Sin región al ser un ente Estatal")</f>
        <v>#N/A</v>
      </c>
      <c r="R861" s="31" t="e">
        <f t="array" ref="R861">IF(O861="7",IF(P861="000","N/A",INDEX(B!$D$2:$D$126,MATCH(EF!P861,B!$A$2:$A$126,0))),B!$D$127)</f>
        <v>#N/A</v>
      </c>
      <c r="S861" s="31" t="e">
        <f t="array" ref="S861">IF(O861="7",IF(P861="000","N/A",INDEX(B!$E$2:$E$126,MATCH(EF!P861,B!$A$2:$A$126,0))),B!$E$127)</f>
        <v>#N/A</v>
      </c>
    </row>
    <row r="862" spans="1:19" ht="15.75" customHeight="1">
      <c r="A862" s="23">
        <f>COUNTIF(A!$A$2:$A$1001,"&lt;="&amp;A!A862)</f>
        <v>0</v>
      </c>
      <c r="B862" s="24">
        <v>861</v>
      </c>
      <c r="C862" s="29" t="e">
        <f t="array" ref="C862">INDEX(A!$A$2:$A$1001,MATCH(EF!B862,EF!$A$2:$A$1001,0))</f>
        <v>#N/A</v>
      </c>
      <c r="D862" s="29" t="e">
        <f t="array" ref="D862">INDEX(A!$B$2:$B$1001,MATCH(EF!C862,A!$A$2:$A$1001,0))</f>
        <v>#N/A</v>
      </c>
      <c r="E862" s="29" t="e">
        <f t="array" ref="E862">INDEX(A!$C$2:$C$1001,MATCH(EF!C862,A!$A$2:$A$1001,0))</f>
        <v>#N/A</v>
      </c>
      <c r="F862" s="29" t="e">
        <f t="array" ref="F862">INDEX(A!$D$2:$D$1001,MATCH(EF!C862,A!$A$2:$A$1001,0))</f>
        <v>#N/A</v>
      </c>
      <c r="G862" s="29" t="e">
        <f t="array" ref="G862">INDEX(A!$E$2:$E$1001,MATCH(EF!C862,A!$A$2:$A$1001,0))</f>
        <v>#N/A</v>
      </c>
      <c r="H862" s="29" t="e">
        <f t="array" ref="H862">INDEX(A!$F$2:$F$1001,MATCH(EF!C862,A!$A$2:$A$1001,0))</f>
        <v>#N/A</v>
      </c>
      <c r="I862" s="29" t="e">
        <f t="array" ref="I862">INDEX(A!$G$2:$G$1001,MATCH(EF!C862,A!$A$2:$A$1001,0))</f>
        <v>#N/A</v>
      </c>
      <c r="J862" s="29" t="e">
        <f t="array" ref="J862">INDEX(A!$H$2:$H$1001,MATCH(EF!C862,A!$A$2:$A$1001,0))</f>
        <v>#N/A</v>
      </c>
      <c r="K862" s="29" t="e">
        <f t="array" ref="K862">INDEX(A!$I$2:$I$1001,MATCH(EF!C862,A!$A$2:$A$1001,0))</f>
        <v>#N/A</v>
      </c>
      <c r="L862" s="29" t="e">
        <f t="array" ref="L862">INDEX(A!$J$2:$J$1001,MATCH(EF!C862,A!$A$2:$A$1001,0))</f>
        <v>#N/A</v>
      </c>
      <c r="M862" s="29" t="e">
        <f t="array" ref="M862">INDEX(A!$K$2:$K$1001,MATCH(EF!C862,A!$A$2:$A$1001,0))</f>
        <v>#N/A</v>
      </c>
      <c r="N862" s="29" t="e">
        <f t="array" ref="N862">INDEX(A!$L$2:$L$1001,MATCH(EF!C862,A!$A$2:$A$1001,0))</f>
        <v>#N/A</v>
      </c>
      <c r="O862" s="30" t="e">
        <f t="shared" si="6"/>
        <v>#N/A</v>
      </c>
      <c r="P862" s="30" t="e">
        <f t="shared" si="7"/>
        <v>#N/A</v>
      </c>
      <c r="Q862" s="30" t="e">
        <f t="array" ref="Q862">IF(O862="7",IF(P862="000","Sin región al ser un intermunicipal",INDEX(B!$C$2:$C$126,MATCH(EF!P862,B!$A$2:$A$126,0))),"Sin región al ser un ente Estatal")</f>
        <v>#N/A</v>
      </c>
      <c r="R862" s="31" t="e">
        <f t="array" ref="R862">IF(O862="7",IF(P862="000","N/A",INDEX(B!$D$2:$D$126,MATCH(EF!P862,B!$A$2:$A$126,0))),B!$D$127)</f>
        <v>#N/A</v>
      </c>
      <c r="S862" s="31" t="e">
        <f t="array" ref="S862">IF(O862="7",IF(P862="000","N/A",INDEX(B!$E$2:$E$126,MATCH(EF!P862,B!$A$2:$A$126,0))),B!$E$127)</f>
        <v>#N/A</v>
      </c>
    </row>
    <row r="863" spans="1:19" ht="15.75" customHeight="1">
      <c r="A863" s="23">
        <f>COUNTIF(A!$A$2:$A$1001,"&lt;="&amp;A!A863)</f>
        <v>0</v>
      </c>
      <c r="B863" s="24">
        <v>862</v>
      </c>
      <c r="C863" s="29" t="e">
        <f t="array" ref="C863">INDEX(A!$A$2:$A$1001,MATCH(EF!B863,EF!$A$2:$A$1001,0))</f>
        <v>#N/A</v>
      </c>
      <c r="D863" s="29" t="e">
        <f t="array" ref="D863">INDEX(A!$B$2:$B$1001,MATCH(EF!C863,A!$A$2:$A$1001,0))</f>
        <v>#N/A</v>
      </c>
      <c r="E863" s="29" t="e">
        <f t="array" ref="E863">INDEX(A!$C$2:$C$1001,MATCH(EF!C863,A!$A$2:$A$1001,0))</f>
        <v>#N/A</v>
      </c>
      <c r="F863" s="29" t="e">
        <f t="array" ref="F863">INDEX(A!$D$2:$D$1001,MATCH(EF!C863,A!$A$2:$A$1001,0))</f>
        <v>#N/A</v>
      </c>
      <c r="G863" s="29" t="e">
        <f t="array" ref="G863">INDEX(A!$E$2:$E$1001,MATCH(EF!C863,A!$A$2:$A$1001,0))</f>
        <v>#N/A</v>
      </c>
      <c r="H863" s="29" t="e">
        <f t="array" ref="H863">INDEX(A!$F$2:$F$1001,MATCH(EF!C863,A!$A$2:$A$1001,0))</f>
        <v>#N/A</v>
      </c>
      <c r="I863" s="29" t="e">
        <f t="array" ref="I863">INDEX(A!$G$2:$G$1001,MATCH(EF!C863,A!$A$2:$A$1001,0))</f>
        <v>#N/A</v>
      </c>
      <c r="J863" s="29" t="e">
        <f t="array" ref="J863">INDEX(A!$H$2:$H$1001,MATCH(EF!C863,A!$A$2:$A$1001,0))</f>
        <v>#N/A</v>
      </c>
      <c r="K863" s="29" t="e">
        <f t="array" ref="K863">INDEX(A!$I$2:$I$1001,MATCH(EF!C863,A!$A$2:$A$1001,0))</f>
        <v>#N/A</v>
      </c>
      <c r="L863" s="29" t="e">
        <f t="array" ref="L863">INDEX(A!$J$2:$J$1001,MATCH(EF!C863,A!$A$2:$A$1001,0))</f>
        <v>#N/A</v>
      </c>
      <c r="M863" s="29" t="e">
        <f t="array" ref="M863">INDEX(A!$K$2:$K$1001,MATCH(EF!C863,A!$A$2:$A$1001,0))</f>
        <v>#N/A</v>
      </c>
      <c r="N863" s="29" t="e">
        <f t="array" ref="N863">INDEX(A!$L$2:$L$1001,MATCH(EF!C863,A!$A$2:$A$1001,0))</f>
        <v>#N/A</v>
      </c>
      <c r="O863" s="30" t="e">
        <f t="shared" si="6"/>
        <v>#N/A</v>
      </c>
      <c r="P863" s="30" t="e">
        <f t="shared" si="7"/>
        <v>#N/A</v>
      </c>
      <c r="Q863" s="30" t="e">
        <f t="array" ref="Q863">IF(O863="7",IF(P863="000","Sin región al ser un intermunicipal",INDEX(B!$C$2:$C$126,MATCH(EF!P863,B!$A$2:$A$126,0))),"Sin región al ser un ente Estatal")</f>
        <v>#N/A</v>
      </c>
      <c r="R863" s="31" t="e">
        <f t="array" ref="R863">IF(O863="7",IF(P863="000","N/A",INDEX(B!$D$2:$D$126,MATCH(EF!P863,B!$A$2:$A$126,0))),B!$D$127)</f>
        <v>#N/A</v>
      </c>
      <c r="S863" s="31" t="e">
        <f t="array" ref="S863">IF(O863="7",IF(P863="000","N/A",INDEX(B!$E$2:$E$126,MATCH(EF!P863,B!$A$2:$A$126,0))),B!$E$127)</f>
        <v>#N/A</v>
      </c>
    </row>
    <row r="864" spans="1:19" ht="15.75" customHeight="1">
      <c r="A864" s="23">
        <f>COUNTIF(A!$A$2:$A$1001,"&lt;="&amp;A!A864)</f>
        <v>0</v>
      </c>
      <c r="B864" s="24">
        <v>863</v>
      </c>
      <c r="C864" s="29" t="e">
        <f t="array" ref="C864">INDEX(A!$A$2:$A$1001,MATCH(EF!B864,EF!$A$2:$A$1001,0))</f>
        <v>#N/A</v>
      </c>
      <c r="D864" s="29" t="e">
        <f t="array" ref="D864">INDEX(A!$B$2:$B$1001,MATCH(EF!C864,A!$A$2:$A$1001,0))</f>
        <v>#N/A</v>
      </c>
      <c r="E864" s="29" t="e">
        <f t="array" ref="E864">INDEX(A!$C$2:$C$1001,MATCH(EF!C864,A!$A$2:$A$1001,0))</f>
        <v>#N/A</v>
      </c>
      <c r="F864" s="29" t="e">
        <f t="array" ref="F864">INDEX(A!$D$2:$D$1001,MATCH(EF!C864,A!$A$2:$A$1001,0))</f>
        <v>#N/A</v>
      </c>
      <c r="G864" s="29" t="e">
        <f t="array" ref="G864">INDEX(A!$E$2:$E$1001,MATCH(EF!C864,A!$A$2:$A$1001,0))</f>
        <v>#N/A</v>
      </c>
      <c r="H864" s="29" t="e">
        <f t="array" ref="H864">INDEX(A!$F$2:$F$1001,MATCH(EF!C864,A!$A$2:$A$1001,0))</f>
        <v>#N/A</v>
      </c>
      <c r="I864" s="29" t="e">
        <f t="array" ref="I864">INDEX(A!$G$2:$G$1001,MATCH(EF!C864,A!$A$2:$A$1001,0))</f>
        <v>#N/A</v>
      </c>
      <c r="J864" s="29" t="e">
        <f t="array" ref="J864">INDEX(A!$H$2:$H$1001,MATCH(EF!C864,A!$A$2:$A$1001,0))</f>
        <v>#N/A</v>
      </c>
      <c r="K864" s="29" t="e">
        <f t="array" ref="K864">INDEX(A!$I$2:$I$1001,MATCH(EF!C864,A!$A$2:$A$1001,0))</f>
        <v>#N/A</v>
      </c>
      <c r="L864" s="29" t="e">
        <f t="array" ref="L864">INDEX(A!$J$2:$J$1001,MATCH(EF!C864,A!$A$2:$A$1001,0))</f>
        <v>#N/A</v>
      </c>
      <c r="M864" s="29" t="e">
        <f t="array" ref="M864">INDEX(A!$K$2:$K$1001,MATCH(EF!C864,A!$A$2:$A$1001,0))</f>
        <v>#N/A</v>
      </c>
      <c r="N864" s="29" t="e">
        <f t="array" ref="N864">INDEX(A!$L$2:$L$1001,MATCH(EF!C864,A!$A$2:$A$1001,0))</f>
        <v>#N/A</v>
      </c>
      <c r="O864" s="30" t="e">
        <f t="shared" si="6"/>
        <v>#N/A</v>
      </c>
      <c r="P864" s="30" t="e">
        <f t="shared" si="7"/>
        <v>#N/A</v>
      </c>
      <c r="Q864" s="30" t="e">
        <f t="array" ref="Q864">IF(O864="7",IF(P864="000","Sin región al ser un intermunicipal",INDEX(B!$C$2:$C$126,MATCH(EF!P864,B!$A$2:$A$126,0))),"Sin región al ser un ente Estatal")</f>
        <v>#N/A</v>
      </c>
      <c r="R864" s="31" t="e">
        <f t="array" ref="R864">IF(O864="7",IF(P864="000","N/A",INDEX(B!$D$2:$D$126,MATCH(EF!P864,B!$A$2:$A$126,0))),B!$D$127)</f>
        <v>#N/A</v>
      </c>
      <c r="S864" s="31" t="e">
        <f t="array" ref="S864">IF(O864="7",IF(P864="000","N/A",INDEX(B!$E$2:$E$126,MATCH(EF!P864,B!$A$2:$A$126,0))),B!$E$127)</f>
        <v>#N/A</v>
      </c>
    </row>
    <row r="865" spans="1:19" ht="15.75" customHeight="1">
      <c r="A865" s="23">
        <f>COUNTIF(A!$A$2:$A$1001,"&lt;="&amp;A!A865)</f>
        <v>0</v>
      </c>
      <c r="B865" s="24">
        <v>864</v>
      </c>
      <c r="C865" s="29" t="e">
        <f t="array" ref="C865">INDEX(A!$A$2:$A$1001,MATCH(EF!B865,EF!$A$2:$A$1001,0))</f>
        <v>#N/A</v>
      </c>
      <c r="D865" s="29" t="e">
        <f t="array" ref="D865">INDEX(A!$B$2:$B$1001,MATCH(EF!C865,A!$A$2:$A$1001,0))</f>
        <v>#N/A</v>
      </c>
      <c r="E865" s="29" t="e">
        <f t="array" ref="E865">INDEX(A!$C$2:$C$1001,MATCH(EF!C865,A!$A$2:$A$1001,0))</f>
        <v>#N/A</v>
      </c>
      <c r="F865" s="29" t="e">
        <f t="array" ref="F865">INDEX(A!$D$2:$D$1001,MATCH(EF!C865,A!$A$2:$A$1001,0))</f>
        <v>#N/A</v>
      </c>
      <c r="G865" s="29" t="e">
        <f t="array" ref="G865">INDEX(A!$E$2:$E$1001,MATCH(EF!C865,A!$A$2:$A$1001,0))</f>
        <v>#N/A</v>
      </c>
      <c r="H865" s="29" t="e">
        <f t="array" ref="H865">INDEX(A!$F$2:$F$1001,MATCH(EF!C865,A!$A$2:$A$1001,0))</f>
        <v>#N/A</v>
      </c>
      <c r="I865" s="29" t="e">
        <f t="array" ref="I865">INDEX(A!$G$2:$G$1001,MATCH(EF!C865,A!$A$2:$A$1001,0))</f>
        <v>#N/A</v>
      </c>
      <c r="J865" s="29" t="e">
        <f t="array" ref="J865">INDEX(A!$H$2:$H$1001,MATCH(EF!C865,A!$A$2:$A$1001,0))</f>
        <v>#N/A</v>
      </c>
      <c r="K865" s="29" t="e">
        <f t="array" ref="K865">INDEX(A!$I$2:$I$1001,MATCH(EF!C865,A!$A$2:$A$1001,0))</f>
        <v>#N/A</v>
      </c>
      <c r="L865" s="29" t="e">
        <f t="array" ref="L865">INDEX(A!$J$2:$J$1001,MATCH(EF!C865,A!$A$2:$A$1001,0))</f>
        <v>#N/A</v>
      </c>
      <c r="M865" s="29" t="e">
        <f t="array" ref="M865">INDEX(A!$K$2:$K$1001,MATCH(EF!C865,A!$A$2:$A$1001,0))</f>
        <v>#N/A</v>
      </c>
      <c r="N865" s="29" t="e">
        <f t="array" ref="N865">INDEX(A!$L$2:$L$1001,MATCH(EF!C865,A!$A$2:$A$1001,0))</f>
        <v>#N/A</v>
      </c>
      <c r="O865" s="30" t="e">
        <f t="shared" si="6"/>
        <v>#N/A</v>
      </c>
      <c r="P865" s="30" t="e">
        <f t="shared" si="7"/>
        <v>#N/A</v>
      </c>
      <c r="Q865" s="30" t="e">
        <f t="array" ref="Q865">IF(O865="7",IF(P865="000","Sin región al ser un intermunicipal",INDEX(B!$C$2:$C$126,MATCH(EF!P865,B!$A$2:$A$126,0))),"Sin región al ser un ente Estatal")</f>
        <v>#N/A</v>
      </c>
      <c r="R865" s="31" t="e">
        <f t="array" ref="R865">IF(O865="7",IF(P865="000","N/A",INDEX(B!$D$2:$D$126,MATCH(EF!P865,B!$A$2:$A$126,0))),B!$D$127)</f>
        <v>#N/A</v>
      </c>
      <c r="S865" s="31" t="e">
        <f t="array" ref="S865">IF(O865="7",IF(P865="000","N/A",INDEX(B!$E$2:$E$126,MATCH(EF!P865,B!$A$2:$A$126,0))),B!$E$127)</f>
        <v>#N/A</v>
      </c>
    </row>
    <row r="866" spans="1:19" ht="15.75" customHeight="1">
      <c r="A866" s="23">
        <f>COUNTIF(A!$A$2:$A$1001,"&lt;="&amp;A!A866)</f>
        <v>0</v>
      </c>
      <c r="B866" s="24">
        <v>865</v>
      </c>
      <c r="C866" s="29" t="e">
        <f t="array" ref="C866">INDEX(A!$A$2:$A$1001,MATCH(EF!B866,EF!$A$2:$A$1001,0))</f>
        <v>#N/A</v>
      </c>
      <c r="D866" s="29" t="e">
        <f t="array" ref="D866">INDEX(A!$B$2:$B$1001,MATCH(EF!C866,A!$A$2:$A$1001,0))</f>
        <v>#N/A</v>
      </c>
      <c r="E866" s="29" t="e">
        <f t="array" ref="E866">INDEX(A!$C$2:$C$1001,MATCH(EF!C866,A!$A$2:$A$1001,0))</f>
        <v>#N/A</v>
      </c>
      <c r="F866" s="29" t="e">
        <f t="array" ref="F866">INDEX(A!$D$2:$D$1001,MATCH(EF!C866,A!$A$2:$A$1001,0))</f>
        <v>#N/A</v>
      </c>
      <c r="G866" s="29" t="e">
        <f t="array" ref="G866">INDEX(A!$E$2:$E$1001,MATCH(EF!C866,A!$A$2:$A$1001,0))</f>
        <v>#N/A</v>
      </c>
      <c r="H866" s="29" t="e">
        <f t="array" ref="H866">INDEX(A!$F$2:$F$1001,MATCH(EF!C866,A!$A$2:$A$1001,0))</f>
        <v>#N/A</v>
      </c>
      <c r="I866" s="29" t="e">
        <f t="array" ref="I866">INDEX(A!$G$2:$G$1001,MATCH(EF!C866,A!$A$2:$A$1001,0))</f>
        <v>#N/A</v>
      </c>
      <c r="J866" s="29" t="e">
        <f t="array" ref="J866">INDEX(A!$H$2:$H$1001,MATCH(EF!C866,A!$A$2:$A$1001,0))</f>
        <v>#N/A</v>
      </c>
      <c r="K866" s="29" t="e">
        <f t="array" ref="K866">INDEX(A!$I$2:$I$1001,MATCH(EF!C866,A!$A$2:$A$1001,0))</f>
        <v>#N/A</v>
      </c>
      <c r="L866" s="29" t="e">
        <f t="array" ref="L866">INDEX(A!$J$2:$J$1001,MATCH(EF!C866,A!$A$2:$A$1001,0))</f>
        <v>#N/A</v>
      </c>
      <c r="M866" s="29" t="e">
        <f t="array" ref="M866">INDEX(A!$K$2:$K$1001,MATCH(EF!C866,A!$A$2:$A$1001,0))</f>
        <v>#N/A</v>
      </c>
      <c r="N866" s="29" t="e">
        <f t="array" ref="N866">INDEX(A!$L$2:$L$1001,MATCH(EF!C866,A!$A$2:$A$1001,0))</f>
        <v>#N/A</v>
      </c>
      <c r="O866" s="30" t="e">
        <f t="shared" si="6"/>
        <v>#N/A</v>
      </c>
      <c r="P866" s="30" t="e">
        <f t="shared" si="7"/>
        <v>#N/A</v>
      </c>
      <c r="Q866" s="30" t="e">
        <f t="array" ref="Q866">IF(O866="7",IF(P866="000","Sin región al ser un intermunicipal",INDEX(B!$C$2:$C$126,MATCH(EF!P866,B!$A$2:$A$126,0))),"Sin región al ser un ente Estatal")</f>
        <v>#N/A</v>
      </c>
      <c r="R866" s="31" t="e">
        <f t="array" ref="R866">IF(O866="7",IF(P866="000","N/A",INDEX(B!$D$2:$D$126,MATCH(EF!P866,B!$A$2:$A$126,0))),B!$D$127)</f>
        <v>#N/A</v>
      </c>
      <c r="S866" s="31" t="e">
        <f t="array" ref="S866">IF(O866="7",IF(P866="000","N/A",INDEX(B!$E$2:$E$126,MATCH(EF!P866,B!$A$2:$A$126,0))),B!$E$127)</f>
        <v>#N/A</v>
      </c>
    </row>
    <row r="867" spans="1:19" ht="15.75" customHeight="1">
      <c r="A867" s="23">
        <f>COUNTIF(A!$A$2:$A$1001,"&lt;="&amp;A!A867)</f>
        <v>0</v>
      </c>
      <c r="B867" s="24">
        <v>866</v>
      </c>
      <c r="C867" s="29" t="e">
        <f t="array" ref="C867">INDEX(A!$A$2:$A$1001,MATCH(EF!B867,EF!$A$2:$A$1001,0))</f>
        <v>#N/A</v>
      </c>
      <c r="D867" s="29" t="e">
        <f t="array" ref="D867">INDEX(A!$B$2:$B$1001,MATCH(EF!C867,A!$A$2:$A$1001,0))</f>
        <v>#N/A</v>
      </c>
      <c r="E867" s="29" t="e">
        <f t="array" ref="E867">INDEX(A!$C$2:$C$1001,MATCH(EF!C867,A!$A$2:$A$1001,0))</f>
        <v>#N/A</v>
      </c>
      <c r="F867" s="29" t="e">
        <f t="array" ref="F867">INDEX(A!$D$2:$D$1001,MATCH(EF!C867,A!$A$2:$A$1001,0))</f>
        <v>#N/A</v>
      </c>
      <c r="G867" s="29" t="e">
        <f t="array" ref="G867">INDEX(A!$E$2:$E$1001,MATCH(EF!C867,A!$A$2:$A$1001,0))</f>
        <v>#N/A</v>
      </c>
      <c r="H867" s="29" t="e">
        <f t="array" ref="H867">INDEX(A!$F$2:$F$1001,MATCH(EF!C867,A!$A$2:$A$1001,0))</f>
        <v>#N/A</v>
      </c>
      <c r="I867" s="29" t="e">
        <f t="array" ref="I867">INDEX(A!$G$2:$G$1001,MATCH(EF!C867,A!$A$2:$A$1001,0))</f>
        <v>#N/A</v>
      </c>
      <c r="J867" s="29" t="e">
        <f t="array" ref="J867">INDEX(A!$H$2:$H$1001,MATCH(EF!C867,A!$A$2:$A$1001,0))</f>
        <v>#N/A</v>
      </c>
      <c r="K867" s="29" t="e">
        <f t="array" ref="K867">INDEX(A!$I$2:$I$1001,MATCH(EF!C867,A!$A$2:$A$1001,0))</f>
        <v>#N/A</v>
      </c>
      <c r="L867" s="29" t="e">
        <f t="array" ref="L867">INDEX(A!$J$2:$J$1001,MATCH(EF!C867,A!$A$2:$A$1001,0))</f>
        <v>#N/A</v>
      </c>
      <c r="M867" s="29" t="e">
        <f t="array" ref="M867">INDEX(A!$K$2:$K$1001,MATCH(EF!C867,A!$A$2:$A$1001,0))</f>
        <v>#N/A</v>
      </c>
      <c r="N867" s="29" t="e">
        <f t="array" ref="N867">INDEX(A!$L$2:$L$1001,MATCH(EF!C867,A!$A$2:$A$1001,0))</f>
        <v>#N/A</v>
      </c>
      <c r="O867" s="30" t="e">
        <f t="shared" si="6"/>
        <v>#N/A</v>
      </c>
      <c r="P867" s="30" t="e">
        <f t="shared" si="7"/>
        <v>#N/A</v>
      </c>
      <c r="Q867" s="30" t="e">
        <f t="array" ref="Q867">IF(O867="7",IF(P867="000","Sin región al ser un intermunicipal",INDEX(B!$C$2:$C$126,MATCH(EF!P867,B!$A$2:$A$126,0))),"Sin región al ser un ente Estatal")</f>
        <v>#N/A</v>
      </c>
      <c r="R867" s="31" t="e">
        <f t="array" ref="R867">IF(O867="7",IF(P867="000","N/A",INDEX(B!$D$2:$D$126,MATCH(EF!P867,B!$A$2:$A$126,0))),B!$D$127)</f>
        <v>#N/A</v>
      </c>
      <c r="S867" s="31" t="e">
        <f t="array" ref="S867">IF(O867="7",IF(P867="000","N/A",INDEX(B!$E$2:$E$126,MATCH(EF!P867,B!$A$2:$A$126,0))),B!$E$127)</f>
        <v>#N/A</v>
      </c>
    </row>
    <row r="868" spans="1:19" ht="15.75" customHeight="1">
      <c r="A868" s="23">
        <f>COUNTIF(A!$A$2:$A$1001,"&lt;="&amp;A!A868)</f>
        <v>0</v>
      </c>
      <c r="B868" s="24">
        <v>867</v>
      </c>
      <c r="C868" s="29" t="e">
        <f t="array" ref="C868">INDEX(A!$A$2:$A$1001,MATCH(EF!B868,EF!$A$2:$A$1001,0))</f>
        <v>#N/A</v>
      </c>
      <c r="D868" s="29" t="e">
        <f t="array" ref="D868">INDEX(A!$B$2:$B$1001,MATCH(EF!C868,A!$A$2:$A$1001,0))</f>
        <v>#N/A</v>
      </c>
      <c r="E868" s="29" t="e">
        <f t="array" ref="E868">INDEX(A!$C$2:$C$1001,MATCH(EF!C868,A!$A$2:$A$1001,0))</f>
        <v>#N/A</v>
      </c>
      <c r="F868" s="29" t="e">
        <f t="array" ref="F868">INDEX(A!$D$2:$D$1001,MATCH(EF!C868,A!$A$2:$A$1001,0))</f>
        <v>#N/A</v>
      </c>
      <c r="G868" s="29" t="e">
        <f t="array" ref="G868">INDEX(A!$E$2:$E$1001,MATCH(EF!C868,A!$A$2:$A$1001,0))</f>
        <v>#N/A</v>
      </c>
      <c r="H868" s="29" t="e">
        <f t="array" ref="H868">INDEX(A!$F$2:$F$1001,MATCH(EF!C868,A!$A$2:$A$1001,0))</f>
        <v>#N/A</v>
      </c>
      <c r="I868" s="29" t="e">
        <f t="array" ref="I868">INDEX(A!$G$2:$G$1001,MATCH(EF!C868,A!$A$2:$A$1001,0))</f>
        <v>#N/A</v>
      </c>
      <c r="J868" s="29" t="e">
        <f t="array" ref="J868">INDEX(A!$H$2:$H$1001,MATCH(EF!C868,A!$A$2:$A$1001,0))</f>
        <v>#N/A</v>
      </c>
      <c r="K868" s="29" t="e">
        <f t="array" ref="K868">INDEX(A!$I$2:$I$1001,MATCH(EF!C868,A!$A$2:$A$1001,0))</f>
        <v>#N/A</v>
      </c>
      <c r="L868" s="29" t="e">
        <f t="array" ref="L868">INDEX(A!$J$2:$J$1001,MATCH(EF!C868,A!$A$2:$A$1001,0))</f>
        <v>#N/A</v>
      </c>
      <c r="M868" s="29" t="e">
        <f t="array" ref="M868">INDEX(A!$K$2:$K$1001,MATCH(EF!C868,A!$A$2:$A$1001,0))</f>
        <v>#N/A</v>
      </c>
      <c r="N868" s="29" t="e">
        <f t="array" ref="N868">INDEX(A!$L$2:$L$1001,MATCH(EF!C868,A!$A$2:$A$1001,0))</f>
        <v>#N/A</v>
      </c>
      <c r="O868" s="30" t="e">
        <f t="shared" si="6"/>
        <v>#N/A</v>
      </c>
      <c r="P868" s="30" t="e">
        <f t="shared" si="7"/>
        <v>#N/A</v>
      </c>
      <c r="Q868" s="30" t="e">
        <f t="array" ref="Q868">IF(O868="7",IF(P868="000","Sin región al ser un intermunicipal",INDEX(B!$C$2:$C$126,MATCH(EF!P868,B!$A$2:$A$126,0))),"Sin región al ser un ente Estatal")</f>
        <v>#N/A</v>
      </c>
      <c r="R868" s="31" t="e">
        <f t="array" ref="R868">IF(O868="7",IF(P868="000","N/A",INDEX(B!$D$2:$D$126,MATCH(EF!P868,B!$A$2:$A$126,0))),B!$D$127)</f>
        <v>#N/A</v>
      </c>
      <c r="S868" s="31" t="e">
        <f t="array" ref="S868">IF(O868="7",IF(P868="000","N/A",INDEX(B!$E$2:$E$126,MATCH(EF!P868,B!$A$2:$A$126,0))),B!$E$127)</f>
        <v>#N/A</v>
      </c>
    </row>
    <row r="869" spans="1:19" ht="15.75" customHeight="1">
      <c r="A869" s="23">
        <f>COUNTIF(A!$A$2:$A$1001,"&lt;="&amp;A!A869)</f>
        <v>0</v>
      </c>
      <c r="B869" s="24">
        <v>868</v>
      </c>
      <c r="C869" s="29" t="e">
        <f t="array" ref="C869">INDEX(A!$A$2:$A$1001,MATCH(EF!B869,EF!$A$2:$A$1001,0))</f>
        <v>#N/A</v>
      </c>
      <c r="D869" s="29" t="e">
        <f t="array" ref="D869">INDEX(A!$B$2:$B$1001,MATCH(EF!C869,A!$A$2:$A$1001,0))</f>
        <v>#N/A</v>
      </c>
      <c r="E869" s="29" t="e">
        <f t="array" ref="E869">INDEX(A!$C$2:$C$1001,MATCH(EF!C869,A!$A$2:$A$1001,0))</f>
        <v>#N/A</v>
      </c>
      <c r="F869" s="29" t="e">
        <f t="array" ref="F869">INDEX(A!$D$2:$D$1001,MATCH(EF!C869,A!$A$2:$A$1001,0))</f>
        <v>#N/A</v>
      </c>
      <c r="G869" s="29" t="e">
        <f t="array" ref="G869">INDEX(A!$E$2:$E$1001,MATCH(EF!C869,A!$A$2:$A$1001,0))</f>
        <v>#N/A</v>
      </c>
      <c r="H869" s="29" t="e">
        <f t="array" ref="H869">INDEX(A!$F$2:$F$1001,MATCH(EF!C869,A!$A$2:$A$1001,0))</f>
        <v>#N/A</v>
      </c>
      <c r="I869" s="29" t="e">
        <f t="array" ref="I869">INDEX(A!$G$2:$G$1001,MATCH(EF!C869,A!$A$2:$A$1001,0))</f>
        <v>#N/A</v>
      </c>
      <c r="J869" s="29" t="e">
        <f t="array" ref="J869">INDEX(A!$H$2:$H$1001,MATCH(EF!C869,A!$A$2:$A$1001,0))</f>
        <v>#N/A</v>
      </c>
      <c r="K869" s="29" t="e">
        <f t="array" ref="K869">INDEX(A!$I$2:$I$1001,MATCH(EF!C869,A!$A$2:$A$1001,0))</f>
        <v>#N/A</v>
      </c>
      <c r="L869" s="29" t="e">
        <f t="array" ref="L869">INDEX(A!$J$2:$J$1001,MATCH(EF!C869,A!$A$2:$A$1001,0))</f>
        <v>#N/A</v>
      </c>
      <c r="M869" s="29" t="e">
        <f t="array" ref="M869">INDEX(A!$K$2:$K$1001,MATCH(EF!C869,A!$A$2:$A$1001,0))</f>
        <v>#N/A</v>
      </c>
      <c r="N869" s="29" t="e">
        <f t="array" ref="N869">INDEX(A!$L$2:$L$1001,MATCH(EF!C869,A!$A$2:$A$1001,0))</f>
        <v>#N/A</v>
      </c>
      <c r="O869" s="30" t="e">
        <f t="shared" si="6"/>
        <v>#N/A</v>
      </c>
      <c r="P869" s="30" t="e">
        <f t="shared" si="7"/>
        <v>#N/A</v>
      </c>
      <c r="Q869" s="30" t="e">
        <f t="array" ref="Q869">IF(O869="7",IF(P869="000","Sin región al ser un intermunicipal",INDEX(B!$C$2:$C$126,MATCH(EF!P869,B!$A$2:$A$126,0))),"Sin región al ser un ente Estatal")</f>
        <v>#N/A</v>
      </c>
      <c r="R869" s="31" t="e">
        <f t="array" ref="R869">IF(O869="7",IF(P869="000","N/A",INDEX(B!$D$2:$D$126,MATCH(EF!P869,B!$A$2:$A$126,0))),B!$D$127)</f>
        <v>#N/A</v>
      </c>
      <c r="S869" s="31" t="e">
        <f t="array" ref="S869">IF(O869="7",IF(P869="000","N/A",INDEX(B!$E$2:$E$126,MATCH(EF!P869,B!$A$2:$A$126,0))),B!$E$127)</f>
        <v>#N/A</v>
      </c>
    </row>
    <row r="870" spans="1:19" ht="15.75" customHeight="1">
      <c r="A870" s="23">
        <f>COUNTIF(A!$A$2:$A$1001,"&lt;="&amp;A!A870)</f>
        <v>0</v>
      </c>
      <c r="B870" s="24">
        <v>869</v>
      </c>
      <c r="C870" s="29" t="e">
        <f t="array" ref="C870">INDEX(A!$A$2:$A$1001,MATCH(EF!B870,EF!$A$2:$A$1001,0))</f>
        <v>#N/A</v>
      </c>
      <c r="D870" s="29" t="e">
        <f t="array" ref="D870">INDEX(A!$B$2:$B$1001,MATCH(EF!C870,A!$A$2:$A$1001,0))</f>
        <v>#N/A</v>
      </c>
      <c r="E870" s="29" t="e">
        <f t="array" ref="E870">INDEX(A!$C$2:$C$1001,MATCH(EF!C870,A!$A$2:$A$1001,0))</f>
        <v>#N/A</v>
      </c>
      <c r="F870" s="29" t="e">
        <f t="array" ref="F870">INDEX(A!$D$2:$D$1001,MATCH(EF!C870,A!$A$2:$A$1001,0))</f>
        <v>#N/A</v>
      </c>
      <c r="G870" s="29" t="e">
        <f t="array" ref="G870">INDEX(A!$E$2:$E$1001,MATCH(EF!C870,A!$A$2:$A$1001,0))</f>
        <v>#N/A</v>
      </c>
      <c r="H870" s="29" t="e">
        <f t="array" ref="H870">INDEX(A!$F$2:$F$1001,MATCH(EF!C870,A!$A$2:$A$1001,0))</f>
        <v>#N/A</v>
      </c>
      <c r="I870" s="29" t="e">
        <f t="array" ref="I870">INDEX(A!$G$2:$G$1001,MATCH(EF!C870,A!$A$2:$A$1001,0))</f>
        <v>#N/A</v>
      </c>
      <c r="J870" s="29" t="e">
        <f t="array" ref="J870">INDEX(A!$H$2:$H$1001,MATCH(EF!C870,A!$A$2:$A$1001,0))</f>
        <v>#N/A</v>
      </c>
      <c r="K870" s="29" t="e">
        <f t="array" ref="K870">INDEX(A!$I$2:$I$1001,MATCH(EF!C870,A!$A$2:$A$1001,0))</f>
        <v>#N/A</v>
      </c>
      <c r="L870" s="29" t="e">
        <f t="array" ref="L870">INDEX(A!$J$2:$J$1001,MATCH(EF!C870,A!$A$2:$A$1001,0))</f>
        <v>#N/A</v>
      </c>
      <c r="M870" s="29" t="e">
        <f t="array" ref="M870">INDEX(A!$K$2:$K$1001,MATCH(EF!C870,A!$A$2:$A$1001,0))</f>
        <v>#N/A</v>
      </c>
      <c r="N870" s="29" t="e">
        <f t="array" ref="N870">INDEX(A!$L$2:$L$1001,MATCH(EF!C870,A!$A$2:$A$1001,0))</f>
        <v>#N/A</v>
      </c>
      <c r="O870" s="30" t="e">
        <f t="shared" si="6"/>
        <v>#N/A</v>
      </c>
      <c r="P870" s="30" t="e">
        <f t="shared" si="7"/>
        <v>#N/A</v>
      </c>
      <c r="Q870" s="30" t="e">
        <f t="array" ref="Q870">IF(O870="7",IF(P870="000","Sin región al ser un intermunicipal",INDEX(B!$C$2:$C$126,MATCH(EF!P870,B!$A$2:$A$126,0))),"Sin región al ser un ente Estatal")</f>
        <v>#N/A</v>
      </c>
      <c r="R870" s="31" t="e">
        <f t="array" ref="R870">IF(O870="7",IF(P870="000","N/A",INDEX(B!$D$2:$D$126,MATCH(EF!P870,B!$A$2:$A$126,0))),B!$D$127)</f>
        <v>#N/A</v>
      </c>
      <c r="S870" s="31" t="e">
        <f t="array" ref="S870">IF(O870="7",IF(P870="000","N/A",INDEX(B!$E$2:$E$126,MATCH(EF!P870,B!$A$2:$A$126,0))),B!$E$127)</f>
        <v>#N/A</v>
      </c>
    </row>
    <row r="871" spans="1:19" ht="15.75" customHeight="1">
      <c r="A871" s="23">
        <f>COUNTIF(A!$A$2:$A$1001,"&lt;="&amp;A!A871)</f>
        <v>0</v>
      </c>
      <c r="B871" s="24">
        <v>870</v>
      </c>
      <c r="C871" s="29" t="e">
        <f t="array" ref="C871">INDEX(A!$A$2:$A$1001,MATCH(EF!B871,EF!$A$2:$A$1001,0))</f>
        <v>#N/A</v>
      </c>
      <c r="D871" s="29" t="e">
        <f t="array" ref="D871">INDEX(A!$B$2:$B$1001,MATCH(EF!C871,A!$A$2:$A$1001,0))</f>
        <v>#N/A</v>
      </c>
      <c r="E871" s="29" t="e">
        <f t="array" ref="E871">INDEX(A!$C$2:$C$1001,MATCH(EF!C871,A!$A$2:$A$1001,0))</f>
        <v>#N/A</v>
      </c>
      <c r="F871" s="29" t="e">
        <f t="array" ref="F871">INDEX(A!$D$2:$D$1001,MATCH(EF!C871,A!$A$2:$A$1001,0))</f>
        <v>#N/A</v>
      </c>
      <c r="G871" s="29" t="e">
        <f t="array" ref="G871">INDEX(A!$E$2:$E$1001,MATCH(EF!C871,A!$A$2:$A$1001,0))</f>
        <v>#N/A</v>
      </c>
      <c r="H871" s="29" t="e">
        <f t="array" ref="H871">INDEX(A!$F$2:$F$1001,MATCH(EF!C871,A!$A$2:$A$1001,0))</f>
        <v>#N/A</v>
      </c>
      <c r="I871" s="29" t="e">
        <f t="array" ref="I871">INDEX(A!$G$2:$G$1001,MATCH(EF!C871,A!$A$2:$A$1001,0))</f>
        <v>#N/A</v>
      </c>
      <c r="J871" s="29" t="e">
        <f t="array" ref="J871">INDEX(A!$H$2:$H$1001,MATCH(EF!C871,A!$A$2:$A$1001,0))</f>
        <v>#N/A</v>
      </c>
      <c r="K871" s="29" t="e">
        <f t="array" ref="K871">INDEX(A!$I$2:$I$1001,MATCH(EF!C871,A!$A$2:$A$1001,0))</f>
        <v>#N/A</v>
      </c>
      <c r="L871" s="29" t="e">
        <f t="array" ref="L871">INDEX(A!$J$2:$J$1001,MATCH(EF!C871,A!$A$2:$A$1001,0))</f>
        <v>#N/A</v>
      </c>
      <c r="M871" s="29" t="e">
        <f t="array" ref="M871">INDEX(A!$K$2:$K$1001,MATCH(EF!C871,A!$A$2:$A$1001,0))</f>
        <v>#N/A</v>
      </c>
      <c r="N871" s="29" t="e">
        <f t="array" ref="N871">INDEX(A!$L$2:$L$1001,MATCH(EF!C871,A!$A$2:$A$1001,0))</f>
        <v>#N/A</v>
      </c>
      <c r="O871" s="30" t="e">
        <f t="shared" si="6"/>
        <v>#N/A</v>
      </c>
      <c r="P871" s="30" t="e">
        <f t="shared" si="7"/>
        <v>#N/A</v>
      </c>
      <c r="Q871" s="30" t="e">
        <f t="array" ref="Q871">IF(O871="7",IF(P871="000","Sin región al ser un intermunicipal",INDEX(B!$C$2:$C$126,MATCH(EF!P871,B!$A$2:$A$126,0))),"Sin región al ser un ente Estatal")</f>
        <v>#N/A</v>
      </c>
      <c r="R871" s="31" t="e">
        <f t="array" ref="R871">IF(O871="7",IF(P871="000","N/A",INDEX(B!$D$2:$D$126,MATCH(EF!P871,B!$A$2:$A$126,0))),B!$D$127)</f>
        <v>#N/A</v>
      </c>
      <c r="S871" s="31" t="e">
        <f t="array" ref="S871">IF(O871="7",IF(P871="000","N/A",INDEX(B!$E$2:$E$126,MATCH(EF!P871,B!$A$2:$A$126,0))),B!$E$127)</f>
        <v>#N/A</v>
      </c>
    </row>
    <row r="872" spans="1:19" ht="15.75" customHeight="1">
      <c r="A872" s="23">
        <f>COUNTIF(A!$A$2:$A$1001,"&lt;="&amp;A!A872)</f>
        <v>0</v>
      </c>
      <c r="B872" s="24">
        <v>871</v>
      </c>
      <c r="C872" s="29" t="e">
        <f t="array" ref="C872">INDEX(A!$A$2:$A$1001,MATCH(EF!B872,EF!$A$2:$A$1001,0))</f>
        <v>#N/A</v>
      </c>
      <c r="D872" s="29" t="e">
        <f t="array" ref="D872">INDEX(A!$B$2:$B$1001,MATCH(EF!C872,A!$A$2:$A$1001,0))</f>
        <v>#N/A</v>
      </c>
      <c r="E872" s="29" t="e">
        <f t="array" ref="E872">INDEX(A!$C$2:$C$1001,MATCH(EF!C872,A!$A$2:$A$1001,0))</f>
        <v>#N/A</v>
      </c>
      <c r="F872" s="29" t="e">
        <f t="array" ref="F872">INDEX(A!$D$2:$D$1001,MATCH(EF!C872,A!$A$2:$A$1001,0))</f>
        <v>#N/A</v>
      </c>
      <c r="G872" s="29" t="e">
        <f t="array" ref="G872">INDEX(A!$E$2:$E$1001,MATCH(EF!C872,A!$A$2:$A$1001,0))</f>
        <v>#N/A</v>
      </c>
      <c r="H872" s="29" t="e">
        <f t="array" ref="H872">INDEX(A!$F$2:$F$1001,MATCH(EF!C872,A!$A$2:$A$1001,0))</f>
        <v>#N/A</v>
      </c>
      <c r="I872" s="29" t="e">
        <f t="array" ref="I872">INDEX(A!$G$2:$G$1001,MATCH(EF!C872,A!$A$2:$A$1001,0))</f>
        <v>#N/A</v>
      </c>
      <c r="J872" s="29" t="e">
        <f t="array" ref="J872">INDEX(A!$H$2:$H$1001,MATCH(EF!C872,A!$A$2:$A$1001,0))</f>
        <v>#N/A</v>
      </c>
      <c r="K872" s="29" t="e">
        <f t="array" ref="K872">INDEX(A!$I$2:$I$1001,MATCH(EF!C872,A!$A$2:$A$1001,0))</f>
        <v>#N/A</v>
      </c>
      <c r="L872" s="29" t="e">
        <f t="array" ref="L872">INDEX(A!$J$2:$J$1001,MATCH(EF!C872,A!$A$2:$A$1001,0))</f>
        <v>#N/A</v>
      </c>
      <c r="M872" s="29" t="e">
        <f t="array" ref="M872">INDEX(A!$K$2:$K$1001,MATCH(EF!C872,A!$A$2:$A$1001,0))</f>
        <v>#N/A</v>
      </c>
      <c r="N872" s="29" t="e">
        <f t="array" ref="N872">INDEX(A!$L$2:$L$1001,MATCH(EF!C872,A!$A$2:$A$1001,0))</f>
        <v>#N/A</v>
      </c>
      <c r="O872" s="30" t="e">
        <f t="shared" si="6"/>
        <v>#N/A</v>
      </c>
      <c r="P872" s="30" t="e">
        <f t="shared" si="7"/>
        <v>#N/A</v>
      </c>
      <c r="Q872" s="30" t="e">
        <f t="array" ref="Q872">IF(O872="7",IF(P872="000","Sin región al ser un intermunicipal",INDEX(B!$C$2:$C$126,MATCH(EF!P872,B!$A$2:$A$126,0))),"Sin región al ser un ente Estatal")</f>
        <v>#N/A</v>
      </c>
      <c r="R872" s="31" t="e">
        <f t="array" ref="R872">IF(O872="7",IF(P872="000","N/A",INDEX(B!$D$2:$D$126,MATCH(EF!P872,B!$A$2:$A$126,0))),B!$D$127)</f>
        <v>#N/A</v>
      </c>
      <c r="S872" s="31" t="e">
        <f t="array" ref="S872">IF(O872="7",IF(P872="000","N/A",INDEX(B!$E$2:$E$126,MATCH(EF!P872,B!$A$2:$A$126,0))),B!$E$127)</f>
        <v>#N/A</v>
      </c>
    </row>
    <row r="873" spans="1:19" ht="15.75" customHeight="1">
      <c r="A873" s="23">
        <f>COUNTIF(A!$A$2:$A$1001,"&lt;="&amp;A!A873)</f>
        <v>0</v>
      </c>
      <c r="B873" s="24">
        <v>872</v>
      </c>
      <c r="C873" s="29" t="e">
        <f t="array" ref="C873">INDEX(A!$A$2:$A$1001,MATCH(EF!B873,EF!$A$2:$A$1001,0))</f>
        <v>#N/A</v>
      </c>
      <c r="D873" s="29" t="e">
        <f t="array" ref="D873">INDEX(A!$B$2:$B$1001,MATCH(EF!C873,A!$A$2:$A$1001,0))</f>
        <v>#N/A</v>
      </c>
      <c r="E873" s="29" t="e">
        <f t="array" ref="E873">INDEX(A!$C$2:$C$1001,MATCH(EF!C873,A!$A$2:$A$1001,0))</f>
        <v>#N/A</v>
      </c>
      <c r="F873" s="29" t="e">
        <f t="array" ref="F873">INDEX(A!$D$2:$D$1001,MATCH(EF!C873,A!$A$2:$A$1001,0))</f>
        <v>#N/A</v>
      </c>
      <c r="G873" s="29" t="e">
        <f t="array" ref="G873">INDEX(A!$E$2:$E$1001,MATCH(EF!C873,A!$A$2:$A$1001,0))</f>
        <v>#N/A</v>
      </c>
      <c r="H873" s="29" t="e">
        <f t="array" ref="H873">INDEX(A!$F$2:$F$1001,MATCH(EF!C873,A!$A$2:$A$1001,0))</f>
        <v>#N/A</v>
      </c>
      <c r="I873" s="29" t="e">
        <f t="array" ref="I873">INDEX(A!$G$2:$G$1001,MATCH(EF!C873,A!$A$2:$A$1001,0))</f>
        <v>#N/A</v>
      </c>
      <c r="J873" s="29" t="e">
        <f t="array" ref="J873">INDEX(A!$H$2:$H$1001,MATCH(EF!C873,A!$A$2:$A$1001,0))</f>
        <v>#N/A</v>
      </c>
      <c r="K873" s="29" t="e">
        <f t="array" ref="K873">INDEX(A!$I$2:$I$1001,MATCH(EF!C873,A!$A$2:$A$1001,0))</f>
        <v>#N/A</v>
      </c>
      <c r="L873" s="29" t="e">
        <f t="array" ref="L873">INDEX(A!$J$2:$J$1001,MATCH(EF!C873,A!$A$2:$A$1001,0))</f>
        <v>#N/A</v>
      </c>
      <c r="M873" s="29" t="e">
        <f t="array" ref="M873">INDEX(A!$K$2:$K$1001,MATCH(EF!C873,A!$A$2:$A$1001,0))</f>
        <v>#N/A</v>
      </c>
      <c r="N873" s="29" t="e">
        <f t="array" ref="N873">INDEX(A!$L$2:$L$1001,MATCH(EF!C873,A!$A$2:$A$1001,0))</f>
        <v>#N/A</v>
      </c>
      <c r="O873" s="30" t="e">
        <f t="shared" si="6"/>
        <v>#N/A</v>
      </c>
      <c r="P873" s="30" t="e">
        <f t="shared" si="7"/>
        <v>#N/A</v>
      </c>
      <c r="Q873" s="30" t="e">
        <f t="array" ref="Q873">IF(O873="7",IF(P873="000","Sin región al ser un intermunicipal",INDEX(B!$C$2:$C$126,MATCH(EF!P873,B!$A$2:$A$126,0))),"Sin región al ser un ente Estatal")</f>
        <v>#N/A</v>
      </c>
      <c r="R873" s="31" t="e">
        <f t="array" ref="R873">IF(O873="7",IF(P873="000","N/A",INDEX(B!$D$2:$D$126,MATCH(EF!P873,B!$A$2:$A$126,0))),B!$D$127)</f>
        <v>#N/A</v>
      </c>
      <c r="S873" s="31" t="e">
        <f t="array" ref="S873">IF(O873="7",IF(P873="000","N/A",INDEX(B!$E$2:$E$126,MATCH(EF!P873,B!$A$2:$A$126,0))),B!$E$127)</f>
        <v>#N/A</v>
      </c>
    </row>
    <row r="874" spans="1:19" ht="15.75" customHeight="1">
      <c r="A874" s="23">
        <f>COUNTIF(A!$A$2:$A$1001,"&lt;="&amp;A!A874)</f>
        <v>0</v>
      </c>
      <c r="B874" s="24">
        <v>873</v>
      </c>
      <c r="C874" s="29" t="e">
        <f t="array" ref="C874">INDEX(A!$A$2:$A$1001,MATCH(EF!B874,EF!$A$2:$A$1001,0))</f>
        <v>#N/A</v>
      </c>
      <c r="D874" s="29" t="e">
        <f t="array" ref="D874">INDEX(A!$B$2:$B$1001,MATCH(EF!C874,A!$A$2:$A$1001,0))</f>
        <v>#N/A</v>
      </c>
      <c r="E874" s="29" t="e">
        <f t="array" ref="E874">INDEX(A!$C$2:$C$1001,MATCH(EF!C874,A!$A$2:$A$1001,0))</f>
        <v>#N/A</v>
      </c>
      <c r="F874" s="29" t="e">
        <f t="array" ref="F874">INDEX(A!$D$2:$D$1001,MATCH(EF!C874,A!$A$2:$A$1001,0))</f>
        <v>#N/A</v>
      </c>
      <c r="G874" s="29" t="e">
        <f t="array" ref="G874">INDEX(A!$E$2:$E$1001,MATCH(EF!C874,A!$A$2:$A$1001,0))</f>
        <v>#N/A</v>
      </c>
      <c r="H874" s="29" t="e">
        <f t="array" ref="H874">INDEX(A!$F$2:$F$1001,MATCH(EF!C874,A!$A$2:$A$1001,0))</f>
        <v>#N/A</v>
      </c>
      <c r="I874" s="29" t="e">
        <f t="array" ref="I874">INDEX(A!$G$2:$G$1001,MATCH(EF!C874,A!$A$2:$A$1001,0))</f>
        <v>#N/A</v>
      </c>
      <c r="J874" s="29" t="e">
        <f t="array" ref="J874">INDEX(A!$H$2:$H$1001,MATCH(EF!C874,A!$A$2:$A$1001,0))</f>
        <v>#N/A</v>
      </c>
      <c r="K874" s="29" t="e">
        <f t="array" ref="K874">INDEX(A!$I$2:$I$1001,MATCH(EF!C874,A!$A$2:$A$1001,0))</f>
        <v>#N/A</v>
      </c>
      <c r="L874" s="29" t="e">
        <f t="array" ref="L874">INDEX(A!$J$2:$J$1001,MATCH(EF!C874,A!$A$2:$A$1001,0))</f>
        <v>#N/A</v>
      </c>
      <c r="M874" s="29" t="e">
        <f t="array" ref="M874">INDEX(A!$K$2:$K$1001,MATCH(EF!C874,A!$A$2:$A$1001,0))</f>
        <v>#N/A</v>
      </c>
      <c r="N874" s="29" t="e">
        <f t="array" ref="N874">INDEX(A!$L$2:$L$1001,MATCH(EF!C874,A!$A$2:$A$1001,0))</f>
        <v>#N/A</v>
      </c>
      <c r="O874" s="30" t="e">
        <f t="shared" si="6"/>
        <v>#N/A</v>
      </c>
      <c r="P874" s="30" t="e">
        <f t="shared" si="7"/>
        <v>#N/A</v>
      </c>
      <c r="Q874" s="30" t="e">
        <f t="array" ref="Q874">IF(O874="7",IF(P874="000","Sin región al ser un intermunicipal",INDEX(B!$C$2:$C$126,MATCH(EF!P874,B!$A$2:$A$126,0))),"Sin región al ser un ente Estatal")</f>
        <v>#N/A</v>
      </c>
      <c r="R874" s="31" t="e">
        <f t="array" ref="R874">IF(O874="7",IF(P874="000","N/A",INDEX(B!$D$2:$D$126,MATCH(EF!P874,B!$A$2:$A$126,0))),B!$D$127)</f>
        <v>#N/A</v>
      </c>
      <c r="S874" s="31" t="e">
        <f t="array" ref="S874">IF(O874="7",IF(P874="000","N/A",INDEX(B!$E$2:$E$126,MATCH(EF!P874,B!$A$2:$A$126,0))),B!$E$127)</f>
        <v>#N/A</v>
      </c>
    </row>
    <row r="875" spans="1:19" ht="15.75" customHeight="1">
      <c r="A875" s="23">
        <f>COUNTIF(A!$A$2:$A$1001,"&lt;="&amp;A!A875)</f>
        <v>0</v>
      </c>
      <c r="B875" s="24">
        <v>874</v>
      </c>
      <c r="C875" s="29" t="e">
        <f t="array" ref="C875">INDEX(A!$A$2:$A$1001,MATCH(EF!B875,EF!$A$2:$A$1001,0))</f>
        <v>#N/A</v>
      </c>
      <c r="D875" s="29" t="e">
        <f t="array" ref="D875">INDEX(A!$B$2:$B$1001,MATCH(EF!C875,A!$A$2:$A$1001,0))</f>
        <v>#N/A</v>
      </c>
      <c r="E875" s="29" t="e">
        <f t="array" ref="E875">INDEX(A!$C$2:$C$1001,MATCH(EF!C875,A!$A$2:$A$1001,0))</f>
        <v>#N/A</v>
      </c>
      <c r="F875" s="29" t="e">
        <f t="array" ref="F875">INDEX(A!$D$2:$D$1001,MATCH(EF!C875,A!$A$2:$A$1001,0))</f>
        <v>#N/A</v>
      </c>
      <c r="G875" s="29" t="e">
        <f t="array" ref="G875">INDEX(A!$E$2:$E$1001,MATCH(EF!C875,A!$A$2:$A$1001,0))</f>
        <v>#N/A</v>
      </c>
      <c r="H875" s="29" t="e">
        <f t="array" ref="H875">INDEX(A!$F$2:$F$1001,MATCH(EF!C875,A!$A$2:$A$1001,0))</f>
        <v>#N/A</v>
      </c>
      <c r="I875" s="29" t="e">
        <f t="array" ref="I875">INDEX(A!$G$2:$G$1001,MATCH(EF!C875,A!$A$2:$A$1001,0))</f>
        <v>#N/A</v>
      </c>
      <c r="J875" s="29" t="e">
        <f t="array" ref="J875">INDEX(A!$H$2:$H$1001,MATCH(EF!C875,A!$A$2:$A$1001,0))</f>
        <v>#N/A</v>
      </c>
      <c r="K875" s="29" t="e">
        <f t="array" ref="K875">INDEX(A!$I$2:$I$1001,MATCH(EF!C875,A!$A$2:$A$1001,0))</f>
        <v>#N/A</v>
      </c>
      <c r="L875" s="29" t="e">
        <f t="array" ref="L875">INDEX(A!$J$2:$J$1001,MATCH(EF!C875,A!$A$2:$A$1001,0))</f>
        <v>#N/A</v>
      </c>
      <c r="M875" s="29" t="e">
        <f t="array" ref="M875">INDEX(A!$K$2:$K$1001,MATCH(EF!C875,A!$A$2:$A$1001,0))</f>
        <v>#N/A</v>
      </c>
      <c r="N875" s="29" t="e">
        <f t="array" ref="N875">INDEX(A!$L$2:$L$1001,MATCH(EF!C875,A!$A$2:$A$1001,0))</f>
        <v>#N/A</v>
      </c>
      <c r="O875" s="30" t="e">
        <f t="shared" si="6"/>
        <v>#N/A</v>
      </c>
      <c r="P875" s="30" t="e">
        <f t="shared" si="7"/>
        <v>#N/A</v>
      </c>
      <c r="Q875" s="30" t="e">
        <f t="array" ref="Q875">IF(O875="7",IF(P875="000","Sin región al ser un intermunicipal",INDEX(B!$C$2:$C$126,MATCH(EF!P875,B!$A$2:$A$126,0))),"Sin región al ser un ente Estatal")</f>
        <v>#N/A</v>
      </c>
      <c r="R875" s="31" t="e">
        <f t="array" ref="R875">IF(O875="7",IF(P875="000","N/A",INDEX(B!$D$2:$D$126,MATCH(EF!P875,B!$A$2:$A$126,0))),B!$D$127)</f>
        <v>#N/A</v>
      </c>
      <c r="S875" s="31" t="e">
        <f t="array" ref="S875">IF(O875="7",IF(P875="000","N/A",INDEX(B!$E$2:$E$126,MATCH(EF!P875,B!$A$2:$A$126,0))),B!$E$127)</f>
        <v>#N/A</v>
      </c>
    </row>
    <row r="876" spans="1:19" ht="15.75" customHeight="1">
      <c r="A876" s="23">
        <f>COUNTIF(A!$A$2:$A$1001,"&lt;="&amp;A!A876)</f>
        <v>0</v>
      </c>
      <c r="B876" s="24">
        <v>875</v>
      </c>
      <c r="C876" s="29" t="e">
        <f t="array" ref="C876">INDEX(A!$A$2:$A$1001,MATCH(EF!B876,EF!$A$2:$A$1001,0))</f>
        <v>#N/A</v>
      </c>
      <c r="D876" s="29" t="e">
        <f t="array" ref="D876">INDEX(A!$B$2:$B$1001,MATCH(EF!C876,A!$A$2:$A$1001,0))</f>
        <v>#N/A</v>
      </c>
      <c r="E876" s="29" t="e">
        <f t="array" ref="E876">INDEX(A!$C$2:$C$1001,MATCH(EF!C876,A!$A$2:$A$1001,0))</f>
        <v>#N/A</v>
      </c>
      <c r="F876" s="29" t="e">
        <f t="array" ref="F876">INDEX(A!$D$2:$D$1001,MATCH(EF!C876,A!$A$2:$A$1001,0))</f>
        <v>#N/A</v>
      </c>
      <c r="G876" s="29" t="e">
        <f t="array" ref="G876">INDEX(A!$E$2:$E$1001,MATCH(EF!C876,A!$A$2:$A$1001,0))</f>
        <v>#N/A</v>
      </c>
      <c r="H876" s="29" t="e">
        <f t="array" ref="H876">INDEX(A!$F$2:$F$1001,MATCH(EF!C876,A!$A$2:$A$1001,0))</f>
        <v>#N/A</v>
      </c>
      <c r="I876" s="29" t="e">
        <f t="array" ref="I876">INDEX(A!$G$2:$G$1001,MATCH(EF!C876,A!$A$2:$A$1001,0))</f>
        <v>#N/A</v>
      </c>
      <c r="J876" s="29" t="e">
        <f t="array" ref="J876">INDEX(A!$H$2:$H$1001,MATCH(EF!C876,A!$A$2:$A$1001,0))</f>
        <v>#N/A</v>
      </c>
      <c r="K876" s="29" t="e">
        <f t="array" ref="K876">INDEX(A!$I$2:$I$1001,MATCH(EF!C876,A!$A$2:$A$1001,0))</f>
        <v>#N/A</v>
      </c>
      <c r="L876" s="29" t="e">
        <f t="array" ref="L876">INDEX(A!$J$2:$J$1001,MATCH(EF!C876,A!$A$2:$A$1001,0))</f>
        <v>#N/A</v>
      </c>
      <c r="M876" s="29" t="e">
        <f t="array" ref="M876">INDEX(A!$K$2:$K$1001,MATCH(EF!C876,A!$A$2:$A$1001,0))</f>
        <v>#N/A</v>
      </c>
      <c r="N876" s="29" t="e">
        <f t="array" ref="N876">INDEX(A!$L$2:$L$1001,MATCH(EF!C876,A!$A$2:$A$1001,0))</f>
        <v>#N/A</v>
      </c>
      <c r="O876" s="30" t="e">
        <f t="shared" si="6"/>
        <v>#N/A</v>
      </c>
      <c r="P876" s="30" t="e">
        <f t="shared" si="7"/>
        <v>#N/A</v>
      </c>
      <c r="Q876" s="30" t="e">
        <f t="array" ref="Q876">IF(O876="7",IF(P876="000","Sin región al ser un intermunicipal",INDEX(B!$C$2:$C$126,MATCH(EF!P876,B!$A$2:$A$126,0))),"Sin región al ser un ente Estatal")</f>
        <v>#N/A</v>
      </c>
      <c r="R876" s="31" t="e">
        <f t="array" ref="R876">IF(O876="7",IF(P876="000","N/A",INDEX(B!$D$2:$D$126,MATCH(EF!P876,B!$A$2:$A$126,0))),B!$D$127)</f>
        <v>#N/A</v>
      </c>
      <c r="S876" s="31" t="e">
        <f t="array" ref="S876">IF(O876="7",IF(P876="000","N/A",INDEX(B!$E$2:$E$126,MATCH(EF!P876,B!$A$2:$A$126,0))),B!$E$127)</f>
        <v>#N/A</v>
      </c>
    </row>
    <row r="877" spans="1:19" ht="15.75" customHeight="1">
      <c r="A877" s="23">
        <f>COUNTIF(A!$A$2:$A$1001,"&lt;="&amp;A!A877)</f>
        <v>0</v>
      </c>
      <c r="B877" s="24">
        <v>876</v>
      </c>
      <c r="C877" s="29" t="e">
        <f t="array" ref="C877">INDEX(A!$A$2:$A$1001,MATCH(EF!B877,EF!$A$2:$A$1001,0))</f>
        <v>#N/A</v>
      </c>
      <c r="D877" s="29" t="e">
        <f t="array" ref="D877">INDEX(A!$B$2:$B$1001,MATCH(EF!C877,A!$A$2:$A$1001,0))</f>
        <v>#N/A</v>
      </c>
      <c r="E877" s="29" t="e">
        <f t="array" ref="E877">INDEX(A!$C$2:$C$1001,MATCH(EF!C877,A!$A$2:$A$1001,0))</f>
        <v>#N/A</v>
      </c>
      <c r="F877" s="29" t="e">
        <f t="array" ref="F877">INDEX(A!$D$2:$D$1001,MATCH(EF!C877,A!$A$2:$A$1001,0))</f>
        <v>#N/A</v>
      </c>
      <c r="G877" s="29" t="e">
        <f t="array" ref="G877">INDEX(A!$E$2:$E$1001,MATCH(EF!C877,A!$A$2:$A$1001,0))</f>
        <v>#N/A</v>
      </c>
      <c r="H877" s="29" t="e">
        <f t="array" ref="H877">INDEX(A!$F$2:$F$1001,MATCH(EF!C877,A!$A$2:$A$1001,0))</f>
        <v>#N/A</v>
      </c>
      <c r="I877" s="29" t="e">
        <f t="array" ref="I877">INDEX(A!$G$2:$G$1001,MATCH(EF!C877,A!$A$2:$A$1001,0))</f>
        <v>#N/A</v>
      </c>
      <c r="J877" s="29" t="e">
        <f t="array" ref="J877">INDEX(A!$H$2:$H$1001,MATCH(EF!C877,A!$A$2:$A$1001,0))</f>
        <v>#N/A</v>
      </c>
      <c r="K877" s="29" t="e">
        <f t="array" ref="K877">INDEX(A!$I$2:$I$1001,MATCH(EF!C877,A!$A$2:$A$1001,0))</f>
        <v>#N/A</v>
      </c>
      <c r="L877" s="29" t="e">
        <f t="array" ref="L877">INDEX(A!$J$2:$J$1001,MATCH(EF!C877,A!$A$2:$A$1001,0))</f>
        <v>#N/A</v>
      </c>
      <c r="M877" s="29" t="e">
        <f t="array" ref="M877">INDEX(A!$K$2:$K$1001,MATCH(EF!C877,A!$A$2:$A$1001,0))</f>
        <v>#N/A</v>
      </c>
      <c r="N877" s="29" t="e">
        <f t="array" ref="N877">INDEX(A!$L$2:$L$1001,MATCH(EF!C877,A!$A$2:$A$1001,0))</f>
        <v>#N/A</v>
      </c>
      <c r="O877" s="30" t="e">
        <f t="shared" si="6"/>
        <v>#N/A</v>
      </c>
      <c r="P877" s="30" t="e">
        <f t="shared" si="7"/>
        <v>#N/A</v>
      </c>
      <c r="Q877" s="30" t="e">
        <f t="array" ref="Q877">IF(O877="7",IF(P877="000","Sin región al ser un intermunicipal",INDEX(B!$C$2:$C$126,MATCH(EF!P877,B!$A$2:$A$126,0))),"Sin región al ser un ente Estatal")</f>
        <v>#N/A</v>
      </c>
      <c r="R877" s="31" t="e">
        <f t="array" ref="R877">IF(O877="7",IF(P877="000","N/A",INDEX(B!$D$2:$D$126,MATCH(EF!P877,B!$A$2:$A$126,0))),B!$D$127)</f>
        <v>#N/A</v>
      </c>
      <c r="S877" s="31" t="e">
        <f t="array" ref="S877">IF(O877="7",IF(P877="000","N/A",INDEX(B!$E$2:$E$126,MATCH(EF!P877,B!$A$2:$A$126,0))),B!$E$127)</f>
        <v>#N/A</v>
      </c>
    </row>
    <row r="878" spans="1:19" ht="15.75" customHeight="1">
      <c r="A878" s="23">
        <f>COUNTIF(A!$A$2:$A$1001,"&lt;="&amp;A!A878)</f>
        <v>0</v>
      </c>
      <c r="B878" s="24">
        <v>877</v>
      </c>
      <c r="C878" s="29" t="e">
        <f t="array" ref="C878">INDEX(A!$A$2:$A$1001,MATCH(EF!B878,EF!$A$2:$A$1001,0))</f>
        <v>#N/A</v>
      </c>
      <c r="D878" s="29" t="e">
        <f t="array" ref="D878">INDEX(A!$B$2:$B$1001,MATCH(EF!C878,A!$A$2:$A$1001,0))</f>
        <v>#N/A</v>
      </c>
      <c r="E878" s="29" t="e">
        <f t="array" ref="E878">INDEX(A!$C$2:$C$1001,MATCH(EF!C878,A!$A$2:$A$1001,0))</f>
        <v>#N/A</v>
      </c>
      <c r="F878" s="29" t="e">
        <f t="array" ref="F878">INDEX(A!$D$2:$D$1001,MATCH(EF!C878,A!$A$2:$A$1001,0))</f>
        <v>#N/A</v>
      </c>
      <c r="G878" s="29" t="e">
        <f t="array" ref="G878">INDEX(A!$E$2:$E$1001,MATCH(EF!C878,A!$A$2:$A$1001,0))</f>
        <v>#N/A</v>
      </c>
      <c r="H878" s="29" t="e">
        <f t="array" ref="H878">INDEX(A!$F$2:$F$1001,MATCH(EF!C878,A!$A$2:$A$1001,0))</f>
        <v>#N/A</v>
      </c>
      <c r="I878" s="29" t="e">
        <f t="array" ref="I878">INDEX(A!$G$2:$G$1001,MATCH(EF!C878,A!$A$2:$A$1001,0))</f>
        <v>#N/A</v>
      </c>
      <c r="J878" s="29" t="e">
        <f t="array" ref="J878">INDEX(A!$H$2:$H$1001,MATCH(EF!C878,A!$A$2:$A$1001,0))</f>
        <v>#N/A</v>
      </c>
      <c r="K878" s="29" t="e">
        <f t="array" ref="K878">INDEX(A!$I$2:$I$1001,MATCH(EF!C878,A!$A$2:$A$1001,0))</f>
        <v>#N/A</v>
      </c>
      <c r="L878" s="29" t="e">
        <f t="array" ref="L878">INDEX(A!$J$2:$J$1001,MATCH(EF!C878,A!$A$2:$A$1001,0))</f>
        <v>#N/A</v>
      </c>
      <c r="M878" s="29" t="e">
        <f t="array" ref="M878">INDEX(A!$K$2:$K$1001,MATCH(EF!C878,A!$A$2:$A$1001,0))</f>
        <v>#N/A</v>
      </c>
      <c r="N878" s="29" t="e">
        <f t="array" ref="N878">INDEX(A!$L$2:$L$1001,MATCH(EF!C878,A!$A$2:$A$1001,0))</f>
        <v>#N/A</v>
      </c>
      <c r="O878" s="30" t="e">
        <f t="shared" si="6"/>
        <v>#N/A</v>
      </c>
      <c r="P878" s="30" t="e">
        <f t="shared" si="7"/>
        <v>#N/A</v>
      </c>
      <c r="Q878" s="30" t="e">
        <f t="array" ref="Q878">IF(O878="7",IF(P878="000","Sin región al ser un intermunicipal",INDEX(B!$C$2:$C$126,MATCH(EF!P878,B!$A$2:$A$126,0))),"Sin región al ser un ente Estatal")</f>
        <v>#N/A</v>
      </c>
      <c r="R878" s="31" t="e">
        <f t="array" ref="R878">IF(O878="7",IF(P878="000","N/A",INDEX(B!$D$2:$D$126,MATCH(EF!P878,B!$A$2:$A$126,0))),B!$D$127)</f>
        <v>#N/A</v>
      </c>
      <c r="S878" s="31" t="e">
        <f t="array" ref="S878">IF(O878="7",IF(P878="000","N/A",INDEX(B!$E$2:$E$126,MATCH(EF!P878,B!$A$2:$A$126,0))),B!$E$127)</f>
        <v>#N/A</v>
      </c>
    </row>
    <row r="879" spans="1:19" ht="15.75" customHeight="1">
      <c r="A879" s="23">
        <f>COUNTIF(A!$A$2:$A$1001,"&lt;="&amp;A!A879)</f>
        <v>0</v>
      </c>
      <c r="B879" s="24">
        <v>878</v>
      </c>
      <c r="C879" s="29" t="e">
        <f t="array" ref="C879">INDEX(A!$A$2:$A$1001,MATCH(EF!B879,EF!$A$2:$A$1001,0))</f>
        <v>#N/A</v>
      </c>
      <c r="D879" s="29" t="e">
        <f t="array" ref="D879">INDEX(A!$B$2:$B$1001,MATCH(EF!C879,A!$A$2:$A$1001,0))</f>
        <v>#N/A</v>
      </c>
      <c r="E879" s="29" t="e">
        <f t="array" ref="E879">INDEX(A!$C$2:$C$1001,MATCH(EF!C879,A!$A$2:$A$1001,0))</f>
        <v>#N/A</v>
      </c>
      <c r="F879" s="29" t="e">
        <f t="array" ref="F879">INDEX(A!$D$2:$D$1001,MATCH(EF!C879,A!$A$2:$A$1001,0))</f>
        <v>#N/A</v>
      </c>
      <c r="G879" s="29" t="e">
        <f t="array" ref="G879">INDEX(A!$E$2:$E$1001,MATCH(EF!C879,A!$A$2:$A$1001,0))</f>
        <v>#N/A</v>
      </c>
      <c r="H879" s="29" t="e">
        <f t="array" ref="H879">INDEX(A!$F$2:$F$1001,MATCH(EF!C879,A!$A$2:$A$1001,0))</f>
        <v>#N/A</v>
      </c>
      <c r="I879" s="29" t="e">
        <f t="array" ref="I879">INDEX(A!$G$2:$G$1001,MATCH(EF!C879,A!$A$2:$A$1001,0))</f>
        <v>#N/A</v>
      </c>
      <c r="J879" s="29" t="e">
        <f t="array" ref="J879">INDEX(A!$H$2:$H$1001,MATCH(EF!C879,A!$A$2:$A$1001,0))</f>
        <v>#N/A</v>
      </c>
      <c r="K879" s="29" t="e">
        <f t="array" ref="K879">INDEX(A!$I$2:$I$1001,MATCH(EF!C879,A!$A$2:$A$1001,0))</f>
        <v>#N/A</v>
      </c>
      <c r="L879" s="29" t="e">
        <f t="array" ref="L879">INDEX(A!$J$2:$J$1001,MATCH(EF!C879,A!$A$2:$A$1001,0))</f>
        <v>#N/A</v>
      </c>
      <c r="M879" s="29" t="e">
        <f t="array" ref="M879">INDEX(A!$K$2:$K$1001,MATCH(EF!C879,A!$A$2:$A$1001,0))</f>
        <v>#N/A</v>
      </c>
      <c r="N879" s="29" t="e">
        <f t="array" ref="N879">INDEX(A!$L$2:$L$1001,MATCH(EF!C879,A!$A$2:$A$1001,0))</f>
        <v>#N/A</v>
      </c>
      <c r="O879" s="30" t="e">
        <f t="shared" si="6"/>
        <v>#N/A</v>
      </c>
      <c r="P879" s="30" t="e">
        <f t="shared" si="7"/>
        <v>#N/A</v>
      </c>
      <c r="Q879" s="30" t="e">
        <f t="array" ref="Q879">IF(O879="7",IF(P879="000","Sin región al ser un intermunicipal",INDEX(B!$C$2:$C$126,MATCH(EF!P879,B!$A$2:$A$126,0))),"Sin región al ser un ente Estatal")</f>
        <v>#N/A</v>
      </c>
      <c r="R879" s="31" t="e">
        <f t="array" ref="R879">IF(O879="7",IF(P879="000","N/A",INDEX(B!$D$2:$D$126,MATCH(EF!P879,B!$A$2:$A$126,0))),B!$D$127)</f>
        <v>#N/A</v>
      </c>
      <c r="S879" s="31" t="e">
        <f t="array" ref="S879">IF(O879="7",IF(P879="000","N/A",INDEX(B!$E$2:$E$126,MATCH(EF!P879,B!$A$2:$A$126,0))),B!$E$127)</f>
        <v>#N/A</v>
      </c>
    </row>
    <row r="880" spans="1:19" ht="15.75" customHeight="1">
      <c r="A880" s="23">
        <f>COUNTIF(A!$A$2:$A$1001,"&lt;="&amp;A!A880)</f>
        <v>0</v>
      </c>
      <c r="B880" s="24">
        <v>879</v>
      </c>
      <c r="C880" s="29" t="e">
        <f t="array" ref="C880">INDEX(A!$A$2:$A$1001,MATCH(EF!B880,EF!$A$2:$A$1001,0))</f>
        <v>#N/A</v>
      </c>
      <c r="D880" s="29" t="e">
        <f t="array" ref="D880">INDEX(A!$B$2:$B$1001,MATCH(EF!C880,A!$A$2:$A$1001,0))</f>
        <v>#N/A</v>
      </c>
      <c r="E880" s="29" t="e">
        <f t="array" ref="E880">INDEX(A!$C$2:$C$1001,MATCH(EF!C880,A!$A$2:$A$1001,0))</f>
        <v>#N/A</v>
      </c>
      <c r="F880" s="29" t="e">
        <f t="array" ref="F880">INDEX(A!$D$2:$D$1001,MATCH(EF!C880,A!$A$2:$A$1001,0))</f>
        <v>#N/A</v>
      </c>
      <c r="G880" s="29" t="e">
        <f t="array" ref="G880">INDEX(A!$E$2:$E$1001,MATCH(EF!C880,A!$A$2:$A$1001,0))</f>
        <v>#N/A</v>
      </c>
      <c r="H880" s="29" t="e">
        <f t="array" ref="H880">INDEX(A!$F$2:$F$1001,MATCH(EF!C880,A!$A$2:$A$1001,0))</f>
        <v>#N/A</v>
      </c>
      <c r="I880" s="29" t="e">
        <f t="array" ref="I880">INDEX(A!$G$2:$G$1001,MATCH(EF!C880,A!$A$2:$A$1001,0))</f>
        <v>#N/A</v>
      </c>
      <c r="J880" s="29" t="e">
        <f t="array" ref="J880">INDEX(A!$H$2:$H$1001,MATCH(EF!C880,A!$A$2:$A$1001,0))</f>
        <v>#N/A</v>
      </c>
      <c r="K880" s="29" t="e">
        <f t="array" ref="K880">INDEX(A!$I$2:$I$1001,MATCH(EF!C880,A!$A$2:$A$1001,0))</f>
        <v>#N/A</v>
      </c>
      <c r="L880" s="29" t="e">
        <f t="array" ref="L880">INDEX(A!$J$2:$J$1001,MATCH(EF!C880,A!$A$2:$A$1001,0))</f>
        <v>#N/A</v>
      </c>
      <c r="M880" s="29" t="e">
        <f t="array" ref="M880">INDEX(A!$K$2:$K$1001,MATCH(EF!C880,A!$A$2:$A$1001,0))</f>
        <v>#N/A</v>
      </c>
      <c r="N880" s="29" t="e">
        <f t="array" ref="N880">INDEX(A!$L$2:$L$1001,MATCH(EF!C880,A!$A$2:$A$1001,0))</f>
        <v>#N/A</v>
      </c>
      <c r="O880" s="30" t="e">
        <f t="shared" si="6"/>
        <v>#N/A</v>
      </c>
      <c r="P880" s="30" t="e">
        <f t="shared" si="7"/>
        <v>#N/A</v>
      </c>
      <c r="Q880" s="30" t="e">
        <f t="array" ref="Q880">IF(O880="7",IF(P880="000","Sin región al ser un intermunicipal",INDEX(B!$C$2:$C$126,MATCH(EF!P880,B!$A$2:$A$126,0))),"Sin región al ser un ente Estatal")</f>
        <v>#N/A</v>
      </c>
      <c r="R880" s="31" t="e">
        <f t="array" ref="R880">IF(O880="7",IF(P880="000","N/A",INDEX(B!$D$2:$D$126,MATCH(EF!P880,B!$A$2:$A$126,0))),B!$D$127)</f>
        <v>#N/A</v>
      </c>
      <c r="S880" s="31" t="e">
        <f t="array" ref="S880">IF(O880="7",IF(P880="000","N/A",INDEX(B!$E$2:$E$126,MATCH(EF!P880,B!$A$2:$A$126,0))),B!$E$127)</f>
        <v>#N/A</v>
      </c>
    </row>
    <row r="881" spans="1:19" ht="15.75" customHeight="1">
      <c r="A881" s="23">
        <f>COUNTIF(A!$A$2:$A$1001,"&lt;="&amp;A!A881)</f>
        <v>0</v>
      </c>
      <c r="B881" s="24">
        <v>880</v>
      </c>
      <c r="C881" s="29" t="e">
        <f t="array" ref="C881">INDEX(A!$A$2:$A$1001,MATCH(EF!B881,EF!$A$2:$A$1001,0))</f>
        <v>#N/A</v>
      </c>
      <c r="D881" s="29" t="e">
        <f t="array" ref="D881">INDEX(A!$B$2:$B$1001,MATCH(EF!C881,A!$A$2:$A$1001,0))</f>
        <v>#N/A</v>
      </c>
      <c r="E881" s="29" t="e">
        <f t="array" ref="E881">INDEX(A!$C$2:$C$1001,MATCH(EF!C881,A!$A$2:$A$1001,0))</f>
        <v>#N/A</v>
      </c>
      <c r="F881" s="29" t="e">
        <f t="array" ref="F881">INDEX(A!$D$2:$D$1001,MATCH(EF!C881,A!$A$2:$A$1001,0))</f>
        <v>#N/A</v>
      </c>
      <c r="G881" s="29" t="e">
        <f t="array" ref="G881">INDEX(A!$E$2:$E$1001,MATCH(EF!C881,A!$A$2:$A$1001,0))</f>
        <v>#N/A</v>
      </c>
      <c r="H881" s="29" t="e">
        <f t="array" ref="H881">INDEX(A!$F$2:$F$1001,MATCH(EF!C881,A!$A$2:$A$1001,0))</f>
        <v>#N/A</v>
      </c>
      <c r="I881" s="29" t="e">
        <f t="array" ref="I881">INDEX(A!$G$2:$G$1001,MATCH(EF!C881,A!$A$2:$A$1001,0))</f>
        <v>#N/A</v>
      </c>
      <c r="J881" s="29" t="e">
        <f t="array" ref="J881">INDEX(A!$H$2:$H$1001,MATCH(EF!C881,A!$A$2:$A$1001,0))</f>
        <v>#N/A</v>
      </c>
      <c r="K881" s="29" t="e">
        <f t="array" ref="K881">INDEX(A!$I$2:$I$1001,MATCH(EF!C881,A!$A$2:$A$1001,0))</f>
        <v>#N/A</v>
      </c>
      <c r="L881" s="29" t="e">
        <f t="array" ref="L881">INDEX(A!$J$2:$J$1001,MATCH(EF!C881,A!$A$2:$A$1001,0))</f>
        <v>#N/A</v>
      </c>
      <c r="M881" s="29" t="e">
        <f t="array" ref="M881">INDEX(A!$K$2:$K$1001,MATCH(EF!C881,A!$A$2:$A$1001,0))</f>
        <v>#N/A</v>
      </c>
      <c r="N881" s="29" t="e">
        <f t="array" ref="N881">INDEX(A!$L$2:$L$1001,MATCH(EF!C881,A!$A$2:$A$1001,0))</f>
        <v>#N/A</v>
      </c>
      <c r="O881" s="30" t="e">
        <f t="shared" si="6"/>
        <v>#N/A</v>
      </c>
      <c r="P881" s="30" t="e">
        <f t="shared" si="7"/>
        <v>#N/A</v>
      </c>
      <c r="Q881" s="30" t="e">
        <f t="array" ref="Q881">IF(O881="7",IF(P881="000","Sin región al ser un intermunicipal",INDEX(B!$C$2:$C$126,MATCH(EF!P881,B!$A$2:$A$126,0))),"Sin región al ser un ente Estatal")</f>
        <v>#N/A</v>
      </c>
      <c r="R881" s="31" t="e">
        <f t="array" ref="R881">IF(O881="7",IF(P881="000","N/A",INDEX(B!$D$2:$D$126,MATCH(EF!P881,B!$A$2:$A$126,0))),B!$D$127)</f>
        <v>#N/A</v>
      </c>
      <c r="S881" s="31" t="e">
        <f t="array" ref="S881">IF(O881="7",IF(P881="000","N/A",INDEX(B!$E$2:$E$126,MATCH(EF!P881,B!$A$2:$A$126,0))),B!$E$127)</f>
        <v>#N/A</v>
      </c>
    </row>
    <row r="882" spans="1:19" ht="15.75" customHeight="1">
      <c r="A882" s="23">
        <f>COUNTIF(A!$A$2:$A$1001,"&lt;="&amp;A!A882)</f>
        <v>0</v>
      </c>
      <c r="B882" s="24">
        <v>881</v>
      </c>
      <c r="C882" s="29" t="e">
        <f t="array" ref="C882">INDEX(A!$A$2:$A$1001,MATCH(EF!B882,EF!$A$2:$A$1001,0))</f>
        <v>#N/A</v>
      </c>
      <c r="D882" s="29" t="e">
        <f t="array" ref="D882">INDEX(A!$B$2:$B$1001,MATCH(EF!C882,A!$A$2:$A$1001,0))</f>
        <v>#N/A</v>
      </c>
      <c r="E882" s="29" t="e">
        <f t="array" ref="E882">INDEX(A!$C$2:$C$1001,MATCH(EF!C882,A!$A$2:$A$1001,0))</f>
        <v>#N/A</v>
      </c>
      <c r="F882" s="29" t="e">
        <f t="array" ref="F882">INDEX(A!$D$2:$D$1001,MATCH(EF!C882,A!$A$2:$A$1001,0))</f>
        <v>#N/A</v>
      </c>
      <c r="G882" s="29" t="e">
        <f t="array" ref="G882">INDEX(A!$E$2:$E$1001,MATCH(EF!C882,A!$A$2:$A$1001,0))</f>
        <v>#N/A</v>
      </c>
      <c r="H882" s="29" t="e">
        <f t="array" ref="H882">INDEX(A!$F$2:$F$1001,MATCH(EF!C882,A!$A$2:$A$1001,0))</f>
        <v>#N/A</v>
      </c>
      <c r="I882" s="29" t="e">
        <f t="array" ref="I882">INDEX(A!$G$2:$G$1001,MATCH(EF!C882,A!$A$2:$A$1001,0))</f>
        <v>#N/A</v>
      </c>
      <c r="J882" s="29" t="e">
        <f t="array" ref="J882">INDEX(A!$H$2:$H$1001,MATCH(EF!C882,A!$A$2:$A$1001,0))</f>
        <v>#N/A</v>
      </c>
      <c r="K882" s="29" t="e">
        <f t="array" ref="K882">INDEX(A!$I$2:$I$1001,MATCH(EF!C882,A!$A$2:$A$1001,0))</f>
        <v>#N/A</v>
      </c>
      <c r="L882" s="29" t="e">
        <f t="array" ref="L882">INDEX(A!$J$2:$J$1001,MATCH(EF!C882,A!$A$2:$A$1001,0))</f>
        <v>#N/A</v>
      </c>
      <c r="M882" s="29" t="e">
        <f t="array" ref="M882">INDEX(A!$K$2:$K$1001,MATCH(EF!C882,A!$A$2:$A$1001,0))</f>
        <v>#N/A</v>
      </c>
      <c r="N882" s="29" t="e">
        <f t="array" ref="N882">INDEX(A!$L$2:$L$1001,MATCH(EF!C882,A!$A$2:$A$1001,0))</f>
        <v>#N/A</v>
      </c>
      <c r="O882" s="30" t="e">
        <f t="shared" si="6"/>
        <v>#N/A</v>
      </c>
      <c r="P882" s="30" t="e">
        <f t="shared" si="7"/>
        <v>#N/A</v>
      </c>
      <c r="Q882" s="30" t="e">
        <f t="array" ref="Q882">IF(O882="7",IF(P882="000","Sin región al ser un intermunicipal",INDEX(B!$C$2:$C$126,MATCH(EF!P882,B!$A$2:$A$126,0))),"Sin región al ser un ente Estatal")</f>
        <v>#N/A</v>
      </c>
      <c r="R882" s="31" t="e">
        <f t="array" ref="R882">IF(O882="7",IF(P882="000","N/A",INDEX(B!$D$2:$D$126,MATCH(EF!P882,B!$A$2:$A$126,0))),B!$D$127)</f>
        <v>#N/A</v>
      </c>
      <c r="S882" s="31" t="e">
        <f t="array" ref="S882">IF(O882="7",IF(P882="000","N/A",INDEX(B!$E$2:$E$126,MATCH(EF!P882,B!$A$2:$A$126,0))),B!$E$127)</f>
        <v>#N/A</v>
      </c>
    </row>
    <row r="883" spans="1:19" ht="15.75" customHeight="1">
      <c r="A883" s="23">
        <f>COUNTIF(A!$A$2:$A$1001,"&lt;="&amp;A!A883)</f>
        <v>0</v>
      </c>
      <c r="B883" s="24">
        <v>882</v>
      </c>
      <c r="C883" s="29" t="e">
        <f t="array" ref="C883">INDEX(A!$A$2:$A$1001,MATCH(EF!B883,EF!$A$2:$A$1001,0))</f>
        <v>#N/A</v>
      </c>
      <c r="D883" s="29" t="e">
        <f t="array" ref="D883">INDEX(A!$B$2:$B$1001,MATCH(EF!C883,A!$A$2:$A$1001,0))</f>
        <v>#N/A</v>
      </c>
      <c r="E883" s="29" t="e">
        <f t="array" ref="E883">INDEX(A!$C$2:$C$1001,MATCH(EF!C883,A!$A$2:$A$1001,0))</f>
        <v>#N/A</v>
      </c>
      <c r="F883" s="29" t="e">
        <f t="array" ref="F883">INDEX(A!$D$2:$D$1001,MATCH(EF!C883,A!$A$2:$A$1001,0))</f>
        <v>#N/A</v>
      </c>
      <c r="G883" s="29" t="e">
        <f t="array" ref="G883">INDEX(A!$E$2:$E$1001,MATCH(EF!C883,A!$A$2:$A$1001,0))</f>
        <v>#N/A</v>
      </c>
      <c r="H883" s="29" t="e">
        <f t="array" ref="H883">INDEX(A!$F$2:$F$1001,MATCH(EF!C883,A!$A$2:$A$1001,0))</f>
        <v>#N/A</v>
      </c>
      <c r="I883" s="29" t="e">
        <f t="array" ref="I883">INDEX(A!$G$2:$G$1001,MATCH(EF!C883,A!$A$2:$A$1001,0))</f>
        <v>#N/A</v>
      </c>
      <c r="J883" s="29" t="e">
        <f t="array" ref="J883">INDEX(A!$H$2:$H$1001,MATCH(EF!C883,A!$A$2:$A$1001,0))</f>
        <v>#N/A</v>
      </c>
      <c r="K883" s="29" t="e">
        <f t="array" ref="K883">INDEX(A!$I$2:$I$1001,MATCH(EF!C883,A!$A$2:$A$1001,0))</f>
        <v>#N/A</v>
      </c>
      <c r="L883" s="29" t="e">
        <f t="array" ref="L883">INDEX(A!$J$2:$J$1001,MATCH(EF!C883,A!$A$2:$A$1001,0))</f>
        <v>#N/A</v>
      </c>
      <c r="M883" s="29" t="e">
        <f t="array" ref="M883">INDEX(A!$K$2:$K$1001,MATCH(EF!C883,A!$A$2:$A$1001,0))</f>
        <v>#N/A</v>
      </c>
      <c r="N883" s="29" t="e">
        <f t="array" ref="N883">INDEX(A!$L$2:$L$1001,MATCH(EF!C883,A!$A$2:$A$1001,0))</f>
        <v>#N/A</v>
      </c>
      <c r="O883" s="30" t="e">
        <f t="shared" si="6"/>
        <v>#N/A</v>
      </c>
      <c r="P883" s="30" t="e">
        <f t="shared" si="7"/>
        <v>#N/A</v>
      </c>
      <c r="Q883" s="30" t="e">
        <f t="array" ref="Q883">IF(O883="7",IF(P883="000","Sin región al ser un intermunicipal",INDEX(B!$C$2:$C$126,MATCH(EF!P883,B!$A$2:$A$126,0))),"Sin región al ser un ente Estatal")</f>
        <v>#N/A</v>
      </c>
      <c r="R883" s="31" t="e">
        <f t="array" ref="R883">IF(O883="7",IF(P883="000","N/A",INDEX(B!$D$2:$D$126,MATCH(EF!P883,B!$A$2:$A$126,0))),B!$D$127)</f>
        <v>#N/A</v>
      </c>
      <c r="S883" s="31" t="e">
        <f t="array" ref="S883">IF(O883="7",IF(P883="000","N/A",INDEX(B!$E$2:$E$126,MATCH(EF!P883,B!$A$2:$A$126,0))),B!$E$127)</f>
        <v>#N/A</v>
      </c>
    </row>
    <row r="884" spans="1:19" ht="15.75" customHeight="1">
      <c r="A884" s="23">
        <f>COUNTIF(A!$A$2:$A$1001,"&lt;="&amp;A!A884)</f>
        <v>0</v>
      </c>
      <c r="B884" s="24">
        <v>883</v>
      </c>
      <c r="C884" s="29" t="e">
        <f t="array" ref="C884">INDEX(A!$A$2:$A$1001,MATCH(EF!B884,EF!$A$2:$A$1001,0))</f>
        <v>#N/A</v>
      </c>
      <c r="D884" s="29" t="e">
        <f t="array" ref="D884">INDEX(A!$B$2:$B$1001,MATCH(EF!C884,A!$A$2:$A$1001,0))</f>
        <v>#N/A</v>
      </c>
      <c r="E884" s="29" t="e">
        <f t="array" ref="E884">INDEX(A!$C$2:$C$1001,MATCH(EF!C884,A!$A$2:$A$1001,0))</f>
        <v>#N/A</v>
      </c>
      <c r="F884" s="29" t="e">
        <f t="array" ref="F884">INDEX(A!$D$2:$D$1001,MATCH(EF!C884,A!$A$2:$A$1001,0))</f>
        <v>#N/A</v>
      </c>
      <c r="G884" s="29" t="e">
        <f t="array" ref="G884">INDEX(A!$E$2:$E$1001,MATCH(EF!C884,A!$A$2:$A$1001,0))</f>
        <v>#N/A</v>
      </c>
      <c r="H884" s="29" t="e">
        <f t="array" ref="H884">INDEX(A!$F$2:$F$1001,MATCH(EF!C884,A!$A$2:$A$1001,0))</f>
        <v>#N/A</v>
      </c>
      <c r="I884" s="29" t="e">
        <f t="array" ref="I884">INDEX(A!$G$2:$G$1001,MATCH(EF!C884,A!$A$2:$A$1001,0))</f>
        <v>#N/A</v>
      </c>
      <c r="J884" s="29" t="e">
        <f t="array" ref="J884">INDEX(A!$H$2:$H$1001,MATCH(EF!C884,A!$A$2:$A$1001,0))</f>
        <v>#N/A</v>
      </c>
      <c r="K884" s="29" t="e">
        <f t="array" ref="K884">INDEX(A!$I$2:$I$1001,MATCH(EF!C884,A!$A$2:$A$1001,0))</f>
        <v>#N/A</v>
      </c>
      <c r="L884" s="29" t="e">
        <f t="array" ref="L884">INDEX(A!$J$2:$J$1001,MATCH(EF!C884,A!$A$2:$A$1001,0))</f>
        <v>#N/A</v>
      </c>
      <c r="M884" s="29" t="e">
        <f t="array" ref="M884">INDEX(A!$K$2:$K$1001,MATCH(EF!C884,A!$A$2:$A$1001,0))</f>
        <v>#N/A</v>
      </c>
      <c r="N884" s="29" t="e">
        <f t="array" ref="N884">INDEX(A!$L$2:$L$1001,MATCH(EF!C884,A!$A$2:$A$1001,0))</f>
        <v>#N/A</v>
      </c>
      <c r="O884" s="30" t="e">
        <f t="shared" si="6"/>
        <v>#N/A</v>
      </c>
      <c r="P884" s="30" t="e">
        <f t="shared" si="7"/>
        <v>#N/A</v>
      </c>
      <c r="Q884" s="30" t="e">
        <f t="array" ref="Q884">IF(O884="7",IF(P884="000","Sin región al ser un intermunicipal",INDEX(B!$C$2:$C$126,MATCH(EF!P884,B!$A$2:$A$126,0))),"Sin región al ser un ente Estatal")</f>
        <v>#N/A</v>
      </c>
      <c r="R884" s="31" t="e">
        <f t="array" ref="R884">IF(O884="7",IF(P884="000","N/A",INDEX(B!$D$2:$D$126,MATCH(EF!P884,B!$A$2:$A$126,0))),B!$D$127)</f>
        <v>#N/A</v>
      </c>
      <c r="S884" s="31" t="e">
        <f t="array" ref="S884">IF(O884="7",IF(P884="000","N/A",INDEX(B!$E$2:$E$126,MATCH(EF!P884,B!$A$2:$A$126,0))),B!$E$127)</f>
        <v>#N/A</v>
      </c>
    </row>
    <row r="885" spans="1:19" ht="15.75" customHeight="1">
      <c r="A885" s="23">
        <f>COUNTIF(A!$A$2:$A$1001,"&lt;="&amp;A!A885)</f>
        <v>0</v>
      </c>
      <c r="B885" s="24">
        <v>884</v>
      </c>
      <c r="C885" s="29" t="e">
        <f t="array" ref="C885">INDEX(A!$A$2:$A$1001,MATCH(EF!B885,EF!$A$2:$A$1001,0))</f>
        <v>#N/A</v>
      </c>
      <c r="D885" s="29" t="e">
        <f t="array" ref="D885">INDEX(A!$B$2:$B$1001,MATCH(EF!C885,A!$A$2:$A$1001,0))</f>
        <v>#N/A</v>
      </c>
      <c r="E885" s="29" t="e">
        <f t="array" ref="E885">INDEX(A!$C$2:$C$1001,MATCH(EF!C885,A!$A$2:$A$1001,0))</f>
        <v>#N/A</v>
      </c>
      <c r="F885" s="29" t="e">
        <f t="array" ref="F885">INDEX(A!$D$2:$D$1001,MATCH(EF!C885,A!$A$2:$A$1001,0))</f>
        <v>#N/A</v>
      </c>
      <c r="G885" s="29" t="e">
        <f t="array" ref="G885">INDEX(A!$E$2:$E$1001,MATCH(EF!C885,A!$A$2:$A$1001,0))</f>
        <v>#N/A</v>
      </c>
      <c r="H885" s="29" t="e">
        <f t="array" ref="H885">INDEX(A!$F$2:$F$1001,MATCH(EF!C885,A!$A$2:$A$1001,0))</f>
        <v>#N/A</v>
      </c>
      <c r="I885" s="29" t="e">
        <f t="array" ref="I885">INDEX(A!$G$2:$G$1001,MATCH(EF!C885,A!$A$2:$A$1001,0))</f>
        <v>#N/A</v>
      </c>
      <c r="J885" s="29" t="e">
        <f t="array" ref="J885">INDEX(A!$H$2:$H$1001,MATCH(EF!C885,A!$A$2:$A$1001,0))</f>
        <v>#N/A</v>
      </c>
      <c r="K885" s="29" t="e">
        <f t="array" ref="K885">INDEX(A!$I$2:$I$1001,MATCH(EF!C885,A!$A$2:$A$1001,0))</f>
        <v>#N/A</v>
      </c>
      <c r="L885" s="29" t="e">
        <f t="array" ref="L885">INDEX(A!$J$2:$J$1001,MATCH(EF!C885,A!$A$2:$A$1001,0))</f>
        <v>#N/A</v>
      </c>
      <c r="M885" s="29" t="e">
        <f t="array" ref="M885">INDEX(A!$K$2:$K$1001,MATCH(EF!C885,A!$A$2:$A$1001,0))</f>
        <v>#N/A</v>
      </c>
      <c r="N885" s="29" t="e">
        <f t="array" ref="N885">INDEX(A!$L$2:$L$1001,MATCH(EF!C885,A!$A$2:$A$1001,0))</f>
        <v>#N/A</v>
      </c>
      <c r="O885" s="30" t="e">
        <f t="shared" si="6"/>
        <v>#N/A</v>
      </c>
      <c r="P885" s="30" t="e">
        <f t="shared" si="7"/>
        <v>#N/A</v>
      </c>
      <c r="Q885" s="30" t="e">
        <f t="array" ref="Q885">IF(O885="7",IF(P885="000","Sin región al ser un intermunicipal",INDEX(B!$C$2:$C$126,MATCH(EF!P885,B!$A$2:$A$126,0))),"Sin región al ser un ente Estatal")</f>
        <v>#N/A</v>
      </c>
      <c r="R885" s="31" t="e">
        <f t="array" ref="R885">IF(O885="7",IF(P885="000","N/A",INDEX(B!$D$2:$D$126,MATCH(EF!P885,B!$A$2:$A$126,0))),B!$D$127)</f>
        <v>#N/A</v>
      </c>
      <c r="S885" s="31" t="e">
        <f t="array" ref="S885">IF(O885="7",IF(P885="000","N/A",INDEX(B!$E$2:$E$126,MATCH(EF!P885,B!$A$2:$A$126,0))),B!$E$127)</f>
        <v>#N/A</v>
      </c>
    </row>
    <row r="886" spans="1:19" ht="15.75" customHeight="1">
      <c r="A886" s="23">
        <f>COUNTIF(A!$A$2:$A$1001,"&lt;="&amp;A!A886)</f>
        <v>0</v>
      </c>
      <c r="B886" s="24">
        <v>885</v>
      </c>
      <c r="C886" s="29" t="e">
        <f t="array" ref="C886">INDEX(A!$A$2:$A$1001,MATCH(EF!B886,EF!$A$2:$A$1001,0))</f>
        <v>#N/A</v>
      </c>
      <c r="D886" s="29" t="e">
        <f t="array" ref="D886">INDEX(A!$B$2:$B$1001,MATCH(EF!C886,A!$A$2:$A$1001,0))</f>
        <v>#N/A</v>
      </c>
      <c r="E886" s="29" t="e">
        <f t="array" ref="E886">INDEX(A!$C$2:$C$1001,MATCH(EF!C886,A!$A$2:$A$1001,0))</f>
        <v>#N/A</v>
      </c>
      <c r="F886" s="29" t="e">
        <f t="array" ref="F886">INDEX(A!$D$2:$D$1001,MATCH(EF!C886,A!$A$2:$A$1001,0))</f>
        <v>#N/A</v>
      </c>
      <c r="G886" s="29" t="e">
        <f t="array" ref="G886">INDEX(A!$E$2:$E$1001,MATCH(EF!C886,A!$A$2:$A$1001,0))</f>
        <v>#N/A</v>
      </c>
      <c r="H886" s="29" t="e">
        <f t="array" ref="H886">INDEX(A!$F$2:$F$1001,MATCH(EF!C886,A!$A$2:$A$1001,0))</f>
        <v>#N/A</v>
      </c>
      <c r="I886" s="29" t="e">
        <f t="array" ref="I886">INDEX(A!$G$2:$G$1001,MATCH(EF!C886,A!$A$2:$A$1001,0))</f>
        <v>#N/A</v>
      </c>
      <c r="J886" s="29" t="e">
        <f t="array" ref="J886">INDEX(A!$H$2:$H$1001,MATCH(EF!C886,A!$A$2:$A$1001,0))</f>
        <v>#N/A</v>
      </c>
      <c r="K886" s="29" t="e">
        <f t="array" ref="K886">INDEX(A!$I$2:$I$1001,MATCH(EF!C886,A!$A$2:$A$1001,0))</f>
        <v>#N/A</v>
      </c>
      <c r="L886" s="29" t="e">
        <f t="array" ref="L886">INDEX(A!$J$2:$J$1001,MATCH(EF!C886,A!$A$2:$A$1001,0))</f>
        <v>#N/A</v>
      </c>
      <c r="M886" s="29" t="e">
        <f t="array" ref="M886">INDEX(A!$K$2:$K$1001,MATCH(EF!C886,A!$A$2:$A$1001,0))</f>
        <v>#N/A</v>
      </c>
      <c r="N886" s="29" t="e">
        <f t="array" ref="N886">INDEX(A!$L$2:$L$1001,MATCH(EF!C886,A!$A$2:$A$1001,0))</f>
        <v>#N/A</v>
      </c>
      <c r="O886" s="30" t="e">
        <f t="shared" si="6"/>
        <v>#N/A</v>
      </c>
      <c r="P886" s="30" t="e">
        <f t="shared" si="7"/>
        <v>#N/A</v>
      </c>
      <c r="Q886" s="30" t="e">
        <f t="array" ref="Q886">IF(O886="7",IF(P886="000","Sin región al ser un intermunicipal",INDEX(B!$C$2:$C$126,MATCH(EF!P886,B!$A$2:$A$126,0))),"Sin región al ser un ente Estatal")</f>
        <v>#N/A</v>
      </c>
      <c r="R886" s="31" t="e">
        <f t="array" ref="R886">IF(O886="7",IF(P886="000","N/A",INDEX(B!$D$2:$D$126,MATCH(EF!P886,B!$A$2:$A$126,0))),B!$D$127)</f>
        <v>#N/A</v>
      </c>
      <c r="S886" s="31" t="e">
        <f t="array" ref="S886">IF(O886="7",IF(P886="000","N/A",INDEX(B!$E$2:$E$126,MATCH(EF!P886,B!$A$2:$A$126,0))),B!$E$127)</f>
        <v>#N/A</v>
      </c>
    </row>
    <row r="887" spans="1:19" ht="15.75" customHeight="1">
      <c r="A887" s="23">
        <f>COUNTIF(A!$A$2:$A$1001,"&lt;="&amp;A!A887)</f>
        <v>0</v>
      </c>
      <c r="B887" s="24">
        <v>886</v>
      </c>
      <c r="C887" s="29" t="e">
        <f t="array" ref="C887">INDEX(A!$A$2:$A$1001,MATCH(EF!B887,EF!$A$2:$A$1001,0))</f>
        <v>#N/A</v>
      </c>
      <c r="D887" s="29" t="e">
        <f t="array" ref="D887">INDEX(A!$B$2:$B$1001,MATCH(EF!C887,A!$A$2:$A$1001,0))</f>
        <v>#N/A</v>
      </c>
      <c r="E887" s="29" t="e">
        <f t="array" ref="E887">INDEX(A!$C$2:$C$1001,MATCH(EF!C887,A!$A$2:$A$1001,0))</f>
        <v>#N/A</v>
      </c>
      <c r="F887" s="29" t="e">
        <f t="array" ref="F887">INDEX(A!$D$2:$D$1001,MATCH(EF!C887,A!$A$2:$A$1001,0))</f>
        <v>#N/A</v>
      </c>
      <c r="G887" s="29" t="e">
        <f t="array" ref="G887">INDEX(A!$E$2:$E$1001,MATCH(EF!C887,A!$A$2:$A$1001,0))</f>
        <v>#N/A</v>
      </c>
      <c r="H887" s="29" t="e">
        <f t="array" ref="H887">INDEX(A!$F$2:$F$1001,MATCH(EF!C887,A!$A$2:$A$1001,0))</f>
        <v>#N/A</v>
      </c>
      <c r="I887" s="29" t="e">
        <f t="array" ref="I887">INDEX(A!$G$2:$G$1001,MATCH(EF!C887,A!$A$2:$A$1001,0))</f>
        <v>#N/A</v>
      </c>
      <c r="J887" s="29" t="e">
        <f t="array" ref="J887">INDEX(A!$H$2:$H$1001,MATCH(EF!C887,A!$A$2:$A$1001,0))</f>
        <v>#N/A</v>
      </c>
      <c r="K887" s="29" t="e">
        <f t="array" ref="K887">INDEX(A!$I$2:$I$1001,MATCH(EF!C887,A!$A$2:$A$1001,0))</f>
        <v>#N/A</v>
      </c>
      <c r="L887" s="29" t="e">
        <f t="array" ref="L887">INDEX(A!$J$2:$J$1001,MATCH(EF!C887,A!$A$2:$A$1001,0))</f>
        <v>#N/A</v>
      </c>
      <c r="M887" s="29" t="e">
        <f t="array" ref="M887">INDEX(A!$K$2:$K$1001,MATCH(EF!C887,A!$A$2:$A$1001,0))</f>
        <v>#N/A</v>
      </c>
      <c r="N887" s="29" t="e">
        <f t="array" ref="N887">INDEX(A!$L$2:$L$1001,MATCH(EF!C887,A!$A$2:$A$1001,0))</f>
        <v>#N/A</v>
      </c>
      <c r="O887" s="30" t="e">
        <f t="shared" si="6"/>
        <v>#N/A</v>
      </c>
      <c r="P887" s="30" t="e">
        <f t="shared" si="7"/>
        <v>#N/A</v>
      </c>
      <c r="Q887" s="30" t="e">
        <f t="array" ref="Q887">IF(O887="7",IF(P887="000","Sin región al ser un intermunicipal",INDEX(B!$C$2:$C$126,MATCH(EF!P887,B!$A$2:$A$126,0))),"Sin región al ser un ente Estatal")</f>
        <v>#N/A</v>
      </c>
      <c r="R887" s="31" t="e">
        <f t="array" ref="R887">IF(O887="7",IF(P887="000","N/A",INDEX(B!$D$2:$D$126,MATCH(EF!P887,B!$A$2:$A$126,0))),B!$D$127)</f>
        <v>#N/A</v>
      </c>
      <c r="S887" s="31" t="e">
        <f t="array" ref="S887">IF(O887="7",IF(P887="000","N/A",INDEX(B!$E$2:$E$126,MATCH(EF!P887,B!$A$2:$A$126,0))),B!$E$127)</f>
        <v>#N/A</v>
      </c>
    </row>
    <row r="888" spans="1:19" ht="15.75" customHeight="1">
      <c r="A888" s="23">
        <f>COUNTIF(A!$A$2:$A$1001,"&lt;="&amp;A!A888)</f>
        <v>0</v>
      </c>
      <c r="B888" s="24">
        <v>887</v>
      </c>
      <c r="C888" s="29" t="e">
        <f t="array" ref="C888">INDEX(A!$A$2:$A$1001,MATCH(EF!B888,EF!$A$2:$A$1001,0))</f>
        <v>#N/A</v>
      </c>
      <c r="D888" s="29" t="e">
        <f t="array" ref="D888">INDEX(A!$B$2:$B$1001,MATCH(EF!C888,A!$A$2:$A$1001,0))</f>
        <v>#N/A</v>
      </c>
      <c r="E888" s="29" t="e">
        <f t="array" ref="E888">INDEX(A!$C$2:$C$1001,MATCH(EF!C888,A!$A$2:$A$1001,0))</f>
        <v>#N/A</v>
      </c>
      <c r="F888" s="29" t="e">
        <f t="array" ref="F888">INDEX(A!$D$2:$D$1001,MATCH(EF!C888,A!$A$2:$A$1001,0))</f>
        <v>#N/A</v>
      </c>
      <c r="G888" s="29" t="e">
        <f t="array" ref="G888">INDEX(A!$E$2:$E$1001,MATCH(EF!C888,A!$A$2:$A$1001,0))</f>
        <v>#N/A</v>
      </c>
      <c r="H888" s="29" t="e">
        <f t="array" ref="H888">INDEX(A!$F$2:$F$1001,MATCH(EF!C888,A!$A$2:$A$1001,0))</f>
        <v>#N/A</v>
      </c>
      <c r="I888" s="29" t="e">
        <f t="array" ref="I888">INDEX(A!$G$2:$G$1001,MATCH(EF!C888,A!$A$2:$A$1001,0))</f>
        <v>#N/A</v>
      </c>
      <c r="J888" s="29" t="e">
        <f t="array" ref="J888">INDEX(A!$H$2:$H$1001,MATCH(EF!C888,A!$A$2:$A$1001,0))</f>
        <v>#N/A</v>
      </c>
      <c r="K888" s="29" t="e">
        <f t="array" ref="K888">INDEX(A!$I$2:$I$1001,MATCH(EF!C888,A!$A$2:$A$1001,0))</f>
        <v>#N/A</v>
      </c>
      <c r="L888" s="29" t="e">
        <f t="array" ref="L888">INDEX(A!$J$2:$J$1001,MATCH(EF!C888,A!$A$2:$A$1001,0))</f>
        <v>#N/A</v>
      </c>
      <c r="M888" s="29" t="e">
        <f t="array" ref="M888">INDEX(A!$K$2:$K$1001,MATCH(EF!C888,A!$A$2:$A$1001,0))</f>
        <v>#N/A</v>
      </c>
      <c r="N888" s="29" t="e">
        <f t="array" ref="N888">INDEX(A!$L$2:$L$1001,MATCH(EF!C888,A!$A$2:$A$1001,0))</f>
        <v>#N/A</v>
      </c>
      <c r="O888" s="30" t="e">
        <f t="shared" si="6"/>
        <v>#N/A</v>
      </c>
      <c r="P888" s="30" t="e">
        <f t="shared" si="7"/>
        <v>#N/A</v>
      </c>
      <c r="Q888" s="30" t="e">
        <f t="array" ref="Q888">IF(O888="7",IF(P888="000","Sin región al ser un intermunicipal",INDEX(B!$C$2:$C$126,MATCH(EF!P888,B!$A$2:$A$126,0))),"Sin región al ser un ente Estatal")</f>
        <v>#N/A</v>
      </c>
      <c r="R888" s="31" t="e">
        <f t="array" ref="R888">IF(O888="7",IF(P888="000","N/A",INDEX(B!$D$2:$D$126,MATCH(EF!P888,B!$A$2:$A$126,0))),B!$D$127)</f>
        <v>#N/A</v>
      </c>
      <c r="S888" s="31" t="e">
        <f t="array" ref="S888">IF(O888="7",IF(P888="000","N/A",INDEX(B!$E$2:$E$126,MATCH(EF!P888,B!$A$2:$A$126,0))),B!$E$127)</f>
        <v>#N/A</v>
      </c>
    </row>
    <row r="889" spans="1:19" ht="15.75" customHeight="1">
      <c r="A889" s="23">
        <f>COUNTIF(A!$A$2:$A$1001,"&lt;="&amp;A!A889)</f>
        <v>0</v>
      </c>
      <c r="B889" s="24">
        <v>888</v>
      </c>
      <c r="C889" s="29" t="e">
        <f t="array" ref="C889">INDEX(A!$A$2:$A$1001,MATCH(EF!B889,EF!$A$2:$A$1001,0))</f>
        <v>#N/A</v>
      </c>
      <c r="D889" s="29" t="e">
        <f t="array" ref="D889">INDEX(A!$B$2:$B$1001,MATCH(EF!C889,A!$A$2:$A$1001,0))</f>
        <v>#N/A</v>
      </c>
      <c r="E889" s="29" t="e">
        <f t="array" ref="E889">INDEX(A!$C$2:$C$1001,MATCH(EF!C889,A!$A$2:$A$1001,0))</f>
        <v>#N/A</v>
      </c>
      <c r="F889" s="29" t="e">
        <f t="array" ref="F889">INDEX(A!$D$2:$D$1001,MATCH(EF!C889,A!$A$2:$A$1001,0))</f>
        <v>#N/A</v>
      </c>
      <c r="G889" s="29" t="e">
        <f t="array" ref="G889">INDEX(A!$E$2:$E$1001,MATCH(EF!C889,A!$A$2:$A$1001,0))</f>
        <v>#N/A</v>
      </c>
      <c r="H889" s="29" t="e">
        <f t="array" ref="H889">INDEX(A!$F$2:$F$1001,MATCH(EF!C889,A!$A$2:$A$1001,0))</f>
        <v>#N/A</v>
      </c>
      <c r="I889" s="29" t="e">
        <f t="array" ref="I889">INDEX(A!$G$2:$G$1001,MATCH(EF!C889,A!$A$2:$A$1001,0))</f>
        <v>#N/A</v>
      </c>
      <c r="J889" s="29" t="e">
        <f t="array" ref="J889">INDEX(A!$H$2:$H$1001,MATCH(EF!C889,A!$A$2:$A$1001,0))</f>
        <v>#N/A</v>
      </c>
      <c r="K889" s="29" t="e">
        <f t="array" ref="K889">INDEX(A!$I$2:$I$1001,MATCH(EF!C889,A!$A$2:$A$1001,0))</f>
        <v>#N/A</v>
      </c>
      <c r="L889" s="29" t="e">
        <f t="array" ref="L889">INDEX(A!$J$2:$J$1001,MATCH(EF!C889,A!$A$2:$A$1001,0))</f>
        <v>#N/A</v>
      </c>
      <c r="M889" s="29" t="e">
        <f t="array" ref="M889">INDEX(A!$K$2:$K$1001,MATCH(EF!C889,A!$A$2:$A$1001,0))</f>
        <v>#N/A</v>
      </c>
      <c r="N889" s="29" t="e">
        <f t="array" ref="N889">INDEX(A!$L$2:$L$1001,MATCH(EF!C889,A!$A$2:$A$1001,0))</f>
        <v>#N/A</v>
      </c>
      <c r="O889" s="30" t="e">
        <f t="shared" si="6"/>
        <v>#N/A</v>
      </c>
      <c r="P889" s="30" t="e">
        <f t="shared" si="7"/>
        <v>#N/A</v>
      </c>
      <c r="Q889" s="30" t="e">
        <f t="array" ref="Q889">IF(O889="7",IF(P889="000","Sin región al ser un intermunicipal",INDEX(B!$C$2:$C$126,MATCH(EF!P889,B!$A$2:$A$126,0))),"Sin región al ser un ente Estatal")</f>
        <v>#N/A</v>
      </c>
      <c r="R889" s="31" t="e">
        <f t="array" ref="R889">IF(O889="7",IF(P889="000","N/A",INDEX(B!$D$2:$D$126,MATCH(EF!P889,B!$A$2:$A$126,0))),B!$D$127)</f>
        <v>#N/A</v>
      </c>
      <c r="S889" s="31" t="e">
        <f t="array" ref="S889">IF(O889="7",IF(P889="000","N/A",INDEX(B!$E$2:$E$126,MATCH(EF!P889,B!$A$2:$A$126,0))),B!$E$127)</f>
        <v>#N/A</v>
      </c>
    </row>
    <row r="890" spans="1:19" ht="15.75" customHeight="1">
      <c r="A890" s="23">
        <f>COUNTIF(A!$A$2:$A$1001,"&lt;="&amp;A!A890)</f>
        <v>0</v>
      </c>
      <c r="B890" s="24">
        <v>889</v>
      </c>
      <c r="C890" s="29" t="e">
        <f t="array" ref="C890">INDEX(A!$A$2:$A$1001,MATCH(EF!B890,EF!$A$2:$A$1001,0))</f>
        <v>#N/A</v>
      </c>
      <c r="D890" s="29" t="e">
        <f t="array" ref="D890">INDEX(A!$B$2:$B$1001,MATCH(EF!C890,A!$A$2:$A$1001,0))</f>
        <v>#N/A</v>
      </c>
      <c r="E890" s="29" t="e">
        <f t="array" ref="E890">INDEX(A!$C$2:$C$1001,MATCH(EF!C890,A!$A$2:$A$1001,0))</f>
        <v>#N/A</v>
      </c>
      <c r="F890" s="29" t="e">
        <f t="array" ref="F890">INDEX(A!$D$2:$D$1001,MATCH(EF!C890,A!$A$2:$A$1001,0))</f>
        <v>#N/A</v>
      </c>
      <c r="G890" s="29" t="e">
        <f t="array" ref="G890">INDEX(A!$E$2:$E$1001,MATCH(EF!C890,A!$A$2:$A$1001,0))</f>
        <v>#N/A</v>
      </c>
      <c r="H890" s="29" t="e">
        <f t="array" ref="H890">INDEX(A!$F$2:$F$1001,MATCH(EF!C890,A!$A$2:$A$1001,0))</f>
        <v>#N/A</v>
      </c>
      <c r="I890" s="29" t="e">
        <f t="array" ref="I890">INDEX(A!$G$2:$G$1001,MATCH(EF!C890,A!$A$2:$A$1001,0))</f>
        <v>#N/A</v>
      </c>
      <c r="J890" s="29" t="e">
        <f t="array" ref="J890">INDEX(A!$H$2:$H$1001,MATCH(EF!C890,A!$A$2:$A$1001,0))</f>
        <v>#N/A</v>
      </c>
      <c r="K890" s="29" t="e">
        <f t="array" ref="K890">INDEX(A!$I$2:$I$1001,MATCH(EF!C890,A!$A$2:$A$1001,0))</f>
        <v>#N/A</v>
      </c>
      <c r="L890" s="29" t="e">
        <f t="array" ref="L890">INDEX(A!$J$2:$J$1001,MATCH(EF!C890,A!$A$2:$A$1001,0))</f>
        <v>#N/A</v>
      </c>
      <c r="M890" s="29" t="e">
        <f t="array" ref="M890">INDEX(A!$K$2:$K$1001,MATCH(EF!C890,A!$A$2:$A$1001,0))</f>
        <v>#N/A</v>
      </c>
      <c r="N890" s="29" t="e">
        <f t="array" ref="N890">INDEX(A!$L$2:$L$1001,MATCH(EF!C890,A!$A$2:$A$1001,0))</f>
        <v>#N/A</v>
      </c>
      <c r="O890" s="30" t="e">
        <f t="shared" si="6"/>
        <v>#N/A</v>
      </c>
      <c r="P890" s="30" t="e">
        <f t="shared" si="7"/>
        <v>#N/A</v>
      </c>
      <c r="Q890" s="30" t="e">
        <f t="array" ref="Q890">IF(O890="7",IF(P890="000","Sin región al ser un intermunicipal",INDEX(B!$C$2:$C$126,MATCH(EF!P890,B!$A$2:$A$126,0))),"Sin región al ser un ente Estatal")</f>
        <v>#N/A</v>
      </c>
      <c r="R890" s="31" t="e">
        <f t="array" ref="R890">IF(O890="7",IF(P890="000","N/A",INDEX(B!$D$2:$D$126,MATCH(EF!P890,B!$A$2:$A$126,0))),B!$D$127)</f>
        <v>#N/A</v>
      </c>
      <c r="S890" s="31" t="e">
        <f t="array" ref="S890">IF(O890="7",IF(P890="000","N/A",INDEX(B!$E$2:$E$126,MATCH(EF!P890,B!$A$2:$A$126,0))),B!$E$127)</f>
        <v>#N/A</v>
      </c>
    </row>
    <row r="891" spans="1:19" ht="15.75" customHeight="1">
      <c r="A891" s="23">
        <f>COUNTIF(A!$A$2:$A$1001,"&lt;="&amp;A!A891)</f>
        <v>0</v>
      </c>
      <c r="B891" s="24">
        <v>890</v>
      </c>
      <c r="C891" s="29" t="e">
        <f t="array" ref="C891">INDEX(A!$A$2:$A$1001,MATCH(EF!B891,EF!$A$2:$A$1001,0))</f>
        <v>#N/A</v>
      </c>
      <c r="D891" s="29" t="e">
        <f t="array" ref="D891">INDEX(A!$B$2:$B$1001,MATCH(EF!C891,A!$A$2:$A$1001,0))</f>
        <v>#N/A</v>
      </c>
      <c r="E891" s="29" t="e">
        <f t="array" ref="E891">INDEX(A!$C$2:$C$1001,MATCH(EF!C891,A!$A$2:$A$1001,0))</f>
        <v>#N/A</v>
      </c>
      <c r="F891" s="29" t="e">
        <f t="array" ref="F891">INDEX(A!$D$2:$D$1001,MATCH(EF!C891,A!$A$2:$A$1001,0))</f>
        <v>#N/A</v>
      </c>
      <c r="G891" s="29" t="e">
        <f t="array" ref="G891">INDEX(A!$E$2:$E$1001,MATCH(EF!C891,A!$A$2:$A$1001,0))</f>
        <v>#N/A</v>
      </c>
      <c r="H891" s="29" t="e">
        <f t="array" ref="H891">INDEX(A!$F$2:$F$1001,MATCH(EF!C891,A!$A$2:$A$1001,0))</f>
        <v>#N/A</v>
      </c>
      <c r="I891" s="29" t="e">
        <f t="array" ref="I891">INDEX(A!$G$2:$G$1001,MATCH(EF!C891,A!$A$2:$A$1001,0))</f>
        <v>#N/A</v>
      </c>
      <c r="J891" s="29" t="e">
        <f t="array" ref="J891">INDEX(A!$H$2:$H$1001,MATCH(EF!C891,A!$A$2:$A$1001,0))</f>
        <v>#N/A</v>
      </c>
      <c r="K891" s="29" t="e">
        <f t="array" ref="K891">INDEX(A!$I$2:$I$1001,MATCH(EF!C891,A!$A$2:$A$1001,0))</f>
        <v>#N/A</v>
      </c>
      <c r="L891" s="29" t="e">
        <f t="array" ref="L891">INDEX(A!$J$2:$J$1001,MATCH(EF!C891,A!$A$2:$A$1001,0))</f>
        <v>#N/A</v>
      </c>
      <c r="M891" s="29" t="e">
        <f t="array" ref="M891">INDEX(A!$K$2:$K$1001,MATCH(EF!C891,A!$A$2:$A$1001,0))</f>
        <v>#N/A</v>
      </c>
      <c r="N891" s="29" t="e">
        <f t="array" ref="N891">INDEX(A!$L$2:$L$1001,MATCH(EF!C891,A!$A$2:$A$1001,0))</f>
        <v>#N/A</v>
      </c>
      <c r="O891" s="30" t="e">
        <f t="shared" si="6"/>
        <v>#N/A</v>
      </c>
      <c r="P891" s="30" t="e">
        <f t="shared" si="7"/>
        <v>#N/A</v>
      </c>
      <c r="Q891" s="30" t="e">
        <f t="array" ref="Q891">IF(O891="7",IF(P891="000","Sin región al ser un intermunicipal",INDEX(B!$C$2:$C$126,MATCH(EF!P891,B!$A$2:$A$126,0))),"Sin región al ser un ente Estatal")</f>
        <v>#N/A</v>
      </c>
      <c r="R891" s="31" t="e">
        <f t="array" ref="R891">IF(O891="7",IF(P891="000","N/A",INDEX(B!$D$2:$D$126,MATCH(EF!P891,B!$A$2:$A$126,0))),B!$D$127)</f>
        <v>#N/A</v>
      </c>
      <c r="S891" s="31" t="e">
        <f t="array" ref="S891">IF(O891="7",IF(P891="000","N/A",INDEX(B!$E$2:$E$126,MATCH(EF!P891,B!$A$2:$A$126,0))),B!$E$127)</f>
        <v>#N/A</v>
      </c>
    </row>
    <row r="892" spans="1:19" ht="15.75" customHeight="1">
      <c r="A892" s="23">
        <f>COUNTIF(A!$A$2:$A$1001,"&lt;="&amp;A!A892)</f>
        <v>0</v>
      </c>
      <c r="B892" s="24">
        <v>891</v>
      </c>
      <c r="C892" s="29" t="e">
        <f t="array" ref="C892">INDEX(A!$A$2:$A$1001,MATCH(EF!B892,EF!$A$2:$A$1001,0))</f>
        <v>#N/A</v>
      </c>
      <c r="D892" s="29" t="e">
        <f t="array" ref="D892">INDEX(A!$B$2:$B$1001,MATCH(EF!C892,A!$A$2:$A$1001,0))</f>
        <v>#N/A</v>
      </c>
      <c r="E892" s="29" t="e">
        <f t="array" ref="E892">INDEX(A!$C$2:$C$1001,MATCH(EF!C892,A!$A$2:$A$1001,0))</f>
        <v>#N/A</v>
      </c>
      <c r="F892" s="29" t="e">
        <f t="array" ref="F892">INDEX(A!$D$2:$D$1001,MATCH(EF!C892,A!$A$2:$A$1001,0))</f>
        <v>#N/A</v>
      </c>
      <c r="G892" s="29" t="e">
        <f t="array" ref="G892">INDEX(A!$E$2:$E$1001,MATCH(EF!C892,A!$A$2:$A$1001,0))</f>
        <v>#N/A</v>
      </c>
      <c r="H892" s="29" t="e">
        <f t="array" ref="H892">INDEX(A!$F$2:$F$1001,MATCH(EF!C892,A!$A$2:$A$1001,0))</f>
        <v>#N/A</v>
      </c>
      <c r="I892" s="29" t="e">
        <f t="array" ref="I892">INDEX(A!$G$2:$G$1001,MATCH(EF!C892,A!$A$2:$A$1001,0))</f>
        <v>#N/A</v>
      </c>
      <c r="J892" s="29" t="e">
        <f t="array" ref="J892">INDEX(A!$H$2:$H$1001,MATCH(EF!C892,A!$A$2:$A$1001,0))</f>
        <v>#N/A</v>
      </c>
      <c r="K892" s="29" t="e">
        <f t="array" ref="K892">INDEX(A!$I$2:$I$1001,MATCH(EF!C892,A!$A$2:$A$1001,0))</f>
        <v>#N/A</v>
      </c>
      <c r="L892" s="29" t="e">
        <f t="array" ref="L892">INDEX(A!$J$2:$J$1001,MATCH(EF!C892,A!$A$2:$A$1001,0))</f>
        <v>#N/A</v>
      </c>
      <c r="M892" s="29" t="e">
        <f t="array" ref="M892">INDEX(A!$K$2:$K$1001,MATCH(EF!C892,A!$A$2:$A$1001,0))</f>
        <v>#N/A</v>
      </c>
      <c r="N892" s="29" t="e">
        <f t="array" ref="N892">INDEX(A!$L$2:$L$1001,MATCH(EF!C892,A!$A$2:$A$1001,0))</f>
        <v>#N/A</v>
      </c>
      <c r="O892" s="30" t="e">
        <f t="shared" si="6"/>
        <v>#N/A</v>
      </c>
      <c r="P892" s="30" t="e">
        <f t="shared" si="7"/>
        <v>#N/A</v>
      </c>
      <c r="Q892" s="30" t="e">
        <f t="array" ref="Q892">IF(O892="7",IF(P892="000","Sin región al ser un intermunicipal",INDEX(B!$C$2:$C$126,MATCH(EF!P892,B!$A$2:$A$126,0))),"Sin región al ser un ente Estatal")</f>
        <v>#N/A</v>
      </c>
      <c r="R892" s="31" t="e">
        <f t="array" ref="R892">IF(O892="7",IF(P892="000","N/A",INDEX(B!$D$2:$D$126,MATCH(EF!P892,B!$A$2:$A$126,0))),B!$D$127)</f>
        <v>#N/A</v>
      </c>
      <c r="S892" s="31" t="e">
        <f t="array" ref="S892">IF(O892="7",IF(P892="000","N/A",INDEX(B!$E$2:$E$126,MATCH(EF!P892,B!$A$2:$A$126,0))),B!$E$127)</f>
        <v>#N/A</v>
      </c>
    </row>
    <row r="893" spans="1:19" ht="15.75" customHeight="1">
      <c r="A893" s="23">
        <f>COUNTIF(A!$A$2:$A$1001,"&lt;="&amp;A!A893)</f>
        <v>0</v>
      </c>
      <c r="B893" s="24">
        <v>892</v>
      </c>
      <c r="C893" s="29" t="e">
        <f t="array" ref="C893">INDEX(A!$A$2:$A$1001,MATCH(EF!B893,EF!$A$2:$A$1001,0))</f>
        <v>#N/A</v>
      </c>
      <c r="D893" s="29" t="e">
        <f t="array" ref="D893">INDEX(A!$B$2:$B$1001,MATCH(EF!C893,A!$A$2:$A$1001,0))</f>
        <v>#N/A</v>
      </c>
      <c r="E893" s="29" t="e">
        <f t="array" ref="E893">INDEX(A!$C$2:$C$1001,MATCH(EF!C893,A!$A$2:$A$1001,0))</f>
        <v>#N/A</v>
      </c>
      <c r="F893" s="29" t="e">
        <f t="array" ref="F893">INDEX(A!$D$2:$D$1001,MATCH(EF!C893,A!$A$2:$A$1001,0))</f>
        <v>#N/A</v>
      </c>
      <c r="G893" s="29" t="e">
        <f t="array" ref="G893">INDEX(A!$E$2:$E$1001,MATCH(EF!C893,A!$A$2:$A$1001,0))</f>
        <v>#N/A</v>
      </c>
      <c r="H893" s="29" t="e">
        <f t="array" ref="H893">INDEX(A!$F$2:$F$1001,MATCH(EF!C893,A!$A$2:$A$1001,0))</f>
        <v>#N/A</v>
      </c>
      <c r="I893" s="29" t="e">
        <f t="array" ref="I893">INDEX(A!$G$2:$G$1001,MATCH(EF!C893,A!$A$2:$A$1001,0))</f>
        <v>#N/A</v>
      </c>
      <c r="J893" s="29" t="e">
        <f t="array" ref="J893">INDEX(A!$H$2:$H$1001,MATCH(EF!C893,A!$A$2:$A$1001,0))</f>
        <v>#N/A</v>
      </c>
      <c r="K893" s="29" t="e">
        <f t="array" ref="K893">INDEX(A!$I$2:$I$1001,MATCH(EF!C893,A!$A$2:$A$1001,0))</f>
        <v>#N/A</v>
      </c>
      <c r="L893" s="29" t="e">
        <f t="array" ref="L893">INDEX(A!$J$2:$J$1001,MATCH(EF!C893,A!$A$2:$A$1001,0))</f>
        <v>#N/A</v>
      </c>
      <c r="M893" s="29" t="e">
        <f t="array" ref="M893">INDEX(A!$K$2:$K$1001,MATCH(EF!C893,A!$A$2:$A$1001,0))</f>
        <v>#N/A</v>
      </c>
      <c r="N893" s="29" t="e">
        <f t="array" ref="N893">INDEX(A!$L$2:$L$1001,MATCH(EF!C893,A!$A$2:$A$1001,0))</f>
        <v>#N/A</v>
      </c>
      <c r="O893" s="30" t="e">
        <f t="shared" si="6"/>
        <v>#N/A</v>
      </c>
      <c r="P893" s="30" t="e">
        <f t="shared" si="7"/>
        <v>#N/A</v>
      </c>
      <c r="Q893" s="30" t="e">
        <f t="array" ref="Q893">IF(O893="7",IF(P893="000","Sin región al ser un intermunicipal",INDEX(B!$C$2:$C$126,MATCH(EF!P893,B!$A$2:$A$126,0))),"Sin región al ser un ente Estatal")</f>
        <v>#N/A</v>
      </c>
      <c r="R893" s="31" t="e">
        <f t="array" ref="R893">IF(O893="7",IF(P893="000","N/A",INDEX(B!$D$2:$D$126,MATCH(EF!P893,B!$A$2:$A$126,0))),B!$D$127)</f>
        <v>#N/A</v>
      </c>
      <c r="S893" s="31" t="e">
        <f t="array" ref="S893">IF(O893="7",IF(P893="000","N/A",INDEX(B!$E$2:$E$126,MATCH(EF!P893,B!$A$2:$A$126,0))),B!$E$127)</f>
        <v>#N/A</v>
      </c>
    </row>
    <row r="894" spans="1:19" ht="15.75" customHeight="1">
      <c r="A894" s="23">
        <f>COUNTIF(A!$A$2:$A$1001,"&lt;="&amp;A!A894)</f>
        <v>0</v>
      </c>
      <c r="B894" s="24">
        <v>893</v>
      </c>
      <c r="C894" s="29" t="e">
        <f t="array" ref="C894">INDEX(A!$A$2:$A$1001,MATCH(EF!B894,EF!$A$2:$A$1001,0))</f>
        <v>#N/A</v>
      </c>
      <c r="D894" s="29" t="e">
        <f t="array" ref="D894">INDEX(A!$B$2:$B$1001,MATCH(EF!C894,A!$A$2:$A$1001,0))</f>
        <v>#N/A</v>
      </c>
      <c r="E894" s="29" t="e">
        <f t="array" ref="E894">INDEX(A!$C$2:$C$1001,MATCH(EF!C894,A!$A$2:$A$1001,0))</f>
        <v>#N/A</v>
      </c>
      <c r="F894" s="29" t="e">
        <f t="array" ref="F894">INDEX(A!$D$2:$D$1001,MATCH(EF!C894,A!$A$2:$A$1001,0))</f>
        <v>#N/A</v>
      </c>
      <c r="G894" s="29" t="e">
        <f t="array" ref="G894">INDEX(A!$E$2:$E$1001,MATCH(EF!C894,A!$A$2:$A$1001,0))</f>
        <v>#N/A</v>
      </c>
      <c r="H894" s="29" t="e">
        <f t="array" ref="H894">INDEX(A!$F$2:$F$1001,MATCH(EF!C894,A!$A$2:$A$1001,0))</f>
        <v>#N/A</v>
      </c>
      <c r="I894" s="29" t="e">
        <f t="array" ref="I894">INDEX(A!$G$2:$G$1001,MATCH(EF!C894,A!$A$2:$A$1001,0))</f>
        <v>#N/A</v>
      </c>
      <c r="J894" s="29" t="e">
        <f t="array" ref="J894">INDEX(A!$H$2:$H$1001,MATCH(EF!C894,A!$A$2:$A$1001,0))</f>
        <v>#N/A</v>
      </c>
      <c r="K894" s="29" t="e">
        <f t="array" ref="K894">INDEX(A!$I$2:$I$1001,MATCH(EF!C894,A!$A$2:$A$1001,0))</f>
        <v>#N/A</v>
      </c>
      <c r="L894" s="29" t="e">
        <f t="array" ref="L894">INDEX(A!$J$2:$J$1001,MATCH(EF!C894,A!$A$2:$A$1001,0))</f>
        <v>#N/A</v>
      </c>
      <c r="M894" s="29" t="e">
        <f t="array" ref="M894">INDEX(A!$K$2:$K$1001,MATCH(EF!C894,A!$A$2:$A$1001,0))</f>
        <v>#N/A</v>
      </c>
      <c r="N894" s="29" t="e">
        <f t="array" ref="N894">INDEX(A!$L$2:$L$1001,MATCH(EF!C894,A!$A$2:$A$1001,0))</f>
        <v>#N/A</v>
      </c>
      <c r="O894" s="30" t="e">
        <f t="shared" si="6"/>
        <v>#N/A</v>
      </c>
      <c r="P894" s="30" t="e">
        <f t="shared" si="7"/>
        <v>#N/A</v>
      </c>
      <c r="Q894" s="30" t="e">
        <f t="array" ref="Q894">IF(O894="7",IF(P894="000","Sin región al ser un intermunicipal",INDEX(B!$C$2:$C$126,MATCH(EF!P894,B!$A$2:$A$126,0))),"Sin región al ser un ente Estatal")</f>
        <v>#N/A</v>
      </c>
      <c r="R894" s="31" t="e">
        <f t="array" ref="R894">IF(O894="7",IF(P894="000","N/A",INDEX(B!$D$2:$D$126,MATCH(EF!P894,B!$A$2:$A$126,0))),B!$D$127)</f>
        <v>#N/A</v>
      </c>
      <c r="S894" s="31" t="e">
        <f t="array" ref="S894">IF(O894="7",IF(P894="000","N/A",INDEX(B!$E$2:$E$126,MATCH(EF!P894,B!$A$2:$A$126,0))),B!$E$127)</f>
        <v>#N/A</v>
      </c>
    </row>
    <row r="895" spans="1:19" ht="15.75" customHeight="1">
      <c r="A895" s="23">
        <f>COUNTIF(A!$A$2:$A$1001,"&lt;="&amp;A!A895)</f>
        <v>0</v>
      </c>
      <c r="B895" s="24">
        <v>894</v>
      </c>
      <c r="C895" s="29" t="e">
        <f t="array" ref="C895">INDEX(A!$A$2:$A$1001,MATCH(EF!B895,EF!$A$2:$A$1001,0))</f>
        <v>#N/A</v>
      </c>
      <c r="D895" s="29" t="e">
        <f t="array" ref="D895">INDEX(A!$B$2:$B$1001,MATCH(EF!C895,A!$A$2:$A$1001,0))</f>
        <v>#N/A</v>
      </c>
      <c r="E895" s="29" t="e">
        <f t="array" ref="E895">INDEX(A!$C$2:$C$1001,MATCH(EF!C895,A!$A$2:$A$1001,0))</f>
        <v>#N/A</v>
      </c>
      <c r="F895" s="29" t="e">
        <f t="array" ref="F895">INDEX(A!$D$2:$D$1001,MATCH(EF!C895,A!$A$2:$A$1001,0))</f>
        <v>#N/A</v>
      </c>
      <c r="G895" s="29" t="e">
        <f t="array" ref="G895">INDEX(A!$E$2:$E$1001,MATCH(EF!C895,A!$A$2:$A$1001,0))</f>
        <v>#N/A</v>
      </c>
      <c r="H895" s="29" t="e">
        <f t="array" ref="H895">INDEX(A!$F$2:$F$1001,MATCH(EF!C895,A!$A$2:$A$1001,0))</f>
        <v>#N/A</v>
      </c>
      <c r="I895" s="29" t="e">
        <f t="array" ref="I895">INDEX(A!$G$2:$G$1001,MATCH(EF!C895,A!$A$2:$A$1001,0))</f>
        <v>#N/A</v>
      </c>
      <c r="J895" s="29" t="e">
        <f t="array" ref="J895">INDEX(A!$H$2:$H$1001,MATCH(EF!C895,A!$A$2:$A$1001,0))</f>
        <v>#N/A</v>
      </c>
      <c r="K895" s="29" t="e">
        <f t="array" ref="K895">INDEX(A!$I$2:$I$1001,MATCH(EF!C895,A!$A$2:$A$1001,0))</f>
        <v>#N/A</v>
      </c>
      <c r="L895" s="29" t="e">
        <f t="array" ref="L895">INDEX(A!$J$2:$J$1001,MATCH(EF!C895,A!$A$2:$A$1001,0))</f>
        <v>#N/A</v>
      </c>
      <c r="M895" s="29" t="e">
        <f t="array" ref="M895">INDEX(A!$K$2:$K$1001,MATCH(EF!C895,A!$A$2:$A$1001,0))</f>
        <v>#N/A</v>
      </c>
      <c r="N895" s="29" t="e">
        <f t="array" ref="N895">INDEX(A!$L$2:$L$1001,MATCH(EF!C895,A!$A$2:$A$1001,0))</f>
        <v>#N/A</v>
      </c>
      <c r="O895" s="30" t="e">
        <f t="shared" si="6"/>
        <v>#N/A</v>
      </c>
      <c r="P895" s="30" t="e">
        <f t="shared" si="7"/>
        <v>#N/A</v>
      </c>
      <c r="Q895" s="30" t="e">
        <f t="array" ref="Q895">IF(O895="7",IF(P895="000","Sin región al ser un intermunicipal",INDEX(B!$C$2:$C$126,MATCH(EF!P895,B!$A$2:$A$126,0))),"Sin región al ser un ente Estatal")</f>
        <v>#N/A</v>
      </c>
      <c r="R895" s="31" t="e">
        <f t="array" ref="R895">IF(O895="7",IF(P895="000","N/A",INDEX(B!$D$2:$D$126,MATCH(EF!P895,B!$A$2:$A$126,0))),B!$D$127)</f>
        <v>#N/A</v>
      </c>
      <c r="S895" s="31" t="e">
        <f t="array" ref="S895">IF(O895="7",IF(P895="000","N/A",INDEX(B!$E$2:$E$126,MATCH(EF!P895,B!$A$2:$A$126,0))),B!$E$127)</f>
        <v>#N/A</v>
      </c>
    </row>
    <row r="896" spans="1:19" ht="15.75" customHeight="1">
      <c r="A896" s="23">
        <f>COUNTIF(A!$A$2:$A$1001,"&lt;="&amp;A!A896)</f>
        <v>0</v>
      </c>
      <c r="B896" s="24">
        <v>895</v>
      </c>
      <c r="C896" s="29" t="e">
        <f t="array" ref="C896">INDEX(A!$A$2:$A$1001,MATCH(EF!B896,EF!$A$2:$A$1001,0))</f>
        <v>#N/A</v>
      </c>
      <c r="D896" s="29" t="e">
        <f t="array" ref="D896">INDEX(A!$B$2:$B$1001,MATCH(EF!C896,A!$A$2:$A$1001,0))</f>
        <v>#N/A</v>
      </c>
      <c r="E896" s="29" t="e">
        <f t="array" ref="E896">INDEX(A!$C$2:$C$1001,MATCH(EF!C896,A!$A$2:$A$1001,0))</f>
        <v>#N/A</v>
      </c>
      <c r="F896" s="29" t="e">
        <f t="array" ref="F896">INDEX(A!$D$2:$D$1001,MATCH(EF!C896,A!$A$2:$A$1001,0))</f>
        <v>#N/A</v>
      </c>
      <c r="G896" s="29" t="e">
        <f t="array" ref="G896">INDEX(A!$E$2:$E$1001,MATCH(EF!C896,A!$A$2:$A$1001,0))</f>
        <v>#N/A</v>
      </c>
      <c r="H896" s="29" t="e">
        <f t="array" ref="H896">INDEX(A!$F$2:$F$1001,MATCH(EF!C896,A!$A$2:$A$1001,0))</f>
        <v>#N/A</v>
      </c>
      <c r="I896" s="29" t="e">
        <f t="array" ref="I896">INDEX(A!$G$2:$G$1001,MATCH(EF!C896,A!$A$2:$A$1001,0))</f>
        <v>#N/A</v>
      </c>
      <c r="J896" s="29" t="e">
        <f t="array" ref="J896">INDEX(A!$H$2:$H$1001,MATCH(EF!C896,A!$A$2:$A$1001,0))</f>
        <v>#N/A</v>
      </c>
      <c r="K896" s="29" t="e">
        <f t="array" ref="K896">INDEX(A!$I$2:$I$1001,MATCH(EF!C896,A!$A$2:$A$1001,0))</f>
        <v>#N/A</v>
      </c>
      <c r="L896" s="29" t="e">
        <f t="array" ref="L896">INDEX(A!$J$2:$J$1001,MATCH(EF!C896,A!$A$2:$A$1001,0))</f>
        <v>#N/A</v>
      </c>
      <c r="M896" s="29" t="e">
        <f t="array" ref="M896">INDEX(A!$K$2:$K$1001,MATCH(EF!C896,A!$A$2:$A$1001,0))</f>
        <v>#N/A</v>
      </c>
      <c r="N896" s="29" t="e">
        <f t="array" ref="N896">INDEX(A!$L$2:$L$1001,MATCH(EF!C896,A!$A$2:$A$1001,0))</f>
        <v>#N/A</v>
      </c>
      <c r="O896" s="30" t="e">
        <f t="shared" si="6"/>
        <v>#N/A</v>
      </c>
      <c r="P896" s="30" t="e">
        <f t="shared" si="7"/>
        <v>#N/A</v>
      </c>
      <c r="Q896" s="30" t="e">
        <f t="array" ref="Q896">IF(O896="7",IF(P896="000","Sin región al ser un intermunicipal",INDEX(B!$C$2:$C$126,MATCH(EF!P896,B!$A$2:$A$126,0))),"Sin región al ser un ente Estatal")</f>
        <v>#N/A</v>
      </c>
      <c r="R896" s="31" t="e">
        <f t="array" ref="R896">IF(O896="7",IF(P896="000","N/A",INDEX(B!$D$2:$D$126,MATCH(EF!P896,B!$A$2:$A$126,0))),B!$D$127)</f>
        <v>#N/A</v>
      </c>
      <c r="S896" s="31" t="e">
        <f t="array" ref="S896">IF(O896="7",IF(P896="000","N/A",INDEX(B!$E$2:$E$126,MATCH(EF!P896,B!$A$2:$A$126,0))),B!$E$127)</f>
        <v>#N/A</v>
      </c>
    </row>
    <row r="897" spans="1:19" ht="15.75" customHeight="1">
      <c r="A897" s="23">
        <f>COUNTIF(A!$A$2:$A$1001,"&lt;="&amp;A!A897)</f>
        <v>0</v>
      </c>
      <c r="B897" s="24">
        <v>896</v>
      </c>
      <c r="C897" s="29" t="e">
        <f t="array" ref="C897">INDEX(A!$A$2:$A$1001,MATCH(EF!B897,EF!$A$2:$A$1001,0))</f>
        <v>#N/A</v>
      </c>
      <c r="D897" s="29" t="e">
        <f t="array" ref="D897">INDEX(A!$B$2:$B$1001,MATCH(EF!C897,A!$A$2:$A$1001,0))</f>
        <v>#N/A</v>
      </c>
      <c r="E897" s="29" t="e">
        <f t="array" ref="E897">INDEX(A!$C$2:$C$1001,MATCH(EF!C897,A!$A$2:$A$1001,0))</f>
        <v>#N/A</v>
      </c>
      <c r="F897" s="29" t="e">
        <f t="array" ref="F897">INDEX(A!$D$2:$D$1001,MATCH(EF!C897,A!$A$2:$A$1001,0))</f>
        <v>#N/A</v>
      </c>
      <c r="G897" s="29" t="e">
        <f t="array" ref="G897">INDEX(A!$E$2:$E$1001,MATCH(EF!C897,A!$A$2:$A$1001,0))</f>
        <v>#N/A</v>
      </c>
      <c r="H897" s="29" t="e">
        <f t="array" ref="H897">INDEX(A!$F$2:$F$1001,MATCH(EF!C897,A!$A$2:$A$1001,0))</f>
        <v>#N/A</v>
      </c>
      <c r="I897" s="29" t="e">
        <f t="array" ref="I897">INDEX(A!$G$2:$G$1001,MATCH(EF!C897,A!$A$2:$A$1001,0))</f>
        <v>#N/A</v>
      </c>
      <c r="J897" s="29" t="e">
        <f t="array" ref="J897">INDEX(A!$H$2:$H$1001,MATCH(EF!C897,A!$A$2:$A$1001,0))</f>
        <v>#N/A</v>
      </c>
      <c r="K897" s="29" t="e">
        <f t="array" ref="K897">INDEX(A!$I$2:$I$1001,MATCH(EF!C897,A!$A$2:$A$1001,0))</f>
        <v>#N/A</v>
      </c>
      <c r="L897" s="29" t="e">
        <f t="array" ref="L897">INDEX(A!$J$2:$J$1001,MATCH(EF!C897,A!$A$2:$A$1001,0))</f>
        <v>#N/A</v>
      </c>
      <c r="M897" s="29" t="e">
        <f t="array" ref="M897">INDEX(A!$K$2:$K$1001,MATCH(EF!C897,A!$A$2:$A$1001,0))</f>
        <v>#N/A</v>
      </c>
      <c r="N897" s="29" t="e">
        <f t="array" ref="N897">INDEX(A!$L$2:$L$1001,MATCH(EF!C897,A!$A$2:$A$1001,0))</f>
        <v>#N/A</v>
      </c>
      <c r="O897" s="30" t="e">
        <f t="shared" si="6"/>
        <v>#N/A</v>
      </c>
      <c r="P897" s="30" t="e">
        <f t="shared" si="7"/>
        <v>#N/A</v>
      </c>
      <c r="Q897" s="30" t="e">
        <f t="array" ref="Q897">IF(O897="7",IF(P897="000","Sin región al ser un intermunicipal",INDEX(B!$C$2:$C$126,MATCH(EF!P897,B!$A$2:$A$126,0))),"Sin región al ser un ente Estatal")</f>
        <v>#N/A</v>
      </c>
      <c r="R897" s="31" t="e">
        <f t="array" ref="R897">IF(O897="7",IF(P897="000","N/A",INDEX(B!$D$2:$D$126,MATCH(EF!P897,B!$A$2:$A$126,0))),B!$D$127)</f>
        <v>#N/A</v>
      </c>
      <c r="S897" s="31" t="e">
        <f t="array" ref="S897">IF(O897="7",IF(P897="000","N/A",INDEX(B!$E$2:$E$126,MATCH(EF!P897,B!$A$2:$A$126,0))),B!$E$127)</f>
        <v>#N/A</v>
      </c>
    </row>
    <row r="898" spans="1:19" ht="15.75" customHeight="1">
      <c r="A898" s="23">
        <f>COUNTIF(A!$A$2:$A$1001,"&lt;="&amp;A!A898)</f>
        <v>0</v>
      </c>
      <c r="B898" s="24">
        <v>897</v>
      </c>
      <c r="C898" s="29" t="e">
        <f t="array" ref="C898">INDEX(A!$A$2:$A$1001,MATCH(EF!B898,EF!$A$2:$A$1001,0))</f>
        <v>#N/A</v>
      </c>
      <c r="D898" s="29" t="e">
        <f t="array" ref="D898">INDEX(A!$B$2:$B$1001,MATCH(EF!C898,A!$A$2:$A$1001,0))</f>
        <v>#N/A</v>
      </c>
      <c r="E898" s="29" t="e">
        <f t="array" ref="E898">INDEX(A!$C$2:$C$1001,MATCH(EF!C898,A!$A$2:$A$1001,0))</f>
        <v>#N/A</v>
      </c>
      <c r="F898" s="29" t="e">
        <f t="array" ref="F898">INDEX(A!$D$2:$D$1001,MATCH(EF!C898,A!$A$2:$A$1001,0))</f>
        <v>#N/A</v>
      </c>
      <c r="G898" s="29" t="e">
        <f t="array" ref="G898">INDEX(A!$E$2:$E$1001,MATCH(EF!C898,A!$A$2:$A$1001,0))</f>
        <v>#N/A</v>
      </c>
      <c r="H898" s="29" t="e">
        <f t="array" ref="H898">INDEX(A!$F$2:$F$1001,MATCH(EF!C898,A!$A$2:$A$1001,0))</f>
        <v>#N/A</v>
      </c>
      <c r="I898" s="29" t="e">
        <f t="array" ref="I898">INDEX(A!$G$2:$G$1001,MATCH(EF!C898,A!$A$2:$A$1001,0))</f>
        <v>#N/A</v>
      </c>
      <c r="J898" s="29" t="e">
        <f t="array" ref="J898">INDEX(A!$H$2:$H$1001,MATCH(EF!C898,A!$A$2:$A$1001,0))</f>
        <v>#N/A</v>
      </c>
      <c r="K898" s="29" t="e">
        <f t="array" ref="K898">INDEX(A!$I$2:$I$1001,MATCH(EF!C898,A!$A$2:$A$1001,0))</f>
        <v>#N/A</v>
      </c>
      <c r="L898" s="29" t="e">
        <f t="array" ref="L898">INDEX(A!$J$2:$J$1001,MATCH(EF!C898,A!$A$2:$A$1001,0))</f>
        <v>#N/A</v>
      </c>
      <c r="M898" s="29" t="e">
        <f t="array" ref="M898">INDEX(A!$K$2:$K$1001,MATCH(EF!C898,A!$A$2:$A$1001,0))</f>
        <v>#N/A</v>
      </c>
      <c r="N898" s="29" t="e">
        <f t="array" ref="N898">INDEX(A!$L$2:$L$1001,MATCH(EF!C898,A!$A$2:$A$1001,0))</f>
        <v>#N/A</v>
      </c>
      <c r="O898" s="30" t="e">
        <f t="shared" si="6"/>
        <v>#N/A</v>
      </c>
      <c r="P898" s="30" t="e">
        <f t="shared" si="7"/>
        <v>#N/A</v>
      </c>
      <c r="Q898" s="30" t="e">
        <f t="array" ref="Q898">IF(O898="7",IF(P898="000","Sin región al ser un intermunicipal",INDEX(B!$C$2:$C$126,MATCH(EF!P898,B!$A$2:$A$126,0))),"Sin región al ser un ente Estatal")</f>
        <v>#N/A</v>
      </c>
      <c r="R898" s="31" t="e">
        <f t="array" ref="R898">IF(O898="7",IF(P898="000","N/A",INDEX(B!$D$2:$D$126,MATCH(EF!P898,B!$A$2:$A$126,0))),B!$D$127)</f>
        <v>#N/A</v>
      </c>
      <c r="S898" s="31" t="e">
        <f t="array" ref="S898">IF(O898="7",IF(P898="000","N/A",INDEX(B!$E$2:$E$126,MATCH(EF!P898,B!$A$2:$A$126,0))),B!$E$127)</f>
        <v>#N/A</v>
      </c>
    </row>
    <row r="899" spans="1:19" ht="15.75" customHeight="1">
      <c r="A899" s="23">
        <f>COUNTIF(A!$A$2:$A$1001,"&lt;="&amp;A!A899)</f>
        <v>0</v>
      </c>
      <c r="B899" s="24">
        <v>898</v>
      </c>
      <c r="C899" s="29" t="e">
        <f t="array" ref="C899">INDEX(A!$A$2:$A$1001,MATCH(EF!B899,EF!$A$2:$A$1001,0))</f>
        <v>#N/A</v>
      </c>
      <c r="D899" s="29" t="e">
        <f t="array" ref="D899">INDEX(A!$B$2:$B$1001,MATCH(EF!C899,A!$A$2:$A$1001,0))</f>
        <v>#N/A</v>
      </c>
      <c r="E899" s="29" t="e">
        <f t="array" ref="E899">INDEX(A!$C$2:$C$1001,MATCH(EF!C899,A!$A$2:$A$1001,0))</f>
        <v>#N/A</v>
      </c>
      <c r="F899" s="29" t="e">
        <f t="array" ref="F899">INDEX(A!$D$2:$D$1001,MATCH(EF!C899,A!$A$2:$A$1001,0))</f>
        <v>#N/A</v>
      </c>
      <c r="G899" s="29" t="e">
        <f t="array" ref="G899">INDEX(A!$E$2:$E$1001,MATCH(EF!C899,A!$A$2:$A$1001,0))</f>
        <v>#N/A</v>
      </c>
      <c r="H899" s="29" t="e">
        <f t="array" ref="H899">INDEX(A!$F$2:$F$1001,MATCH(EF!C899,A!$A$2:$A$1001,0))</f>
        <v>#N/A</v>
      </c>
      <c r="I899" s="29" t="e">
        <f t="array" ref="I899">INDEX(A!$G$2:$G$1001,MATCH(EF!C899,A!$A$2:$A$1001,0))</f>
        <v>#N/A</v>
      </c>
      <c r="J899" s="29" t="e">
        <f t="array" ref="J899">INDEX(A!$H$2:$H$1001,MATCH(EF!C899,A!$A$2:$A$1001,0))</f>
        <v>#N/A</v>
      </c>
      <c r="K899" s="29" t="e">
        <f t="array" ref="K899">INDEX(A!$I$2:$I$1001,MATCH(EF!C899,A!$A$2:$A$1001,0))</f>
        <v>#N/A</v>
      </c>
      <c r="L899" s="29" t="e">
        <f t="array" ref="L899">INDEX(A!$J$2:$J$1001,MATCH(EF!C899,A!$A$2:$A$1001,0))</f>
        <v>#N/A</v>
      </c>
      <c r="M899" s="29" t="e">
        <f t="array" ref="M899">INDEX(A!$K$2:$K$1001,MATCH(EF!C899,A!$A$2:$A$1001,0))</f>
        <v>#N/A</v>
      </c>
      <c r="N899" s="29" t="e">
        <f t="array" ref="N899">INDEX(A!$L$2:$L$1001,MATCH(EF!C899,A!$A$2:$A$1001,0))</f>
        <v>#N/A</v>
      </c>
      <c r="O899" s="30" t="e">
        <f t="shared" si="6"/>
        <v>#N/A</v>
      </c>
      <c r="P899" s="30" t="e">
        <f t="shared" si="7"/>
        <v>#N/A</v>
      </c>
      <c r="Q899" s="30" t="e">
        <f t="array" ref="Q899">IF(O899="7",IF(P899="000","Sin región al ser un intermunicipal",INDEX(B!$C$2:$C$126,MATCH(EF!P899,B!$A$2:$A$126,0))),"Sin región al ser un ente Estatal")</f>
        <v>#N/A</v>
      </c>
      <c r="R899" s="31" t="e">
        <f t="array" ref="R899">IF(O899="7",IF(P899="000","N/A",INDEX(B!$D$2:$D$126,MATCH(EF!P899,B!$A$2:$A$126,0))),B!$D$127)</f>
        <v>#N/A</v>
      </c>
      <c r="S899" s="31" t="e">
        <f t="array" ref="S899">IF(O899="7",IF(P899="000","N/A",INDEX(B!$E$2:$E$126,MATCH(EF!P899,B!$A$2:$A$126,0))),B!$E$127)</f>
        <v>#N/A</v>
      </c>
    </row>
    <row r="900" spans="1:19" ht="15.75" customHeight="1">
      <c r="A900" s="23">
        <f>COUNTIF(A!$A$2:$A$1001,"&lt;="&amp;A!A900)</f>
        <v>0</v>
      </c>
      <c r="B900" s="24">
        <v>899</v>
      </c>
      <c r="C900" s="29" t="e">
        <f t="array" ref="C900">INDEX(A!$A$2:$A$1001,MATCH(EF!B900,EF!$A$2:$A$1001,0))</f>
        <v>#N/A</v>
      </c>
      <c r="D900" s="29" t="e">
        <f t="array" ref="D900">INDEX(A!$B$2:$B$1001,MATCH(EF!C900,A!$A$2:$A$1001,0))</f>
        <v>#N/A</v>
      </c>
      <c r="E900" s="29" t="e">
        <f t="array" ref="E900">INDEX(A!$C$2:$C$1001,MATCH(EF!C900,A!$A$2:$A$1001,0))</f>
        <v>#N/A</v>
      </c>
      <c r="F900" s="29" t="e">
        <f t="array" ref="F900">INDEX(A!$D$2:$D$1001,MATCH(EF!C900,A!$A$2:$A$1001,0))</f>
        <v>#N/A</v>
      </c>
      <c r="G900" s="29" t="e">
        <f t="array" ref="G900">INDEX(A!$E$2:$E$1001,MATCH(EF!C900,A!$A$2:$A$1001,0))</f>
        <v>#N/A</v>
      </c>
      <c r="H900" s="29" t="e">
        <f t="array" ref="H900">INDEX(A!$F$2:$F$1001,MATCH(EF!C900,A!$A$2:$A$1001,0))</f>
        <v>#N/A</v>
      </c>
      <c r="I900" s="29" t="e">
        <f t="array" ref="I900">INDEX(A!$G$2:$G$1001,MATCH(EF!C900,A!$A$2:$A$1001,0))</f>
        <v>#N/A</v>
      </c>
      <c r="J900" s="29" t="e">
        <f t="array" ref="J900">INDEX(A!$H$2:$H$1001,MATCH(EF!C900,A!$A$2:$A$1001,0))</f>
        <v>#N/A</v>
      </c>
      <c r="K900" s="29" t="e">
        <f t="array" ref="K900">INDEX(A!$I$2:$I$1001,MATCH(EF!C900,A!$A$2:$A$1001,0))</f>
        <v>#N/A</v>
      </c>
      <c r="L900" s="29" t="e">
        <f t="array" ref="L900">INDEX(A!$J$2:$J$1001,MATCH(EF!C900,A!$A$2:$A$1001,0))</f>
        <v>#N/A</v>
      </c>
      <c r="M900" s="29" t="e">
        <f t="array" ref="M900">INDEX(A!$K$2:$K$1001,MATCH(EF!C900,A!$A$2:$A$1001,0))</f>
        <v>#N/A</v>
      </c>
      <c r="N900" s="29" t="e">
        <f t="array" ref="N900">INDEX(A!$L$2:$L$1001,MATCH(EF!C900,A!$A$2:$A$1001,0))</f>
        <v>#N/A</v>
      </c>
      <c r="O900" s="30" t="e">
        <f t="shared" si="6"/>
        <v>#N/A</v>
      </c>
      <c r="P900" s="30" t="e">
        <f t="shared" si="7"/>
        <v>#N/A</v>
      </c>
      <c r="Q900" s="30" t="e">
        <f t="array" ref="Q900">IF(O900="7",IF(P900="000","Sin región al ser un intermunicipal",INDEX(B!$C$2:$C$126,MATCH(EF!P900,B!$A$2:$A$126,0))),"Sin región al ser un ente Estatal")</f>
        <v>#N/A</v>
      </c>
      <c r="R900" s="31" t="e">
        <f t="array" ref="R900">IF(O900="7",IF(P900="000","N/A",INDEX(B!$D$2:$D$126,MATCH(EF!P900,B!$A$2:$A$126,0))),B!$D$127)</f>
        <v>#N/A</v>
      </c>
      <c r="S900" s="31" t="e">
        <f t="array" ref="S900">IF(O900="7",IF(P900="000","N/A",INDEX(B!$E$2:$E$126,MATCH(EF!P900,B!$A$2:$A$126,0))),B!$E$127)</f>
        <v>#N/A</v>
      </c>
    </row>
    <row r="901" spans="1:19" ht="15.75" customHeight="1">
      <c r="A901" s="23">
        <f>COUNTIF(A!$A$2:$A$1001,"&lt;="&amp;A!A901)</f>
        <v>0</v>
      </c>
      <c r="B901" s="24">
        <v>900</v>
      </c>
      <c r="C901" s="29" t="e">
        <f t="array" ref="C901">INDEX(A!$A$2:$A$1001,MATCH(EF!B901,EF!$A$2:$A$1001,0))</f>
        <v>#N/A</v>
      </c>
      <c r="D901" s="29" t="e">
        <f t="array" ref="D901">INDEX(A!$B$2:$B$1001,MATCH(EF!C901,A!$A$2:$A$1001,0))</f>
        <v>#N/A</v>
      </c>
      <c r="E901" s="29" t="e">
        <f t="array" ref="E901">INDEX(A!$C$2:$C$1001,MATCH(EF!C901,A!$A$2:$A$1001,0))</f>
        <v>#N/A</v>
      </c>
      <c r="F901" s="29" t="e">
        <f t="array" ref="F901">INDEX(A!$D$2:$D$1001,MATCH(EF!C901,A!$A$2:$A$1001,0))</f>
        <v>#N/A</v>
      </c>
      <c r="G901" s="29" t="e">
        <f t="array" ref="G901">INDEX(A!$E$2:$E$1001,MATCH(EF!C901,A!$A$2:$A$1001,0))</f>
        <v>#N/A</v>
      </c>
      <c r="H901" s="29" t="e">
        <f t="array" ref="H901">INDEX(A!$F$2:$F$1001,MATCH(EF!C901,A!$A$2:$A$1001,0))</f>
        <v>#N/A</v>
      </c>
      <c r="I901" s="29" t="e">
        <f t="array" ref="I901">INDEX(A!$G$2:$G$1001,MATCH(EF!C901,A!$A$2:$A$1001,0))</f>
        <v>#N/A</v>
      </c>
      <c r="J901" s="29" t="e">
        <f t="array" ref="J901">INDEX(A!$H$2:$H$1001,MATCH(EF!C901,A!$A$2:$A$1001,0))</f>
        <v>#N/A</v>
      </c>
      <c r="K901" s="29" t="e">
        <f t="array" ref="K901">INDEX(A!$I$2:$I$1001,MATCH(EF!C901,A!$A$2:$A$1001,0))</f>
        <v>#N/A</v>
      </c>
      <c r="L901" s="29" t="e">
        <f t="array" ref="L901">INDEX(A!$J$2:$J$1001,MATCH(EF!C901,A!$A$2:$A$1001,0))</f>
        <v>#N/A</v>
      </c>
      <c r="M901" s="29" t="e">
        <f t="array" ref="M901">INDEX(A!$K$2:$K$1001,MATCH(EF!C901,A!$A$2:$A$1001,0))</f>
        <v>#N/A</v>
      </c>
      <c r="N901" s="29" t="e">
        <f t="array" ref="N901">INDEX(A!$L$2:$L$1001,MATCH(EF!C901,A!$A$2:$A$1001,0))</f>
        <v>#N/A</v>
      </c>
      <c r="O901" s="30" t="e">
        <f t="shared" si="6"/>
        <v>#N/A</v>
      </c>
      <c r="P901" s="30" t="e">
        <f t="shared" si="7"/>
        <v>#N/A</v>
      </c>
      <c r="Q901" s="30" t="e">
        <f t="array" ref="Q901">IF(O901="7",IF(P901="000","Sin región al ser un intermunicipal",INDEX(B!$C$2:$C$126,MATCH(EF!P901,B!$A$2:$A$126,0))),"Sin región al ser un ente Estatal")</f>
        <v>#N/A</v>
      </c>
      <c r="R901" s="31" t="e">
        <f t="array" ref="R901">IF(O901="7",IF(P901="000","N/A",INDEX(B!$D$2:$D$126,MATCH(EF!P901,B!$A$2:$A$126,0))),B!$D$127)</f>
        <v>#N/A</v>
      </c>
      <c r="S901" s="31" t="e">
        <f t="array" ref="S901">IF(O901="7",IF(P901="000","N/A",INDEX(B!$E$2:$E$126,MATCH(EF!P901,B!$A$2:$A$126,0))),B!$E$127)</f>
        <v>#N/A</v>
      </c>
    </row>
    <row r="902" spans="1:19" ht="15.75" customHeight="1">
      <c r="A902" s="23">
        <f>COUNTIF(A!$A$2:$A$1001,"&lt;="&amp;A!A902)</f>
        <v>0</v>
      </c>
      <c r="B902" s="24">
        <v>901</v>
      </c>
      <c r="C902" s="29" t="e">
        <f t="array" ref="C902">INDEX(A!$A$2:$A$1001,MATCH(EF!B902,EF!$A$2:$A$1001,0))</f>
        <v>#N/A</v>
      </c>
      <c r="D902" s="29" t="e">
        <f t="array" ref="D902">INDEX(A!$B$2:$B$1001,MATCH(EF!C902,A!$A$2:$A$1001,0))</f>
        <v>#N/A</v>
      </c>
      <c r="E902" s="29" t="e">
        <f t="array" ref="E902">INDEX(A!$C$2:$C$1001,MATCH(EF!C902,A!$A$2:$A$1001,0))</f>
        <v>#N/A</v>
      </c>
      <c r="F902" s="29" t="e">
        <f t="array" ref="F902">INDEX(A!$D$2:$D$1001,MATCH(EF!C902,A!$A$2:$A$1001,0))</f>
        <v>#N/A</v>
      </c>
      <c r="G902" s="29" t="e">
        <f t="array" ref="G902">INDEX(A!$E$2:$E$1001,MATCH(EF!C902,A!$A$2:$A$1001,0))</f>
        <v>#N/A</v>
      </c>
      <c r="H902" s="29" t="e">
        <f t="array" ref="H902">INDEX(A!$F$2:$F$1001,MATCH(EF!C902,A!$A$2:$A$1001,0))</f>
        <v>#N/A</v>
      </c>
      <c r="I902" s="29" t="e">
        <f t="array" ref="I902">INDEX(A!$G$2:$G$1001,MATCH(EF!C902,A!$A$2:$A$1001,0))</f>
        <v>#N/A</v>
      </c>
      <c r="J902" s="29" t="e">
        <f t="array" ref="J902">INDEX(A!$H$2:$H$1001,MATCH(EF!C902,A!$A$2:$A$1001,0))</f>
        <v>#N/A</v>
      </c>
      <c r="K902" s="29" t="e">
        <f t="array" ref="K902">INDEX(A!$I$2:$I$1001,MATCH(EF!C902,A!$A$2:$A$1001,0))</f>
        <v>#N/A</v>
      </c>
      <c r="L902" s="29" t="e">
        <f t="array" ref="L902">INDEX(A!$J$2:$J$1001,MATCH(EF!C902,A!$A$2:$A$1001,0))</f>
        <v>#N/A</v>
      </c>
      <c r="M902" s="29" t="e">
        <f t="array" ref="M902">INDEX(A!$K$2:$K$1001,MATCH(EF!C902,A!$A$2:$A$1001,0))</f>
        <v>#N/A</v>
      </c>
      <c r="N902" s="29" t="e">
        <f t="array" ref="N902">INDEX(A!$L$2:$L$1001,MATCH(EF!C902,A!$A$2:$A$1001,0))</f>
        <v>#N/A</v>
      </c>
      <c r="O902" s="30" t="e">
        <f t="shared" si="6"/>
        <v>#N/A</v>
      </c>
      <c r="P902" s="30" t="e">
        <f t="shared" si="7"/>
        <v>#N/A</v>
      </c>
      <c r="Q902" s="30" t="e">
        <f t="array" ref="Q902">IF(O902="7",IF(P902="000","Sin región al ser un intermunicipal",INDEX(B!$C$2:$C$126,MATCH(EF!P902,B!$A$2:$A$126,0))),"Sin región al ser un ente Estatal")</f>
        <v>#N/A</v>
      </c>
      <c r="R902" s="31" t="e">
        <f t="array" ref="R902">IF(O902="7",IF(P902="000","N/A",INDEX(B!$D$2:$D$126,MATCH(EF!P902,B!$A$2:$A$126,0))),B!$D$127)</f>
        <v>#N/A</v>
      </c>
      <c r="S902" s="31" t="e">
        <f t="array" ref="S902">IF(O902="7",IF(P902="000","N/A",INDEX(B!$E$2:$E$126,MATCH(EF!P902,B!$A$2:$A$126,0))),B!$E$127)</f>
        <v>#N/A</v>
      </c>
    </row>
    <row r="903" spans="1:19" ht="15.75" customHeight="1">
      <c r="A903" s="23">
        <f>COUNTIF(A!$A$2:$A$1001,"&lt;="&amp;A!A903)</f>
        <v>0</v>
      </c>
      <c r="B903" s="24">
        <v>902</v>
      </c>
      <c r="C903" s="29" t="e">
        <f t="array" ref="C903">INDEX(A!$A$2:$A$1001,MATCH(EF!B903,EF!$A$2:$A$1001,0))</f>
        <v>#N/A</v>
      </c>
      <c r="D903" s="29" t="e">
        <f t="array" ref="D903">INDEX(A!$B$2:$B$1001,MATCH(EF!C903,A!$A$2:$A$1001,0))</f>
        <v>#N/A</v>
      </c>
      <c r="E903" s="29" t="e">
        <f t="array" ref="E903">INDEX(A!$C$2:$C$1001,MATCH(EF!C903,A!$A$2:$A$1001,0))</f>
        <v>#N/A</v>
      </c>
      <c r="F903" s="29" t="e">
        <f t="array" ref="F903">INDEX(A!$D$2:$D$1001,MATCH(EF!C903,A!$A$2:$A$1001,0))</f>
        <v>#N/A</v>
      </c>
      <c r="G903" s="29" t="e">
        <f t="array" ref="G903">INDEX(A!$E$2:$E$1001,MATCH(EF!C903,A!$A$2:$A$1001,0))</f>
        <v>#N/A</v>
      </c>
      <c r="H903" s="29" t="e">
        <f t="array" ref="H903">INDEX(A!$F$2:$F$1001,MATCH(EF!C903,A!$A$2:$A$1001,0))</f>
        <v>#N/A</v>
      </c>
      <c r="I903" s="29" t="e">
        <f t="array" ref="I903">INDEX(A!$G$2:$G$1001,MATCH(EF!C903,A!$A$2:$A$1001,0))</f>
        <v>#N/A</v>
      </c>
      <c r="J903" s="29" t="e">
        <f t="array" ref="J903">INDEX(A!$H$2:$H$1001,MATCH(EF!C903,A!$A$2:$A$1001,0))</f>
        <v>#N/A</v>
      </c>
      <c r="K903" s="29" t="e">
        <f t="array" ref="K903">INDEX(A!$I$2:$I$1001,MATCH(EF!C903,A!$A$2:$A$1001,0))</f>
        <v>#N/A</v>
      </c>
      <c r="L903" s="29" t="e">
        <f t="array" ref="L903">INDEX(A!$J$2:$J$1001,MATCH(EF!C903,A!$A$2:$A$1001,0))</f>
        <v>#N/A</v>
      </c>
      <c r="M903" s="29" t="e">
        <f t="array" ref="M903">INDEX(A!$K$2:$K$1001,MATCH(EF!C903,A!$A$2:$A$1001,0))</f>
        <v>#N/A</v>
      </c>
      <c r="N903" s="29" t="e">
        <f t="array" ref="N903">INDEX(A!$L$2:$L$1001,MATCH(EF!C903,A!$A$2:$A$1001,0))</f>
        <v>#N/A</v>
      </c>
      <c r="O903" s="30" t="e">
        <f t="shared" si="6"/>
        <v>#N/A</v>
      </c>
      <c r="P903" s="30" t="e">
        <f t="shared" si="7"/>
        <v>#N/A</v>
      </c>
      <c r="Q903" s="30" t="e">
        <f t="array" ref="Q903">IF(O903="7",IF(P903="000","Sin región al ser un intermunicipal",INDEX(B!$C$2:$C$126,MATCH(EF!P903,B!$A$2:$A$126,0))),"Sin región al ser un ente Estatal")</f>
        <v>#N/A</v>
      </c>
      <c r="R903" s="31" t="e">
        <f t="array" ref="R903">IF(O903="7",IF(P903="000","N/A",INDEX(B!$D$2:$D$126,MATCH(EF!P903,B!$A$2:$A$126,0))),B!$D$127)</f>
        <v>#N/A</v>
      </c>
      <c r="S903" s="31" t="e">
        <f t="array" ref="S903">IF(O903="7",IF(P903="000","N/A",INDEX(B!$E$2:$E$126,MATCH(EF!P903,B!$A$2:$A$126,0))),B!$E$127)</f>
        <v>#N/A</v>
      </c>
    </row>
    <row r="904" spans="1:19" ht="15.75" customHeight="1">
      <c r="A904" s="23">
        <f>COUNTIF(A!$A$2:$A$1001,"&lt;="&amp;A!A904)</f>
        <v>0</v>
      </c>
      <c r="B904" s="24">
        <v>903</v>
      </c>
      <c r="C904" s="29" t="e">
        <f t="array" ref="C904">INDEX(A!$A$2:$A$1001,MATCH(EF!B904,EF!$A$2:$A$1001,0))</f>
        <v>#N/A</v>
      </c>
      <c r="D904" s="29" t="e">
        <f t="array" ref="D904">INDEX(A!$B$2:$B$1001,MATCH(EF!C904,A!$A$2:$A$1001,0))</f>
        <v>#N/A</v>
      </c>
      <c r="E904" s="29" t="e">
        <f t="array" ref="E904">INDEX(A!$C$2:$C$1001,MATCH(EF!C904,A!$A$2:$A$1001,0))</f>
        <v>#N/A</v>
      </c>
      <c r="F904" s="29" t="e">
        <f t="array" ref="F904">INDEX(A!$D$2:$D$1001,MATCH(EF!C904,A!$A$2:$A$1001,0))</f>
        <v>#N/A</v>
      </c>
      <c r="G904" s="29" t="e">
        <f t="array" ref="G904">INDEX(A!$E$2:$E$1001,MATCH(EF!C904,A!$A$2:$A$1001,0))</f>
        <v>#N/A</v>
      </c>
      <c r="H904" s="29" t="e">
        <f t="array" ref="H904">INDEX(A!$F$2:$F$1001,MATCH(EF!C904,A!$A$2:$A$1001,0))</f>
        <v>#N/A</v>
      </c>
      <c r="I904" s="29" t="e">
        <f t="array" ref="I904">INDEX(A!$G$2:$G$1001,MATCH(EF!C904,A!$A$2:$A$1001,0))</f>
        <v>#N/A</v>
      </c>
      <c r="J904" s="29" t="e">
        <f t="array" ref="J904">INDEX(A!$H$2:$H$1001,MATCH(EF!C904,A!$A$2:$A$1001,0))</f>
        <v>#N/A</v>
      </c>
      <c r="K904" s="29" t="e">
        <f t="array" ref="K904">INDEX(A!$I$2:$I$1001,MATCH(EF!C904,A!$A$2:$A$1001,0))</f>
        <v>#N/A</v>
      </c>
      <c r="L904" s="29" t="e">
        <f t="array" ref="L904">INDEX(A!$J$2:$J$1001,MATCH(EF!C904,A!$A$2:$A$1001,0))</f>
        <v>#N/A</v>
      </c>
      <c r="M904" s="29" t="e">
        <f t="array" ref="M904">INDEX(A!$K$2:$K$1001,MATCH(EF!C904,A!$A$2:$A$1001,0))</f>
        <v>#N/A</v>
      </c>
      <c r="N904" s="29" t="e">
        <f t="array" ref="N904">INDEX(A!$L$2:$L$1001,MATCH(EF!C904,A!$A$2:$A$1001,0))</f>
        <v>#N/A</v>
      </c>
      <c r="O904" s="30" t="e">
        <f t="shared" si="6"/>
        <v>#N/A</v>
      </c>
      <c r="P904" s="30" t="e">
        <f t="shared" si="7"/>
        <v>#N/A</v>
      </c>
      <c r="Q904" s="30" t="e">
        <f t="array" ref="Q904">IF(O904="7",IF(P904="000","Sin región al ser un intermunicipal",INDEX(B!$C$2:$C$126,MATCH(EF!P904,B!$A$2:$A$126,0))),"Sin región al ser un ente Estatal")</f>
        <v>#N/A</v>
      </c>
      <c r="R904" s="31" t="e">
        <f t="array" ref="R904">IF(O904="7",IF(P904="000","N/A",INDEX(B!$D$2:$D$126,MATCH(EF!P904,B!$A$2:$A$126,0))),B!$D$127)</f>
        <v>#N/A</v>
      </c>
      <c r="S904" s="31" t="e">
        <f t="array" ref="S904">IF(O904="7",IF(P904="000","N/A",INDEX(B!$E$2:$E$126,MATCH(EF!P904,B!$A$2:$A$126,0))),B!$E$127)</f>
        <v>#N/A</v>
      </c>
    </row>
    <row r="905" spans="1:19" ht="15.75" customHeight="1">
      <c r="A905" s="23">
        <f>COUNTIF(A!$A$2:$A$1001,"&lt;="&amp;A!A905)</f>
        <v>0</v>
      </c>
      <c r="B905" s="24">
        <v>904</v>
      </c>
      <c r="C905" s="29" t="e">
        <f t="array" ref="C905">INDEX(A!$A$2:$A$1001,MATCH(EF!B905,EF!$A$2:$A$1001,0))</f>
        <v>#N/A</v>
      </c>
      <c r="D905" s="29" t="e">
        <f t="array" ref="D905">INDEX(A!$B$2:$B$1001,MATCH(EF!C905,A!$A$2:$A$1001,0))</f>
        <v>#N/A</v>
      </c>
      <c r="E905" s="29" t="e">
        <f t="array" ref="E905">INDEX(A!$C$2:$C$1001,MATCH(EF!C905,A!$A$2:$A$1001,0))</f>
        <v>#N/A</v>
      </c>
      <c r="F905" s="29" t="e">
        <f t="array" ref="F905">INDEX(A!$D$2:$D$1001,MATCH(EF!C905,A!$A$2:$A$1001,0))</f>
        <v>#N/A</v>
      </c>
      <c r="G905" s="29" t="e">
        <f t="array" ref="G905">INDEX(A!$E$2:$E$1001,MATCH(EF!C905,A!$A$2:$A$1001,0))</f>
        <v>#N/A</v>
      </c>
      <c r="H905" s="29" t="e">
        <f t="array" ref="H905">INDEX(A!$F$2:$F$1001,MATCH(EF!C905,A!$A$2:$A$1001,0))</f>
        <v>#N/A</v>
      </c>
      <c r="I905" s="29" t="e">
        <f t="array" ref="I905">INDEX(A!$G$2:$G$1001,MATCH(EF!C905,A!$A$2:$A$1001,0))</f>
        <v>#N/A</v>
      </c>
      <c r="J905" s="29" t="e">
        <f t="array" ref="J905">INDEX(A!$H$2:$H$1001,MATCH(EF!C905,A!$A$2:$A$1001,0))</f>
        <v>#N/A</v>
      </c>
      <c r="K905" s="29" t="e">
        <f t="array" ref="K905">INDEX(A!$I$2:$I$1001,MATCH(EF!C905,A!$A$2:$A$1001,0))</f>
        <v>#N/A</v>
      </c>
      <c r="L905" s="29" t="e">
        <f t="array" ref="L905">INDEX(A!$J$2:$J$1001,MATCH(EF!C905,A!$A$2:$A$1001,0))</f>
        <v>#N/A</v>
      </c>
      <c r="M905" s="29" t="e">
        <f t="array" ref="M905">INDEX(A!$K$2:$K$1001,MATCH(EF!C905,A!$A$2:$A$1001,0))</f>
        <v>#N/A</v>
      </c>
      <c r="N905" s="29" t="e">
        <f t="array" ref="N905">INDEX(A!$L$2:$L$1001,MATCH(EF!C905,A!$A$2:$A$1001,0))</f>
        <v>#N/A</v>
      </c>
      <c r="O905" s="30" t="e">
        <f t="shared" si="6"/>
        <v>#N/A</v>
      </c>
      <c r="P905" s="30" t="e">
        <f t="shared" si="7"/>
        <v>#N/A</v>
      </c>
      <c r="Q905" s="30" t="e">
        <f t="array" ref="Q905">IF(O905="7",IF(P905="000","Sin región al ser un intermunicipal",INDEX(B!$C$2:$C$126,MATCH(EF!P905,B!$A$2:$A$126,0))),"Sin región al ser un ente Estatal")</f>
        <v>#N/A</v>
      </c>
      <c r="R905" s="31" t="e">
        <f t="array" ref="R905">IF(O905="7",IF(P905="000","N/A",INDEX(B!$D$2:$D$126,MATCH(EF!P905,B!$A$2:$A$126,0))),B!$D$127)</f>
        <v>#N/A</v>
      </c>
      <c r="S905" s="31" t="e">
        <f t="array" ref="S905">IF(O905="7",IF(P905="000","N/A",INDEX(B!$E$2:$E$126,MATCH(EF!P905,B!$A$2:$A$126,0))),B!$E$127)</f>
        <v>#N/A</v>
      </c>
    </row>
    <row r="906" spans="1:19" ht="15.75" customHeight="1">
      <c r="A906" s="23">
        <f>COUNTIF(A!$A$2:$A$1001,"&lt;="&amp;A!A906)</f>
        <v>0</v>
      </c>
      <c r="B906" s="24">
        <v>905</v>
      </c>
      <c r="C906" s="29" t="e">
        <f t="array" ref="C906">INDEX(A!$A$2:$A$1001,MATCH(EF!B906,EF!$A$2:$A$1001,0))</f>
        <v>#N/A</v>
      </c>
      <c r="D906" s="29" t="e">
        <f t="array" ref="D906">INDEX(A!$B$2:$B$1001,MATCH(EF!C906,A!$A$2:$A$1001,0))</f>
        <v>#N/A</v>
      </c>
      <c r="E906" s="29" t="e">
        <f t="array" ref="E906">INDEX(A!$C$2:$C$1001,MATCH(EF!C906,A!$A$2:$A$1001,0))</f>
        <v>#N/A</v>
      </c>
      <c r="F906" s="29" t="e">
        <f t="array" ref="F906">INDEX(A!$D$2:$D$1001,MATCH(EF!C906,A!$A$2:$A$1001,0))</f>
        <v>#N/A</v>
      </c>
      <c r="G906" s="29" t="e">
        <f t="array" ref="G906">INDEX(A!$E$2:$E$1001,MATCH(EF!C906,A!$A$2:$A$1001,0))</f>
        <v>#N/A</v>
      </c>
      <c r="H906" s="29" t="e">
        <f t="array" ref="H906">INDEX(A!$F$2:$F$1001,MATCH(EF!C906,A!$A$2:$A$1001,0))</f>
        <v>#N/A</v>
      </c>
      <c r="I906" s="29" t="e">
        <f t="array" ref="I906">INDEX(A!$G$2:$G$1001,MATCH(EF!C906,A!$A$2:$A$1001,0))</f>
        <v>#N/A</v>
      </c>
      <c r="J906" s="29" t="e">
        <f t="array" ref="J906">INDEX(A!$H$2:$H$1001,MATCH(EF!C906,A!$A$2:$A$1001,0))</f>
        <v>#N/A</v>
      </c>
      <c r="K906" s="29" t="e">
        <f t="array" ref="K906">INDEX(A!$I$2:$I$1001,MATCH(EF!C906,A!$A$2:$A$1001,0))</f>
        <v>#N/A</v>
      </c>
      <c r="L906" s="29" t="e">
        <f t="array" ref="L906">INDEX(A!$J$2:$J$1001,MATCH(EF!C906,A!$A$2:$A$1001,0))</f>
        <v>#N/A</v>
      </c>
      <c r="M906" s="29" t="e">
        <f t="array" ref="M906">INDEX(A!$K$2:$K$1001,MATCH(EF!C906,A!$A$2:$A$1001,0))</f>
        <v>#N/A</v>
      </c>
      <c r="N906" s="29" t="e">
        <f t="array" ref="N906">INDEX(A!$L$2:$L$1001,MATCH(EF!C906,A!$A$2:$A$1001,0))</f>
        <v>#N/A</v>
      </c>
      <c r="O906" s="30" t="e">
        <f t="shared" si="6"/>
        <v>#N/A</v>
      </c>
      <c r="P906" s="30" t="e">
        <f t="shared" si="7"/>
        <v>#N/A</v>
      </c>
      <c r="Q906" s="30" t="e">
        <f t="array" ref="Q906">IF(O906="7",IF(P906="000","Sin región al ser un intermunicipal",INDEX(B!$C$2:$C$126,MATCH(EF!P906,B!$A$2:$A$126,0))),"Sin región al ser un ente Estatal")</f>
        <v>#N/A</v>
      </c>
      <c r="R906" s="31" t="e">
        <f t="array" ref="R906">IF(O906="7",IF(P906="000","N/A",INDEX(B!$D$2:$D$126,MATCH(EF!P906,B!$A$2:$A$126,0))),B!$D$127)</f>
        <v>#N/A</v>
      </c>
      <c r="S906" s="31" t="e">
        <f t="array" ref="S906">IF(O906="7",IF(P906="000","N/A",INDEX(B!$E$2:$E$126,MATCH(EF!P906,B!$A$2:$A$126,0))),B!$E$127)</f>
        <v>#N/A</v>
      </c>
    </row>
    <row r="907" spans="1:19" ht="15.75" customHeight="1">
      <c r="A907" s="23">
        <f>COUNTIF(A!$A$2:$A$1001,"&lt;="&amp;A!A907)</f>
        <v>0</v>
      </c>
      <c r="B907" s="24">
        <v>906</v>
      </c>
      <c r="C907" s="29" t="e">
        <f t="array" ref="C907">INDEX(A!$A$2:$A$1001,MATCH(EF!B907,EF!$A$2:$A$1001,0))</f>
        <v>#N/A</v>
      </c>
      <c r="D907" s="29" t="e">
        <f t="array" ref="D907">INDEX(A!$B$2:$B$1001,MATCH(EF!C907,A!$A$2:$A$1001,0))</f>
        <v>#N/A</v>
      </c>
      <c r="E907" s="29" t="e">
        <f t="array" ref="E907">INDEX(A!$C$2:$C$1001,MATCH(EF!C907,A!$A$2:$A$1001,0))</f>
        <v>#N/A</v>
      </c>
      <c r="F907" s="29" t="e">
        <f t="array" ref="F907">INDEX(A!$D$2:$D$1001,MATCH(EF!C907,A!$A$2:$A$1001,0))</f>
        <v>#N/A</v>
      </c>
      <c r="G907" s="29" t="e">
        <f t="array" ref="G907">INDEX(A!$E$2:$E$1001,MATCH(EF!C907,A!$A$2:$A$1001,0))</f>
        <v>#N/A</v>
      </c>
      <c r="H907" s="29" t="e">
        <f t="array" ref="H907">INDEX(A!$F$2:$F$1001,MATCH(EF!C907,A!$A$2:$A$1001,0))</f>
        <v>#N/A</v>
      </c>
      <c r="I907" s="29" t="e">
        <f t="array" ref="I907">INDEX(A!$G$2:$G$1001,MATCH(EF!C907,A!$A$2:$A$1001,0))</f>
        <v>#N/A</v>
      </c>
      <c r="J907" s="29" t="e">
        <f t="array" ref="J907">INDEX(A!$H$2:$H$1001,MATCH(EF!C907,A!$A$2:$A$1001,0))</f>
        <v>#N/A</v>
      </c>
      <c r="K907" s="29" t="e">
        <f t="array" ref="K907">INDEX(A!$I$2:$I$1001,MATCH(EF!C907,A!$A$2:$A$1001,0))</f>
        <v>#N/A</v>
      </c>
      <c r="L907" s="29" t="e">
        <f t="array" ref="L907">INDEX(A!$J$2:$J$1001,MATCH(EF!C907,A!$A$2:$A$1001,0))</f>
        <v>#N/A</v>
      </c>
      <c r="M907" s="29" t="e">
        <f t="array" ref="M907">INDEX(A!$K$2:$K$1001,MATCH(EF!C907,A!$A$2:$A$1001,0))</f>
        <v>#N/A</v>
      </c>
      <c r="N907" s="29" t="e">
        <f t="array" ref="N907">INDEX(A!$L$2:$L$1001,MATCH(EF!C907,A!$A$2:$A$1001,0))</f>
        <v>#N/A</v>
      </c>
      <c r="O907" s="30" t="e">
        <f t="shared" si="6"/>
        <v>#N/A</v>
      </c>
      <c r="P907" s="30" t="e">
        <f t="shared" si="7"/>
        <v>#N/A</v>
      </c>
      <c r="Q907" s="30" t="e">
        <f t="array" ref="Q907">IF(O907="7",IF(P907="000","Sin región al ser un intermunicipal",INDEX(B!$C$2:$C$126,MATCH(EF!P907,B!$A$2:$A$126,0))),"Sin región al ser un ente Estatal")</f>
        <v>#N/A</v>
      </c>
      <c r="R907" s="31" t="e">
        <f t="array" ref="R907">IF(O907="7",IF(P907="000","N/A",INDEX(B!$D$2:$D$126,MATCH(EF!P907,B!$A$2:$A$126,0))),B!$D$127)</f>
        <v>#N/A</v>
      </c>
      <c r="S907" s="31" t="e">
        <f t="array" ref="S907">IF(O907="7",IF(P907="000","N/A",INDEX(B!$E$2:$E$126,MATCH(EF!P907,B!$A$2:$A$126,0))),B!$E$127)</f>
        <v>#N/A</v>
      </c>
    </row>
    <row r="908" spans="1:19" ht="15.75" customHeight="1">
      <c r="A908" s="23">
        <f>COUNTIF(A!$A$2:$A$1001,"&lt;="&amp;A!A908)</f>
        <v>0</v>
      </c>
      <c r="B908" s="24">
        <v>907</v>
      </c>
      <c r="C908" s="29" t="e">
        <f t="array" ref="C908">INDEX(A!$A$2:$A$1001,MATCH(EF!B908,EF!$A$2:$A$1001,0))</f>
        <v>#N/A</v>
      </c>
      <c r="D908" s="29" t="e">
        <f t="array" ref="D908">INDEX(A!$B$2:$B$1001,MATCH(EF!C908,A!$A$2:$A$1001,0))</f>
        <v>#N/A</v>
      </c>
      <c r="E908" s="29" t="e">
        <f t="array" ref="E908">INDEX(A!$C$2:$C$1001,MATCH(EF!C908,A!$A$2:$A$1001,0))</f>
        <v>#N/A</v>
      </c>
      <c r="F908" s="29" t="e">
        <f t="array" ref="F908">INDEX(A!$D$2:$D$1001,MATCH(EF!C908,A!$A$2:$A$1001,0))</f>
        <v>#N/A</v>
      </c>
      <c r="G908" s="29" t="e">
        <f t="array" ref="G908">INDEX(A!$E$2:$E$1001,MATCH(EF!C908,A!$A$2:$A$1001,0))</f>
        <v>#N/A</v>
      </c>
      <c r="H908" s="29" t="e">
        <f t="array" ref="H908">INDEX(A!$F$2:$F$1001,MATCH(EF!C908,A!$A$2:$A$1001,0))</f>
        <v>#N/A</v>
      </c>
      <c r="I908" s="29" t="e">
        <f t="array" ref="I908">INDEX(A!$G$2:$G$1001,MATCH(EF!C908,A!$A$2:$A$1001,0))</f>
        <v>#N/A</v>
      </c>
      <c r="J908" s="29" t="e">
        <f t="array" ref="J908">INDEX(A!$H$2:$H$1001,MATCH(EF!C908,A!$A$2:$A$1001,0))</f>
        <v>#N/A</v>
      </c>
      <c r="K908" s="29" t="e">
        <f t="array" ref="K908">INDEX(A!$I$2:$I$1001,MATCH(EF!C908,A!$A$2:$A$1001,0))</f>
        <v>#N/A</v>
      </c>
      <c r="L908" s="29" t="e">
        <f t="array" ref="L908">INDEX(A!$J$2:$J$1001,MATCH(EF!C908,A!$A$2:$A$1001,0))</f>
        <v>#N/A</v>
      </c>
      <c r="M908" s="29" t="e">
        <f t="array" ref="M908">INDEX(A!$K$2:$K$1001,MATCH(EF!C908,A!$A$2:$A$1001,0))</f>
        <v>#N/A</v>
      </c>
      <c r="N908" s="29" t="e">
        <f t="array" ref="N908">INDEX(A!$L$2:$L$1001,MATCH(EF!C908,A!$A$2:$A$1001,0))</f>
        <v>#N/A</v>
      </c>
      <c r="O908" s="30" t="e">
        <f t="shared" si="6"/>
        <v>#N/A</v>
      </c>
      <c r="P908" s="30" t="e">
        <f t="shared" si="7"/>
        <v>#N/A</v>
      </c>
      <c r="Q908" s="30" t="e">
        <f t="array" ref="Q908">IF(O908="7",IF(P908="000","Sin región al ser un intermunicipal",INDEX(B!$C$2:$C$126,MATCH(EF!P908,B!$A$2:$A$126,0))),"Sin región al ser un ente Estatal")</f>
        <v>#N/A</v>
      </c>
      <c r="R908" s="31" t="e">
        <f t="array" ref="R908">IF(O908="7",IF(P908="000","N/A",INDEX(B!$D$2:$D$126,MATCH(EF!P908,B!$A$2:$A$126,0))),B!$D$127)</f>
        <v>#N/A</v>
      </c>
      <c r="S908" s="31" t="e">
        <f t="array" ref="S908">IF(O908="7",IF(P908="000","N/A",INDEX(B!$E$2:$E$126,MATCH(EF!P908,B!$A$2:$A$126,0))),B!$E$127)</f>
        <v>#N/A</v>
      </c>
    </row>
    <row r="909" spans="1:19" ht="15.75" customHeight="1">
      <c r="A909" s="23">
        <f>COUNTIF(A!$A$2:$A$1001,"&lt;="&amp;A!A909)</f>
        <v>0</v>
      </c>
      <c r="B909" s="24">
        <v>908</v>
      </c>
      <c r="C909" s="29" t="e">
        <f t="array" ref="C909">INDEX(A!$A$2:$A$1001,MATCH(EF!B909,EF!$A$2:$A$1001,0))</f>
        <v>#N/A</v>
      </c>
      <c r="D909" s="29" t="e">
        <f t="array" ref="D909">INDEX(A!$B$2:$B$1001,MATCH(EF!C909,A!$A$2:$A$1001,0))</f>
        <v>#N/A</v>
      </c>
      <c r="E909" s="29" t="e">
        <f t="array" ref="E909">INDEX(A!$C$2:$C$1001,MATCH(EF!C909,A!$A$2:$A$1001,0))</f>
        <v>#N/A</v>
      </c>
      <c r="F909" s="29" t="e">
        <f t="array" ref="F909">INDEX(A!$D$2:$D$1001,MATCH(EF!C909,A!$A$2:$A$1001,0))</f>
        <v>#N/A</v>
      </c>
      <c r="G909" s="29" t="e">
        <f t="array" ref="G909">INDEX(A!$E$2:$E$1001,MATCH(EF!C909,A!$A$2:$A$1001,0))</f>
        <v>#N/A</v>
      </c>
      <c r="H909" s="29" t="e">
        <f t="array" ref="H909">INDEX(A!$F$2:$F$1001,MATCH(EF!C909,A!$A$2:$A$1001,0))</f>
        <v>#N/A</v>
      </c>
      <c r="I909" s="29" t="e">
        <f t="array" ref="I909">INDEX(A!$G$2:$G$1001,MATCH(EF!C909,A!$A$2:$A$1001,0))</f>
        <v>#N/A</v>
      </c>
      <c r="J909" s="29" t="e">
        <f t="array" ref="J909">INDEX(A!$H$2:$H$1001,MATCH(EF!C909,A!$A$2:$A$1001,0))</f>
        <v>#N/A</v>
      </c>
      <c r="K909" s="29" t="e">
        <f t="array" ref="K909">INDEX(A!$I$2:$I$1001,MATCH(EF!C909,A!$A$2:$A$1001,0))</f>
        <v>#N/A</v>
      </c>
      <c r="L909" s="29" t="e">
        <f t="array" ref="L909">INDEX(A!$J$2:$J$1001,MATCH(EF!C909,A!$A$2:$A$1001,0))</f>
        <v>#N/A</v>
      </c>
      <c r="M909" s="29" t="e">
        <f t="array" ref="M909">INDEX(A!$K$2:$K$1001,MATCH(EF!C909,A!$A$2:$A$1001,0))</f>
        <v>#N/A</v>
      </c>
      <c r="N909" s="29" t="e">
        <f t="array" ref="N909">INDEX(A!$L$2:$L$1001,MATCH(EF!C909,A!$A$2:$A$1001,0))</f>
        <v>#N/A</v>
      </c>
      <c r="O909" s="30" t="e">
        <f t="shared" si="6"/>
        <v>#N/A</v>
      </c>
      <c r="P909" s="30" t="e">
        <f t="shared" si="7"/>
        <v>#N/A</v>
      </c>
      <c r="Q909" s="30" t="e">
        <f t="array" ref="Q909">IF(O909="7",IF(P909="000","Sin región al ser un intermunicipal",INDEX(B!$C$2:$C$126,MATCH(EF!P909,B!$A$2:$A$126,0))),"Sin región al ser un ente Estatal")</f>
        <v>#N/A</v>
      </c>
      <c r="R909" s="31" t="e">
        <f t="array" ref="R909">IF(O909="7",IF(P909="000","N/A",INDEX(B!$D$2:$D$126,MATCH(EF!P909,B!$A$2:$A$126,0))),B!$D$127)</f>
        <v>#N/A</v>
      </c>
      <c r="S909" s="31" t="e">
        <f t="array" ref="S909">IF(O909="7",IF(P909="000","N/A",INDEX(B!$E$2:$E$126,MATCH(EF!P909,B!$A$2:$A$126,0))),B!$E$127)</f>
        <v>#N/A</v>
      </c>
    </row>
    <row r="910" spans="1:19" ht="15.75" customHeight="1">
      <c r="A910" s="23">
        <f>COUNTIF(A!$A$2:$A$1001,"&lt;="&amp;A!A910)</f>
        <v>0</v>
      </c>
      <c r="B910" s="24">
        <v>909</v>
      </c>
      <c r="C910" s="29" t="e">
        <f t="array" ref="C910">INDEX(A!$A$2:$A$1001,MATCH(EF!B910,EF!$A$2:$A$1001,0))</f>
        <v>#N/A</v>
      </c>
      <c r="D910" s="29" t="e">
        <f t="array" ref="D910">INDEX(A!$B$2:$B$1001,MATCH(EF!C910,A!$A$2:$A$1001,0))</f>
        <v>#N/A</v>
      </c>
      <c r="E910" s="29" t="e">
        <f t="array" ref="E910">INDEX(A!$C$2:$C$1001,MATCH(EF!C910,A!$A$2:$A$1001,0))</f>
        <v>#N/A</v>
      </c>
      <c r="F910" s="29" t="e">
        <f t="array" ref="F910">INDEX(A!$D$2:$D$1001,MATCH(EF!C910,A!$A$2:$A$1001,0))</f>
        <v>#N/A</v>
      </c>
      <c r="G910" s="29" t="e">
        <f t="array" ref="G910">INDEX(A!$E$2:$E$1001,MATCH(EF!C910,A!$A$2:$A$1001,0))</f>
        <v>#N/A</v>
      </c>
      <c r="H910" s="29" t="e">
        <f t="array" ref="H910">INDEX(A!$F$2:$F$1001,MATCH(EF!C910,A!$A$2:$A$1001,0))</f>
        <v>#N/A</v>
      </c>
      <c r="I910" s="29" t="e">
        <f t="array" ref="I910">INDEX(A!$G$2:$G$1001,MATCH(EF!C910,A!$A$2:$A$1001,0))</f>
        <v>#N/A</v>
      </c>
      <c r="J910" s="29" t="e">
        <f t="array" ref="J910">INDEX(A!$H$2:$H$1001,MATCH(EF!C910,A!$A$2:$A$1001,0))</f>
        <v>#N/A</v>
      </c>
      <c r="K910" s="29" t="e">
        <f t="array" ref="K910">INDEX(A!$I$2:$I$1001,MATCH(EF!C910,A!$A$2:$A$1001,0))</f>
        <v>#N/A</v>
      </c>
      <c r="L910" s="29" t="e">
        <f t="array" ref="L910">INDEX(A!$J$2:$J$1001,MATCH(EF!C910,A!$A$2:$A$1001,0))</f>
        <v>#N/A</v>
      </c>
      <c r="M910" s="29" t="e">
        <f t="array" ref="M910">INDEX(A!$K$2:$K$1001,MATCH(EF!C910,A!$A$2:$A$1001,0))</f>
        <v>#N/A</v>
      </c>
      <c r="N910" s="29" t="e">
        <f t="array" ref="N910">INDEX(A!$L$2:$L$1001,MATCH(EF!C910,A!$A$2:$A$1001,0))</f>
        <v>#N/A</v>
      </c>
      <c r="O910" s="30" t="e">
        <f t="shared" si="6"/>
        <v>#N/A</v>
      </c>
      <c r="P910" s="30" t="e">
        <f t="shared" si="7"/>
        <v>#N/A</v>
      </c>
      <c r="Q910" s="30" t="e">
        <f t="array" ref="Q910">IF(O910="7",IF(P910="000","Sin región al ser un intermunicipal",INDEX(B!$C$2:$C$126,MATCH(EF!P910,B!$A$2:$A$126,0))),"Sin región al ser un ente Estatal")</f>
        <v>#N/A</v>
      </c>
      <c r="R910" s="31" t="e">
        <f t="array" ref="R910">IF(O910="7",IF(P910="000","N/A",INDEX(B!$D$2:$D$126,MATCH(EF!P910,B!$A$2:$A$126,0))),B!$D$127)</f>
        <v>#N/A</v>
      </c>
      <c r="S910" s="31" t="e">
        <f t="array" ref="S910">IF(O910="7",IF(P910="000","N/A",INDEX(B!$E$2:$E$126,MATCH(EF!P910,B!$A$2:$A$126,0))),B!$E$127)</f>
        <v>#N/A</v>
      </c>
    </row>
    <row r="911" spans="1:19" ht="15.75" customHeight="1">
      <c r="A911" s="23">
        <f>COUNTIF(A!$A$2:$A$1001,"&lt;="&amp;A!A911)</f>
        <v>0</v>
      </c>
      <c r="B911" s="24">
        <v>910</v>
      </c>
      <c r="C911" s="29" t="e">
        <f t="array" ref="C911">INDEX(A!$A$2:$A$1001,MATCH(EF!B911,EF!$A$2:$A$1001,0))</f>
        <v>#N/A</v>
      </c>
      <c r="D911" s="29" t="e">
        <f t="array" ref="D911">INDEX(A!$B$2:$B$1001,MATCH(EF!C911,A!$A$2:$A$1001,0))</f>
        <v>#N/A</v>
      </c>
      <c r="E911" s="29" t="e">
        <f t="array" ref="E911">INDEX(A!$C$2:$C$1001,MATCH(EF!C911,A!$A$2:$A$1001,0))</f>
        <v>#N/A</v>
      </c>
      <c r="F911" s="29" t="e">
        <f t="array" ref="F911">INDEX(A!$D$2:$D$1001,MATCH(EF!C911,A!$A$2:$A$1001,0))</f>
        <v>#N/A</v>
      </c>
      <c r="G911" s="29" t="e">
        <f t="array" ref="G911">INDEX(A!$E$2:$E$1001,MATCH(EF!C911,A!$A$2:$A$1001,0))</f>
        <v>#N/A</v>
      </c>
      <c r="H911" s="29" t="e">
        <f t="array" ref="H911">INDEX(A!$F$2:$F$1001,MATCH(EF!C911,A!$A$2:$A$1001,0))</f>
        <v>#N/A</v>
      </c>
      <c r="I911" s="29" t="e">
        <f t="array" ref="I911">INDEX(A!$G$2:$G$1001,MATCH(EF!C911,A!$A$2:$A$1001,0))</f>
        <v>#N/A</v>
      </c>
      <c r="J911" s="29" t="e">
        <f t="array" ref="J911">INDEX(A!$H$2:$H$1001,MATCH(EF!C911,A!$A$2:$A$1001,0))</f>
        <v>#N/A</v>
      </c>
      <c r="K911" s="29" t="e">
        <f t="array" ref="K911">INDEX(A!$I$2:$I$1001,MATCH(EF!C911,A!$A$2:$A$1001,0))</f>
        <v>#N/A</v>
      </c>
      <c r="L911" s="29" t="e">
        <f t="array" ref="L911">INDEX(A!$J$2:$J$1001,MATCH(EF!C911,A!$A$2:$A$1001,0))</f>
        <v>#N/A</v>
      </c>
      <c r="M911" s="29" t="e">
        <f t="array" ref="M911">INDEX(A!$K$2:$K$1001,MATCH(EF!C911,A!$A$2:$A$1001,0))</f>
        <v>#N/A</v>
      </c>
      <c r="N911" s="29" t="e">
        <f t="array" ref="N911">INDEX(A!$L$2:$L$1001,MATCH(EF!C911,A!$A$2:$A$1001,0))</f>
        <v>#N/A</v>
      </c>
      <c r="O911" s="30" t="e">
        <f t="shared" si="6"/>
        <v>#N/A</v>
      </c>
      <c r="P911" s="30" t="e">
        <f t="shared" si="7"/>
        <v>#N/A</v>
      </c>
      <c r="Q911" s="30" t="e">
        <f t="array" ref="Q911">IF(O911="7",IF(P911="000","Sin región al ser un intermunicipal",INDEX(B!$C$2:$C$126,MATCH(EF!P911,B!$A$2:$A$126,0))),"Sin región al ser un ente Estatal")</f>
        <v>#N/A</v>
      </c>
      <c r="R911" s="31" t="e">
        <f t="array" ref="R911">IF(O911="7",IF(P911="000","N/A",INDEX(B!$D$2:$D$126,MATCH(EF!P911,B!$A$2:$A$126,0))),B!$D$127)</f>
        <v>#N/A</v>
      </c>
      <c r="S911" s="31" t="e">
        <f t="array" ref="S911">IF(O911="7",IF(P911="000","N/A",INDEX(B!$E$2:$E$126,MATCH(EF!P911,B!$A$2:$A$126,0))),B!$E$127)</f>
        <v>#N/A</v>
      </c>
    </row>
    <row r="912" spans="1:19" ht="15.75" customHeight="1">
      <c r="A912" s="23">
        <f>COUNTIF(A!$A$2:$A$1001,"&lt;="&amp;A!A912)</f>
        <v>0</v>
      </c>
      <c r="B912" s="24">
        <v>911</v>
      </c>
      <c r="C912" s="29" t="e">
        <f t="array" ref="C912">INDEX(A!$A$2:$A$1001,MATCH(EF!B912,EF!$A$2:$A$1001,0))</f>
        <v>#N/A</v>
      </c>
      <c r="D912" s="29" t="e">
        <f t="array" ref="D912">INDEX(A!$B$2:$B$1001,MATCH(EF!C912,A!$A$2:$A$1001,0))</f>
        <v>#N/A</v>
      </c>
      <c r="E912" s="29" t="e">
        <f t="array" ref="E912">INDEX(A!$C$2:$C$1001,MATCH(EF!C912,A!$A$2:$A$1001,0))</f>
        <v>#N/A</v>
      </c>
      <c r="F912" s="29" t="e">
        <f t="array" ref="F912">INDEX(A!$D$2:$D$1001,MATCH(EF!C912,A!$A$2:$A$1001,0))</f>
        <v>#N/A</v>
      </c>
      <c r="G912" s="29" t="e">
        <f t="array" ref="G912">INDEX(A!$E$2:$E$1001,MATCH(EF!C912,A!$A$2:$A$1001,0))</f>
        <v>#N/A</v>
      </c>
      <c r="H912" s="29" t="e">
        <f t="array" ref="H912">INDEX(A!$F$2:$F$1001,MATCH(EF!C912,A!$A$2:$A$1001,0))</f>
        <v>#N/A</v>
      </c>
      <c r="I912" s="29" t="e">
        <f t="array" ref="I912">INDEX(A!$G$2:$G$1001,MATCH(EF!C912,A!$A$2:$A$1001,0))</f>
        <v>#N/A</v>
      </c>
      <c r="J912" s="29" t="e">
        <f t="array" ref="J912">INDEX(A!$H$2:$H$1001,MATCH(EF!C912,A!$A$2:$A$1001,0))</f>
        <v>#N/A</v>
      </c>
      <c r="K912" s="29" t="e">
        <f t="array" ref="K912">INDEX(A!$I$2:$I$1001,MATCH(EF!C912,A!$A$2:$A$1001,0))</f>
        <v>#N/A</v>
      </c>
      <c r="L912" s="29" t="e">
        <f t="array" ref="L912">INDEX(A!$J$2:$J$1001,MATCH(EF!C912,A!$A$2:$A$1001,0))</f>
        <v>#N/A</v>
      </c>
      <c r="M912" s="29" t="e">
        <f t="array" ref="M912">INDEX(A!$K$2:$K$1001,MATCH(EF!C912,A!$A$2:$A$1001,0))</f>
        <v>#N/A</v>
      </c>
      <c r="N912" s="29" t="e">
        <f t="array" ref="N912">INDEX(A!$L$2:$L$1001,MATCH(EF!C912,A!$A$2:$A$1001,0))</f>
        <v>#N/A</v>
      </c>
      <c r="O912" s="30" t="e">
        <f t="shared" si="6"/>
        <v>#N/A</v>
      </c>
      <c r="P912" s="30" t="e">
        <f t="shared" si="7"/>
        <v>#N/A</v>
      </c>
      <c r="Q912" s="30" t="e">
        <f t="array" ref="Q912">IF(O912="7",IF(P912="000","Sin región al ser un intermunicipal",INDEX(B!$C$2:$C$126,MATCH(EF!P912,B!$A$2:$A$126,0))),"Sin región al ser un ente Estatal")</f>
        <v>#N/A</v>
      </c>
      <c r="R912" s="31" t="e">
        <f t="array" ref="R912">IF(O912="7",IF(P912="000","N/A",INDEX(B!$D$2:$D$126,MATCH(EF!P912,B!$A$2:$A$126,0))),B!$D$127)</f>
        <v>#N/A</v>
      </c>
      <c r="S912" s="31" t="e">
        <f t="array" ref="S912">IF(O912="7",IF(P912="000","N/A",INDEX(B!$E$2:$E$126,MATCH(EF!P912,B!$A$2:$A$126,0))),B!$E$127)</f>
        <v>#N/A</v>
      </c>
    </row>
    <row r="913" spans="1:19" ht="15.75" customHeight="1">
      <c r="A913" s="23">
        <f>COUNTIF(A!$A$2:$A$1001,"&lt;="&amp;A!A913)</f>
        <v>0</v>
      </c>
      <c r="B913" s="24">
        <v>912</v>
      </c>
      <c r="C913" s="29" t="e">
        <f t="array" ref="C913">INDEX(A!$A$2:$A$1001,MATCH(EF!B913,EF!$A$2:$A$1001,0))</f>
        <v>#N/A</v>
      </c>
      <c r="D913" s="29" t="e">
        <f t="array" ref="D913">INDEX(A!$B$2:$B$1001,MATCH(EF!C913,A!$A$2:$A$1001,0))</f>
        <v>#N/A</v>
      </c>
      <c r="E913" s="29" t="e">
        <f t="array" ref="E913">INDEX(A!$C$2:$C$1001,MATCH(EF!C913,A!$A$2:$A$1001,0))</f>
        <v>#N/A</v>
      </c>
      <c r="F913" s="29" t="e">
        <f t="array" ref="F913">INDEX(A!$D$2:$D$1001,MATCH(EF!C913,A!$A$2:$A$1001,0))</f>
        <v>#N/A</v>
      </c>
      <c r="G913" s="29" t="e">
        <f t="array" ref="G913">INDEX(A!$E$2:$E$1001,MATCH(EF!C913,A!$A$2:$A$1001,0))</f>
        <v>#N/A</v>
      </c>
      <c r="H913" s="29" t="e">
        <f t="array" ref="H913">INDEX(A!$F$2:$F$1001,MATCH(EF!C913,A!$A$2:$A$1001,0))</f>
        <v>#N/A</v>
      </c>
      <c r="I913" s="29" t="e">
        <f t="array" ref="I913">INDEX(A!$G$2:$G$1001,MATCH(EF!C913,A!$A$2:$A$1001,0))</f>
        <v>#N/A</v>
      </c>
      <c r="J913" s="29" t="e">
        <f t="array" ref="J913">INDEX(A!$H$2:$H$1001,MATCH(EF!C913,A!$A$2:$A$1001,0))</f>
        <v>#N/A</v>
      </c>
      <c r="K913" s="29" t="e">
        <f t="array" ref="K913">INDEX(A!$I$2:$I$1001,MATCH(EF!C913,A!$A$2:$A$1001,0))</f>
        <v>#N/A</v>
      </c>
      <c r="L913" s="29" t="e">
        <f t="array" ref="L913">INDEX(A!$J$2:$J$1001,MATCH(EF!C913,A!$A$2:$A$1001,0))</f>
        <v>#N/A</v>
      </c>
      <c r="M913" s="29" t="e">
        <f t="array" ref="M913">INDEX(A!$K$2:$K$1001,MATCH(EF!C913,A!$A$2:$A$1001,0))</f>
        <v>#N/A</v>
      </c>
      <c r="N913" s="29" t="e">
        <f t="array" ref="N913">INDEX(A!$L$2:$L$1001,MATCH(EF!C913,A!$A$2:$A$1001,0))</f>
        <v>#N/A</v>
      </c>
      <c r="O913" s="30" t="e">
        <f t="shared" si="6"/>
        <v>#N/A</v>
      </c>
      <c r="P913" s="30" t="e">
        <f t="shared" si="7"/>
        <v>#N/A</v>
      </c>
      <c r="Q913" s="30" t="e">
        <f t="array" ref="Q913">IF(O913="7",IF(P913="000","Sin región al ser un intermunicipal",INDEX(B!$C$2:$C$126,MATCH(EF!P913,B!$A$2:$A$126,0))),"Sin región al ser un ente Estatal")</f>
        <v>#N/A</v>
      </c>
      <c r="R913" s="31" t="e">
        <f t="array" ref="R913">IF(O913="7",IF(P913="000","N/A",INDEX(B!$D$2:$D$126,MATCH(EF!P913,B!$A$2:$A$126,0))),B!$D$127)</f>
        <v>#N/A</v>
      </c>
      <c r="S913" s="31" t="e">
        <f t="array" ref="S913">IF(O913="7",IF(P913="000","N/A",INDEX(B!$E$2:$E$126,MATCH(EF!P913,B!$A$2:$A$126,0))),B!$E$127)</f>
        <v>#N/A</v>
      </c>
    </row>
    <row r="914" spans="1:19" ht="15.75" customHeight="1">
      <c r="A914" s="23">
        <f>COUNTIF(A!$A$2:$A$1001,"&lt;="&amp;A!A914)</f>
        <v>0</v>
      </c>
      <c r="B914" s="24">
        <v>913</v>
      </c>
      <c r="C914" s="29" t="e">
        <f t="array" ref="C914">INDEX(A!$A$2:$A$1001,MATCH(EF!B914,EF!$A$2:$A$1001,0))</f>
        <v>#N/A</v>
      </c>
      <c r="D914" s="29" t="e">
        <f t="array" ref="D914">INDEX(A!$B$2:$B$1001,MATCH(EF!C914,A!$A$2:$A$1001,0))</f>
        <v>#N/A</v>
      </c>
      <c r="E914" s="29" t="e">
        <f t="array" ref="E914">INDEX(A!$C$2:$C$1001,MATCH(EF!C914,A!$A$2:$A$1001,0))</f>
        <v>#N/A</v>
      </c>
      <c r="F914" s="29" t="e">
        <f t="array" ref="F914">INDEX(A!$D$2:$D$1001,MATCH(EF!C914,A!$A$2:$A$1001,0))</f>
        <v>#N/A</v>
      </c>
      <c r="G914" s="29" t="e">
        <f t="array" ref="G914">INDEX(A!$E$2:$E$1001,MATCH(EF!C914,A!$A$2:$A$1001,0))</f>
        <v>#N/A</v>
      </c>
      <c r="H914" s="29" t="e">
        <f t="array" ref="H914">INDEX(A!$F$2:$F$1001,MATCH(EF!C914,A!$A$2:$A$1001,0))</f>
        <v>#N/A</v>
      </c>
      <c r="I914" s="29" t="e">
        <f t="array" ref="I914">INDEX(A!$G$2:$G$1001,MATCH(EF!C914,A!$A$2:$A$1001,0))</f>
        <v>#N/A</v>
      </c>
      <c r="J914" s="29" t="e">
        <f t="array" ref="J914">INDEX(A!$H$2:$H$1001,MATCH(EF!C914,A!$A$2:$A$1001,0))</f>
        <v>#N/A</v>
      </c>
      <c r="K914" s="29" t="e">
        <f t="array" ref="K914">INDEX(A!$I$2:$I$1001,MATCH(EF!C914,A!$A$2:$A$1001,0))</f>
        <v>#N/A</v>
      </c>
      <c r="L914" s="29" t="e">
        <f t="array" ref="L914">INDEX(A!$J$2:$J$1001,MATCH(EF!C914,A!$A$2:$A$1001,0))</f>
        <v>#N/A</v>
      </c>
      <c r="M914" s="29" t="e">
        <f t="array" ref="M914">INDEX(A!$K$2:$K$1001,MATCH(EF!C914,A!$A$2:$A$1001,0))</f>
        <v>#N/A</v>
      </c>
      <c r="N914" s="29" t="e">
        <f t="array" ref="N914">INDEX(A!$L$2:$L$1001,MATCH(EF!C914,A!$A$2:$A$1001,0))</f>
        <v>#N/A</v>
      </c>
      <c r="O914" s="30" t="e">
        <f t="shared" si="6"/>
        <v>#N/A</v>
      </c>
      <c r="P914" s="30" t="e">
        <f t="shared" si="7"/>
        <v>#N/A</v>
      </c>
      <c r="Q914" s="30" t="e">
        <f t="array" ref="Q914">IF(O914="7",IF(P914="000","Sin región al ser un intermunicipal",INDEX(B!$C$2:$C$126,MATCH(EF!P914,B!$A$2:$A$126,0))),"Sin región al ser un ente Estatal")</f>
        <v>#N/A</v>
      </c>
      <c r="R914" s="31" t="e">
        <f t="array" ref="R914">IF(O914="7",IF(P914="000","N/A",INDEX(B!$D$2:$D$126,MATCH(EF!P914,B!$A$2:$A$126,0))),B!$D$127)</f>
        <v>#N/A</v>
      </c>
      <c r="S914" s="31" t="e">
        <f t="array" ref="S914">IF(O914="7",IF(P914="000","N/A",INDEX(B!$E$2:$E$126,MATCH(EF!P914,B!$A$2:$A$126,0))),B!$E$127)</f>
        <v>#N/A</v>
      </c>
    </row>
    <row r="915" spans="1:19" ht="15.75" customHeight="1">
      <c r="A915" s="23">
        <f>COUNTIF(A!$A$2:$A$1001,"&lt;="&amp;A!A915)</f>
        <v>0</v>
      </c>
      <c r="B915" s="24">
        <v>914</v>
      </c>
      <c r="C915" s="29" t="e">
        <f t="array" ref="C915">INDEX(A!$A$2:$A$1001,MATCH(EF!B915,EF!$A$2:$A$1001,0))</f>
        <v>#N/A</v>
      </c>
      <c r="D915" s="29" t="e">
        <f t="array" ref="D915">INDEX(A!$B$2:$B$1001,MATCH(EF!C915,A!$A$2:$A$1001,0))</f>
        <v>#N/A</v>
      </c>
      <c r="E915" s="29" t="e">
        <f t="array" ref="E915">INDEX(A!$C$2:$C$1001,MATCH(EF!C915,A!$A$2:$A$1001,0))</f>
        <v>#N/A</v>
      </c>
      <c r="F915" s="29" t="e">
        <f t="array" ref="F915">INDEX(A!$D$2:$D$1001,MATCH(EF!C915,A!$A$2:$A$1001,0))</f>
        <v>#N/A</v>
      </c>
      <c r="G915" s="29" t="e">
        <f t="array" ref="G915">INDEX(A!$E$2:$E$1001,MATCH(EF!C915,A!$A$2:$A$1001,0))</f>
        <v>#N/A</v>
      </c>
      <c r="H915" s="29" t="e">
        <f t="array" ref="H915">INDEX(A!$F$2:$F$1001,MATCH(EF!C915,A!$A$2:$A$1001,0))</f>
        <v>#N/A</v>
      </c>
      <c r="I915" s="29" t="e">
        <f t="array" ref="I915">INDEX(A!$G$2:$G$1001,MATCH(EF!C915,A!$A$2:$A$1001,0))</f>
        <v>#N/A</v>
      </c>
      <c r="J915" s="29" t="e">
        <f t="array" ref="J915">INDEX(A!$H$2:$H$1001,MATCH(EF!C915,A!$A$2:$A$1001,0))</f>
        <v>#N/A</v>
      </c>
      <c r="K915" s="29" t="e">
        <f t="array" ref="K915">INDEX(A!$I$2:$I$1001,MATCH(EF!C915,A!$A$2:$A$1001,0))</f>
        <v>#N/A</v>
      </c>
      <c r="L915" s="29" t="e">
        <f t="array" ref="L915">INDEX(A!$J$2:$J$1001,MATCH(EF!C915,A!$A$2:$A$1001,0))</f>
        <v>#N/A</v>
      </c>
      <c r="M915" s="29" t="e">
        <f t="array" ref="M915">INDEX(A!$K$2:$K$1001,MATCH(EF!C915,A!$A$2:$A$1001,0))</f>
        <v>#N/A</v>
      </c>
      <c r="N915" s="29" t="e">
        <f t="array" ref="N915">INDEX(A!$L$2:$L$1001,MATCH(EF!C915,A!$A$2:$A$1001,0))</f>
        <v>#N/A</v>
      </c>
      <c r="O915" s="30" t="e">
        <f t="shared" si="6"/>
        <v>#N/A</v>
      </c>
      <c r="P915" s="30" t="e">
        <f t="shared" si="7"/>
        <v>#N/A</v>
      </c>
      <c r="Q915" s="30" t="e">
        <f t="array" ref="Q915">IF(O915="7",IF(P915="000","Sin región al ser un intermunicipal",INDEX(B!$C$2:$C$126,MATCH(EF!P915,B!$A$2:$A$126,0))),"Sin región al ser un ente Estatal")</f>
        <v>#N/A</v>
      </c>
      <c r="R915" s="31" t="e">
        <f t="array" ref="R915">IF(O915="7",IF(P915="000","N/A",INDEX(B!$D$2:$D$126,MATCH(EF!P915,B!$A$2:$A$126,0))),B!$D$127)</f>
        <v>#N/A</v>
      </c>
      <c r="S915" s="31" t="e">
        <f t="array" ref="S915">IF(O915="7",IF(P915="000","N/A",INDEX(B!$E$2:$E$126,MATCH(EF!P915,B!$A$2:$A$126,0))),B!$E$127)</f>
        <v>#N/A</v>
      </c>
    </row>
    <row r="916" spans="1:19" ht="15.75" customHeight="1">
      <c r="A916" s="23">
        <f>COUNTIF(A!$A$2:$A$1001,"&lt;="&amp;A!A916)</f>
        <v>0</v>
      </c>
      <c r="B916" s="24">
        <v>915</v>
      </c>
      <c r="C916" s="29" t="e">
        <f t="array" ref="C916">INDEX(A!$A$2:$A$1001,MATCH(EF!B916,EF!$A$2:$A$1001,0))</f>
        <v>#N/A</v>
      </c>
      <c r="D916" s="29" t="e">
        <f t="array" ref="D916">INDEX(A!$B$2:$B$1001,MATCH(EF!C916,A!$A$2:$A$1001,0))</f>
        <v>#N/A</v>
      </c>
      <c r="E916" s="29" t="e">
        <f t="array" ref="E916">INDEX(A!$C$2:$C$1001,MATCH(EF!C916,A!$A$2:$A$1001,0))</f>
        <v>#N/A</v>
      </c>
      <c r="F916" s="29" t="e">
        <f t="array" ref="F916">INDEX(A!$D$2:$D$1001,MATCH(EF!C916,A!$A$2:$A$1001,0))</f>
        <v>#N/A</v>
      </c>
      <c r="G916" s="29" t="e">
        <f t="array" ref="G916">INDEX(A!$E$2:$E$1001,MATCH(EF!C916,A!$A$2:$A$1001,0))</f>
        <v>#N/A</v>
      </c>
      <c r="H916" s="29" t="e">
        <f t="array" ref="H916">INDEX(A!$F$2:$F$1001,MATCH(EF!C916,A!$A$2:$A$1001,0))</f>
        <v>#N/A</v>
      </c>
      <c r="I916" s="29" t="e">
        <f t="array" ref="I916">INDEX(A!$G$2:$G$1001,MATCH(EF!C916,A!$A$2:$A$1001,0))</f>
        <v>#N/A</v>
      </c>
      <c r="J916" s="29" t="e">
        <f t="array" ref="J916">INDEX(A!$H$2:$H$1001,MATCH(EF!C916,A!$A$2:$A$1001,0))</f>
        <v>#N/A</v>
      </c>
      <c r="K916" s="29" t="e">
        <f t="array" ref="K916">INDEX(A!$I$2:$I$1001,MATCH(EF!C916,A!$A$2:$A$1001,0))</f>
        <v>#N/A</v>
      </c>
      <c r="L916" s="29" t="e">
        <f t="array" ref="L916">INDEX(A!$J$2:$J$1001,MATCH(EF!C916,A!$A$2:$A$1001,0))</f>
        <v>#N/A</v>
      </c>
      <c r="M916" s="29" t="e">
        <f t="array" ref="M916">INDEX(A!$K$2:$K$1001,MATCH(EF!C916,A!$A$2:$A$1001,0))</f>
        <v>#N/A</v>
      </c>
      <c r="N916" s="29" t="e">
        <f t="array" ref="N916">INDEX(A!$L$2:$L$1001,MATCH(EF!C916,A!$A$2:$A$1001,0))</f>
        <v>#N/A</v>
      </c>
      <c r="O916" s="30" t="e">
        <f t="shared" si="6"/>
        <v>#N/A</v>
      </c>
      <c r="P916" s="30" t="e">
        <f t="shared" si="7"/>
        <v>#N/A</v>
      </c>
      <c r="Q916" s="30" t="e">
        <f t="array" ref="Q916">IF(O916="7",IF(P916="000","Sin región al ser un intermunicipal",INDEX(B!$C$2:$C$126,MATCH(EF!P916,B!$A$2:$A$126,0))),"Sin región al ser un ente Estatal")</f>
        <v>#N/A</v>
      </c>
      <c r="R916" s="31" t="e">
        <f t="array" ref="R916">IF(O916="7",IF(P916="000","N/A",INDEX(B!$D$2:$D$126,MATCH(EF!P916,B!$A$2:$A$126,0))),B!$D$127)</f>
        <v>#N/A</v>
      </c>
      <c r="S916" s="31" t="e">
        <f t="array" ref="S916">IF(O916="7",IF(P916="000","N/A",INDEX(B!$E$2:$E$126,MATCH(EF!P916,B!$A$2:$A$126,0))),B!$E$127)</f>
        <v>#N/A</v>
      </c>
    </row>
    <row r="917" spans="1:19" ht="15.75" customHeight="1">
      <c r="A917" s="23">
        <f>COUNTIF(A!$A$2:$A$1001,"&lt;="&amp;A!A917)</f>
        <v>0</v>
      </c>
      <c r="B917" s="24">
        <v>916</v>
      </c>
      <c r="C917" s="29" t="e">
        <f t="array" ref="C917">INDEX(A!$A$2:$A$1001,MATCH(EF!B917,EF!$A$2:$A$1001,0))</f>
        <v>#N/A</v>
      </c>
      <c r="D917" s="29" t="e">
        <f t="array" ref="D917">INDEX(A!$B$2:$B$1001,MATCH(EF!C917,A!$A$2:$A$1001,0))</f>
        <v>#N/A</v>
      </c>
      <c r="E917" s="29" t="e">
        <f t="array" ref="E917">INDEX(A!$C$2:$C$1001,MATCH(EF!C917,A!$A$2:$A$1001,0))</f>
        <v>#N/A</v>
      </c>
      <c r="F917" s="29" t="e">
        <f t="array" ref="F917">INDEX(A!$D$2:$D$1001,MATCH(EF!C917,A!$A$2:$A$1001,0))</f>
        <v>#N/A</v>
      </c>
      <c r="G917" s="29" t="e">
        <f t="array" ref="G917">INDEX(A!$E$2:$E$1001,MATCH(EF!C917,A!$A$2:$A$1001,0))</f>
        <v>#N/A</v>
      </c>
      <c r="H917" s="29" t="e">
        <f t="array" ref="H917">INDEX(A!$F$2:$F$1001,MATCH(EF!C917,A!$A$2:$A$1001,0))</f>
        <v>#N/A</v>
      </c>
      <c r="I917" s="29" t="e">
        <f t="array" ref="I917">INDEX(A!$G$2:$G$1001,MATCH(EF!C917,A!$A$2:$A$1001,0))</f>
        <v>#N/A</v>
      </c>
      <c r="J917" s="29" t="e">
        <f t="array" ref="J917">INDEX(A!$H$2:$H$1001,MATCH(EF!C917,A!$A$2:$A$1001,0))</f>
        <v>#N/A</v>
      </c>
      <c r="K917" s="29" t="e">
        <f t="array" ref="K917">INDEX(A!$I$2:$I$1001,MATCH(EF!C917,A!$A$2:$A$1001,0))</f>
        <v>#N/A</v>
      </c>
      <c r="L917" s="29" t="e">
        <f t="array" ref="L917">INDEX(A!$J$2:$J$1001,MATCH(EF!C917,A!$A$2:$A$1001,0))</f>
        <v>#N/A</v>
      </c>
      <c r="M917" s="29" t="e">
        <f t="array" ref="M917">INDEX(A!$K$2:$K$1001,MATCH(EF!C917,A!$A$2:$A$1001,0))</f>
        <v>#N/A</v>
      </c>
      <c r="N917" s="29" t="e">
        <f t="array" ref="N917">INDEX(A!$L$2:$L$1001,MATCH(EF!C917,A!$A$2:$A$1001,0))</f>
        <v>#N/A</v>
      </c>
      <c r="O917" s="30" t="e">
        <f t="shared" si="6"/>
        <v>#N/A</v>
      </c>
      <c r="P917" s="30" t="e">
        <f t="shared" si="7"/>
        <v>#N/A</v>
      </c>
      <c r="Q917" s="30" t="e">
        <f t="array" ref="Q917">IF(O917="7",IF(P917="000","Sin región al ser un intermunicipal",INDEX(B!$C$2:$C$126,MATCH(EF!P917,B!$A$2:$A$126,0))),"Sin región al ser un ente Estatal")</f>
        <v>#N/A</v>
      </c>
      <c r="R917" s="31" t="e">
        <f t="array" ref="R917">IF(O917="7",IF(P917="000","N/A",INDEX(B!$D$2:$D$126,MATCH(EF!P917,B!$A$2:$A$126,0))),B!$D$127)</f>
        <v>#N/A</v>
      </c>
      <c r="S917" s="31" t="e">
        <f t="array" ref="S917">IF(O917="7",IF(P917="000","N/A",INDEX(B!$E$2:$E$126,MATCH(EF!P917,B!$A$2:$A$126,0))),B!$E$127)</f>
        <v>#N/A</v>
      </c>
    </row>
    <row r="918" spans="1:19" ht="15.75" customHeight="1">
      <c r="A918" s="23">
        <f>COUNTIF(A!$A$2:$A$1001,"&lt;="&amp;A!A918)</f>
        <v>0</v>
      </c>
      <c r="B918" s="24">
        <v>917</v>
      </c>
      <c r="C918" s="29" t="e">
        <f t="array" ref="C918">INDEX(A!$A$2:$A$1001,MATCH(EF!B918,EF!$A$2:$A$1001,0))</f>
        <v>#N/A</v>
      </c>
      <c r="D918" s="29" t="e">
        <f t="array" ref="D918">INDEX(A!$B$2:$B$1001,MATCH(EF!C918,A!$A$2:$A$1001,0))</f>
        <v>#N/A</v>
      </c>
      <c r="E918" s="29" t="e">
        <f t="array" ref="E918">INDEX(A!$C$2:$C$1001,MATCH(EF!C918,A!$A$2:$A$1001,0))</f>
        <v>#N/A</v>
      </c>
      <c r="F918" s="29" t="e">
        <f t="array" ref="F918">INDEX(A!$D$2:$D$1001,MATCH(EF!C918,A!$A$2:$A$1001,0))</f>
        <v>#N/A</v>
      </c>
      <c r="G918" s="29" t="e">
        <f t="array" ref="G918">INDEX(A!$E$2:$E$1001,MATCH(EF!C918,A!$A$2:$A$1001,0))</f>
        <v>#N/A</v>
      </c>
      <c r="H918" s="29" t="e">
        <f t="array" ref="H918">INDEX(A!$F$2:$F$1001,MATCH(EF!C918,A!$A$2:$A$1001,0))</f>
        <v>#N/A</v>
      </c>
      <c r="I918" s="29" t="e">
        <f t="array" ref="I918">INDEX(A!$G$2:$G$1001,MATCH(EF!C918,A!$A$2:$A$1001,0))</f>
        <v>#N/A</v>
      </c>
      <c r="J918" s="29" t="e">
        <f t="array" ref="J918">INDEX(A!$H$2:$H$1001,MATCH(EF!C918,A!$A$2:$A$1001,0))</f>
        <v>#N/A</v>
      </c>
      <c r="K918" s="29" t="e">
        <f t="array" ref="K918">INDEX(A!$I$2:$I$1001,MATCH(EF!C918,A!$A$2:$A$1001,0))</f>
        <v>#N/A</v>
      </c>
      <c r="L918" s="29" t="e">
        <f t="array" ref="L918">INDEX(A!$J$2:$J$1001,MATCH(EF!C918,A!$A$2:$A$1001,0))</f>
        <v>#N/A</v>
      </c>
      <c r="M918" s="29" t="e">
        <f t="array" ref="M918">INDEX(A!$K$2:$K$1001,MATCH(EF!C918,A!$A$2:$A$1001,0))</f>
        <v>#N/A</v>
      </c>
      <c r="N918" s="29" t="e">
        <f t="array" ref="N918">INDEX(A!$L$2:$L$1001,MATCH(EF!C918,A!$A$2:$A$1001,0))</f>
        <v>#N/A</v>
      </c>
      <c r="O918" s="30" t="e">
        <f t="shared" si="6"/>
        <v>#N/A</v>
      </c>
      <c r="P918" s="30" t="e">
        <f t="shared" si="7"/>
        <v>#N/A</v>
      </c>
      <c r="Q918" s="30" t="e">
        <f t="array" ref="Q918">IF(O918="7",IF(P918="000","Sin región al ser un intermunicipal",INDEX(B!$C$2:$C$126,MATCH(EF!P918,B!$A$2:$A$126,0))),"Sin región al ser un ente Estatal")</f>
        <v>#N/A</v>
      </c>
      <c r="R918" s="31" t="e">
        <f t="array" ref="R918">IF(O918="7",IF(P918="000","N/A",INDEX(B!$D$2:$D$126,MATCH(EF!P918,B!$A$2:$A$126,0))),B!$D$127)</f>
        <v>#N/A</v>
      </c>
      <c r="S918" s="31" t="e">
        <f t="array" ref="S918">IF(O918="7",IF(P918="000","N/A",INDEX(B!$E$2:$E$126,MATCH(EF!P918,B!$A$2:$A$126,0))),B!$E$127)</f>
        <v>#N/A</v>
      </c>
    </row>
    <row r="919" spans="1:19" ht="15.75" customHeight="1">
      <c r="A919" s="23">
        <f>COUNTIF(A!$A$2:$A$1001,"&lt;="&amp;A!A919)</f>
        <v>0</v>
      </c>
      <c r="B919" s="24">
        <v>918</v>
      </c>
      <c r="C919" s="29" t="e">
        <f t="array" ref="C919">INDEX(A!$A$2:$A$1001,MATCH(EF!B919,EF!$A$2:$A$1001,0))</f>
        <v>#N/A</v>
      </c>
      <c r="D919" s="29" t="e">
        <f t="array" ref="D919">INDEX(A!$B$2:$B$1001,MATCH(EF!C919,A!$A$2:$A$1001,0))</f>
        <v>#N/A</v>
      </c>
      <c r="E919" s="29" t="e">
        <f t="array" ref="E919">INDEX(A!$C$2:$C$1001,MATCH(EF!C919,A!$A$2:$A$1001,0))</f>
        <v>#N/A</v>
      </c>
      <c r="F919" s="29" t="e">
        <f t="array" ref="F919">INDEX(A!$D$2:$D$1001,MATCH(EF!C919,A!$A$2:$A$1001,0))</f>
        <v>#N/A</v>
      </c>
      <c r="G919" s="29" t="e">
        <f t="array" ref="G919">INDEX(A!$E$2:$E$1001,MATCH(EF!C919,A!$A$2:$A$1001,0))</f>
        <v>#N/A</v>
      </c>
      <c r="H919" s="29" t="e">
        <f t="array" ref="H919">INDEX(A!$F$2:$F$1001,MATCH(EF!C919,A!$A$2:$A$1001,0))</f>
        <v>#N/A</v>
      </c>
      <c r="I919" s="29" t="e">
        <f t="array" ref="I919">INDEX(A!$G$2:$G$1001,MATCH(EF!C919,A!$A$2:$A$1001,0))</f>
        <v>#N/A</v>
      </c>
      <c r="J919" s="29" t="e">
        <f t="array" ref="J919">INDEX(A!$H$2:$H$1001,MATCH(EF!C919,A!$A$2:$A$1001,0))</f>
        <v>#N/A</v>
      </c>
      <c r="K919" s="29" t="e">
        <f t="array" ref="K919">INDEX(A!$I$2:$I$1001,MATCH(EF!C919,A!$A$2:$A$1001,0))</f>
        <v>#N/A</v>
      </c>
      <c r="L919" s="29" t="e">
        <f t="array" ref="L919">INDEX(A!$J$2:$J$1001,MATCH(EF!C919,A!$A$2:$A$1001,0))</f>
        <v>#N/A</v>
      </c>
      <c r="M919" s="29" t="e">
        <f t="array" ref="M919">INDEX(A!$K$2:$K$1001,MATCH(EF!C919,A!$A$2:$A$1001,0))</f>
        <v>#N/A</v>
      </c>
      <c r="N919" s="29" t="e">
        <f t="array" ref="N919">INDEX(A!$L$2:$L$1001,MATCH(EF!C919,A!$A$2:$A$1001,0))</f>
        <v>#N/A</v>
      </c>
      <c r="O919" s="30" t="e">
        <f t="shared" si="6"/>
        <v>#N/A</v>
      </c>
      <c r="P919" s="30" t="e">
        <f t="shared" si="7"/>
        <v>#N/A</v>
      </c>
      <c r="Q919" s="30" t="e">
        <f t="array" ref="Q919">IF(O919="7",IF(P919="000","Sin región al ser un intermunicipal",INDEX(B!$C$2:$C$126,MATCH(EF!P919,B!$A$2:$A$126,0))),"Sin región al ser un ente Estatal")</f>
        <v>#N/A</v>
      </c>
      <c r="R919" s="31" t="e">
        <f t="array" ref="R919">IF(O919="7",IF(P919="000","N/A",INDEX(B!$D$2:$D$126,MATCH(EF!P919,B!$A$2:$A$126,0))),B!$D$127)</f>
        <v>#N/A</v>
      </c>
      <c r="S919" s="31" t="e">
        <f t="array" ref="S919">IF(O919="7",IF(P919="000","N/A",INDEX(B!$E$2:$E$126,MATCH(EF!P919,B!$A$2:$A$126,0))),B!$E$127)</f>
        <v>#N/A</v>
      </c>
    </row>
    <row r="920" spans="1:19" ht="15.75" customHeight="1">
      <c r="A920" s="23">
        <f>COUNTIF(A!$A$2:$A$1001,"&lt;="&amp;A!A920)</f>
        <v>0</v>
      </c>
      <c r="B920" s="24">
        <v>919</v>
      </c>
      <c r="C920" s="29" t="e">
        <f t="array" ref="C920">INDEX(A!$A$2:$A$1001,MATCH(EF!B920,EF!$A$2:$A$1001,0))</f>
        <v>#N/A</v>
      </c>
      <c r="D920" s="29" t="e">
        <f t="array" ref="D920">INDEX(A!$B$2:$B$1001,MATCH(EF!C920,A!$A$2:$A$1001,0))</f>
        <v>#N/A</v>
      </c>
      <c r="E920" s="29" t="e">
        <f t="array" ref="E920">INDEX(A!$C$2:$C$1001,MATCH(EF!C920,A!$A$2:$A$1001,0))</f>
        <v>#N/A</v>
      </c>
      <c r="F920" s="29" t="e">
        <f t="array" ref="F920">INDEX(A!$D$2:$D$1001,MATCH(EF!C920,A!$A$2:$A$1001,0))</f>
        <v>#N/A</v>
      </c>
      <c r="G920" s="29" t="e">
        <f t="array" ref="G920">INDEX(A!$E$2:$E$1001,MATCH(EF!C920,A!$A$2:$A$1001,0))</f>
        <v>#N/A</v>
      </c>
      <c r="H920" s="29" t="e">
        <f t="array" ref="H920">INDEX(A!$F$2:$F$1001,MATCH(EF!C920,A!$A$2:$A$1001,0))</f>
        <v>#N/A</v>
      </c>
      <c r="I920" s="29" t="e">
        <f t="array" ref="I920">INDEX(A!$G$2:$G$1001,MATCH(EF!C920,A!$A$2:$A$1001,0))</f>
        <v>#N/A</v>
      </c>
      <c r="J920" s="29" t="e">
        <f t="array" ref="J920">INDEX(A!$H$2:$H$1001,MATCH(EF!C920,A!$A$2:$A$1001,0))</f>
        <v>#N/A</v>
      </c>
      <c r="K920" s="29" t="e">
        <f t="array" ref="K920">INDEX(A!$I$2:$I$1001,MATCH(EF!C920,A!$A$2:$A$1001,0))</f>
        <v>#N/A</v>
      </c>
      <c r="L920" s="29" t="e">
        <f t="array" ref="L920">INDEX(A!$J$2:$J$1001,MATCH(EF!C920,A!$A$2:$A$1001,0))</f>
        <v>#N/A</v>
      </c>
      <c r="M920" s="29" t="e">
        <f t="array" ref="M920">INDEX(A!$K$2:$K$1001,MATCH(EF!C920,A!$A$2:$A$1001,0))</f>
        <v>#N/A</v>
      </c>
      <c r="N920" s="29" t="e">
        <f t="array" ref="N920">INDEX(A!$L$2:$L$1001,MATCH(EF!C920,A!$A$2:$A$1001,0))</f>
        <v>#N/A</v>
      </c>
      <c r="O920" s="30" t="e">
        <f t="shared" si="6"/>
        <v>#N/A</v>
      </c>
      <c r="P920" s="30" t="e">
        <f t="shared" si="7"/>
        <v>#N/A</v>
      </c>
      <c r="Q920" s="30" t="e">
        <f t="array" ref="Q920">IF(O920="7",IF(P920="000","Sin región al ser un intermunicipal",INDEX(B!$C$2:$C$126,MATCH(EF!P920,B!$A$2:$A$126,0))),"Sin región al ser un ente Estatal")</f>
        <v>#N/A</v>
      </c>
      <c r="R920" s="31" t="e">
        <f t="array" ref="R920">IF(O920="7",IF(P920="000","N/A",INDEX(B!$D$2:$D$126,MATCH(EF!P920,B!$A$2:$A$126,0))),B!$D$127)</f>
        <v>#N/A</v>
      </c>
      <c r="S920" s="31" t="e">
        <f t="array" ref="S920">IF(O920="7",IF(P920="000","N/A",INDEX(B!$E$2:$E$126,MATCH(EF!P920,B!$A$2:$A$126,0))),B!$E$127)</f>
        <v>#N/A</v>
      </c>
    </row>
    <row r="921" spans="1:19" ht="15.75" customHeight="1">
      <c r="A921" s="23">
        <f>COUNTIF(A!$A$2:$A$1001,"&lt;="&amp;A!A921)</f>
        <v>0</v>
      </c>
      <c r="B921" s="24">
        <v>920</v>
      </c>
      <c r="C921" s="29" t="e">
        <f t="array" ref="C921">INDEX(A!$A$2:$A$1001,MATCH(EF!B921,EF!$A$2:$A$1001,0))</f>
        <v>#N/A</v>
      </c>
      <c r="D921" s="29" t="e">
        <f t="array" ref="D921">INDEX(A!$B$2:$B$1001,MATCH(EF!C921,A!$A$2:$A$1001,0))</f>
        <v>#N/A</v>
      </c>
      <c r="E921" s="29" t="e">
        <f t="array" ref="E921">INDEX(A!$C$2:$C$1001,MATCH(EF!C921,A!$A$2:$A$1001,0))</f>
        <v>#N/A</v>
      </c>
      <c r="F921" s="29" t="e">
        <f t="array" ref="F921">INDEX(A!$D$2:$D$1001,MATCH(EF!C921,A!$A$2:$A$1001,0))</f>
        <v>#N/A</v>
      </c>
      <c r="G921" s="29" t="e">
        <f t="array" ref="G921">INDEX(A!$E$2:$E$1001,MATCH(EF!C921,A!$A$2:$A$1001,0))</f>
        <v>#N/A</v>
      </c>
      <c r="H921" s="29" t="e">
        <f t="array" ref="H921">INDEX(A!$F$2:$F$1001,MATCH(EF!C921,A!$A$2:$A$1001,0))</f>
        <v>#N/A</v>
      </c>
      <c r="I921" s="29" t="e">
        <f t="array" ref="I921">INDEX(A!$G$2:$G$1001,MATCH(EF!C921,A!$A$2:$A$1001,0))</f>
        <v>#N/A</v>
      </c>
      <c r="J921" s="29" t="e">
        <f t="array" ref="J921">INDEX(A!$H$2:$H$1001,MATCH(EF!C921,A!$A$2:$A$1001,0))</f>
        <v>#N/A</v>
      </c>
      <c r="K921" s="29" t="e">
        <f t="array" ref="K921">INDEX(A!$I$2:$I$1001,MATCH(EF!C921,A!$A$2:$A$1001,0))</f>
        <v>#N/A</v>
      </c>
      <c r="L921" s="29" t="e">
        <f t="array" ref="L921">INDEX(A!$J$2:$J$1001,MATCH(EF!C921,A!$A$2:$A$1001,0))</f>
        <v>#N/A</v>
      </c>
      <c r="M921" s="29" t="e">
        <f t="array" ref="M921">INDEX(A!$K$2:$K$1001,MATCH(EF!C921,A!$A$2:$A$1001,0))</f>
        <v>#N/A</v>
      </c>
      <c r="N921" s="29" t="e">
        <f t="array" ref="N921">INDEX(A!$L$2:$L$1001,MATCH(EF!C921,A!$A$2:$A$1001,0))</f>
        <v>#N/A</v>
      </c>
      <c r="O921" s="30" t="e">
        <f t="shared" si="6"/>
        <v>#N/A</v>
      </c>
      <c r="P921" s="30" t="e">
        <f t="shared" si="7"/>
        <v>#N/A</v>
      </c>
      <c r="Q921" s="30" t="e">
        <f t="array" ref="Q921">IF(O921="7",IF(P921="000","Sin región al ser un intermunicipal",INDEX(B!$C$2:$C$126,MATCH(EF!P921,B!$A$2:$A$126,0))),"Sin región al ser un ente Estatal")</f>
        <v>#N/A</v>
      </c>
      <c r="R921" s="31" t="e">
        <f t="array" ref="R921">IF(O921="7",IF(P921="000","N/A",INDEX(B!$D$2:$D$126,MATCH(EF!P921,B!$A$2:$A$126,0))),B!$D$127)</f>
        <v>#N/A</v>
      </c>
      <c r="S921" s="31" t="e">
        <f t="array" ref="S921">IF(O921="7",IF(P921="000","N/A",INDEX(B!$E$2:$E$126,MATCH(EF!P921,B!$A$2:$A$126,0))),B!$E$127)</f>
        <v>#N/A</v>
      </c>
    </row>
    <row r="922" spans="1:19" ht="15.75" customHeight="1">
      <c r="A922" s="23">
        <f>COUNTIF(A!$A$2:$A$1001,"&lt;="&amp;A!A922)</f>
        <v>0</v>
      </c>
      <c r="B922" s="24">
        <v>921</v>
      </c>
      <c r="C922" s="29" t="e">
        <f t="array" ref="C922">INDEX(A!$A$2:$A$1001,MATCH(EF!B922,EF!$A$2:$A$1001,0))</f>
        <v>#N/A</v>
      </c>
      <c r="D922" s="29" t="e">
        <f t="array" ref="D922">INDEX(A!$B$2:$B$1001,MATCH(EF!C922,A!$A$2:$A$1001,0))</f>
        <v>#N/A</v>
      </c>
      <c r="E922" s="29" t="e">
        <f t="array" ref="E922">INDEX(A!$C$2:$C$1001,MATCH(EF!C922,A!$A$2:$A$1001,0))</f>
        <v>#N/A</v>
      </c>
      <c r="F922" s="29" t="e">
        <f t="array" ref="F922">INDEX(A!$D$2:$D$1001,MATCH(EF!C922,A!$A$2:$A$1001,0))</f>
        <v>#N/A</v>
      </c>
      <c r="G922" s="29" t="e">
        <f t="array" ref="G922">INDEX(A!$E$2:$E$1001,MATCH(EF!C922,A!$A$2:$A$1001,0))</f>
        <v>#N/A</v>
      </c>
      <c r="H922" s="29" t="e">
        <f t="array" ref="H922">INDEX(A!$F$2:$F$1001,MATCH(EF!C922,A!$A$2:$A$1001,0))</f>
        <v>#N/A</v>
      </c>
      <c r="I922" s="29" t="e">
        <f t="array" ref="I922">INDEX(A!$G$2:$G$1001,MATCH(EF!C922,A!$A$2:$A$1001,0))</f>
        <v>#N/A</v>
      </c>
      <c r="J922" s="29" t="e">
        <f t="array" ref="J922">INDEX(A!$H$2:$H$1001,MATCH(EF!C922,A!$A$2:$A$1001,0))</f>
        <v>#N/A</v>
      </c>
      <c r="K922" s="29" t="e">
        <f t="array" ref="K922">INDEX(A!$I$2:$I$1001,MATCH(EF!C922,A!$A$2:$A$1001,0))</f>
        <v>#N/A</v>
      </c>
      <c r="L922" s="29" t="e">
        <f t="array" ref="L922">INDEX(A!$J$2:$J$1001,MATCH(EF!C922,A!$A$2:$A$1001,0))</f>
        <v>#N/A</v>
      </c>
      <c r="M922" s="29" t="e">
        <f t="array" ref="M922">INDEX(A!$K$2:$K$1001,MATCH(EF!C922,A!$A$2:$A$1001,0))</f>
        <v>#N/A</v>
      </c>
      <c r="N922" s="29" t="e">
        <f t="array" ref="N922">INDEX(A!$L$2:$L$1001,MATCH(EF!C922,A!$A$2:$A$1001,0))</f>
        <v>#N/A</v>
      </c>
      <c r="O922" s="30" t="e">
        <f t="shared" si="6"/>
        <v>#N/A</v>
      </c>
      <c r="P922" s="30" t="e">
        <f t="shared" si="7"/>
        <v>#N/A</v>
      </c>
      <c r="Q922" s="30" t="e">
        <f t="array" ref="Q922">IF(O922="7",IF(P922="000","Sin región al ser un intermunicipal",INDEX(B!$C$2:$C$126,MATCH(EF!P922,B!$A$2:$A$126,0))),"Sin región al ser un ente Estatal")</f>
        <v>#N/A</v>
      </c>
      <c r="R922" s="31" t="e">
        <f t="array" ref="R922">IF(O922="7",IF(P922="000","N/A",INDEX(B!$D$2:$D$126,MATCH(EF!P922,B!$A$2:$A$126,0))),B!$D$127)</f>
        <v>#N/A</v>
      </c>
      <c r="S922" s="31" t="e">
        <f t="array" ref="S922">IF(O922="7",IF(P922="000","N/A",INDEX(B!$E$2:$E$126,MATCH(EF!P922,B!$A$2:$A$126,0))),B!$E$127)</f>
        <v>#N/A</v>
      </c>
    </row>
    <row r="923" spans="1:19" ht="15.75" customHeight="1">
      <c r="A923" s="23">
        <f>COUNTIF(A!$A$2:$A$1001,"&lt;="&amp;A!A923)</f>
        <v>0</v>
      </c>
      <c r="B923" s="24">
        <v>922</v>
      </c>
      <c r="C923" s="29" t="e">
        <f t="array" ref="C923">INDEX(A!$A$2:$A$1001,MATCH(EF!B923,EF!$A$2:$A$1001,0))</f>
        <v>#N/A</v>
      </c>
      <c r="D923" s="29" t="e">
        <f t="array" ref="D923">INDEX(A!$B$2:$B$1001,MATCH(EF!C923,A!$A$2:$A$1001,0))</f>
        <v>#N/A</v>
      </c>
      <c r="E923" s="29" t="e">
        <f t="array" ref="E923">INDEX(A!$C$2:$C$1001,MATCH(EF!C923,A!$A$2:$A$1001,0))</f>
        <v>#N/A</v>
      </c>
      <c r="F923" s="29" t="e">
        <f t="array" ref="F923">INDEX(A!$D$2:$D$1001,MATCH(EF!C923,A!$A$2:$A$1001,0))</f>
        <v>#N/A</v>
      </c>
      <c r="G923" s="29" t="e">
        <f t="array" ref="G923">INDEX(A!$E$2:$E$1001,MATCH(EF!C923,A!$A$2:$A$1001,0))</f>
        <v>#N/A</v>
      </c>
      <c r="H923" s="29" t="e">
        <f t="array" ref="H923">INDEX(A!$F$2:$F$1001,MATCH(EF!C923,A!$A$2:$A$1001,0))</f>
        <v>#N/A</v>
      </c>
      <c r="I923" s="29" t="e">
        <f t="array" ref="I923">INDEX(A!$G$2:$G$1001,MATCH(EF!C923,A!$A$2:$A$1001,0))</f>
        <v>#N/A</v>
      </c>
      <c r="J923" s="29" t="e">
        <f t="array" ref="J923">INDEX(A!$H$2:$H$1001,MATCH(EF!C923,A!$A$2:$A$1001,0))</f>
        <v>#N/A</v>
      </c>
      <c r="K923" s="29" t="e">
        <f t="array" ref="K923">INDEX(A!$I$2:$I$1001,MATCH(EF!C923,A!$A$2:$A$1001,0))</f>
        <v>#N/A</v>
      </c>
      <c r="L923" s="29" t="e">
        <f t="array" ref="L923">INDEX(A!$J$2:$J$1001,MATCH(EF!C923,A!$A$2:$A$1001,0))</f>
        <v>#N/A</v>
      </c>
      <c r="M923" s="29" t="e">
        <f t="array" ref="M923">INDEX(A!$K$2:$K$1001,MATCH(EF!C923,A!$A$2:$A$1001,0))</f>
        <v>#N/A</v>
      </c>
      <c r="N923" s="29" t="e">
        <f t="array" ref="N923">INDEX(A!$L$2:$L$1001,MATCH(EF!C923,A!$A$2:$A$1001,0))</f>
        <v>#N/A</v>
      </c>
      <c r="O923" s="30" t="e">
        <f t="shared" si="6"/>
        <v>#N/A</v>
      </c>
      <c r="P923" s="30" t="e">
        <f t="shared" si="7"/>
        <v>#N/A</v>
      </c>
      <c r="Q923" s="30" t="e">
        <f t="array" ref="Q923">IF(O923="7",IF(P923="000","Sin región al ser un intermunicipal",INDEX(B!$C$2:$C$126,MATCH(EF!P923,B!$A$2:$A$126,0))),"Sin región al ser un ente Estatal")</f>
        <v>#N/A</v>
      </c>
      <c r="R923" s="31" t="e">
        <f t="array" ref="R923">IF(O923="7",IF(P923="000","N/A",INDEX(B!$D$2:$D$126,MATCH(EF!P923,B!$A$2:$A$126,0))),B!$D$127)</f>
        <v>#N/A</v>
      </c>
      <c r="S923" s="31" t="e">
        <f t="array" ref="S923">IF(O923="7",IF(P923="000","N/A",INDEX(B!$E$2:$E$126,MATCH(EF!P923,B!$A$2:$A$126,0))),B!$E$127)</f>
        <v>#N/A</v>
      </c>
    </row>
    <row r="924" spans="1:19" ht="15.75" customHeight="1">
      <c r="A924" s="23">
        <f>COUNTIF(A!$A$2:$A$1001,"&lt;="&amp;A!A924)</f>
        <v>0</v>
      </c>
      <c r="B924" s="24">
        <v>923</v>
      </c>
      <c r="C924" s="29" t="e">
        <f t="array" ref="C924">INDEX(A!$A$2:$A$1001,MATCH(EF!B924,EF!$A$2:$A$1001,0))</f>
        <v>#N/A</v>
      </c>
      <c r="D924" s="29" t="e">
        <f t="array" ref="D924">INDEX(A!$B$2:$B$1001,MATCH(EF!C924,A!$A$2:$A$1001,0))</f>
        <v>#N/A</v>
      </c>
      <c r="E924" s="29" t="e">
        <f t="array" ref="E924">INDEX(A!$C$2:$C$1001,MATCH(EF!C924,A!$A$2:$A$1001,0))</f>
        <v>#N/A</v>
      </c>
      <c r="F924" s="29" t="e">
        <f t="array" ref="F924">INDEX(A!$D$2:$D$1001,MATCH(EF!C924,A!$A$2:$A$1001,0))</f>
        <v>#N/A</v>
      </c>
      <c r="G924" s="29" t="e">
        <f t="array" ref="G924">INDEX(A!$E$2:$E$1001,MATCH(EF!C924,A!$A$2:$A$1001,0))</f>
        <v>#N/A</v>
      </c>
      <c r="H924" s="29" t="e">
        <f t="array" ref="H924">INDEX(A!$F$2:$F$1001,MATCH(EF!C924,A!$A$2:$A$1001,0))</f>
        <v>#N/A</v>
      </c>
      <c r="I924" s="29" t="e">
        <f t="array" ref="I924">INDEX(A!$G$2:$G$1001,MATCH(EF!C924,A!$A$2:$A$1001,0))</f>
        <v>#N/A</v>
      </c>
      <c r="J924" s="29" t="e">
        <f t="array" ref="J924">INDEX(A!$H$2:$H$1001,MATCH(EF!C924,A!$A$2:$A$1001,0))</f>
        <v>#N/A</v>
      </c>
      <c r="K924" s="29" t="e">
        <f t="array" ref="K924">INDEX(A!$I$2:$I$1001,MATCH(EF!C924,A!$A$2:$A$1001,0))</f>
        <v>#N/A</v>
      </c>
      <c r="L924" s="29" t="e">
        <f t="array" ref="L924">INDEX(A!$J$2:$J$1001,MATCH(EF!C924,A!$A$2:$A$1001,0))</f>
        <v>#N/A</v>
      </c>
      <c r="M924" s="29" t="e">
        <f t="array" ref="M924">INDEX(A!$K$2:$K$1001,MATCH(EF!C924,A!$A$2:$A$1001,0))</f>
        <v>#N/A</v>
      </c>
      <c r="N924" s="29" t="e">
        <f t="array" ref="N924">INDEX(A!$L$2:$L$1001,MATCH(EF!C924,A!$A$2:$A$1001,0))</f>
        <v>#N/A</v>
      </c>
      <c r="O924" s="30" t="e">
        <f t="shared" si="6"/>
        <v>#N/A</v>
      </c>
      <c r="P924" s="30" t="e">
        <f t="shared" si="7"/>
        <v>#N/A</v>
      </c>
      <c r="Q924" s="30" t="e">
        <f t="array" ref="Q924">IF(O924="7",IF(P924="000","Sin región al ser un intermunicipal",INDEX(B!$C$2:$C$126,MATCH(EF!P924,B!$A$2:$A$126,0))),"Sin región al ser un ente Estatal")</f>
        <v>#N/A</v>
      </c>
      <c r="R924" s="31" t="e">
        <f t="array" ref="R924">IF(O924="7",IF(P924="000","N/A",INDEX(B!$D$2:$D$126,MATCH(EF!P924,B!$A$2:$A$126,0))),B!$D$127)</f>
        <v>#N/A</v>
      </c>
      <c r="S924" s="31" t="e">
        <f t="array" ref="S924">IF(O924="7",IF(P924="000","N/A",INDEX(B!$E$2:$E$126,MATCH(EF!P924,B!$A$2:$A$126,0))),B!$E$127)</f>
        <v>#N/A</v>
      </c>
    </row>
    <row r="925" spans="1:19" ht="15.75" customHeight="1">
      <c r="A925" s="23">
        <f>COUNTIF(A!$A$2:$A$1001,"&lt;="&amp;A!A925)</f>
        <v>0</v>
      </c>
      <c r="B925" s="24">
        <v>924</v>
      </c>
      <c r="C925" s="29" t="e">
        <f t="array" ref="C925">INDEX(A!$A$2:$A$1001,MATCH(EF!B925,EF!$A$2:$A$1001,0))</f>
        <v>#N/A</v>
      </c>
      <c r="D925" s="29" t="e">
        <f t="array" ref="D925">INDEX(A!$B$2:$B$1001,MATCH(EF!C925,A!$A$2:$A$1001,0))</f>
        <v>#N/A</v>
      </c>
      <c r="E925" s="29" t="e">
        <f t="array" ref="E925">INDEX(A!$C$2:$C$1001,MATCH(EF!C925,A!$A$2:$A$1001,0))</f>
        <v>#N/A</v>
      </c>
      <c r="F925" s="29" t="e">
        <f t="array" ref="F925">INDEX(A!$D$2:$D$1001,MATCH(EF!C925,A!$A$2:$A$1001,0))</f>
        <v>#N/A</v>
      </c>
      <c r="G925" s="29" t="e">
        <f t="array" ref="G925">INDEX(A!$E$2:$E$1001,MATCH(EF!C925,A!$A$2:$A$1001,0))</f>
        <v>#N/A</v>
      </c>
      <c r="H925" s="29" t="e">
        <f t="array" ref="H925">INDEX(A!$F$2:$F$1001,MATCH(EF!C925,A!$A$2:$A$1001,0))</f>
        <v>#N/A</v>
      </c>
      <c r="I925" s="29" t="e">
        <f t="array" ref="I925">INDEX(A!$G$2:$G$1001,MATCH(EF!C925,A!$A$2:$A$1001,0))</f>
        <v>#N/A</v>
      </c>
      <c r="J925" s="29" t="e">
        <f t="array" ref="J925">INDEX(A!$H$2:$H$1001,MATCH(EF!C925,A!$A$2:$A$1001,0))</f>
        <v>#N/A</v>
      </c>
      <c r="K925" s="29" t="e">
        <f t="array" ref="K925">INDEX(A!$I$2:$I$1001,MATCH(EF!C925,A!$A$2:$A$1001,0))</f>
        <v>#N/A</v>
      </c>
      <c r="L925" s="29" t="e">
        <f t="array" ref="L925">INDEX(A!$J$2:$J$1001,MATCH(EF!C925,A!$A$2:$A$1001,0))</f>
        <v>#N/A</v>
      </c>
      <c r="M925" s="29" t="e">
        <f t="array" ref="M925">INDEX(A!$K$2:$K$1001,MATCH(EF!C925,A!$A$2:$A$1001,0))</f>
        <v>#N/A</v>
      </c>
      <c r="N925" s="29" t="e">
        <f t="array" ref="N925">INDEX(A!$L$2:$L$1001,MATCH(EF!C925,A!$A$2:$A$1001,0))</f>
        <v>#N/A</v>
      </c>
      <c r="O925" s="30" t="e">
        <f t="shared" si="6"/>
        <v>#N/A</v>
      </c>
      <c r="P925" s="30" t="e">
        <f t="shared" si="7"/>
        <v>#N/A</v>
      </c>
      <c r="Q925" s="30" t="e">
        <f t="array" ref="Q925">IF(O925="7",IF(P925="000","Sin región al ser un intermunicipal",INDEX(B!$C$2:$C$126,MATCH(EF!P925,B!$A$2:$A$126,0))),"Sin región al ser un ente Estatal")</f>
        <v>#N/A</v>
      </c>
      <c r="R925" s="31" t="e">
        <f t="array" ref="R925">IF(O925="7",IF(P925="000","N/A",INDEX(B!$D$2:$D$126,MATCH(EF!P925,B!$A$2:$A$126,0))),B!$D$127)</f>
        <v>#N/A</v>
      </c>
      <c r="S925" s="31" t="e">
        <f t="array" ref="S925">IF(O925="7",IF(P925="000","N/A",INDEX(B!$E$2:$E$126,MATCH(EF!P925,B!$A$2:$A$126,0))),B!$E$127)</f>
        <v>#N/A</v>
      </c>
    </row>
    <row r="926" spans="1:19" ht="15.75" customHeight="1">
      <c r="A926" s="23">
        <f>COUNTIF(A!$A$2:$A$1001,"&lt;="&amp;A!A926)</f>
        <v>0</v>
      </c>
      <c r="B926" s="24">
        <v>925</v>
      </c>
      <c r="C926" s="29" t="e">
        <f t="array" ref="C926">INDEX(A!$A$2:$A$1001,MATCH(EF!B926,EF!$A$2:$A$1001,0))</f>
        <v>#N/A</v>
      </c>
      <c r="D926" s="29" t="e">
        <f t="array" ref="D926">INDEX(A!$B$2:$B$1001,MATCH(EF!C926,A!$A$2:$A$1001,0))</f>
        <v>#N/A</v>
      </c>
      <c r="E926" s="29" t="e">
        <f t="array" ref="E926">INDEX(A!$C$2:$C$1001,MATCH(EF!C926,A!$A$2:$A$1001,0))</f>
        <v>#N/A</v>
      </c>
      <c r="F926" s="29" t="e">
        <f t="array" ref="F926">INDEX(A!$D$2:$D$1001,MATCH(EF!C926,A!$A$2:$A$1001,0))</f>
        <v>#N/A</v>
      </c>
      <c r="G926" s="29" t="e">
        <f t="array" ref="G926">INDEX(A!$E$2:$E$1001,MATCH(EF!C926,A!$A$2:$A$1001,0))</f>
        <v>#N/A</v>
      </c>
      <c r="H926" s="29" t="e">
        <f t="array" ref="H926">INDEX(A!$F$2:$F$1001,MATCH(EF!C926,A!$A$2:$A$1001,0))</f>
        <v>#N/A</v>
      </c>
      <c r="I926" s="29" t="e">
        <f t="array" ref="I926">INDEX(A!$G$2:$G$1001,MATCH(EF!C926,A!$A$2:$A$1001,0))</f>
        <v>#N/A</v>
      </c>
      <c r="J926" s="29" t="e">
        <f t="array" ref="J926">INDEX(A!$H$2:$H$1001,MATCH(EF!C926,A!$A$2:$A$1001,0))</f>
        <v>#N/A</v>
      </c>
      <c r="K926" s="29" t="e">
        <f t="array" ref="K926">INDEX(A!$I$2:$I$1001,MATCH(EF!C926,A!$A$2:$A$1001,0))</f>
        <v>#N/A</v>
      </c>
      <c r="L926" s="29" t="e">
        <f t="array" ref="L926">INDEX(A!$J$2:$J$1001,MATCH(EF!C926,A!$A$2:$A$1001,0))</f>
        <v>#N/A</v>
      </c>
      <c r="M926" s="29" t="e">
        <f t="array" ref="M926">INDEX(A!$K$2:$K$1001,MATCH(EF!C926,A!$A$2:$A$1001,0))</f>
        <v>#N/A</v>
      </c>
      <c r="N926" s="29" t="e">
        <f t="array" ref="N926">INDEX(A!$L$2:$L$1001,MATCH(EF!C926,A!$A$2:$A$1001,0))</f>
        <v>#N/A</v>
      </c>
      <c r="O926" s="30" t="e">
        <f t="shared" si="6"/>
        <v>#N/A</v>
      </c>
      <c r="P926" s="30" t="e">
        <f t="shared" si="7"/>
        <v>#N/A</v>
      </c>
      <c r="Q926" s="30" t="e">
        <f t="array" ref="Q926">IF(O926="7",IF(P926="000","Sin región al ser un intermunicipal",INDEX(B!$C$2:$C$126,MATCH(EF!P926,B!$A$2:$A$126,0))),"Sin región al ser un ente Estatal")</f>
        <v>#N/A</v>
      </c>
      <c r="R926" s="31" t="e">
        <f t="array" ref="R926">IF(O926="7",IF(P926="000","N/A",INDEX(B!$D$2:$D$126,MATCH(EF!P926,B!$A$2:$A$126,0))),B!$D$127)</f>
        <v>#N/A</v>
      </c>
      <c r="S926" s="31" t="e">
        <f t="array" ref="S926">IF(O926="7",IF(P926="000","N/A",INDEX(B!$E$2:$E$126,MATCH(EF!P926,B!$A$2:$A$126,0))),B!$E$127)</f>
        <v>#N/A</v>
      </c>
    </row>
    <row r="927" spans="1:19" ht="15.75" customHeight="1">
      <c r="A927" s="23">
        <f>COUNTIF(A!$A$2:$A$1001,"&lt;="&amp;A!A927)</f>
        <v>0</v>
      </c>
      <c r="B927" s="24">
        <v>926</v>
      </c>
      <c r="C927" s="29" t="e">
        <f t="array" ref="C927">INDEX(A!$A$2:$A$1001,MATCH(EF!B927,EF!$A$2:$A$1001,0))</f>
        <v>#N/A</v>
      </c>
      <c r="D927" s="29" t="e">
        <f t="array" ref="D927">INDEX(A!$B$2:$B$1001,MATCH(EF!C927,A!$A$2:$A$1001,0))</f>
        <v>#N/A</v>
      </c>
      <c r="E927" s="29" t="e">
        <f t="array" ref="E927">INDEX(A!$C$2:$C$1001,MATCH(EF!C927,A!$A$2:$A$1001,0))</f>
        <v>#N/A</v>
      </c>
      <c r="F927" s="29" t="e">
        <f t="array" ref="F927">INDEX(A!$D$2:$D$1001,MATCH(EF!C927,A!$A$2:$A$1001,0))</f>
        <v>#N/A</v>
      </c>
      <c r="G927" s="29" t="e">
        <f t="array" ref="G927">INDEX(A!$E$2:$E$1001,MATCH(EF!C927,A!$A$2:$A$1001,0))</f>
        <v>#N/A</v>
      </c>
      <c r="H927" s="29" t="e">
        <f t="array" ref="H927">INDEX(A!$F$2:$F$1001,MATCH(EF!C927,A!$A$2:$A$1001,0))</f>
        <v>#N/A</v>
      </c>
      <c r="I927" s="29" t="e">
        <f t="array" ref="I927">INDEX(A!$G$2:$G$1001,MATCH(EF!C927,A!$A$2:$A$1001,0))</f>
        <v>#N/A</v>
      </c>
      <c r="J927" s="29" t="e">
        <f t="array" ref="J927">INDEX(A!$H$2:$H$1001,MATCH(EF!C927,A!$A$2:$A$1001,0))</f>
        <v>#N/A</v>
      </c>
      <c r="K927" s="29" t="e">
        <f t="array" ref="K927">INDEX(A!$I$2:$I$1001,MATCH(EF!C927,A!$A$2:$A$1001,0))</f>
        <v>#N/A</v>
      </c>
      <c r="L927" s="29" t="e">
        <f t="array" ref="L927">INDEX(A!$J$2:$J$1001,MATCH(EF!C927,A!$A$2:$A$1001,0))</f>
        <v>#N/A</v>
      </c>
      <c r="M927" s="29" t="e">
        <f t="array" ref="M927">INDEX(A!$K$2:$K$1001,MATCH(EF!C927,A!$A$2:$A$1001,0))</f>
        <v>#N/A</v>
      </c>
      <c r="N927" s="29" t="e">
        <f t="array" ref="N927">INDEX(A!$L$2:$L$1001,MATCH(EF!C927,A!$A$2:$A$1001,0))</f>
        <v>#N/A</v>
      </c>
      <c r="O927" s="30" t="e">
        <f t="shared" si="6"/>
        <v>#N/A</v>
      </c>
      <c r="P927" s="30" t="e">
        <f t="shared" si="7"/>
        <v>#N/A</v>
      </c>
      <c r="Q927" s="30" t="e">
        <f t="array" ref="Q927">IF(O927="7",IF(P927="000","Sin región al ser un intermunicipal",INDEX(B!$C$2:$C$126,MATCH(EF!P927,B!$A$2:$A$126,0))),"Sin región al ser un ente Estatal")</f>
        <v>#N/A</v>
      </c>
      <c r="R927" s="31" t="e">
        <f t="array" ref="R927">IF(O927="7",IF(P927="000","N/A",INDEX(B!$D$2:$D$126,MATCH(EF!P927,B!$A$2:$A$126,0))),B!$D$127)</f>
        <v>#N/A</v>
      </c>
      <c r="S927" s="31" t="e">
        <f t="array" ref="S927">IF(O927="7",IF(P927="000","N/A",INDEX(B!$E$2:$E$126,MATCH(EF!P927,B!$A$2:$A$126,0))),B!$E$127)</f>
        <v>#N/A</v>
      </c>
    </row>
    <row r="928" spans="1:19" ht="15.75" customHeight="1">
      <c r="A928" s="23">
        <f>COUNTIF(A!$A$2:$A$1001,"&lt;="&amp;A!A928)</f>
        <v>0</v>
      </c>
      <c r="B928" s="24">
        <v>927</v>
      </c>
      <c r="C928" s="29" t="e">
        <f t="array" ref="C928">INDEX(A!$A$2:$A$1001,MATCH(EF!B928,EF!$A$2:$A$1001,0))</f>
        <v>#N/A</v>
      </c>
      <c r="D928" s="29" t="e">
        <f t="array" ref="D928">INDEX(A!$B$2:$B$1001,MATCH(EF!C928,A!$A$2:$A$1001,0))</f>
        <v>#N/A</v>
      </c>
      <c r="E928" s="29" t="e">
        <f t="array" ref="E928">INDEX(A!$C$2:$C$1001,MATCH(EF!C928,A!$A$2:$A$1001,0))</f>
        <v>#N/A</v>
      </c>
      <c r="F928" s="29" t="e">
        <f t="array" ref="F928">INDEX(A!$D$2:$D$1001,MATCH(EF!C928,A!$A$2:$A$1001,0))</f>
        <v>#N/A</v>
      </c>
      <c r="G928" s="29" t="e">
        <f t="array" ref="G928">INDEX(A!$E$2:$E$1001,MATCH(EF!C928,A!$A$2:$A$1001,0))</f>
        <v>#N/A</v>
      </c>
      <c r="H928" s="29" t="e">
        <f t="array" ref="H928">INDEX(A!$F$2:$F$1001,MATCH(EF!C928,A!$A$2:$A$1001,0))</f>
        <v>#N/A</v>
      </c>
      <c r="I928" s="29" t="e">
        <f t="array" ref="I928">INDEX(A!$G$2:$G$1001,MATCH(EF!C928,A!$A$2:$A$1001,0))</f>
        <v>#N/A</v>
      </c>
      <c r="J928" s="29" t="e">
        <f t="array" ref="J928">INDEX(A!$H$2:$H$1001,MATCH(EF!C928,A!$A$2:$A$1001,0))</f>
        <v>#N/A</v>
      </c>
      <c r="K928" s="29" t="e">
        <f t="array" ref="K928">INDEX(A!$I$2:$I$1001,MATCH(EF!C928,A!$A$2:$A$1001,0))</f>
        <v>#N/A</v>
      </c>
      <c r="L928" s="29" t="e">
        <f t="array" ref="L928">INDEX(A!$J$2:$J$1001,MATCH(EF!C928,A!$A$2:$A$1001,0))</f>
        <v>#N/A</v>
      </c>
      <c r="M928" s="29" t="e">
        <f t="array" ref="M928">INDEX(A!$K$2:$K$1001,MATCH(EF!C928,A!$A$2:$A$1001,0))</f>
        <v>#N/A</v>
      </c>
      <c r="N928" s="29" t="e">
        <f t="array" ref="N928">INDEX(A!$L$2:$L$1001,MATCH(EF!C928,A!$A$2:$A$1001,0))</f>
        <v>#N/A</v>
      </c>
      <c r="O928" s="30" t="e">
        <f t="shared" si="6"/>
        <v>#N/A</v>
      </c>
      <c r="P928" s="30" t="e">
        <f t="shared" si="7"/>
        <v>#N/A</v>
      </c>
      <c r="Q928" s="30" t="e">
        <f t="array" ref="Q928">IF(O928="7",IF(P928="000","Sin región al ser un intermunicipal",INDEX(B!$C$2:$C$126,MATCH(EF!P928,B!$A$2:$A$126,0))),"Sin región al ser un ente Estatal")</f>
        <v>#N/A</v>
      </c>
      <c r="R928" s="31" t="e">
        <f t="array" ref="R928">IF(O928="7",IF(P928="000","N/A",INDEX(B!$D$2:$D$126,MATCH(EF!P928,B!$A$2:$A$126,0))),B!$D$127)</f>
        <v>#N/A</v>
      </c>
      <c r="S928" s="31" t="e">
        <f t="array" ref="S928">IF(O928="7",IF(P928="000","N/A",INDEX(B!$E$2:$E$126,MATCH(EF!P928,B!$A$2:$A$126,0))),B!$E$127)</f>
        <v>#N/A</v>
      </c>
    </row>
    <row r="929" spans="1:19" ht="15.75" customHeight="1">
      <c r="A929" s="23">
        <f>COUNTIF(A!$A$2:$A$1001,"&lt;="&amp;A!A929)</f>
        <v>0</v>
      </c>
      <c r="B929" s="24">
        <v>928</v>
      </c>
      <c r="C929" s="29" t="e">
        <f t="array" ref="C929">INDEX(A!$A$2:$A$1001,MATCH(EF!B929,EF!$A$2:$A$1001,0))</f>
        <v>#N/A</v>
      </c>
      <c r="D929" s="29" t="e">
        <f t="array" ref="D929">INDEX(A!$B$2:$B$1001,MATCH(EF!C929,A!$A$2:$A$1001,0))</f>
        <v>#N/A</v>
      </c>
      <c r="E929" s="29" t="e">
        <f t="array" ref="E929">INDEX(A!$C$2:$C$1001,MATCH(EF!C929,A!$A$2:$A$1001,0))</f>
        <v>#N/A</v>
      </c>
      <c r="F929" s="29" t="e">
        <f t="array" ref="F929">INDEX(A!$D$2:$D$1001,MATCH(EF!C929,A!$A$2:$A$1001,0))</f>
        <v>#N/A</v>
      </c>
      <c r="G929" s="29" t="e">
        <f t="array" ref="G929">INDEX(A!$E$2:$E$1001,MATCH(EF!C929,A!$A$2:$A$1001,0))</f>
        <v>#N/A</v>
      </c>
      <c r="H929" s="29" t="e">
        <f t="array" ref="H929">INDEX(A!$F$2:$F$1001,MATCH(EF!C929,A!$A$2:$A$1001,0))</f>
        <v>#N/A</v>
      </c>
      <c r="I929" s="29" t="e">
        <f t="array" ref="I929">INDEX(A!$G$2:$G$1001,MATCH(EF!C929,A!$A$2:$A$1001,0))</f>
        <v>#N/A</v>
      </c>
      <c r="J929" s="29" t="e">
        <f t="array" ref="J929">INDEX(A!$H$2:$H$1001,MATCH(EF!C929,A!$A$2:$A$1001,0))</f>
        <v>#N/A</v>
      </c>
      <c r="K929" s="29" t="e">
        <f t="array" ref="K929">INDEX(A!$I$2:$I$1001,MATCH(EF!C929,A!$A$2:$A$1001,0))</f>
        <v>#N/A</v>
      </c>
      <c r="L929" s="29" t="e">
        <f t="array" ref="L929">INDEX(A!$J$2:$J$1001,MATCH(EF!C929,A!$A$2:$A$1001,0))</f>
        <v>#N/A</v>
      </c>
      <c r="M929" s="29" t="e">
        <f t="array" ref="M929">INDEX(A!$K$2:$K$1001,MATCH(EF!C929,A!$A$2:$A$1001,0))</f>
        <v>#N/A</v>
      </c>
      <c r="N929" s="29" t="e">
        <f t="array" ref="N929">INDEX(A!$L$2:$L$1001,MATCH(EF!C929,A!$A$2:$A$1001,0))</f>
        <v>#N/A</v>
      </c>
      <c r="O929" s="30" t="e">
        <f t="shared" si="6"/>
        <v>#N/A</v>
      </c>
      <c r="P929" s="30" t="e">
        <f t="shared" si="7"/>
        <v>#N/A</v>
      </c>
      <c r="Q929" s="30" t="e">
        <f t="array" ref="Q929">IF(O929="7",IF(P929="000","Sin región al ser un intermunicipal",INDEX(B!$C$2:$C$126,MATCH(EF!P929,B!$A$2:$A$126,0))),"Sin región al ser un ente Estatal")</f>
        <v>#N/A</v>
      </c>
      <c r="R929" s="31" t="e">
        <f t="array" ref="R929">IF(O929="7",IF(P929="000","N/A",INDEX(B!$D$2:$D$126,MATCH(EF!P929,B!$A$2:$A$126,0))),B!$D$127)</f>
        <v>#N/A</v>
      </c>
      <c r="S929" s="31" t="e">
        <f t="array" ref="S929">IF(O929="7",IF(P929="000","N/A",INDEX(B!$E$2:$E$126,MATCH(EF!P929,B!$A$2:$A$126,0))),B!$E$127)</f>
        <v>#N/A</v>
      </c>
    </row>
    <row r="930" spans="1:19" ht="15.75" customHeight="1">
      <c r="A930" s="23">
        <f>COUNTIF(A!$A$2:$A$1001,"&lt;="&amp;A!A930)</f>
        <v>0</v>
      </c>
      <c r="B930" s="24">
        <v>929</v>
      </c>
      <c r="C930" s="29" t="e">
        <f t="array" ref="C930">INDEX(A!$A$2:$A$1001,MATCH(EF!B930,EF!$A$2:$A$1001,0))</f>
        <v>#N/A</v>
      </c>
      <c r="D930" s="29" t="e">
        <f t="array" ref="D930">INDEX(A!$B$2:$B$1001,MATCH(EF!C930,A!$A$2:$A$1001,0))</f>
        <v>#N/A</v>
      </c>
      <c r="E930" s="29" t="e">
        <f t="array" ref="E930">INDEX(A!$C$2:$C$1001,MATCH(EF!C930,A!$A$2:$A$1001,0))</f>
        <v>#N/A</v>
      </c>
      <c r="F930" s="29" t="e">
        <f t="array" ref="F930">INDEX(A!$D$2:$D$1001,MATCH(EF!C930,A!$A$2:$A$1001,0))</f>
        <v>#N/A</v>
      </c>
      <c r="G930" s="29" t="e">
        <f t="array" ref="G930">INDEX(A!$E$2:$E$1001,MATCH(EF!C930,A!$A$2:$A$1001,0))</f>
        <v>#N/A</v>
      </c>
      <c r="H930" s="29" t="e">
        <f t="array" ref="H930">INDEX(A!$F$2:$F$1001,MATCH(EF!C930,A!$A$2:$A$1001,0))</f>
        <v>#N/A</v>
      </c>
      <c r="I930" s="29" t="e">
        <f t="array" ref="I930">INDEX(A!$G$2:$G$1001,MATCH(EF!C930,A!$A$2:$A$1001,0))</f>
        <v>#N/A</v>
      </c>
      <c r="J930" s="29" t="e">
        <f t="array" ref="J930">INDEX(A!$H$2:$H$1001,MATCH(EF!C930,A!$A$2:$A$1001,0))</f>
        <v>#N/A</v>
      </c>
      <c r="K930" s="29" t="e">
        <f t="array" ref="K930">INDEX(A!$I$2:$I$1001,MATCH(EF!C930,A!$A$2:$A$1001,0))</f>
        <v>#N/A</v>
      </c>
      <c r="L930" s="29" t="e">
        <f t="array" ref="L930">INDEX(A!$J$2:$J$1001,MATCH(EF!C930,A!$A$2:$A$1001,0))</f>
        <v>#N/A</v>
      </c>
      <c r="M930" s="29" t="e">
        <f t="array" ref="M930">INDEX(A!$K$2:$K$1001,MATCH(EF!C930,A!$A$2:$A$1001,0))</f>
        <v>#N/A</v>
      </c>
      <c r="N930" s="29" t="e">
        <f t="array" ref="N930">INDEX(A!$L$2:$L$1001,MATCH(EF!C930,A!$A$2:$A$1001,0))</f>
        <v>#N/A</v>
      </c>
      <c r="O930" s="30" t="e">
        <f t="shared" si="6"/>
        <v>#N/A</v>
      </c>
      <c r="P930" s="30" t="e">
        <f t="shared" si="7"/>
        <v>#N/A</v>
      </c>
      <c r="Q930" s="30" t="e">
        <f t="array" ref="Q930">IF(O930="7",IF(P930="000","Sin región al ser un intermunicipal",INDEX(B!$C$2:$C$126,MATCH(EF!P930,B!$A$2:$A$126,0))),"Sin región al ser un ente Estatal")</f>
        <v>#N/A</v>
      </c>
      <c r="R930" s="31" t="e">
        <f t="array" ref="R930">IF(O930="7",IF(P930="000","N/A",INDEX(B!$D$2:$D$126,MATCH(EF!P930,B!$A$2:$A$126,0))),B!$D$127)</f>
        <v>#N/A</v>
      </c>
      <c r="S930" s="31" t="e">
        <f t="array" ref="S930">IF(O930="7",IF(P930="000","N/A",INDEX(B!$E$2:$E$126,MATCH(EF!P930,B!$A$2:$A$126,0))),B!$E$127)</f>
        <v>#N/A</v>
      </c>
    </row>
    <row r="931" spans="1:19" ht="15.75" customHeight="1">
      <c r="A931" s="23">
        <f>COUNTIF(A!$A$2:$A$1001,"&lt;="&amp;A!A931)</f>
        <v>0</v>
      </c>
      <c r="B931" s="24">
        <v>930</v>
      </c>
      <c r="C931" s="29" t="e">
        <f t="array" ref="C931">INDEX(A!$A$2:$A$1001,MATCH(EF!B931,EF!$A$2:$A$1001,0))</f>
        <v>#N/A</v>
      </c>
      <c r="D931" s="29" t="e">
        <f t="array" ref="D931">INDEX(A!$B$2:$B$1001,MATCH(EF!C931,A!$A$2:$A$1001,0))</f>
        <v>#N/A</v>
      </c>
      <c r="E931" s="29" t="e">
        <f t="array" ref="E931">INDEX(A!$C$2:$C$1001,MATCH(EF!C931,A!$A$2:$A$1001,0))</f>
        <v>#N/A</v>
      </c>
      <c r="F931" s="29" t="e">
        <f t="array" ref="F931">INDEX(A!$D$2:$D$1001,MATCH(EF!C931,A!$A$2:$A$1001,0))</f>
        <v>#N/A</v>
      </c>
      <c r="G931" s="29" t="e">
        <f t="array" ref="G931">INDEX(A!$E$2:$E$1001,MATCH(EF!C931,A!$A$2:$A$1001,0))</f>
        <v>#N/A</v>
      </c>
      <c r="H931" s="29" t="e">
        <f t="array" ref="H931">INDEX(A!$F$2:$F$1001,MATCH(EF!C931,A!$A$2:$A$1001,0))</f>
        <v>#N/A</v>
      </c>
      <c r="I931" s="29" t="e">
        <f t="array" ref="I931">INDEX(A!$G$2:$G$1001,MATCH(EF!C931,A!$A$2:$A$1001,0))</f>
        <v>#N/A</v>
      </c>
      <c r="J931" s="29" t="e">
        <f t="array" ref="J931">INDEX(A!$H$2:$H$1001,MATCH(EF!C931,A!$A$2:$A$1001,0))</f>
        <v>#N/A</v>
      </c>
      <c r="K931" s="29" t="e">
        <f t="array" ref="K931">INDEX(A!$I$2:$I$1001,MATCH(EF!C931,A!$A$2:$A$1001,0))</f>
        <v>#N/A</v>
      </c>
      <c r="L931" s="29" t="e">
        <f t="array" ref="L931">INDEX(A!$J$2:$J$1001,MATCH(EF!C931,A!$A$2:$A$1001,0))</f>
        <v>#N/A</v>
      </c>
      <c r="M931" s="29" t="e">
        <f t="array" ref="M931">INDEX(A!$K$2:$K$1001,MATCH(EF!C931,A!$A$2:$A$1001,0))</f>
        <v>#N/A</v>
      </c>
      <c r="N931" s="29" t="e">
        <f t="array" ref="N931">INDEX(A!$L$2:$L$1001,MATCH(EF!C931,A!$A$2:$A$1001,0))</f>
        <v>#N/A</v>
      </c>
      <c r="O931" s="30" t="e">
        <f t="shared" si="6"/>
        <v>#N/A</v>
      </c>
      <c r="P931" s="30" t="e">
        <f t="shared" si="7"/>
        <v>#N/A</v>
      </c>
      <c r="Q931" s="30" t="e">
        <f t="array" ref="Q931">IF(O931="7",IF(P931="000","Sin región al ser un intermunicipal",INDEX(B!$C$2:$C$126,MATCH(EF!P931,B!$A$2:$A$126,0))),"Sin región al ser un ente Estatal")</f>
        <v>#N/A</v>
      </c>
      <c r="R931" s="31" t="e">
        <f t="array" ref="R931">IF(O931="7",IF(P931="000","N/A",INDEX(B!$D$2:$D$126,MATCH(EF!P931,B!$A$2:$A$126,0))),B!$D$127)</f>
        <v>#N/A</v>
      </c>
      <c r="S931" s="31" t="e">
        <f t="array" ref="S931">IF(O931="7",IF(P931="000","N/A",INDEX(B!$E$2:$E$126,MATCH(EF!P931,B!$A$2:$A$126,0))),B!$E$127)</f>
        <v>#N/A</v>
      </c>
    </row>
    <row r="932" spans="1:19" ht="15.75" customHeight="1">
      <c r="A932" s="23">
        <f>COUNTIF(A!$A$2:$A$1001,"&lt;="&amp;A!A932)</f>
        <v>0</v>
      </c>
      <c r="B932" s="24">
        <v>931</v>
      </c>
      <c r="C932" s="29" t="e">
        <f t="array" ref="C932">INDEX(A!$A$2:$A$1001,MATCH(EF!B932,EF!$A$2:$A$1001,0))</f>
        <v>#N/A</v>
      </c>
      <c r="D932" s="29" t="e">
        <f t="array" ref="D932">INDEX(A!$B$2:$B$1001,MATCH(EF!C932,A!$A$2:$A$1001,0))</f>
        <v>#N/A</v>
      </c>
      <c r="E932" s="29" t="e">
        <f t="array" ref="E932">INDEX(A!$C$2:$C$1001,MATCH(EF!C932,A!$A$2:$A$1001,0))</f>
        <v>#N/A</v>
      </c>
      <c r="F932" s="29" t="e">
        <f t="array" ref="F932">INDEX(A!$D$2:$D$1001,MATCH(EF!C932,A!$A$2:$A$1001,0))</f>
        <v>#N/A</v>
      </c>
      <c r="G932" s="29" t="e">
        <f t="array" ref="G932">INDEX(A!$E$2:$E$1001,MATCH(EF!C932,A!$A$2:$A$1001,0))</f>
        <v>#N/A</v>
      </c>
      <c r="H932" s="29" t="e">
        <f t="array" ref="H932">INDEX(A!$F$2:$F$1001,MATCH(EF!C932,A!$A$2:$A$1001,0))</f>
        <v>#N/A</v>
      </c>
      <c r="I932" s="29" t="e">
        <f t="array" ref="I932">INDEX(A!$G$2:$G$1001,MATCH(EF!C932,A!$A$2:$A$1001,0))</f>
        <v>#N/A</v>
      </c>
      <c r="J932" s="29" t="e">
        <f t="array" ref="J932">INDEX(A!$H$2:$H$1001,MATCH(EF!C932,A!$A$2:$A$1001,0))</f>
        <v>#N/A</v>
      </c>
      <c r="K932" s="29" t="e">
        <f t="array" ref="K932">INDEX(A!$I$2:$I$1001,MATCH(EF!C932,A!$A$2:$A$1001,0))</f>
        <v>#N/A</v>
      </c>
      <c r="L932" s="29" t="e">
        <f t="array" ref="L932">INDEX(A!$J$2:$J$1001,MATCH(EF!C932,A!$A$2:$A$1001,0))</f>
        <v>#N/A</v>
      </c>
      <c r="M932" s="29" t="e">
        <f t="array" ref="M932">INDEX(A!$K$2:$K$1001,MATCH(EF!C932,A!$A$2:$A$1001,0))</f>
        <v>#N/A</v>
      </c>
      <c r="N932" s="29" t="e">
        <f t="array" ref="N932">INDEX(A!$L$2:$L$1001,MATCH(EF!C932,A!$A$2:$A$1001,0))</f>
        <v>#N/A</v>
      </c>
      <c r="O932" s="30" t="e">
        <f t="shared" si="6"/>
        <v>#N/A</v>
      </c>
      <c r="P932" s="30" t="e">
        <f t="shared" si="7"/>
        <v>#N/A</v>
      </c>
      <c r="Q932" s="30" t="e">
        <f t="array" ref="Q932">IF(O932="7",IF(P932="000","Sin región al ser un intermunicipal",INDEX(B!$C$2:$C$126,MATCH(EF!P932,B!$A$2:$A$126,0))),"Sin región al ser un ente Estatal")</f>
        <v>#N/A</v>
      </c>
      <c r="R932" s="31" t="e">
        <f t="array" ref="R932">IF(O932="7",IF(P932="000","N/A",INDEX(B!$D$2:$D$126,MATCH(EF!P932,B!$A$2:$A$126,0))),B!$D$127)</f>
        <v>#N/A</v>
      </c>
      <c r="S932" s="31" t="e">
        <f t="array" ref="S932">IF(O932="7",IF(P932="000","N/A",INDEX(B!$E$2:$E$126,MATCH(EF!P932,B!$A$2:$A$126,0))),B!$E$127)</f>
        <v>#N/A</v>
      </c>
    </row>
    <row r="933" spans="1:19" ht="15.75" customHeight="1">
      <c r="A933" s="23">
        <f>COUNTIF(A!$A$2:$A$1001,"&lt;="&amp;A!A933)</f>
        <v>0</v>
      </c>
      <c r="B933" s="24">
        <v>932</v>
      </c>
      <c r="C933" s="29" t="e">
        <f t="array" ref="C933">INDEX(A!$A$2:$A$1001,MATCH(EF!B933,EF!$A$2:$A$1001,0))</f>
        <v>#N/A</v>
      </c>
      <c r="D933" s="29" t="e">
        <f t="array" ref="D933">INDEX(A!$B$2:$B$1001,MATCH(EF!C933,A!$A$2:$A$1001,0))</f>
        <v>#N/A</v>
      </c>
      <c r="E933" s="29" t="e">
        <f t="array" ref="E933">INDEX(A!$C$2:$C$1001,MATCH(EF!C933,A!$A$2:$A$1001,0))</f>
        <v>#N/A</v>
      </c>
      <c r="F933" s="29" t="e">
        <f t="array" ref="F933">INDEX(A!$D$2:$D$1001,MATCH(EF!C933,A!$A$2:$A$1001,0))</f>
        <v>#N/A</v>
      </c>
      <c r="G933" s="29" t="e">
        <f t="array" ref="G933">INDEX(A!$E$2:$E$1001,MATCH(EF!C933,A!$A$2:$A$1001,0))</f>
        <v>#N/A</v>
      </c>
      <c r="H933" s="29" t="e">
        <f t="array" ref="H933">INDEX(A!$F$2:$F$1001,MATCH(EF!C933,A!$A$2:$A$1001,0))</f>
        <v>#N/A</v>
      </c>
      <c r="I933" s="29" t="e">
        <f t="array" ref="I933">INDEX(A!$G$2:$G$1001,MATCH(EF!C933,A!$A$2:$A$1001,0))</f>
        <v>#N/A</v>
      </c>
      <c r="J933" s="29" t="e">
        <f t="array" ref="J933">INDEX(A!$H$2:$H$1001,MATCH(EF!C933,A!$A$2:$A$1001,0))</f>
        <v>#N/A</v>
      </c>
      <c r="K933" s="29" t="e">
        <f t="array" ref="K933">INDEX(A!$I$2:$I$1001,MATCH(EF!C933,A!$A$2:$A$1001,0))</f>
        <v>#N/A</v>
      </c>
      <c r="L933" s="29" t="e">
        <f t="array" ref="L933">INDEX(A!$J$2:$J$1001,MATCH(EF!C933,A!$A$2:$A$1001,0))</f>
        <v>#N/A</v>
      </c>
      <c r="M933" s="29" t="e">
        <f t="array" ref="M933">INDEX(A!$K$2:$K$1001,MATCH(EF!C933,A!$A$2:$A$1001,0))</f>
        <v>#N/A</v>
      </c>
      <c r="N933" s="29" t="e">
        <f t="array" ref="N933">INDEX(A!$L$2:$L$1001,MATCH(EF!C933,A!$A$2:$A$1001,0))</f>
        <v>#N/A</v>
      </c>
      <c r="O933" s="30" t="e">
        <f t="shared" si="6"/>
        <v>#N/A</v>
      </c>
      <c r="P933" s="30" t="e">
        <f t="shared" si="7"/>
        <v>#N/A</v>
      </c>
      <c r="Q933" s="30" t="e">
        <f t="array" ref="Q933">IF(O933="7",IF(P933="000","Sin región al ser un intermunicipal",INDEX(B!$C$2:$C$126,MATCH(EF!P933,B!$A$2:$A$126,0))),"Sin región al ser un ente Estatal")</f>
        <v>#N/A</v>
      </c>
      <c r="R933" s="31" t="e">
        <f t="array" ref="R933">IF(O933="7",IF(P933="000","N/A",INDEX(B!$D$2:$D$126,MATCH(EF!P933,B!$A$2:$A$126,0))),B!$D$127)</f>
        <v>#N/A</v>
      </c>
      <c r="S933" s="31" t="e">
        <f t="array" ref="S933">IF(O933="7",IF(P933="000","N/A",INDEX(B!$E$2:$E$126,MATCH(EF!P933,B!$A$2:$A$126,0))),B!$E$127)</f>
        <v>#N/A</v>
      </c>
    </row>
    <row r="934" spans="1:19" ht="15.75" customHeight="1">
      <c r="A934" s="23">
        <f>COUNTIF(A!$A$2:$A$1001,"&lt;="&amp;A!A934)</f>
        <v>0</v>
      </c>
      <c r="B934" s="24">
        <v>933</v>
      </c>
      <c r="C934" s="29" t="e">
        <f t="array" ref="C934">INDEX(A!$A$2:$A$1001,MATCH(EF!B934,EF!$A$2:$A$1001,0))</f>
        <v>#N/A</v>
      </c>
      <c r="D934" s="29" t="e">
        <f t="array" ref="D934">INDEX(A!$B$2:$B$1001,MATCH(EF!C934,A!$A$2:$A$1001,0))</f>
        <v>#N/A</v>
      </c>
      <c r="E934" s="29" t="e">
        <f t="array" ref="E934">INDEX(A!$C$2:$C$1001,MATCH(EF!C934,A!$A$2:$A$1001,0))</f>
        <v>#N/A</v>
      </c>
      <c r="F934" s="29" t="e">
        <f t="array" ref="F934">INDEX(A!$D$2:$D$1001,MATCH(EF!C934,A!$A$2:$A$1001,0))</f>
        <v>#N/A</v>
      </c>
      <c r="G934" s="29" t="e">
        <f t="array" ref="G934">INDEX(A!$E$2:$E$1001,MATCH(EF!C934,A!$A$2:$A$1001,0))</f>
        <v>#N/A</v>
      </c>
      <c r="H934" s="29" t="e">
        <f t="array" ref="H934">INDEX(A!$F$2:$F$1001,MATCH(EF!C934,A!$A$2:$A$1001,0))</f>
        <v>#N/A</v>
      </c>
      <c r="I934" s="29" t="e">
        <f t="array" ref="I934">INDEX(A!$G$2:$G$1001,MATCH(EF!C934,A!$A$2:$A$1001,0))</f>
        <v>#N/A</v>
      </c>
      <c r="J934" s="29" t="e">
        <f t="array" ref="J934">INDEX(A!$H$2:$H$1001,MATCH(EF!C934,A!$A$2:$A$1001,0))</f>
        <v>#N/A</v>
      </c>
      <c r="K934" s="29" t="e">
        <f t="array" ref="K934">INDEX(A!$I$2:$I$1001,MATCH(EF!C934,A!$A$2:$A$1001,0))</f>
        <v>#N/A</v>
      </c>
      <c r="L934" s="29" t="e">
        <f t="array" ref="L934">INDEX(A!$J$2:$J$1001,MATCH(EF!C934,A!$A$2:$A$1001,0))</f>
        <v>#N/A</v>
      </c>
      <c r="M934" s="29" t="e">
        <f t="array" ref="M934">INDEX(A!$K$2:$K$1001,MATCH(EF!C934,A!$A$2:$A$1001,0))</f>
        <v>#N/A</v>
      </c>
      <c r="N934" s="29" t="e">
        <f t="array" ref="N934">INDEX(A!$L$2:$L$1001,MATCH(EF!C934,A!$A$2:$A$1001,0))</f>
        <v>#N/A</v>
      </c>
      <c r="O934" s="30" t="e">
        <f t="shared" si="6"/>
        <v>#N/A</v>
      </c>
      <c r="P934" s="30" t="e">
        <f t="shared" si="7"/>
        <v>#N/A</v>
      </c>
      <c r="Q934" s="30" t="e">
        <f t="array" ref="Q934">IF(O934="7",IF(P934="000","Sin región al ser un intermunicipal",INDEX(B!$C$2:$C$126,MATCH(EF!P934,B!$A$2:$A$126,0))),"Sin región al ser un ente Estatal")</f>
        <v>#N/A</v>
      </c>
      <c r="R934" s="31" t="e">
        <f t="array" ref="R934">IF(O934="7",IF(P934="000","N/A",INDEX(B!$D$2:$D$126,MATCH(EF!P934,B!$A$2:$A$126,0))),B!$D$127)</f>
        <v>#N/A</v>
      </c>
      <c r="S934" s="31" t="e">
        <f t="array" ref="S934">IF(O934="7",IF(P934="000","N/A",INDEX(B!$E$2:$E$126,MATCH(EF!P934,B!$A$2:$A$126,0))),B!$E$127)</f>
        <v>#N/A</v>
      </c>
    </row>
    <row r="935" spans="1:19" ht="15.75" customHeight="1">
      <c r="A935" s="23">
        <f>COUNTIF(A!$A$2:$A$1001,"&lt;="&amp;A!A935)</f>
        <v>0</v>
      </c>
      <c r="B935" s="24">
        <v>934</v>
      </c>
      <c r="C935" s="29" t="e">
        <f t="array" ref="C935">INDEX(A!$A$2:$A$1001,MATCH(EF!B935,EF!$A$2:$A$1001,0))</f>
        <v>#N/A</v>
      </c>
      <c r="D935" s="29" t="e">
        <f t="array" ref="D935">INDEX(A!$B$2:$B$1001,MATCH(EF!C935,A!$A$2:$A$1001,0))</f>
        <v>#N/A</v>
      </c>
      <c r="E935" s="29" t="e">
        <f t="array" ref="E935">INDEX(A!$C$2:$C$1001,MATCH(EF!C935,A!$A$2:$A$1001,0))</f>
        <v>#N/A</v>
      </c>
      <c r="F935" s="29" t="e">
        <f t="array" ref="F935">INDEX(A!$D$2:$D$1001,MATCH(EF!C935,A!$A$2:$A$1001,0))</f>
        <v>#N/A</v>
      </c>
      <c r="G935" s="29" t="e">
        <f t="array" ref="G935">INDEX(A!$E$2:$E$1001,MATCH(EF!C935,A!$A$2:$A$1001,0))</f>
        <v>#N/A</v>
      </c>
      <c r="H935" s="29" t="e">
        <f t="array" ref="H935">INDEX(A!$F$2:$F$1001,MATCH(EF!C935,A!$A$2:$A$1001,0))</f>
        <v>#N/A</v>
      </c>
      <c r="I935" s="29" t="e">
        <f t="array" ref="I935">INDEX(A!$G$2:$G$1001,MATCH(EF!C935,A!$A$2:$A$1001,0))</f>
        <v>#N/A</v>
      </c>
      <c r="J935" s="29" t="e">
        <f t="array" ref="J935">INDEX(A!$H$2:$H$1001,MATCH(EF!C935,A!$A$2:$A$1001,0))</f>
        <v>#N/A</v>
      </c>
      <c r="K935" s="29" t="e">
        <f t="array" ref="K935">INDEX(A!$I$2:$I$1001,MATCH(EF!C935,A!$A$2:$A$1001,0))</f>
        <v>#N/A</v>
      </c>
      <c r="L935" s="29" t="e">
        <f t="array" ref="L935">INDEX(A!$J$2:$J$1001,MATCH(EF!C935,A!$A$2:$A$1001,0))</f>
        <v>#N/A</v>
      </c>
      <c r="M935" s="29" t="e">
        <f t="array" ref="M935">INDEX(A!$K$2:$K$1001,MATCH(EF!C935,A!$A$2:$A$1001,0))</f>
        <v>#N/A</v>
      </c>
      <c r="N935" s="29" t="e">
        <f t="array" ref="N935">INDEX(A!$L$2:$L$1001,MATCH(EF!C935,A!$A$2:$A$1001,0))</f>
        <v>#N/A</v>
      </c>
      <c r="O935" s="30" t="e">
        <f t="shared" si="6"/>
        <v>#N/A</v>
      </c>
      <c r="P935" s="30" t="e">
        <f t="shared" si="7"/>
        <v>#N/A</v>
      </c>
      <c r="Q935" s="30" t="e">
        <f t="array" ref="Q935">IF(O935="7",IF(P935="000","Sin región al ser un intermunicipal",INDEX(B!$C$2:$C$126,MATCH(EF!P935,B!$A$2:$A$126,0))),"Sin región al ser un ente Estatal")</f>
        <v>#N/A</v>
      </c>
      <c r="R935" s="31" t="e">
        <f t="array" ref="R935">IF(O935="7",IF(P935="000","N/A",INDEX(B!$D$2:$D$126,MATCH(EF!P935,B!$A$2:$A$126,0))),B!$D$127)</f>
        <v>#N/A</v>
      </c>
      <c r="S935" s="31" t="e">
        <f t="array" ref="S935">IF(O935="7",IF(P935="000","N/A",INDEX(B!$E$2:$E$126,MATCH(EF!P935,B!$A$2:$A$126,0))),B!$E$127)</f>
        <v>#N/A</v>
      </c>
    </row>
    <row r="936" spans="1:19" ht="15.75" customHeight="1">
      <c r="A936" s="23">
        <f>COUNTIF(A!$A$2:$A$1001,"&lt;="&amp;A!A936)</f>
        <v>0</v>
      </c>
      <c r="B936" s="24">
        <v>935</v>
      </c>
      <c r="C936" s="29" t="e">
        <f t="array" ref="C936">INDEX(A!$A$2:$A$1001,MATCH(EF!B936,EF!$A$2:$A$1001,0))</f>
        <v>#N/A</v>
      </c>
      <c r="D936" s="29" t="e">
        <f t="array" ref="D936">INDEX(A!$B$2:$B$1001,MATCH(EF!C936,A!$A$2:$A$1001,0))</f>
        <v>#N/A</v>
      </c>
      <c r="E936" s="29" t="e">
        <f t="array" ref="E936">INDEX(A!$C$2:$C$1001,MATCH(EF!C936,A!$A$2:$A$1001,0))</f>
        <v>#N/A</v>
      </c>
      <c r="F936" s="29" t="e">
        <f t="array" ref="F936">INDEX(A!$D$2:$D$1001,MATCH(EF!C936,A!$A$2:$A$1001,0))</f>
        <v>#N/A</v>
      </c>
      <c r="G936" s="29" t="e">
        <f t="array" ref="G936">INDEX(A!$E$2:$E$1001,MATCH(EF!C936,A!$A$2:$A$1001,0))</f>
        <v>#N/A</v>
      </c>
      <c r="H936" s="29" t="e">
        <f t="array" ref="H936">INDEX(A!$F$2:$F$1001,MATCH(EF!C936,A!$A$2:$A$1001,0))</f>
        <v>#N/A</v>
      </c>
      <c r="I936" s="29" t="e">
        <f t="array" ref="I936">INDEX(A!$G$2:$G$1001,MATCH(EF!C936,A!$A$2:$A$1001,0))</f>
        <v>#N/A</v>
      </c>
      <c r="J936" s="29" t="e">
        <f t="array" ref="J936">INDEX(A!$H$2:$H$1001,MATCH(EF!C936,A!$A$2:$A$1001,0))</f>
        <v>#N/A</v>
      </c>
      <c r="K936" s="29" t="e">
        <f t="array" ref="K936">INDEX(A!$I$2:$I$1001,MATCH(EF!C936,A!$A$2:$A$1001,0))</f>
        <v>#N/A</v>
      </c>
      <c r="L936" s="29" t="e">
        <f t="array" ref="L936">INDEX(A!$J$2:$J$1001,MATCH(EF!C936,A!$A$2:$A$1001,0))</f>
        <v>#N/A</v>
      </c>
      <c r="M936" s="29" t="e">
        <f t="array" ref="M936">INDEX(A!$K$2:$K$1001,MATCH(EF!C936,A!$A$2:$A$1001,0))</f>
        <v>#N/A</v>
      </c>
      <c r="N936" s="29" t="e">
        <f t="array" ref="N936">INDEX(A!$L$2:$L$1001,MATCH(EF!C936,A!$A$2:$A$1001,0))</f>
        <v>#N/A</v>
      </c>
      <c r="O936" s="30" t="e">
        <f t="shared" si="6"/>
        <v>#N/A</v>
      </c>
      <c r="P936" s="30" t="e">
        <f t="shared" si="7"/>
        <v>#N/A</v>
      </c>
      <c r="Q936" s="30" t="e">
        <f t="array" ref="Q936">IF(O936="7",IF(P936="000","Sin región al ser un intermunicipal",INDEX(B!$C$2:$C$126,MATCH(EF!P936,B!$A$2:$A$126,0))),"Sin región al ser un ente Estatal")</f>
        <v>#N/A</v>
      </c>
      <c r="R936" s="31" t="e">
        <f t="array" ref="R936">IF(O936="7",IF(P936="000","N/A",INDEX(B!$D$2:$D$126,MATCH(EF!P936,B!$A$2:$A$126,0))),B!$D$127)</f>
        <v>#N/A</v>
      </c>
      <c r="S936" s="31" t="e">
        <f t="array" ref="S936">IF(O936="7",IF(P936="000","N/A",INDEX(B!$E$2:$E$126,MATCH(EF!P936,B!$A$2:$A$126,0))),B!$E$127)</f>
        <v>#N/A</v>
      </c>
    </row>
    <row r="937" spans="1:19" ht="15.75" customHeight="1">
      <c r="A937" s="23">
        <f>COUNTIF(A!$A$2:$A$1001,"&lt;="&amp;A!A937)</f>
        <v>0</v>
      </c>
      <c r="B937" s="24">
        <v>936</v>
      </c>
      <c r="C937" s="29" t="e">
        <f t="array" ref="C937">INDEX(A!$A$2:$A$1001,MATCH(EF!B937,EF!$A$2:$A$1001,0))</f>
        <v>#N/A</v>
      </c>
      <c r="D937" s="29" t="e">
        <f t="array" ref="D937">INDEX(A!$B$2:$B$1001,MATCH(EF!C937,A!$A$2:$A$1001,0))</f>
        <v>#N/A</v>
      </c>
      <c r="E937" s="29" t="e">
        <f t="array" ref="E937">INDEX(A!$C$2:$C$1001,MATCH(EF!C937,A!$A$2:$A$1001,0))</f>
        <v>#N/A</v>
      </c>
      <c r="F937" s="29" t="e">
        <f t="array" ref="F937">INDEX(A!$D$2:$D$1001,MATCH(EF!C937,A!$A$2:$A$1001,0))</f>
        <v>#N/A</v>
      </c>
      <c r="G937" s="29" t="e">
        <f t="array" ref="G937">INDEX(A!$E$2:$E$1001,MATCH(EF!C937,A!$A$2:$A$1001,0))</f>
        <v>#N/A</v>
      </c>
      <c r="H937" s="29" t="e">
        <f t="array" ref="H937">INDEX(A!$F$2:$F$1001,MATCH(EF!C937,A!$A$2:$A$1001,0))</f>
        <v>#N/A</v>
      </c>
      <c r="I937" s="29" t="e">
        <f t="array" ref="I937">INDEX(A!$G$2:$G$1001,MATCH(EF!C937,A!$A$2:$A$1001,0))</f>
        <v>#N/A</v>
      </c>
      <c r="J937" s="29" t="e">
        <f t="array" ref="J937">INDEX(A!$H$2:$H$1001,MATCH(EF!C937,A!$A$2:$A$1001,0))</f>
        <v>#N/A</v>
      </c>
      <c r="K937" s="29" t="e">
        <f t="array" ref="K937">INDEX(A!$I$2:$I$1001,MATCH(EF!C937,A!$A$2:$A$1001,0))</f>
        <v>#N/A</v>
      </c>
      <c r="L937" s="29" t="e">
        <f t="array" ref="L937">INDEX(A!$J$2:$J$1001,MATCH(EF!C937,A!$A$2:$A$1001,0))</f>
        <v>#N/A</v>
      </c>
      <c r="M937" s="29" t="e">
        <f t="array" ref="M937">INDEX(A!$K$2:$K$1001,MATCH(EF!C937,A!$A$2:$A$1001,0))</f>
        <v>#N/A</v>
      </c>
      <c r="N937" s="29" t="e">
        <f t="array" ref="N937">INDEX(A!$L$2:$L$1001,MATCH(EF!C937,A!$A$2:$A$1001,0))</f>
        <v>#N/A</v>
      </c>
      <c r="O937" s="30" t="e">
        <f t="shared" si="6"/>
        <v>#N/A</v>
      </c>
      <c r="P937" s="30" t="e">
        <f t="shared" si="7"/>
        <v>#N/A</v>
      </c>
      <c r="Q937" s="30" t="e">
        <f t="array" ref="Q937">IF(O937="7",IF(P937="000","Sin región al ser un intermunicipal",INDEX(B!$C$2:$C$126,MATCH(EF!P937,B!$A$2:$A$126,0))),"Sin región al ser un ente Estatal")</f>
        <v>#N/A</v>
      </c>
      <c r="R937" s="31" t="e">
        <f t="array" ref="R937">IF(O937="7",IF(P937="000","N/A",INDEX(B!$D$2:$D$126,MATCH(EF!P937,B!$A$2:$A$126,0))),B!$D$127)</f>
        <v>#N/A</v>
      </c>
      <c r="S937" s="31" t="e">
        <f t="array" ref="S937">IF(O937="7",IF(P937="000","N/A",INDEX(B!$E$2:$E$126,MATCH(EF!P937,B!$A$2:$A$126,0))),B!$E$127)</f>
        <v>#N/A</v>
      </c>
    </row>
    <row r="938" spans="1:19" ht="15.75" customHeight="1">
      <c r="A938" s="23">
        <f>COUNTIF(A!$A$2:$A$1001,"&lt;="&amp;A!A938)</f>
        <v>0</v>
      </c>
      <c r="B938" s="24">
        <v>937</v>
      </c>
      <c r="C938" s="29" t="e">
        <f t="array" ref="C938">INDEX(A!$A$2:$A$1001,MATCH(EF!B938,EF!$A$2:$A$1001,0))</f>
        <v>#N/A</v>
      </c>
      <c r="D938" s="29" t="e">
        <f t="array" ref="D938">INDEX(A!$B$2:$B$1001,MATCH(EF!C938,A!$A$2:$A$1001,0))</f>
        <v>#N/A</v>
      </c>
      <c r="E938" s="29" t="e">
        <f t="array" ref="E938">INDEX(A!$C$2:$C$1001,MATCH(EF!C938,A!$A$2:$A$1001,0))</f>
        <v>#N/A</v>
      </c>
      <c r="F938" s="29" t="e">
        <f t="array" ref="F938">INDEX(A!$D$2:$D$1001,MATCH(EF!C938,A!$A$2:$A$1001,0))</f>
        <v>#N/A</v>
      </c>
      <c r="G938" s="29" t="e">
        <f t="array" ref="G938">INDEX(A!$E$2:$E$1001,MATCH(EF!C938,A!$A$2:$A$1001,0))</f>
        <v>#N/A</v>
      </c>
      <c r="H938" s="29" t="e">
        <f t="array" ref="H938">INDEX(A!$F$2:$F$1001,MATCH(EF!C938,A!$A$2:$A$1001,0))</f>
        <v>#N/A</v>
      </c>
      <c r="I938" s="29" t="e">
        <f t="array" ref="I938">INDEX(A!$G$2:$G$1001,MATCH(EF!C938,A!$A$2:$A$1001,0))</f>
        <v>#N/A</v>
      </c>
      <c r="J938" s="29" t="e">
        <f t="array" ref="J938">INDEX(A!$H$2:$H$1001,MATCH(EF!C938,A!$A$2:$A$1001,0))</f>
        <v>#N/A</v>
      </c>
      <c r="K938" s="29" t="e">
        <f t="array" ref="K938">INDEX(A!$I$2:$I$1001,MATCH(EF!C938,A!$A$2:$A$1001,0))</f>
        <v>#N/A</v>
      </c>
      <c r="L938" s="29" t="e">
        <f t="array" ref="L938">INDEX(A!$J$2:$J$1001,MATCH(EF!C938,A!$A$2:$A$1001,0))</f>
        <v>#N/A</v>
      </c>
      <c r="M938" s="29" t="e">
        <f t="array" ref="M938">INDEX(A!$K$2:$K$1001,MATCH(EF!C938,A!$A$2:$A$1001,0))</f>
        <v>#N/A</v>
      </c>
      <c r="N938" s="29" t="e">
        <f t="array" ref="N938">INDEX(A!$L$2:$L$1001,MATCH(EF!C938,A!$A$2:$A$1001,0))</f>
        <v>#N/A</v>
      </c>
      <c r="O938" s="30" t="e">
        <f t="shared" si="6"/>
        <v>#N/A</v>
      </c>
      <c r="P938" s="30" t="e">
        <f t="shared" si="7"/>
        <v>#N/A</v>
      </c>
      <c r="Q938" s="30" t="e">
        <f t="array" ref="Q938">IF(O938="7",IF(P938="000","Sin región al ser un intermunicipal",INDEX(B!$C$2:$C$126,MATCH(EF!P938,B!$A$2:$A$126,0))),"Sin región al ser un ente Estatal")</f>
        <v>#N/A</v>
      </c>
      <c r="R938" s="31" t="e">
        <f t="array" ref="R938">IF(O938="7",IF(P938="000","N/A",INDEX(B!$D$2:$D$126,MATCH(EF!P938,B!$A$2:$A$126,0))),B!$D$127)</f>
        <v>#N/A</v>
      </c>
      <c r="S938" s="31" t="e">
        <f t="array" ref="S938">IF(O938="7",IF(P938="000","N/A",INDEX(B!$E$2:$E$126,MATCH(EF!P938,B!$A$2:$A$126,0))),B!$E$127)</f>
        <v>#N/A</v>
      </c>
    </row>
    <row r="939" spans="1:19" ht="15.75" customHeight="1">
      <c r="A939" s="23">
        <f>COUNTIF(A!$A$2:$A$1001,"&lt;="&amp;A!A939)</f>
        <v>0</v>
      </c>
      <c r="B939" s="24">
        <v>938</v>
      </c>
      <c r="C939" s="29" t="e">
        <f t="array" ref="C939">INDEX(A!$A$2:$A$1001,MATCH(EF!B939,EF!$A$2:$A$1001,0))</f>
        <v>#N/A</v>
      </c>
      <c r="D939" s="29" t="e">
        <f t="array" ref="D939">INDEX(A!$B$2:$B$1001,MATCH(EF!C939,A!$A$2:$A$1001,0))</f>
        <v>#N/A</v>
      </c>
      <c r="E939" s="29" t="e">
        <f t="array" ref="E939">INDEX(A!$C$2:$C$1001,MATCH(EF!C939,A!$A$2:$A$1001,0))</f>
        <v>#N/A</v>
      </c>
      <c r="F939" s="29" t="e">
        <f t="array" ref="F939">INDEX(A!$D$2:$D$1001,MATCH(EF!C939,A!$A$2:$A$1001,0))</f>
        <v>#N/A</v>
      </c>
      <c r="G939" s="29" t="e">
        <f t="array" ref="G939">INDEX(A!$E$2:$E$1001,MATCH(EF!C939,A!$A$2:$A$1001,0))</f>
        <v>#N/A</v>
      </c>
      <c r="H939" s="29" t="e">
        <f t="array" ref="H939">INDEX(A!$F$2:$F$1001,MATCH(EF!C939,A!$A$2:$A$1001,0))</f>
        <v>#N/A</v>
      </c>
      <c r="I939" s="29" t="e">
        <f t="array" ref="I939">INDEX(A!$G$2:$G$1001,MATCH(EF!C939,A!$A$2:$A$1001,0))</f>
        <v>#N/A</v>
      </c>
      <c r="J939" s="29" t="e">
        <f t="array" ref="J939">INDEX(A!$H$2:$H$1001,MATCH(EF!C939,A!$A$2:$A$1001,0))</f>
        <v>#N/A</v>
      </c>
      <c r="K939" s="29" t="e">
        <f t="array" ref="K939">INDEX(A!$I$2:$I$1001,MATCH(EF!C939,A!$A$2:$A$1001,0))</f>
        <v>#N/A</v>
      </c>
      <c r="L939" s="29" t="e">
        <f t="array" ref="L939">INDEX(A!$J$2:$J$1001,MATCH(EF!C939,A!$A$2:$A$1001,0))</f>
        <v>#N/A</v>
      </c>
      <c r="M939" s="29" t="e">
        <f t="array" ref="M939">INDEX(A!$K$2:$K$1001,MATCH(EF!C939,A!$A$2:$A$1001,0))</f>
        <v>#N/A</v>
      </c>
      <c r="N939" s="29" t="e">
        <f t="array" ref="N939">INDEX(A!$L$2:$L$1001,MATCH(EF!C939,A!$A$2:$A$1001,0))</f>
        <v>#N/A</v>
      </c>
      <c r="O939" s="30" t="e">
        <f t="shared" si="6"/>
        <v>#N/A</v>
      </c>
      <c r="P939" s="30" t="e">
        <f t="shared" si="7"/>
        <v>#N/A</v>
      </c>
      <c r="Q939" s="30" t="e">
        <f t="array" ref="Q939">IF(O939="7",IF(P939="000","Sin región al ser un intermunicipal",INDEX(B!$C$2:$C$126,MATCH(EF!P939,B!$A$2:$A$126,0))),"Sin región al ser un ente Estatal")</f>
        <v>#N/A</v>
      </c>
      <c r="R939" s="31" t="e">
        <f t="array" ref="R939">IF(O939="7",IF(P939="000","N/A",INDEX(B!$D$2:$D$126,MATCH(EF!P939,B!$A$2:$A$126,0))),B!$D$127)</f>
        <v>#N/A</v>
      </c>
      <c r="S939" s="31" t="e">
        <f t="array" ref="S939">IF(O939="7",IF(P939="000","N/A",INDEX(B!$E$2:$E$126,MATCH(EF!P939,B!$A$2:$A$126,0))),B!$E$127)</f>
        <v>#N/A</v>
      </c>
    </row>
    <row r="940" spans="1:19" ht="15.75" customHeight="1">
      <c r="A940" s="23">
        <f>COUNTIF(A!$A$2:$A$1001,"&lt;="&amp;A!A940)</f>
        <v>0</v>
      </c>
      <c r="B940" s="24">
        <v>939</v>
      </c>
      <c r="C940" s="29" t="e">
        <f t="array" ref="C940">INDEX(A!$A$2:$A$1001,MATCH(EF!B940,EF!$A$2:$A$1001,0))</f>
        <v>#N/A</v>
      </c>
      <c r="D940" s="29" t="e">
        <f t="array" ref="D940">INDEX(A!$B$2:$B$1001,MATCH(EF!C940,A!$A$2:$A$1001,0))</f>
        <v>#N/A</v>
      </c>
      <c r="E940" s="29" t="e">
        <f t="array" ref="E940">INDEX(A!$C$2:$C$1001,MATCH(EF!C940,A!$A$2:$A$1001,0))</f>
        <v>#N/A</v>
      </c>
      <c r="F940" s="29" t="e">
        <f t="array" ref="F940">INDEX(A!$D$2:$D$1001,MATCH(EF!C940,A!$A$2:$A$1001,0))</f>
        <v>#N/A</v>
      </c>
      <c r="G940" s="29" t="e">
        <f t="array" ref="G940">INDEX(A!$E$2:$E$1001,MATCH(EF!C940,A!$A$2:$A$1001,0))</f>
        <v>#N/A</v>
      </c>
      <c r="H940" s="29" t="e">
        <f t="array" ref="H940">INDEX(A!$F$2:$F$1001,MATCH(EF!C940,A!$A$2:$A$1001,0))</f>
        <v>#N/A</v>
      </c>
      <c r="I940" s="29" t="e">
        <f t="array" ref="I940">INDEX(A!$G$2:$G$1001,MATCH(EF!C940,A!$A$2:$A$1001,0))</f>
        <v>#N/A</v>
      </c>
      <c r="J940" s="29" t="e">
        <f t="array" ref="J940">INDEX(A!$H$2:$H$1001,MATCH(EF!C940,A!$A$2:$A$1001,0))</f>
        <v>#N/A</v>
      </c>
      <c r="K940" s="29" t="e">
        <f t="array" ref="K940">INDEX(A!$I$2:$I$1001,MATCH(EF!C940,A!$A$2:$A$1001,0))</f>
        <v>#N/A</v>
      </c>
      <c r="L940" s="29" t="e">
        <f t="array" ref="L940">INDEX(A!$J$2:$J$1001,MATCH(EF!C940,A!$A$2:$A$1001,0))</f>
        <v>#N/A</v>
      </c>
      <c r="M940" s="29" t="e">
        <f t="array" ref="M940">INDEX(A!$K$2:$K$1001,MATCH(EF!C940,A!$A$2:$A$1001,0))</f>
        <v>#N/A</v>
      </c>
      <c r="N940" s="29" t="e">
        <f t="array" ref="N940">INDEX(A!$L$2:$L$1001,MATCH(EF!C940,A!$A$2:$A$1001,0))</f>
        <v>#N/A</v>
      </c>
      <c r="O940" s="30" t="e">
        <f t="shared" si="6"/>
        <v>#N/A</v>
      </c>
      <c r="P940" s="30" t="e">
        <f t="shared" si="7"/>
        <v>#N/A</v>
      </c>
      <c r="Q940" s="30" t="e">
        <f t="array" ref="Q940">IF(O940="7",IF(P940="000","Sin región al ser un intermunicipal",INDEX(B!$C$2:$C$126,MATCH(EF!P940,B!$A$2:$A$126,0))),"Sin región al ser un ente Estatal")</f>
        <v>#N/A</v>
      </c>
      <c r="R940" s="31" t="e">
        <f t="array" ref="R940">IF(O940="7",IF(P940="000","N/A",INDEX(B!$D$2:$D$126,MATCH(EF!P940,B!$A$2:$A$126,0))),B!$D$127)</f>
        <v>#N/A</v>
      </c>
      <c r="S940" s="31" t="e">
        <f t="array" ref="S940">IF(O940="7",IF(P940="000","N/A",INDEX(B!$E$2:$E$126,MATCH(EF!P940,B!$A$2:$A$126,0))),B!$E$127)</f>
        <v>#N/A</v>
      </c>
    </row>
    <row r="941" spans="1:19" ht="15.75" customHeight="1">
      <c r="A941" s="23">
        <f>COUNTIF(A!$A$2:$A$1001,"&lt;="&amp;A!A941)</f>
        <v>0</v>
      </c>
      <c r="B941" s="24">
        <v>940</v>
      </c>
      <c r="C941" s="29" t="e">
        <f t="array" ref="C941">INDEX(A!$A$2:$A$1001,MATCH(EF!B941,EF!$A$2:$A$1001,0))</f>
        <v>#N/A</v>
      </c>
      <c r="D941" s="29" t="e">
        <f t="array" ref="D941">INDEX(A!$B$2:$B$1001,MATCH(EF!C941,A!$A$2:$A$1001,0))</f>
        <v>#N/A</v>
      </c>
      <c r="E941" s="29" t="e">
        <f t="array" ref="E941">INDEX(A!$C$2:$C$1001,MATCH(EF!C941,A!$A$2:$A$1001,0))</f>
        <v>#N/A</v>
      </c>
      <c r="F941" s="29" t="e">
        <f t="array" ref="F941">INDEX(A!$D$2:$D$1001,MATCH(EF!C941,A!$A$2:$A$1001,0))</f>
        <v>#N/A</v>
      </c>
      <c r="G941" s="29" t="e">
        <f t="array" ref="G941">INDEX(A!$E$2:$E$1001,MATCH(EF!C941,A!$A$2:$A$1001,0))</f>
        <v>#N/A</v>
      </c>
      <c r="H941" s="29" t="e">
        <f t="array" ref="H941">INDEX(A!$F$2:$F$1001,MATCH(EF!C941,A!$A$2:$A$1001,0))</f>
        <v>#N/A</v>
      </c>
      <c r="I941" s="29" t="e">
        <f t="array" ref="I941">INDEX(A!$G$2:$G$1001,MATCH(EF!C941,A!$A$2:$A$1001,0))</f>
        <v>#N/A</v>
      </c>
      <c r="J941" s="29" t="e">
        <f t="array" ref="J941">INDEX(A!$H$2:$H$1001,MATCH(EF!C941,A!$A$2:$A$1001,0))</f>
        <v>#N/A</v>
      </c>
      <c r="K941" s="29" t="e">
        <f t="array" ref="K941">INDEX(A!$I$2:$I$1001,MATCH(EF!C941,A!$A$2:$A$1001,0))</f>
        <v>#N/A</v>
      </c>
      <c r="L941" s="29" t="e">
        <f t="array" ref="L941">INDEX(A!$J$2:$J$1001,MATCH(EF!C941,A!$A$2:$A$1001,0))</f>
        <v>#N/A</v>
      </c>
      <c r="M941" s="29" t="e">
        <f t="array" ref="M941">INDEX(A!$K$2:$K$1001,MATCH(EF!C941,A!$A$2:$A$1001,0))</f>
        <v>#N/A</v>
      </c>
      <c r="N941" s="29" t="e">
        <f t="array" ref="N941">INDEX(A!$L$2:$L$1001,MATCH(EF!C941,A!$A$2:$A$1001,0))</f>
        <v>#N/A</v>
      </c>
      <c r="O941" s="30" t="e">
        <f t="shared" si="6"/>
        <v>#N/A</v>
      </c>
      <c r="P941" s="30" t="e">
        <f t="shared" si="7"/>
        <v>#N/A</v>
      </c>
      <c r="Q941" s="30" t="e">
        <f t="array" ref="Q941">IF(O941="7",IF(P941="000","Sin región al ser un intermunicipal",INDEX(B!$C$2:$C$126,MATCH(EF!P941,B!$A$2:$A$126,0))),"Sin región al ser un ente Estatal")</f>
        <v>#N/A</v>
      </c>
      <c r="R941" s="31" t="e">
        <f t="array" ref="R941">IF(O941="7",IF(P941="000","N/A",INDEX(B!$D$2:$D$126,MATCH(EF!P941,B!$A$2:$A$126,0))),B!$D$127)</f>
        <v>#N/A</v>
      </c>
      <c r="S941" s="31" t="e">
        <f t="array" ref="S941">IF(O941="7",IF(P941="000","N/A",INDEX(B!$E$2:$E$126,MATCH(EF!P941,B!$A$2:$A$126,0))),B!$E$127)</f>
        <v>#N/A</v>
      </c>
    </row>
    <row r="942" spans="1:19" ht="15.75" customHeight="1">
      <c r="A942" s="23">
        <f>COUNTIF(A!$A$2:$A$1001,"&lt;="&amp;A!A942)</f>
        <v>0</v>
      </c>
      <c r="B942" s="24">
        <v>941</v>
      </c>
      <c r="C942" s="29" t="e">
        <f t="array" ref="C942">INDEX(A!$A$2:$A$1001,MATCH(EF!B942,EF!$A$2:$A$1001,0))</f>
        <v>#N/A</v>
      </c>
      <c r="D942" s="29" t="e">
        <f t="array" ref="D942">INDEX(A!$B$2:$B$1001,MATCH(EF!C942,A!$A$2:$A$1001,0))</f>
        <v>#N/A</v>
      </c>
      <c r="E942" s="29" t="e">
        <f t="array" ref="E942">INDEX(A!$C$2:$C$1001,MATCH(EF!C942,A!$A$2:$A$1001,0))</f>
        <v>#N/A</v>
      </c>
      <c r="F942" s="29" t="e">
        <f t="array" ref="F942">INDEX(A!$D$2:$D$1001,MATCH(EF!C942,A!$A$2:$A$1001,0))</f>
        <v>#N/A</v>
      </c>
      <c r="G942" s="29" t="e">
        <f t="array" ref="G942">INDEX(A!$E$2:$E$1001,MATCH(EF!C942,A!$A$2:$A$1001,0))</f>
        <v>#N/A</v>
      </c>
      <c r="H942" s="29" t="e">
        <f t="array" ref="H942">INDEX(A!$F$2:$F$1001,MATCH(EF!C942,A!$A$2:$A$1001,0))</f>
        <v>#N/A</v>
      </c>
      <c r="I942" s="29" t="e">
        <f t="array" ref="I942">INDEX(A!$G$2:$G$1001,MATCH(EF!C942,A!$A$2:$A$1001,0))</f>
        <v>#N/A</v>
      </c>
      <c r="J942" s="29" t="e">
        <f t="array" ref="J942">INDEX(A!$H$2:$H$1001,MATCH(EF!C942,A!$A$2:$A$1001,0))</f>
        <v>#N/A</v>
      </c>
      <c r="K942" s="29" t="e">
        <f t="array" ref="K942">INDEX(A!$I$2:$I$1001,MATCH(EF!C942,A!$A$2:$A$1001,0))</f>
        <v>#N/A</v>
      </c>
      <c r="L942" s="29" t="e">
        <f t="array" ref="L942">INDEX(A!$J$2:$J$1001,MATCH(EF!C942,A!$A$2:$A$1001,0))</f>
        <v>#N/A</v>
      </c>
      <c r="M942" s="29" t="e">
        <f t="array" ref="M942">INDEX(A!$K$2:$K$1001,MATCH(EF!C942,A!$A$2:$A$1001,0))</f>
        <v>#N/A</v>
      </c>
      <c r="N942" s="29" t="e">
        <f t="array" ref="N942">INDEX(A!$L$2:$L$1001,MATCH(EF!C942,A!$A$2:$A$1001,0))</f>
        <v>#N/A</v>
      </c>
      <c r="O942" s="30" t="e">
        <f t="shared" si="6"/>
        <v>#N/A</v>
      </c>
      <c r="P942" s="30" t="e">
        <f t="shared" si="7"/>
        <v>#N/A</v>
      </c>
      <c r="Q942" s="30" t="e">
        <f t="array" ref="Q942">IF(O942="7",IF(P942="000","Sin región al ser un intermunicipal",INDEX(B!$C$2:$C$126,MATCH(EF!P942,B!$A$2:$A$126,0))),"Sin región al ser un ente Estatal")</f>
        <v>#N/A</v>
      </c>
      <c r="R942" s="31" t="e">
        <f t="array" ref="R942">IF(O942="7",IF(P942="000","N/A",INDEX(B!$D$2:$D$126,MATCH(EF!P942,B!$A$2:$A$126,0))),B!$D$127)</f>
        <v>#N/A</v>
      </c>
      <c r="S942" s="31" t="e">
        <f t="array" ref="S942">IF(O942="7",IF(P942="000","N/A",INDEX(B!$E$2:$E$126,MATCH(EF!P942,B!$A$2:$A$126,0))),B!$E$127)</f>
        <v>#N/A</v>
      </c>
    </row>
    <row r="943" spans="1:19" ht="15.75" customHeight="1">
      <c r="A943" s="23">
        <f>COUNTIF(A!$A$2:$A$1001,"&lt;="&amp;A!A943)</f>
        <v>0</v>
      </c>
      <c r="B943" s="24">
        <v>942</v>
      </c>
      <c r="C943" s="29" t="e">
        <f t="array" ref="C943">INDEX(A!$A$2:$A$1001,MATCH(EF!B943,EF!$A$2:$A$1001,0))</f>
        <v>#N/A</v>
      </c>
      <c r="D943" s="29" t="e">
        <f t="array" ref="D943">INDEX(A!$B$2:$B$1001,MATCH(EF!C943,A!$A$2:$A$1001,0))</f>
        <v>#N/A</v>
      </c>
      <c r="E943" s="29" t="e">
        <f t="array" ref="E943">INDEX(A!$C$2:$C$1001,MATCH(EF!C943,A!$A$2:$A$1001,0))</f>
        <v>#N/A</v>
      </c>
      <c r="F943" s="29" t="e">
        <f t="array" ref="F943">INDEX(A!$D$2:$D$1001,MATCH(EF!C943,A!$A$2:$A$1001,0))</f>
        <v>#N/A</v>
      </c>
      <c r="G943" s="29" t="e">
        <f t="array" ref="G943">INDEX(A!$E$2:$E$1001,MATCH(EF!C943,A!$A$2:$A$1001,0))</f>
        <v>#N/A</v>
      </c>
      <c r="H943" s="29" t="e">
        <f t="array" ref="H943">INDEX(A!$F$2:$F$1001,MATCH(EF!C943,A!$A$2:$A$1001,0))</f>
        <v>#N/A</v>
      </c>
      <c r="I943" s="29" t="e">
        <f t="array" ref="I943">INDEX(A!$G$2:$G$1001,MATCH(EF!C943,A!$A$2:$A$1001,0))</f>
        <v>#N/A</v>
      </c>
      <c r="J943" s="29" t="e">
        <f t="array" ref="J943">INDEX(A!$H$2:$H$1001,MATCH(EF!C943,A!$A$2:$A$1001,0))</f>
        <v>#N/A</v>
      </c>
      <c r="K943" s="29" t="e">
        <f t="array" ref="K943">INDEX(A!$I$2:$I$1001,MATCH(EF!C943,A!$A$2:$A$1001,0))</f>
        <v>#N/A</v>
      </c>
      <c r="L943" s="29" t="e">
        <f t="array" ref="L943">INDEX(A!$J$2:$J$1001,MATCH(EF!C943,A!$A$2:$A$1001,0))</f>
        <v>#N/A</v>
      </c>
      <c r="M943" s="29" t="e">
        <f t="array" ref="M943">INDEX(A!$K$2:$K$1001,MATCH(EF!C943,A!$A$2:$A$1001,0))</f>
        <v>#N/A</v>
      </c>
      <c r="N943" s="29" t="e">
        <f t="array" ref="N943">INDEX(A!$L$2:$L$1001,MATCH(EF!C943,A!$A$2:$A$1001,0))</f>
        <v>#N/A</v>
      </c>
      <c r="O943" s="30" t="e">
        <f t="shared" si="6"/>
        <v>#N/A</v>
      </c>
      <c r="P943" s="30" t="e">
        <f t="shared" si="7"/>
        <v>#N/A</v>
      </c>
      <c r="Q943" s="30" t="e">
        <f t="array" ref="Q943">IF(O943="7",IF(P943="000","Sin región al ser un intermunicipal",INDEX(B!$C$2:$C$126,MATCH(EF!P943,B!$A$2:$A$126,0))),"Sin región al ser un ente Estatal")</f>
        <v>#N/A</v>
      </c>
      <c r="R943" s="31" t="e">
        <f t="array" ref="R943">IF(O943="7",IF(P943="000","N/A",INDEX(B!$D$2:$D$126,MATCH(EF!P943,B!$A$2:$A$126,0))),B!$D$127)</f>
        <v>#N/A</v>
      </c>
      <c r="S943" s="31" t="e">
        <f t="array" ref="S943">IF(O943="7",IF(P943="000","N/A",INDEX(B!$E$2:$E$126,MATCH(EF!P943,B!$A$2:$A$126,0))),B!$E$127)</f>
        <v>#N/A</v>
      </c>
    </row>
    <row r="944" spans="1:19" ht="15.75" customHeight="1">
      <c r="A944" s="23">
        <f>COUNTIF(A!$A$2:$A$1001,"&lt;="&amp;A!A944)</f>
        <v>0</v>
      </c>
      <c r="B944" s="24">
        <v>943</v>
      </c>
      <c r="C944" s="29" t="e">
        <f t="array" ref="C944">INDEX(A!$A$2:$A$1001,MATCH(EF!B944,EF!$A$2:$A$1001,0))</f>
        <v>#N/A</v>
      </c>
      <c r="D944" s="29" t="e">
        <f t="array" ref="D944">INDEX(A!$B$2:$B$1001,MATCH(EF!C944,A!$A$2:$A$1001,0))</f>
        <v>#N/A</v>
      </c>
      <c r="E944" s="29" t="e">
        <f t="array" ref="E944">INDEX(A!$C$2:$C$1001,MATCH(EF!C944,A!$A$2:$A$1001,0))</f>
        <v>#N/A</v>
      </c>
      <c r="F944" s="29" t="e">
        <f t="array" ref="F944">INDEX(A!$D$2:$D$1001,MATCH(EF!C944,A!$A$2:$A$1001,0))</f>
        <v>#N/A</v>
      </c>
      <c r="G944" s="29" t="e">
        <f t="array" ref="G944">INDEX(A!$E$2:$E$1001,MATCH(EF!C944,A!$A$2:$A$1001,0))</f>
        <v>#N/A</v>
      </c>
      <c r="H944" s="29" t="e">
        <f t="array" ref="H944">INDEX(A!$F$2:$F$1001,MATCH(EF!C944,A!$A$2:$A$1001,0))</f>
        <v>#N/A</v>
      </c>
      <c r="I944" s="29" t="e">
        <f t="array" ref="I944">INDEX(A!$G$2:$G$1001,MATCH(EF!C944,A!$A$2:$A$1001,0))</f>
        <v>#N/A</v>
      </c>
      <c r="J944" s="29" t="e">
        <f t="array" ref="J944">INDEX(A!$H$2:$H$1001,MATCH(EF!C944,A!$A$2:$A$1001,0))</f>
        <v>#N/A</v>
      </c>
      <c r="K944" s="29" t="e">
        <f t="array" ref="K944">INDEX(A!$I$2:$I$1001,MATCH(EF!C944,A!$A$2:$A$1001,0))</f>
        <v>#N/A</v>
      </c>
      <c r="L944" s="29" t="e">
        <f t="array" ref="L944">INDEX(A!$J$2:$J$1001,MATCH(EF!C944,A!$A$2:$A$1001,0))</f>
        <v>#N/A</v>
      </c>
      <c r="M944" s="29" t="e">
        <f t="array" ref="M944">INDEX(A!$K$2:$K$1001,MATCH(EF!C944,A!$A$2:$A$1001,0))</f>
        <v>#N/A</v>
      </c>
      <c r="N944" s="29" t="e">
        <f t="array" ref="N944">INDEX(A!$L$2:$L$1001,MATCH(EF!C944,A!$A$2:$A$1001,0))</f>
        <v>#N/A</v>
      </c>
      <c r="O944" s="30" t="e">
        <f t="shared" si="6"/>
        <v>#N/A</v>
      </c>
      <c r="P944" s="30" t="e">
        <f t="shared" si="7"/>
        <v>#N/A</v>
      </c>
      <c r="Q944" s="30" t="e">
        <f t="array" ref="Q944">IF(O944="7",IF(P944="000","Sin región al ser un intermunicipal",INDEX(B!$C$2:$C$126,MATCH(EF!P944,B!$A$2:$A$126,0))),"Sin región al ser un ente Estatal")</f>
        <v>#N/A</v>
      </c>
      <c r="R944" s="31" t="e">
        <f t="array" ref="R944">IF(O944="7",IF(P944="000","N/A",INDEX(B!$D$2:$D$126,MATCH(EF!P944,B!$A$2:$A$126,0))),B!$D$127)</f>
        <v>#N/A</v>
      </c>
      <c r="S944" s="31" t="e">
        <f t="array" ref="S944">IF(O944="7",IF(P944="000","N/A",INDEX(B!$E$2:$E$126,MATCH(EF!P944,B!$A$2:$A$126,0))),B!$E$127)</f>
        <v>#N/A</v>
      </c>
    </row>
    <row r="945" spans="1:19" ht="15.75" customHeight="1">
      <c r="A945" s="23">
        <f>COUNTIF(A!$A$2:$A$1001,"&lt;="&amp;A!A945)</f>
        <v>0</v>
      </c>
      <c r="B945" s="24">
        <v>944</v>
      </c>
      <c r="C945" s="29" t="e">
        <f t="array" ref="C945">INDEX(A!$A$2:$A$1001,MATCH(EF!B945,EF!$A$2:$A$1001,0))</f>
        <v>#N/A</v>
      </c>
      <c r="D945" s="29" t="e">
        <f t="array" ref="D945">INDEX(A!$B$2:$B$1001,MATCH(EF!C945,A!$A$2:$A$1001,0))</f>
        <v>#N/A</v>
      </c>
      <c r="E945" s="29" t="e">
        <f t="array" ref="E945">INDEX(A!$C$2:$C$1001,MATCH(EF!C945,A!$A$2:$A$1001,0))</f>
        <v>#N/A</v>
      </c>
      <c r="F945" s="29" t="e">
        <f t="array" ref="F945">INDEX(A!$D$2:$D$1001,MATCH(EF!C945,A!$A$2:$A$1001,0))</f>
        <v>#N/A</v>
      </c>
      <c r="G945" s="29" t="e">
        <f t="array" ref="G945">INDEX(A!$E$2:$E$1001,MATCH(EF!C945,A!$A$2:$A$1001,0))</f>
        <v>#N/A</v>
      </c>
      <c r="H945" s="29" t="e">
        <f t="array" ref="H945">INDEX(A!$F$2:$F$1001,MATCH(EF!C945,A!$A$2:$A$1001,0))</f>
        <v>#N/A</v>
      </c>
      <c r="I945" s="29" t="e">
        <f t="array" ref="I945">INDEX(A!$G$2:$G$1001,MATCH(EF!C945,A!$A$2:$A$1001,0))</f>
        <v>#N/A</v>
      </c>
      <c r="J945" s="29" t="e">
        <f t="array" ref="J945">INDEX(A!$H$2:$H$1001,MATCH(EF!C945,A!$A$2:$A$1001,0))</f>
        <v>#N/A</v>
      </c>
      <c r="K945" s="29" t="e">
        <f t="array" ref="K945">INDEX(A!$I$2:$I$1001,MATCH(EF!C945,A!$A$2:$A$1001,0))</f>
        <v>#N/A</v>
      </c>
      <c r="L945" s="29" t="e">
        <f t="array" ref="L945">INDEX(A!$J$2:$J$1001,MATCH(EF!C945,A!$A$2:$A$1001,0))</f>
        <v>#N/A</v>
      </c>
      <c r="M945" s="29" t="e">
        <f t="array" ref="M945">INDEX(A!$K$2:$K$1001,MATCH(EF!C945,A!$A$2:$A$1001,0))</f>
        <v>#N/A</v>
      </c>
      <c r="N945" s="29" t="e">
        <f t="array" ref="N945">INDEX(A!$L$2:$L$1001,MATCH(EF!C945,A!$A$2:$A$1001,0))</f>
        <v>#N/A</v>
      </c>
      <c r="O945" s="30" t="e">
        <f t="shared" si="6"/>
        <v>#N/A</v>
      </c>
      <c r="P945" s="30" t="e">
        <f t="shared" si="7"/>
        <v>#N/A</v>
      </c>
      <c r="Q945" s="30" t="e">
        <f t="array" ref="Q945">IF(O945="7",IF(P945="000","Sin región al ser un intermunicipal",INDEX(B!$C$2:$C$126,MATCH(EF!P945,B!$A$2:$A$126,0))),"Sin región al ser un ente Estatal")</f>
        <v>#N/A</v>
      </c>
      <c r="R945" s="31" t="e">
        <f t="array" ref="R945">IF(O945="7",IF(P945="000","N/A",INDEX(B!$D$2:$D$126,MATCH(EF!P945,B!$A$2:$A$126,0))),B!$D$127)</f>
        <v>#N/A</v>
      </c>
      <c r="S945" s="31" t="e">
        <f t="array" ref="S945">IF(O945="7",IF(P945="000","N/A",INDEX(B!$E$2:$E$126,MATCH(EF!P945,B!$A$2:$A$126,0))),B!$E$127)</f>
        <v>#N/A</v>
      </c>
    </row>
    <row r="946" spans="1:19" ht="15.75" customHeight="1">
      <c r="A946" s="23">
        <f>COUNTIF(A!$A$2:$A$1001,"&lt;="&amp;A!A946)</f>
        <v>0</v>
      </c>
      <c r="B946" s="24">
        <v>945</v>
      </c>
      <c r="C946" s="29" t="e">
        <f t="array" ref="C946">INDEX(A!$A$2:$A$1001,MATCH(EF!B946,EF!$A$2:$A$1001,0))</f>
        <v>#N/A</v>
      </c>
      <c r="D946" s="29" t="e">
        <f t="array" ref="D946">INDEX(A!$B$2:$B$1001,MATCH(EF!C946,A!$A$2:$A$1001,0))</f>
        <v>#N/A</v>
      </c>
      <c r="E946" s="29" t="e">
        <f t="array" ref="E946">INDEX(A!$C$2:$C$1001,MATCH(EF!C946,A!$A$2:$A$1001,0))</f>
        <v>#N/A</v>
      </c>
      <c r="F946" s="29" t="e">
        <f t="array" ref="F946">INDEX(A!$D$2:$D$1001,MATCH(EF!C946,A!$A$2:$A$1001,0))</f>
        <v>#N/A</v>
      </c>
      <c r="G946" s="29" t="e">
        <f t="array" ref="G946">INDEX(A!$E$2:$E$1001,MATCH(EF!C946,A!$A$2:$A$1001,0))</f>
        <v>#N/A</v>
      </c>
      <c r="H946" s="29" t="e">
        <f t="array" ref="H946">INDEX(A!$F$2:$F$1001,MATCH(EF!C946,A!$A$2:$A$1001,0))</f>
        <v>#N/A</v>
      </c>
      <c r="I946" s="29" t="e">
        <f t="array" ref="I946">INDEX(A!$G$2:$G$1001,MATCH(EF!C946,A!$A$2:$A$1001,0))</f>
        <v>#N/A</v>
      </c>
      <c r="J946" s="29" t="e">
        <f t="array" ref="J946">INDEX(A!$H$2:$H$1001,MATCH(EF!C946,A!$A$2:$A$1001,0))</f>
        <v>#N/A</v>
      </c>
      <c r="K946" s="29" t="e">
        <f t="array" ref="K946">INDEX(A!$I$2:$I$1001,MATCH(EF!C946,A!$A$2:$A$1001,0))</f>
        <v>#N/A</v>
      </c>
      <c r="L946" s="29" t="e">
        <f t="array" ref="L946">INDEX(A!$J$2:$J$1001,MATCH(EF!C946,A!$A$2:$A$1001,0))</f>
        <v>#N/A</v>
      </c>
      <c r="M946" s="29" t="e">
        <f t="array" ref="M946">INDEX(A!$K$2:$K$1001,MATCH(EF!C946,A!$A$2:$A$1001,0))</f>
        <v>#N/A</v>
      </c>
      <c r="N946" s="29" t="e">
        <f t="array" ref="N946">INDEX(A!$L$2:$L$1001,MATCH(EF!C946,A!$A$2:$A$1001,0))</f>
        <v>#N/A</v>
      </c>
      <c r="O946" s="30" t="e">
        <f t="shared" si="6"/>
        <v>#N/A</v>
      </c>
      <c r="P946" s="30" t="e">
        <f t="shared" si="7"/>
        <v>#N/A</v>
      </c>
      <c r="Q946" s="30" t="e">
        <f t="array" ref="Q946">IF(O946="7",IF(P946="000","Sin región al ser un intermunicipal",INDEX(B!$C$2:$C$126,MATCH(EF!P946,B!$A$2:$A$126,0))),"Sin región al ser un ente Estatal")</f>
        <v>#N/A</v>
      </c>
      <c r="R946" s="31" t="e">
        <f t="array" ref="R946">IF(O946="7",IF(P946="000","N/A",INDEX(B!$D$2:$D$126,MATCH(EF!P946,B!$A$2:$A$126,0))),B!$D$127)</f>
        <v>#N/A</v>
      </c>
      <c r="S946" s="31" t="e">
        <f t="array" ref="S946">IF(O946="7",IF(P946="000","N/A",INDEX(B!$E$2:$E$126,MATCH(EF!P946,B!$A$2:$A$126,0))),B!$E$127)</f>
        <v>#N/A</v>
      </c>
    </row>
    <row r="947" spans="1:19" ht="15.75" customHeight="1">
      <c r="A947" s="23">
        <f>COUNTIF(A!$A$2:$A$1001,"&lt;="&amp;A!A947)</f>
        <v>0</v>
      </c>
      <c r="B947" s="24">
        <v>946</v>
      </c>
      <c r="C947" s="29" t="e">
        <f t="array" ref="C947">INDEX(A!$A$2:$A$1001,MATCH(EF!B947,EF!$A$2:$A$1001,0))</f>
        <v>#N/A</v>
      </c>
      <c r="D947" s="29" t="e">
        <f t="array" ref="D947">INDEX(A!$B$2:$B$1001,MATCH(EF!C947,A!$A$2:$A$1001,0))</f>
        <v>#N/A</v>
      </c>
      <c r="E947" s="29" t="e">
        <f t="array" ref="E947">INDEX(A!$C$2:$C$1001,MATCH(EF!C947,A!$A$2:$A$1001,0))</f>
        <v>#N/A</v>
      </c>
      <c r="F947" s="29" t="e">
        <f t="array" ref="F947">INDEX(A!$D$2:$D$1001,MATCH(EF!C947,A!$A$2:$A$1001,0))</f>
        <v>#N/A</v>
      </c>
      <c r="G947" s="29" t="e">
        <f t="array" ref="G947">INDEX(A!$E$2:$E$1001,MATCH(EF!C947,A!$A$2:$A$1001,0))</f>
        <v>#N/A</v>
      </c>
      <c r="H947" s="29" t="e">
        <f t="array" ref="H947">INDEX(A!$F$2:$F$1001,MATCH(EF!C947,A!$A$2:$A$1001,0))</f>
        <v>#N/A</v>
      </c>
      <c r="I947" s="29" t="e">
        <f t="array" ref="I947">INDEX(A!$G$2:$G$1001,MATCH(EF!C947,A!$A$2:$A$1001,0))</f>
        <v>#N/A</v>
      </c>
      <c r="J947" s="29" t="e">
        <f t="array" ref="J947">INDEX(A!$H$2:$H$1001,MATCH(EF!C947,A!$A$2:$A$1001,0))</f>
        <v>#N/A</v>
      </c>
      <c r="K947" s="29" t="e">
        <f t="array" ref="K947">INDEX(A!$I$2:$I$1001,MATCH(EF!C947,A!$A$2:$A$1001,0))</f>
        <v>#N/A</v>
      </c>
      <c r="L947" s="29" t="e">
        <f t="array" ref="L947">INDEX(A!$J$2:$J$1001,MATCH(EF!C947,A!$A$2:$A$1001,0))</f>
        <v>#N/A</v>
      </c>
      <c r="M947" s="29" t="e">
        <f t="array" ref="M947">INDEX(A!$K$2:$K$1001,MATCH(EF!C947,A!$A$2:$A$1001,0))</f>
        <v>#N/A</v>
      </c>
      <c r="N947" s="29" t="e">
        <f t="array" ref="N947">INDEX(A!$L$2:$L$1001,MATCH(EF!C947,A!$A$2:$A$1001,0))</f>
        <v>#N/A</v>
      </c>
      <c r="O947" s="30" t="e">
        <f t="shared" si="6"/>
        <v>#N/A</v>
      </c>
      <c r="P947" s="30" t="e">
        <f t="shared" si="7"/>
        <v>#N/A</v>
      </c>
      <c r="Q947" s="30" t="e">
        <f t="array" ref="Q947">IF(O947="7",IF(P947="000","Sin región al ser un intermunicipal",INDEX(B!$C$2:$C$126,MATCH(EF!P947,B!$A$2:$A$126,0))),"Sin región al ser un ente Estatal")</f>
        <v>#N/A</v>
      </c>
      <c r="R947" s="31" t="e">
        <f t="array" ref="R947">IF(O947="7",IF(P947="000","N/A",INDEX(B!$D$2:$D$126,MATCH(EF!P947,B!$A$2:$A$126,0))),B!$D$127)</f>
        <v>#N/A</v>
      </c>
      <c r="S947" s="31" t="e">
        <f t="array" ref="S947">IF(O947="7",IF(P947="000","N/A",INDEX(B!$E$2:$E$126,MATCH(EF!P947,B!$A$2:$A$126,0))),B!$E$127)</f>
        <v>#N/A</v>
      </c>
    </row>
    <row r="948" spans="1:19" ht="15.75" customHeight="1">
      <c r="A948" s="23">
        <f>COUNTIF(A!$A$2:$A$1001,"&lt;="&amp;A!A948)</f>
        <v>0</v>
      </c>
      <c r="B948" s="24">
        <v>947</v>
      </c>
      <c r="C948" s="29" t="e">
        <f t="array" ref="C948">INDEX(A!$A$2:$A$1001,MATCH(EF!B948,EF!$A$2:$A$1001,0))</f>
        <v>#N/A</v>
      </c>
      <c r="D948" s="29" t="e">
        <f t="array" ref="D948">INDEX(A!$B$2:$B$1001,MATCH(EF!C948,A!$A$2:$A$1001,0))</f>
        <v>#N/A</v>
      </c>
      <c r="E948" s="29" t="e">
        <f t="array" ref="E948">INDEX(A!$C$2:$C$1001,MATCH(EF!C948,A!$A$2:$A$1001,0))</f>
        <v>#N/A</v>
      </c>
      <c r="F948" s="29" t="e">
        <f t="array" ref="F948">INDEX(A!$D$2:$D$1001,MATCH(EF!C948,A!$A$2:$A$1001,0))</f>
        <v>#N/A</v>
      </c>
      <c r="G948" s="29" t="e">
        <f t="array" ref="G948">INDEX(A!$E$2:$E$1001,MATCH(EF!C948,A!$A$2:$A$1001,0))</f>
        <v>#N/A</v>
      </c>
      <c r="H948" s="29" t="e">
        <f t="array" ref="H948">INDEX(A!$F$2:$F$1001,MATCH(EF!C948,A!$A$2:$A$1001,0))</f>
        <v>#N/A</v>
      </c>
      <c r="I948" s="29" t="e">
        <f t="array" ref="I948">INDEX(A!$G$2:$G$1001,MATCH(EF!C948,A!$A$2:$A$1001,0))</f>
        <v>#N/A</v>
      </c>
      <c r="J948" s="29" t="e">
        <f t="array" ref="J948">INDEX(A!$H$2:$H$1001,MATCH(EF!C948,A!$A$2:$A$1001,0))</f>
        <v>#N/A</v>
      </c>
      <c r="K948" s="29" t="e">
        <f t="array" ref="K948">INDEX(A!$I$2:$I$1001,MATCH(EF!C948,A!$A$2:$A$1001,0))</f>
        <v>#N/A</v>
      </c>
      <c r="L948" s="29" t="e">
        <f t="array" ref="L948">INDEX(A!$J$2:$J$1001,MATCH(EF!C948,A!$A$2:$A$1001,0))</f>
        <v>#N/A</v>
      </c>
      <c r="M948" s="29" t="e">
        <f t="array" ref="M948">INDEX(A!$K$2:$K$1001,MATCH(EF!C948,A!$A$2:$A$1001,0))</f>
        <v>#N/A</v>
      </c>
      <c r="N948" s="29" t="e">
        <f t="array" ref="N948">INDEX(A!$L$2:$L$1001,MATCH(EF!C948,A!$A$2:$A$1001,0))</f>
        <v>#N/A</v>
      </c>
      <c r="O948" s="30" t="e">
        <f t="shared" si="6"/>
        <v>#N/A</v>
      </c>
      <c r="P948" s="30" t="e">
        <f t="shared" si="7"/>
        <v>#N/A</v>
      </c>
      <c r="Q948" s="30" t="e">
        <f t="array" ref="Q948">IF(O948="7",IF(P948="000","Sin región al ser un intermunicipal",INDEX(B!$C$2:$C$126,MATCH(EF!P948,B!$A$2:$A$126,0))),"Sin región al ser un ente Estatal")</f>
        <v>#N/A</v>
      </c>
      <c r="R948" s="31" t="e">
        <f t="array" ref="R948">IF(O948="7",IF(P948="000","N/A",INDEX(B!$D$2:$D$126,MATCH(EF!P948,B!$A$2:$A$126,0))),B!$D$127)</f>
        <v>#N/A</v>
      </c>
      <c r="S948" s="31" t="e">
        <f t="array" ref="S948">IF(O948="7",IF(P948="000","N/A",INDEX(B!$E$2:$E$126,MATCH(EF!P948,B!$A$2:$A$126,0))),B!$E$127)</f>
        <v>#N/A</v>
      </c>
    </row>
    <row r="949" spans="1:19" ht="15.75" customHeight="1">
      <c r="A949" s="23">
        <f>COUNTIF(A!$A$2:$A$1001,"&lt;="&amp;A!A949)</f>
        <v>0</v>
      </c>
      <c r="B949" s="24">
        <v>948</v>
      </c>
      <c r="C949" s="29" t="e">
        <f t="array" ref="C949">INDEX(A!$A$2:$A$1001,MATCH(EF!B949,EF!$A$2:$A$1001,0))</f>
        <v>#N/A</v>
      </c>
      <c r="D949" s="29" t="e">
        <f t="array" ref="D949">INDEX(A!$B$2:$B$1001,MATCH(EF!C949,A!$A$2:$A$1001,0))</f>
        <v>#N/A</v>
      </c>
      <c r="E949" s="29" t="e">
        <f t="array" ref="E949">INDEX(A!$C$2:$C$1001,MATCH(EF!C949,A!$A$2:$A$1001,0))</f>
        <v>#N/A</v>
      </c>
      <c r="F949" s="29" t="e">
        <f t="array" ref="F949">INDEX(A!$D$2:$D$1001,MATCH(EF!C949,A!$A$2:$A$1001,0))</f>
        <v>#N/A</v>
      </c>
      <c r="G949" s="29" t="e">
        <f t="array" ref="G949">INDEX(A!$E$2:$E$1001,MATCH(EF!C949,A!$A$2:$A$1001,0))</f>
        <v>#N/A</v>
      </c>
      <c r="H949" s="29" t="e">
        <f t="array" ref="H949">INDEX(A!$F$2:$F$1001,MATCH(EF!C949,A!$A$2:$A$1001,0))</f>
        <v>#N/A</v>
      </c>
      <c r="I949" s="29" t="e">
        <f t="array" ref="I949">INDEX(A!$G$2:$G$1001,MATCH(EF!C949,A!$A$2:$A$1001,0))</f>
        <v>#N/A</v>
      </c>
      <c r="J949" s="29" t="e">
        <f t="array" ref="J949">INDEX(A!$H$2:$H$1001,MATCH(EF!C949,A!$A$2:$A$1001,0))</f>
        <v>#N/A</v>
      </c>
      <c r="K949" s="29" t="e">
        <f t="array" ref="K949">INDEX(A!$I$2:$I$1001,MATCH(EF!C949,A!$A$2:$A$1001,0))</f>
        <v>#N/A</v>
      </c>
      <c r="L949" s="29" t="e">
        <f t="array" ref="L949">INDEX(A!$J$2:$J$1001,MATCH(EF!C949,A!$A$2:$A$1001,0))</f>
        <v>#N/A</v>
      </c>
      <c r="M949" s="29" t="e">
        <f t="array" ref="M949">INDEX(A!$K$2:$K$1001,MATCH(EF!C949,A!$A$2:$A$1001,0))</f>
        <v>#N/A</v>
      </c>
      <c r="N949" s="29" t="e">
        <f t="array" ref="N949">INDEX(A!$L$2:$L$1001,MATCH(EF!C949,A!$A$2:$A$1001,0))</f>
        <v>#N/A</v>
      </c>
      <c r="O949" s="30" t="e">
        <f t="shared" si="6"/>
        <v>#N/A</v>
      </c>
      <c r="P949" s="30" t="e">
        <f t="shared" si="7"/>
        <v>#N/A</v>
      </c>
      <c r="Q949" s="30" t="e">
        <f t="array" ref="Q949">IF(O949="7",IF(P949="000","Sin región al ser un intermunicipal",INDEX(B!$C$2:$C$126,MATCH(EF!P949,B!$A$2:$A$126,0))),"Sin región al ser un ente Estatal")</f>
        <v>#N/A</v>
      </c>
      <c r="R949" s="31" t="e">
        <f t="array" ref="R949">IF(O949="7",IF(P949="000","N/A",INDEX(B!$D$2:$D$126,MATCH(EF!P949,B!$A$2:$A$126,0))),B!$D$127)</f>
        <v>#N/A</v>
      </c>
      <c r="S949" s="31" t="e">
        <f t="array" ref="S949">IF(O949="7",IF(P949="000","N/A",INDEX(B!$E$2:$E$126,MATCH(EF!P949,B!$A$2:$A$126,0))),B!$E$127)</f>
        <v>#N/A</v>
      </c>
    </row>
    <row r="950" spans="1:19" ht="15.75" customHeight="1">
      <c r="A950" s="23">
        <f>COUNTIF(A!$A$2:$A$1001,"&lt;="&amp;A!A950)</f>
        <v>0</v>
      </c>
      <c r="B950" s="24">
        <v>949</v>
      </c>
      <c r="C950" s="29" t="e">
        <f t="array" ref="C950">INDEX(A!$A$2:$A$1001,MATCH(EF!B950,EF!$A$2:$A$1001,0))</f>
        <v>#N/A</v>
      </c>
      <c r="D950" s="29" t="e">
        <f t="array" ref="D950">INDEX(A!$B$2:$B$1001,MATCH(EF!C950,A!$A$2:$A$1001,0))</f>
        <v>#N/A</v>
      </c>
      <c r="E950" s="29" t="e">
        <f t="array" ref="E950">INDEX(A!$C$2:$C$1001,MATCH(EF!C950,A!$A$2:$A$1001,0))</f>
        <v>#N/A</v>
      </c>
      <c r="F950" s="29" t="e">
        <f t="array" ref="F950">INDEX(A!$D$2:$D$1001,MATCH(EF!C950,A!$A$2:$A$1001,0))</f>
        <v>#N/A</v>
      </c>
      <c r="G950" s="29" t="e">
        <f t="array" ref="G950">INDEX(A!$E$2:$E$1001,MATCH(EF!C950,A!$A$2:$A$1001,0))</f>
        <v>#N/A</v>
      </c>
      <c r="H950" s="29" t="e">
        <f t="array" ref="H950">INDEX(A!$F$2:$F$1001,MATCH(EF!C950,A!$A$2:$A$1001,0))</f>
        <v>#N/A</v>
      </c>
      <c r="I950" s="29" t="e">
        <f t="array" ref="I950">INDEX(A!$G$2:$G$1001,MATCH(EF!C950,A!$A$2:$A$1001,0))</f>
        <v>#N/A</v>
      </c>
      <c r="J950" s="29" t="e">
        <f t="array" ref="J950">INDEX(A!$H$2:$H$1001,MATCH(EF!C950,A!$A$2:$A$1001,0))</f>
        <v>#N/A</v>
      </c>
      <c r="K950" s="29" t="e">
        <f t="array" ref="K950">INDEX(A!$I$2:$I$1001,MATCH(EF!C950,A!$A$2:$A$1001,0))</f>
        <v>#N/A</v>
      </c>
      <c r="L950" s="29" t="e">
        <f t="array" ref="L950">INDEX(A!$J$2:$J$1001,MATCH(EF!C950,A!$A$2:$A$1001,0))</f>
        <v>#N/A</v>
      </c>
      <c r="M950" s="29" t="e">
        <f t="array" ref="M950">INDEX(A!$K$2:$K$1001,MATCH(EF!C950,A!$A$2:$A$1001,0))</f>
        <v>#N/A</v>
      </c>
      <c r="N950" s="29" t="e">
        <f t="array" ref="N950">INDEX(A!$L$2:$L$1001,MATCH(EF!C950,A!$A$2:$A$1001,0))</f>
        <v>#N/A</v>
      </c>
      <c r="O950" s="30" t="e">
        <f t="shared" si="6"/>
        <v>#N/A</v>
      </c>
      <c r="P950" s="30" t="e">
        <f t="shared" si="7"/>
        <v>#N/A</v>
      </c>
      <c r="Q950" s="30" t="e">
        <f t="array" ref="Q950">IF(O950="7",IF(P950="000","Sin región al ser un intermunicipal",INDEX(B!$C$2:$C$126,MATCH(EF!P950,B!$A$2:$A$126,0))),"Sin región al ser un ente Estatal")</f>
        <v>#N/A</v>
      </c>
      <c r="R950" s="31" t="e">
        <f t="array" ref="R950">IF(O950="7",IF(P950="000","N/A",INDEX(B!$D$2:$D$126,MATCH(EF!P950,B!$A$2:$A$126,0))),B!$D$127)</f>
        <v>#N/A</v>
      </c>
      <c r="S950" s="31" t="e">
        <f t="array" ref="S950">IF(O950="7",IF(P950="000","N/A",INDEX(B!$E$2:$E$126,MATCH(EF!P950,B!$A$2:$A$126,0))),B!$E$127)</f>
        <v>#N/A</v>
      </c>
    </row>
    <row r="951" spans="1:19" ht="15.75" customHeight="1">
      <c r="A951" s="23">
        <f>COUNTIF(A!$A$2:$A$1001,"&lt;="&amp;A!A951)</f>
        <v>0</v>
      </c>
      <c r="B951" s="24">
        <v>950</v>
      </c>
      <c r="C951" s="29" t="e">
        <f t="array" ref="C951">INDEX(A!$A$2:$A$1001,MATCH(EF!B951,EF!$A$2:$A$1001,0))</f>
        <v>#N/A</v>
      </c>
      <c r="D951" s="29" t="e">
        <f t="array" ref="D951">INDEX(A!$B$2:$B$1001,MATCH(EF!C951,A!$A$2:$A$1001,0))</f>
        <v>#N/A</v>
      </c>
      <c r="E951" s="29" t="e">
        <f t="array" ref="E951">INDEX(A!$C$2:$C$1001,MATCH(EF!C951,A!$A$2:$A$1001,0))</f>
        <v>#N/A</v>
      </c>
      <c r="F951" s="29" t="e">
        <f t="array" ref="F951">INDEX(A!$D$2:$D$1001,MATCH(EF!C951,A!$A$2:$A$1001,0))</f>
        <v>#N/A</v>
      </c>
      <c r="G951" s="29" t="e">
        <f t="array" ref="G951">INDEX(A!$E$2:$E$1001,MATCH(EF!C951,A!$A$2:$A$1001,0))</f>
        <v>#N/A</v>
      </c>
      <c r="H951" s="29" t="e">
        <f t="array" ref="H951">INDEX(A!$F$2:$F$1001,MATCH(EF!C951,A!$A$2:$A$1001,0))</f>
        <v>#N/A</v>
      </c>
      <c r="I951" s="29" t="e">
        <f t="array" ref="I951">INDEX(A!$G$2:$G$1001,MATCH(EF!C951,A!$A$2:$A$1001,0))</f>
        <v>#N/A</v>
      </c>
      <c r="J951" s="29" t="e">
        <f t="array" ref="J951">INDEX(A!$H$2:$H$1001,MATCH(EF!C951,A!$A$2:$A$1001,0))</f>
        <v>#N/A</v>
      </c>
      <c r="K951" s="29" t="e">
        <f t="array" ref="K951">INDEX(A!$I$2:$I$1001,MATCH(EF!C951,A!$A$2:$A$1001,0))</f>
        <v>#N/A</v>
      </c>
      <c r="L951" s="29" t="e">
        <f t="array" ref="L951">INDEX(A!$J$2:$J$1001,MATCH(EF!C951,A!$A$2:$A$1001,0))</f>
        <v>#N/A</v>
      </c>
      <c r="M951" s="29" t="e">
        <f t="array" ref="M951">INDEX(A!$K$2:$K$1001,MATCH(EF!C951,A!$A$2:$A$1001,0))</f>
        <v>#N/A</v>
      </c>
      <c r="N951" s="29" t="e">
        <f t="array" ref="N951">INDEX(A!$L$2:$L$1001,MATCH(EF!C951,A!$A$2:$A$1001,0))</f>
        <v>#N/A</v>
      </c>
      <c r="O951" s="30" t="e">
        <f t="shared" si="6"/>
        <v>#N/A</v>
      </c>
      <c r="P951" s="30" t="e">
        <f t="shared" si="7"/>
        <v>#N/A</v>
      </c>
      <c r="Q951" s="30" t="e">
        <f t="array" ref="Q951">IF(O951="7",IF(P951="000","Sin región al ser un intermunicipal",INDEX(B!$C$2:$C$126,MATCH(EF!P951,B!$A$2:$A$126,0))),"Sin región al ser un ente Estatal")</f>
        <v>#N/A</v>
      </c>
      <c r="R951" s="31" t="e">
        <f t="array" ref="R951">IF(O951="7",IF(P951="000","N/A",INDEX(B!$D$2:$D$126,MATCH(EF!P951,B!$A$2:$A$126,0))),B!$D$127)</f>
        <v>#N/A</v>
      </c>
      <c r="S951" s="31" t="e">
        <f t="array" ref="S951">IF(O951="7",IF(P951="000","N/A",INDEX(B!$E$2:$E$126,MATCH(EF!P951,B!$A$2:$A$126,0))),B!$E$127)</f>
        <v>#N/A</v>
      </c>
    </row>
    <row r="952" spans="1:19" ht="15.75" customHeight="1">
      <c r="A952" s="23">
        <f>COUNTIF(A!$A$2:$A$1001,"&lt;="&amp;A!A952)</f>
        <v>0</v>
      </c>
      <c r="B952" s="24">
        <v>951</v>
      </c>
      <c r="C952" s="29" t="e">
        <f t="array" ref="C952">INDEX(A!$A$2:$A$1001,MATCH(EF!B952,EF!$A$2:$A$1001,0))</f>
        <v>#N/A</v>
      </c>
      <c r="D952" s="29" t="e">
        <f t="array" ref="D952">INDEX(A!$B$2:$B$1001,MATCH(EF!C952,A!$A$2:$A$1001,0))</f>
        <v>#N/A</v>
      </c>
      <c r="E952" s="29" t="e">
        <f t="array" ref="E952">INDEX(A!$C$2:$C$1001,MATCH(EF!C952,A!$A$2:$A$1001,0))</f>
        <v>#N/A</v>
      </c>
      <c r="F952" s="29" t="e">
        <f t="array" ref="F952">INDEX(A!$D$2:$D$1001,MATCH(EF!C952,A!$A$2:$A$1001,0))</f>
        <v>#N/A</v>
      </c>
      <c r="G952" s="29" t="e">
        <f t="array" ref="G952">INDEX(A!$E$2:$E$1001,MATCH(EF!C952,A!$A$2:$A$1001,0))</f>
        <v>#N/A</v>
      </c>
      <c r="H952" s="29" t="e">
        <f t="array" ref="H952">INDEX(A!$F$2:$F$1001,MATCH(EF!C952,A!$A$2:$A$1001,0))</f>
        <v>#N/A</v>
      </c>
      <c r="I952" s="29" t="e">
        <f t="array" ref="I952">INDEX(A!$G$2:$G$1001,MATCH(EF!C952,A!$A$2:$A$1001,0))</f>
        <v>#N/A</v>
      </c>
      <c r="J952" s="29" t="e">
        <f t="array" ref="J952">INDEX(A!$H$2:$H$1001,MATCH(EF!C952,A!$A$2:$A$1001,0))</f>
        <v>#N/A</v>
      </c>
      <c r="K952" s="29" t="e">
        <f t="array" ref="K952">INDEX(A!$I$2:$I$1001,MATCH(EF!C952,A!$A$2:$A$1001,0))</f>
        <v>#N/A</v>
      </c>
      <c r="L952" s="29" t="e">
        <f t="array" ref="L952">INDEX(A!$J$2:$J$1001,MATCH(EF!C952,A!$A$2:$A$1001,0))</f>
        <v>#N/A</v>
      </c>
      <c r="M952" s="29" t="e">
        <f t="array" ref="M952">INDEX(A!$K$2:$K$1001,MATCH(EF!C952,A!$A$2:$A$1001,0))</f>
        <v>#N/A</v>
      </c>
      <c r="N952" s="29" t="e">
        <f t="array" ref="N952">INDEX(A!$L$2:$L$1001,MATCH(EF!C952,A!$A$2:$A$1001,0))</f>
        <v>#N/A</v>
      </c>
      <c r="O952" s="30" t="e">
        <f t="shared" si="6"/>
        <v>#N/A</v>
      </c>
      <c r="P952" s="30" t="e">
        <f t="shared" si="7"/>
        <v>#N/A</v>
      </c>
      <c r="Q952" s="30" t="e">
        <f t="array" ref="Q952">IF(O952="7",IF(P952="000","Sin región al ser un intermunicipal",INDEX(B!$C$2:$C$126,MATCH(EF!P952,B!$A$2:$A$126,0))),"Sin región al ser un ente Estatal")</f>
        <v>#N/A</v>
      </c>
      <c r="R952" s="31" t="e">
        <f t="array" ref="R952">IF(O952="7",IF(P952="000","N/A",INDEX(B!$D$2:$D$126,MATCH(EF!P952,B!$A$2:$A$126,0))),B!$D$127)</f>
        <v>#N/A</v>
      </c>
      <c r="S952" s="31" t="e">
        <f t="array" ref="S952">IF(O952="7",IF(P952="000","N/A",INDEX(B!$E$2:$E$126,MATCH(EF!P952,B!$A$2:$A$126,0))),B!$E$127)</f>
        <v>#N/A</v>
      </c>
    </row>
    <row r="953" spans="1:19" ht="15.75" customHeight="1">
      <c r="A953" s="23">
        <f>COUNTIF(A!$A$2:$A$1001,"&lt;="&amp;A!A953)</f>
        <v>0</v>
      </c>
      <c r="B953" s="24">
        <v>952</v>
      </c>
      <c r="C953" s="29" t="e">
        <f t="array" ref="C953">INDEX(A!$A$2:$A$1001,MATCH(EF!B953,EF!$A$2:$A$1001,0))</f>
        <v>#N/A</v>
      </c>
      <c r="D953" s="29" t="e">
        <f t="array" ref="D953">INDEX(A!$B$2:$B$1001,MATCH(EF!C953,A!$A$2:$A$1001,0))</f>
        <v>#N/A</v>
      </c>
      <c r="E953" s="29" t="e">
        <f t="array" ref="E953">INDEX(A!$C$2:$C$1001,MATCH(EF!C953,A!$A$2:$A$1001,0))</f>
        <v>#N/A</v>
      </c>
      <c r="F953" s="29" t="e">
        <f t="array" ref="F953">INDEX(A!$D$2:$D$1001,MATCH(EF!C953,A!$A$2:$A$1001,0))</f>
        <v>#N/A</v>
      </c>
      <c r="G953" s="29" t="e">
        <f t="array" ref="G953">INDEX(A!$E$2:$E$1001,MATCH(EF!C953,A!$A$2:$A$1001,0))</f>
        <v>#N/A</v>
      </c>
      <c r="H953" s="29" t="e">
        <f t="array" ref="H953">INDEX(A!$F$2:$F$1001,MATCH(EF!C953,A!$A$2:$A$1001,0))</f>
        <v>#N/A</v>
      </c>
      <c r="I953" s="29" t="e">
        <f t="array" ref="I953">INDEX(A!$G$2:$G$1001,MATCH(EF!C953,A!$A$2:$A$1001,0))</f>
        <v>#N/A</v>
      </c>
      <c r="J953" s="29" t="e">
        <f t="array" ref="J953">INDEX(A!$H$2:$H$1001,MATCH(EF!C953,A!$A$2:$A$1001,0))</f>
        <v>#N/A</v>
      </c>
      <c r="K953" s="29" t="e">
        <f t="array" ref="K953">INDEX(A!$I$2:$I$1001,MATCH(EF!C953,A!$A$2:$A$1001,0))</f>
        <v>#N/A</v>
      </c>
      <c r="L953" s="29" t="e">
        <f t="array" ref="L953">INDEX(A!$J$2:$J$1001,MATCH(EF!C953,A!$A$2:$A$1001,0))</f>
        <v>#N/A</v>
      </c>
      <c r="M953" s="29" t="e">
        <f t="array" ref="M953">INDEX(A!$K$2:$K$1001,MATCH(EF!C953,A!$A$2:$A$1001,0))</f>
        <v>#N/A</v>
      </c>
      <c r="N953" s="29" t="e">
        <f t="array" ref="N953">INDEX(A!$L$2:$L$1001,MATCH(EF!C953,A!$A$2:$A$1001,0))</f>
        <v>#N/A</v>
      </c>
      <c r="O953" s="30" t="e">
        <f t="shared" si="6"/>
        <v>#N/A</v>
      </c>
      <c r="P953" s="30" t="e">
        <f t="shared" si="7"/>
        <v>#N/A</v>
      </c>
      <c r="Q953" s="30" t="e">
        <f t="array" ref="Q953">IF(O953="7",IF(P953="000","Sin región al ser un intermunicipal",INDEX(B!$C$2:$C$126,MATCH(EF!P953,B!$A$2:$A$126,0))),"Sin región al ser un ente Estatal")</f>
        <v>#N/A</v>
      </c>
      <c r="R953" s="31" t="e">
        <f t="array" ref="R953">IF(O953="7",IF(P953="000","N/A",INDEX(B!$D$2:$D$126,MATCH(EF!P953,B!$A$2:$A$126,0))),B!$D$127)</f>
        <v>#N/A</v>
      </c>
      <c r="S953" s="31" t="e">
        <f t="array" ref="S953">IF(O953="7",IF(P953="000","N/A",INDEX(B!$E$2:$E$126,MATCH(EF!P953,B!$A$2:$A$126,0))),B!$E$127)</f>
        <v>#N/A</v>
      </c>
    </row>
    <row r="954" spans="1:19" ht="15.75" customHeight="1">
      <c r="A954" s="23">
        <f>COUNTIF(A!$A$2:$A$1001,"&lt;="&amp;A!A954)</f>
        <v>0</v>
      </c>
      <c r="B954" s="24">
        <v>953</v>
      </c>
      <c r="C954" s="29" t="e">
        <f t="array" ref="C954">INDEX(A!$A$2:$A$1001,MATCH(EF!B954,EF!$A$2:$A$1001,0))</f>
        <v>#N/A</v>
      </c>
      <c r="D954" s="29" t="e">
        <f t="array" ref="D954">INDEX(A!$B$2:$B$1001,MATCH(EF!C954,A!$A$2:$A$1001,0))</f>
        <v>#N/A</v>
      </c>
      <c r="E954" s="29" t="e">
        <f t="array" ref="E954">INDEX(A!$C$2:$C$1001,MATCH(EF!C954,A!$A$2:$A$1001,0))</f>
        <v>#N/A</v>
      </c>
      <c r="F954" s="29" t="e">
        <f t="array" ref="F954">INDEX(A!$D$2:$D$1001,MATCH(EF!C954,A!$A$2:$A$1001,0))</f>
        <v>#N/A</v>
      </c>
      <c r="G954" s="29" t="e">
        <f t="array" ref="G954">INDEX(A!$E$2:$E$1001,MATCH(EF!C954,A!$A$2:$A$1001,0))</f>
        <v>#N/A</v>
      </c>
      <c r="H954" s="29" t="e">
        <f t="array" ref="H954">INDEX(A!$F$2:$F$1001,MATCH(EF!C954,A!$A$2:$A$1001,0))</f>
        <v>#N/A</v>
      </c>
      <c r="I954" s="29" t="e">
        <f t="array" ref="I954">INDEX(A!$G$2:$G$1001,MATCH(EF!C954,A!$A$2:$A$1001,0))</f>
        <v>#N/A</v>
      </c>
      <c r="J954" s="29" t="e">
        <f t="array" ref="J954">INDEX(A!$H$2:$H$1001,MATCH(EF!C954,A!$A$2:$A$1001,0))</f>
        <v>#N/A</v>
      </c>
      <c r="K954" s="29" t="e">
        <f t="array" ref="K954">INDEX(A!$I$2:$I$1001,MATCH(EF!C954,A!$A$2:$A$1001,0))</f>
        <v>#N/A</v>
      </c>
      <c r="L954" s="29" t="e">
        <f t="array" ref="L954">INDEX(A!$J$2:$J$1001,MATCH(EF!C954,A!$A$2:$A$1001,0))</f>
        <v>#N/A</v>
      </c>
      <c r="M954" s="29" t="e">
        <f t="array" ref="M954">INDEX(A!$K$2:$K$1001,MATCH(EF!C954,A!$A$2:$A$1001,0))</f>
        <v>#N/A</v>
      </c>
      <c r="N954" s="29" t="e">
        <f t="array" ref="N954">INDEX(A!$L$2:$L$1001,MATCH(EF!C954,A!$A$2:$A$1001,0))</f>
        <v>#N/A</v>
      </c>
      <c r="O954" s="30" t="e">
        <f t="shared" si="6"/>
        <v>#N/A</v>
      </c>
      <c r="P954" s="30" t="e">
        <f t="shared" si="7"/>
        <v>#N/A</v>
      </c>
      <c r="Q954" s="30" t="e">
        <f t="array" ref="Q954">IF(O954="7",IF(P954="000","Sin región al ser un intermunicipal",INDEX(B!$C$2:$C$126,MATCH(EF!P954,B!$A$2:$A$126,0))),"Sin región al ser un ente Estatal")</f>
        <v>#N/A</v>
      </c>
      <c r="R954" s="31" t="e">
        <f t="array" ref="R954">IF(O954="7",IF(P954="000","N/A",INDEX(B!$D$2:$D$126,MATCH(EF!P954,B!$A$2:$A$126,0))),B!$D$127)</f>
        <v>#N/A</v>
      </c>
      <c r="S954" s="31" t="e">
        <f t="array" ref="S954">IF(O954="7",IF(P954="000","N/A",INDEX(B!$E$2:$E$126,MATCH(EF!P954,B!$A$2:$A$126,0))),B!$E$127)</f>
        <v>#N/A</v>
      </c>
    </row>
    <row r="955" spans="1:19" ht="15.75" customHeight="1">
      <c r="A955" s="23">
        <f>COUNTIF(A!$A$2:$A$1001,"&lt;="&amp;A!A955)</f>
        <v>0</v>
      </c>
      <c r="B955" s="24">
        <v>954</v>
      </c>
      <c r="C955" s="29" t="e">
        <f t="array" ref="C955">INDEX(A!$A$2:$A$1001,MATCH(EF!B955,EF!$A$2:$A$1001,0))</f>
        <v>#N/A</v>
      </c>
      <c r="D955" s="29" t="e">
        <f t="array" ref="D955">INDEX(A!$B$2:$B$1001,MATCH(EF!C955,A!$A$2:$A$1001,0))</f>
        <v>#N/A</v>
      </c>
      <c r="E955" s="29" t="e">
        <f t="array" ref="E955">INDEX(A!$C$2:$C$1001,MATCH(EF!C955,A!$A$2:$A$1001,0))</f>
        <v>#N/A</v>
      </c>
      <c r="F955" s="29" t="e">
        <f t="array" ref="F955">INDEX(A!$D$2:$D$1001,MATCH(EF!C955,A!$A$2:$A$1001,0))</f>
        <v>#N/A</v>
      </c>
      <c r="G955" s="29" t="e">
        <f t="array" ref="G955">INDEX(A!$E$2:$E$1001,MATCH(EF!C955,A!$A$2:$A$1001,0))</f>
        <v>#N/A</v>
      </c>
      <c r="H955" s="29" t="e">
        <f t="array" ref="H955">INDEX(A!$F$2:$F$1001,MATCH(EF!C955,A!$A$2:$A$1001,0))</f>
        <v>#N/A</v>
      </c>
      <c r="I955" s="29" t="e">
        <f t="array" ref="I955">INDEX(A!$G$2:$G$1001,MATCH(EF!C955,A!$A$2:$A$1001,0))</f>
        <v>#N/A</v>
      </c>
      <c r="J955" s="29" t="e">
        <f t="array" ref="J955">INDEX(A!$H$2:$H$1001,MATCH(EF!C955,A!$A$2:$A$1001,0))</f>
        <v>#N/A</v>
      </c>
      <c r="K955" s="29" t="e">
        <f t="array" ref="K955">INDEX(A!$I$2:$I$1001,MATCH(EF!C955,A!$A$2:$A$1001,0))</f>
        <v>#N/A</v>
      </c>
      <c r="L955" s="29" t="e">
        <f t="array" ref="L955">INDEX(A!$J$2:$J$1001,MATCH(EF!C955,A!$A$2:$A$1001,0))</f>
        <v>#N/A</v>
      </c>
      <c r="M955" s="29" t="e">
        <f t="array" ref="M955">INDEX(A!$K$2:$K$1001,MATCH(EF!C955,A!$A$2:$A$1001,0))</f>
        <v>#N/A</v>
      </c>
      <c r="N955" s="29" t="e">
        <f t="array" ref="N955">INDEX(A!$L$2:$L$1001,MATCH(EF!C955,A!$A$2:$A$1001,0))</f>
        <v>#N/A</v>
      </c>
      <c r="O955" s="30" t="e">
        <f t="shared" si="6"/>
        <v>#N/A</v>
      </c>
      <c r="P955" s="30" t="e">
        <f t="shared" si="7"/>
        <v>#N/A</v>
      </c>
      <c r="Q955" s="30" t="e">
        <f t="array" ref="Q955">IF(O955="7",IF(P955="000","Sin región al ser un intermunicipal",INDEX(B!$C$2:$C$126,MATCH(EF!P955,B!$A$2:$A$126,0))),"Sin región al ser un ente Estatal")</f>
        <v>#N/A</v>
      </c>
      <c r="R955" s="31" t="e">
        <f t="array" ref="R955">IF(O955="7",IF(P955="000","N/A",INDEX(B!$D$2:$D$126,MATCH(EF!P955,B!$A$2:$A$126,0))),B!$D$127)</f>
        <v>#N/A</v>
      </c>
      <c r="S955" s="31" t="e">
        <f t="array" ref="S955">IF(O955="7",IF(P955="000","N/A",INDEX(B!$E$2:$E$126,MATCH(EF!P955,B!$A$2:$A$126,0))),B!$E$127)</f>
        <v>#N/A</v>
      </c>
    </row>
    <row r="956" spans="1:19" ht="15.75" customHeight="1">
      <c r="A956" s="23">
        <f>COUNTIF(A!$A$2:$A$1001,"&lt;="&amp;A!A956)</f>
        <v>0</v>
      </c>
      <c r="B956" s="24">
        <v>955</v>
      </c>
      <c r="C956" s="29" t="e">
        <f t="array" ref="C956">INDEX(A!$A$2:$A$1001,MATCH(EF!B956,EF!$A$2:$A$1001,0))</f>
        <v>#N/A</v>
      </c>
      <c r="D956" s="29" t="e">
        <f t="array" ref="D956">INDEX(A!$B$2:$B$1001,MATCH(EF!C956,A!$A$2:$A$1001,0))</f>
        <v>#N/A</v>
      </c>
      <c r="E956" s="29" t="e">
        <f t="array" ref="E956">INDEX(A!$C$2:$C$1001,MATCH(EF!C956,A!$A$2:$A$1001,0))</f>
        <v>#N/A</v>
      </c>
      <c r="F956" s="29" t="e">
        <f t="array" ref="F956">INDEX(A!$D$2:$D$1001,MATCH(EF!C956,A!$A$2:$A$1001,0))</f>
        <v>#N/A</v>
      </c>
      <c r="G956" s="29" t="e">
        <f t="array" ref="G956">INDEX(A!$E$2:$E$1001,MATCH(EF!C956,A!$A$2:$A$1001,0))</f>
        <v>#N/A</v>
      </c>
      <c r="H956" s="29" t="e">
        <f t="array" ref="H956">INDEX(A!$F$2:$F$1001,MATCH(EF!C956,A!$A$2:$A$1001,0))</f>
        <v>#N/A</v>
      </c>
      <c r="I956" s="29" t="e">
        <f t="array" ref="I956">INDEX(A!$G$2:$G$1001,MATCH(EF!C956,A!$A$2:$A$1001,0))</f>
        <v>#N/A</v>
      </c>
      <c r="J956" s="29" t="e">
        <f t="array" ref="J956">INDEX(A!$H$2:$H$1001,MATCH(EF!C956,A!$A$2:$A$1001,0))</f>
        <v>#N/A</v>
      </c>
      <c r="K956" s="29" t="e">
        <f t="array" ref="K956">INDEX(A!$I$2:$I$1001,MATCH(EF!C956,A!$A$2:$A$1001,0))</f>
        <v>#N/A</v>
      </c>
      <c r="L956" s="29" t="e">
        <f t="array" ref="L956">INDEX(A!$J$2:$J$1001,MATCH(EF!C956,A!$A$2:$A$1001,0))</f>
        <v>#N/A</v>
      </c>
      <c r="M956" s="29" t="e">
        <f t="array" ref="M956">INDEX(A!$K$2:$K$1001,MATCH(EF!C956,A!$A$2:$A$1001,0))</f>
        <v>#N/A</v>
      </c>
      <c r="N956" s="29" t="e">
        <f t="array" ref="N956">INDEX(A!$L$2:$L$1001,MATCH(EF!C956,A!$A$2:$A$1001,0))</f>
        <v>#N/A</v>
      </c>
      <c r="O956" s="30" t="e">
        <f t="shared" si="6"/>
        <v>#N/A</v>
      </c>
      <c r="P956" s="30" t="e">
        <f t="shared" si="7"/>
        <v>#N/A</v>
      </c>
      <c r="Q956" s="30" t="e">
        <f t="array" ref="Q956">IF(O956="7",IF(P956="000","Sin región al ser un intermunicipal",INDEX(B!$C$2:$C$126,MATCH(EF!P956,B!$A$2:$A$126,0))),"Sin región al ser un ente Estatal")</f>
        <v>#N/A</v>
      </c>
      <c r="R956" s="31" t="e">
        <f t="array" ref="R956">IF(O956="7",IF(P956="000","N/A",INDEX(B!$D$2:$D$126,MATCH(EF!P956,B!$A$2:$A$126,0))),B!$D$127)</f>
        <v>#N/A</v>
      </c>
      <c r="S956" s="31" t="e">
        <f t="array" ref="S956">IF(O956="7",IF(P956="000","N/A",INDEX(B!$E$2:$E$126,MATCH(EF!P956,B!$A$2:$A$126,0))),B!$E$127)</f>
        <v>#N/A</v>
      </c>
    </row>
    <row r="957" spans="1:19" ht="15.75" customHeight="1">
      <c r="A957" s="23">
        <f>COUNTIF(A!$A$2:$A$1001,"&lt;="&amp;A!A957)</f>
        <v>0</v>
      </c>
      <c r="B957" s="24">
        <v>956</v>
      </c>
      <c r="C957" s="29" t="e">
        <f t="array" ref="C957">INDEX(A!$A$2:$A$1001,MATCH(EF!B957,EF!$A$2:$A$1001,0))</f>
        <v>#N/A</v>
      </c>
      <c r="D957" s="29" t="e">
        <f t="array" ref="D957">INDEX(A!$B$2:$B$1001,MATCH(EF!C957,A!$A$2:$A$1001,0))</f>
        <v>#N/A</v>
      </c>
      <c r="E957" s="29" t="e">
        <f t="array" ref="E957">INDEX(A!$C$2:$C$1001,MATCH(EF!C957,A!$A$2:$A$1001,0))</f>
        <v>#N/A</v>
      </c>
      <c r="F957" s="29" t="e">
        <f t="array" ref="F957">INDEX(A!$D$2:$D$1001,MATCH(EF!C957,A!$A$2:$A$1001,0))</f>
        <v>#N/A</v>
      </c>
      <c r="G957" s="29" t="e">
        <f t="array" ref="G957">INDEX(A!$E$2:$E$1001,MATCH(EF!C957,A!$A$2:$A$1001,0))</f>
        <v>#N/A</v>
      </c>
      <c r="H957" s="29" t="e">
        <f t="array" ref="H957">INDEX(A!$F$2:$F$1001,MATCH(EF!C957,A!$A$2:$A$1001,0))</f>
        <v>#N/A</v>
      </c>
      <c r="I957" s="29" t="e">
        <f t="array" ref="I957">INDEX(A!$G$2:$G$1001,MATCH(EF!C957,A!$A$2:$A$1001,0))</f>
        <v>#N/A</v>
      </c>
      <c r="J957" s="29" t="e">
        <f t="array" ref="J957">INDEX(A!$H$2:$H$1001,MATCH(EF!C957,A!$A$2:$A$1001,0))</f>
        <v>#N/A</v>
      </c>
      <c r="K957" s="29" t="e">
        <f t="array" ref="K957">INDEX(A!$I$2:$I$1001,MATCH(EF!C957,A!$A$2:$A$1001,0))</f>
        <v>#N/A</v>
      </c>
      <c r="L957" s="29" t="e">
        <f t="array" ref="L957">INDEX(A!$J$2:$J$1001,MATCH(EF!C957,A!$A$2:$A$1001,0))</f>
        <v>#N/A</v>
      </c>
      <c r="M957" s="29" t="e">
        <f t="array" ref="M957">INDEX(A!$K$2:$K$1001,MATCH(EF!C957,A!$A$2:$A$1001,0))</f>
        <v>#N/A</v>
      </c>
      <c r="N957" s="29" t="e">
        <f t="array" ref="N957">INDEX(A!$L$2:$L$1001,MATCH(EF!C957,A!$A$2:$A$1001,0))</f>
        <v>#N/A</v>
      </c>
      <c r="O957" s="30" t="e">
        <f t="shared" si="6"/>
        <v>#N/A</v>
      </c>
      <c r="P957" s="30" t="e">
        <f t="shared" si="7"/>
        <v>#N/A</v>
      </c>
      <c r="Q957" s="30" t="e">
        <f t="array" ref="Q957">IF(O957="7",IF(P957="000","Sin región al ser un intermunicipal",INDEX(B!$C$2:$C$126,MATCH(EF!P957,B!$A$2:$A$126,0))),"Sin región al ser un ente Estatal")</f>
        <v>#N/A</v>
      </c>
      <c r="R957" s="31" t="e">
        <f t="array" ref="R957">IF(O957="7",IF(P957="000","N/A",INDEX(B!$D$2:$D$126,MATCH(EF!P957,B!$A$2:$A$126,0))),B!$D$127)</f>
        <v>#N/A</v>
      </c>
      <c r="S957" s="31" t="e">
        <f t="array" ref="S957">IF(O957="7",IF(P957="000","N/A",INDEX(B!$E$2:$E$126,MATCH(EF!P957,B!$A$2:$A$126,0))),B!$E$127)</f>
        <v>#N/A</v>
      </c>
    </row>
    <row r="958" spans="1:19" ht="15.75" customHeight="1">
      <c r="A958" s="23">
        <f>COUNTIF(A!$A$2:$A$1001,"&lt;="&amp;A!A958)</f>
        <v>0</v>
      </c>
      <c r="B958" s="24">
        <v>957</v>
      </c>
      <c r="C958" s="29" t="e">
        <f t="array" ref="C958">INDEX(A!$A$2:$A$1001,MATCH(EF!B958,EF!$A$2:$A$1001,0))</f>
        <v>#N/A</v>
      </c>
      <c r="D958" s="29" t="e">
        <f t="array" ref="D958">INDEX(A!$B$2:$B$1001,MATCH(EF!C958,A!$A$2:$A$1001,0))</f>
        <v>#N/A</v>
      </c>
      <c r="E958" s="29" t="e">
        <f t="array" ref="E958">INDEX(A!$C$2:$C$1001,MATCH(EF!C958,A!$A$2:$A$1001,0))</f>
        <v>#N/A</v>
      </c>
      <c r="F958" s="29" t="e">
        <f t="array" ref="F958">INDEX(A!$D$2:$D$1001,MATCH(EF!C958,A!$A$2:$A$1001,0))</f>
        <v>#N/A</v>
      </c>
      <c r="G958" s="29" t="e">
        <f t="array" ref="G958">INDEX(A!$E$2:$E$1001,MATCH(EF!C958,A!$A$2:$A$1001,0))</f>
        <v>#N/A</v>
      </c>
      <c r="H958" s="29" t="e">
        <f t="array" ref="H958">INDEX(A!$F$2:$F$1001,MATCH(EF!C958,A!$A$2:$A$1001,0))</f>
        <v>#N/A</v>
      </c>
      <c r="I958" s="29" t="e">
        <f t="array" ref="I958">INDEX(A!$G$2:$G$1001,MATCH(EF!C958,A!$A$2:$A$1001,0))</f>
        <v>#N/A</v>
      </c>
      <c r="J958" s="29" t="e">
        <f t="array" ref="J958">INDEX(A!$H$2:$H$1001,MATCH(EF!C958,A!$A$2:$A$1001,0))</f>
        <v>#N/A</v>
      </c>
      <c r="K958" s="29" t="e">
        <f t="array" ref="K958">INDEX(A!$I$2:$I$1001,MATCH(EF!C958,A!$A$2:$A$1001,0))</f>
        <v>#N/A</v>
      </c>
      <c r="L958" s="29" t="e">
        <f t="array" ref="L958">INDEX(A!$J$2:$J$1001,MATCH(EF!C958,A!$A$2:$A$1001,0))</f>
        <v>#N/A</v>
      </c>
      <c r="M958" s="29" t="e">
        <f t="array" ref="M958">INDEX(A!$K$2:$K$1001,MATCH(EF!C958,A!$A$2:$A$1001,0))</f>
        <v>#N/A</v>
      </c>
      <c r="N958" s="29" t="e">
        <f t="array" ref="N958">INDEX(A!$L$2:$L$1001,MATCH(EF!C958,A!$A$2:$A$1001,0))</f>
        <v>#N/A</v>
      </c>
      <c r="O958" s="30" t="e">
        <f t="shared" si="6"/>
        <v>#N/A</v>
      </c>
      <c r="P958" s="30" t="e">
        <f t="shared" si="7"/>
        <v>#N/A</v>
      </c>
      <c r="Q958" s="30" t="e">
        <f t="array" ref="Q958">IF(O958="7",IF(P958="000","Sin región al ser un intermunicipal",INDEX(B!$C$2:$C$126,MATCH(EF!P958,B!$A$2:$A$126,0))),"Sin región al ser un ente Estatal")</f>
        <v>#N/A</v>
      </c>
      <c r="R958" s="31" t="e">
        <f t="array" ref="R958">IF(O958="7",IF(P958="000","N/A",INDEX(B!$D$2:$D$126,MATCH(EF!P958,B!$A$2:$A$126,0))),B!$D$127)</f>
        <v>#N/A</v>
      </c>
      <c r="S958" s="31" t="e">
        <f t="array" ref="S958">IF(O958="7",IF(P958="000","N/A",INDEX(B!$E$2:$E$126,MATCH(EF!P958,B!$A$2:$A$126,0))),B!$E$127)</f>
        <v>#N/A</v>
      </c>
    </row>
    <row r="959" spans="1:19" ht="15.75" customHeight="1">
      <c r="A959" s="23">
        <f>COUNTIF(A!$A$2:$A$1001,"&lt;="&amp;A!A959)</f>
        <v>0</v>
      </c>
      <c r="B959" s="24">
        <v>958</v>
      </c>
      <c r="C959" s="29" t="e">
        <f t="array" ref="C959">INDEX(A!$A$2:$A$1001,MATCH(EF!B959,EF!$A$2:$A$1001,0))</f>
        <v>#N/A</v>
      </c>
      <c r="D959" s="29" t="e">
        <f t="array" ref="D959">INDEX(A!$B$2:$B$1001,MATCH(EF!C959,A!$A$2:$A$1001,0))</f>
        <v>#N/A</v>
      </c>
      <c r="E959" s="29" t="e">
        <f t="array" ref="E959">INDEX(A!$C$2:$C$1001,MATCH(EF!C959,A!$A$2:$A$1001,0))</f>
        <v>#N/A</v>
      </c>
      <c r="F959" s="29" t="e">
        <f t="array" ref="F959">INDEX(A!$D$2:$D$1001,MATCH(EF!C959,A!$A$2:$A$1001,0))</f>
        <v>#N/A</v>
      </c>
      <c r="G959" s="29" t="e">
        <f t="array" ref="G959">INDEX(A!$E$2:$E$1001,MATCH(EF!C959,A!$A$2:$A$1001,0))</f>
        <v>#N/A</v>
      </c>
      <c r="H959" s="29" t="e">
        <f t="array" ref="H959">INDEX(A!$F$2:$F$1001,MATCH(EF!C959,A!$A$2:$A$1001,0))</f>
        <v>#N/A</v>
      </c>
      <c r="I959" s="29" t="e">
        <f t="array" ref="I959">INDEX(A!$G$2:$G$1001,MATCH(EF!C959,A!$A$2:$A$1001,0))</f>
        <v>#N/A</v>
      </c>
      <c r="J959" s="29" t="e">
        <f t="array" ref="J959">INDEX(A!$H$2:$H$1001,MATCH(EF!C959,A!$A$2:$A$1001,0))</f>
        <v>#N/A</v>
      </c>
      <c r="K959" s="29" t="e">
        <f t="array" ref="K959">INDEX(A!$I$2:$I$1001,MATCH(EF!C959,A!$A$2:$A$1001,0))</f>
        <v>#N/A</v>
      </c>
      <c r="L959" s="29" t="e">
        <f t="array" ref="L959">INDEX(A!$J$2:$J$1001,MATCH(EF!C959,A!$A$2:$A$1001,0))</f>
        <v>#N/A</v>
      </c>
      <c r="M959" s="29" t="e">
        <f t="array" ref="M959">INDEX(A!$K$2:$K$1001,MATCH(EF!C959,A!$A$2:$A$1001,0))</f>
        <v>#N/A</v>
      </c>
      <c r="N959" s="29" t="e">
        <f t="array" ref="N959">INDEX(A!$L$2:$L$1001,MATCH(EF!C959,A!$A$2:$A$1001,0))</f>
        <v>#N/A</v>
      </c>
      <c r="O959" s="30" t="e">
        <f t="shared" si="6"/>
        <v>#N/A</v>
      </c>
      <c r="P959" s="30" t="e">
        <f t="shared" si="7"/>
        <v>#N/A</v>
      </c>
      <c r="Q959" s="30" t="e">
        <f t="array" ref="Q959">IF(O959="7",IF(P959="000","Sin región al ser un intermunicipal",INDEX(B!$C$2:$C$126,MATCH(EF!P959,B!$A$2:$A$126,0))),"Sin región al ser un ente Estatal")</f>
        <v>#N/A</v>
      </c>
      <c r="R959" s="31" t="e">
        <f t="array" ref="R959">IF(O959="7",IF(P959="000","N/A",INDEX(B!$D$2:$D$126,MATCH(EF!P959,B!$A$2:$A$126,0))),B!$D$127)</f>
        <v>#N/A</v>
      </c>
      <c r="S959" s="31" t="e">
        <f t="array" ref="S959">IF(O959="7",IF(P959="000","N/A",INDEX(B!$E$2:$E$126,MATCH(EF!P959,B!$A$2:$A$126,0))),B!$E$127)</f>
        <v>#N/A</v>
      </c>
    </row>
    <row r="960" spans="1:19" ht="15.75" customHeight="1">
      <c r="A960" s="23">
        <f>COUNTIF(A!$A$2:$A$1001,"&lt;="&amp;A!A960)</f>
        <v>0</v>
      </c>
      <c r="B960" s="24">
        <v>959</v>
      </c>
      <c r="C960" s="29" t="e">
        <f t="array" ref="C960">INDEX(A!$A$2:$A$1001,MATCH(EF!B960,EF!$A$2:$A$1001,0))</f>
        <v>#N/A</v>
      </c>
      <c r="D960" s="29" t="e">
        <f t="array" ref="D960">INDEX(A!$B$2:$B$1001,MATCH(EF!C960,A!$A$2:$A$1001,0))</f>
        <v>#N/A</v>
      </c>
      <c r="E960" s="29" t="e">
        <f t="array" ref="E960">INDEX(A!$C$2:$C$1001,MATCH(EF!C960,A!$A$2:$A$1001,0))</f>
        <v>#N/A</v>
      </c>
      <c r="F960" s="29" t="e">
        <f t="array" ref="F960">INDEX(A!$D$2:$D$1001,MATCH(EF!C960,A!$A$2:$A$1001,0))</f>
        <v>#N/A</v>
      </c>
      <c r="G960" s="29" t="e">
        <f t="array" ref="G960">INDEX(A!$E$2:$E$1001,MATCH(EF!C960,A!$A$2:$A$1001,0))</f>
        <v>#N/A</v>
      </c>
      <c r="H960" s="29" t="e">
        <f t="array" ref="H960">INDEX(A!$F$2:$F$1001,MATCH(EF!C960,A!$A$2:$A$1001,0))</f>
        <v>#N/A</v>
      </c>
      <c r="I960" s="29" t="e">
        <f t="array" ref="I960">INDEX(A!$G$2:$G$1001,MATCH(EF!C960,A!$A$2:$A$1001,0))</f>
        <v>#N/A</v>
      </c>
      <c r="J960" s="29" t="e">
        <f t="array" ref="J960">INDEX(A!$H$2:$H$1001,MATCH(EF!C960,A!$A$2:$A$1001,0))</f>
        <v>#N/A</v>
      </c>
      <c r="K960" s="29" t="e">
        <f t="array" ref="K960">INDEX(A!$I$2:$I$1001,MATCH(EF!C960,A!$A$2:$A$1001,0))</f>
        <v>#N/A</v>
      </c>
      <c r="L960" s="29" t="e">
        <f t="array" ref="L960">INDEX(A!$J$2:$J$1001,MATCH(EF!C960,A!$A$2:$A$1001,0))</f>
        <v>#N/A</v>
      </c>
      <c r="M960" s="29" t="e">
        <f t="array" ref="M960">INDEX(A!$K$2:$K$1001,MATCH(EF!C960,A!$A$2:$A$1001,0))</f>
        <v>#N/A</v>
      </c>
      <c r="N960" s="29" t="e">
        <f t="array" ref="N960">INDEX(A!$L$2:$L$1001,MATCH(EF!C960,A!$A$2:$A$1001,0))</f>
        <v>#N/A</v>
      </c>
      <c r="O960" s="30" t="e">
        <f t="shared" si="6"/>
        <v>#N/A</v>
      </c>
      <c r="P960" s="30" t="e">
        <f t="shared" si="7"/>
        <v>#N/A</v>
      </c>
      <c r="Q960" s="30" t="e">
        <f t="array" ref="Q960">IF(O960="7",IF(P960="000","Sin región al ser un intermunicipal",INDEX(B!$C$2:$C$126,MATCH(EF!P960,B!$A$2:$A$126,0))),"Sin región al ser un ente Estatal")</f>
        <v>#N/A</v>
      </c>
      <c r="R960" s="31" t="e">
        <f t="array" ref="R960">IF(O960="7",IF(P960="000","N/A",INDEX(B!$D$2:$D$126,MATCH(EF!P960,B!$A$2:$A$126,0))),B!$D$127)</f>
        <v>#N/A</v>
      </c>
      <c r="S960" s="31" t="e">
        <f t="array" ref="S960">IF(O960="7",IF(P960="000","N/A",INDEX(B!$E$2:$E$126,MATCH(EF!P960,B!$A$2:$A$126,0))),B!$E$127)</f>
        <v>#N/A</v>
      </c>
    </row>
    <row r="961" spans="1:19" ht="15.75" customHeight="1">
      <c r="A961" s="23">
        <f>COUNTIF(A!$A$2:$A$1001,"&lt;="&amp;A!A961)</f>
        <v>0</v>
      </c>
      <c r="B961" s="24">
        <v>960</v>
      </c>
      <c r="C961" s="29" t="e">
        <f t="array" ref="C961">INDEX(A!$A$2:$A$1001,MATCH(EF!B961,EF!$A$2:$A$1001,0))</f>
        <v>#N/A</v>
      </c>
      <c r="D961" s="29" t="e">
        <f t="array" ref="D961">INDEX(A!$B$2:$B$1001,MATCH(EF!C961,A!$A$2:$A$1001,0))</f>
        <v>#N/A</v>
      </c>
      <c r="E961" s="29" t="e">
        <f t="array" ref="E961">INDEX(A!$C$2:$C$1001,MATCH(EF!C961,A!$A$2:$A$1001,0))</f>
        <v>#N/A</v>
      </c>
      <c r="F961" s="29" t="e">
        <f t="array" ref="F961">INDEX(A!$D$2:$D$1001,MATCH(EF!C961,A!$A$2:$A$1001,0))</f>
        <v>#N/A</v>
      </c>
      <c r="G961" s="29" t="e">
        <f t="array" ref="G961">INDEX(A!$E$2:$E$1001,MATCH(EF!C961,A!$A$2:$A$1001,0))</f>
        <v>#N/A</v>
      </c>
      <c r="H961" s="29" t="e">
        <f t="array" ref="H961">INDEX(A!$F$2:$F$1001,MATCH(EF!C961,A!$A$2:$A$1001,0))</f>
        <v>#N/A</v>
      </c>
      <c r="I961" s="29" t="e">
        <f t="array" ref="I961">INDEX(A!$G$2:$G$1001,MATCH(EF!C961,A!$A$2:$A$1001,0))</f>
        <v>#N/A</v>
      </c>
      <c r="J961" s="29" t="e">
        <f t="array" ref="J961">INDEX(A!$H$2:$H$1001,MATCH(EF!C961,A!$A$2:$A$1001,0))</f>
        <v>#N/A</v>
      </c>
      <c r="K961" s="29" t="e">
        <f t="array" ref="K961">INDEX(A!$I$2:$I$1001,MATCH(EF!C961,A!$A$2:$A$1001,0))</f>
        <v>#N/A</v>
      </c>
      <c r="L961" s="29" t="e">
        <f t="array" ref="L961">INDEX(A!$J$2:$J$1001,MATCH(EF!C961,A!$A$2:$A$1001,0))</f>
        <v>#N/A</v>
      </c>
      <c r="M961" s="29" t="e">
        <f t="array" ref="M961">INDEX(A!$K$2:$K$1001,MATCH(EF!C961,A!$A$2:$A$1001,0))</f>
        <v>#N/A</v>
      </c>
      <c r="N961" s="29" t="e">
        <f t="array" ref="N961">INDEX(A!$L$2:$L$1001,MATCH(EF!C961,A!$A$2:$A$1001,0))</f>
        <v>#N/A</v>
      </c>
      <c r="O961" s="30" t="e">
        <f t="shared" si="6"/>
        <v>#N/A</v>
      </c>
      <c r="P961" s="30" t="e">
        <f t="shared" si="7"/>
        <v>#N/A</v>
      </c>
      <c r="Q961" s="30" t="e">
        <f t="array" ref="Q961">IF(O961="7",IF(P961="000","Sin región al ser un intermunicipal",INDEX(B!$C$2:$C$126,MATCH(EF!P961,B!$A$2:$A$126,0))),"Sin región al ser un ente Estatal")</f>
        <v>#N/A</v>
      </c>
      <c r="R961" s="31" t="e">
        <f t="array" ref="R961">IF(O961="7",IF(P961="000","N/A",INDEX(B!$D$2:$D$126,MATCH(EF!P961,B!$A$2:$A$126,0))),B!$D$127)</f>
        <v>#N/A</v>
      </c>
      <c r="S961" s="31" t="e">
        <f t="array" ref="S961">IF(O961="7",IF(P961="000","N/A",INDEX(B!$E$2:$E$126,MATCH(EF!P961,B!$A$2:$A$126,0))),B!$E$127)</f>
        <v>#N/A</v>
      </c>
    </row>
    <row r="962" spans="1:19" ht="15.75" customHeight="1">
      <c r="A962" s="23">
        <f>COUNTIF(A!$A$2:$A$1001,"&lt;="&amp;A!A962)</f>
        <v>0</v>
      </c>
      <c r="B962" s="24">
        <v>961</v>
      </c>
      <c r="C962" s="29" t="e">
        <f t="array" ref="C962">INDEX(A!$A$2:$A$1001,MATCH(EF!B962,EF!$A$2:$A$1001,0))</f>
        <v>#N/A</v>
      </c>
      <c r="D962" s="29" t="e">
        <f t="array" ref="D962">INDEX(A!$B$2:$B$1001,MATCH(EF!C962,A!$A$2:$A$1001,0))</f>
        <v>#N/A</v>
      </c>
      <c r="E962" s="29" t="e">
        <f t="array" ref="E962">INDEX(A!$C$2:$C$1001,MATCH(EF!C962,A!$A$2:$A$1001,0))</f>
        <v>#N/A</v>
      </c>
      <c r="F962" s="29" t="e">
        <f t="array" ref="F962">INDEX(A!$D$2:$D$1001,MATCH(EF!C962,A!$A$2:$A$1001,0))</f>
        <v>#N/A</v>
      </c>
      <c r="G962" s="29" t="e">
        <f t="array" ref="G962">INDEX(A!$E$2:$E$1001,MATCH(EF!C962,A!$A$2:$A$1001,0))</f>
        <v>#N/A</v>
      </c>
      <c r="H962" s="29" t="e">
        <f t="array" ref="H962">INDEX(A!$F$2:$F$1001,MATCH(EF!C962,A!$A$2:$A$1001,0))</f>
        <v>#N/A</v>
      </c>
      <c r="I962" s="29" t="e">
        <f t="array" ref="I962">INDEX(A!$G$2:$G$1001,MATCH(EF!C962,A!$A$2:$A$1001,0))</f>
        <v>#N/A</v>
      </c>
      <c r="J962" s="29" t="e">
        <f t="array" ref="J962">INDEX(A!$H$2:$H$1001,MATCH(EF!C962,A!$A$2:$A$1001,0))</f>
        <v>#N/A</v>
      </c>
      <c r="K962" s="29" t="e">
        <f t="array" ref="K962">INDEX(A!$I$2:$I$1001,MATCH(EF!C962,A!$A$2:$A$1001,0))</f>
        <v>#N/A</v>
      </c>
      <c r="L962" s="29" t="e">
        <f t="array" ref="L962">INDEX(A!$J$2:$J$1001,MATCH(EF!C962,A!$A$2:$A$1001,0))</f>
        <v>#N/A</v>
      </c>
      <c r="M962" s="29" t="e">
        <f t="array" ref="M962">INDEX(A!$K$2:$K$1001,MATCH(EF!C962,A!$A$2:$A$1001,0))</f>
        <v>#N/A</v>
      </c>
      <c r="N962" s="29" t="e">
        <f t="array" ref="N962">INDEX(A!$L$2:$L$1001,MATCH(EF!C962,A!$A$2:$A$1001,0))</f>
        <v>#N/A</v>
      </c>
      <c r="O962" s="30" t="e">
        <f t="shared" si="6"/>
        <v>#N/A</v>
      </c>
      <c r="P962" s="30" t="e">
        <f t="shared" si="7"/>
        <v>#N/A</v>
      </c>
      <c r="Q962" s="30" t="e">
        <f t="array" ref="Q962">IF(O962="7",IF(P962="000","Sin región al ser un intermunicipal",INDEX(B!$C$2:$C$126,MATCH(EF!P962,B!$A$2:$A$126,0))),"Sin región al ser un ente Estatal")</f>
        <v>#N/A</v>
      </c>
      <c r="R962" s="31" t="e">
        <f t="array" ref="R962">IF(O962="7",IF(P962="000","N/A",INDEX(B!$D$2:$D$126,MATCH(EF!P962,B!$A$2:$A$126,0))),B!$D$127)</f>
        <v>#N/A</v>
      </c>
      <c r="S962" s="31" t="e">
        <f t="array" ref="S962">IF(O962="7",IF(P962="000","N/A",INDEX(B!$E$2:$E$126,MATCH(EF!P962,B!$A$2:$A$126,0))),B!$E$127)</f>
        <v>#N/A</v>
      </c>
    </row>
    <row r="963" spans="1:19" ht="15.75" customHeight="1">
      <c r="A963" s="23">
        <f>COUNTIF(A!$A$2:$A$1001,"&lt;="&amp;A!A963)</f>
        <v>0</v>
      </c>
      <c r="B963" s="24">
        <v>962</v>
      </c>
      <c r="C963" s="29" t="e">
        <f t="array" ref="C963">INDEX(A!$A$2:$A$1001,MATCH(EF!B963,EF!$A$2:$A$1001,0))</f>
        <v>#N/A</v>
      </c>
      <c r="D963" s="29" t="e">
        <f t="array" ref="D963">INDEX(A!$B$2:$B$1001,MATCH(EF!C963,A!$A$2:$A$1001,0))</f>
        <v>#N/A</v>
      </c>
      <c r="E963" s="29" t="e">
        <f t="array" ref="E963">INDEX(A!$C$2:$C$1001,MATCH(EF!C963,A!$A$2:$A$1001,0))</f>
        <v>#N/A</v>
      </c>
      <c r="F963" s="29" t="e">
        <f t="array" ref="F963">INDEX(A!$D$2:$D$1001,MATCH(EF!C963,A!$A$2:$A$1001,0))</f>
        <v>#N/A</v>
      </c>
      <c r="G963" s="29" t="e">
        <f t="array" ref="G963">INDEX(A!$E$2:$E$1001,MATCH(EF!C963,A!$A$2:$A$1001,0))</f>
        <v>#N/A</v>
      </c>
      <c r="H963" s="29" t="e">
        <f t="array" ref="H963">INDEX(A!$F$2:$F$1001,MATCH(EF!C963,A!$A$2:$A$1001,0))</f>
        <v>#N/A</v>
      </c>
      <c r="I963" s="29" t="e">
        <f t="array" ref="I963">INDEX(A!$G$2:$G$1001,MATCH(EF!C963,A!$A$2:$A$1001,0))</f>
        <v>#N/A</v>
      </c>
      <c r="J963" s="29" t="e">
        <f t="array" ref="J963">INDEX(A!$H$2:$H$1001,MATCH(EF!C963,A!$A$2:$A$1001,0))</f>
        <v>#N/A</v>
      </c>
      <c r="K963" s="29" t="e">
        <f t="array" ref="K963">INDEX(A!$I$2:$I$1001,MATCH(EF!C963,A!$A$2:$A$1001,0))</f>
        <v>#N/A</v>
      </c>
      <c r="L963" s="29" t="e">
        <f t="array" ref="L963">INDEX(A!$J$2:$J$1001,MATCH(EF!C963,A!$A$2:$A$1001,0))</f>
        <v>#N/A</v>
      </c>
      <c r="M963" s="29" t="e">
        <f t="array" ref="M963">INDEX(A!$K$2:$K$1001,MATCH(EF!C963,A!$A$2:$A$1001,0))</f>
        <v>#N/A</v>
      </c>
      <c r="N963" s="29" t="e">
        <f t="array" ref="N963">INDEX(A!$L$2:$L$1001,MATCH(EF!C963,A!$A$2:$A$1001,0))</f>
        <v>#N/A</v>
      </c>
      <c r="O963" s="30" t="e">
        <f t="shared" si="6"/>
        <v>#N/A</v>
      </c>
      <c r="P963" s="30" t="e">
        <f t="shared" si="7"/>
        <v>#N/A</v>
      </c>
      <c r="Q963" s="30" t="e">
        <f t="array" ref="Q963">IF(O963="7",IF(P963="000","Sin región al ser un intermunicipal",INDEX(B!$C$2:$C$126,MATCH(EF!P963,B!$A$2:$A$126,0))),"Sin región al ser un ente Estatal")</f>
        <v>#N/A</v>
      </c>
      <c r="R963" s="31" t="e">
        <f t="array" ref="R963">IF(O963="7",IF(P963="000","N/A",INDEX(B!$D$2:$D$126,MATCH(EF!P963,B!$A$2:$A$126,0))),B!$D$127)</f>
        <v>#N/A</v>
      </c>
      <c r="S963" s="31" t="e">
        <f t="array" ref="S963">IF(O963="7",IF(P963="000","N/A",INDEX(B!$E$2:$E$126,MATCH(EF!P963,B!$A$2:$A$126,0))),B!$E$127)</f>
        <v>#N/A</v>
      </c>
    </row>
    <row r="964" spans="1:19" ht="15.75" customHeight="1">
      <c r="A964" s="23">
        <f>COUNTIF(A!$A$2:$A$1001,"&lt;="&amp;A!A964)</f>
        <v>0</v>
      </c>
      <c r="B964" s="24">
        <v>963</v>
      </c>
      <c r="C964" s="29" t="e">
        <f t="array" ref="C964">INDEX(A!$A$2:$A$1001,MATCH(EF!B964,EF!$A$2:$A$1001,0))</f>
        <v>#N/A</v>
      </c>
      <c r="D964" s="29" t="e">
        <f t="array" ref="D964">INDEX(A!$B$2:$B$1001,MATCH(EF!C964,A!$A$2:$A$1001,0))</f>
        <v>#N/A</v>
      </c>
      <c r="E964" s="29" t="e">
        <f t="array" ref="E964">INDEX(A!$C$2:$C$1001,MATCH(EF!C964,A!$A$2:$A$1001,0))</f>
        <v>#N/A</v>
      </c>
      <c r="F964" s="29" t="e">
        <f t="array" ref="F964">INDEX(A!$D$2:$D$1001,MATCH(EF!C964,A!$A$2:$A$1001,0))</f>
        <v>#N/A</v>
      </c>
      <c r="G964" s="29" t="e">
        <f t="array" ref="G964">INDEX(A!$E$2:$E$1001,MATCH(EF!C964,A!$A$2:$A$1001,0))</f>
        <v>#N/A</v>
      </c>
      <c r="H964" s="29" t="e">
        <f t="array" ref="H964">INDEX(A!$F$2:$F$1001,MATCH(EF!C964,A!$A$2:$A$1001,0))</f>
        <v>#N/A</v>
      </c>
      <c r="I964" s="29" t="e">
        <f t="array" ref="I964">INDEX(A!$G$2:$G$1001,MATCH(EF!C964,A!$A$2:$A$1001,0))</f>
        <v>#N/A</v>
      </c>
      <c r="J964" s="29" t="e">
        <f t="array" ref="J964">INDEX(A!$H$2:$H$1001,MATCH(EF!C964,A!$A$2:$A$1001,0))</f>
        <v>#N/A</v>
      </c>
      <c r="K964" s="29" t="e">
        <f t="array" ref="K964">INDEX(A!$I$2:$I$1001,MATCH(EF!C964,A!$A$2:$A$1001,0))</f>
        <v>#N/A</v>
      </c>
      <c r="L964" s="29" t="e">
        <f t="array" ref="L964">INDEX(A!$J$2:$J$1001,MATCH(EF!C964,A!$A$2:$A$1001,0))</f>
        <v>#N/A</v>
      </c>
      <c r="M964" s="29" t="e">
        <f t="array" ref="M964">INDEX(A!$K$2:$K$1001,MATCH(EF!C964,A!$A$2:$A$1001,0))</f>
        <v>#N/A</v>
      </c>
      <c r="N964" s="29" t="e">
        <f t="array" ref="N964">INDEX(A!$L$2:$L$1001,MATCH(EF!C964,A!$A$2:$A$1001,0))</f>
        <v>#N/A</v>
      </c>
      <c r="O964" s="30" t="e">
        <f t="shared" si="6"/>
        <v>#N/A</v>
      </c>
      <c r="P964" s="30" t="e">
        <f t="shared" si="7"/>
        <v>#N/A</v>
      </c>
      <c r="Q964" s="30" t="e">
        <f t="array" ref="Q964">IF(O964="7",IF(P964="000","Sin región al ser un intermunicipal",INDEX(B!$C$2:$C$126,MATCH(EF!P964,B!$A$2:$A$126,0))),"Sin región al ser un ente Estatal")</f>
        <v>#N/A</v>
      </c>
      <c r="R964" s="31" t="e">
        <f t="array" ref="R964">IF(O964="7",IF(P964="000","N/A",INDEX(B!$D$2:$D$126,MATCH(EF!P964,B!$A$2:$A$126,0))),B!$D$127)</f>
        <v>#N/A</v>
      </c>
      <c r="S964" s="31" t="e">
        <f t="array" ref="S964">IF(O964="7",IF(P964="000","N/A",INDEX(B!$E$2:$E$126,MATCH(EF!P964,B!$A$2:$A$126,0))),B!$E$127)</f>
        <v>#N/A</v>
      </c>
    </row>
    <row r="965" spans="1:19" ht="15.75" customHeight="1">
      <c r="A965" s="23">
        <f>COUNTIF(A!$A$2:$A$1001,"&lt;="&amp;A!A965)</f>
        <v>0</v>
      </c>
      <c r="B965" s="24">
        <v>964</v>
      </c>
      <c r="C965" s="29" t="e">
        <f t="array" ref="C965">INDEX(A!$A$2:$A$1001,MATCH(EF!B965,EF!$A$2:$A$1001,0))</f>
        <v>#N/A</v>
      </c>
      <c r="D965" s="29" t="e">
        <f t="array" ref="D965">INDEX(A!$B$2:$B$1001,MATCH(EF!C965,A!$A$2:$A$1001,0))</f>
        <v>#N/A</v>
      </c>
      <c r="E965" s="29" t="e">
        <f t="array" ref="E965">INDEX(A!$C$2:$C$1001,MATCH(EF!C965,A!$A$2:$A$1001,0))</f>
        <v>#N/A</v>
      </c>
      <c r="F965" s="29" t="e">
        <f t="array" ref="F965">INDEX(A!$D$2:$D$1001,MATCH(EF!C965,A!$A$2:$A$1001,0))</f>
        <v>#N/A</v>
      </c>
      <c r="G965" s="29" t="e">
        <f t="array" ref="G965">INDEX(A!$E$2:$E$1001,MATCH(EF!C965,A!$A$2:$A$1001,0))</f>
        <v>#N/A</v>
      </c>
      <c r="H965" s="29" t="e">
        <f t="array" ref="H965">INDEX(A!$F$2:$F$1001,MATCH(EF!C965,A!$A$2:$A$1001,0))</f>
        <v>#N/A</v>
      </c>
      <c r="I965" s="29" t="e">
        <f t="array" ref="I965">INDEX(A!$G$2:$G$1001,MATCH(EF!C965,A!$A$2:$A$1001,0))</f>
        <v>#N/A</v>
      </c>
      <c r="J965" s="29" t="e">
        <f t="array" ref="J965">INDEX(A!$H$2:$H$1001,MATCH(EF!C965,A!$A$2:$A$1001,0))</f>
        <v>#N/A</v>
      </c>
      <c r="K965" s="29" t="e">
        <f t="array" ref="K965">INDEX(A!$I$2:$I$1001,MATCH(EF!C965,A!$A$2:$A$1001,0))</f>
        <v>#N/A</v>
      </c>
      <c r="L965" s="29" t="e">
        <f t="array" ref="L965">INDEX(A!$J$2:$J$1001,MATCH(EF!C965,A!$A$2:$A$1001,0))</f>
        <v>#N/A</v>
      </c>
      <c r="M965" s="29" t="e">
        <f t="array" ref="M965">INDEX(A!$K$2:$K$1001,MATCH(EF!C965,A!$A$2:$A$1001,0))</f>
        <v>#N/A</v>
      </c>
      <c r="N965" s="29" t="e">
        <f t="array" ref="N965">INDEX(A!$L$2:$L$1001,MATCH(EF!C965,A!$A$2:$A$1001,0))</f>
        <v>#N/A</v>
      </c>
      <c r="O965" s="30" t="e">
        <f t="shared" si="6"/>
        <v>#N/A</v>
      </c>
      <c r="P965" s="30" t="e">
        <f t="shared" si="7"/>
        <v>#N/A</v>
      </c>
      <c r="Q965" s="30" t="e">
        <f t="array" ref="Q965">IF(O965="7",IF(P965="000","Sin región al ser un intermunicipal",INDEX(B!$C$2:$C$126,MATCH(EF!P965,B!$A$2:$A$126,0))),"Sin región al ser un ente Estatal")</f>
        <v>#N/A</v>
      </c>
      <c r="R965" s="31" t="e">
        <f t="array" ref="R965">IF(O965="7",IF(P965="000","N/A",INDEX(B!$D$2:$D$126,MATCH(EF!P965,B!$A$2:$A$126,0))),B!$D$127)</f>
        <v>#N/A</v>
      </c>
      <c r="S965" s="31" t="e">
        <f t="array" ref="S965">IF(O965="7",IF(P965="000","N/A",INDEX(B!$E$2:$E$126,MATCH(EF!P965,B!$A$2:$A$126,0))),B!$E$127)</f>
        <v>#N/A</v>
      </c>
    </row>
    <row r="966" spans="1:19" ht="15.75" customHeight="1">
      <c r="A966" s="23">
        <f>COUNTIF(A!$A$2:$A$1001,"&lt;="&amp;A!A966)</f>
        <v>0</v>
      </c>
      <c r="B966" s="24">
        <v>965</v>
      </c>
      <c r="C966" s="29" t="e">
        <f t="array" ref="C966">INDEX(A!$A$2:$A$1001,MATCH(EF!B966,EF!$A$2:$A$1001,0))</f>
        <v>#N/A</v>
      </c>
      <c r="D966" s="29" t="e">
        <f t="array" ref="D966">INDEX(A!$B$2:$B$1001,MATCH(EF!C966,A!$A$2:$A$1001,0))</f>
        <v>#N/A</v>
      </c>
      <c r="E966" s="29" t="e">
        <f t="array" ref="E966">INDEX(A!$C$2:$C$1001,MATCH(EF!C966,A!$A$2:$A$1001,0))</f>
        <v>#N/A</v>
      </c>
      <c r="F966" s="29" t="e">
        <f t="array" ref="F966">INDEX(A!$D$2:$D$1001,MATCH(EF!C966,A!$A$2:$A$1001,0))</f>
        <v>#N/A</v>
      </c>
      <c r="G966" s="29" t="e">
        <f t="array" ref="G966">INDEX(A!$E$2:$E$1001,MATCH(EF!C966,A!$A$2:$A$1001,0))</f>
        <v>#N/A</v>
      </c>
      <c r="H966" s="29" t="e">
        <f t="array" ref="H966">INDEX(A!$F$2:$F$1001,MATCH(EF!C966,A!$A$2:$A$1001,0))</f>
        <v>#N/A</v>
      </c>
      <c r="I966" s="29" t="e">
        <f t="array" ref="I966">INDEX(A!$G$2:$G$1001,MATCH(EF!C966,A!$A$2:$A$1001,0))</f>
        <v>#N/A</v>
      </c>
      <c r="J966" s="29" t="e">
        <f t="array" ref="J966">INDEX(A!$H$2:$H$1001,MATCH(EF!C966,A!$A$2:$A$1001,0))</f>
        <v>#N/A</v>
      </c>
      <c r="K966" s="29" t="e">
        <f t="array" ref="K966">INDEX(A!$I$2:$I$1001,MATCH(EF!C966,A!$A$2:$A$1001,0))</f>
        <v>#N/A</v>
      </c>
      <c r="L966" s="29" t="e">
        <f t="array" ref="L966">INDEX(A!$J$2:$J$1001,MATCH(EF!C966,A!$A$2:$A$1001,0))</f>
        <v>#N/A</v>
      </c>
      <c r="M966" s="29" t="e">
        <f t="array" ref="M966">INDEX(A!$K$2:$K$1001,MATCH(EF!C966,A!$A$2:$A$1001,0))</f>
        <v>#N/A</v>
      </c>
      <c r="N966" s="29" t="e">
        <f t="array" ref="N966">INDEX(A!$L$2:$L$1001,MATCH(EF!C966,A!$A$2:$A$1001,0))</f>
        <v>#N/A</v>
      </c>
      <c r="O966" s="30" t="e">
        <f t="shared" si="6"/>
        <v>#N/A</v>
      </c>
      <c r="P966" s="30" t="e">
        <f t="shared" si="7"/>
        <v>#N/A</v>
      </c>
      <c r="Q966" s="30" t="e">
        <f t="array" ref="Q966">IF(O966="7",IF(P966="000","Sin región al ser un intermunicipal",INDEX(B!$C$2:$C$126,MATCH(EF!P966,B!$A$2:$A$126,0))),"Sin región al ser un ente Estatal")</f>
        <v>#N/A</v>
      </c>
      <c r="R966" s="31" t="e">
        <f t="array" ref="R966">IF(O966="7",IF(P966="000","N/A",INDEX(B!$D$2:$D$126,MATCH(EF!P966,B!$A$2:$A$126,0))),B!$D$127)</f>
        <v>#N/A</v>
      </c>
      <c r="S966" s="31" t="e">
        <f t="array" ref="S966">IF(O966="7",IF(P966="000","N/A",INDEX(B!$E$2:$E$126,MATCH(EF!P966,B!$A$2:$A$126,0))),B!$E$127)</f>
        <v>#N/A</v>
      </c>
    </row>
    <row r="967" spans="1:19" ht="15.75" customHeight="1">
      <c r="A967" s="23">
        <f>COUNTIF(A!$A$2:$A$1001,"&lt;="&amp;A!A967)</f>
        <v>0</v>
      </c>
      <c r="B967" s="24">
        <v>966</v>
      </c>
      <c r="C967" s="29" t="e">
        <f t="array" ref="C967">INDEX(A!$A$2:$A$1001,MATCH(EF!B967,EF!$A$2:$A$1001,0))</f>
        <v>#N/A</v>
      </c>
      <c r="D967" s="29" t="e">
        <f t="array" ref="D967">INDEX(A!$B$2:$B$1001,MATCH(EF!C967,A!$A$2:$A$1001,0))</f>
        <v>#N/A</v>
      </c>
      <c r="E967" s="29" t="e">
        <f t="array" ref="E967">INDEX(A!$C$2:$C$1001,MATCH(EF!C967,A!$A$2:$A$1001,0))</f>
        <v>#N/A</v>
      </c>
      <c r="F967" s="29" t="e">
        <f t="array" ref="F967">INDEX(A!$D$2:$D$1001,MATCH(EF!C967,A!$A$2:$A$1001,0))</f>
        <v>#N/A</v>
      </c>
      <c r="G967" s="29" t="e">
        <f t="array" ref="G967">INDEX(A!$E$2:$E$1001,MATCH(EF!C967,A!$A$2:$A$1001,0))</f>
        <v>#N/A</v>
      </c>
      <c r="H967" s="29" t="e">
        <f t="array" ref="H967">INDEX(A!$F$2:$F$1001,MATCH(EF!C967,A!$A$2:$A$1001,0))</f>
        <v>#N/A</v>
      </c>
      <c r="I967" s="29" t="e">
        <f t="array" ref="I967">INDEX(A!$G$2:$G$1001,MATCH(EF!C967,A!$A$2:$A$1001,0))</f>
        <v>#N/A</v>
      </c>
      <c r="J967" s="29" t="e">
        <f t="array" ref="J967">INDEX(A!$H$2:$H$1001,MATCH(EF!C967,A!$A$2:$A$1001,0))</f>
        <v>#N/A</v>
      </c>
      <c r="K967" s="29" t="e">
        <f t="array" ref="K967">INDEX(A!$I$2:$I$1001,MATCH(EF!C967,A!$A$2:$A$1001,0))</f>
        <v>#N/A</v>
      </c>
      <c r="L967" s="29" t="e">
        <f t="array" ref="L967">INDEX(A!$J$2:$J$1001,MATCH(EF!C967,A!$A$2:$A$1001,0))</f>
        <v>#N/A</v>
      </c>
      <c r="M967" s="29" t="e">
        <f t="array" ref="M967">INDEX(A!$K$2:$K$1001,MATCH(EF!C967,A!$A$2:$A$1001,0))</f>
        <v>#N/A</v>
      </c>
      <c r="N967" s="29" t="e">
        <f t="array" ref="N967">INDEX(A!$L$2:$L$1001,MATCH(EF!C967,A!$A$2:$A$1001,0))</f>
        <v>#N/A</v>
      </c>
      <c r="O967" s="30" t="e">
        <f t="shared" si="6"/>
        <v>#N/A</v>
      </c>
      <c r="P967" s="30" t="e">
        <f t="shared" si="7"/>
        <v>#N/A</v>
      </c>
      <c r="Q967" s="30" t="e">
        <f t="array" ref="Q967">IF(O967="7",IF(P967="000","Sin región al ser un intermunicipal",INDEX(B!$C$2:$C$126,MATCH(EF!P967,B!$A$2:$A$126,0))),"Sin región al ser un ente Estatal")</f>
        <v>#N/A</v>
      </c>
      <c r="R967" s="31" t="e">
        <f t="array" ref="R967">IF(O967="7",IF(P967="000","N/A",INDEX(B!$D$2:$D$126,MATCH(EF!P967,B!$A$2:$A$126,0))),B!$D$127)</f>
        <v>#N/A</v>
      </c>
      <c r="S967" s="31" t="e">
        <f t="array" ref="S967">IF(O967="7",IF(P967="000","N/A",INDEX(B!$E$2:$E$126,MATCH(EF!P967,B!$A$2:$A$126,0))),B!$E$127)</f>
        <v>#N/A</v>
      </c>
    </row>
    <row r="968" spans="1:19" ht="15.75" customHeight="1">
      <c r="A968" s="23">
        <f>COUNTIF(A!$A$2:$A$1001,"&lt;="&amp;A!A968)</f>
        <v>0</v>
      </c>
      <c r="B968" s="24">
        <v>967</v>
      </c>
      <c r="C968" s="29" t="e">
        <f t="array" ref="C968">INDEX(A!$A$2:$A$1001,MATCH(EF!B968,EF!$A$2:$A$1001,0))</f>
        <v>#N/A</v>
      </c>
      <c r="D968" s="29" t="e">
        <f t="array" ref="D968">INDEX(A!$B$2:$B$1001,MATCH(EF!C968,A!$A$2:$A$1001,0))</f>
        <v>#N/A</v>
      </c>
      <c r="E968" s="29" t="e">
        <f t="array" ref="E968">INDEX(A!$C$2:$C$1001,MATCH(EF!C968,A!$A$2:$A$1001,0))</f>
        <v>#N/A</v>
      </c>
      <c r="F968" s="29" t="e">
        <f t="array" ref="F968">INDEX(A!$D$2:$D$1001,MATCH(EF!C968,A!$A$2:$A$1001,0))</f>
        <v>#N/A</v>
      </c>
      <c r="G968" s="29" t="e">
        <f t="array" ref="G968">INDEX(A!$E$2:$E$1001,MATCH(EF!C968,A!$A$2:$A$1001,0))</f>
        <v>#N/A</v>
      </c>
      <c r="H968" s="29" t="e">
        <f t="array" ref="H968">INDEX(A!$F$2:$F$1001,MATCH(EF!C968,A!$A$2:$A$1001,0))</f>
        <v>#N/A</v>
      </c>
      <c r="I968" s="29" t="e">
        <f t="array" ref="I968">INDEX(A!$G$2:$G$1001,MATCH(EF!C968,A!$A$2:$A$1001,0))</f>
        <v>#N/A</v>
      </c>
      <c r="J968" s="29" t="e">
        <f t="array" ref="J968">INDEX(A!$H$2:$H$1001,MATCH(EF!C968,A!$A$2:$A$1001,0))</f>
        <v>#N/A</v>
      </c>
      <c r="K968" s="29" t="e">
        <f t="array" ref="K968">INDEX(A!$I$2:$I$1001,MATCH(EF!C968,A!$A$2:$A$1001,0))</f>
        <v>#N/A</v>
      </c>
      <c r="L968" s="29" t="e">
        <f t="array" ref="L968">INDEX(A!$J$2:$J$1001,MATCH(EF!C968,A!$A$2:$A$1001,0))</f>
        <v>#N/A</v>
      </c>
      <c r="M968" s="29" t="e">
        <f t="array" ref="M968">INDEX(A!$K$2:$K$1001,MATCH(EF!C968,A!$A$2:$A$1001,0))</f>
        <v>#N/A</v>
      </c>
      <c r="N968" s="29" t="e">
        <f t="array" ref="N968">INDEX(A!$L$2:$L$1001,MATCH(EF!C968,A!$A$2:$A$1001,0))</f>
        <v>#N/A</v>
      </c>
      <c r="O968" s="30" t="e">
        <f t="shared" si="6"/>
        <v>#N/A</v>
      </c>
      <c r="P968" s="30" t="e">
        <f t="shared" si="7"/>
        <v>#N/A</v>
      </c>
      <c r="Q968" s="30" t="e">
        <f t="array" ref="Q968">IF(O968="7",IF(P968="000","Sin región al ser un intermunicipal",INDEX(B!$C$2:$C$126,MATCH(EF!P968,B!$A$2:$A$126,0))),"Sin región al ser un ente Estatal")</f>
        <v>#N/A</v>
      </c>
      <c r="R968" s="31" t="e">
        <f t="array" ref="R968">IF(O968="7",IF(P968="000","N/A",INDEX(B!$D$2:$D$126,MATCH(EF!P968,B!$A$2:$A$126,0))),B!$D$127)</f>
        <v>#N/A</v>
      </c>
      <c r="S968" s="31" t="e">
        <f t="array" ref="S968">IF(O968="7",IF(P968="000","N/A",INDEX(B!$E$2:$E$126,MATCH(EF!P968,B!$A$2:$A$126,0))),B!$E$127)</f>
        <v>#N/A</v>
      </c>
    </row>
    <row r="969" spans="1:19" ht="15.75" customHeight="1">
      <c r="A969" s="23">
        <f>COUNTIF(A!$A$2:$A$1001,"&lt;="&amp;A!A969)</f>
        <v>0</v>
      </c>
      <c r="B969" s="24">
        <v>968</v>
      </c>
      <c r="C969" s="29" t="e">
        <f t="array" ref="C969">INDEX(A!$A$2:$A$1001,MATCH(EF!B969,EF!$A$2:$A$1001,0))</f>
        <v>#N/A</v>
      </c>
      <c r="D969" s="29" t="e">
        <f t="array" ref="D969">INDEX(A!$B$2:$B$1001,MATCH(EF!C969,A!$A$2:$A$1001,0))</f>
        <v>#N/A</v>
      </c>
      <c r="E969" s="29" t="e">
        <f t="array" ref="E969">INDEX(A!$C$2:$C$1001,MATCH(EF!C969,A!$A$2:$A$1001,0))</f>
        <v>#N/A</v>
      </c>
      <c r="F969" s="29" t="e">
        <f t="array" ref="F969">INDEX(A!$D$2:$D$1001,MATCH(EF!C969,A!$A$2:$A$1001,0))</f>
        <v>#N/A</v>
      </c>
      <c r="G969" s="29" t="e">
        <f t="array" ref="G969">INDEX(A!$E$2:$E$1001,MATCH(EF!C969,A!$A$2:$A$1001,0))</f>
        <v>#N/A</v>
      </c>
      <c r="H969" s="29" t="e">
        <f t="array" ref="H969">INDEX(A!$F$2:$F$1001,MATCH(EF!C969,A!$A$2:$A$1001,0))</f>
        <v>#N/A</v>
      </c>
      <c r="I969" s="29" t="e">
        <f t="array" ref="I969">INDEX(A!$G$2:$G$1001,MATCH(EF!C969,A!$A$2:$A$1001,0))</f>
        <v>#N/A</v>
      </c>
      <c r="J969" s="29" t="e">
        <f t="array" ref="J969">INDEX(A!$H$2:$H$1001,MATCH(EF!C969,A!$A$2:$A$1001,0))</f>
        <v>#N/A</v>
      </c>
      <c r="K969" s="29" t="e">
        <f t="array" ref="K969">INDEX(A!$I$2:$I$1001,MATCH(EF!C969,A!$A$2:$A$1001,0))</f>
        <v>#N/A</v>
      </c>
      <c r="L969" s="29" t="e">
        <f t="array" ref="L969">INDEX(A!$J$2:$J$1001,MATCH(EF!C969,A!$A$2:$A$1001,0))</f>
        <v>#N/A</v>
      </c>
      <c r="M969" s="29" t="e">
        <f t="array" ref="M969">INDEX(A!$K$2:$K$1001,MATCH(EF!C969,A!$A$2:$A$1001,0))</f>
        <v>#N/A</v>
      </c>
      <c r="N969" s="29" t="e">
        <f t="array" ref="N969">INDEX(A!$L$2:$L$1001,MATCH(EF!C969,A!$A$2:$A$1001,0))</f>
        <v>#N/A</v>
      </c>
      <c r="O969" s="30" t="e">
        <f t="shared" si="6"/>
        <v>#N/A</v>
      </c>
      <c r="P969" s="30" t="e">
        <f t="shared" si="7"/>
        <v>#N/A</v>
      </c>
      <c r="Q969" s="30" t="e">
        <f t="array" ref="Q969">IF(O969="7",IF(P969="000","Sin región al ser un intermunicipal",INDEX(B!$C$2:$C$126,MATCH(EF!P969,B!$A$2:$A$126,0))),"Sin región al ser un ente Estatal")</f>
        <v>#N/A</v>
      </c>
      <c r="R969" s="31" t="e">
        <f t="array" ref="R969">IF(O969="7",IF(P969="000","N/A",INDEX(B!$D$2:$D$126,MATCH(EF!P969,B!$A$2:$A$126,0))),B!$D$127)</f>
        <v>#N/A</v>
      </c>
      <c r="S969" s="31" t="e">
        <f t="array" ref="S969">IF(O969="7",IF(P969="000","N/A",INDEX(B!$E$2:$E$126,MATCH(EF!P969,B!$A$2:$A$126,0))),B!$E$127)</f>
        <v>#N/A</v>
      </c>
    </row>
    <row r="970" spans="1:19" ht="15.75" customHeight="1">
      <c r="A970" s="23">
        <f>COUNTIF(A!$A$2:$A$1001,"&lt;="&amp;A!A970)</f>
        <v>0</v>
      </c>
      <c r="B970" s="24">
        <v>969</v>
      </c>
      <c r="C970" s="29" t="e">
        <f t="array" ref="C970">INDEX(A!$A$2:$A$1001,MATCH(EF!B970,EF!$A$2:$A$1001,0))</f>
        <v>#N/A</v>
      </c>
      <c r="D970" s="29" t="e">
        <f t="array" ref="D970">INDEX(A!$B$2:$B$1001,MATCH(EF!C970,A!$A$2:$A$1001,0))</f>
        <v>#N/A</v>
      </c>
      <c r="E970" s="29" t="e">
        <f t="array" ref="E970">INDEX(A!$C$2:$C$1001,MATCH(EF!C970,A!$A$2:$A$1001,0))</f>
        <v>#N/A</v>
      </c>
      <c r="F970" s="29" t="e">
        <f t="array" ref="F970">INDEX(A!$D$2:$D$1001,MATCH(EF!C970,A!$A$2:$A$1001,0))</f>
        <v>#N/A</v>
      </c>
      <c r="G970" s="29" t="e">
        <f t="array" ref="G970">INDEX(A!$E$2:$E$1001,MATCH(EF!C970,A!$A$2:$A$1001,0))</f>
        <v>#N/A</v>
      </c>
      <c r="H970" s="29" t="e">
        <f t="array" ref="H970">INDEX(A!$F$2:$F$1001,MATCH(EF!C970,A!$A$2:$A$1001,0))</f>
        <v>#N/A</v>
      </c>
      <c r="I970" s="29" t="e">
        <f t="array" ref="I970">INDEX(A!$G$2:$G$1001,MATCH(EF!C970,A!$A$2:$A$1001,0))</f>
        <v>#N/A</v>
      </c>
      <c r="J970" s="29" t="e">
        <f t="array" ref="J970">INDEX(A!$H$2:$H$1001,MATCH(EF!C970,A!$A$2:$A$1001,0))</f>
        <v>#N/A</v>
      </c>
      <c r="K970" s="29" t="e">
        <f t="array" ref="K970">INDEX(A!$I$2:$I$1001,MATCH(EF!C970,A!$A$2:$A$1001,0))</f>
        <v>#N/A</v>
      </c>
      <c r="L970" s="29" t="e">
        <f t="array" ref="L970">INDEX(A!$J$2:$J$1001,MATCH(EF!C970,A!$A$2:$A$1001,0))</f>
        <v>#N/A</v>
      </c>
      <c r="M970" s="29" t="e">
        <f t="array" ref="M970">INDEX(A!$K$2:$K$1001,MATCH(EF!C970,A!$A$2:$A$1001,0))</f>
        <v>#N/A</v>
      </c>
      <c r="N970" s="29" t="e">
        <f t="array" ref="N970">INDEX(A!$L$2:$L$1001,MATCH(EF!C970,A!$A$2:$A$1001,0))</f>
        <v>#N/A</v>
      </c>
      <c r="O970" s="30" t="e">
        <f t="shared" si="6"/>
        <v>#N/A</v>
      </c>
      <c r="P970" s="30" t="e">
        <f t="shared" si="7"/>
        <v>#N/A</v>
      </c>
      <c r="Q970" s="30" t="e">
        <f t="array" ref="Q970">IF(O970="7",IF(P970="000","Sin región al ser un intermunicipal",INDEX(B!$C$2:$C$126,MATCH(EF!P970,B!$A$2:$A$126,0))),"Sin región al ser un ente Estatal")</f>
        <v>#N/A</v>
      </c>
      <c r="R970" s="31" t="e">
        <f t="array" ref="R970">IF(O970="7",IF(P970="000","N/A",INDEX(B!$D$2:$D$126,MATCH(EF!P970,B!$A$2:$A$126,0))),B!$D$127)</f>
        <v>#N/A</v>
      </c>
      <c r="S970" s="31" t="e">
        <f t="array" ref="S970">IF(O970="7",IF(P970="000","N/A",INDEX(B!$E$2:$E$126,MATCH(EF!P970,B!$A$2:$A$126,0))),B!$E$127)</f>
        <v>#N/A</v>
      </c>
    </row>
    <row r="971" spans="1:19" ht="15.75" customHeight="1">
      <c r="A971" s="23">
        <f>COUNTIF(A!$A$2:$A$1001,"&lt;="&amp;A!A971)</f>
        <v>0</v>
      </c>
      <c r="B971" s="24">
        <v>970</v>
      </c>
      <c r="C971" s="29" t="e">
        <f t="array" ref="C971">INDEX(A!$A$2:$A$1001,MATCH(EF!B971,EF!$A$2:$A$1001,0))</f>
        <v>#N/A</v>
      </c>
      <c r="D971" s="29" t="e">
        <f t="array" ref="D971">INDEX(A!$B$2:$B$1001,MATCH(EF!C971,A!$A$2:$A$1001,0))</f>
        <v>#N/A</v>
      </c>
      <c r="E971" s="29" t="e">
        <f t="array" ref="E971">INDEX(A!$C$2:$C$1001,MATCH(EF!C971,A!$A$2:$A$1001,0))</f>
        <v>#N/A</v>
      </c>
      <c r="F971" s="29" t="e">
        <f t="array" ref="F971">INDEX(A!$D$2:$D$1001,MATCH(EF!C971,A!$A$2:$A$1001,0))</f>
        <v>#N/A</v>
      </c>
      <c r="G971" s="29" t="e">
        <f t="array" ref="G971">INDEX(A!$E$2:$E$1001,MATCH(EF!C971,A!$A$2:$A$1001,0))</f>
        <v>#N/A</v>
      </c>
      <c r="H971" s="29" t="e">
        <f t="array" ref="H971">INDEX(A!$F$2:$F$1001,MATCH(EF!C971,A!$A$2:$A$1001,0))</f>
        <v>#N/A</v>
      </c>
      <c r="I971" s="29" t="e">
        <f t="array" ref="I971">INDEX(A!$G$2:$G$1001,MATCH(EF!C971,A!$A$2:$A$1001,0))</f>
        <v>#N/A</v>
      </c>
      <c r="J971" s="29" t="e">
        <f t="array" ref="J971">INDEX(A!$H$2:$H$1001,MATCH(EF!C971,A!$A$2:$A$1001,0))</f>
        <v>#N/A</v>
      </c>
      <c r="K971" s="29" t="e">
        <f t="array" ref="K971">INDEX(A!$I$2:$I$1001,MATCH(EF!C971,A!$A$2:$A$1001,0))</f>
        <v>#N/A</v>
      </c>
      <c r="L971" s="29" t="e">
        <f t="array" ref="L971">INDEX(A!$J$2:$J$1001,MATCH(EF!C971,A!$A$2:$A$1001,0))</f>
        <v>#N/A</v>
      </c>
      <c r="M971" s="29" t="e">
        <f t="array" ref="M971">INDEX(A!$K$2:$K$1001,MATCH(EF!C971,A!$A$2:$A$1001,0))</f>
        <v>#N/A</v>
      </c>
      <c r="N971" s="29" t="e">
        <f t="array" ref="N971">INDEX(A!$L$2:$L$1001,MATCH(EF!C971,A!$A$2:$A$1001,0))</f>
        <v>#N/A</v>
      </c>
      <c r="O971" s="30" t="e">
        <f t="shared" si="6"/>
        <v>#N/A</v>
      </c>
      <c r="P971" s="30" t="e">
        <f t="shared" si="7"/>
        <v>#N/A</v>
      </c>
      <c r="Q971" s="30" t="e">
        <f t="array" ref="Q971">IF(O971="7",IF(P971="000","Sin región al ser un intermunicipal",INDEX(B!$C$2:$C$126,MATCH(EF!P971,B!$A$2:$A$126,0))),"Sin región al ser un ente Estatal")</f>
        <v>#N/A</v>
      </c>
      <c r="R971" s="31" t="e">
        <f t="array" ref="R971">IF(O971="7",IF(P971="000","N/A",INDEX(B!$D$2:$D$126,MATCH(EF!P971,B!$A$2:$A$126,0))),B!$D$127)</f>
        <v>#N/A</v>
      </c>
      <c r="S971" s="31" t="e">
        <f t="array" ref="S971">IF(O971="7",IF(P971="000","N/A",INDEX(B!$E$2:$E$126,MATCH(EF!P971,B!$A$2:$A$126,0))),B!$E$127)</f>
        <v>#N/A</v>
      </c>
    </row>
    <row r="972" spans="1:19" ht="15.75" customHeight="1">
      <c r="A972" s="23">
        <f>COUNTIF(A!$A$2:$A$1001,"&lt;="&amp;A!A972)</f>
        <v>0</v>
      </c>
      <c r="B972" s="24">
        <v>971</v>
      </c>
      <c r="C972" s="29" t="e">
        <f t="array" ref="C972">INDEX(A!$A$2:$A$1001,MATCH(EF!B972,EF!$A$2:$A$1001,0))</f>
        <v>#N/A</v>
      </c>
      <c r="D972" s="29" t="e">
        <f t="array" ref="D972">INDEX(A!$B$2:$B$1001,MATCH(EF!C972,A!$A$2:$A$1001,0))</f>
        <v>#N/A</v>
      </c>
      <c r="E972" s="29" t="e">
        <f t="array" ref="E972">INDEX(A!$C$2:$C$1001,MATCH(EF!C972,A!$A$2:$A$1001,0))</f>
        <v>#N/A</v>
      </c>
      <c r="F972" s="29" t="e">
        <f t="array" ref="F972">INDEX(A!$D$2:$D$1001,MATCH(EF!C972,A!$A$2:$A$1001,0))</f>
        <v>#N/A</v>
      </c>
      <c r="G972" s="29" t="e">
        <f t="array" ref="G972">INDEX(A!$E$2:$E$1001,MATCH(EF!C972,A!$A$2:$A$1001,0))</f>
        <v>#N/A</v>
      </c>
      <c r="H972" s="29" t="e">
        <f t="array" ref="H972">INDEX(A!$F$2:$F$1001,MATCH(EF!C972,A!$A$2:$A$1001,0))</f>
        <v>#N/A</v>
      </c>
      <c r="I972" s="29" t="e">
        <f t="array" ref="I972">INDEX(A!$G$2:$G$1001,MATCH(EF!C972,A!$A$2:$A$1001,0))</f>
        <v>#N/A</v>
      </c>
      <c r="J972" s="29" t="e">
        <f t="array" ref="J972">INDEX(A!$H$2:$H$1001,MATCH(EF!C972,A!$A$2:$A$1001,0))</f>
        <v>#N/A</v>
      </c>
      <c r="K972" s="29" t="e">
        <f t="array" ref="K972">INDEX(A!$I$2:$I$1001,MATCH(EF!C972,A!$A$2:$A$1001,0))</f>
        <v>#N/A</v>
      </c>
      <c r="L972" s="29" t="e">
        <f t="array" ref="L972">INDEX(A!$J$2:$J$1001,MATCH(EF!C972,A!$A$2:$A$1001,0))</f>
        <v>#N/A</v>
      </c>
      <c r="M972" s="29" t="e">
        <f t="array" ref="M972">INDEX(A!$K$2:$K$1001,MATCH(EF!C972,A!$A$2:$A$1001,0))</f>
        <v>#N/A</v>
      </c>
      <c r="N972" s="29" t="e">
        <f t="array" ref="N972">INDEX(A!$L$2:$L$1001,MATCH(EF!C972,A!$A$2:$A$1001,0))</f>
        <v>#N/A</v>
      </c>
      <c r="O972" s="30" t="e">
        <f t="shared" si="6"/>
        <v>#N/A</v>
      </c>
      <c r="P972" s="30" t="e">
        <f t="shared" si="7"/>
        <v>#N/A</v>
      </c>
      <c r="Q972" s="30" t="e">
        <f t="array" ref="Q972">IF(O972="7",IF(P972="000","Sin región al ser un intermunicipal",INDEX(B!$C$2:$C$126,MATCH(EF!P972,B!$A$2:$A$126,0))),"Sin región al ser un ente Estatal")</f>
        <v>#N/A</v>
      </c>
      <c r="R972" s="31" t="e">
        <f t="array" ref="R972">IF(O972="7",IF(P972="000","N/A",INDEX(B!$D$2:$D$126,MATCH(EF!P972,B!$A$2:$A$126,0))),B!$D$127)</f>
        <v>#N/A</v>
      </c>
      <c r="S972" s="31" t="e">
        <f t="array" ref="S972">IF(O972="7",IF(P972="000","N/A",INDEX(B!$E$2:$E$126,MATCH(EF!P972,B!$A$2:$A$126,0))),B!$E$127)</f>
        <v>#N/A</v>
      </c>
    </row>
    <row r="973" spans="1:19" ht="15.75" customHeight="1">
      <c r="A973" s="23">
        <f>COUNTIF(A!$A$2:$A$1001,"&lt;="&amp;A!A973)</f>
        <v>0</v>
      </c>
      <c r="B973" s="24">
        <v>972</v>
      </c>
      <c r="C973" s="29" t="e">
        <f t="array" ref="C973">INDEX(A!$A$2:$A$1001,MATCH(EF!B973,EF!$A$2:$A$1001,0))</f>
        <v>#N/A</v>
      </c>
      <c r="D973" s="29" t="e">
        <f t="array" ref="D973">INDEX(A!$B$2:$B$1001,MATCH(EF!C973,A!$A$2:$A$1001,0))</f>
        <v>#N/A</v>
      </c>
      <c r="E973" s="29" t="e">
        <f t="array" ref="E973">INDEX(A!$C$2:$C$1001,MATCH(EF!C973,A!$A$2:$A$1001,0))</f>
        <v>#N/A</v>
      </c>
      <c r="F973" s="29" t="e">
        <f t="array" ref="F973">INDEX(A!$D$2:$D$1001,MATCH(EF!C973,A!$A$2:$A$1001,0))</f>
        <v>#N/A</v>
      </c>
      <c r="G973" s="29" t="e">
        <f t="array" ref="G973">INDEX(A!$E$2:$E$1001,MATCH(EF!C973,A!$A$2:$A$1001,0))</f>
        <v>#N/A</v>
      </c>
      <c r="H973" s="29" t="e">
        <f t="array" ref="H973">INDEX(A!$F$2:$F$1001,MATCH(EF!C973,A!$A$2:$A$1001,0))</f>
        <v>#N/A</v>
      </c>
      <c r="I973" s="29" t="e">
        <f t="array" ref="I973">INDEX(A!$G$2:$G$1001,MATCH(EF!C973,A!$A$2:$A$1001,0))</f>
        <v>#N/A</v>
      </c>
      <c r="J973" s="29" t="e">
        <f t="array" ref="J973">INDEX(A!$H$2:$H$1001,MATCH(EF!C973,A!$A$2:$A$1001,0))</f>
        <v>#N/A</v>
      </c>
      <c r="K973" s="29" t="e">
        <f t="array" ref="K973">INDEX(A!$I$2:$I$1001,MATCH(EF!C973,A!$A$2:$A$1001,0))</f>
        <v>#N/A</v>
      </c>
      <c r="L973" s="29" t="e">
        <f t="array" ref="L973">INDEX(A!$J$2:$J$1001,MATCH(EF!C973,A!$A$2:$A$1001,0))</f>
        <v>#N/A</v>
      </c>
      <c r="M973" s="29" t="e">
        <f t="array" ref="M973">INDEX(A!$K$2:$K$1001,MATCH(EF!C973,A!$A$2:$A$1001,0))</f>
        <v>#N/A</v>
      </c>
      <c r="N973" s="29" t="e">
        <f t="array" ref="N973">INDEX(A!$L$2:$L$1001,MATCH(EF!C973,A!$A$2:$A$1001,0))</f>
        <v>#N/A</v>
      </c>
      <c r="O973" s="30" t="e">
        <f t="shared" si="6"/>
        <v>#N/A</v>
      </c>
      <c r="P973" s="30" t="e">
        <f t="shared" si="7"/>
        <v>#N/A</v>
      </c>
      <c r="Q973" s="30" t="e">
        <f t="array" ref="Q973">IF(O973="7",IF(P973="000","Sin región al ser un intermunicipal",INDEX(B!$C$2:$C$126,MATCH(EF!P973,B!$A$2:$A$126,0))),"Sin región al ser un ente Estatal")</f>
        <v>#N/A</v>
      </c>
      <c r="R973" s="31" t="e">
        <f t="array" ref="R973">IF(O973="7",IF(P973="000","N/A",INDEX(B!$D$2:$D$126,MATCH(EF!P973,B!$A$2:$A$126,0))),B!$D$127)</f>
        <v>#N/A</v>
      </c>
      <c r="S973" s="31" t="e">
        <f t="array" ref="S973">IF(O973="7",IF(P973="000","N/A",INDEX(B!$E$2:$E$126,MATCH(EF!P973,B!$A$2:$A$126,0))),B!$E$127)</f>
        <v>#N/A</v>
      </c>
    </row>
    <row r="974" spans="1:19" ht="15.75" customHeight="1">
      <c r="A974" s="23">
        <f>COUNTIF(A!$A$2:$A$1001,"&lt;="&amp;A!A974)</f>
        <v>0</v>
      </c>
      <c r="B974" s="24">
        <v>973</v>
      </c>
      <c r="C974" s="29" t="e">
        <f t="array" ref="C974">INDEX(A!$A$2:$A$1001,MATCH(EF!B974,EF!$A$2:$A$1001,0))</f>
        <v>#N/A</v>
      </c>
      <c r="D974" s="29" t="e">
        <f t="array" ref="D974">INDEX(A!$B$2:$B$1001,MATCH(EF!C974,A!$A$2:$A$1001,0))</f>
        <v>#N/A</v>
      </c>
      <c r="E974" s="29" t="e">
        <f t="array" ref="E974">INDEX(A!$C$2:$C$1001,MATCH(EF!C974,A!$A$2:$A$1001,0))</f>
        <v>#N/A</v>
      </c>
      <c r="F974" s="29" t="e">
        <f t="array" ref="F974">INDEX(A!$D$2:$D$1001,MATCH(EF!C974,A!$A$2:$A$1001,0))</f>
        <v>#N/A</v>
      </c>
      <c r="G974" s="29" t="e">
        <f t="array" ref="G974">INDEX(A!$E$2:$E$1001,MATCH(EF!C974,A!$A$2:$A$1001,0))</f>
        <v>#N/A</v>
      </c>
      <c r="H974" s="29" t="e">
        <f t="array" ref="H974">INDEX(A!$F$2:$F$1001,MATCH(EF!C974,A!$A$2:$A$1001,0))</f>
        <v>#N/A</v>
      </c>
      <c r="I974" s="29" t="e">
        <f t="array" ref="I974">INDEX(A!$G$2:$G$1001,MATCH(EF!C974,A!$A$2:$A$1001,0))</f>
        <v>#N/A</v>
      </c>
      <c r="J974" s="29" t="e">
        <f t="array" ref="J974">INDEX(A!$H$2:$H$1001,MATCH(EF!C974,A!$A$2:$A$1001,0))</f>
        <v>#N/A</v>
      </c>
      <c r="K974" s="29" t="e">
        <f t="array" ref="K974">INDEX(A!$I$2:$I$1001,MATCH(EF!C974,A!$A$2:$A$1001,0))</f>
        <v>#N/A</v>
      </c>
      <c r="L974" s="29" t="e">
        <f t="array" ref="L974">INDEX(A!$J$2:$J$1001,MATCH(EF!C974,A!$A$2:$A$1001,0))</f>
        <v>#N/A</v>
      </c>
      <c r="M974" s="29" t="e">
        <f t="array" ref="M974">INDEX(A!$K$2:$K$1001,MATCH(EF!C974,A!$A$2:$A$1001,0))</f>
        <v>#N/A</v>
      </c>
      <c r="N974" s="29" t="e">
        <f t="array" ref="N974">INDEX(A!$L$2:$L$1001,MATCH(EF!C974,A!$A$2:$A$1001,0))</f>
        <v>#N/A</v>
      </c>
      <c r="O974" s="30" t="e">
        <f t="shared" si="6"/>
        <v>#N/A</v>
      </c>
      <c r="P974" s="30" t="e">
        <f t="shared" si="7"/>
        <v>#N/A</v>
      </c>
      <c r="Q974" s="30" t="e">
        <f t="array" ref="Q974">IF(O974="7",IF(P974="000","Sin región al ser un intermunicipal",INDEX(B!$C$2:$C$126,MATCH(EF!P974,B!$A$2:$A$126,0))),"Sin región al ser un ente Estatal")</f>
        <v>#N/A</v>
      </c>
      <c r="R974" s="31" t="e">
        <f t="array" ref="R974">IF(O974="7",IF(P974="000","N/A",INDEX(B!$D$2:$D$126,MATCH(EF!P974,B!$A$2:$A$126,0))),B!$D$127)</f>
        <v>#N/A</v>
      </c>
      <c r="S974" s="31" t="e">
        <f t="array" ref="S974">IF(O974="7",IF(P974="000","N/A",INDEX(B!$E$2:$E$126,MATCH(EF!P974,B!$A$2:$A$126,0))),B!$E$127)</f>
        <v>#N/A</v>
      </c>
    </row>
    <row r="975" spans="1:19" ht="15.75" customHeight="1">
      <c r="A975" s="23">
        <f>COUNTIF(A!$A$2:$A$1001,"&lt;="&amp;A!A975)</f>
        <v>0</v>
      </c>
      <c r="B975" s="24">
        <v>974</v>
      </c>
      <c r="C975" s="29" t="e">
        <f t="array" ref="C975">INDEX(A!$A$2:$A$1001,MATCH(EF!B975,EF!$A$2:$A$1001,0))</f>
        <v>#N/A</v>
      </c>
      <c r="D975" s="29" t="e">
        <f t="array" ref="D975">INDEX(A!$B$2:$B$1001,MATCH(EF!C975,A!$A$2:$A$1001,0))</f>
        <v>#N/A</v>
      </c>
      <c r="E975" s="29" t="e">
        <f t="array" ref="E975">INDEX(A!$C$2:$C$1001,MATCH(EF!C975,A!$A$2:$A$1001,0))</f>
        <v>#N/A</v>
      </c>
      <c r="F975" s="29" t="e">
        <f t="array" ref="F975">INDEX(A!$D$2:$D$1001,MATCH(EF!C975,A!$A$2:$A$1001,0))</f>
        <v>#N/A</v>
      </c>
      <c r="G975" s="29" t="e">
        <f t="array" ref="G975">INDEX(A!$E$2:$E$1001,MATCH(EF!C975,A!$A$2:$A$1001,0))</f>
        <v>#N/A</v>
      </c>
      <c r="H975" s="29" t="e">
        <f t="array" ref="H975">INDEX(A!$F$2:$F$1001,MATCH(EF!C975,A!$A$2:$A$1001,0))</f>
        <v>#N/A</v>
      </c>
      <c r="I975" s="29" t="e">
        <f t="array" ref="I975">INDEX(A!$G$2:$G$1001,MATCH(EF!C975,A!$A$2:$A$1001,0))</f>
        <v>#N/A</v>
      </c>
      <c r="J975" s="29" t="e">
        <f t="array" ref="J975">INDEX(A!$H$2:$H$1001,MATCH(EF!C975,A!$A$2:$A$1001,0))</f>
        <v>#N/A</v>
      </c>
      <c r="K975" s="29" t="e">
        <f t="array" ref="K975">INDEX(A!$I$2:$I$1001,MATCH(EF!C975,A!$A$2:$A$1001,0))</f>
        <v>#N/A</v>
      </c>
      <c r="L975" s="29" t="e">
        <f t="array" ref="L975">INDEX(A!$J$2:$J$1001,MATCH(EF!C975,A!$A$2:$A$1001,0))</f>
        <v>#N/A</v>
      </c>
      <c r="M975" s="29" t="e">
        <f t="array" ref="M975">INDEX(A!$K$2:$K$1001,MATCH(EF!C975,A!$A$2:$A$1001,0))</f>
        <v>#N/A</v>
      </c>
      <c r="N975" s="29" t="e">
        <f t="array" ref="N975">INDEX(A!$L$2:$L$1001,MATCH(EF!C975,A!$A$2:$A$1001,0))</f>
        <v>#N/A</v>
      </c>
      <c r="O975" s="30" t="e">
        <f t="shared" si="6"/>
        <v>#N/A</v>
      </c>
      <c r="P975" s="30" t="e">
        <f t="shared" si="7"/>
        <v>#N/A</v>
      </c>
      <c r="Q975" s="30" t="e">
        <f t="array" ref="Q975">IF(O975="7",IF(P975="000","Sin región al ser un intermunicipal",INDEX(B!$C$2:$C$126,MATCH(EF!P975,B!$A$2:$A$126,0))),"Sin región al ser un ente Estatal")</f>
        <v>#N/A</v>
      </c>
      <c r="R975" s="31" t="e">
        <f t="array" ref="R975">IF(O975="7",IF(P975="000","N/A",INDEX(B!$D$2:$D$126,MATCH(EF!P975,B!$A$2:$A$126,0))),B!$D$127)</f>
        <v>#N/A</v>
      </c>
      <c r="S975" s="31" t="e">
        <f t="array" ref="S975">IF(O975="7",IF(P975="000","N/A",INDEX(B!$E$2:$E$126,MATCH(EF!P975,B!$A$2:$A$126,0))),B!$E$127)</f>
        <v>#N/A</v>
      </c>
    </row>
    <row r="976" spans="1:19" ht="15.75" customHeight="1">
      <c r="A976" s="23">
        <f>COUNTIF(A!$A$2:$A$1001,"&lt;="&amp;A!A976)</f>
        <v>0</v>
      </c>
      <c r="B976" s="24">
        <v>975</v>
      </c>
      <c r="C976" s="29" t="e">
        <f t="array" ref="C976">INDEX(A!$A$2:$A$1001,MATCH(EF!B976,EF!$A$2:$A$1001,0))</f>
        <v>#N/A</v>
      </c>
      <c r="D976" s="29" t="e">
        <f t="array" ref="D976">INDEX(A!$B$2:$B$1001,MATCH(EF!C976,A!$A$2:$A$1001,0))</f>
        <v>#N/A</v>
      </c>
      <c r="E976" s="29" t="e">
        <f t="array" ref="E976">INDEX(A!$C$2:$C$1001,MATCH(EF!C976,A!$A$2:$A$1001,0))</f>
        <v>#N/A</v>
      </c>
      <c r="F976" s="29" t="e">
        <f t="array" ref="F976">INDEX(A!$D$2:$D$1001,MATCH(EF!C976,A!$A$2:$A$1001,0))</f>
        <v>#N/A</v>
      </c>
      <c r="G976" s="29" t="e">
        <f t="array" ref="G976">INDEX(A!$E$2:$E$1001,MATCH(EF!C976,A!$A$2:$A$1001,0))</f>
        <v>#N/A</v>
      </c>
      <c r="H976" s="29" t="e">
        <f t="array" ref="H976">INDEX(A!$F$2:$F$1001,MATCH(EF!C976,A!$A$2:$A$1001,0))</f>
        <v>#N/A</v>
      </c>
      <c r="I976" s="29" t="e">
        <f t="array" ref="I976">INDEX(A!$G$2:$G$1001,MATCH(EF!C976,A!$A$2:$A$1001,0))</f>
        <v>#N/A</v>
      </c>
      <c r="J976" s="29" t="e">
        <f t="array" ref="J976">INDEX(A!$H$2:$H$1001,MATCH(EF!C976,A!$A$2:$A$1001,0))</f>
        <v>#N/A</v>
      </c>
      <c r="K976" s="29" t="e">
        <f t="array" ref="K976">INDEX(A!$I$2:$I$1001,MATCH(EF!C976,A!$A$2:$A$1001,0))</f>
        <v>#N/A</v>
      </c>
      <c r="L976" s="29" t="e">
        <f t="array" ref="L976">INDEX(A!$J$2:$J$1001,MATCH(EF!C976,A!$A$2:$A$1001,0))</f>
        <v>#N/A</v>
      </c>
      <c r="M976" s="29" t="e">
        <f t="array" ref="M976">INDEX(A!$K$2:$K$1001,MATCH(EF!C976,A!$A$2:$A$1001,0))</f>
        <v>#N/A</v>
      </c>
      <c r="N976" s="29" t="e">
        <f t="array" ref="N976">INDEX(A!$L$2:$L$1001,MATCH(EF!C976,A!$A$2:$A$1001,0))</f>
        <v>#N/A</v>
      </c>
      <c r="O976" s="30" t="e">
        <f t="shared" si="6"/>
        <v>#N/A</v>
      </c>
      <c r="P976" s="30" t="e">
        <f t="shared" si="7"/>
        <v>#N/A</v>
      </c>
      <c r="Q976" s="30" t="e">
        <f t="array" ref="Q976">IF(O976="7",IF(P976="000","Sin región al ser un intermunicipal",INDEX(B!$C$2:$C$126,MATCH(EF!P976,B!$A$2:$A$126,0))),"Sin región al ser un ente Estatal")</f>
        <v>#N/A</v>
      </c>
      <c r="R976" s="31" t="e">
        <f t="array" ref="R976">IF(O976="7",IF(P976="000","N/A",INDEX(B!$D$2:$D$126,MATCH(EF!P976,B!$A$2:$A$126,0))),B!$D$127)</f>
        <v>#N/A</v>
      </c>
      <c r="S976" s="31" t="e">
        <f t="array" ref="S976">IF(O976="7",IF(P976="000","N/A",INDEX(B!$E$2:$E$126,MATCH(EF!P976,B!$A$2:$A$126,0))),B!$E$127)</f>
        <v>#N/A</v>
      </c>
    </row>
    <row r="977" spans="1:19" ht="15.75" customHeight="1">
      <c r="A977" s="23">
        <f>COUNTIF(A!$A$2:$A$1001,"&lt;="&amp;A!A977)</f>
        <v>0</v>
      </c>
      <c r="B977" s="24">
        <v>976</v>
      </c>
      <c r="C977" s="29" t="e">
        <f t="array" ref="C977">INDEX(A!$A$2:$A$1001,MATCH(EF!B977,EF!$A$2:$A$1001,0))</f>
        <v>#N/A</v>
      </c>
      <c r="D977" s="29" t="e">
        <f t="array" ref="D977">INDEX(A!$B$2:$B$1001,MATCH(EF!C977,A!$A$2:$A$1001,0))</f>
        <v>#N/A</v>
      </c>
      <c r="E977" s="29" t="e">
        <f t="array" ref="E977">INDEX(A!$C$2:$C$1001,MATCH(EF!C977,A!$A$2:$A$1001,0))</f>
        <v>#N/A</v>
      </c>
      <c r="F977" s="29" t="e">
        <f t="array" ref="F977">INDEX(A!$D$2:$D$1001,MATCH(EF!C977,A!$A$2:$A$1001,0))</f>
        <v>#N/A</v>
      </c>
      <c r="G977" s="29" t="e">
        <f t="array" ref="G977">INDEX(A!$E$2:$E$1001,MATCH(EF!C977,A!$A$2:$A$1001,0))</f>
        <v>#N/A</v>
      </c>
      <c r="H977" s="29" t="e">
        <f t="array" ref="H977">INDEX(A!$F$2:$F$1001,MATCH(EF!C977,A!$A$2:$A$1001,0))</f>
        <v>#N/A</v>
      </c>
      <c r="I977" s="29" t="e">
        <f t="array" ref="I977">INDEX(A!$G$2:$G$1001,MATCH(EF!C977,A!$A$2:$A$1001,0))</f>
        <v>#N/A</v>
      </c>
      <c r="J977" s="29" t="e">
        <f t="array" ref="J977">INDEX(A!$H$2:$H$1001,MATCH(EF!C977,A!$A$2:$A$1001,0))</f>
        <v>#N/A</v>
      </c>
      <c r="K977" s="29" t="e">
        <f t="array" ref="K977">INDEX(A!$I$2:$I$1001,MATCH(EF!C977,A!$A$2:$A$1001,0))</f>
        <v>#N/A</v>
      </c>
      <c r="L977" s="29" t="e">
        <f t="array" ref="L977">INDEX(A!$J$2:$J$1001,MATCH(EF!C977,A!$A$2:$A$1001,0))</f>
        <v>#N/A</v>
      </c>
      <c r="M977" s="29" t="e">
        <f t="array" ref="M977">INDEX(A!$K$2:$K$1001,MATCH(EF!C977,A!$A$2:$A$1001,0))</f>
        <v>#N/A</v>
      </c>
      <c r="N977" s="29" t="e">
        <f t="array" ref="N977">INDEX(A!$L$2:$L$1001,MATCH(EF!C977,A!$A$2:$A$1001,0))</f>
        <v>#N/A</v>
      </c>
      <c r="O977" s="30" t="e">
        <f t="shared" si="6"/>
        <v>#N/A</v>
      </c>
      <c r="P977" s="30" t="e">
        <f t="shared" si="7"/>
        <v>#N/A</v>
      </c>
      <c r="Q977" s="30" t="e">
        <f t="array" ref="Q977">IF(O977="7",IF(P977="000","Sin región al ser un intermunicipal",INDEX(B!$C$2:$C$126,MATCH(EF!P977,B!$A$2:$A$126,0))),"Sin región al ser un ente Estatal")</f>
        <v>#N/A</v>
      </c>
      <c r="R977" s="31" t="e">
        <f t="array" ref="R977">IF(O977="7",IF(P977="000","N/A",INDEX(B!$D$2:$D$126,MATCH(EF!P977,B!$A$2:$A$126,0))),B!$D$127)</f>
        <v>#N/A</v>
      </c>
      <c r="S977" s="31" t="e">
        <f t="array" ref="S977">IF(O977="7",IF(P977="000","N/A",INDEX(B!$E$2:$E$126,MATCH(EF!P977,B!$A$2:$A$126,0))),B!$E$127)</f>
        <v>#N/A</v>
      </c>
    </row>
    <row r="978" spans="1:19" ht="15.75" customHeight="1">
      <c r="A978" s="23">
        <f>COUNTIF(A!$A$2:$A$1001,"&lt;="&amp;A!A978)</f>
        <v>0</v>
      </c>
      <c r="B978" s="24">
        <v>977</v>
      </c>
      <c r="C978" s="29" t="e">
        <f t="array" ref="C978">INDEX(A!$A$2:$A$1001,MATCH(EF!B978,EF!$A$2:$A$1001,0))</f>
        <v>#N/A</v>
      </c>
      <c r="D978" s="29" t="e">
        <f t="array" ref="D978">INDEX(A!$B$2:$B$1001,MATCH(EF!C978,A!$A$2:$A$1001,0))</f>
        <v>#N/A</v>
      </c>
      <c r="E978" s="29" t="e">
        <f t="array" ref="E978">INDEX(A!$C$2:$C$1001,MATCH(EF!C978,A!$A$2:$A$1001,0))</f>
        <v>#N/A</v>
      </c>
      <c r="F978" s="29" t="e">
        <f t="array" ref="F978">INDEX(A!$D$2:$D$1001,MATCH(EF!C978,A!$A$2:$A$1001,0))</f>
        <v>#N/A</v>
      </c>
      <c r="G978" s="29" t="e">
        <f t="array" ref="G978">INDEX(A!$E$2:$E$1001,MATCH(EF!C978,A!$A$2:$A$1001,0))</f>
        <v>#N/A</v>
      </c>
      <c r="H978" s="29" t="e">
        <f t="array" ref="H978">INDEX(A!$F$2:$F$1001,MATCH(EF!C978,A!$A$2:$A$1001,0))</f>
        <v>#N/A</v>
      </c>
      <c r="I978" s="29" t="e">
        <f t="array" ref="I978">INDEX(A!$G$2:$G$1001,MATCH(EF!C978,A!$A$2:$A$1001,0))</f>
        <v>#N/A</v>
      </c>
      <c r="J978" s="29" t="e">
        <f t="array" ref="J978">INDEX(A!$H$2:$H$1001,MATCH(EF!C978,A!$A$2:$A$1001,0))</f>
        <v>#N/A</v>
      </c>
      <c r="K978" s="29" t="e">
        <f t="array" ref="K978">INDEX(A!$I$2:$I$1001,MATCH(EF!C978,A!$A$2:$A$1001,0))</f>
        <v>#N/A</v>
      </c>
      <c r="L978" s="29" t="e">
        <f t="array" ref="L978">INDEX(A!$J$2:$J$1001,MATCH(EF!C978,A!$A$2:$A$1001,0))</f>
        <v>#N/A</v>
      </c>
      <c r="M978" s="29" t="e">
        <f t="array" ref="M978">INDEX(A!$K$2:$K$1001,MATCH(EF!C978,A!$A$2:$A$1001,0))</f>
        <v>#N/A</v>
      </c>
      <c r="N978" s="29" t="e">
        <f t="array" ref="N978">INDEX(A!$L$2:$L$1001,MATCH(EF!C978,A!$A$2:$A$1001,0))</f>
        <v>#N/A</v>
      </c>
      <c r="O978" s="30" t="e">
        <f t="shared" si="6"/>
        <v>#N/A</v>
      </c>
      <c r="P978" s="30" t="e">
        <f t="shared" si="7"/>
        <v>#N/A</v>
      </c>
      <c r="Q978" s="30" t="e">
        <f t="array" ref="Q978">IF(O978="7",IF(P978="000","Sin región al ser un intermunicipal",INDEX(B!$C$2:$C$126,MATCH(EF!P978,B!$A$2:$A$126,0))),"Sin región al ser un ente Estatal")</f>
        <v>#N/A</v>
      </c>
      <c r="R978" s="31" t="e">
        <f t="array" ref="R978">IF(O978="7",IF(P978="000","N/A",INDEX(B!$D$2:$D$126,MATCH(EF!P978,B!$A$2:$A$126,0))),B!$D$127)</f>
        <v>#N/A</v>
      </c>
      <c r="S978" s="31" t="e">
        <f t="array" ref="S978">IF(O978="7",IF(P978="000","N/A",INDEX(B!$E$2:$E$126,MATCH(EF!P978,B!$A$2:$A$126,0))),B!$E$127)</f>
        <v>#N/A</v>
      </c>
    </row>
    <row r="979" spans="1:19" ht="15.75" customHeight="1">
      <c r="A979" s="23">
        <f>COUNTIF(A!$A$2:$A$1001,"&lt;="&amp;A!A979)</f>
        <v>0</v>
      </c>
      <c r="B979" s="24">
        <v>978</v>
      </c>
      <c r="C979" s="29" t="e">
        <f t="array" ref="C979">INDEX(A!$A$2:$A$1001,MATCH(EF!B979,EF!$A$2:$A$1001,0))</f>
        <v>#N/A</v>
      </c>
      <c r="D979" s="29" t="e">
        <f t="array" ref="D979">INDEX(A!$B$2:$B$1001,MATCH(EF!C979,A!$A$2:$A$1001,0))</f>
        <v>#N/A</v>
      </c>
      <c r="E979" s="29" t="e">
        <f t="array" ref="E979">INDEX(A!$C$2:$C$1001,MATCH(EF!C979,A!$A$2:$A$1001,0))</f>
        <v>#N/A</v>
      </c>
      <c r="F979" s="29" t="e">
        <f t="array" ref="F979">INDEX(A!$D$2:$D$1001,MATCH(EF!C979,A!$A$2:$A$1001,0))</f>
        <v>#N/A</v>
      </c>
      <c r="G979" s="29" t="e">
        <f t="array" ref="G979">INDEX(A!$E$2:$E$1001,MATCH(EF!C979,A!$A$2:$A$1001,0))</f>
        <v>#N/A</v>
      </c>
      <c r="H979" s="29" t="e">
        <f t="array" ref="H979">INDEX(A!$F$2:$F$1001,MATCH(EF!C979,A!$A$2:$A$1001,0))</f>
        <v>#N/A</v>
      </c>
      <c r="I979" s="29" t="e">
        <f t="array" ref="I979">INDEX(A!$G$2:$G$1001,MATCH(EF!C979,A!$A$2:$A$1001,0))</f>
        <v>#N/A</v>
      </c>
      <c r="J979" s="29" t="e">
        <f t="array" ref="J979">INDEX(A!$H$2:$H$1001,MATCH(EF!C979,A!$A$2:$A$1001,0))</f>
        <v>#N/A</v>
      </c>
      <c r="K979" s="29" t="e">
        <f t="array" ref="K979">INDEX(A!$I$2:$I$1001,MATCH(EF!C979,A!$A$2:$A$1001,0))</f>
        <v>#N/A</v>
      </c>
      <c r="L979" s="29" t="e">
        <f t="array" ref="L979">INDEX(A!$J$2:$J$1001,MATCH(EF!C979,A!$A$2:$A$1001,0))</f>
        <v>#N/A</v>
      </c>
      <c r="M979" s="29" t="e">
        <f t="array" ref="M979">INDEX(A!$K$2:$K$1001,MATCH(EF!C979,A!$A$2:$A$1001,0))</f>
        <v>#N/A</v>
      </c>
      <c r="N979" s="29" t="e">
        <f t="array" ref="N979">INDEX(A!$L$2:$L$1001,MATCH(EF!C979,A!$A$2:$A$1001,0))</f>
        <v>#N/A</v>
      </c>
      <c r="O979" s="30" t="e">
        <f t="shared" si="6"/>
        <v>#N/A</v>
      </c>
      <c r="P979" s="30" t="e">
        <f t="shared" si="7"/>
        <v>#N/A</v>
      </c>
      <c r="Q979" s="30" t="e">
        <f t="array" ref="Q979">IF(O979="7",IF(P979="000","Sin región al ser un intermunicipal",INDEX(B!$C$2:$C$126,MATCH(EF!P979,B!$A$2:$A$126,0))),"Sin región al ser un ente Estatal")</f>
        <v>#N/A</v>
      </c>
      <c r="R979" s="31" t="e">
        <f t="array" ref="R979">IF(O979="7",IF(P979="000","N/A",INDEX(B!$D$2:$D$126,MATCH(EF!P979,B!$A$2:$A$126,0))),B!$D$127)</f>
        <v>#N/A</v>
      </c>
      <c r="S979" s="31" t="e">
        <f t="array" ref="S979">IF(O979="7",IF(P979="000","N/A",INDEX(B!$E$2:$E$126,MATCH(EF!P979,B!$A$2:$A$126,0))),B!$E$127)</f>
        <v>#N/A</v>
      </c>
    </row>
    <row r="980" spans="1:19" ht="15.75" customHeight="1">
      <c r="A980" s="23">
        <f>COUNTIF(A!$A$2:$A$1001,"&lt;="&amp;A!A980)</f>
        <v>0</v>
      </c>
      <c r="B980" s="24">
        <v>979</v>
      </c>
      <c r="C980" s="29" t="e">
        <f t="array" ref="C980">INDEX(A!$A$2:$A$1001,MATCH(EF!B980,EF!$A$2:$A$1001,0))</f>
        <v>#N/A</v>
      </c>
      <c r="D980" s="29" t="e">
        <f t="array" ref="D980">INDEX(A!$B$2:$B$1001,MATCH(EF!C980,A!$A$2:$A$1001,0))</f>
        <v>#N/A</v>
      </c>
      <c r="E980" s="29" t="e">
        <f t="array" ref="E980">INDEX(A!$C$2:$C$1001,MATCH(EF!C980,A!$A$2:$A$1001,0))</f>
        <v>#N/A</v>
      </c>
      <c r="F980" s="29" t="e">
        <f t="array" ref="F980">INDEX(A!$D$2:$D$1001,MATCH(EF!C980,A!$A$2:$A$1001,0))</f>
        <v>#N/A</v>
      </c>
      <c r="G980" s="29" t="e">
        <f t="array" ref="G980">INDEX(A!$E$2:$E$1001,MATCH(EF!C980,A!$A$2:$A$1001,0))</f>
        <v>#N/A</v>
      </c>
      <c r="H980" s="29" t="e">
        <f t="array" ref="H980">INDEX(A!$F$2:$F$1001,MATCH(EF!C980,A!$A$2:$A$1001,0))</f>
        <v>#N/A</v>
      </c>
      <c r="I980" s="29" t="e">
        <f t="array" ref="I980">INDEX(A!$G$2:$G$1001,MATCH(EF!C980,A!$A$2:$A$1001,0))</f>
        <v>#N/A</v>
      </c>
      <c r="J980" s="29" t="e">
        <f t="array" ref="J980">INDEX(A!$H$2:$H$1001,MATCH(EF!C980,A!$A$2:$A$1001,0))</f>
        <v>#N/A</v>
      </c>
      <c r="K980" s="29" t="e">
        <f t="array" ref="K980">INDEX(A!$I$2:$I$1001,MATCH(EF!C980,A!$A$2:$A$1001,0))</f>
        <v>#N/A</v>
      </c>
      <c r="L980" s="29" t="e">
        <f t="array" ref="L980">INDEX(A!$J$2:$J$1001,MATCH(EF!C980,A!$A$2:$A$1001,0))</f>
        <v>#N/A</v>
      </c>
      <c r="M980" s="29" t="e">
        <f t="array" ref="M980">INDEX(A!$K$2:$K$1001,MATCH(EF!C980,A!$A$2:$A$1001,0))</f>
        <v>#N/A</v>
      </c>
      <c r="N980" s="29" t="e">
        <f t="array" ref="N980">INDEX(A!$L$2:$L$1001,MATCH(EF!C980,A!$A$2:$A$1001,0))</f>
        <v>#N/A</v>
      </c>
      <c r="O980" s="30" t="e">
        <f t="shared" si="6"/>
        <v>#N/A</v>
      </c>
      <c r="P980" s="30" t="e">
        <f t="shared" si="7"/>
        <v>#N/A</v>
      </c>
      <c r="Q980" s="30" t="e">
        <f t="array" ref="Q980">IF(O980="7",IF(P980="000","Sin región al ser un intermunicipal",INDEX(B!$C$2:$C$126,MATCH(EF!P980,B!$A$2:$A$126,0))),"Sin región al ser un ente Estatal")</f>
        <v>#N/A</v>
      </c>
      <c r="R980" s="31" t="e">
        <f t="array" ref="R980">IF(O980="7",IF(P980="000","N/A",INDEX(B!$D$2:$D$126,MATCH(EF!P980,B!$A$2:$A$126,0))),B!$D$127)</f>
        <v>#N/A</v>
      </c>
      <c r="S980" s="31" t="e">
        <f t="array" ref="S980">IF(O980="7",IF(P980="000","N/A",INDEX(B!$E$2:$E$126,MATCH(EF!P980,B!$A$2:$A$126,0))),B!$E$127)</f>
        <v>#N/A</v>
      </c>
    </row>
    <row r="981" spans="1:19" ht="15.75" customHeight="1">
      <c r="A981" s="23">
        <f>COUNTIF(A!$A$2:$A$1001,"&lt;="&amp;A!A981)</f>
        <v>0</v>
      </c>
      <c r="B981" s="24">
        <v>980</v>
      </c>
      <c r="C981" s="29" t="e">
        <f t="array" ref="C981">INDEX(A!$A$2:$A$1001,MATCH(EF!B981,EF!$A$2:$A$1001,0))</f>
        <v>#N/A</v>
      </c>
      <c r="D981" s="29" t="e">
        <f t="array" ref="D981">INDEX(A!$B$2:$B$1001,MATCH(EF!C981,A!$A$2:$A$1001,0))</f>
        <v>#N/A</v>
      </c>
      <c r="E981" s="29" t="e">
        <f t="array" ref="E981">INDEX(A!$C$2:$C$1001,MATCH(EF!C981,A!$A$2:$A$1001,0))</f>
        <v>#N/A</v>
      </c>
      <c r="F981" s="29" t="e">
        <f t="array" ref="F981">INDEX(A!$D$2:$D$1001,MATCH(EF!C981,A!$A$2:$A$1001,0))</f>
        <v>#N/A</v>
      </c>
      <c r="G981" s="29" t="e">
        <f t="array" ref="G981">INDEX(A!$E$2:$E$1001,MATCH(EF!C981,A!$A$2:$A$1001,0))</f>
        <v>#N/A</v>
      </c>
      <c r="H981" s="29" t="e">
        <f t="array" ref="H981">INDEX(A!$F$2:$F$1001,MATCH(EF!C981,A!$A$2:$A$1001,0))</f>
        <v>#N/A</v>
      </c>
      <c r="I981" s="29" t="e">
        <f t="array" ref="I981">INDEX(A!$G$2:$G$1001,MATCH(EF!C981,A!$A$2:$A$1001,0))</f>
        <v>#N/A</v>
      </c>
      <c r="J981" s="29" t="e">
        <f t="array" ref="J981">INDEX(A!$H$2:$H$1001,MATCH(EF!C981,A!$A$2:$A$1001,0))</f>
        <v>#N/A</v>
      </c>
      <c r="K981" s="29" t="e">
        <f t="array" ref="K981">INDEX(A!$I$2:$I$1001,MATCH(EF!C981,A!$A$2:$A$1001,0))</f>
        <v>#N/A</v>
      </c>
      <c r="L981" s="29" t="e">
        <f t="array" ref="L981">INDEX(A!$J$2:$J$1001,MATCH(EF!C981,A!$A$2:$A$1001,0))</f>
        <v>#N/A</v>
      </c>
      <c r="M981" s="29" t="e">
        <f t="array" ref="M981">INDEX(A!$K$2:$K$1001,MATCH(EF!C981,A!$A$2:$A$1001,0))</f>
        <v>#N/A</v>
      </c>
      <c r="N981" s="29" t="e">
        <f t="array" ref="N981">INDEX(A!$L$2:$L$1001,MATCH(EF!C981,A!$A$2:$A$1001,0))</f>
        <v>#N/A</v>
      </c>
      <c r="O981" s="30" t="e">
        <f t="shared" si="6"/>
        <v>#N/A</v>
      </c>
      <c r="P981" s="30" t="e">
        <f t="shared" si="7"/>
        <v>#N/A</v>
      </c>
      <c r="Q981" s="30" t="e">
        <f t="array" ref="Q981">IF(O981="7",IF(P981="000","Sin región al ser un intermunicipal",INDEX(B!$C$2:$C$126,MATCH(EF!P981,B!$A$2:$A$126,0))),"Sin región al ser un ente Estatal")</f>
        <v>#N/A</v>
      </c>
      <c r="R981" s="31" t="e">
        <f t="array" ref="R981">IF(O981="7",IF(P981="000","N/A",INDEX(B!$D$2:$D$126,MATCH(EF!P981,B!$A$2:$A$126,0))),B!$D$127)</f>
        <v>#N/A</v>
      </c>
      <c r="S981" s="31" t="e">
        <f t="array" ref="S981">IF(O981="7",IF(P981="000","N/A",INDEX(B!$E$2:$E$126,MATCH(EF!P981,B!$A$2:$A$126,0))),B!$E$127)</f>
        <v>#N/A</v>
      </c>
    </row>
    <row r="982" spans="1:19" ht="15.75" customHeight="1">
      <c r="A982" s="23">
        <f>COUNTIF(A!$A$2:$A$1001,"&lt;="&amp;A!A982)</f>
        <v>0</v>
      </c>
      <c r="B982" s="24">
        <v>981</v>
      </c>
      <c r="C982" s="29" t="e">
        <f t="array" ref="C982">INDEX(A!$A$2:$A$1001,MATCH(EF!B982,EF!$A$2:$A$1001,0))</f>
        <v>#N/A</v>
      </c>
      <c r="D982" s="29" t="e">
        <f t="array" ref="D982">INDEX(A!$B$2:$B$1001,MATCH(EF!C982,A!$A$2:$A$1001,0))</f>
        <v>#N/A</v>
      </c>
      <c r="E982" s="29" t="e">
        <f t="array" ref="E982">INDEX(A!$C$2:$C$1001,MATCH(EF!C982,A!$A$2:$A$1001,0))</f>
        <v>#N/A</v>
      </c>
      <c r="F982" s="29" t="e">
        <f t="array" ref="F982">INDEX(A!$D$2:$D$1001,MATCH(EF!C982,A!$A$2:$A$1001,0))</f>
        <v>#N/A</v>
      </c>
      <c r="G982" s="29" t="e">
        <f t="array" ref="G982">INDEX(A!$E$2:$E$1001,MATCH(EF!C982,A!$A$2:$A$1001,0))</f>
        <v>#N/A</v>
      </c>
      <c r="H982" s="29" t="e">
        <f t="array" ref="H982">INDEX(A!$F$2:$F$1001,MATCH(EF!C982,A!$A$2:$A$1001,0))</f>
        <v>#N/A</v>
      </c>
      <c r="I982" s="29" t="e">
        <f t="array" ref="I982">INDEX(A!$G$2:$G$1001,MATCH(EF!C982,A!$A$2:$A$1001,0))</f>
        <v>#N/A</v>
      </c>
      <c r="J982" s="29" t="e">
        <f t="array" ref="J982">INDEX(A!$H$2:$H$1001,MATCH(EF!C982,A!$A$2:$A$1001,0))</f>
        <v>#N/A</v>
      </c>
      <c r="K982" s="29" t="e">
        <f t="array" ref="K982">INDEX(A!$I$2:$I$1001,MATCH(EF!C982,A!$A$2:$A$1001,0))</f>
        <v>#N/A</v>
      </c>
      <c r="L982" s="29" t="e">
        <f t="array" ref="L982">INDEX(A!$J$2:$J$1001,MATCH(EF!C982,A!$A$2:$A$1001,0))</f>
        <v>#N/A</v>
      </c>
      <c r="M982" s="29" t="e">
        <f t="array" ref="M982">INDEX(A!$K$2:$K$1001,MATCH(EF!C982,A!$A$2:$A$1001,0))</f>
        <v>#N/A</v>
      </c>
      <c r="N982" s="29" t="e">
        <f t="array" ref="N982">INDEX(A!$L$2:$L$1001,MATCH(EF!C982,A!$A$2:$A$1001,0))</f>
        <v>#N/A</v>
      </c>
      <c r="O982" s="30" t="e">
        <f t="shared" si="6"/>
        <v>#N/A</v>
      </c>
      <c r="P982" s="30" t="e">
        <f t="shared" si="7"/>
        <v>#N/A</v>
      </c>
      <c r="Q982" s="30" t="e">
        <f t="array" ref="Q982">IF(O982="7",IF(P982="000","Sin región al ser un intermunicipal",INDEX(B!$C$2:$C$126,MATCH(EF!P982,B!$A$2:$A$126,0))),"Sin región al ser un ente Estatal")</f>
        <v>#N/A</v>
      </c>
      <c r="R982" s="31" t="e">
        <f t="array" ref="R982">IF(O982="7",IF(P982="000","N/A",INDEX(B!$D$2:$D$126,MATCH(EF!P982,B!$A$2:$A$126,0))),B!$D$127)</f>
        <v>#N/A</v>
      </c>
      <c r="S982" s="31" t="e">
        <f t="array" ref="S982">IF(O982="7",IF(P982="000","N/A",INDEX(B!$E$2:$E$126,MATCH(EF!P982,B!$A$2:$A$126,0))),B!$E$127)</f>
        <v>#N/A</v>
      </c>
    </row>
    <row r="983" spans="1:19" ht="15.75" customHeight="1">
      <c r="A983" s="23">
        <f>COUNTIF(A!$A$2:$A$1001,"&lt;="&amp;A!A983)</f>
        <v>0</v>
      </c>
      <c r="B983" s="24">
        <v>982</v>
      </c>
      <c r="C983" s="29" t="e">
        <f t="array" ref="C983">INDEX(A!$A$2:$A$1001,MATCH(EF!B983,EF!$A$2:$A$1001,0))</f>
        <v>#N/A</v>
      </c>
      <c r="D983" s="29" t="e">
        <f t="array" ref="D983">INDEX(A!$B$2:$B$1001,MATCH(EF!C983,A!$A$2:$A$1001,0))</f>
        <v>#N/A</v>
      </c>
      <c r="E983" s="29" t="e">
        <f t="array" ref="E983">INDEX(A!$C$2:$C$1001,MATCH(EF!C983,A!$A$2:$A$1001,0))</f>
        <v>#N/A</v>
      </c>
      <c r="F983" s="29" t="e">
        <f t="array" ref="F983">INDEX(A!$D$2:$D$1001,MATCH(EF!C983,A!$A$2:$A$1001,0))</f>
        <v>#N/A</v>
      </c>
      <c r="G983" s="29" t="e">
        <f t="array" ref="G983">INDEX(A!$E$2:$E$1001,MATCH(EF!C983,A!$A$2:$A$1001,0))</f>
        <v>#N/A</v>
      </c>
      <c r="H983" s="29" t="e">
        <f t="array" ref="H983">INDEX(A!$F$2:$F$1001,MATCH(EF!C983,A!$A$2:$A$1001,0))</f>
        <v>#N/A</v>
      </c>
      <c r="I983" s="29" t="e">
        <f t="array" ref="I983">INDEX(A!$G$2:$G$1001,MATCH(EF!C983,A!$A$2:$A$1001,0))</f>
        <v>#N/A</v>
      </c>
      <c r="J983" s="29" t="e">
        <f t="array" ref="J983">INDEX(A!$H$2:$H$1001,MATCH(EF!C983,A!$A$2:$A$1001,0))</f>
        <v>#N/A</v>
      </c>
      <c r="K983" s="29" t="e">
        <f t="array" ref="K983">INDEX(A!$I$2:$I$1001,MATCH(EF!C983,A!$A$2:$A$1001,0))</f>
        <v>#N/A</v>
      </c>
      <c r="L983" s="29" t="e">
        <f t="array" ref="L983">INDEX(A!$J$2:$J$1001,MATCH(EF!C983,A!$A$2:$A$1001,0))</f>
        <v>#N/A</v>
      </c>
      <c r="M983" s="29" t="e">
        <f t="array" ref="M983">INDEX(A!$K$2:$K$1001,MATCH(EF!C983,A!$A$2:$A$1001,0))</f>
        <v>#N/A</v>
      </c>
      <c r="N983" s="29" t="e">
        <f t="array" ref="N983">INDEX(A!$L$2:$L$1001,MATCH(EF!C983,A!$A$2:$A$1001,0))</f>
        <v>#N/A</v>
      </c>
      <c r="O983" s="30" t="e">
        <f t="shared" si="6"/>
        <v>#N/A</v>
      </c>
      <c r="P983" s="30" t="e">
        <f t="shared" si="7"/>
        <v>#N/A</v>
      </c>
      <c r="Q983" s="30" t="e">
        <f t="array" ref="Q983">IF(O983="7",IF(P983="000","Sin región al ser un intermunicipal",INDEX(B!$C$2:$C$126,MATCH(EF!P983,B!$A$2:$A$126,0))),"Sin región al ser un ente Estatal")</f>
        <v>#N/A</v>
      </c>
      <c r="R983" s="31" t="e">
        <f t="array" ref="R983">IF(O983="7",IF(P983="000","N/A",INDEX(B!$D$2:$D$126,MATCH(EF!P983,B!$A$2:$A$126,0))),B!$D$127)</f>
        <v>#N/A</v>
      </c>
      <c r="S983" s="31" t="e">
        <f t="array" ref="S983">IF(O983="7",IF(P983="000","N/A",INDEX(B!$E$2:$E$126,MATCH(EF!P983,B!$A$2:$A$126,0))),B!$E$127)</f>
        <v>#N/A</v>
      </c>
    </row>
    <row r="984" spans="1:19" ht="15.75" customHeight="1">
      <c r="A984" s="23">
        <f>COUNTIF(A!$A$2:$A$1001,"&lt;="&amp;A!A984)</f>
        <v>0</v>
      </c>
      <c r="B984" s="24">
        <v>983</v>
      </c>
      <c r="C984" s="29" t="e">
        <f t="array" ref="C984">INDEX(A!$A$2:$A$1001,MATCH(EF!B984,EF!$A$2:$A$1001,0))</f>
        <v>#N/A</v>
      </c>
      <c r="D984" s="29" t="e">
        <f t="array" ref="D984">INDEX(A!$B$2:$B$1001,MATCH(EF!C984,A!$A$2:$A$1001,0))</f>
        <v>#N/A</v>
      </c>
      <c r="E984" s="29" t="e">
        <f t="array" ref="E984">INDEX(A!$C$2:$C$1001,MATCH(EF!C984,A!$A$2:$A$1001,0))</f>
        <v>#N/A</v>
      </c>
      <c r="F984" s="29" t="e">
        <f t="array" ref="F984">INDEX(A!$D$2:$D$1001,MATCH(EF!C984,A!$A$2:$A$1001,0))</f>
        <v>#N/A</v>
      </c>
      <c r="G984" s="29" t="e">
        <f t="array" ref="G984">INDEX(A!$E$2:$E$1001,MATCH(EF!C984,A!$A$2:$A$1001,0))</f>
        <v>#N/A</v>
      </c>
      <c r="H984" s="29" t="e">
        <f t="array" ref="H984">INDEX(A!$F$2:$F$1001,MATCH(EF!C984,A!$A$2:$A$1001,0))</f>
        <v>#N/A</v>
      </c>
      <c r="I984" s="29" t="e">
        <f t="array" ref="I984">INDEX(A!$G$2:$G$1001,MATCH(EF!C984,A!$A$2:$A$1001,0))</f>
        <v>#N/A</v>
      </c>
      <c r="J984" s="29" t="e">
        <f t="array" ref="J984">INDEX(A!$H$2:$H$1001,MATCH(EF!C984,A!$A$2:$A$1001,0))</f>
        <v>#N/A</v>
      </c>
      <c r="K984" s="29" t="e">
        <f t="array" ref="K984">INDEX(A!$I$2:$I$1001,MATCH(EF!C984,A!$A$2:$A$1001,0))</f>
        <v>#N/A</v>
      </c>
      <c r="L984" s="29" t="e">
        <f t="array" ref="L984">INDEX(A!$J$2:$J$1001,MATCH(EF!C984,A!$A$2:$A$1001,0))</f>
        <v>#N/A</v>
      </c>
      <c r="M984" s="29" t="e">
        <f t="array" ref="M984">INDEX(A!$K$2:$K$1001,MATCH(EF!C984,A!$A$2:$A$1001,0))</f>
        <v>#N/A</v>
      </c>
      <c r="N984" s="29" t="e">
        <f t="array" ref="N984">INDEX(A!$L$2:$L$1001,MATCH(EF!C984,A!$A$2:$A$1001,0))</f>
        <v>#N/A</v>
      </c>
      <c r="O984" s="30" t="e">
        <f t="shared" si="6"/>
        <v>#N/A</v>
      </c>
      <c r="P984" s="30" t="e">
        <f t="shared" si="7"/>
        <v>#N/A</v>
      </c>
      <c r="Q984" s="30" t="e">
        <f t="array" ref="Q984">IF(O984="7",IF(P984="000","Sin región al ser un intermunicipal",INDEX(B!$C$2:$C$126,MATCH(EF!P984,B!$A$2:$A$126,0))),"Sin región al ser un ente Estatal")</f>
        <v>#N/A</v>
      </c>
      <c r="R984" s="31" t="e">
        <f t="array" ref="R984">IF(O984="7",IF(P984="000","N/A",INDEX(B!$D$2:$D$126,MATCH(EF!P984,B!$A$2:$A$126,0))),B!$D$127)</f>
        <v>#N/A</v>
      </c>
      <c r="S984" s="31" t="e">
        <f t="array" ref="S984">IF(O984="7",IF(P984="000","N/A",INDEX(B!$E$2:$E$126,MATCH(EF!P984,B!$A$2:$A$126,0))),B!$E$127)</f>
        <v>#N/A</v>
      </c>
    </row>
    <row r="985" spans="1:19" ht="15.75" customHeight="1">
      <c r="A985" s="23">
        <f>COUNTIF(A!$A$2:$A$1001,"&lt;="&amp;A!A985)</f>
        <v>0</v>
      </c>
      <c r="B985" s="24">
        <v>984</v>
      </c>
      <c r="C985" s="29" t="e">
        <f t="array" ref="C985">INDEX(A!$A$2:$A$1001,MATCH(EF!B985,EF!$A$2:$A$1001,0))</f>
        <v>#N/A</v>
      </c>
      <c r="D985" s="29" t="e">
        <f t="array" ref="D985">INDEX(A!$B$2:$B$1001,MATCH(EF!C985,A!$A$2:$A$1001,0))</f>
        <v>#N/A</v>
      </c>
      <c r="E985" s="29" t="e">
        <f t="array" ref="E985">INDEX(A!$C$2:$C$1001,MATCH(EF!C985,A!$A$2:$A$1001,0))</f>
        <v>#N/A</v>
      </c>
      <c r="F985" s="29" t="e">
        <f t="array" ref="F985">INDEX(A!$D$2:$D$1001,MATCH(EF!C985,A!$A$2:$A$1001,0))</f>
        <v>#N/A</v>
      </c>
      <c r="G985" s="29" t="e">
        <f t="array" ref="G985">INDEX(A!$E$2:$E$1001,MATCH(EF!C985,A!$A$2:$A$1001,0))</f>
        <v>#N/A</v>
      </c>
      <c r="H985" s="29" t="e">
        <f t="array" ref="H985">INDEX(A!$F$2:$F$1001,MATCH(EF!C985,A!$A$2:$A$1001,0))</f>
        <v>#N/A</v>
      </c>
      <c r="I985" s="29" t="e">
        <f t="array" ref="I985">INDEX(A!$G$2:$G$1001,MATCH(EF!C985,A!$A$2:$A$1001,0))</f>
        <v>#N/A</v>
      </c>
      <c r="J985" s="29" t="e">
        <f t="array" ref="J985">INDEX(A!$H$2:$H$1001,MATCH(EF!C985,A!$A$2:$A$1001,0))</f>
        <v>#N/A</v>
      </c>
      <c r="K985" s="29" t="e">
        <f t="array" ref="K985">INDEX(A!$I$2:$I$1001,MATCH(EF!C985,A!$A$2:$A$1001,0))</f>
        <v>#N/A</v>
      </c>
      <c r="L985" s="29" t="e">
        <f t="array" ref="L985">INDEX(A!$J$2:$J$1001,MATCH(EF!C985,A!$A$2:$A$1001,0))</f>
        <v>#N/A</v>
      </c>
      <c r="M985" s="29" t="e">
        <f t="array" ref="M985">INDEX(A!$K$2:$K$1001,MATCH(EF!C985,A!$A$2:$A$1001,0))</f>
        <v>#N/A</v>
      </c>
      <c r="N985" s="29" t="e">
        <f t="array" ref="N985">INDEX(A!$L$2:$L$1001,MATCH(EF!C985,A!$A$2:$A$1001,0))</f>
        <v>#N/A</v>
      </c>
      <c r="O985" s="30" t="e">
        <f t="shared" si="6"/>
        <v>#N/A</v>
      </c>
      <c r="P985" s="30" t="e">
        <f t="shared" si="7"/>
        <v>#N/A</v>
      </c>
      <c r="Q985" s="30" t="e">
        <f t="array" ref="Q985">IF(O985="7",IF(P985="000","Sin región al ser un intermunicipal",INDEX(B!$C$2:$C$126,MATCH(EF!P985,B!$A$2:$A$126,0))),"Sin región al ser un ente Estatal")</f>
        <v>#N/A</v>
      </c>
      <c r="R985" s="31" t="e">
        <f t="array" ref="R985">IF(O985="7",IF(P985="000","N/A",INDEX(B!$D$2:$D$126,MATCH(EF!P985,B!$A$2:$A$126,0))),B!$D$127)</f>
        <v>#N/A</v>
      </c>
      <c r="S985" s="31" t="e">
        <f t="array" ref="S985">IF(O985="7",IF(P985="000","N/A",INDEX(B!$E$2:$E$126,MATCH(EF!P985,B!$A$2:$A$126,0))),B!$E$127)</f>
        <v>#N/A</v>
      </c>
    </row>
    <row r="986" spans="1:19" ht="15.75" customHeight="1">
      <c r="A986" s="23">
        <f>COUNTIF(A!$A$2:$A$1001,"&lt;="&amp;A!A986)</f>
        <v>0</v>
      </c>
      <c r="B986" s="24">
        <v>985</v>
      </c>
      <c r="C986" s="29" t="e">
        <f t="array" ref="C986">INDEX(A!$A$2:$A$1001,MATCH(EF!B986,EF!$A$2:$A$1001,0))</f>
        <v>#N/A</v>
      </c>
      <c r="D986" s="29" t="e">
        <f t="array" ref="D986">INDEX(A!$B$2:$B$1001,MATCH(EF!C986,A!$A$2:$A$1001,0))</f>
        <v>#N/A</v>
      </c>
      <c r="E986" s="29" t="e">
        <f t="array" ref="E986">INDEX(A!$C$2:$C$1001,MATCH(EF!C986,A!$A$2:$A$1001,0))</f>
        <v>#N/A</v>
      </c>
      <c r="F986" s="29" t="e">
        <f t="array" ref="F986">INDEX(A!$D$2:$D$1001,MATCH(EF!C986,A!$A$2:$A$1001,0))</f>
        <v>#N/A</v>
      </c>
      <c r="G986" s="29" t="e">
        <f t="array" ref="G986">INDEX(A!$E$2:$E$1001,MATCH(EF!C986,A!$A$2:$A$1001,0))</f>
        <v>#N/A</v>
      </c>
      <c r="H986" s="29" t="e">
        <f t="array" ref="H986">INDEX(A!$F$2:$F$1001,MATCH(EF!C986,A!$A$2:$A$1001,0))</f>
        <v>#N/A</v>
      </c>
      <c r="I986" s="29" t="e">
        <f t="array" ref="I986">INDEX(A!$G$2:$G$1001,MATCH(EF!C986,A!$A$2:$A$1001,0))</f>
        <v>#N/A</v>
      </c>
      <c r="J986" s="29" t="e">
        <f t="array" ref="J986">INDEX(A!$H$2:$H$1001,MATCH(EF!C986,A!$A$2:$A$1001,0))</f>
        <v>#N/A</v>
      </c>
      <c r="K986" s="29" t="e">
        <f t="array" ref="K986">INDEX(A!$I$2:$I$1001,MATCH(EF!C986,A!$A$2:$A$1001,0))</f>
        <v>#N/A</v>
      </c>
      <c r="L986" s="29" t="e">
        <f t="array" ref="L986">INDEX(A!$J$2:$J$1001,MATCH(EF!C986,A!$A$2:$A$1001,0))</f>
        <v>#N/A</v>
      </c>
      <c r="M986" s="29" t="e">
        <f t="array" ref="M986">INDEX(A!$K$2:$K$1001,MATCH(EF!C986,A!$A$2:$A$1001,0))</f>
        <v>#N/A</v>
      </c>
      <c r="N986" s="29" t="e">
        <f t="array" ref="N986">INDEX(A!$L$2:$L$1001,MATCH(EF!C986,A!$A$2:$A$1001,0))</f>
        <v>#N/A</v>
      </c>
      <c r="O986" s="30" t="e">
        <f t="shared" si="6"/>
        <v>#N/A</v>
      </c>
      <c r="P986" s="30" t="e">
        <f t="shared" si="7"/>
        <v>#N/A</v>
      </c>
      <c r="Q986" s="30" t="e">
        <f t="array" ref="Q986">IF(O986="7",IF(P986="000","Sin región al ser un intermunicipal",INDEX(B!$C$2:$C$126,MATCH(EF!P986,B!$A$2:$A$126,0))),"Sin región al ser un ente Estatal")</f>
        <v>#N/A</v>
      </c>
      <c r="R986" s="31" t="e">
        <f t="array" ref="R986">IF(O986="7",IF(P986="000","N/A",INDEX(B!$D$2:$D$126,MATCH(EF!P986,B!$A$2:$A$126,0))),B!$D$127)</f>
        <v>#N/A</v>
      </c>
      <c r="S986" s="31" t="e">
        <f t="array" ref="S986">IF(O986="7",IF(P986="000","N/A",INDEX(B!$E$2:$E$126,MATCH(EF!P986,B!$A$2:$A$126,0))),B!$E$127)</f>
        <v>#N/A</v>
      </c>
    </row>
    <row r="987" spans="1:19" ht="15.75" customHeight="1">
      <c r="A987" s="23">
        <f>COUNTIF(A!$A$2:$A$1001,"&lt;="&amp;A!A987)</f>
        <v>0</v>
      </c>
      <c r="B987" s="24">
        <v>986</v>
      </c>
      <c r="C987" s="29" t="e">
        <f t="array" ref="C987">INDEX(A!$A$2:$A$1001,MATCH(EF!B987,EF!$A$2:$A$1001,0))</f>
        <v>#N/A</v>
      </c>
      <c r="D987" s="29" t="e">
        <f t="array" ref="D987">INDEX(A!$B$2:$B$1001,MATCH(EF!C987,A!$A$2:$A$1001,0))</f>
        <v>#N/A</v>
      </c>
      <c r="E987" s="29" t="e">
        <f t="array" ref="E987">INDEX(A!$C$2:$C$1001,MATCH(EF!C987,A!$A$2:$A$1001,0))</f>
        <v>#N/A</v>
      </c>
      <c r="F987" s="29" t="e">
        <f t="array" ref="F987">INDEX(A!$D$2:$D$1001,MATCH(EF!C987,A!$A$2:$A$1001,0))</f>
        <v>#N/A</v>
      </c>
      <c r="G987" s="29" t="e">
        <f t="array" ref="G987">INDEX(A!$E$2:$E$1001,MATCH(EF!C987,A!$A$2:$A$1001,0))</f>
        <v>#N/A</v>
      </c>
      <c r="H987" s="29" t="e">
        <f t="array" ref="H987">INDEX(A!$F$2:$F$1001,MATCH(EF!C987,A!$A$2:$A$1001,0))</f>
        <v>#N/A</v>
      </c>
      <c r="I987" s="29" t="e">
        <f t="array" ref="I987">INDEX(A!$G$2:$G$1001,MATCH(EF!C987,A!$A$2:$A$1001,0))</f>
        <v>#N/A</v>
      </c>
      <c r="J987" s="29" t="e">
        <f t="array" ref="J987">INDEX(A!$H$2:$H$1001,MATCH(EF!C987,A!$A$2:$A$1001,0))</f>
        <v>#N/A</v>
      </c>
      <c r="K987" s="29" t="e">
        <f t="array" ref="K987">INDEX(A!$I$2:$I$1001,MATCH(EF!C987,A!$A$2:$A$1001,0))</f>
        <v>#N/A</v>
      </c>
      <c r="L987" s="29" t="e">
        <f t="array" ref="L987">INDEX(A!$J$2:$J$1001,MATCH(EF!C987,A!$A$2:$A$1001,0))</f>
        <v>#N/A</v>
      </c>
      <c r="M987" s="29" t="e">
        <f t="array" ref="M987">INDEX(A!$K$2:$K$1001,MATCH(EF!C987,A!$A$2:$A$1001,0))</f>
        <v>#N/A</v>
      </c>
      <c r="N987" s="29" t="e">
        <f t="array" ref="N987">INDEX(A!$L$2:$L$1001,MATCH(EF!C987,A!$A$2:$A$1001,0))</f>
        <v>#N/A</v>
      </c>
      <c r="O987" s="30" t="e">
        <f t="shared" si="6"/>
        <v>#N/A</v>
      </c>
      <c r="P987" s="30" t="e">
        <f t="shared" si="7"/>
        <v>#N/A</v>
      </c>
      <c r="Q987" s="30" t="e">
        <f t="array" ref="Q987">IF(O987="7",IF(P987="000","Sin región al ser un intermunicipal",INDEX(B!$C$2:$C$126,MATCH(EF!P987,B!$A$2:$A$126,0))),"Sin región al ser un ente Estatal")</f>
        <v>#N/A</v>
      </c>
      <c r="R987" s="31" t="e">
        <f t="array" ref="R987">IF(O987="7",IF(P987="000","N/A",INDEX(B!$D$2:$D$126,MATCH(EF!P987,B!$A$2:$A$126,0))),B!$D$127)</f>
        <v>#N/A</v>
      </c>
      <c r="S987" s="31" t="e">
        <f t="array" ref="S987">IF(O987="7",IF(P987="000","N/A",INDEX(B!$E$2:$E$126,MATCH(EF!P987,B!$A$2:$A$126,0))),B!$E$127)</f>
        <v>#N/A</v>
      </c>
    </row>
    <row r="988" spans="1:19" ht="15.75" customHeight="1">
      <c r="A988" s="23">
        <f>COUNTIF(A!$A$2:$A$1001,"&lt;="&amp;A!A988)</f>
        <v>0</v>
      </c>
      <c r="B988" s="24">
        <v>987</v>
      </c>
      <c r="C988" s="29" t="e">
        <f t="array" ref="C988">INDEX(A!$A$2:$A$1001,MATCH(EF!B988,EF!$A$2:$A$1001,0))</f>
        <v>#N/A</v>
      </c>
      <c r="D988" s="29" t="e">
        <f t="array" ref="D988">INDEX(A!$B$2:$B$1001,MATCH(EF!C988,A!$A$2:$A$1001,0))</f>
        <v>#N/A</v>
      </c>
      <c r="E988" s="29" t="e">
        <f t="array" ref="E988">INDEX(A!$C$2:$C$1001,MATCH(EF!C988,A!$A$2:$A$1001,0))</f>
        <v>#N/A</v>
      </c>
      <c r="F988" s="29" t="e">
        <f t="array" ref="F988">INDEX(A!$D$2:$D$1001,MATCH(EF!C988,A!$A$2:$A$1001,0))</f>
        <v>#N/A</v>
      </c>
      <c r="G988" s="29" t="e">
        <f t="array" ref="G988">INDEX(A!$E$2:$E$1001,MATCH(EF!C988,A!$A$2:$A$1001,0))</f>
        <v>#N/A</v>
      </c>
      <c r="H988" s="29" t="e">
        <f t="array" ref="H988">INDEX(A!$F$2:$F$1001,MATCH(EF!C988,A!$A$2:$A$1001,0))</f>
        <v>#N/A</v>
      </c>
      <c r="I988" s="29" t="e">
        <f t="array" ref="I988">INDEX(A!$G$2:$G$1001,MATCH(EF!C988,A!$A$2:$A$1001,0))</f>
        <v>#N/A</v>
      </c>
      <c r="J988" s="29" t="e">
        <f t="array" ref="J988">INDEX(A!$H$2:$H$1001,MATCH(EF!C988,A!$A$2:$A$1001,0))</f>
        <v>#N/A</v>
      </c>
      <c r="K988" s="29" t="e">
        <f t="array" ref="K988">INDEX(A!$I$2:$I$1001,MATCH(EF!C988,A!$A$2:$A$1001,0))</f>
        <v>#N/A</v>
      </c>
      <c r="L988" s="29" t="e">
        <f t="array" ref="L988">INDEX(A!$J$2:$J$1001,MATCH(EF!C988,A!$A$2:$A$1001,0))</f>
        <v>#N/A</v>
      </c>
      <c r="M988" s="29" t="e">
        <f t="array" ref="M988">INDEX(A!$K$2:$K$1001,MATCH(EF!C988,A!$A$2:$A$1001,0))</f>
        <v>#N/A</v>
      </c>
      <c r="N988" s="29" t="e">
        <f t="array" ref="N988">INDEX(A!$L$2:$L$1001,MATCH(EF!C988,A!$A$2:$A$1001,0))</f>
        <v>#N/A</v>
      </c>
      <c r="O988" s="30" t="e">
        <f t="shared" si="6"/>
        <v>#N/A</v>
      </c>
      <c r="P988" s="30" t="e">
        <f t="shared" si="7"/>
        <v>#N/A</v>
      </c>
      <c r="Q988" s="30" t="e">
        <f t="array" ref="Q988">IF(O988="7",IF(P988="000","Sin región al ser un intermunicipal",INDEX(B!$C$2:$C$126,MATCH(EF!P988,B!$A$2:$A$126,0))),"Sin región al ser un ente Estatal")</f>
        <v>#N/A</v>
      </c>
      <c r="R988" s="31" t="e">
        <f t="array" ref="R988">IF(O988="7",IF(P988="000","N/A",INDEX(B!$D$2:$D$126,MATCH(EF!P988,B!$A$2:$A$126,0))),B!$D$127)</f>
        <v>#N/A</v>
      </c>
      <c r="S988" s="31" t="e">
        <f t="array" ref="S988">IF(O988="7",IF(P988="000","N/A",INDEX(B!$E$2:$E$126,MATCH(EF!P988,B!$A$2:$A$126,0))),B!$E$127)</f>
        <v>#N/A</v>
      </c>
    </row>
    <row r="989" spans="1:19" ht="15.75" customHeight="1">
      <c r="A989" s="23">
        <f>COUNTIF(A!$A$2:$A$1001,"&lt;="&amp;A!A989)</f>
        <v>0</v>
      </c>
      <c r="B989" s="24">
        <v>988</v>
      </c>
      <c r="C989" s="29" t="e">
        <f t="array" ref="C989">INDEX(A!$A$2:$A$1001,MATCH(EF!B989,EF!$A$2:$A$1001,0))</f>
        <v>#N/A</v>
      </c>
      <c r="D989" s="29" t="e">
        <f t="array" ref="D989">INDEX(A!$B$2:$B$1001,MATCH(EF!C989,A!$A$2:$A$1001,0))</f>
        <v>#N/A</v>
      </c>
      <c r="E989" s="29" t="e">
        <f t="array" ref="E989">INDEX(A!$C$2:$C$1001,MATCH(EF!C989,A!$A$2:$A$1001,0))</f>
        <v>#N/A</v>
      </c>
      <c r="F989" s="29" t="e">
        <f t="array" ref="F989">INDEX(A!$D$2:$D$1001,MATCH(EF!C989,A!$A$2:$A$1001,0))</f>
        <v>#N/A</v>
      </c>
      <c r="G989" s="29" t="e">
        <f t="array" ref="G989">INDEX(A!$E$2:$E$1001,MATCH(EF!C989,A!$A$2:$A$1001,0))</f>
        <v>#N/A</v>
      </c>
      <c r="H989" s="29" t="e">
        <f t="array" ref="H989">INDEX(A!$F$2:$F$1001,MATCH(EF!C989,A!$A$2:$A$1001,0))</f>
        <v>#N/A</v>
      </c>
      <c r="I989" s="29" t="e">
        <f t="array" ref="I989">INDEX(A!$G$2:$G$1001,MATCH(EF!C989,A!$A$2:$A$1001,0))</f>
        <v>#N/A</v>
      </c>
      <c r="J989" s="29" t="e">
        <f t="array" ref="J989">INDEX(A!$H$2:$H$1001,MATCH(EF!C989,A!$A$2:$A$1001,0))</f>
        <v>#N/A</v>
      </c>
      <c r="K989" s="29" t="e">
        <f t="array" ref="K989">INDEX(A!$I$2:$I$1001,MATCH(EF!C989,A!$A$2:$A$1001,0))</f>
        <v>#N/A</v>
      </c>
      <c r="L989" s="29" t="e">
        <f t="array" ref="L989">INDEX(A!$J$2:$J$1001,MATCH(EF!C989,A!$A$2:$A$1001,0))</f>
        <v>#N/A</v>
      </c>
      <c r="M989" s="29" t="e">
        <f t="array" ref="M989">INDEX(A!$K$2:$K$1001,MATCH(EF!C989,A!$A$2:$A$1001,0))</f>
        <v>#N/A</v>
      </c>
      <c r="N989" s="29" t="e">
        <f t="array" ref="N989">INDEX(A!$L$2:$L$1001,MATCH(EF!C989,A!$A$2:$A$1001,0))</f>
        <v>#N/A</v>
      </c>
      <c r="O989" s="30" t="e">
        <f t="shared" si="6"/>
        <v>#N/A</v>
      </c>
      <c r="P989" s="30" t="e">
        <f t="shared" si="7"/>
        <v>#N/A</v>
      </c>
      <c r="Q989" s="30" t="e">
        <f t="array" ref="Q989">IF(O989="7",IF(P989="000","Sin región al ser un intermunicipal",INDEX(B!$C$2:$C$126,MATCH(EF!P989,B!$A$2:$A$126,0))),"Sin región al ser un ente Estatal")</f>
        <v>#N/A</v>
      </c>
      <c r="R989" s="31" t="e">
        <f t="array" ref="R989">IF(O989="7",IF(P989="000","N/A",INDEX(B!$D$2:$D$126,MATCH(EF!P989,B!$A$2:$A$126,0))),B!$D$127)</f>
        <v>#N/A</v>
      </c>
      <c r="S989" s="31" t="e">
        <f t="array" ref="S989">IF(O989="7",IF(P989="000","N/A",INDEX(B!$E$2:$E$126,MATCH(EF!P989,B!$A$2:$A$126,0))),B!$E$127)</f>
        <v>#N/A</v>
      </c>
    </row>
    <row r="990" spans="1:19" ht="15.75" customHeight="1">
      <c r="A990" s="23">
        <f>COUNTIF(A!$A$2:$A$1001,"&lt;="&amp;A!A990)</f>
        <v>0</v>
      </c>
      <c r="B990" s="24">
        <v>989</v>
      </c>
      <c r="C990" s="29" t="e">
        <f t="array" ref="C990">INDEX(A!$A$2:$A$1001,MATCH(EF!B990,EF!$A$2:$A$1001,0))</f>
        <v>#N/A</v>
      </c>
      <c r="D990" s="29" t="e">
        <f t="array" ref="D990">INDEX(A!$B$2:$B$1001,MATCH(EF!C990,A!$A$2:$A$1001,0))</f>
        <v>#N/A</v>
      </c>
      <c r="E990" s="29" t="e">
        <f t="array" ref="E990">INDEX(A!$C$2:$C$1001,MATCH(EF!C990,A!$A$2:$A$1001,0))</f>
        <v>#N/A</v>
      </c>
      <c r="F990" s="29" t="e">
        <f t="array" ref="F990">INDEX(A!$D$2:$D$1001,MATCH(EF!C990,A!$A$2:$A$1001,0))</f>
        <v>#N/A</v>
      </c>
      <c r="G990" s="29" t="e">
        <f t="array" ref="G990">INDEX(A!$E$2:$E$1001,MATCH(EF!C990,A!$A$2:$A$1001,0))</f>
        <v>#N/A</v>
      </c>
      <c r="H990" s="29" t="e">
        <f t="array" ref="H990">INDEX(A!$F$2:$F$1001,MATCH(EF!C990,A!$A$2:$A$1001,0))</f>
        <v>#N/A</v>
      </c>
      <c r="I990" s="29" t="e">
        <f t="array" ref="I990">INDEX(A!$G$2:$G$1001,MATCH(EF!C990,A!$A$2:$A$1001,0))</f>
        <v>#N/A</v>
      </c>
      <c r="J990" s="29" t="e">
        <f t="array" ref="J990">INDEX(A!$H$2:$H$1001,MATCH(EF!C990,A!$A$2:$A$1001,0))</f>
        <v>#N/A</v>
      </c>
      <c r="K990" s="29" t="e">
        <f t="array" ref="K990">INDEX(A!$I$2:$I$1001,MATCH(EF!C990,A!$A$2:$A$1001,0))</f>
        <v>#N/A</v>
      </c>
      <c r="L990" s="29" t="e">
        <f t="array" ref="L990">INDEX(A!$J$2:$J$1001,MATCH(EF!C990,A!$A$2:$A$1001,0))</f>
        <v>#N/A</v>
      </c>
      <c r="M990" s="29" t="e">
        <f t="array" ref="M990">INDEX(A!$K$2:$K$1001,MATCH(EF!C990,A!$A$2:$A$1001,0))</f>
        <v>#N/A</v>
      </c>
      <c r="N990" s="29" t="e">
        <f t="array" ref="N990">INDEX(A!$L$2:$L$1001,MATCH(EF!C990,A!$A$2:$A$1001,0))</f>
        <v>#N/A</v>
      </c>
      <c r="O990" s="30" t="e">
        <f t="shared" si="6"/>
        <v>#N/A</v>
      </c>
      <c r="P990" s="30" t="e">
        <f t="shared" si="7"/>
        <v>#N/A</v>
      </c>
      <c r="Q990" s="30" t="e">
        <f t="array" ref="Q990">IF(O990="7",IF(P990="000","Sin región al ser un intermunicipal",INDEX(B!$C$2:$C$126,MATCH(EF!P990,B!$A$2:$A$126,0))),"Sin región al ser un ente Estatal")</f>
        <v>#N/A</v>
      </c>
      <c r="R990" s="31" t="e">
        <f t="array" ref="R990">IF(O990="7",IF(P990="000","N/A",INDEX(B!$D$2:$D$126,MATCH(EF!P990,B!$A$2:$A$126,0))),B!$D$127)</f>
        <v>#N/A</v>
      </c>
      <c r="S990" s="31" t="e">
        <f t="array" ref="S990">IF(O990="7",IF(P990="000","N/A",INDEX(B!$E$2:$E$126,MATCH(EF!P990,B!$A$2:$A$126,0))),B!$E$127)</f>
        <v>#N/A</v>
      </c>
    </row>
    <row r="991" spans="1:19" ht="15.75" customHeight="1">
      <c r="A991" s="23">
        <f>COUNTIF(A!$A$2:$A$1001,"&lt;="&amp;A!A991)</f>
        <v>0</v>
      </c>
      <c r="B991" s="24">
        <v>990</v>
      </c>
      <c r="C991" s="29" t="e">
        <f t="array" ref="C991">INDEX(A!$A$2:$A$1001,MATCH(EF!B991,EF!$A$2:$A$1001,0))</f>
        <v>#N/A</v>
      </c>
      <c r="D991" s="29" t="e">
        <f t="array" ref="D991">INDEX(A!$B$2:$B$1001,MATCH(EF!C991,A!$A$2:$A$1001,0))</f>
        <v>#N/A</v>
      </c>
      <c r="E991" s="29" t="e">
        <f t="array" ref="E991">INDEX(A!$C$2:$C$1001,MATCH(EF!C991,A!$A$2:$A$1001,0))</f>
        <v>#N/A</v>
      </c>
      <c r="F991" s="29" t="e">
        <f t="array" ref="F991">INDEX(A!$D$2:$D$1001,MATCH(EF!C991,A!$A$2:$A$1001,0))</f>
        <v>#N/A</v>
      </c>
      <c r="G991" s="29" t="e">
        <f t="array" ref="G991">INDEX(A!$E$2:$E$1001,MATCH(EF!C991,A!$A$2:$A$1001,0))</f>
        <v>#N/A</v>
      </c>
      <c r="H991" s="29" t="e">
        <f t="array" ref="H991">INDEX(A!$F$2:$F$1001,MATCH(EF!C991,A!$A$2:$A$1001,0))</f>
        <v>#N/A</v>
      </c>
      <c r="I991" s="29" t="e">
        <f t="array" ref="I991">INDEX(A!$G$2:$G$1001,MATCH(EF!C991,A!$A$2:$A$1001,0))</f>
        <v>#N/A</v>
      </c>
      <c r="J991" s="29" t="e">
        <f t="array" ref="J991">INDEX(A!$H$2:$H$1001,MATCH(EF!C991,A!$A$2:$A$1001,0))</f>
        <v>#N/A</v>
      </c>
      <c r="K991" s="29" t="e">
        <f t="array" ref="K991">INDEX(A!$I$2:$I$1001,MATCH(EF!C991,A!$A$2:$A$1001,0))</f>
        <v>#N/A</v>
      </c>
      <c r="L991" s="29" t="e">
        <f t="array" ref="L991">INDEX(A!$J$2:$J$1001,MATCH(EF!C991,A!$A$2:$A$1001,0))</f>
        <v>#N/A</v>
      </c>
      <c r="M991" s="29" t="e">
        <f t="array" ref="M991">INDEX(A!$K$2:$K$1001,MATCH(EF!C991,A!$A$2:$A$1001,0))</f>
        <v>#N/A</v>
      </c>
      <c r="N991" s="29" t="e">
        <f t="array" ref="N991">INDEX(A!$L$2:$L$1001,MATCH(EF!C991,A!$A$2:$A$1001,0))</f>
        <v>#N/A</v>
      </c>
      <c r="O991" s="30" t="e">
        <f t="shared" si="6"/>
        <v>#N/A</v>
      </c>
      <c r="P991" s="30" t="e">
        <f t="shared" si="7"/>
        <v>#N/A</v>
      </c>
      <c r="Q991" s="30" t="e">
        <f t="array" ref="Q991">IF(O991="7",IF(P991="000","Sin región al ser un intermunicipal",INDEX(B!$C$2:$C$126,MATCH(EF!P991,B!$A$2:$A$126,0))),"Sin región al ser un ente Estatal")</f>
        <v>#N/A</v>
      </c>
      <c r="R991" s="31" t="e">
        <f t="array" ref="R991">IF(O991="7",IF(P991="000","N/A",INDEX(B!$D$2:$D$126,MATCH(EF!P991,B!$A$2:$A$126,0))),B!$D$127)</f>
        <v>#N/A</v>
      </c>
      <c r="S991" s="31" t="e">
        <f t="array" ref="S991">IF(O991="7",IF(P991="000","N/A",INDEX(B!$E$2:$E$126,MATCH(EF!P991,B!$A$2:$A$126,0))),B!$E$127)</f>
        <v>#N/A</v>
      </c>
    </row>
    <row r="992" spans="1:19" ht="15.75" customHeight="1">
      <c r="A992" s="23">
        <f>COUNTIF(A!$A$2:$A$1001,"&lt;="&amp;A!A992)</f>
        <v>0</v>
      </c>
      <c r="B992" s="24">
        <v>991</v>
      </c>
      <c r="C992" s="29" t="e">
        <f t="array" ref="C992">INDEX(A!$A$2:$A$1001,MATCH(EF!B992,EF!$A$2:$A$1001,0))</f>
        <v>#N/A</v>
      </c>
      <c r="D992" s="29" t="e">
        <f t="array" ref="D992">INDEX(A!$B$2:$B$1001,MATCH(EF!C992,A!$A$2:$A$1001,0))</f>
        <v>#N/A</v>
      </c>
      <c r="E992" s="29" t="e">
        <f t="array" ref="E992">INDEX(A!$C$2:$C$1001,MATCH(EF!C992,A!$A$2:$A$1001,0))</f>
        <v>#N/A</v>
      </c>
      <c r="F992" s="29" t="e">
        <f t="array" ref="F992">INDEX(A!$D$2:$D$1001,MATCH(EF!C992,A!$A$2:$A$1001,0))</f>
        <v>#N/A</v>
      </c>
      <c r="G992" s="29" t="e">
        <f t="array" ref="G992">INDEX(A!$E$2:$E$1001,MATCH(EF!C992,A!$A$2:$A$1001,0))</f>
        <v>#N/A</v>
      </c>
      <c r="H992" s="29" t="e">
        <f t="array" ref="H992">INDEX(A!$F$2:$F$1001,MATCH(EF!C992,A!$A$2:$A$1001,0))</f>
        <v>#N/A</v>
      </c>
      <c r="I992" s="29" t="e">
        <f t="array" ref="I992">INDEX(A!$G$2:$G$1001,MATCH(EF!C992,A!$A$2:$A$1001,0))</f>
        <v>#N/A</v>
      </c>
      <c r="J992" s="29" t="e">
        <f t="array" ref="J992">INDEX(A!$H$2:$H$1001,MATCH(EF!C992,A!$A$2:$A$1001,0))</f>
        <v>#N/A</v>
      </c>
      <c r="K992" s="29" t="e">
        <f t="array" ref="K992">INDEX(A!$I$2:$I$1001,MATCH(EF!C992,A!$A$2:$A$1001,0))</f>
        <v>#N/A</v>
      </c>
      <c r="L992" s="29" t="e">
        <f t="array" ref="L992">INDEX(A!$J$2:$J$1001,MATCH(EF!C992,A!$A$2:$A$1001,0))</f>
        <v>#N/A</v>
      </c>
      <c r="M992" s="29" t="e">
        <f t="array" ref="M992">INDEX(A!$K$2:$K$1001,MATCH(EF!C992,A!$A$2:$A$1001,0))</f>
        <v>#N/A</v>
      </c>
      <c r="N992" s="29" t="e">
        <f t="array" ref="N992">INDEX(A!$L$2:$L$1001,MATCH(EF!C992,A!$A$2:$A$1001,0))</f>
        <v>#N/A</v>
      </c>
      <c r="O992" s="30" t="e">
        <f t="shared" si="6"/>
        <v>#N/A</v>
      </c>
      <c r="P992" s="30" t="e">
        <f t="shared" si="7"/>
        <v>#N/A</v>
      </c>
      <c r="Q992" s="30" t="e">
        <f t="array" ref="Q992">IF(O992="7",IF(P992="000","Sin región al ser un intermunicipal",INDEX(B!$C$2:$C$126,MATCH(EF!P992,B!$A$2:$A$126,0))),"Sin región al ser un ente Estatal")</f>
        <v>#N/A</v>
      </c>
      <c r="R992" s="31" t="e">
        <f t="array" ref="R992">IF(O992="7",IF(P992="000","N/A",INDEX(B!$D$2:$D$126,MATCH(EF!P992,B!$A$2:$A$126,0))),B!$D$127)</f>
        <v>#N/A</v>
      </c>
      <c r="S992" s="31" t="e">
        <f t="array" ref="S992">IF(O992="7",IF(P992="000","N/A",INDEX(B!$E$2:$E$126,MATCH(EF!P992,B!$A$2:$A$126,0))),B!$E$127)</f>
        <v>#N/A</v>
      </c>
    </row>
    <row r="993" spans="1:19" ht="15.75" customHeight="1">
      <c r="A993" s="23">
        <f>COUNTIF(A!$A$2:$A$1001,"&lt;="&amp;A!A993)</f>
        <v>0</v>
      </c>
      <c r="B993" s="24">
        <v>992</v>
      </c>
      <c r="C993" s="29" t="e">
        <f t="array" ref="C993">INDEX(A!$A$2:$A$1001,MATCH(EF!B993,EF!$A$2:$A$1001,0))</f>
        <v>#N/A</v>
      </c>
      <c r="D993" s="29" t="e">
        <f t="array" ref="D993">INDEX(A!$B$2:$B$1001,MATCH(EF!C993,A!$A$2:$A$1001,0))</f>
        <v>#N/A</v>
      </c>
      <c r="E993" s="29" t="e">
        <f t="array" ref="E993">INDEX(A!$C$2:$C$1001,MATCH(EF!C993,A!$A$2:$A$1001,0))</f>
        <v>#N/A</v>
      </c>
      <c r="F993" s="29" t="e">
        <f t="array" ref="F993">INDEX(A!$D$2:$D$1001,MATCH(EF!C993,A!$A$2:$A$1001,0))</f>
        <v>#N/A</v>
      </c>
      <c r="G993" s="29" t="e">
        <f t="array" ref="G993">INDEX(A!$E$2:$E$1001,MATCH(EF!C993,A!$A$2:$A$1001,0))</f>
        <v>#N/A</v>
      </c>
      <c r="H993" s="29" t="e">
        <f t="array" ref="H993">INDEX(A!$F$2:$F$1001,MATCH(EF!C993,A!$A$2:$A$1001,0))</f>
        <v>#N/A</v>
      </c>
      <c r="I993" s="29" t="e">
        <f t="array" ref="I993">INDEX(A!$G$2:$G$1001,MATCH(EF!C993,A!$A$2:$A$1001,0))</f>
        <v>#N/A</v>
      </c>
      <c r="J993" s="29" t="e">
        <f t="array" ref="J993">INDEX(A!$H$2:$H$1001,MATCH(EF!C993,A!$A$2:$A$1001,0))</f>
        <v>#N/A</v>
      </c>
      <c r="K993" s="29" t="e">
        <f t="array" ref="K993">INDEX(A!$I$2:$I$1001,MATCH(EF!C993,A!$A$2:$A$1001,0))</f>
        <v>#N/A</v>
      </c>
      <c r="L993" s="29" t="e">
        <f t="array" ref="L993">INDEX(A!$J$2:$J$1001,MATCH(EF!C993,A!$A$2:$A$1001,0))</f>
        <v>#N/A</v>
      </c>
      <c r="M993" s="29" t="e">
        <f t="array" ref="M993">INDEX(A!$K$2:$K$1001,MATCH(EF!C993,A!$A$2:$A$1001,0))</f>
        <v>#N/A</v>
      </c>
      <c r="N993" s="29" t="e">
        <f t="array" ref="N993">INDEX(A!$L$2:$L$1001,MATCH(EF!C993,A!$A$2:$A$1001,0))</f>
        <v>#N/A</v>
      </c>
      <c r="O993" s="30" t="e">
        <f t="shared" si="6"/>
        <v>#N/A</v>
      </c>
      <c r="P993" s="30" t="e">
        <f t="shared" si="7"/>
        <v>#N/A</v>
      </c>
      <c r="Q993" s="30" t="e">
        <f t="array" ref="Q993">IF(O993="7",IF(P993="000","Sin región al ser un intermunicipal",INDEX(B!$C$2:$C$126,MATCH(EF!P993,B!$A$2:$A$126,0))),"Sin región al ser un ente Estatal")</f>
        <v>#N/A</v>
      </c>
      <c r="R993" s="31" t="e">
        <f t="array" ref="R993">IF(O993="7",IF(P993="000","N/A",INDEX(B!$D$2:$D$126,MATCH(EF!P993,B!$A$2:$A$126,0))),B!$D$127)</f>
        <v>#N/A</v>
      </c>
      <c r="S993" s="31" t="e">
        <f t="array" ref="S993">IF(O993="7",IF(P993="000","N/A",INDEX(B!$E$2:$E$126,MATCH(EF!P993,B!$A$2:$A$126,0))),B!$E$127)</f>
        <v>#N/A</v>
      </c>
    </row>
    <row r="994" spans="1:19" ht="15.75" customHeight="1">
      <c r="A994" s="23">
        <f>COUNTIF(A!$A$2:$A$1001,"&lt;="&amp;A!A994)</f>
        <v>0</v>
      </c>
      <c r="B994" s="24">
        <v>993</v>
      </c>
      <c r="C994" s="29" t="e">
        <f t="array" ref="C994">INDEX(A!$A$2:$A$1001,MATCH(EF!B994,EF!$A$2:$A$1001,0))</f>
        <v>#N/A</v>
      </c>
      <c r="D994" s="29" t="e">
        <f t="array" ref="D994">INDEX(A!$B$2:$B$1001,MATCH(EF!C994,A!$A$2:$A$1001,0))</f>
        <v>#N/A</v>
      </c>
      <c r="E994" s="29" t="e">
        <f t="array" ref="E994">INDEX(A!$C$2:$C$1001,MATCH(EF!C994,A!$A$2:$A$1001,0))</f>
        <v>#N/A</v>
      </c>
      <c r="F994" s="29" t="e">
        <f t="array" ref="F994">INDEX(A!$D$2:$D$1001,MATCH(EF!C994,A!$A$2:$A$1001,0))</f>
        <v>#N/A</v>
      </c>
      <c r="G994" s="29" t="e">
        <f t="array" ref="G994">INDEX(A!$E$2:$E$1001,MATCH(EF!C994,A!$A$2:$A$1001,0))</f>
        <v>#N/A</v>
      </c>
      <c r="H994" s="29" t="e">
        <f t="array" ref="H994">INDEX(A!$F$2:$F$1001,MATCH(EF!C994,A!$A$2:$A$1001,0))</f>
        <v>#N/A</v>
      </c>
      <c r="I994" s="29" t="e">
        <f t="array" ref="I994">INDEX(A!$G$2:$G$1001,MATCH(EF!C994,A!$A$2:$A$1001,0))</f>
        <v>#N/A</v>
      </c>
      <c r="J994" s="29" t="e">
        <f t="array" ref="J994">INDEX(A!$H$2:$H$1001,MATCH(EF!C994,A!$A$2:$A$1001,0))</f>
        <v>#N/A</v>
      </c>
      <c r="K994" s="29" t="e">
        <f t="array" ref="K994">INDEX(A!$I$2:$I$1001,MATCH(EF!C994,A!$A$2:$A$1001,0))</f>
        <v>#N/A</v>
      </c>
      <c r="L994" s="29" t="e">
        <f t="array" ref="L994">INDEX(A!$J$2:$J$1001,MATCH(EF!C994,A!$A$2:$A$1001,0))</f>
        <v>#N/A</v>
      </c>
      <c r="M994" s="29" t="e">
        <f t="array" ref="M994">INDEX(A!$K$2:$K$1001,MATCH(EF!C994,A!$A$2:$A$1001,0))</f>
        <v>#N/A</v>
      </c>
      <c r="N994" s="29" t="e">
        <f t="array" ref="N994">INDEX(A!$L$2:$L$1001,MATCH(EF!C994,A!$A$2:$A$1001,0))</f>
        <v>#N/A</v>
      </c>
      <c r="O994" s="30" t="e">
        <f t="shared" si="6"/>
        <v>#N/A</v>
      </c>
      <c r="P994" s="30" t="e">
        <f t="shared" si="7"/>
        <v>#N/A</v>
      </c>
      <c r="Q994" s="30" t="e">
        <f t="array" ref="Q994">IF(O994="7",IF(P994="000","Sin región al ser un intermunicipal",INDEX(B!$C$2:$C$126,MATCH(EF!P994,B!$A$2:$A$126,0))),"Sin región al ser un ente Estatal")</f>
        <v>#N/A</v>
      </c>
      <c r="R994" s="31" t="e">
        <f t="array" ref="R994">IF(O994="7",IF(P994="000","N/A",INDEX(B!$D$2:$D$126,MATCH(EF!P994,B!$A$2:$A$126,0))),B!$D$127)</f>
        <v>#N/A</v>
      </c>
      <c r="S994" s="31" t="e">
        <f t="array" ref="S994">IF(O994="7",IF(P994="000","N/A",INDEX(B!$E$2:$E$126,MATCH(EF!P994,B!$A$2:$A$126,0))),B!$E$127)</f>
        <v>#N/A</v>
      </c>
    </row>
    <row r="995" spans="1:19" ht="15.75" customHeight="1">
      <c r="A995" s="23">
        <f>COUNTIF(A!$A$2:$A$1001,"&lt;="&amp;A!A995)</f>
        <v>0</v>
      </c>
      <c r="B995" s="24">
        <v>994</v>
      </c>
      <c r="C995" s="29" t="e">
        <f t="array" ref="C995">INDEX(A!$A$2:$A$1001,MATCH(EF!B995,EF!$A$2:$A$1001,0))</f>
        <v>#N/A</v>
      </c>
      <c r="D995" s="29" t="e">
        <f t="array" ref="D995">INDEX(A!$B$2:$B$1001,MATCH(EF!C995,A!$A$2:$A$1001,0))</f>
        <v>#N/A</v>
      </c>
      <c r="E995" s="29" t="e">
        <f t="array" ref="E995">INDEX(A!$C$2:$C$1001,MATCH(EF!C995,A!$A$2:$A$1001,0))</f>
        <v>#N/A</v>
      </c>
      <c r="F995" s="29" t="e">
        <f t="array" ref="F995">INDEX(A!$D$2:$D$1001,MATCH(EF!C995,A!$A$2:$A$1001,0))</f>
        <v>#N/A</v>
      </c>
      <c r="G995" s="29" t="e">
        <f t="array" ref="G995">INDEX(A!$E$2:$E$1001,MATCH(EF!C995,A!$A$2:$A$1001,0))</f>
        <v>#N/A</v>
      </c>
      <c r="H995" s="29" t="e">
        <f t="array" ref="H995">INDEX(A!$F$2:$F$1001,MATCH(EF!C995,A!$A$2:$A$1001,0))</f>
        <v>#N/A</v>
      </c>
      <c r="I995" s="29" t="e">
        <f t="array" ref="I995">INDEX(A!$G$2:$G$1001,MATCH(EF!C995,A!$A$2:$A$1001,0))</f>
        <v>#N/A</v>
      </c>
      <c r="J995" s="29" t="e">
        <f t="array" ref="J995">INDEX(A!$H$2:$H$1001,MATCH(EF!C995,A!$A$2:$A$1001,0))</f>
        <v>#N/A</v>
      </c>
      <c r="K995" s="29" t="e">
        <f t="array" ref="K995">INDEX(A!$I$2:$I$1001,MATCH(EF!C995,A!$A$2:$A$1001,0))</f>
        <v>#N/A</v>
      </c>
      <c r="L995" s="29" t="e">
        <f t="array" ref="L995">INDEX(A!$J$2:$J$1001,MATCH(EF!C995,A!$A$2:$A$1001,0))</f>
        <v>#N/A</v>
      </c>
      <c r="M995" s="29" t="e">
        <f t="array" ref="M995">INDEX(A!$K$2:$K$1001,MATCH(EF!C995,A!$A$2:$A$1001,0))</f>
        <v>#N/A</v>
      </c>
      <c r="N995" s="29" t="e">
        <f t="array" ref="N995">INDEX(A!$L$2:$L$1001,MATCH(EF!C995,A!$A$2:$A$1001,0))</f>
        <v>#N/A</v>
      </c>
      <c r="O995" s="30" t="e">
        <f t="shared" si="6"/>
        <v>#N/A</v>
      </c>
      <c r="P995" s="30" t="e">
        <f t="shared" si="7"/>
        <v>#N/A</v>
      </c>
      <c r="Q995" s="30" t="e">
        <f t="array" ref="Q995">IF(O995="7",IF(P995="000","Sin región al ser un intermunicipal",INDEX(B!$C$2:$C$126,MATCH(EF!P995,B!$A$2:$A$126,0))),"Sin región al ser un ente Estatal")</f>
        <v>#N/A</v>
      </c>
      <c r="R995" s="31" t="e">
        <f t="array" ref="R995">IF(O995="7",IF(P995="000","N/A",INDEX(B!$D$2:$D$126,MATCH(EF!P995,B!$A$2:$A$126,0))),B!$D$127)</f>
        <v>#N/A</v>
      </c>
      <c r="S995" s="31" t="e">
        <f t="array" ref="S995">IF(O995="7",IF(P995="000","N/A",INDEX(B!$E$2:$E$126,MATCH(EF!P995,B!$A$2:$A$126,0))),B!$E$127)</f>
        <v>#N/A</v>
      </c>
    </row>
    <row r="996" spans="1:19" ht="15.75" customHeight="1">
      <c r="A996" s="23">
        <f>COUNTIF(A!$A$2:$A$1001,"&lt;="&amp;A!A996)</f>
        <v>0</v>
      </c>
      <c r="B996" s="24">
        <v>995</v>
      </c>
      <c r="C996" s="29" t="e">
        <f t="array" ref="C996">INDEX(A!$A$2:$A$1001,MATCH(EF!B996,EF!$A$2:$A$1001,0))</f>
        <v>#N/A</v>
      </c>
      <c r="D996" s="29" t="e">
        <f t="array" ref="D996">INDEX(A!$B$2:$B$1001,MATCH(EF!C996,A!$A$2:$A$1001,0))</f>
        <v>#N/A</v>
      </c>
      <c r="E996" s="29" t="e">
        <f t="array" ref="E996">INDEX(A!$C$2:$C$1001,MATCH(EF!C996,A!$A$2:$A$1001,0))</f>
        <v>#N/A</v>
      </c>
      <c r="F996" s="29" t="e">
        <f t="array" ref="F996">INDEX(A!$D$2:$D$1001,MATCH(EF!C996,A!$A$2:$A$1001,0))</f>
        <v>#N/A</v>
      </c>
      <c r="G996" s="29" t="e">
        <f t="array" ref="G996">INDEX(A!$E$2:$E$1001,MATCH(EF!C996,A!$A$2:$A$1001,0))</f>
        <v>#N/A</v>
      </c>
      <c r="H996" s="29" t="e">
        <f t="array" ref="H996">INDEX(A!$F$2:$F$1001,MATCH(EF!C996,A!$A$2:$A$1001,0))</f>
        <v>#N/A</v>
      </c>
      <c r="I996" s="29" t="e">
        <f t="array" ref="I996">INDEX(A!$G$2:$G$1001,MATCH(EF!C996,A!$A$2:$A$1001,0))</f>
        <v>#N/A</v>
      </c>
      <c r="J996" s="29" t="e">
        <f t="array" ref="J996">INDEX(A!$H$2:$H$1001,MATCH(EF!C996,A!$A$2:$A$1001,0))</f>
        <v>#N/A</v>
      </c>
      <c r="K996" s="29" t="e">
        <f t="array" ref="K996">INDEX(A!$I$2:$I$1001,MATCH(EF!C996,A!$A$2:$A$1001,0))</f>
        <v>#N/A</v>
      </c>
      <c r="L996" s="29" t="e">
        <f t="array" ref="L996">INDEX(A!$J$2:$J$1001,MATCH(EF!C996,A!$A$2:$A$1001,0))</f>
        <v>#N/A</v>
      </c>
      <c r="M996" s="29" t="e">
        <f t="array" ref="M996">INDEX(A!$K$2:$K$1001,MATCH(EF!C996,A!$A$2:$A$1001,0))</f>
        <v>#N/A</v>
      </c>
      <c r="N996" s="29" t="e">
        <f t="array" ref="N996">INDEX(A!$L$2:$L$1001,MATCH(EF!C996,A!$A$2:$A$1001,0))</f>
        <v>#N/A</v>
      </c>
      <c r="O996" s="30" t="e">
        <f t="shared" si="6"/>
        <v>#N/A</v>
      </c>
      <c r="P996" s="30" t="e">
        <f t="shared" si="7"/>
        <v>#N/A</v>
      </c>
      <c r="Q996" s="30" t="e">
        <f t="array" ref="Q996">IF(O996="7",IF(P996="000","Sin región al ser un intermunicipal",INDEX(B!$C$2:$C$126,MATCH(EF!P996,B!$A$2:$A$126,0))),"Sin región al ser un ente Estatal")</f>
        <v>#N/A</v>
      </c>
      <c r="R996" s="31" t="e">
        <f t="array" ref="R996">IF(O996="7",IF(P996="000","N/A",INDEX(B!$D$2:$D$126,MATCH(EF!P996,B!$A$2:$A$126,0))),B!$D$127)</f>
        <v>#N/A</v>
      </c>
      <c r="S996" s="31" t="e">
        <f t="array" ref="S996">IF(O996="7",IF(P996="000","N/A",INDEX(B!$E$2:$E$126,MATCH(EF!P996,B!$A$2:$A$126,0))),B!$E$127)</f>
        <v>#N/A</v>
      </c>
    </row>
    <row r="997" spans="1:19" ht="15.75" customHeight="1">
      <c r="A997" s="23">
        <f>COUNTIF(A!$A$2:$A$1001,"&lt;="&amp;A!A997)</f>
        <v>0</v>
      </c>
      <c r="B997" s="24">
        <v>996</v>
      </c>
      <c r="C997" s="29" t="e">
        <f t="array" ref="C997">INDEX(A!$A$2:$A$1001,MATCH(EF!B997,EF!$A$2:$A$1001,0))</f>
        <v>#N/A</v>
      </c>
      <c r="D997" s="29" t="e">
        <f t="array" ref="D997">INDEX(A!$B$2:$B$1001,MATCH(EF!C997,A!$A$2:$A$1001,0))</f>
        <v>#N/A</v>
      </c>
      <c r="E997" s="29" t="e">
        <f t="array" ref="E997">INDEX(A!$C$2:$C$1001,MATCH(EF!C997,A!$A$2:$A$1001,0))</f>
        <v>#N/A</v>
      </c>
      <c r="F997" s="29" t="e">
        <f t="array" ref="F997">INDEX(A!$D$2:$D$1001,MATCH(EF!C997,A!$A$2:$A$1001,0))</f>
        <v>#N/A</v>
      </c>
      <c r="G997" s="29" t="e">
        <f t="array" ref="G997">INDEX(A!$E$2:$E$1001,MATCH(EF!C997,A!$A$2:$A$1001,0))</f>
        <v>#N/A</v>
      </c>
      <c r="H997" s="29" t="e">
        <f t="array" ref="H997">INDEX(A!$F$2:$F$1001,MATCH(EF!C997,A!$A$2:$A$1001,0))</f>
        <v>#N/A</v>
      </c>
      <c r="I997" s="29" t="e">
        <f t="array" ref="I997">INDEX(A!$G$2:$G$1001,MATCH(EF!C997,A!$A$2:$A$1001,0))</f>
        <v>#N/A</v>
      </c>
      <c r="J997" s="29" t="e">
        <f t="array" ref="J997">INDEX(A!$H$2:$H$1001,MATCH(EF!C997,A!$A$2:$A$1001,0))</f>
        <v>#N/A</v>
      </c>
      <c r="K997" s="29" t="e">
        <f t="array" ref="K997">INDEX(A!$I$2:$I$1001,MATCH(EF!C997,A!$A$2:$A$1001,0))</f>
        <v>#N/A</v>
      </c>
      <c r="L997" s="29" t="e">
        <f t="array" ref="L997">INDEX(A!$J$2:$J$1001,MATCH(EF!C997,A!$A$2:$A$1001,0))</f>
        <v>#N/A</v>
      </c>
      <c r="M997" s="29" t="e">
        <f t="array" ref="M997">INDEX(A!$K$2:$K$1001,MATCH(EF!C997,A!$A$2:$A$1001,0))</f>
        <v>#N/A</v>
      </c>
      <c r="N997" s="29" t="e">
        <f t="array" ref="N997">INDEX(A!$L$2:$L$1001,MATCH(EF!C997,A!$A$2:$A$1001,0))</f>
        <v>#N/A</v>
      </c>
      <c r="O997" s="30" t="e">
        <f t="shared" si="6"/>
        <v>#N/A</v>
      </c>
      <c r="P997" s="30" t="e">
        <f t="shared" si="7"/>
        <v>#N/A</v>
      </c>
      <c r="Q997" s="30" t="e">
        <f t="array" ref="Q997">IF(O997="7",IF(P997="000","Sin región al ser un intermunicipal",INDEX(B!$C$2:$C$126,MATCH(EF!P997,B!$A$2:$A$126,0))),"Sin región al ser un ente Estatal")</f>
        <v>#N/A</v>
      </c>
      <c r="R997" s="31" t="e">
        <f t="array" ref="R997">IF(O997="7",IF(P997="000","N/A",INDEX(B!$D$2:$D$126,MATCH(EF!P997,B!$A$2:$A$126,0))),B!$D$127)</f>
        <v>#N/A</v>
      </c>
      <c r="S997" s="31" t="e">
        <f t="array" ref="S997">IF(O997="7",IF(P997="000","N/A",INDEX(B!$E$2:$E$126,MATCH(EF!P997,B!$A$2:$A$126,0))),B!$E$127)</f>
        <v>#N/A</v>
      </c>
    </row>
    <row r="998" spans="1:19" ht="15.75" customHeight="1">
      <c r="A998" s="23">
        <f>COUNTIF(A!$A$2:$A$1001,"&lt;="&amp;A!A998)</f>
        <v>0</v>
      </c>
      <c r="B998" s="24">
        <v>997</v>
      </c>
      <c r="C998" s="29" t="e">
        <f t="array" ref="C998">INDEX(A!$A$2:$A$1001,MATCH(EF!B998,EF!$A$2:$A$1001,0))</f>
        <v>#N/A</v>
      </c>
      <c r="D998" s="29" t="e">
        <f t="array" ref="D998">INDEX(A!$B$2:$B$1001,MATCH(EF!C998,A!$A$2:$A$1001,0))</f>
        <v>#N/A</v>
      </c>
      <c r="E998" s="29" t="e">
        <f t="array" ref="E998">INDEX(A!$C$2:$C$1001,MATCH(EF!C998,A!$A$2:$A$1001,0))</f>
        <v>#N/A</v>
      </c>
      <c r="F998" s="29" t="e">
        <f t="array" ref="F998">INDEX(A!$D$2:$D$1001,MATCH(EF!C998,A!$A$2:$A$1001,0))</f>
        <v>#N/A</v>
      </c>
      <c r="G998" s="29" t="e">
        <f t="array" ref="G998">INDEX(A!$E$2:$E$1001,MATCH(EF!C998,A!$A$2:$A$1001,0))</f>
        <v>#N/A</v>
      </c>
      <c r="H998" s="29" t="e">
        <f t="array" ref="H998">INDEX(A!$F$2:$F$1001,MATCH(EF!C998,A!$A$2:$A$1001,0))</f>
        <v>#N/A</v>
      </c>
      <c r="I998" s="29" t="e">
        <f t="array" ref="I998">INDEX(A!$G$2:$G$1001,MATCH(EF!C998,A!$A$2:$A$1001,0))</f>
        <v>#N/A</v>
      </c>
      <c r="J998" s="29" t="e">
        <f t="array" ref="J998">INDEX(A!$H$2:$H$1001,MATCH(EF!C998,A!$A$2:$A$1001,0))</f>
        <v>#N/A</v>
      </c>
      <c r="K998" s="29" t="e">
        <f t="array" ref="K998">INDEX(A!$I$2:$I$1001,MATCH(EF!C998,A!$A$2:$A$1001,0))</f>
        <v>#N/A</v>
      </c>
      <c r="L998" s="29" t="e">
        <f t="array" ref="L998">INDEX(A!$J$2:$J$1001,MATCH(EF!C998,A!$A$2:$A$1001,0))</f>
        <v>#N/A</v>
      </c>
      <c r="M998" s="29" t="e">
        <f t="array" ref="M998">INDEX(A!$K$2:$K$1001,MATCH(EF!C998,A!$A$2:$A$1001,0))</f>
        <v>#N/A</v>
      </c>
      <c r="N998" s="29" t="e">
        <f t="array" ref="N998">INDEX(A!$L$2:$L$1001,MATCH(EF!C998,A!$A$2:$A$1001,0))</f>
        <v>#N/A</v>
      </c>
      <c r="O998" s="30" t="e">
        <f t="shared" si="6"/>
        <v>#N/A</v>
      </c>
      <c r="P998" s="30" t="e">
        <f t="shared" si="7"/>
        <v>#N/A</v>
      </c>
      <c r="Q998" s="30" t="e">
        <f t="array" ref="Q998">IF(O998="7",IF(P998="000","Sin región al ser un intermunicipal",INDEX(B!$C$2:$C$126,MATCH(EF!P998,B!$A$2:$A$126,0))),"Sin región al ser un ente Estatal")</f>
        <v>#N/A</v>
      </c>
      <c r="R998" s="31" t="e">
        <f t="array" ref="R998">IF(O998="7",IF(P998="000","N/A",INDEX(B!$D$2:$D$126,MATCH(EF!P998,B!$A$2:$A$126,0))),B!$D$127)</f>
        <v>#N/A</v>
      </c>
      <c r="S998" s="31" t="e">
        <f t="array" ref="S998">IF(O998="7",IF(P998="000","N/A",INDEX(B!$E$2:$E$126,MATCH(EF!P998,B!$A$2:$A$126,0))),B!$E$127)</f>
        <v>#N/A</v>
      </c>
    </row>
    <row r="999" spans="1:19" ht="15.75" customHeight="1">
      <c r="A999" s="23">
        <f>COUNTIF(A!$A$2:$A$1001,"&lt;="&amp;A!A999)</f>
        <v>0</v>
      </c>
      <c r="B999" s="24">
        <v>998</v>
      </c>
      <c r="C999" s="29" t="e">
        <f t="array" ref="C999">INDEX(A!$A$2:$A$1001,MATCH(EF!B999,EF!$A$2:$A$1001,0))</f>
        <v>#N/A</v>
      </c>
      <c r="D999" s="29" t="e">
        <f t="array" ref="D999">INDEX(A!$B$2:$B$1001,MATCH(EF!C999,A!$A$2:$A$1001,0))</f>
        <v>#N/A</v>
      </c>
      <c r="E999" s="29" t="e">
        <f t="array" ref="E999">INDEX(A!$C$2:$C$1001,MATCH(EF!C999,A!$A$2:$A$1001,0))</f>
        <v>#N/A</v>
      </c>
      <c r="F999" s="29" t="e">
        <f t="array" ref="F999">INDEX(A!$D$2:$D$1001,MATCH(EF!C999,A!$A$2:$A$1001,0))</f>
        <v>#N/A</v>
      </c>
      <c r="G999" s="29" t="e">
        <f t="array" ref="G999">INDEX(A!$E$2:$E$1001,MATCH(EF!C999,A!$A$2:$A$1001,0))</f>
        <v>#N/A</v>
      </c>
      <c r="H999" s="29" t="e">
        <f t="array" ref="H999">INDEX(A!$F$2:$F$1001,MATCH(EF!C999,A!$A$2:$A$1001,0))</f>
        <v>#N/A</v>
      </c>
      <c r="I999" s="29" t="e">
        <f t="array" ref="I999">INDEX(A!$G$2:$G$1001,MATCH(EF!C999,A!$A$2:$A$1001,0))</f>
        <v>#N/A</v>
      </c>
      <c r="J999" s="29" t="e">
        <f t="array" ref="J999">INDEX(A!$H$2:$H$1001,MATCH(EF!C999,A!$A$2:$A$1001,0))</f>
        <v>#N/A</v>
      </c>
      <c r="K999" s="29" t="e">
        <f t="array" ref="K999">INDEX(A!$I$2:$I$1001,MATCH(EF!C999,A!$A$2:$A$1001,0))</f>
        <v>#N/A</v>
      </c>
      <c r="L999" s="29" t="e">
        <f t="array" ref="L999">INDEX(A!$J$2:$J$1001,MATCH(EF!C999,A!$A$2:$A$1001,0))</f>
        <v>#N/A</v>
      </c>
      <c r="M999" s="29" t="e">
        <f t="array" ref="M999">INDEX(A!$K$2:$K$1001,MATCH(EF!C999,A!$A$2:$A$1001,0))</f>
        <v>#N/A</v>
      </c>
      <c r="N999" s="29" t="e">
        <f t="array" ref="N999">INDEX(A!$L$2:$L$1001,MATCH(EF!C999,A!$A$2:$A$1001,0))</f>
        <v>#N/A</v>
      </c>
      <c r="O999" s="30" t="e">
        <f t="shared" si="6"/>
        <v>#N/A</v>
      </c>
      <c r="P999" s="30" t="e">
        <f t="shared" si="7"/>
        <v>#N/A</v>
      </c>
      <c r="Q999" s="30" t="e">
        <f t="array" ref="Q999">IF(O999="7",IF(P999="000","Sin región al ser un intermunicipal",INDEX(B!$C$2:$C$126,MATCH(EF!P999,B!$A$2:$A$126,0))),"Sin región al ser un ente Estatal")</f>
        <v>#N/A</v>
      </c>
      <c r="R999" s="31" t="e">
        <f t="array" ref="R999">IF(O999="7",IF(P999="000","N/A",INDEX(B!$D$2:$D$126,MATCH(EF!P999,B!$A$2:$A$126,0))),B!$D$127)</f>
        <v>#N/A</v>
      </c>
      <c r="S999" s="31" t="e">
        <f t="array" ref="S999">IF(O999="7",IF(P999="000","N/A",INDEX(B!$E$2:$E$126,MATCH(EF!P999,B!$A$2:$A$126,0))),B!$E$127)</f>
        <v>#N/A</v>
      </c>
    </row>
    <row r="1000" spans="1:19" ht="15.75" customHeight="1">
      <c r="A1000" s="23">
        <f>COUNTIF(A!$A$2:$A$1001,"&lt;="&amp;A!A1000)</f>
        <v>0</v>
      </c>
      <c r="B1000" s="24">
        <v>999</v>
      </c>
      <c r="C1000" s="29" t="e">
        <f t="array" ref="C1000">INDEX(A!$A$2:$A$1001,MATCH(EF!B1000,EF!$A$2:$A$1001,0))</f>
        <v>#N/A</v>
      </c>
      <c r="D1000" s="29" t="e">
        <f t="array" ref="D1000">INDEX(A!$B$2:$B$1001,MATCH(EF!C1000,A!$A$2:$A$1001,0))</f>
        <v>#N/A</v>
      </c>
      <c r="E1000" s="29" t="e">
        <f t="array" ref="E1000">INDEX(A!$C$2:$C$1001,MATCH(EF!C1000,A!$A$2:$A$1001,0))</f>
        <v>#N/A</v>
      </c>
      <c r="F1000" s="29" t="e">
        <f t="array" ref="F1000">INDEX(A!$D$2:$D$1001,MATCH(EF!C1000,A!$A$2:$A$1001,0))</f>
        <v>#N/A</v>
      </c>
      <c r="G1000" s="29" t="e">
        <f t="array" ref="G1000">INDEX(A!$E$2:$E$1001,MATCH(EF!C1000,A!$A$2:$A$1001,0))</f>
        <v>#N/A</v>
      </c>
      <c r="H1000" s="29" t="e">
        <f t="array" ref="H1000">INDEX(A!$F$2:$F$1001,MATCH(EF!C1000,A!$A$2:$A$1001,0))</f>
        <v>#N/A</v>
      </c>
      <c r="I1000" s="29" t="e">
        <f t="array" ref="I1000">INDEX(A!$G$2:$G$1001,MATCH(EF!C1000,A!$A$2:$A$1001,0))</f>
        <v>#N/A</v>
      </c>
      <c r="J1000" s="29" t="e">
        <f t="array" ref="J1000">INDEX(A!$H$2:$H$1001,MATCH(EF!C1000,A!$A$2:$A$1001,0))</f>
        <v>#N/A</v>
      </c>
      <c r="K1000" s="29" t="e">
        <f t="array" ref="K1000">INDEX(A!$I$2:$I$1001,MATCH(EF!C1000,A!$A$2:$A$1001,0))</f>
        <v>#N/A</v>
      </c>
      <c r="L1000" s="29" t="e">
        <f t="array" ref="L1000">INDEX(A!$J$2:$J$1001,MATCH(EF!C1000,A!$A$2:$A$1001,0))</f>
        <v>#N/A</v>
      </c>
      <c r="M1000" s="29" t="e">
        <f t="array" ref="M1000">INDEX(A!$K$2:$K$1001,MATCH(EF!C1000,A!$A$2:$A$1001,0))</f>
        <v>#N/A</v>
      </c>
      <c r="N1000" s="29" t="e">
        <f t="array" ref="N1000">INDEX(A!$L$2:$L$1001,MATCH(EF!C1000,A!$A$2:$A$1001,0))</f>
        <v>#N/A</v>
      </c>
      <c r="O1000" s="30" t="e">
        <f t="shared" si="6"/>
        <v>#N/A</v>
      </c>
      <c r="P1000" s="30" t="e">
        <f t="shared" si="7"/>
        <v>#N/A</v>
      </c>
      <c r="Q1000" s="30" t="e">
        <f t="array" ref="Q1000">IF(O1000="7",IF(P1000="000","Sin región al ser un intermunicipal",INDEX(B!$C$2:$C$126,MATCH(EF!P1000,B!$A$2:$A$126,0))),"Sin región al ser un ente Estatal")</f>
        <v>#N/A</v>
      </c>
      <c r="R1000" s="31" t="e">
        <f t="array" ref="R1000">IF(O1000="7",IF(P1000="000","N/A",INDEX(B!$D$2:$D$126,MATCH(EF!P1000,B!$A$2:$A$126,0))),B!$D$127)</f>
        <v>#N/A</v>
      </c>
      <c r="S1000" s="31" t="e">
        <f t="array" ref="S1000">IF(O1000="7",IF(P1000="000","N/A",INDEX(B!$E$2:$E$126,MATCH(EF!P1000,B!$A$2:$A$126,0))),B!$E$127)</f>
        <v>#N/A</v>
      </c>
    </row>
    <row r="1001" spans="1:19" ht="15.75" customHeight="1">
      <c r="A1001" s="23">
        <f>COUNTIF(A!$A$2:$A$1001,"&lt;="&amp;A!A1001)</f>
        <v>0</v>
      </c>
      <c r="B1001" s="24">
        <v>1000</v>
      </c>
      <c r="C1001" s="29" t="e">
        <f t="array" ref="C1001">INDEX(A!$A$2:$A$1001,MATCH(EF!B1001,EF!$A$2:$A$1001,0))</f>
        <v>#N/A</v>
      </c>
      <c r="D1001" s="29" t="e">
        <f t="array" ref="D1001">INDEX(A!$B$2:$B$1001,MATCH(EF!C1001,A!$A$2:$A$1001,0))</f>
        <v>#N/A</v>
      </c>
      <c r="E1001" s="29" t="e">
        <f t="array" ref="E1001">INDEX(A!$C$2:$C$1001,MATCH(EF!C1001,A!$A$2:$A$1001,0))</f>
        <v>#N/A</v>
      </c>
      <c r="F1001" s="29" t="e">
        <f t="array" ref="F1001">INDEX(A!$D$2:$D$1001,MATCH(EF!C1001,A!$A$2:$A$1001,0))</f>
        <v>#N/A</v>
      </c>
      <c r="G1001" s="29" t="e">
        <f t="array" ref="G1001">INDEX(A!$E$2:$E$1001,MATCH(EF!C1001,A!$A$2:$A$1001,0))</f>
        <v>#N/A</v>
      </c>
      <c r="H1001" s="29" t="e">
        <f t="array" ref="H1001">INDEX(A!$F$2:$F$1001,MATCH(EF!C1001,A!$A$2:$A$1001,0))</f>
        <v>#N/A</v>
      </c>
      <c r="I1001" s="29" t="e">
        <f t="array" ref="I1001">INDEX(A!$G$2:$G$1001,MATCH(EF!C1001,A!$A$2:$A$1001,0))</f>
        <v>#N/A</v>
      </c>
      <c r="J1001" s="29" t="e">
        <f t="array" ref="J1001">INDEX(A!$H$2:$H$1001,MATCH(EF!C1001,A!$A$2:$A$1001,0))</f>
        <v>#N/A</v>
      </c>
      <c r="K1001" s="29" t="e">
        <f t="array" ref="K1001">INDEX(A!$I$2:$I$1001,MATCH(EF!C1001,A!$A$2:$A$1001,0))</f>
        <v>#N/A</v>
      </c>
      <c r="L1001" s="29" t="e">
        <f t="array" ref="L1001">INDEX(A!$J$2:$J$1001,MATCH(EF!C1001,A!$A$2:$A$1001,0))</f>
        <v>#N/A</v>
      </c>
      <c r="M1001" s="29" t="e">
        <f t="array" ref="M1001">INDEX(A!$K$2:$K$1001,MATCH(EF!C1001,A!$A$2:$A$1001,0))</f>
        <v>#N/A</v>
      </c>
      <c r="N1001" s="29" t="e">
        <f t="array" ref="N1001">INDEX(A!$L$2:$L$1001,MATCH(EF!C1001,A!$A$2:$A$1001,0))</f>
        <v>#N/A</v>
      </c>
      <c r="O1001" s="30" t="e">
        <f t="shared" si="6"/>
        <v>#N/A</v>
      </c>
      <c r="P1001" s="30" t="e">
        <f t="shared" si="7"/>
        <v>#N/A</v>
      </c>
      <c r="Q1001" s="30" t="e">
        <f t="array" ref="Q1001">IF(O1001="7",IF(P1001="000","Sin región al ser un intermunicipal",INDEX(B!$C$2:$C$126,MATCH(EF!P1001,B!$A$2:$A$126,0))),"Sin región al ser un ente Estatal")</f>
        <v>#N/A</v>
      </c>
      <c r="R1001" s="31" t="e">
        <f t="array" ref="R1001">IF(O1001="7",IF(P1001="000","N/A",INDEX(B!$D$2:$D$126,MATCH(EF!P1001,B!$A$2:$A$126,0))),B!$D$127)</f>
        <v>#N/A</v>
      </c>
      <c r="S1001" s="31" t="e">
        <f t="array" ref="S1001">IF(O1001="7",IF(P1001="000","N/A",INDEX(B!$E$2:$E$126,MATCH(EF!P1001,B!$A$2:$A$126,0))),B!$E$127)</f>
        <v>#N/A</v>
      </c>
    </row>
  </sheetData>
  <pageMargins left="0.7" right="0.7" top="0.75" bottom="0.75" header="0" footer="0"/>
  <pageSetup orientation="landscape"/>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M3406"/>
  <sheetViews>
    <sheetView workbookViewId="0"/>
  </sheetViews>
  <sheetFormatPr baseColWidth="10" defaultColWidth="14.42578125" defaultRowHeight="15" customHeight="1"/>
  <cols>
    <col min="1" max="28" width="10" customWidth="1"/>
    <col min="29" max="29" width="11.140625" customWidth="1"/>
    <col min="30" max="221" width="10" customWidth="1"/>
  </cols>
  <sheetData>
    <row r="1" spans="1:221">
      <c r="A1" s="33" t="s">
        <v>1091</v>
      </c>
      <c r="B1" s="33" t="s">
        <v>626</v>
      </c>
      <c r="C1" s="33" t="s">
        <v>1092</v>
      </c>
      <c r="D1" s="33" t="s">
        <v>1093</v>
      </c>
      <c r="E1" s="33" t="s">
        <v>1094</v>
      </c>
      <c r="F1" s="33" t="s">
        <v>1095</v>
      </c>
      <c r="G1" s="33" t="s">
        <v>6</v>
      </c>
      <c r="H1" s="33" t="s">
        <v>1096</v>
      </c>
      <c r="I1" s="33" t="s">
        <v>1097</v>
      </c>
      <c r="J1" s="33" t="s">
        <v>613</v>
      </c>
      <c r="K1" s="33" t="s">
        <v>7</v>
      </c>
      <c r="L1" s="33" t="s">
        <v>8</v>
      </c>
      <c r="M1" s="33" t="s">
        <v>1098</v>
      </c>
      <c r="N1" s="33" t="s">
        <v>1099</v>
      </c>
      <c r="O1" s="33" t="s">
        <v>1100</v>
      </c>
      <c r="P1" s="33" t="s">
        <v>1101</v>
      </c>
      <c r="Q1" s="33" t="s">
        <v>1102</v>
      </c>
      <c r="R1" s="33" t="s">
        <v>1103</v>
      </c>
      <c r="S1" s="33" t="s">
        <v>1104</v>
      </c>
      <c r="T1" s="33" t="s">
        <v>1105</v>
      </c>
      <c r="U1" s="33" t="s">
        <v>1106</v>
      </c>
      <c r="V1" s="33" t="s">
        <v>1107</v>
      </c>
      <c r="W1" s="33" t="s">
        <v>1108</v>
      </c>
      <c r="X1" s="33" t="s">
        <v>1109</v>
      </c>
      <c r="Y1" s="33" t="s">
        <v>1110</v>
      </c>
      <c r="Z1" s="33" t="s">
        <v>1111</v>
      </c>
      <c r="AA1" s="33" t="s">
        <v>1112</v>
      </c>
      <c r="AB1" s="33" t="s">
        <v>1113</v>
      </c>
      <c r="AC1" s="33" t="s">
        <v>636</v>
      </c>
      <c r="AD1" s="33" t="s">
        <v>1114</v>
      </c>
      <c r="AE1" s="33" t="s">
        <v>1115</v>
      </c>
      <c r="AF1" s="33" t="s">
        <v>1116</v>
      </c>
      <c r="AG1" s="33" t="s">
        <v>1117</v>
      </c>
      <c r="AH1" s="33" t="s">
        <v>1118</v>
      </c>
      <c r="AI1" s="33" t="s">
        <v>1119</v>
      </c>
      <c r="AJ1" s="33" t="s">
        <v>1120</v>
      </c>
      <c r="AK1" s="33" t="s">
        <v>1121</v>
      </c>
      <c r="AL1" s="33" t="s">
        <v>1122</v>
      </c>
      <c r="AM1" s="33" t="s">
        <v>1123</v>
      </c>
      <c r="AN1" s="33" t="s">
        <v>1124</v>
      </c>
      <c r="AO1" s="33" t="s">
        <v>1125</v>
      </c>
      <c r="AP1" s="33" t="s">
        <v>1126</v>
      </c>
      <c r="AQ1" s="33" t="s">
        <v>1127</v>
      </c>
      <c r="AR1" s="33" t="s">
        <v>1128</v>
      </c>
      <c r="AS1" s="33" t="s">
        <v>1129</v>
      </c>
      <c r="AT1" s="33" t="s">
        <v>1130</v>
      </c>
      <c r="AU1" s="33" t="s">
        <v>1131</v>
      </c>
      <c r="AV1" s="33" t="s">
        <v>1132</v>
      </c>
      <c r="AW1" s="33" t="s">
        <v>1133</v>
      </c>
      <c r="AX1" s="33" t="s">
        <v>1134</v>
      </c>
      <c r="AY1" s="33" t="s">
        <v>1135</v>
      </c>
      <c r="AZ1" s="33" t="s">
        <v>1136</v>
      </c>
      <c r="BA1" s="33" t="s">
        <v>1137</v>
      </c>
      <c r="BB1" s="33" t="s">
        <v>1138</v>
      </c>
      <c r="BC1" s="33" t="s">
        <v>1139</v>
      </c>
      <c r="BD1" s="33" t="s">
        <v>1140</v>
      </c>
      <c r="BE1" s="33" t="s">
        <v>1141</v>
      </c>
      <c r="BF1" s="33" t="s">
        <v>1142</v>
      </c>
      <c r="BG1" s="33" t="s">
        <v>1143</v>
      </c>
      <c r="BH1" s="33" t="s">
        <v>1144</v>
      </c>
      <c r="BI1" s="33" t="s">
        <v>1145</v>
      </c>
      <c r="BJ1" s="33" t="s">
        <v>1146</v>
      </c>
      <c r="BK1" s="33" t="s">
        <v>1147</v>
      </c>
      <c r="BL1" s="33" t="s">
        <v>1148</v>
      </c>
      <c r="BM1" s="33" t="s">
        <v>1149</v>
      </c>
      <c r="BN1" s="33" t="s">
        <v>1150</v>
      </c>
      <c r="BO1" s="33" t="s">
        <v>1151</v>
      </c>
      <c r="BP1" s="33" t="s">
        <v>1152</v>
      </c>
      <c r="BQ1" s="33" t="s">
        <v>1153</v>
      </c>
      <c r="BR1" s="33" t="s">
        <v>1154</v>
      </c>
      <c r="BS1" s="33" t="s">
        <v>1155</v>
      </c>
      <c r="BT1" s="33" t="s">
        <v>1156</v>
      </c>
      <c r="BU1" s="33" t="s">
        <v>1157</v>
      </c>
      <c r="BV1" s="33" t="s">
        <v>1158</v>
      </c>
      <c r="BW1" s="33" t="s">
        <v>1159</v>
      </c>
      <c r="BX1" s="33" t="s">
        <v>1160</v>
      </c>
      <c r="BY1" s="33" t="s">
        <v>1161</v>
      </c>
      <c r="BZ1" s="33" t="s">
        <v>1162</v>
      </c>
      <c r="CA1" s="33" t="s">
        <v>1163</v>
      </c>
      <c r="CB1" s="33" t="s">
        <v>1164</v>
      </c>
      <c r="CC1" s="33" t="s">
        <v>1165</v>
      </c>
      <c r="CD1" s="33" t="s">
        <v>1166</v>
      </c>
      <c r="CE1" s="33" t="s">
        <v>1167</v>
      </c>
      <c r="CF1" s="33" t="s">
        <v>1168</v>
      </c>
      <c r="CG1" s="33" t="s">
        <v>1169</v>
      </c>
      <c r="CH1" s="33" t="s">
        <v>1170</v>
      </c>
      <c r="CI1" s="33" t="s">
        <v>1171</v>
      </c>
      <c r="CJ1" s="33" t="s">
        <v>1172</v>
      </c>
      <c r="CK1" s="33" t="s">
        <v>1173</v>
      </c>
      <c r="CL1" s="33" t="s">
        <v>1174</v>
      </c>
      <c r="CM1" s="33" t="s">
        <v>1175</v>
      </c>
      <c r="CN1" s="33" t="s">
        <v>1175</v>
      </c>
      <c r="CO1" s="33" t="s">
        <v>1176</v>
      </c>
      <c r="CP1" s="33" t="s">
        <v>1177</v>
      </c>
      <c r="CQ1" s="33" t="s">
        <v>1178</v>
      </c>
      <c r="CR1" s="33" t="s">
        <v>1179</v>
      </c>
      <c r="CS1" s="33" t="s">
        <v>1180</v>
      </c>
      <c r="CT1" s="33" t="s">
        <v>1181</v>
      </c>
      <c r="CU1" s="33" t="s">
        <v>1182</v>
      </c>
      <c r="CV1" s="33" t="s">
        <v>1183</v>
      </c>
      <c r="CW1" s="33" t="s">
        <v>1184</v>
      </c>
      <c r="CX1" s="33" t="s">
        <v>1185</v>
      </c>
      <c r="CY1" s="33" t="s">
        <v>1186</v>
      </c>
      <c r="CZ1" s="33" t="s">
        <v>1187</v>
      </c>
      <c r="DA1" s="33" t="s">
        <v>1188</v>
      </c>
      <c r="DB1" s="33" t="s">
        <v>1189</v>
      </c>
      <c r="DC1" s="33" t="s">
        <v>1190</v>
      </c>
      <c r="DD1" s="33" t="s">
        <v>1191</v>
      </c>
      <c r="DE1" s="33" t="s">
        <v>1192</v>
      </c>
      <c r="DF1" s="33" t="s">
        <v>1193</v>
      </c>
      <c r="DG1" s="33" t="s">
        <v>1194</v>
      </c>
      <c r="DH1" s="33" t="s">
        <v>1195</v>
      </c>
      <c r="DI1" s="33" t="s">
        <v>1196</v>
      </c>
      <c r="DJ1" s="33" t="s">
        <v>1197</v>
      </c>
      <c r="DK1" s="33" t="s">
        <v>1198</v>
      </c>
      <c r="DL1" s="33" t="s">
        <v>1199</v>
      </c>
      <c r="DM1" s="33" t="s">
        <v>1200</v>
      </c>
      <c r="DN1" s="33" t="s">
        <v>1201</v>
      </c>
      <c r="DO1" s="33" t="s">
        <v>1202</v>
      </c>
      <c r="DP1" s="33" t="s">
        <v>1203</v>
      </c>
      <c r="DQ1" s="33" t="s">
        <v>1204</v>
      </c>
      <c r="DR1" s="33" t="s">
        <v>1205</v>
      </c>
      <c r="DS1" s="33" t="s">
        <v>1206</v>
      </c>
      <c r="DT1" s="33" t="s">
        <v>1207</v>
      </c>
      <c r="DU1" s="33" t="s">
        <v>1208</v>
      </c>
      <c r="DV1" s="33" t="s">
        <v>1209</v>
      </c>
      <c r="DW1" s="33" t="s">
        <v>1210</v>
      </c>
      <c r="DX1" s="33" t="s">
        <v>1211</v>
      </c>
      <c r="DY1" s="33" t="s">
        <v>1212</v>
      </c>
      <c r="DZ1" s="33" t="s">
        <v>1213</v>
      </c>
      <c r="EA1" s="33" t="s">
        <v>1214</v>
      </c>
      <c r="EB1" s="33" t="s">
        <v>1215</v>
      </c>
      <c r="EC1" s="33" t="s">
        <v>1216</v>
      </c>
      <c r="ED1" s="33" t="s">
        <v>1217</v>
      </c>
      <c r="EE1" s="33" t="s">
        <v>1218</v>
      </c>
      <c r="EF1" s="33" t="s">
        <v>1219</v>
      </c>
      <c r="EG1" s="33" t="s">
        <v>1220</v>
      </c>
      <c r="EH1" s="33" t="s">
        <v>1221</v>
      </c>
      <c r="EI1" s="33" t="s">
        <v>1222</v>
      </c>
      <c r="EJ1" s="33" t="s">
        <v>1223</v>
      </c>
      <c r="EK1" s="33" t="s">
        <v>1224</v>
      </c>
      <c r="EL1" s="33" t="s">
        <v>1225</v>
      </c>
      <c r="EM1" s="33" t="s">
        <v>1226</v>
      </c>
      <c r="EN1" s="33" t="s">
        <v>1227</v>
      </c>
      <c r="EO1" s="33" t="s">
        <v>1228</v>
      </c>
      <c r="EP1" s="33" t="s">
        <v>1229</v>
      </c>
      <c r="EQ1" s="33" t="s">
        <v>1230</v>
      </c>
      <c r="ER1" s="33" t="s">
        <v>1231</v>
      </c>
      <c r="ES1" s="33" t="s">
        <v>1232</v>
      </c>
      <c r="ET1" s="33" t="s">
        <v>1233</v>
      </c>
      <c r="EU1" s="33" t="s">
        <v>1234</v>
      </c>
      <c r="EV1" s="33" t="s">
        <v>1235</v>
      </c>
      <c r="EW1" s="33" t="s">
        <v>1236</v>
      </c>
      <c r="EX1" s="33" t="s">
        <v>1237</v>
      </c>
      <c r="EY1" s="33" t="s">
        <v>1238</v>
      </c>
      <c r="EZ1" s="33" t="s">
        <v>1239</v>
      </c>
      <c r="FA1" s="33" t="s">
        <v>1240</v>
      </c>
      <c r="FB1" s="33" t="s">
        <v>1241</v>
      </c>
      <c r="FC1" s="33" t="s">
        <v>1242</v>
      </c>
      <c r="FD1" s="33" t="s">
        <v>1243</v>
      </c>
      <c r="FE1" s="33" t="s">
        <v>1244</v>
      </c>
      <c r="FF1" s="33" t="s">
        <v>1245</v>
      </c>
      <c r="FG1" s="33" t="s">
        <v>1246</v>
      </c>
      <c r="FH1" s="33" t="s">
        <v>1247</v>
      </c>
      <c r="FI1" s="33" t="s">
        <v>1248</v>
      </c>
      <c r="FJ1" s="33" t="s">
        <v>1249</v>
      </c>
      <c r="FK1" s="33" t="s">
        <v>1250</v>
      </c>
      <c r="FL1" s="33" t="s">
        <v>1251</v>
      </c>
      <c r="FM1" s="33" t="s">
        <v>1252</v>
      </c>
      <c r="FN1" s="33" t="s">
        <v>1253</v>
      </c>
      <c r="FO1" s="33" t="s">
        <v>1254</v>
      </c>
      <c r="FP1" s="33" t="s">
        <v>1255</v>
      </c>
      <c r="FQ1" s="33" t="s">
        <v>1255</v>
      </c>
      <c r="FR1" s="33" t="s">
        <v>1256</v>
      </c>
      <c r="FS1" s="33" t="s">
        <v>1257</v>
      </c>
      <c r="FT1" s="33" t="s">
        <v>1258</v>
      </c>
      <c r="FU1" s="33" t="s">
        <v>1259</v>
      </c>
      <c r="FV1" s="33" t="s">
        <v>1260</v>
      </c>
      <c r="FW1" s="33" t="s">
        <v>1261</v>
      </c>
      <c r="FX1" s="33" t="s">
        <v>1262</v>
      </c>
      <c r="FY1" s="33" t="s">
        <v>1263</v>
      </c>
      <c r="FZ1" s="33" t="s">
        <v>1264</v>
      </c>
      <c r="GA1" s="33" t="s">
        <v>1265</v>
      </c>
      <c r="GB1" s="33" t="s">
        <v>1266</v>
      </c>
      <c r="GC1" s="33" t="s">
        <v>1267</v>
      </c>
      <c r="GD1" s="33" t="s">
        <v>1268</v>
      </c>
      <c r="GE1" s="33" t="s">
        <v>1269</v>
      </c>
      <c r="GF1" s="33" t="s">
        <v>1270</v>
      </c>
      <c r="GG1" s="33" t="s">
        <v>1271</v>
      </c>
      <c r="GH1" s="33" t="s">
        <v>1272</v>
      </c>
      <c r="GI1" s="33" t="s">
        <v>1273</v>
      </c>
      <c r="GJ1" s="33" t="s">
        <v>1274</v>
      </c>
      <c r="GK1" s="33" t="s">
        <v>1275</v>
      </c>
      <c r="GL1" s="33" t="s">
        <v>1276</v>
      </c>
      <c r="GM1" s="33" t="s">
        <v>1277</v>
      </c>
      <c r="GN1" s="33" t="s">
        <v>1278</v>
      </c>
      <c r="GO1" s="33" t="s">
        <v>1279</v>
      </c>
      <c r="GP1" s="33" t="s">
        <v>1280</v>
      </c>
      <c r="GQ1" s="33" t="s">
        <v>1281</v>
      </c>
      <c r="GR1" s="33" t="s">
        <v>1282</v>
      </c>
      <c r="GS1" s="33" t="s">
        <v>1283</v>
      </c>
      <c r="GT1" s="33" t="s">
        <v>1284</v>
      </c>
      <c r="GU1" s="33" t="s">
        <v>1285</v>
      </c>
      <c r="GV1" s="33" t="s">
        <v>1286</v>
      </c>
      <c r="GW1" s="33" t="s">
        <v>1287</v>
      </c>
      <c r="GX1" s="33" t="s">
        <v>1288</v>
      </c>
      <c r="GY1" s="33" t="s">
        <v>1289</v>
      </c>
      <c r="GZ1" s="33" t="s">
        <v>1290</v>
      </c>
      <c r="HA1" s="33" t="s">
        <v>1291</v>
      </c>
      <c r="HB1" s="33" t="s">
        <v>1292</v>
      </c>
      <c r="HC1" s="33" t="s">
        <v>1293</v>
      </c>
      <c r="HD1" s="33" t="s">
        <v>1294</v>
      </c>
      <c r="HE1" s="33" t="s">
        <v>1295</v>
      </c>
      <c r="HF1" s="33" t="s">
        <v>1296</v>
      </c>
      <c r="HG1" s="33" t="s">
        <v>1297</v>
      </c>
      <c r="HH1" s="33" t="s">
        <v>1298</v>
      </c>
      <c r="HI1" s="33" t="s">
        <v>1299</v>
      </c>
      <c r="HJ1" s="33" t="s">
        <v>1300</v>
      </c>
      <c r="HK1" s="33" t="s">
        <v>1301</v>
      </c>
      <c r="HL1" s="33" t="s">
        <v>1302</v>
      </c>
      <c r="HM1" s="33" t="s">
        <v>1303</v>
      </c>
    </row>
    <row r="2" spans="1:221">
      <c r="A2" s="34" t="e">
        <f>FU!B6</f>
        <v>#N/A</v>
      </c>
      <c r="B2" s="33">
        <f>FU!F6</f>
        <v>0</v>
      </c>
      <c r="C2" s="34" t="e">
        <f>FU!B9</f>
        <v>#N/A</v>
      </c>
      <c r="D2" s="33" t="e">
        <f>FU!I9</f>
        <v>#N/A</v>
      </c>
      <c r="E2" s="33" t="e">
        <f>FU!L9</f>
        <v>#N/A</v>
      </c>
      <c r="F2" s="33" t="e">
        <f>FU!R9</f>
        <v>#N/A</v>
      </c>
      <c r="G2" s="33" t="e">
        <f>FU!X9</f>
        <v>#N/A</v>
      </c>
      <c r="H2" s="35" t="e">
        <f>FU!B11</f>
        <v>#N/A</v>
      </c>
      <c r="I2" s="35" t="e">
        <f>FU!I11</f>
        <v>#N/A</v>
      </c>
      <c r="J2" s="33" t="e">
        <f>FU!P11</f>
        <v>#N/A</v>
      </c>
      <c r="K2" s="33" t="e">
        <f>FU!AB11</f>
        <v>#N/A</v>
      </c>
      <c r="L2" s="33" t="e">
        <f>FU!AH11</f>
        <v>#N/A</v>
      </c>
      <c r="M2" s="36">
        <f>FU!B16</f>
        <v>0</v>
      </c>
      <c r="N2" s="37">
        <f>FU!E16</f>
        <v>0</v>
      </c>
      <c r="O2" s="33">
        <f>FU!L16</f>
        <v>0</v>
      </c>
      <c r="P2" s="37">
        <f>FU!V16</f>
        <v>0</v>
      </c>
      <c r="Q2" s="33">
        <f>FU!AA16</f>
        <v>0</v>
      </c>
      <c r="R2" s="33">
        <f>FU!AG16</f>
        <v>0</v>
      </c>
      <c r="S2" s="33">
        <f>FU!B18</f>
        <v>0</v>
      </c>
      <c r="T2" s="33">
        <f>FU!AA18</f>
        <v>0</v>
      </c>
      <c r="U2" s="33" t="str">
        <f>FU!B20</f>
        <v>PAI</v>
      </c>
      <c r="V2" s="33" t="str">
        <f>FU!E20</f>
        <v>Presupuesto inicial</v>
      </c>
      <c r="W2" s="33">
        <f>FU!AJ20</f>
        <v>2024</v>
      </c>
      <c r="X2" s="33">
        <f>FU!B25</f>
        <v>0</v>
      </c>
      <c r="Y2" s="37">
        <f>FU!I25</f>
        <v>0</v>
      </c>
      <c r="Z2" s="33">
        <f>FU!O25</f>
        <v>0</v>
      </c>
      <c r="AA2" s="35">
        <f>FU!X25</f>
        <v>0</v>
      </c>
      <c r="AB2" s="35">
        <f>FU!AF25</f>
        <v>0</v>
      </c>
      <c r="AC2" s="33" t="str">
        <f>FU!B29</f>
        <v/>
      </c>
      <c r="AD2" s="33" t="str">
        <f>FU!B30</f>
        <v/>
      </c>
      <c r="AE2" s="33" t="str">
        <f>FU!B31</f>
        <v/>
      </c>
      <c r="AF2" s="33" t="str">
        <f>FU!B32</f>
        <v/>
      </c>
      <c r="AG2" s="33" t="str">
        <f>FU!B33</f>
        <v>X</v>
      </c>
      <c r="AH2" s="33" t="str">
        <f>FU!B34</f>
        <v>X</v>
      </c>
      <c r="AI2" s="33" t="str">
        <f>FU!B35</f>
        <v/>
      </c>
      <c r="AJ2" s="33" t="str">
        <f>FU!B36</f>
        <v/>
      </c>
      <c r="AK2" s="33" t="str">
        <f>FU!B37</f>
        <v/>
      </c>
      <c r="AL2" s="33" t="str">
        <f>FU!B38</f>
        <v>X</v>
      </c>
      <c r="AM2" s="33" t="str">
        <f>FU!B40</f>
        <v/>
      </c>
      <c r="AN2" s="33">
        <f>FU!B41</f>
        <v>1</v>
      </c>
      <c r="AO2" s="33" t="str">
        <f>FU!B42</f>
        <v/>
      </c>
      <c r="AP2" s="33" t="str">
        <f>FU!B43</f>
        <v/>
      </c>
      <c r="AQ2" s="33" t="str">
        <f>FU!B44</f>
        <v/>
      </c>
      <c r="AR2" s="33" t="str">
        <f>FU!B45</f>
        <v/>
      </c>
      <c r="AS2" s="33">
        <f>FU!B46</f>
        <v>1</v>
      </c>
      <c r="AT2" s="33" t="str">
        <f>FU!B47</f>
        <v/>
      </c>
      <c r="AU2" s="33" t="str">
        <f>FU!B48</f>
        <v/>
      </c>
      <c r="AV2" s="33">
        <f>FU!B49</f>
        <v>1</v>
      </c>
      <c r="AW2" s="33" t="str">
        <f>FU!B50</f>
        <v/>
      </c>
      <c r="AX2" s="33" t="str">
        <f>FU!B51</f>
        <v/>
      </c>
      <c r="AY2" s="33" t="str">
        <f>FU!B52</f>
        <v/>
      </c>
      <c r="AZ2" s="33" t="str">
        <f>FU!B53</f>
        <v/>
      </c>
      <c r="BA2" s="33" t="str">
        <f>FU!B54</f>
        <v/>
      </c>
      <c r="BB2" s="33" t="str">
        <f>FU!B55</f>
        <v/>
      </c>
      <c r="BC2" s="33" t="str">
        <f>FU!B56</f>
        <v/>
      </c>
      <c r="BD2" s="33" t="str">
        <f>FU!B57</f>
        <v/>
      </c>
      <c r="BE2" s="33" t="str">
        <f>FU!B58</f>
        <v/>
      </c>
      <c r="BF2" s="33" t="str">
        <f>FU!B59</f>
        <v/>
      </c>
      <c r="BG2" s="33" t="str">
        <f>FU!B60</f>
        <v/>
      </c>
      <c r="BH2" s="33" t="str">
        <f>FU!B61</f>
        <v/>
      </c>
      <c r="BI2" s="33" t="str">
        <f>FU!B62</f>
        <v/>
      </c>
      <c r="BJ2" s="33" t="str">
        <f>FU!B63</f>
        <v/>
      </c>
      <c r="BK2" s="33" t="str">
        <f>FU!B64</f>
        <v/>
      </c>
      <c r="BL2" s="33" t="str">
        <f>FU!B65</f>
        <v/>
      </c>
      <c r="BM2" s="33" t="str">
        <f>FU!B66</f>
        <v/>
      </c>
      <c r="BN2" s="33" t="str">
        <f>FU!B67</f>
        <v/>
      </c>
      <c r="BO2" s="33" t="str">
        <f>FU!B68</f>
        <v/>
      </c>
      <c r="BP2" s="33" t="str">
        <f>FU!B69</f>
        <v/>
      </c>
      <c r="BQ2" s="33" t="str">
        <f>FU!B70</f>
        <v/>
      </c>
      <c r="BR2" s="38">
        <f>FU!U74</f>
        <v>0</v>
      </c>
      <c r="BS2" s="35" t="str">
        <f>FU!W74</f>
        <v>N/A</v>
      </c>
      <c r="BT2" s="39" t="str">
        <f>FU!AB74</f>
        <v>N/A</v>
      </c>
      <c r="BU2" s="39">
        <f>FU!AD74</f>
        <v>0</v>
      </c>
      <c r="BV2" s="38">
        <f>FU!U77</f>
        <v>0</v>
      </c>
      <c r="BW2" s="35" t="str">
        <f>FU!W77</f>
        <v>N/A</v>
      </c>
      <c r="BX2" s="39" t="str">
        <f>FU!AB77</f>
        <v>N/A</v>
      </c>
      <c r="BY2" s="39">
        <f>FU!AD77</f>
        <v>0</v>
      </c>
      <c r="BZ2" s="38">
        <f>FU!U80</f>
        <v>1</v>
      </c>
      <c r="CA2" s="35">
        <f>FU!W81</f>
        <v>0</v>
      </c>
      <c r="CB2" s="35">
        <f>FU!W83</f>
        <v>0</v>
      </c>
      <c r="CC2" s="40" t="e">
        <f>FU!AB80</f>
        <v>#DIV/0!</v>
      </c>
      <c r="CD2" s="39">
        <f>FU!AD80</f>
        <v>0</v>
      </c>
      <c r="CE2" s="38">
        <f>FU!U84</f>
        <v>1</v>
      </c>
      <c r="CF2" s="35">
        <f>FU!W85</f>
        <v>0</v>
      </c>
      <c r="CG2" s="35">
        <f>FU!W87</f>
        <v>0</v>
      </c>
      <c r="CH2" s="40" t="e">
        <f>FU!AB84</f>
        <v>#DIV/0!</v>
      </c>
      <c r="CI2" s="39">
        <f>FU!AD84</f>
        <v>0</v>
      </c>
      <c r="CJ2" s="38">
        <f>FU!U88</f>
        <v>1</v>
      </c>
      <c r="CK2" s="35">
        <f>FU!W89</f>
        <v>0</v>
      </c>
      <c r="CL2" s="35">
        <f>FU!W91</f>
        <v>0</v>
      </c>
      <c r="CM2" s="40" t="e">
        <f>FU!AB88</f>
        <v>#DIV/0!</v>
      </c>
      <c r="CN2" s="39">
        <f>FU!AD88</f>
        <v>0</v>
      </c>
      <c r="CO2" s="38">
        <f>FU!U92</f>
        <v>0</v>
      </c>
      <c r="CP2" s="35" t="str">
        <f>FU!W92</f>
        <v>N/A</v>
      </c>
      <c r="CQ2" s="39" t="str">
        <f>FU!AB92</f>
        <v>N/A</v>
      </c>
      <c r="CR2" s="39">
        <f>FU!AD92</f>
        <v>0</v>
      </c>
      <c r="CS2" s="41" t="e">
        <f>FU!U96</f>
        <v>#DIV/0!</v>
      </c>
      <c r="CT2" s="41" t="e">
        <f>FU!U97</f>
        <v>#DIV/0!</v>
      </c>
      <c r="CU2" s="41" t="e">
        <f>FU!U98</f>
        <v>#DIV/0!</v>
      </c>
      <c r="CV2" s="35">
        <f>FU!X96</f>
        <v>0</v>
      </c>
      <c r="CW2" s="35">
        <f>FU!X97</f>
        <v>0</v>
      </c>
      <c r="CX2" s="35">
        <f>FU!X98</f>
        <v>0</v>
      </c>
      <c r="CY2" s="40" t="e">
        <f>FU!AB96</f>
        <v>#DIV/0!</v>
      </c>
      <c r="CZ2" s="40" t="e">
        <f>FU!AB97</f>
        <v>#DIV/0!</v>
      </c>
      <c r="DA2" s="40" t="e">
        <f>FU!AB98</f>
        <v>#DIV/0!</v>
      </c>
      <c r="DB2" s="39">
        <f>FU!AD96</f>
        <v>0</v>
      </c>
      <c r="DC2" s="38">
        <f>FU!U99</f>
        <v>0</v>
      </c>
      <c r="DD2" s="38">
        <f>FU!U102</f>
        <v>0</v>
      </c>
      <c r="DE2" s="35" t="str">
        <f>FU!W99</f>
        <v>N/A</v>
      </c>
      <c r="DF2" s="35" t="str">
        <f>FU!W102</f>
        <v>N/A</v>
      </c>
      <c r="DG2" s="39" t="str">
        <f>FU!AB99</f>
        <v>N/A</v>
      </c>
      <c r="DH2" s="39" t="str">
        <f>FU!AB102</f>
        <v>N/A</v>
      </c>
      <c r="DI2" s="39">
        <f>FU!AD99</f>
        <v>0</v>
      </c>
      <c r="DJ2" s="39">
        <f>FU!AD102</f>
        <v>0</v>
      </c>
      <c r="DK2" s="38" t="b">
        <f>FU!U105</f>
        <v>0</v>
      </c>
      <c r="DL2" s="35">
        <f>FU!W106</f>
        <v>0</v>
      </c>
      <c r="DM2" s="35">
        <f>FU!W108</f>
        <v>0</v>
      </c>
      <c r="DN2" s="42">
        <f>FU!W110</f>
        <v>0</v>
      </c>
      <c r="DO2" s="40" t="e">
        <f>FU!AB105</f>
        <v>#DIV/0!</v>
      </c>
      <c r="DP2" s="39">
        <f>FU!AD105</f>
        <v>0</v>
      </c>
      <c r="DQ2" s="38">
        <f>FU!U111</f>
        <v>0</v>
      </c>
      <c r="DR2" s="35">
        <f>FU!W112</f>
        <v>0</v>
      </c>
      <c r="DS2" s="35">
        <f>FU!W114</f>
        <v>0</v>
      </c>
      <c r="DT2" s="40" t="e">
        <f>FU!AB111</f>
        <v>#DIV/0!</v>
      </c>
      <c r="DU2" s="39">
        <f>FU!AD111</f>
        <v>0</v>
      </c>
      <c r="DV2" s="38">
        <f>FU!U115</f>
        <v>0</v>
      </c>
      <c r="DW2" s="35" t="str">
        <f>FU!W115</f>
        <v>N/A</v>
      </c>
      <c r="DX2" s="39" t="str">
        <f>FU!AB115</f>
        <v>N/A</v>
      </c>
      <c r="DY2" s="39">
        <f>FU!AD115</f>
        <v>0</v>
      </c>
      <c r="DZ2" s="41">
        <f>FU!U119</f>
        <v>1</v>
      </c>
      <c r="EA2" s="41" t="e">
        <f>FU!U120</f>
        <v>#DIV/0!</v>
      </c>
      <c r="EB2" s="41" t="e">
        <f>FU!U121</f>
        <v>#DIV/0!</v>
      </c>
      <c r="EC2" s="35">
        <f>FU!X119</f>
        <v>0</v>
      </c>
      <c r="ED2" s="35">
        <f>FU!X120</f>
        <v>0</v>
      </c>
      <c r="EE2" s="35">
        <f>FU!X121</f>
        <v>0</v>
      </c>
      <c r="EF2" s="40">
        <f>FU!AB119</f>
        <v>-1</v>
      </c>
      <c r="EG2" s="40" t="e">
        <f>FU!AB120</f>
        <v>#DIV/0!</v>
      </c>
      <c r="EH2" s="40" t="e">
        <f>FU!AB121</f>
        <v>#DIV/0!</v>
      </c>
      <c r="EI2" s="39">
        <f>FU!AD119</f>
        <v>0</v>
      </c>
      <c r="EJ2" s="38">
        <f>FU!U122</f>
        <v>0</v>
      </c>
      <c r="EK2" s="38">
        <f>FU!U125</f>
        <v>0</v>
      </c>
      <c r="EL2" s="38">
        <f>FU!U128</f>
        <v>0</v>
      </c>
      <c r="EM2" s="38">
        <f>FU!U131</f>
        <v>0</v>
      </c>
      <c r="EN2" s="38">
        <f>FU!U134</f>
        <v>0</v>
      </c>
      <c r="EO2" s="35" t="str">
        <f>FU!W122</f>
        <v>N/A</v>
      </c>
      <c r="EP2" s="35" t="str">
        <f>FU!W125</f>
        <v>N/A</v>
      </c>
      <c r="EQ2" s="35" t="str">
        <f>FU!W128</f>
        <v>N/A</v>
      </c>
      <c r="ER2" s="35" t="str">
        <f>FU!W131</f>
        <v>N/A</v>
      </c>
      <c r="ES2" s="42" t="str">
        <f>FU!W134</f>
        <v>N/A</v>
      </c>
      <c r="ET2" s="39" t="str">
        <f>FU!AB122</f>
        <v>N/A</v>
      </c>
      <c r="EU2" s="39" t="str">
        <f>FU!AB125</f>
        <v>N/A</v>
      </c>
      <c r="EV2" s="39" t="str">
        <f>FU!AB128</f>
        <v>N/A</v>
      </c>
      <c r="EW2" s="39" t="str">
        <f>FU!AB131</f>
        <v>N/A</v>
      </c>
      <c r="EX2" s="39" t="str">
        <f>FU!AB134</f>
        <v>N/A</v>
      </c>
      <c r="EY2" s="39">
        <f>FU!AD122</f>
        <v>0</v>
      </c>
      <c r="EZ2" s="39">
        <f>FU!AD125</f>
        <v>0</v>
      </c>
      <c r="FA2" s="39">
        <f>FU!AD128</f>
        <v>0</v>
      </c>
      <c r="FB2" s="39">
        <f>FU!AD131</f>
        <v>0</v>
      </c>
      <c r="FC2" s="39">
        <f>FU!AD134</f>
        <v>0</v>
      </c>
      <c r="FD2" s="38" t="str">
        <f>FU!U137</f>
        <v/>
      </c>
      <c r="FE2" s="35" t="str">
        <f>FU!W137</f>
        <v>N/A</v>
      </c>
      <c r="FF2" s="39" t="str">
        <f>FU!AB137</f>
        <v>N/A</v>
      </c>
      <c r="FG2" s="39">
        <f>FU!AD137</f>
        <v>0</v>
      </c>
      <c r="FH2" s="38">
        <f>FU!U140</f>
        <v>2</v>
      </c>
      <c r="FI2" s="35">
        <f>FU!W141</f>
        <v>0</v>
      </c>
      <c r="FJ2" s="35">
        <f>FU!W143</f>
        <v>49128589.679999992</v>
      </c>
      <c r="FK2" s="43">
        <f>FU!AB140</f>
        <v>-49128589.679999992</v>
      </c>
      <c r="FL2" s="39">
        <f>FU!AD140</f>
        <v>0</v>
      </c>
      <c r="FM2" s="38" t="e">
        <f>FU!U144</f>
        <v>#DIV/0!</v>
      </c>
      <c r="FN2" s="35">
        <f>FU!W145</f>
        <v>0</v>
      </c>
      <c r="FO2" s="35">
        <f>FU!W147</f>
        <v>0</v>
      </c>
      <c r="FP2" s="44" t="e">
        <f>FU!AB144</f>
        <v>#DIV/0!</v>
      </c>
      <c r="FQ2" s="39">
        <f>FU!AD144</f>
        <v>0</v>
      </c>
      <c r="FR2" s="38" t="e">
        <f>FU!U148</f>
        <v>#DIV/0!</v>
      </c>
      <c r="FS2" s="35">
        <f>FU!W149</f>
        <v>0</v>
      </c>
      <c r="FT2" s="35">
        <f>FU!W151</f>
        <v>8866023.8399999999</v>
      </c>
      <c r="FU2" s="44" t="e">
        <f>FU!AB148</f>
        <v>#DIV/0!</v>
      </c>
      <c r="FV2" s="39">
        <f>FU!AD148</f>
        <v>0</v>
      </c>
      <c r="FW2" s="38">
        <f>FU!U152</f>
        <v>0</v>
      </c>
      <c r="FX2" s="35" t="str">
        <f>FU!W152</f>
        <v>N/A</v>
      </c>
      <c r="FY2" s="39" t="str">
        <f>FU!AB152</f>
        <v>N/A</v>
      </c>
      <c r="FZ2" s="39">
        <f>FU!AD152</f>
        <v>0</v>
      </c>
      <c r="GA2" s="38">
        <f>FU!U155</f>
        <v>0</v>
      </c>
      <c r="GB2" s="35" t="str">
        <f>FU!W155</f>
        <v>N/A</v>
      </c>
      <c r="GC2" s="39" t="str">
        <f>FU!AB155</f>
        <v>N/A</v>
      </c>
      <c r="GD2" s="39">
        <f>FU!AD155</f>
        <v>0</v>
      </c>
      <c r="GE2" s="38">
        <f>FU!U158</f>
        <v>0</v>
      </c>
      <c r="GF2" s="35">
        <f>FU!W158</f>
        <v>0</v>
      </c>
      <c r="GG2" s="39" t="str">
        <f>FU!AB158</f>
        <v>N/A</v>
      </c>
      <c r="GH2" s="39">
        <f>FU!AD158</f>
        <v>0</v>
      </c>
      <c r="GI2" s="39" t="str">
        <f>FU!P180</f>
        <v/>
      </c>
      <c r="GJ2" s="39" t="str">
        <f>FU!P181</f>
        <v/>
      </c>
      <c r="GK2" s="39" t="str">
        <f>FU!S180</f>
        <v/>
      </c>
      <c r="GL2" s="39" t="str">
        <f>FU!S181</f>
        <v/>
      </c>
      <c r="GM2" s="39" t="str">
        <f>FU!V180</f>
        <v/>
      </c>
      <c r="GN2" s="39" t="str">
        <f>FU!V181</f>
        <v/>
      </c>
      <c r="GO2" s="39" t="str">
        <f>FU!Y180</f>
        <v/>
      </c>
      <c r="GP2" s="39" t="str">
        <f>FU!Y181</f>
        <v/>
      </c>
      <c r="GQ2" s="39" t="str">
        <f>FU!AB180</f>
        <v/>
      </c>
      <c r="GR2" s="39" t="str">
        <f>FU!AB181</f>
        <v/>
      </c>
      <c r="GS2" s="39" t="str">
        <f>FU!AE180</f>
        <v/>
      </c>
      <c r="GT2" s="39" t="str">
        <f>FU!AE181</f>
        <v/>
      </c>
      <c r="GU2" s="39" t="str">
        <f>FU!AH180</f>
        <v/>
      </c>
      <c r="GV2" s="39" t="str">
        <f>FU!AH181</f>
        <v/>
      </c>
      <c r="GW2" s="39" t="str">
        <f>FU!AK180</f>
        <v/>
      </c>
      <c r="GX2" s="39" t="str">
        <f>FU!AK181</f>
        <v/>
      </c>
      <c r="GY2" s="39" t="str">
        <f>FU!AB182</f>
        <v/>
      </c>
      <c r="GZ2" s="39" t="str">
        <f>FU!AE182</f>
        <v/>
      </c>
      <c r="HA2" s="39" t="str">
        <f>FU!AH182</f>
        <v/>
      </c>
      <c r="HB2" s="39" t="str">
        <f>FU!AK182</f>
        <v/>
      </c>
      <c r="HC2" s="45">
        <f>FU!V184</f>
        <v>0</v>
      </c>
      <c r="HD2" s="46">
        <f>FU!AB184</f>
        <v>49128589.679999992</v>
      </c>
      <c r="HE2" s="44" t="e">
        <f>FU!AH184</f>
        <v>#DIV/0!</v>
      </c>
      <c r="HF2" s="46" t="e">
        <f>FU!AB186</f>
        <v>#N/A</v>
      </c>
      <c r="HG2" s="39">
        <f>FU!B187</f>
        <v>0</v>
      </c>
      <c r="HH2" s="39">
        <f>FU!B189</f>
        <v>0</v>
      </c>
      <c r="HI2" s="39">
        <f>FU!B191</f>
        <v>0</v>
      </c>
      <c r="HJ2" s="39">
        <f>FU!B193</f>
        <v>0</v>
      </c>
      <c r="HK2" s="47">
        <f>FU!S196</f>
        <v>0</v>
      </c>
      <c r="HL2" s="33">
        <f>FU!B200</f>
        <v>0</v>
      </c>
      <c r="HM2" s="33" t="str">
        <f>FU!Z200</f>
        <v>L.C.P. Manuel Fonseca Villaseñor</v>
      </c>
    </row>
    <row r="4" spans="1:221">
      <c r="A4" s="33">
        <v>1000</v>
      </c>
      <c r="B4" s="33" t="s">
        <v>1304</v>
      </c>
      <c r="D4" s="48">
        <f>'CRI-M'!P2</f>
        <v>0</v>
      </c>
    </row>
    <row r="5" spans="1:221">
      <c r="A5" s="33">
        <v>1100</v>
      </c>
      <c r="B5" s="33" t="s">
        <v>1305</v>
      </c>
      <c r="D5" s="48">
        <f>'CRI-M'!P3</f>
        <v>0</v>
      </c>
    </row>
    <row r="6" spans="1:221">
      <c r="A6" s="33">
        <v>1101</v>
      </c>
      <c r="B6" s="33" t="s">
        <v>1306</v>
      </c>
      <c r="C6" s="33">
        <v>11</v>
      </c>
      <c r="D6" s="48">
        <f>'CRI-M'!P4</f>
        <v>0</v>
      </c>
    </row>
    <row r="7" spans="1:221">
      <c r="A7" s="33">
        <v>1200</v>
      </c>
      <c r="B7" s="33" t="s">
        <v>1307</v>
      </c>
      <c r="D7" s="48">
        <f>'CRI-M'!P5</f>
        <v>0</v>
      </c>
    </row>
    <row r="8" spans="1:221">
      <c r="A8" s="33">
        <v>1201</v>
      </c>
      <c r="B8" s="33" t="s">
        <v>1308</v>
      </c>
      <c r="C8" s="33">
        <v>11</v>
      </c>
      <c r="D8" s="48">
        <f>'CRI-M'!P6</f>
        <v>0</v>
      </c>
    </row>
    <row r="9" spans="1:221">
      <c r="A9" s="33">
        <v>1202</v>
      </c>
      <c r="B9" s="33" t="s">
        <v>1309</v>
      </c>
      <c r="C9" s="33">
        <v>11</v>
      </c>
      <c r="D9" s="48">
        <f>'CRI-M'!P7</f>
        <v>0</v>
      </c>
    </row>
    <row r="10" spans="1:221">
      <c r="A10" s="33">
        <v>1203</v>
      </c>
      <c r="B10" s="33" t="s">
        <v>1310</v>
      </c>
      <c r="C10" s="33">
        <v>11</v>
      </c>
      <c r="D10" s="48">
        <f>'CRI-M'!P8</f>
        <v>0</v>
      </c>
    </row>
    <row r="11" spans="1:221">
      <c r="A11" s="33">
        <v>1300</v>
      </c>
      <c r="B11" s="33" t="s">
        <v>1311</v>
      </c>
      <c r="D11" s="48">
        <f>'CRI-M'!P9</f>
        <v>0</v>
      </c>
    </row>
    <row r="12" spans="1:221">
      <c r="A12" s="33">
        <v>1400</v>
      </c>
      <c r="B12" s="33" t="s">
        <v>1312</v>
      </c>
      <c r="D12" s="48">
        <f>'CRI-M'!P10</f>
        <v>0</v>
      </c>
    </row>
    <row r="13" spans="1:221">
      <c r="A13" s="33">
        <v>1500</v>
      </c>
      <c r="B13" s="33" t="s">
        <v>1313</v>
      </c>
      <c r="D13" s="48">
        <f>'CRI-M'!P11</f>
        <v>0</v>
      </c>
    </row>
    <row r="14" spans="1:221">
      <c r="A14" s="33">
        <v>1600</v>
      </c>
      <c r="B14" s="33" t="s">
        <v>1314</v>
      </c>
      <c r="D14" s="48">
        <f>'CRI-M'!P12</f>
        <v>0</v>
      </c>
    </row>
    <row r="15" spans="1:221">
      <c r="A15" s="33">
        <v>1700</v>
      </c>
      <c r="B15" s="33" t="s">
        <v>1315</v>
      </c>
      <c r="D15" s="48">
        <f>'CRI-M'!P13</f>
        <v>0</v>
      </c>
    </row>
    <row r="16" spans="1:221">
      <c r="A16" s="33">
        <v>1701</v>
      </c>
      <c r="B16" s="33" t="s">
        <v>1316</v>
      </c>
      <c r="C16" s="33">
        <v>11</v>
      </c>
      <c r="D16" s="48">
        <f>'CRI-M'!P14</f>
        <v>0</v>
      </c>
    </row>
    <row r="17" spans="1:4">
      <c r="A17" s="33">
        <v>1702</v>
      </c>
      <c r="B17" s="33" t="s">
        <v>1317</v>
      </c>
      <c r="C17" s="33">
        <v>11</v>
      </c>
      <c r="D17" s="48">
        <f>'CRI-M'!P15</f>
        <v>0</v>
      </c>
    </row>
    <row r="18" spans="1:4">
      <c r="A18" s="33">
        <v>1703</v>
      </c>
      <c r="B18" s="33" t="s">
        <v>1318</v>
      </c>
      <c r="C18" s="33">
        <v>11</v>
      </c>
      <c r="D18" s="48">
        <f>'CRI-M'!P16</f>
        <v>0</v>
      </c>
    </row>
    <row r="19" spans="1:4">
      <c r="A19" s="33">
        <v>1704</v>
      </c>
      <c r="B19" s="33" t="s">
        <v>1319</v>
      </c>
      <c r="C19" s="33">
        <v>11</v>
      </c>
      <c r="D19" s="48">
        <f>'CRI-M'!P17</f>
        <v>0</v>
      </c>
    </row>
    <row r="20" spans="1:4">
      <c r="A20" s="33">
        <v>1709</v>
      </c>
      <c r="B20" s="33" t="s">
        <v>1320</v>
      </c>
      <c r="C20" s="33">
        <v>11</v>
      </c>
      <c r="D20" s="48">
        <f>'CRI-M'!P18</f>
        <v>0</v>
      </c>
    </row>
    <row r="21" spans="1:4" ht="15.75" customHeight="1">
      <c r="A21" s="33">
        <v>1800</v>
      </c>
      <c r="B21" s="33" t="s">
        <v>1321</v>
      </c>
      <c r="D21" s="48">
        <f>'CRI-M'!P19</f>
        <v>0</v>
      </c>
    </row>
    <row r="22" spans="1:4" ht="15.75" customHeight="1">
      <c r="A22" s="33">
        <v>1801</v>
      </c>
      <c r="B22" s="33" t="s">
        <v>1321</v>
      </c>
      <c r="C22" s="33">
        <v>11</v>
      </c>
      <c r="D22" s="48">
        <f>'CRI-M'!P20</f>
        <v>0</v>
      </c>
    </row>
    <row r="23" spans="1:4" ht="15.75" customHeight="1">
      <c r="A23" s="33">
        <v>2000</v>
      </c>
      <c r="B23" s="33" t="s">
        <v>1322</v>
      </c>
      <c r="D23" s="48">
        <f>'CRI-M'!P23</f>
        <v>0</v>
      </c>
    </row>
    <row r="24" spans="1:4" ht="15.75" customHeight="1">
      <c r="A24" s="33">
        <v>2100</v>
      </c>
      <c r="B24" s="33" t="s">
        <v>1323</v>
      </c>
      <c r="D24" s="48">
        <f>'CRI-M'!P24</f>
        <v>0</v>
      </c>
    </row>
    <row r="25" spans="1:4" ht="15.75" customHeight="1">
      <c r="A25" s="33">
        <v>2200</v>
      </c>
      <c r="B25" s="33" t="s">
        <v>1324</v>
      </c>
      <c r="D25" s="48">
        <f>'CRI-M'!P25</f>
        <v>0</v>
      </c>
    </row>
    <row r="26" spans="1:4" ht="15.75" customHeight="1">
      <c r="A26" s="33">
        <v>2300</v>
      </c>
      <c r="B26" s="33" t="s">
        <v>1325</v>
      </c>
      <c r="D26" s="48">
        <f>'CRI-M'!P26</f>
        <v>0</v>
      </c>
    </row>
    <row r="27" spans="1:4" ht="15.75" customHeight="1">
      <c r="A27" s="33">
        <v>2400</v>
      </c>
      <c r="B27" s="33" t="s">
        <v>1326</v>
      </c>
      <c r="D27" s="48">
        <f>'CRI-M'!P27</f>
        <v>0</v>
      </c>
    </row>
    <row r="28" spans="1:4" ht="15.75" customHeight="1">
      <c r="A28" s="33">
        <v>2500</v>
      </c>
      <c r="B28" s="33" t="s">
        <v>1327</v>
      </c>
      <c r="D28" s="48">
        <f>'CRI-M'!P28</f>
        <v>0</v>
      </c>
    </row>
    <row r="29" spans="1:4" ht="15.75" customHeight="1">
      <c r="A29" s="33">
        <v>3000</v>
      </c>
      <c r="B29" s="33" t="s">
        <v>1328</v>
      </c>
      <c r="D29" s="48">
        <f>'CRI-M'!P29</f>
        <v>0</v>
      </c>
    </row>
    <row r="30" spans="1:4" ht="15.75" customHeight="1">
      <c r="A30" s="33">
        <v>3100</v>
      </c>
      <c r="B30" s="33" t="s">
        <v>1329</v>
      </c>
      <c r="D30" s="48">
        <f>'CRI-M'!P30</f>
        <v>0</v>
      </c>
    </row>
    <row r="31" spans="1:4" ht="15.75" customHeight="1">
      <c r="A31" s="33">
        <v>3101</v>
      </c>
      <c r="B31" s="33" t="s">
        <v>1329</v>
      </c>
      <c r="C31" s="33">
        <v>11</v>
      </c>
      <c r="D31" s="48">
        <f>'CRI-M'!P31</f>
        <v>0</v>
      </c>
    </row>
    <row r="32" spans="1:4" ht="15.75" customHeight="1">
      <c r="A32" s="33">
        <v>4000</v>
      </c>
      <c r="B32" s="33" t="s">
        <v>1330</v>
      </c>
      <c r="D32" s="48">
        <f>'CRI-M'!P34</f>
        <v>0</v>
      </c>
    </row>
    <row r="33" spans="1:4" ht="15.75" customHeight="1">
      <c r="A33" s="33">
        <v>4100</v>
      </c>
      <c r="B33" s="33" t="s">
        <v>1331</v>
      </c>
      <c r="D33" s="48">
        <f>'CRI-M'!P35</f>
        <v>0</v>
      </c>
    </row>
    <row r="34" spans="1:4" ht="15.75" customHeight="1">
      <c r="A34" s="33">
        <v>4101</v>
      </c>
      <c r="B34" s="33" t="s">
        <v>1332</v>
      </c>
      <c r="C34" s="33">
        <v>11</v>
      </c>
      <c r="D34" s="48">
        <f>'CRI-M'!P36</f>
        <v>0</v>
      </c>
    </row>
    <row r="35" spans="1:4" ht="15.75" customHeight="1">
      <c r="A35" s="33">
        <v>4102</v>
      </c>
      <c r="B35" s="33" t="s">
        <v>1333</v>
      </c>
      <c r="C35" s="33">
        <v>11</v>
      </c>
      <c r="D35" s="48">
        <f>'CRI-M'!P37</f>
        <v>0</v>
      </c>
    </row>
    <row r="36" spans="1:4" ht="15.75" customHeight="1">
      <c r="A36" s="33">
        <v>4103</v>
      </c>
      <c r="B36" s="33" t="s">
        <v>1334</v>
      </c>
      <c r="C36" s="33">
        <v>11</v>
      </c>
      <c r="D36" s="48">
        <f>'CRI-M'!P38</f>
        <v>0</v>
      </c>
    </row>
    <row r="37" spans="1:4" ht="15.75" customHeight="1">
      <c r="A37" s="33">
        <v>4104</v>
      </c>
      <c r="B37" s="33" t="s">
        <v>1335</v>
      </c>
      <c r="C37" s="33">
        <v>11</v>
      </c>
      <c r="D37" s="48">
        <f>'CRI-M'!P39</f>
        <v>0</v>
      </c>
    </row>
    <row r="38" spans="1:4" ht="15.75" customHeight="1">
      <c r="A38" s="33">
        <v>4200</v>
      </c>
      <c r="B38" s="33" t="s">
        <v>1336</v>
      </c>
      <c r="D38" s="48">
        <f>'CRI-M'!P40</f>
        <v>0</v>
      </c>
    </row>
    <row r="39" spans="1:4" ht="15.75" customHeight="1">
      <c r="A39" s="33">
        <v>4300</v>
      </c>
      <c r="B39" s="33" t="s">
        <v>1337</v>
      </c>
      <c r="D39" s="48">
        <f>'CRI-M'!P41</f>
        <v>0</v>
      </c>
    </row>
    <row r="40" spans="1:4" ht="15.75" customHeight="1">
      <c r="A40" s="33">
        <v>4301</v>
      </c>
      <c r="B40" s="33" t="s">
        <v>1338</v>
      </c>
      <c r="C40" s="33">
        <v>11</v>
      </c>
      <c r="D40" s="48">
        <f>'CRI-M'!P42</f>
        <v>0</v>
      </c>
    </row>
    <row r="41" spans="1:4" ht="15.75" customHeight="1">
      <c r="A41" s="33">
        <v>4302</v>
      </c>
      <c r="B41" s="33" t="s">
        <v>1339</v>
      </c>
      <c r="C41" s="33">
        <v>11</v>
      </c>
      <c r="D41" s="48">
        <f>'CRI-M'!P43</f>
        <v>0</v>
      </c>
    </row>
    <row r="42" spans="1:4" ht="15.75" customHeight="1">
      <c r="A42" s="33">
        <v>4303</v>
      </c>
      <c r="B42" s="33" t="s">
        <v>1340</v>
      </c>
      <c r="C42" s="33">
        <v>11</v>
      </c>
      <c r="D42" s="48">
        <f>'CRI-M'!P44</f>
        <v>0</v>
      </c>
    </row>
    <row r="43" spans="1:4" ht="15.75" customHeight="1">
      <c r="A43" s="33">
        <v>4304</v>
      </c>
      <c r="B43" s="33" t="s">
        <v>1341</v>
      </c>
      <c r="C43" s="33">
        <v>11</v>
      </c>
      <c r="D43" s="48">
        <f>'CRI-M'!P45</f>
        <v>0</v>
      </c>
    </row>
    <row r="44" spans="1:4" ht="15.75" customHeight="1">
      <c r="A44" s="33">
        <v>4305</v>
      </c>
      <c r="B44" s="33" t="s">
        <v>1342</v>
      </c>
      <c r="C44" s="33">
        <v>11</v>
      </c>
      <c r="D44" s="48">
        <f>'CRI-M'!P46</f>
        <v>0</v>
      </c>
    </row>
    <row r="45" spans="1:4" ht="15.75" customHeight="1">
      <c r="A45" s="33">
        <v>4306</v>
      </c>
      <c r="B45" s="33" t="s">
        <v>1343</v>
      </c>
      <c r="C45" s="33">
        <v>11</v>
      </c>
      <c r="D45" s="48">
        <f>'CRI-M'!P47</f>
        <v>0</v>
      </c>
    </row>
    <row r="46" spans="1:4" ht="15.75" customHeight="1">
      <c r="A46" s="33">
        <v>4307</v>
      </c>
      <c r="B46" s="33" t="s">
        <v>1344</v>
      </c>
      <c r="C46" s="33">
        <v>11</v>
      </c>
      <c r="D46" s="48">
        <f>'CRI-M'!P48</f>
        <v>0</v>
      </c>
    </row>
    <row r="47" spans="1:4" ht="15.75" customHeight="1">
      <c r="A47" s="33">
        <v>4308</v>
      </c>
      <c r="B47" s="33" t="s">
        <v>1345</v>
      </c>
      <c r="C47" s="33">
        <v>11</v>
      </c>
      <c r="D47" s="48">
        <f>'CRI-M'!P49</f>
        <v>0</v>
      </c>
    </row>
    <row r="48" spans="1:4" ht="15.75" customHeight="1">
      <c r="A48" s="33">
        <v>4309</v>
      </c>
      <c r="B48" s="33" t="s">
        <v>1346</v>
      </c>
      <c r="C48" s="33">
        <v>11</v>
      </c>
      <c r="D48" s="48">
        <f>'CRI-M'!P50</f>
        <v>0</v>
      </c>
    </row>
    <row r="49" spans="1:4" ht="15.75" customHeight="1">
      <c r="A49" s="33">
        <v>4310</v>
      </c>
      <c r="B49" s="33" t="s">
        <v>1347</v>
      </c>
      <c r="C49" s="33">
        <v>11</v>
      </c>
      <c r="D49" s="48">
        <f>'CRI-M'!P51</f>
        <v>0</v>
      </c>
    </row>
    <row r="50" spans="1:4" ht="15.75" customHeight="1">
      <c r="A50" s="33">
        <v>4311</v>
      </c>
      <c r="B50" s="33" t="s">
        <v>1348</v>
      </c>
      <c r="C50" s="33">
        <v>11</v>
      </c>
      <c r="D50" s="48">
        <f>'CRI-M'!P52</f>
        <v>0</v>
      </c>
    </row>
    <row r="51" spans="1:4" ht="15.75" customHeight="1">
      <c r="A51" s="33">
        <v>4312</v>
      </c>
      <c r="B51" s="33" t="s">
        <v>1349</v>
      </c>
      <c r="C51" s="33">
        <v>11</v>
      </c>
      <c r="D51" s="48">
        <f>'CRI-M'!P53</f>
        <v>0</v>
      </c>
    </row>
    <row r="52" spans="1:4" ht="15.75" customHeight="1">
      <c r="A52" s="33">
        <v>4313</v>
      </c>
      <c r="B52" s="33" t="s">
        <v>1350</v>
      </c>
      <c r="C52" s="33">
        <v>11</v>
      </c>
      <c r="D52" s="48">
        <f>'CRI-M'!P54</f>
        <v>0</v>
      </c>
    </row>
    <row r="53" spans="1:4" ht="15.75" customHeight="1">
      <c r="A53" s="33">
        <v>4314</v>
      </c>
      <c r="B53" s="33" t="s">
        <v>1351</v>
      </c>
      <c r="C53" s="33">
        <v>11</v>
      </c>
      <c r="D53" s="48">
        <f>'CRI-M'!P55</f>
        <v>0</v>
      </c>
    </row>
    <row r="54" spans="1:4" ht="15.75" customHeight="1">
      <c r="A54" s="33">
        <v>4400</v>
      </c>
      <c r="B54" s="33" t="s">
        <v>1352</v>
      </c>
      <c r="D54" s="48">
        <f>'CRI-M'!P56</f>
        <v>0</v>
      </c>
    </row>
    <row r="55" spans="1:4" ht="15.75" customHeight="1">
      <c r="A55" s="33">
        <v>4401</v>
      </c>
      <c r="B55" s="33" t="s">
        <v>1352</v>
      </c>
      <c r="C55" s="33">
        <v>11</v>
      </c>
      <c r="D55" s="48">
        <f>'CRI-M'!P57</f>
        <v>0</v>
      </c>
    </row>
    <row r="56" spans="1:4" ht="15.75" customHeight="1">
      <c r="A56" s="33">
        <v>4500</v>
      </c>
      <c r="B56" s="33" t="s">
        <v>1353</v>
      </c>
      <c r="D56" s="48">
        <f>'CRI-M'!P58</f>
        <v>0</v>
      </c>
    </row>
    <row r="57" spans="1:4" ht="15.75" customHeight="1">
      <c r="A57" s="33">
        <v>4501</v>
      </c>
      <c r="B57" s="33" t="s">
        <v>1316</v>
      </c>
      <c r="C57" s="33">
        <v>11</v>
      </c>
      <c r="D57" s="48">
        <f>'CRI-M'!P59</f>
        <v>0</v>
      </c>
    </row>
    <row r="58" spans="1:4" ht="15.75" customHeight="1">
      <c r="A58" s="33">
        <v>4502</v>
      </c>
      <c r="B58" s="33" t="s">
        <v>1317</v>
      </c>
      <c r="C58" s="33">
        <v>11</v>
      </c>
      <c r="D58" s="48">
        <f>'CRI-M'!P60</f>
        <v>0</v>
      </c>
    </row>
    <row r="59" spans="1:4" ht="15.75" customHeight="1">
      <c r="A59" s="33">
        <v>4503</v>
      </c>
      <c r="B59" s="33" t="s">
        <v>1318</v>
      </c>
      <c r="C59" s="33">
        <v>11</v>
      </c>
      <c r="D59" s="48">
        <f>'CRI-M'!P61</f>
        <v>0</v>
      </c>
    </row>
    <row r="60" spans="1:4" ht="15.75" customHeight="1">
      <c r="A60" s="33">
        <v>4504</v>
      </c>
      <c r="B60" s="33" t="s">
        <v>1319</v>
      </c>
      <c r="C60" s="33">
        <v>11</v>
      </c>
      <c r="D60" s="48">
        <f>'CRI-M'!P62</f>
        <v>0</v>
      </c>
    </row>
    <row r="61" spans="1:4" ht="15.75" customHeight="1">
      <c r="A61" s="33">
        <v>4509</v>
      </c>
      <c r="B61" s="33" t="s">
        <v>1320</v>
      </c>
      <c r="C61" s="33">
        <v>11</v>
      </c>
      <c r="D61" s="48">
        <f>'CRI-M'!P63</f>
        <v>0</v>
      </c>
    </row>
    <row r="62" spans="1:4" ht="15.75" customHeight="1">
      <c r="A62" s="33">
        <v>5000</v>
      </c>
      <c r="B62" s="33" t="s">
        <v>1354</v>
      </c>
      <c r="D62" s="48">
        <f>'CRI-M'!P66</f>
        <v>0</v>
      </c>
    </row>
    <row r="63" spans="1:4" ht="15.75" customHeight="1">
      <c r="A63" s="33">
        <v>5100</v>
      </c>
      <c r="B63" s="33" t="s">
        <v>1355</v>
      </c>
      <c r="D63" s="48">
        <f>'CRI-M'!P67</f>
        <v>0</v>
      </c>
    </row>
    <row r="64" spans="1:4" ht="15.75" customHeight="1">
      <c r="A64" s="33">
        <v>5101</v>
      </c>
      <c r="B64" s="33" t="s">
        <v>1356</v>
      </c>
      <c r="C64" s="33">
        <v>11</v>
      </c>
      <c r="D64" s="48">
        <f>'CRI-M'!P68</f>
        <v>0</v>
      </c>
    </row>
    <row r="65" spans="1:4" ht="15.75" customHeight="1">
      <c r="A65" s="33">
        <v>5102</v>
      </c>
      <c r="B65" s="33" t="s">
        <v>1357</v>
      </c>
      <c r="C65" s="33">
        <v>11</v>
      </c>
      <c r="D65" s="48">
        <f>'CRI-M'!P69</f>
        <v>0</v>
      </c>
    </row>
    <row r="66" spans="1:4" ht="15.75" customHeight="1">
      <c r="A66" s="33">
        <v>5200</v>
      </c>
      <c r="B66" s="33" t="s">
        <v>1358</v>
      </c>
      <c r="D66" s="48">
        <f>'CRI-M'!P70</f>
        <v>0</v>
      </c>
    </row>
    <row r="67" spans="1:4" ht="15.75" customHeight="1">
      <c r="A67" s="33">
        <v>6000</v>
      </c>
      <c r="B67" s="33" t="s">
        <v>1359</v>
      </c>
      <c r="D67" s="48">
        <f>'CRI-M'!P73</f>
        <v>0</v>
      </c>
    </row>
    <row r="68" spans="1:4" ht="15.75" customHeight="1">
      <c r="A68" s="33">
        <v>6100</v>
      </c>
      <c r="B68" s="33" t="s">
        <v>1360</v>
      </c>
      <c r="D68" s="48">
        <f>'CRI-M'!P74</f>
        <v>0</v>
      </c>
    </row>
    <row r="69" spans="1:4" ht="15.75" customHeight="1">
      <c r="A69" s="33">
        <v>6101</v>
      </c>
      <c r="B69" s="33" t="s">
        <v>1361</v>
      </c>
      <c r="C69" s="33">
        <v>11</v>
      </c>
      <c r="D69" s="48">
        <f>'CRI-M'!P75</f>
        <v>0</v>
      </c>
    </row>
    <row r="70" spans="1:4" ht="15.75" customHeight="1">
      <c r="A70" s="33">
        <v>6102</v>
      </c>
      <c r="B70" s="33" t="s">
        <v>1362</v>
      </c>
      <c r="C70" s="33">
        <v>11</v>
      </c>
      <c r="D70" s="48">
        <f>'CRI-M'!P76</f>
        <v>0</v>
      </c>
    </row>
    <row r="71" spans="1:4" ht="15.75" customHeight="1">
      <c r="A71" s="33">
        <v>6103</v>
      </c>
      <c r="B71" s="33" t="s">
        <v>1363</v>
      </c>
      <c r="C71" s="33">
        <v>11</v>
      </c>
      <c r="D71" s="48">
        <f>'CRI-M'!P77</f>
        <v>0</v>
      </c>
    </row>
    <row r="72" spans="1:4" ht="15.75" customHeight="1">
      <c r="A72" s="33">
        <v>6200</v>
      </c>
      <c r="B72" s="33" t="s">
        <v>1364</v>
      </c>
      <c r="D72" s="48">
        <f>'CRI-M'!P78</f>
        <v>0</v>
      </c>
    </row>
    <row r="73" spans="1:4" ht="15.75" customHeight="1">
      <c r="A73" s="33">
        <v>6201</v>
      </c>
      <c r="B73" s="33" t="s">
        <v>1365</v>
      </c>
      <c r="C73" s="33">
        <v>11</v>
      </c>
      <c r="D73" s="48">
        <f>'CRI-M'!P79</f>
        <v>0</v>
      </c>
    </row>
    <row r="74" spans="1:4" ht="15.75" customHeight="1">
      <c r="A74" s="33">
        <v>6202</v>
      </c>
      <c r="B74" s="33" t="s">
        <v>1366</v>
      </c>
      <c r="C74" s="33">
        <v>11</v>
      </c>
      <c r="D74" s="48">
        <f>'CRI-M'!P80</f>
        <v>0</v>
      </c>
    </row>
    <row r="75" spans="1:4" ht="15.75" customHeight="1">
      <c r="A75" s="33">
        <v>6300</v>
      </c>
      <c r="B75" s="33" t="s">
        <v>1367</v>
      </c>
      <c r="D75" s="48">
        <f>'CRI-M'!P81</f>
        <v>0</v>
      </c>
    </row>
    <row r="76" spans="1:4" ht="15.75" customHeight="1">
      <c r="A76" s="33">
        <v>6301</v>
      </c>
      <c r="B76" s="33" t="s">
        <v>1316</v>
      </c>
      <c r="C76" s="33">
        <v>11</v>
      </c>
      <c r="D76" s="48">
        <f>'CRI-M'!P82</f>
        <v>0</v>
      </c>
    </row>
    <row r="77" spans="1:4" ht="15.75" customHeight="1">
      <c r="A77" s="33">
        <v>6302</v>
      </c>
      <c r="B77" s="33" t="s">
        <v>1317</v>
      </c>
      <c r="C77" s="33">
        <v>11</v>
      </c>
      <c r="D77" s="48">
        <f>'CRI-M'!P83</f>
        <v>0</v>
      </c>
    </row>
    <row r="78" spans="1:4" ht="15.75" customHeight="1">
      <c r="A78" s="33">
        <v>6303</v>
      </c>
      <c r="B78" s="33" t="s">
        <v>1318</v>
      </c>
      <c r="C78" s="33">
        <v>11</v>
      </c>
      <c r="D78" s="48">
        <f>'CRI-M'!P84</f>
        <v>0</v>
      </c>
    </row>
    <row r="79" spans="1:4" ht="15.75" customHeight="1">
      <c r="A79" s="33">
        <v>6304</v>
      </c>
      <c r="B79" s="33" t="s">
        <v>1319</v>
      </c>
      <c r="C79" s="33">
        <v>11</v>
      </c>
      <c r="D79" s="48">
        <f>'CRI-M'!P85</f>
        <v>0</v>
      </c>
    </row>
    <row r="80" spans="1:4" ht="15.75" customHeight="1">
      <c r="A80" s="33">
        <v>6309</v>
      </c>
      <c r="B80" s="33" t="s">
        <v>1320</v>
      </c>
      <c r="C80" s="33">
        <v>11</v>
      </c>
      <c r="D80" s="48">
        <f>'CRI-M'!P86</f>
        <v>0</v>
      </c>
    </row>
    <row r="81" spans="1:4" ht="15.75" customHeight="1">
      <c r="A81" s="33">
        <v>7000</v>
      </c>
      <c r="B81" s="33" t="s">
        <v>1368</v>
      </c>
      <c r="D81" s="48">
        <f>'CRI-M'!P89</f>
        <v>0</v>
      </c>
    </row>
    <row r="82" spans="1:4" ht="15.75" customHeight="1">
      <c r="A82" s="33">
        <v>7100</v>
      </c>
      <c r="B82" s="33" t="s">
        <v>1369</v>
      </c>
      <c r="D82" s="48">
        <f>'CRI-M'!P90</f>
        <v>0</v>
      </c>
    </row>
    <row r="83" spans="1:4" ht="15.75" customHeight="1">
      <c r="A83" s="33">
        <v>7101</v>
      </c>
      <c r="B83" s="33" t="s">
        <v>1369</v>
      </c>
      <c r="C83" s="33">
        <v>14</v>
      </c>
      <c r="D83" s="48">
        <f>'CRI-M'!P91</f>
        <v>0</v>
      </c>
    </row>
    <row r="84" spans="1:4" ht="15.75" customHeight="1">
      <c r="A84" s="33">
        <v>7200</v>
      </c>
      <c r="B84" s="33" t="s">
        <v>1370</v>
      </c>
      <c r="D84" s="48">
        <f>'CRI-M'!P92</f>
        <v>0</v>
      </c>
    </row>
    <row r="85" spans="1:4" ht="15.75" customHeight="1">
      <c r="A85" s="33">
        <v>7300</v>
      </c>
      <c r="B85" s="33" t="s">
        <v>1371</v>
      </c>
      <c r="D85" s="48">
        <f>'CRI-M'!P93</f>
        <v>0</v>
      </c>
    </row>
    <row r="86" spans="1:4" ht="15.75" customHeight="1">
      <c r="A86" s="33">
        <v>7301</v>
      </c>
      <c r="B86" s="33" t="s">
        <v>1371</v>
      </c>
      <c r="C86" s="33">
        <v>14</v>
      </c>
      <c r="D86" s="48">
        <f>'CRI-M'!P94</f>
        <v>0</v>
      </c>
    </row>
    <row r="87" spans="1:4" ht="15.75" customHeight="1">
      <c r="A87" s="33">
        <v>7400</v>
      </c>
      <c r="B87" s="33" t="s">
        <v>1372</v>
      </c>
      <c r="D87" s="48">
        <f>'CRI-M'!P95</f>
        <v>0</v>
      </c>
    </row>
    <row r="88" spans="1:4" ht="15.75" customHeight="1">
      <c r="A88" s="33">
        <v>7500</v>
      </c>
      <c r="B88" s="33" t="s">
        <v>1373</v>
      </c>
      <c r="D88" s="48">
        <f>'CRI-M'!P96</f>
        <v>0</v>
      </c>
    </row>
    <row r="89" spans="1:4" ht="15.75" customHeight="1">
      <c r="A89" s="33">
        <v>7600</v>
      </c>
      <c r="B89" s="33" t="s">
        <v>1374</v>
      </c>
      <c r="D89" s="48">
        <f>'CRI-M'!P97</f>
        <v>0</v>
      </c>
    </row>
    <row r="90" spans="1:4" ht="15.75" customHeight="1">
      <c r="A90" s="33">
        <v>7700</v>
      </c>
      <c r="B90" s="33" t="s">
        <v>1375</v>
      </c>
      <c r="D90" s="48">
        <f>'CRI-M'!P98</f>
        <v>0</v>
      </c>
    </row>
    <row r="91" spans="1:4" ht="15.75" customHeight="1">
      <c r="A91" s="33">
        <v>7701</v>
      </c>
      <c r="B91" s="33" t="s">
        <v>1375</v>
      </c>
      <c r="C91" s="33">
        <v>14</v>
      </c>
      <c r="D91" s="48">
        <f>'CRI-M'!P99</f>
        <v>0</v>
      </c>
    </row>
    <row r="92" spans="1:4" ht="15.75" customHeight="1">
      <c r="A92" s="33">
        <v>7800</v>
      </c>
      <c r="B92" s="33" t="s">
        <v>1376</v>
      </c>
      <c r="D92" s="48">
        <f>'CRI-M'!P100</f>
        <v>0</v>
      </c>
    </row>
    <row r="93" spans="1:4" ht="15.75" customHeight="1">
      <c r="A93" s="33">
        <v>7900</v>
      </c>
      <c r="B93" s="33" t="s">
        <v>1377</v>
      </c>
      <c r="D93" s="48">
        <f>'CRI-M'!P101</f>
        <v>0</v>
      </c>
    </row>
    <row r="94" spans="1:4" ht="15.75" customHeight="1">
      <c r="A94" s="33">
        <v>7901</v>
      </c>
      <c r="B94" s="33" t="s">
        <v>1377</v>
      </c>
      <c r="C94" s="33">
        <v>14</v>
      </c>
      <c r="D94" s="48">
        <f>'CRI-M'!P102</f>
        <v>0</v>
      </c>
    </row>
    <row r="95" spans="1:4" ht="15.75" customHeight="1">
      <c r="A95" s="33">
        <v>8000</v>
      </c>
      <c r="B95" s="33" t="s">
        <v>1378</v>
      </c>
      <c r="D95" s="48">
        <f>'CRI-M'!P103</f>
        <v>0</v>
      </c>
    </row>
    <row r="96" spans="1:4" ht="15.75" customHeight="1">
      <c r="A96" s="33">
        <v>8100</v>
      </c>
      <c r="B96" s="33" t="s">
        <v>1379</v>
      </c>
      <c r="D96" s="48">
        <f>'CRI-M'!P104</f>
        <v>0</v>
      </c>
    </row>
    <row r="97" spans="1:4" ht="15.75" customHeight="1">
      <c r="A97" s="33">
        <v>8101</v>
      </c>
      <c r="B97" s="33" t="s">
        <v>1380</v>
      </c>
      <c r="C97" s="33">
        <v>15</v>
      </c>
      <c r="D97" s="48">
        <f>'CRI-M'!P105</f>
        <v>0</v>
      </c>
    </row>
    <row r="98" spans="1:4" ht="15.75" customHeight="1">
      <c r="A98" s="33">
        <v>8102</v>
      </c>
      <c r="B98" s="33" t="s">
        <v>1381</v>
      </c>
      <c r="C98" s="33">
        <v>15</v>
      </c>
      <c r="D98" s="48">
        <f>'CRI-M'!P106</f>
        <v>0</v>
      </c>
    </row>
    <row r="99" spans="1:4" ht="15.75" customHeight="1">
      <c r="A99" s="33">
        <v>8103</v>
      </c>
      <c r="B99" s="33" t="s">
        <v>1382</v>
      </c>
      <c r="C99" s="33">
        <v>15</v>
      </c>
      <c r="D99" s="48">
        <f>'CRI-M'!P107</f>
        <v>0</v>
      </c>
    </row>
    <row r="100" spans="1:4" ht="15.75" customHeight="1">
      <c r="A100" s="33">
        <v>8104</v>
      </c>
      <c r="B100" s="33" t="s">
        <v>1383</v>
      </c>
      <c r="C100" s="33">
        <v>15</v>
      </c>
      <c r="D100" s="48">
        <f>'CRI-M'!P108</f>
        <v>0</v>
      </c>
    </row>
    <row r="101" spans="1:4" ht="15.75" customHeight="1">
      <c r="A101" s="33">
        <v>8105</v>
      </c>
      <c r="B101" s="33" t="s">
        <v>1384</v>
      </c>
      <c r="C101" s="33">
        <v>15</v>
      </c>
      <c r="D101" s="48">
        <f>'CRI-M'!P109</f>
        <v>0</v>
      </c>
    </row>
    <row r="102" spans="1:4" ht="15.75" customHeight="1">
      <c r="A102" s="33">
        <v>8106</v>
      </c>
      <c r="B102" s="33" t="s">
        <v>1385</v>
      </c>
      <c r="C102" s="33">
        <v>15</v>
      </c>
      <c r="D102" s="48">
        <f>'CRI-M'!P110</f>
        <v>0</v>
      </c>
    </row>
    <row r="103" spans="1:4" ht="15.75" customHeight="1">
      <c r="A103" s="33">
        <v>8107</v>
      </c>
      <c r="B103" s="33" t="s">
        <v>1386</v>
      </c>
      <c r="C103" s="33">
        <v>15</v>
      </c>
      <c r="D103" s="48">
        <f>'CRI-M'!P111</f>
        <v>0</v>
      </c>
    </row>
    <row r="104" spans="1:4" ht="15.75" customHeight="1">
      <c r="A104" s="33">
        <v>8108</v>
      </c>
      <c r="B104" s="33" t="s">
        <v>1387</v>
      </c>
      <c r="C104" s="33">
        <v>15</v>
      </c>
      <c r="D104" s="48">
        <f>'CRI-M'!P112</f>
        <v>0</v>
      </c>
    </row>
    <row r="105" spans="1:4" ht="15.75" customHeight="1">
      <c r="A105" s="33">
        <v>8109</v>
      </c>
      <c r="B105" s="33" t="s">
        <v>1388</v>
      </c>
      <c r="C105" s="33">
        <v>15</v>
      </c>
      <c r="D105" s="48">
        <f>'CRI-M'!P113</f>
        <v>0</v>
      </c>
    </row>
    <row r="106" spans="1:4" ht="15.75" customHeight="1">
      <c r="A106" s="33">
        <v>8110</v>
      </c>
      <c r="B106" s="33" t="s">
        <v>1389</v>
      </c>
      <c r="C106" s="33">
        <v>15</v>
      </c>
      <c r="D106" s="48">
        <f>'CRI-M'!P114</f>
        <v>0</v>
      </c>
    </row>
    <row r="107" spans="1:4" ht="15.75" customHeight="1">
      <c r="A107" s="33">
        <v>8111</v>
      </c>
      <c r="B107" s="33" t="s">
        <v>1390</v>
      </c>
      <c r="C107" s="33">
        <v>15</v>
      </c>
      <c r="D107" s="48">
        <f>'CRI-M'!P115</f>
        <v>0</v>
      </c>
    </row>
    <row r="108" spans="1:4" ht="15.75" customHeight="1">
      <c r="A108" s="33">
        <v>8112</v>
      </c>
      <c r="B108" s="33" t="s">
        <v>1391</v>
      </c>
      <c r="C108" s="33">
        <v>16</v>
      </c>
      <c r="D108" s="48">
        <f>'CRI-M'!P116</f>
        <v>0</v>
      </c>
    </row>
    <row r="109" spans="1:4" ht="15.75" customHeight="1">
      <c r="A109" s="33">
        <v>8200</v>
      </c>
      <c r="B109" s="33" t="s">
        <v>1392</v>
      </c>
      <c r="D109" s="48">
        <f>'CRI-M'!P117</f>
        <v>0</v>
      </c>
    </row>
    <row r="110" spans="1:4" ht="15.75" customHeight="1">
      <c r="A110" s="33">
        <v>8201</v>
      </c>
      <c r="B110" s="33" t="s">
        <v>1393</v>
      </c>
      <c r="C110" s="33">
        <v>25</v>
      </c>
      <c r="D110" s="48">
        <f>'CRI-M'!P118</f>
        <v>0</v>
      </c>
    </row>
    <row r="111" spans="1:4" ht="15.75" customHeight="1">
      <c r="A111" s="33">
        <v>8202</v>
      </c>
      <c r="B111" s="33" t="s">
        <v>1394</v>
      </c>
      <c r="C111" s="33">
        <v>25</v>
      </c>
      <c r="D111" s="48">
        <f>'CRI-M'!P119</f>
        <v>0</v>
      </c>
    </row>
    <row r="112" spans="1:4" ht="15.75" customHeight="1">
      <c r="A112" s="33">
        <v>8300</v>
      </c>
      <c r="B112" s="33" t="s">
        <v>1395</v>
      </c>
      <c r="D112" s="48">
        <f>'CRI-M'!P120</f>
        <v>0</v>
      </c>
    </row>
    <row r="113" spans="1:4" ht="15.75" customHeight="1">
      <c r="A113" s="33">
        <v>8301</v>
      </c>
      <c r="B113" s="33" t="s">
        <v>1396</v>
      </c>
      <c r="C113" s="33">
        <v>17</v>
      </c>
      <c r="D113" s="48">
        <f>'CRI-M'!P121</f>
        <v>0</v>
      </c>
    </row>
    <row r="114" spans="1:4" ht="15.75" customHeight="1">
      <c r="A114" s="33">
        <v>8302</v>
      </c>
      <c r="B114" s="33" t="s">
        <v>1397</v>
      </c>
      <c r="C114" s="33">
        <v>17</v>
      </c>
      <c r="D114" s="48">
        <f>'CRI-M'!P122</f>
        <v>0</v>
      </c>
    </row>
    <row r="115" spans="1:4" ht="15.75" customHeight="1">
      <c r="A115" s="33">
        <v>8303</v>
      </c>
      <c r="B115" s="33" t="s">
        <v>1398</v>
      </c>
      <c r="C115" s="33">
        <v>17</v>
      </c>
      <c r="D115" s="48">
        <f>'CRI-M'!P123</f>
        <v>0</v>
      </c>
    </row>
    <row r="116" spans="1:4" ht="15.75" customHeight="1">
      <c r="A116" s="33">
        <v>8304</v>
      </c>
      <c r="B116" s="33" t="s">
        <v>1399</v>
      </c>
      <c r="C116" s="33">
        <v>17</v>
      </c>
      <c r="D116" s="48">
        <f>'CRI-M'!P124</f>
        <v>0</v>
      </c>
    </row>
    <row r="117" spans="1:4" ht="15.75" customHeight="1">
      <c r="A117" s="33">
        <v>8304</v>
      </c>
      <c r="B117" s="33" t="s">
        <v>1400</v>
      </c>
      <c r="C117" s="33">
        <v>25</v>
      </c>
      <c r="D117" s="48">
        <f>'CRI-M'!P125</f>
        <v>0</v>
      </c>
    </row>
    <row r="118" spans="1:4" ht="15.75" customHeight="1">
      <c r="A118" s="33">
        <v>8304</v>
      </c>
      <c r="B118" s="33" t="s">
        <v>1401</v>
      </c>
      <c r="C118" s="33">
        <v>26</v>
      </c>
      <c r="D118" s="48">
        <f>'CRI-M'!P126</f>
        <v>0</v>
      </c>
    </row>
    <row r="119" spans="1:4" ht="15.75" customHeight="1">
      <c r="A119" s="33">
        <v>8400</v>
      </c>
      <c r="B119" s="33" t="s">
        <v>1402</v>
      </c>
      <c r="D119" s="48">
        <f>'CRI-M'!P127</f>
        <v>0</v>
      </c>
    </row>
    <row r="120" spans="1:4" ht="15.75" customHeight="1">
      <c r="A120" s="33">
        <v>8401</v>
      </c>
      <c r="B120" s="33" t="s">
        <v>1403</v>
      </c>
      <c r="C120" s="33">
        <v>15</v>
      </c>
      <c r="D120" s="48">
        <f>'CRI-M'!P128</f>
        <v>0</v>
      </c>
    </row>
    <row r="121" spans="1:4" ht="15.75" customHeight="1">
      <c r="A121" s="33">
        <v>8402</v>
      </c>
      <c r="B121" s="33" t="s">
        <v>1404</v>
      </c>
      <c r="C121" s="33">
        <v>15</v>
      </c>
      <c r="D121" s="48">
        <f>'CRI-M'!P129</f>
        <v>0</v>
      </c>
    </row>
    <row r="122" spans="1:4" ht="15.75" customHeight="1">
      <c r="A122" s="33">
        <v>8403</v>
      </c>
      <c r="B122" s="33" t="s">
        <v>1405</v>
      </c>
      <c r="C122" s="33">
        <v>15</v>
      </c>
      <c r="D122" s="48">
        <f>'CRI-M'!P130</f>
        <v>0</v>
      </c>
    </row>
    <row r="123" spans="1:4" ht="15.75" customHeight="1">
      <c r="A123" s="33">
        <v>8404</v>
      </c>
      <c r="B123" s="33" t="s">
        <v>1406</v>
      </c>
      <c r="C123" s="33">
        <v>15</v>
      </c>
      <c r="D123" s="48">
        <f>'CRI-M'!P131</f>
        <v>0</v>
      </c>
    </row>
    <row r="124" spans="1:4" ht="15.75" customHeight="1">
      <c r="A124" s="33">
        <v>8405</v>
      </c>
      <c r="B124" s="33" t="s">
        <v>1407</v>
      </c>
      <c r="C124" s="33">
        <v>15</v>
      </c>
      <c r="D124" s="48">
        <f>'CRI-M'!P132</f>
        <v>0</v>
      </c>
    </row>
    <row r="125" spans="1:4" ht="15.75" customHeight="1">
      <c r="A125" s="33">
        <v>8500</v>
      </c>
      <c r="B125" s="33" t="s">
        <v>1408</v>
      </c>
      <c r="D125" s="48">
        <f>'CRI-M'!P133</f>
        <v>0</v>
      </c>
    </row>
    <row r="126" spans="1:4" ht="15.75" customHeight="1">
      <c r="A126" s="33">
        <v>8501</v>
      </c>
      <c r="B126" s="33" t="s">
        <v>1409</v>
      </c>
      <c r="C126" s="33">
        <v>25</v>
      </c>
      <c r="D126" s="48">
        <f>'CRI-M'!P134</f>
        <v>0</v>
      </c>
    </row>
    <row r="127" spans="1:4" ht="15.75" customHeight="1">
      <c r="A127" s="33">
        <v>8502</v>
      </c>
      <c r="B127" s="33" t="s">
        <v>1410</v>
      </c>
      <c r="C127" s="33">
        <v>25</v>
      </c>
      <c r="D127" s="48">
        <f>'CRI-M'!P135</f>
        <v>0</v>
      </c>
    </row>
    <row r="128" spans="1:4" ht="15.75" customHeight="1">
      <c r="A128" s="33">
        <v>9000</v>
      </c>
      <c r="B128" s="33" t="s">
        <v>1411</v>
      </c>
      <c r="D128" s="48">
        <f>'CRI-M'!P136</f>
        <v>0</v>
      </c>
    </row>
    <row r="129" spans="1:4" ht="15.75" customHeight="1">
      <c r="A129" s="33">
        <v>9100</v>
      </c>
      <c r="B129" s="33" t="s">
        <v>1412</v>
      </c>
      <c r="D129" s="48">
        <f>'CRI-M'!P137</f>
        <v>0</v>
      </c>
    </row>
    <row r="130" spans="1:4" ht="15.75" customHeight="1">
      <c r="A130" s="33">
        <v>9101</v>
      </c>
      <c r="B130" s="33" t="s">
        <v>1413</v>
      </c>
      <c r="C130" s="33">
        <v>17</v>
      </c>
      <c r="D130" s="48">
        <f>'CRI-M'!P138</f>
        <v>0</v>
      </c>
    </row>
    <row r="131" spans="1:4" ht="15.75" customHeight="1">
      <c r="A131" s="33">
        <v>9101</v>
      </c>
      <c r="B131" s="33" t="s">
        <v>1414</v>
      </c>
      <c r="C131" s="33">
        <v>27</v>
      </c>
      <c r="D131" s="48">
        <f>'CRI-M'!P139</f>
        <v>0</v>
      </c>
    </row>
    <row r="132" spans="1:4" ht="15.75" customHeight="1">
      <c r="A132" s="33">
        <v>9101</v>
      </c>
      <c r="B132" s="33" t="s">
        <v>1415</v>
      </c>
      <c r="C132" s="33">
        <v>26</v>
      </c>
      <c r="D132" s="48">
        <f>'CRI-M'!P140</f>
        <v>0</v>
      </c>
    </row>
    <row r="133" spans="1:4" ht="15.75" customHeight="1">
      <c r="A133" s="33">
        <v>9200</v>
      </c>
      <c r="B133" s="33" t="s">
        <v>1416</v>
      </c>
      <c r="D133" s="48">
        <f>'CRI-M'!P141</f>
        <v>0</v>
      </c>
    </row>
    <row r="134" spans="1:4" ht="15.75" customHeight="1">
      <c r="A134" s="33">
        <v>9300</v>
      </c>
      <c r="B134" s="33" t="s">
        <v>1417</v>
      </c>
      <c r="D134" s="48">
        <f>'CRI-M'!P142</f>
        <v>0</v>
      </c>
    </row>
    <row r="135" spans="1:4" ht="15.75" customHeight="1">
      <c r="A135" s="33">
        <v>9301</v>
      </c>
      <c r="B135" s="33" t="s">
        <v>1418</v>
      </c>
      <c r="C135" s="33">
        <v>17</v>
      </c>
      <c r="D135" s="48">
        <f>'CRI-M'!P143</f>
        <v>0</v>
      </c>
    </row>
    <row r="136" spans="1:4" ht="15.75" customHeight="1">
      <c r="A136" s="33">
        <v>9301</v>
      </c>
      <c r="B136" s="33" t="s">
        <v>1419</v>
      </c>
      <c r="C136" s="33">
        <v>27</v>
      </c>
      <c r="D136" s="48">
        <f>'CRI-M'!P144</f>
        <v>0</v>
      </c>
    </row>
    <row r="137" spans="1:4" ht="15.75" customHeight="1">
      <c r="A137" s="33">
        <v>9301</v>
      </c>
      <c r="B137" s="33" t="s">
        <v>1420</v>
      </c>
      <c r="C137" s="33">
        <v>26</v>
      </c>
      <c r="D137" s="48">
        <f>'CRI-M'!P145</f>
        <v>0</v>
      </c>
    </row>
    <row r="138" spans="1:4" ht="15.75" customHeight="1">
      <c r="A138" s="33">
        <v>9400</v>
      </c>
      <c r="B138" s="33" t="s">
        <v>1421</v>
      </c>
      <c r="D138" s="48">
        <f>'CRI-M'!P146</f>
        <v>0</v>
      </c>
    </row>
    <row r="139" spans="1:4" ht="15.75" customHeight="1">
      <c r="A139" s="33">
        <v>9500</v>
      </c>
      <c r="B139" s="33" t="s">
        <v>1422</v>
      </c>
      <c r="D139" s="48">
        <f>'CRI-M'!P147</f>
        <v>0</v>
      </c>
    </row>
    <row r="140" spans="1:4" ht="15.75" customHeight="1">
      <c r="A140" s="33">
        <v>9501</v>
      </c>
      <c r="B140" s="33" t="s">
        <v>1422</v>
      </c>
      <c r="C140" s="33">
        <v>17</v>
      </c>
      <c r="D140" s="48">
        <f>'CRI-M'!P148</f>
        <v>0</v>
      </c>
    </row>
    <row r="141" spans="1:4" ht="15.75" customHeight="1">
      <c r="A141" s="33">
        <v>9600</v>
      </c>
      <c r="B141" s="33" t="s">
        <v>1423</v>
      </c>
      <c r="D141" s="48">
        <f>'CRI-M'!P149</f>
        <v>0</v>
      </c>
    </row>
    <row r="142" spans="1:4" ht="15.75" customHeight="1">
      <c r="A142" s="33">
        <v>9700</v>
      </c>
      <c r="B142" s="33" t="s">
        <v>1424</v>
      </c>
      <c r="D142" s="48">
        <f>'CRI-M'!P150</f>
        <v>0</v>
      </c>
    </row>
    <row r="143" spans="1:4" ht="15.75" customHeight="1">
      <c r="A143" s="33">
        <v>9701</v>
      </c>
      <c r="B143" s="33" t="s">
        <v>1424</v>
      </c>
      <c r="C143" s="33">
        <v>17</v>
      </c>
      <c r="D143" s="48">
        <f>'CRI-M'!P151</f>
        <v>0</v>
      </c>
    </row>
    <row r="144" spans="1:4" ht="15.75" customHeight="1">
      <c r="A144" s="33">
        <v>0</v>
      </c>
      <c r="B144" s="33" t="s">
        <v>1425</v>
      </c>
      <c r="D144" s="48">
        <f>'CRI-M'!P152</f>
        <v>0</v>
      </c>
    </row>
    <row r="145" spans="1:4" ht="15.75" customHeight="1">
      <c r="A145" s="33">
        <v>100</v>
      </c>
      <c r="B145" s="33" t="s">
        <v>1426</v>
      </c>
      <c r="D145" s="48">
        <f>'CRI-M'!P153</f>
        <v>0</v>
      </c>
    </row>
    <row r="146" spans="1:4" ht="15.75" customHeight="1">
      <c r="A146" s="33">
        <v>200</v>
      </c>
      <c r="B146" s="33" t="s">
        <v>1427</v>
      </c>
      <c r="D146" s="48">
        <f>'CRI-M'!P154</f>
        <v>0</v>
      </c>
    </row>
    <row r="147" spans="1:4" ht="15.75" customHeight="1">
      <c r="A147" s="33">
        <v>300</v>
      </c>
      <c r="B147" s="33" t="s">
        <v>1428</v>
      </c>
      <c r="D147" s="48">
        <f>'CRI-M'!P155</f>
        <v>0</v>
      </c>
    </row>
    <row r="148" spans="1:4" ht="15.75" customHeight="1">
      <c r="A148" s="33">
        <v>301</v>
      </c>
      <c r="B148" s="33" t="s">
        <v>1428</v>
      </c>
      <c r="C148" s="33">
        <v>12</v>
      </c>
      <c r="D148" s="48">
        <f>'CRI-M'!P156</f>
        <v>0</v>
      </c>
    </row>
    <row r="149" spans="1:4" ht="15.75" customHeight="1">
      <c r="B149" s="33" t="s">
        <v>1429</v>
      </c>
      <c r="D149" s="48">
        <f>'CRI-M'!P157</f>
        <v>0</v>
      </c>
    </row>
    <row r="150" spans="1:4" ht="15.75" customHeight="1">
      <c r="B150" s="33" t="s">
        <v>1430</v>
      </c>
      <c r="D150" s="48">
        <f>'CRI-M'!P158</f>
        <v>0</v>
      </c>
    </row>
    <row r="151" spans="1:4" ht="15.75" customHeight="1">
      <c r="B151" s="33" t="s">
        <v>1431</v>
      </c>
      <c r="D151" s="48">
        <f>'CRI-M'!P159</f>
        <v>0</v>
      </c>
    </row>
    <row r="152" spans="1:4" ht="15.75" customHeight="1">
      <c r="B152" s="33" t="s">
        <v>1432</v>
      </c>
      <c r="D152" s="48">
        <f>'CRI-M'!P160</f>
        <v>0</v>
      </c>
    </row>
    <row r="153" spans="1:4" ht="15.75" customHeight="1">
      <c r="B153" s="33" t="s">
        <v>1430</v>
      </c>
      <c r="D153" s="48">
        <f>'CRI-M'!P161</f>
        <v>0</v>
      </c>
    </row>
    <row r="154" spans="1:4" ht="15.75" customHeight="1">
      <c r="B154" s="33" t="s">
        <v>1433</v>
      </c>
      <c r="D154" s="48">
        <f>'CRI-M'!P162</f>
        <v>0</v>
      </c>
    </row>
    <row r="155" spans="1:4" ht="15.75" customHeight="1">
      <c r="B155" s="33" t="s">
        <v>1434</v>
      </c>
      <c r="D155" s="48">
        <f>'CRI-M'!P163</f>
        <v>0</v>
      </c>
    </row>
    <row r="156" spans="1:4" ht="15.75" customHeight="1">
      <c r="B156" s="33" t="s">
        <v>1435</v>
      </c>
      <c r="D156" s="48">
        <f>'CRI-M'!P164</f>
        <v>0</v>
      </c>
    </row>
    <row r="157" spans="1:4" ht="15.75" customHeight="1">
      <c r="B157" s="33" t="s">
        <v>1433</v>
      </c>
      <c r="D157" s="48">
        <f>'CRI-M'!P165</f>
        <v>0</v>
      </c>
    </row>
    <row r="158" spans="1:4" ht="15.75" customHeight="1">
      <c r="B158" s="33" t="s">
        <v>1436</v>
      </c>
      <c r="D158" s="48">
        <f>'CRI-M'!P166</f>
        <v>0</v>
      </c>
    </row>
    <row r="159" spans="1:4" ht="15.75" customHeight="1">
      <c r="B159" s="33" t="s">
        <v>1437</v>
      </c>
      <c r="D159" s="48">
        <f>'CRI-M'!P167</f>
        <v>0</v>
      </c>
    </row>
    <row r="160" spans="1:4" ht="15.75" customHeight="1">
      <c r="A160" s="33" t="s">
        <v>1429</v>
      </c>
      <c r="D160" s="48">
        <f>'CRI-M'!P157</f>
        <v>0</v>
      </c>
    </row>
    <row r="161" spans="1:4" ht="15.75" customHeight="1">
      <c r="A161" s="33">
        <v>1000</v>
      </c>
      <c r="B161" s="33" t="s">
        <v>1438</v>
      </c>
      <c r="D161" s="48">
        <f>'COG-M'!P2</f>
        <v>8866023.8399999999</v>
      </c>
    </row>
    <row r="162" spans="1:4" ht="15.75" customHeight="1">
      <c r="A162" s="33">
        <v>1100</v>
      </c>
      <c r="B162" s="33" t="s">
        <v>1439</v>
      </c>
      <c r="D162" s="48">
        <f>'COG-M'!P3</f>
        <v>6705223.8000000017</v>
      </c>
    </row>
    <row r="163" spans="1:4" ht="15.75" customHeight="1">
      <c r="A163" s="33">
        <v>111</v>
      </c>
      <c r="B163" s="33" t="s">
        <v>1440</v>
      </c>
      <c r="C163" s="33">
        <v>11</v>
      </c>
      <c r="D163" s="48">
        <f>'COG-M'!P4</f>
        <v>0</v>
      </c>
    </row>
    <row r="164" spans="1:4" ht="15.75" customHeight="1">
      <c r="C164" s="33">
        <v>12</v>
      </c>
      <c r="D164" s="48">
        <f>'COG-M'!P5</f>
        <v>0</v>
      </c>
    </row>
    <row r="165" spans="1:4" ht="15.75" customHeight="1">
      <c r="C165" s="33">
        <v>13</v>
      </c>
      <c r="D165" s="48">
        <f>'COG-M'!P6</f>
        <v>0</v>
      </c>
    </row>
    <row r="166" spans="1:4" ht="15.75" customHeight="1">
      <c r="C166" s="33">
        <v>14</v>
      </c>
      <c r="D166" s="48">
        <f>'COG-M'!P7</f>
        <v>0</v>
      </c>
    </row>
    <row r="167" spans="1:4" ht="15.75" customHeight="1">
      <c r="C167" s="33">
        <v>15</v>
      </c>
      <c r="D167" s="48">
        <f>'COG-M'!P8</f>
        <v>0</v>
      </c>
    </row>
    <row r="168" spans="1:4" ht="15.75" customHeight="1">
      <c r="C168" s="33">
        <v>16</v>
      </c>
      <c r="D168" s="48">
        <f>'COG-M'!P9</f>
        <v>0</v>
      </c>
    </row>
    <row r="169" spans="1:4" ht="15.75" customHeight="1">
      <c r="C169" s="33">
        <v>17</v>
      </c>
      <c r="D169" s="48">
        <f>'COG-M'!P10</f>
        <v>0</v>
      </c>
    </row>
    <row r="170" spans="1:4" ht="15.75" customHeight="1">
      <c r="C170" s="33">
        <v>25</v>
      </c>
      <c r="D170" s="48">
        <f>'COG-M'!P11</f>
        <v>0</v>
      </c>
    </row>
    <row r="171" spans="1:4" ht="15.75" customHeight="1">
      <c r="C171" s="33">
        <v>26</v>
      </c>
      <c r="D171" s="48">
        <f>'COG-M'!P12</f>
        <v>0</v>
      </c>
    </row>
    <row r="172" spans="1:4" ht="15.75" customHeight="1">
      <c r="C172" s="33">
        <v>27</v>
      </c>
      <c r="D172" s="48">
        <f>'COG-M'!P13</f>
        <v>0</v>
      </c>
    </row>
    <row r="173" spans="1:4" ht="15.75" customHeight="1">
      <c r="A173" s="33">
        <v>112</v>
      </c>
      <c r="B173" s="33" t="s">
        <v>1441</v>
      </c>
      <c r="D173" s="48">
        <f>'COG-M'!P14</f>
        <v>0</v>
      </c>
    </row>
    <row r="174" spans="1:4" ht="15.75" customHeight="1">
      <c r="A174" s="33">
        <v>113</v>
      </c>
      <c r="B174" s="33" t="s">
        <v>1442</v>
      </c>
      <c r="C174" s="33">
        <v>11</v>
      </c>
      <c r="D174" s="48">
        <f>'COG-M'!P15</f>
        <v>0</v>
      </c>
    </row>
    <row r="175" spans="1:4" ht="15.75" customHeight="1">
      <c r="C175" s="33">
        <v>12</v>
      </c>
      <c r="D175" s="48">
        <f>'COG-M'!P16</f>
        <v>0</v>
      </c>
    </row>
    <row r="176" spans="1:4" ht="15.75" customHeight="1">
      <c r="C176" s="33">
        <v>13</v>
      </c>
      <c r="D176" s="48">
        <f>'COG-M'!P17</f>
        <v>0</v>
      </c>
    </row>
    <row r="177" spans="1:4" ht="15.75" customHeight="1">
      <c r="C177" s="33">
        <v>14</v>
      </c>
      <c r="D177" s="48">
        <f>'COG-M'!P18</f>
        <v>6705223.8000000017</v>
      </c>
    </row>
    <row r="178" spans="1:4" ht="15.75" customHeight="1">
      <c r="C178" s="33">
        <v>15</v>
      </c>
      <c r="D178" s="48">
        <f>'COG-M'!P19</f>
        <v>0</v>
      </c>
    </row>
    <row r="179" spans="1:4" ht="15.75" customHeight="1">
      <c r="C179" s="33">
        <v>16</v>
      </c>
      <c r="D179" s="48">
        <f>'COG-M'!P20</f>
        <v>0</v>
      </c>
    </row>
    <row r="180" spans="1:4" ht="15.75" customHeight="1">
      <c r="C180" s="33">
        <v>17</v>
      </c>
      <c r="D180" s="48">
        <f>'COG-M'!P21</f>
        <v>0</v>
      </c>
    </row>
    <row r="181" spans="1:4" ht="15.75" customHeight="1">
      <c r="C181" s="33">
        <v>25</v>
      </c>
      <c r="D181" s="48">
        <f>'COG-M'!P22</f>
        <v>0</v>
      </c>
    </row>
    <row r="182" spans="1:4" ht="15.75" customHeight="1">
      <c r="C182" s="33">
        <v>26</v>
      </c>
      <c r="D182" s="48">
        <f>'COG-M'!P23</f>
        <v>0</v>
      </c>
    </row>
    <row r="183" spans="1:4" ht="15.75" customHeight="1">
      <c r="C183" s="33">
        <v>27</v>
      </c>
      <c r="D183" s="48">
        <f>'COG-M'!P24</f>
        <v>0</v>
      </c>
    </row>
    <row r="184" spans="1:4" ht="15.75" customHeight="1">
      <c r="A184" s="33">
        <v>114</v>
      </c>
      <c r="B184" s="33" t="s">
        <v>1443</v>
      </c>
      <c r="C184" s="33">
        <v>11</v>
      </c>
      <c r="D184" s="48">
        <f>'COG-M'!P25</f>
        <v>0</v>
      </c>
    </row>
    <row r="185" spans="1:4" ht="15.75" customHeight="1">
      <c r="C185" s="33">
        <v>12</v>
      </c>
      <c r="D185" s="48">
        <f>'COG-M'!P26</f>
        <v>0</v>
      </c>
    </row>
    <row r="186" spans="1:4" ht="15.75" customHeight="1">
      <c r="C186" s="33">
        <v>13</v>
      </c>
      <c r="D186" s="48">
        <f>'COG-M'!P27</f>
        <v>0</v>
      </c>
    </row>
    <row r="187" spans="1:4" ht="15.75" customHeight="1">
      <c r="C187" s="33">
        <v>14</v>
      </c>
      <c r="D187" s="48">
        <f>'COG-M'!P28</f>
        <v>0</v>
      </c>
    </row>
    <row r="188" spans="1:4" ht="15.75" customHeight="1">
      <c r="C188" s="33">
        <v>15</v>
      </c>
      <c r="D188" s="48">
        <f>'COG-M'!P29</f>
        <v>0</v>
      </c>
    </row>
    <row r="189" spans="1:4" ht="15.75" customHeight="1">
      <c r="C189" s="33">
        <v>16</v>
      </c>
      <c r="D189" s="48">
        <f>'COG-M'!P30</f>
        <v>0</v>
      </c>
    </row>
    <row r="190" spans="1:4" ht="15.75" customHeight="1">
      <c r="C190" s="33">
        <v>17</v>
      </c>
      <c r="D190" s="48">
        <f>'COG-M'!P31</f>
        <v>0</v>
      </c>
    </row>
    <row r="191" spans="1:4" ht="15.75" customHeight="1">
      <c r="C191" s="33">
        <v>25</v>
      </c>
      <c r="D191" s="48">
        <f>'COG-M'!P32</f>
        <v>0</v>
      </c>
    </row>
    <row r="192" spans="1:4" ht="15.75" customHeight="1">
      <c r="C192" s="33">
        <v>26</v>
      </c>
      <c r="D192" s="48">
        <f>'COG-M'!P33</f>
        <v>0</v>
      </c>
    </row>
    <row r="193" spans="1:4" ht="15.75" customHeight="1">
      <c r="C193" s="33">
        <v>27</v>
      </c>
      <c r="D193" s="48">
        <f>'COG-M'!P34</f>
        <v>0</v>
      </c>
    </row>
    <row r="194" spans="1:4" ht="15.75" customHeight="1">
      <c r="A194" s="33">
        <v>1200</v>
      </c>
      <c r="B194" s="33" t="s">
        <v>1444</v>
      </c>
      <c r="D194" s="48">
        <f>'COG-M'!P35</f>
        <v>120000</v>
      </c>
    </row>
    <row r="195" spans="1:4" ht="15.75" customHeight="1">
      <c r="A195" s="33">
        <v>121</v>
      </c>
      <c r="B195" s="33" t="s">
        <v>1445</v>
      </c>
      <c r="C195" s="33">
        <v>11</v>
      </c>
      <c r="D195" s="48">
        <f>'COG-M'!P36</f>
        <v>0</v>
      </c>
    </row>
    <row r="196" spans="1:4" ht="15.75" customHeight="1">
      <c r="C196" s="33">
        <v>12</v>
      </c>
      <c r="D196" s="48">
        <f>'COG-M'!P37</f>
        <v>0</v>
      </c>
    </row>
    <row r="197" spans="1:4" ht="15.75" customHeight="1">
      <c r="C197" s="33">
        <v>13</v>
      </c>
      <c r="D197" s="48">
        <f>'COG-M'!P38</f>
        <v>0</v>
      </c>
    </row>
    <row r="198" spans="1:4" ht="15.75" customHeight="1">
      <c r="C198" s="33">
        <v>14</v>
      </c>
      <c r="D198" s="48">
        <f>'COG-M'!P39</f>
        <v>0</v>
      </c>
    </row>
    <row r="199" spans="1:4" ht="15.75" customHeight="1">
      <c r="C199" s="33">
        <v>15</v>
      </c>
      <c r="D199" s="48">
        <f>'COG-M'!P40</f>
        <v>0</v>
      </c>
    </row>
    <row r="200" spans="1:4" ht="15.75" customHeight="1">
      <c r="C200" s="33">
        <v>16</v>
      </c>
      <c r="D200" s="48">
        <f>'COG-M'!P41</f>
        <v>0</v>
      </c>
    </row>
    <row r="201" spans="1:4" ht="15.75" customHeight="1">
      <c r="C201" s="33">
        <v>17</v>
      </c>
      <c r="D201" s="48">
        <f>'COG-M'!P42</f>
        <v>0</v>
      </c>
    </row>
    <row r="202" spans="1:4" ht="15.75" customHeight="1">
      <c r="C202" s="33">
        <v>25</v>
      </c>
      <c r="D202" s="48">
        <f>'COG-M'!P43</f>
        <v>0</v>
      </c>
    </row>
    <row r="203" spans="1:4" ht="15.75" customHeight="1">
      <c r="C203" s="33">
        <v>26</v>
      </c>
      <c r="D203" s="48">
        <f>'COG-M'!P44</f>
        <v>0</v>
      </c>
    </row>
    <row r="204" spans="1:4" ht="15.75" customHeight="1">
      <c r="C204" s="33">
        <v>27</v>
      </c>
      <c r="D204" s="48">
        <f>'COG-M'!P45</f>
        <v>0</v>
      </c>
    </row>
    <row r="205" spans="1:4" ht="15.75" customHeight="1">
      <c r="A205" s="33">
        <v>122</v>
      </c>
      <c r="B205" s="33" t="s">
        <v>1446</v>
      </c>
      <c r="C205" s="33">
        <v>11</v>
      </c>
      <c r="D205" s="48">
        <f>'COG-M'!P46</f>
        <v>0</v>
      </c>
    </row>
    <row r="206" spans="1:4" ht="15.75" customHeight="1">
      <c r="C206" s="33">
        <v>12</v>
      </c>
      <c r="D206" s="48">
        <f>'COG-M'!P47</f>
        <v>0</v>
      </c>
    </row>
    <row r="207" spans="1:4" ht="15.75" customHeight="1">
      <c r="C207" s="33">
        <v>13</v>
      </c>
      <c r="D207" s="48">
        <f>'COG-M'!P48</f>
        <v>0</v>
      </c>
    </row>
    <row r="208" spans="1:4" ht="15.75" customHeight="1">
      <c r="C208" s="33">
        <v>14</v>
      </c>
      <c r="D208" s="48">
        <f>'COG-M'!P49</f>
        <v>120000</v>
      </c>
    </row>
    <row r="209" spans="1:4" ht="15.75" customHeight="1">
      <c r="C209" s="33">
        <v>15</v>
      </c>
      <c r="D209" s="48">
        <f>'COG-M'!P50</f>
        <v>0</v>
      </c>
    </row>
    <row r="210" spans="1:4" ht="15.75" customHeight="1">
      <c r="C210" s="33">
        <v>16</v>
      </c>
      <c r="D210" s="48">
        <f>'COG-M'!P51</f>
        <v>0</v>
      </c>
    </row>
    <row r="211" spans="1:4" ht="15.75" customHeight="1">
      <c r="C211" s="33">
        <v>17</v>
      </c>
      <c r="D211" s="48">
        <f>'COG-M'!P52</f>
        <v>0</v>
      </c>
    </row>
    <row r="212" spans="1:4" ht="15.75" customHeight="1">
      <c r="C212" s="33">
        <v>25</v>
      </c>
      <c r="D212" s="48">
        <f>'COG-M'!P53</f>
        <v>0</v>
      </c>
    </row>
    <row r="213" spans="1:4" ht="15.75" customHeight="1">
      <c r="C213" s="33">
        <v>26</v>
      </c>
      <c r="D213" s="48">
        <f>'COG-M'!P54</f>
        <v>0</v>
      </c>
    </row>
    <row r="214" spans="1:4" ht="15.75" customHeight="1">
      <c r="C214" s="33">
        <v>27</v>
      </c>
      <c r="D214" s="48">
        <f>'COG-M'!P55</f>
        <v>0</v>
      </c>
    </row>
    <row r="215" spans="1:4" ht="15.75" customHeight="1">
      <c r="A215" s="33">
        <v>123</v>
      </c>
      <c r="B215" s="33" t="s">
        <v>1447</v>
      </c>
      <c r="C215" s="33">
        <v>11</v>
      </c>
      <c r="D215" s="48">
        <f>'COG-M'!P56</f>
        <v>0</v>
      </c>
    </row>
    <row r="216" spans="1:4" ht="15.75" customHeight="1">
      <c r="C216" s="33">
        <v>12</v>
      </c>
      <c r="D216" s="48">
        <f>'COG-M'!P57</f>
        <v>0</v>
      </c>
    </row>
    <row r="217" spans="1:4" ht="15.75" customHeight="1">
      <c r="C217" s="33">
        <v>13</v>
      </c>
      <c r="D217" s="48">
        <f>'COG-M'!P58</f>
        <v>0</v>
      </c>
    </row>
    <row r="218" spans="1:4" ht="15.75" customHeight="1">
      <c r="C218" s="33">
        <v>14</v>
      </c>
      <c r="D218" s="48">
        <f>'COG-M'!P59</f>
        <v>0</v>
      </c>
    </row>
    <row r="219" spans="1:4" ht="15.75" customHeight="1">
      <c r="C219" s="33">
        <v>15</v>
      </c>
      <c r="D219" s="48">
        <f>'COG-M'!P60</f>
        <v>0</v>
      </c>
    </row>
    <row r="220" spans="1:4" ht="15.75" customHeight="1">
      <c r="C220" s="33">
        <v>16</v>
      </c>
      <c r="D220" s="48">
        <f>'COG-M'!P61</f>
        <v>0</v>
      </c>
    </row>
    <row r="221" spans="1:4" ht="15.75" customHeight="1">
      <c r="C221" s="33">
        <v>17</v>
      </c>
      <c r="D221" s="48">
        <f>'COG-M'!P62</f>
        <v>0</v>
      </c>
    </row>
    <row r="222" spans="1:4" ht="15.75" customHeight="1">
      <c r="C222" s="33">
        <v>25</v>
      </c>
      <c r="D222" s="48">
        <f>'COG-M'!P63</f>
        <v>0</v>
      </c>
    </row>
    <row r="223" spans="1:4" ht="15.75" customHeight="1">
      <c r="C223" s="33">
        <v>26</v>
      </c>
      <c r="D223" s="48">
        <f>'COG-M'!P64</f>
        <v>0</v>
      </c>
    </row>
    <row r="224" spans="1:4" ht="15.75" customHeight="1">
      <c r="C224" s="33">
        <v>27</v>
      </c>
      <c r="D224" s="48">
        <f>'COG-M'!P65</f>
        <v>0</v>
      </c>
    </row>
    <row r="225" spans="1:4" ht="15.75" customHeight="1">
      <c r="A225" s="33">
        <v>124</v>
      </c>
      <c r="B225" s="33" t="s">
        <v>1448</v>
      </c>
      <c r="D225" s="48">
        <f>'COG-M'!P66</f>
        <v>0</v>
      </c>
    </row>
    <row r="226" spans="1:4" ht="15.75" customHeight="1">
      <c r="A226" s="33">
        <v>1300</v>
      </c>
      <c r="B226" s="33" t="s">
        <v>1449</v>
      </c>
      <c r="D226" s="48">
        <f>'COG-M'!P67</f>
        <v>1120800</v>
      </c>
    </row>
    <row r="227" spans="1:4" ht="15.75" customHeight="1">
      <c r="A227" s="33">
        <v>131</v>
      </c>
      <c r="B227" s="33" t="s">
        <v>1450</v>
      </c>
      <c r="C227" s="33">
        <v>11</v>
      </c>
      <c r="D227" s="48">
        <f>'COG-M'!P68</f>
        <v>0</v>
      </c>
    </row>
    <row r="228" spans="1:4" ht="15.75" customHeight="1">
      <c r="C228" s="33">
        <v>12</v>
      </c>
      <c r="D228" s="48">
        <f>'COG-M'!P69</f>
        <v>0</v>
      </c>
    </row>
    <row r="229" spans="1:4" ht="15.75" customHeight="1">
      <c r="C229" s="33">
        <v>13</v>
      </c>
      <c r="D229" s="48">
        <f>'COG-M'!P70</f>
        <v>0</v>
      </c>
    </row>
    <row r="230" spans="1:4" ht="15.75" customHeight="1">
      <c r="C230" s="33">
        <v>14</v>
      </c>
      <c r="D230" s="48">
        <f>'COG-M'!P71</f>
        <v>0</v>
      </c>
    </row>
    <row r="231" spans="1:4" ht="15.75" customHeight="1">
      <c r="C231" s="33">
        <v>15</v>
      </c>
      <c r="D231" s="48">
        <f>'COG-M'!P72</f>
        <v>0</v>
      </c>
    </row>
    <row r="232" spans="1:4" ht="15.75" customHeight="1">
      <c r="C232" s="33">
        <v>16</v>
      </c>
      <c r="D232" s="48">
        <f>'COG-M'!P73</f>
        <v>0</v>
      </c>
    </row>
    <row r="233" spans="1:4" ht="15.75" customHeight="1">
      <c r="C233" s="33">
        <v>17</v>
      </c>
      <c r="D233" s="48">
        <f>'COG-M'!P74</f>
        <v>0</v>
      </c>
    </row>
    <row r="234" spans="1:4" ht="15.75" customHeight="1">
      <c r="C234" s="33">
        <v>25</v>
      </c>
      <c r="D234" s="48">
        <f>'COG-M'!P75</f>
        <v>0</v>
      </c>
    </row>
    <row r="235" spans="1:4" ht="15.75" customHeight="1">
      <c r="C235" s="33">
        <v>26</v>
      </c>
      <c r="D235" s="48">
        <f>'COG-M'!P76</f>
        <v>0</v>
      </c>
    </row>
    <row r="236" spans="1:4" ht="15.75" customHeight="1">
      <c r="C236" s="33">
        <v>27</v>
      </c>
      <c r="D236" s="48">
        <f>'COG-M'!P77</f>
        <v>0</v>
      </c>
    </row>
    <row r="237" spans="1:4" ht="15.75" customHeight="1">
      <c r="A237" s="33">
        <v>132</v>
      </c>
      <c r="B237" s="33" t="s">
        <v>1451</v>
      </c>
      <c r="C237" s="33">
        <v>11</v>
      </c>
      <c r="D237" s="48">
        <f>'COG-M'!P78</f>
        <v>0</v>
      </c>
    </row>
    <row r="238" spans="1:4" ht="15.75" customHeight="1">
      <c r="C238" s="33">
        <v>12</v>
      </c>
      <c r="D238" s="48">
        <f>'COG-M'!P79</f>
        <v>0</v>
      </c>
    </row>
    <row r="239" spans="1:4" ht="15.75" customHeight="1">
      <c r="C239" s="33">
        <v>13</v>
      </c>
      <c r="D239" s="48">
        <f>'COG-M'!P80</f>
        <v>0</v>
      </c>
    </row>
    <row r="240" spans="1:4" ht="15.75" customHeight="1">
      <c r="C240" s="33">
        <v>14</v>
      </c>
      <c r="D240" s="48">
        <f>'COG-M'!P81</f>
        <v>1024800</v>
      </c>
    </row>
    <row r="241" spans="1:4" ht="15.75" customHeight="1">
      <c r="C241" s="33">
        <v>15</v>
      </c>
      <c r="D241" s="48">
        <f>'COG-M'!P82</f>
        <v>0</v>
      </c>
    </row>
    <row r="242" spans="1:4" ht="15.75" customHeight="1">
      <c r="C242" s="33">
        <v>16</v>
      </c>
      <c r="D242" s="48">
        <f>'COG-M'!P83</f>
        <v>0</v>
      </c>
    </row>
    <row r="243" spans="1:4" ht="15.75" customHeight="1">
      <c r="C243" s="33">
        <v>17</v>
      </c>
      <c r="D243" s="48">
        <f>'COG-M'!P84</f>
        <v>0</v>
      </c>
    </row>
    <row r="244" spans="1:4" ht="15.75" customHeight="1">
      <c r="C244" s="33">
        <v>25</v>
      </c>
      <c r="D244" s="48">
        <f>'COG-M'!P85</f>
        <v>0</v>
      </c>
    </row>
    <row r="245" spans="1:4" ht="15.75" customHeight="1">
      <c r="C245" s="33">
        <v>26</v>
      </c>
      <c r="D245" s="48">
        <f>'COG-M'!P86</f>
        <v>0</v>
      </c>
    </row>
    <row r="246" spans="1:4" ht="15.75" customHeight="1">
      <c r="C246" s="33">
        <v>27</v>
      </c>
      <c r="D246" s="48">
        <f>'COG-M'!P87</f>
        <v>0</v>
      </c>
    </row>
    <row r="247" spans="1:4" ht="15.75" customHeight="1">
      <c r="A247" s="33">
        <v>133</v>
      </c>
      <c r="B247" s="33" t="s">
        <v>1452</v>
      </c>
      <c r="C247" s="33">
        <v>11</v>
      </c>
      <c r="D247" s="48">
        <f>'COG-M'!P88</f>
        <v>0</v>
      </c>
    </row>
    <row r="248" spans="1:4" ht="15.75" customHeight="1">
      <c r="C248" s="33">
        <v>12</v>
      </c>
      <c r="D248" s="48">
        <f>'COG-M'!P89</f>
        <v>0</v>
      </c>
    </row>
    <row r="249" spans="1:4" ht="15.75" customHeight="1">
      <c r="C249" s="33">
        <v>13</v>
      </c>
      <c r="D249" s="48">
        <f>'COG-M'!P90</f>
        <v>0</v>
      </c>
    </row>
    <row r="250" spans="1:4" ht="15.75" customHeight="1">
      <c r="C250" s="33">
        <v>14</v>
      </c>
      <c r="D250" s="48">
        <f>'COG-M'!P91</f>
        <v>96000</v>
      </c>
    </row>
    <row r="251" spans="1:4" ht="15.75" customHeight="1">
      <c r="C251" s="33">
        <v>15</v>
      </c>
      <c r="D251" s="48">
        <f>'COG-M'!P92</f>
        <v>0</v>
      </c>
    </row>
    <row r="252" spans="1:4" ht="15.75" customHeight="1">
      <c r="C252" s="33">
        <v>16</v>
      </c>
      <c r="D252" s="48">
        <f>'COG-M'!P93</f>
        <v>0</v>
      </c>
    </row>
    <row r="253" spans="1:4" ht="15.75" customHeight="1">
      <c r="C253" s="33">
        <v>17</v>
      </c>
      <c r="D253" s="48">
        <f>'COG-M'!P94</f>
        <v>0</v>
      </c>
    </row>
    <row r="254" spans="1:4" ht="15.75" customHeight="1">
      <c r="C254" s="33">
        <v>25</v>
      </c>
      <c r="D254" s="48">
        <f>'COG-M'!P95</f>
        <v>0</v>
      </c>
    </row>
    <row r="255" spans="1:4" ht="15.75" customHeight="1">
      <c r="C255" s="33">
        <v>26</v>
      </c>
      <c r="D255" s="48">
        <f>'COG-M'!P96</f>
        <v>0</v>
      </c>
    </row>
    <row r="256" spans="1:4" ht="15.75" customHeight="1">
      <c r="C256" s="33">
        <v>27</v>
      </c>
      <c r="D256" s="48">
        <f>'COG-M'!P97</f>
        <v>0</v>
      </c>
    </row>
    <row r="257" spans="1:4" ht="15.75" customHeight="1">
      <c r="A257" s="33">
        <v>134</v>
      </c>
      <c r="B257" s="33" t="s">
        <v>1453</v>
      </c>
      <c r="C257" s="33">
        <v>11</v>
      </c>
      <c r="D257" s="48">
        <f>'COG-M'!P98</f>
        <v>0</v>
      </c>
    </row>
    <row r="258" spans="1:4" ht="15.75" customHeight="1">
      <c r="C258" s="33">
        <v>12</v>
      </c>
      <c r="D258" s="48">
        <f>'COG-M'!P99</f>
        <v>0</v>
      </c>
    </row>
    <row r="259" spans="1:4" ht="15.75" customHeight="1">
      <c r="C259" s="33">
        <v>13</v>
      </c>
      <c r="D259" s="48">
        <f>'COG-M'!P100</f>
        <v>0</v>
      </c>
    </row>
    <row r="260" spans="1:4" ht="15.75" customHeight="1">
      <c r="C260" s="33">
        <v>14</v>
      </c>
      <c r="D260" s="48">
        <f>'COG-M'!P101</f>
        <v>0</v>
      </c>
    </row>
    <row r="261" spans="1:4" ht="15.75" customHeight="1">
      <c r="C261" s="33">
        <v>15</v>
      </c>
      <c r="D261" s="48">
        <f>'COG-M'!P102</f>
        <v>0</v>
      </c>
    </row>
    <row r="262" spans="1:4" ht="15.75" customHeight="1">
      <c r="C262" s="33">
        <v>16</v>
      </c>
      <c r="D262" s="48">
        <f>'COG-M'!P103</f>
        <v>0</v>
      </c>
    </row>
    <row r="263" spans="1:4" ht="15.75" customHeight="1">
      <c r="C263" s="33">
        <v>17</v>
      </c>
      <c r="D263" s="48">
        <f>'COG-M'!P104</f>
        <v>0</v>
      </c>
    </row>
    <row r="264" spans="1:4" ht="15.75" customHeight="1">
      <c r="C264" s="33">
        <v>25</v>
      </c>
      <c r="D264" s="48">
        <f>'COG-M'!P105</f>
        <v>0</v>
      </c>
    </row>
    <row r="265" spans="1:4" ht="15.75" customHeight="1">
      <c r="C265" s="33">
        <v>26</v>
      </c>
      <c r="D265" s="48">
        <f>'COG-M'!P106</f>
        <v>0</v>
      </c>
    </row>
    <row r="266" spans="1:4" ht="15.75" customHeight="1">
      <c r="C266" s="33">
        <v>27</v>
      </c>
      <c r="D266" s="48">
        <f>'COG-M'!P107</f>
        <v>0</v>
      </c>
    </row>
    <row r="267" spans="1:4" ht="15.75" customHeight="1">
      <c r="A267" s="33">
        <v>135</v>
      </c>
      <c r="B267" s="33" t="s">
        <v>1454</v>
      </c>
      <c r="D267" s="48">
        <f>'COG-M'!P108</f>
        <v>0</v>
      </c>
    </row>
    <row r="268" spans="1:4" ht="15.75" customHeight="1">
      <c r="A268" s="33">
        <v>136</v>
      </c>
      <c r="B268" s="33" t="s">
        <v>1455</v>
      </c>
      <c r="D268" s="48">
        <f>'COG-M'!P109</f>
        <v>0</v>
      </c>
    </row>
    <row r="269" spans="1:4" ht="15.75" customHeight="1">
      <c r="A269" s="33">
        <v>137</v>
      </c>
      <c r="B269" s="33" t="s">
        <v>1456</v>
      </c>
      <c r="C269" s="33">
        <v>11</v>
      </c>
      <c r="D269" s="48">
        <f>'COG-M'!P110</f>
        <v>0</v>
      </c>
    </row>
    <row r="270" spans="1:4" ht="15.75" customHeight="1">
      <c r="C270" s="33">
        <v>12</v>
      </c>
      <c r="D270" s="48">
        <f>'COG-M'!P111</f>
        <v>0</v>
      </c>
    </row>
    <row r="271" spans="1:4" ht="15.75" customHeight="1">
      <c r="C271" s="33">
        <v>13</v>
      </c>
      <c r="D271" s="48">
        <f>'COG-M'!P112</f>
        <v>0</v>
      </c>
    </row>
    <row r="272" spans="1:4" ht="15.75" customHeight="1">
      <c r="C272" s="33">
        <v>14</v>
      </c>
      <c r="D272" s="48">
        <f>'COG-M'!P113</f>
        <v>0</v>
      </c>
    </row>
    <row r="273" spans="1:4" ht="15.75" customHeight="1">
      <c r="C273" s="33">
        <v>15</v>
      </c>
      <c r="D273" s="48">
        <f>'COG-M'!P114</f>
        <v>0</v>
      </c>
    </row>
    <row r="274" spans="1:4" ht="15.75" customHeight="1">
      <c r="C274" s="33">
        <v>16</v>
      </c>
      <c r="D274" s="48">
        <f>'COG-M'!P115</f>
        <v>0</v>
      </c>
    </row>
    <row r="275" spans="1:4" ht="15.75" customHeight="1">
      <c r="C275" s="33">
        <v>17</v>
      </c>
      <c r="D275" s="48">
        <f>'COG-M'!P116</f>
        <v>0</v>
      </c>
    </row>
    <row r="276" spans="1:4" ht="15.75" customHeight="1">
      <c r="C276" s="33">
        <v>25</v>
      </c>
      <c r="D276" s="48">
        <f>'COG-M'!P117</f>
        <v>0</v>
      </c>
    </row>
    <row r="277" spans="1:4" ht="15.75" customHeight="1">
      <c r="C277" s="33">
        <v>26</v>
      </c>
      <c r="D277" s="48">
        <f>'COG-M'!P118</f>
        <v>0</v>
      </c>
    </row>
    <row r="278" spans="1:4" ht="15.75" customHeight="1">
      <c r="C278" s="33">
        <v>27</v>
      </c>
      <c r="D278" s="48">
        <f>'COG-M'!P119</f>
        <v>0</v>
      </c>
    </row>
    <row r="279" spans="1:4" ht="15.75" customHeight="1">
      <c r="A279" s="33">
        <v>138</v>
      </c>
      <c r="B279" s="33" t="s">
        <v>1457</v>
      </c>
      <c r="C279" s="33">
        <v>11</v>
      </c>
      <c r="D279" s="48">
        <f>'COG-M'!P120</f>
        <v>0</v>
      </c>
    </row>
    <row r="280" spans="1:4" ht="15.75" customHeight="1">
      <c r="C280" s="33">
        <v>12</v>
      </c>
      <c r="D280" s="48">
        <f>'COG-M'!P121</f>
        <v>0</v>
      </c>
    </row>
    <row r="281" spans="1:4" ht="15.75" customHeight="1">
      <c r="C281" s="33">
        <v>13</v>
      </c>
      <c r="D281" s="48">
        <f>'COG-M'!P122</f>
        <v>0</v>
      </c>
    </row>
    <row r="282" spans="1:4" ht="15.75" customHeight="1">
      <c r="C282" s="33">
        <v>14</v>
      </c>
      <c r="D282" s="48">
        <f>'COG-M'!P123</f>
        <v>0</v>
      </c>
    </row>
    <row r="283" spans="1:4" ht="15.75" customHeight="1">
      <c r="C283" s="33">
        <v>15</v>
      </c>
      <c r="D283" s="48">
        <f>'COG-M'!P124</f>
        <v>0</v>
      </c>
    </row>
    <row r="284" spans="1:4" ht="15.75" customHeight="1">
      <c r="C284" s="33">
        <v>16</v>
      </c>
      <c r="D284" s="48">
        <f>'COG-M'!P125</f>
        <v>0</v>
      </c>
    </row>
    <row r="285" spans="1:4" ht="15.75" customHeight="1">
      <c r="C285" s="33">
        <v>17</v>
      </c>
      <c r="D285" s="48">
        <f>'COG-M'!P126</f>
        <v>0</v>
      </c>
    </row>
    <row r="286" spans="1:4" ht="15.75" customHeight="1">
      <c r="C286" s="33">
        <v>25</v>
      </c>
      <c r="D286" s="48">
        <f>'COG-M'!P127</f>
        <v>0</v>
      </c>
    </row>
    <row r="287" spans="1:4" ht="15.75" customHeight="1">
      <c r="C287" s="33">
        <v>26</v>
      </c>
      <c r="D287" s="48">
        <f>'COG-M'!P128</f>
        <v>0</v>
      </c>
    </row>
    <row r="288" spans="1:4" ht="15.75" customHeight="1">
      <c r="C288" s="33">
        <v>27</v>
      </c>
      <c r="D288" s="48">
        <f>'COG-M'!P129</f>
        <v>0</v>
      </c>
    </row>
    <row r="289" spans="1:4" ht="15.75" customHeight="1">
      <c r="A289" s="33">
        <v>1400</v>
      </c>
      <c r="B289" s="33" t="s">
        <v>1458</v>
      </c>
      <c r="D289" s="48">
        <f>'COG-M'!P130</f>
        <v>720000</v>
      </c>
    </row>
    <row r="290" spans="1:4" ht="15.75" customHeight="1">
      <c r="A290" s="33">
        <v>141</v>
      </c>
      <c r="B290" s="33" t="s">
        <v>1459</v>
      </c>
      <c r="C290" s="33">
        <v>11</v>
      </c>
      <c r="D290" s="48">
        <f>'COG-M'!P131</f>
        <v>0</v>
      </c>
    </row>
    <row r="291" spans="1:4" ht="15.75" customHeight="1">
      <c r="C291" s="33">
        <v>12</v>
      </c>
      <c r="D291" s="48">
        <f>'COG-M'!P132</f>
        <v>0</v>
      </c>
    </row>
    <row r="292" spans="1:4" ht="15.75" customHeight="1">
      <c r="C292" s="33">
        <v>13</v>
      </c>
      <c r="D292" s="48">
        <f>'COG-M'!P133</f>
        <v>0</v>
      </c>
    </row>
    <row r="293" spans="1:4" ht="15.75" customHeight="1">
      <c r="C293" s="33">
        <v>14</v>
      </c>
      <c r="D293" s="48">
        <f>'COG-M'!P134</f>
        <v>720000</v>
      </c>
    </row>
    <row r="294" spans="1:4" ht="15.75" customHeight="1">
      <c r="C294" s="33">
        <v>15</v>
      </c>
      <c r="D294" s="48">
        <f>'COG-M'!P135</f>
        <v>0</v>
      </c>
    </row>
    <row r="295" spans="1:4" ht="15.75" customHeight="1">
      <c r="C295" s="33">
        <v>16</v>
      </c>
      <c r="D295" s="48">
        <f>'COG-M'!P136</f>
        <v>0</v>
      </c>
    </row>
    <row r="296" spans="1:4" ht="15.75" customHeight="1">
      <c r="C296" s="33">
        <v>17</v>
      </c>
      <c r="D296" s="48">
        <f>'COG-M'!P137</f>
        <v>0</v>
      </c>
    </row>
    <row r="297" spans="1:4" ht="15.75" customHeight="1">
      <c r="C297" s="33">
        <v>25</v>
      </c>
      <c r="D297" s="48">
        <f>'COG-M'!P138</f>
        <v>0</v>
      </c>
    </row>
    <row r="298" spans="1:4" ht="15.75" customHeight="1">
      <c r="C298" s="33">
        <v>26</v>
      </c>
      <c r="D298" s="48">
        <f>'COG-M'!P139</f>
        <v>0</v>
      </c>
    </row>
    <row r="299" spans="1:4" ht="15.75" customHeight="1">
      <c r="C299" s="33">
        <v>27</v>
      </c>
      <c r="D299" s="48">
        <f>'COG-M'!P140</f>
        <v>0</v>
      </c>
    </row>
    <row r="300" spans="1:4" ht="15.75" customHeight="1">
      <c r="A300" s="33">
        <v>142</v>
      </c>
      <c r="B300" s="33" t="s">
        <v>1460</v>
      </c>
      <c r="C300" s="33">
        <v>11</v>
      </c>
      <c r="D300" s="48">
        <f>'COG-M'!P141</f>
        <v>0</v>
      </c>
    </row>
    <row r="301" spans="1:4" ht="15.75" customHeight="1">
      <c r="C301" s="33">
        <v>12</v>
      </c>
      <c r="D301" s="48">
        <f>'COG-M'!P142</f>
        <v>0</v>
      </c>
    </row>
    <row r="302" spans="1:4" ht="15.75" customHeight="1">
      <c r="C302" s="33">
        <v>13</v>
      </c>
      <c r="D302" s="48">
        <f>'COG-M'!P143</f>
        <v>0</v>
      </c>
    </row>
    <row r="303" spans="1:4" ht="15.75" customHeight="1">
      <c r="C303" s="33">
        <v>14</v>
      </c>
      <c r="D303" s="48">
        <f>'COG-M'!P144</f>
        <v>0</v>
      </c>
    </row>
    <row r="304" spans="1:4" ht="15.75" customHeight="1">
      <c r="C304" s="33">
        <v>15</v>
      </c>
      <c r="D304" s="48">
        <f>'COG-M'!P145</f>
        <v>0</v>
      </c>
    </row>
    <row r="305" spans="1:4" ht="15.75" customHeight="1">
      <c r="C305" s="33">
        <v>16</v>
      </c>
      <c r="D305" s="48">
        <f>'COG-M'!P146</f>
        <v>0</v>
      </c>
    </row>
    <row r="306" spans="1:4" ht="15.75" customHeight="1">
      <c r="C306" s="33">
        <v>17</v>
      </c>
      <c r="D306" s="48">
        <f>'COG-M'!P147</f>
        <v>0</v>
      </c>
    </row>
    <row r="307" spans="1:4" ht="15.75" customHeight="1">
      <c r="C307" s="33">
        <v>25</v>
      </c>
      <c r="D307" s="48">
        <f>'COG-M'!P148</f>
        <v>0</v>
      </c>
    </row>
    <row r="308" spans="1:4" ht="15.75" customHeight="1">
      <c r="C308" s="33">
        <v>26</v>
      </c>
      <c r="D308" s="48">
        <f>'COG-M'!P149</f>
        <v>0</v>
      </c>
    </row>
    <row r="309" spans="1:4" ht="15.75" customHeight="1">
      <c r="C309" s="33">
        <v>27</v>
      </c>
      <c r="D309" s="48">
        <f>'COG-M'!P150</f>
        <v>0</v>
      </c>
    </row>
    <row r="310" spans="1:4" ht="15.75" customHeight="1">
      <c r="A310" s="33">
        <v>143</v>
      </c>
      <c r="B310" s="33" t="s">
        <v>1461</v>
      </c>
      <c r="C310" s="33">
        <v>11</v>
      </c>
      <c r="D310" s="48">
        <f>'COG-M'!P151</f>
        <v>0</v>
      </c>
    </row>
    <row r="311" spans="1:4" ht="15.75" customHeight="1">
      <c r="C311" s="33">
        <v>12</v>
      </c>
      <c r="D311" s="48">
        <f>'COG-M'!P152</f>
        <v>0</v>
      </c>
    </row>
    <row r="312" spans="1:4" ht="15.75" customHeight="1">
      <c r="C312" s="33">
        <v>13</v>
      </c>
      <c r="D312" s="48">
        <f>'COG-M'!P153</f>
        <v>0</v>
      </c>
    </row>
    <row r="313" spans="1:4" ht="15.75" customHeight="1">
      <c r="C313" s="33">
        <v>14</v>
      </c>
      <c r="D313" s="48">
        <f>'COG-M'!P154</f>
        <v>0</v>
      </c>
    </row>
    <row r="314" spans="1:4" ht="15.75" customHeight="1">
      <c r="C314" s="33">
        <v>15</v>
      </c>
      <c r="D314" s="48">
        <f>'COG-M'!P155</f>
        <v>0</v>
      </c>
    </row>
    <row r="315" spans="1:4" ht="15.75" customHeight="1">
      <c r="C315" s="33">
        <v>16</v>
      </c>
      <c r="D315" s="48">
        <f>'COG-M'!P156</f>
        <v>0</v>
      </c>
    </row>
    <row r="316" spans="1:4" ht="15.75" customHeight="1">
      <c r="C316" s="33">
        <v>17</v>
      </c>
      <c r="D316" s="48">
        <f>'COG-M'!P157</f>
        <v>0</v>
      </c>
    </row>
    <row r="317" spans="1:4" ht="15.75" customHeight="1">
      <c r="C317" s="33">
        <v>25</v>
      </c>
      <c r="D317" s="48">
        <f>'COG-M'!P158</f>
        <v>0</v>
      </c>
    </row>
    <row r="318" spans="1:4" ht="15.75" customHeight="1">
      <c r="C318" s="33">
        <v>26</v>
      </c>
      <c r="D318" s="48">
        <f>'COG-M'!P159</f>
        <v>0</v>
      </c>
    </row>
    <row r="319" spans="1:4" ht="15.75" customHeight="1">
      <c r="C319" s="33">
        <v>27</v>
      </c>
      <c r="D319" s="48">
        <f>'COG-M'!P160</f>
        <v>0</v>
      </c>
    </row>
    <row r="320" spans="1:4" ht="15.75" customHeight="1">
      <c r="A320" s="33">
        <v>144</v>
      </c>
      <c r="B320" s="33" t="s">
        <v>1462</v>
      </c>
      <c r="C320" s="33">
        <v>11</v>
      </c>
      <c r="D320" s="48">
        <f>'COG-M'!P161</f>
        <v>0</v>
      </c>
    </row>
    <row r="321" spans="1:4" ht="15.75" customHeight="1">
      <c r="C321" s="33">
        <v>12</v>
      </c>
      <c r="D321" s="48">
        <f>'COG-M'!P162</f>
        <v>0</v>
      </c>
    </row>
    <row r="322" spans="1:4" ht="15.75" customHeight="1">
      <c r="C322" s="33">
        <v>13</v>
      </c>
      <c r="D322" s="48">
        <f>'COG-M'!P163</f>
        <v>0</v>
      </c>
    </row>
    <row r="323" spans="1:4" ht="15.75" customHeight="1">
      <c r="C323" s="33">
        <v>14</v>
      </c>
      <c r="D323" s="48">
        <f>'COG-M'!P164</f>
        <v>0</v>
      </c>
    </row>
    <row r="324" spans="1:4" ht="15.75" customHeight="1">
      <c r="C324" s="33">
        <v>15</v>
      </c>
      <c r="D324" s="48">
        <f>'COG-M'!P165</f>
        <v>0</v>
      </c>
    </row>
    <row r="325" spans="1:4" ht="15.75" customHeight="1">
      <c r="C325" s="33">
        <v>16</v>
      </c>
      <c r="D325" s="48">
        <f>'COG-M'!P166</f>
        <v>0</v>
      </c>
    </row>
    <row r="326" spans="1:4" ht="15.75" customHeight="1">
      <c r="C326" s="33">
        <v>17</v>
      </c>
      <c r="D326" s="48">
        <f>'COG-M'!P167</f>
        <v>0</v>
      </c>
    </row>
    <row r="327" spans="1:4" ht="15.75" customHeight="1">
      <c r="C327" s="33">
        <v>25</v>
      </c>
      <c r="D327" s="48">
        <f>'COG-M'!P168</f>
        <v>0</v>
      </c>
    </row>
    <row r="328" spans="1:4" ht="15.75" customHeight="1">
      <c r="C328" s="33">
        <v>26</v>
      </c>
      <c r="D328" s="48">
        <f>'COG-M'!P169</f>
        <v>0</v>
      </c>
    </row>
    <row r="329" spans="1:4" ht="15.75" customHeight="1">
      <c r="C329" s="33">
        <v>27</v>
      </c>
      <c r="D329" s="48">
        <f>'COG-M'!P170</f>
        <v>0</v>
      </c>
    </row>
    <row r="330" spans="1:4" ht="15.75" customHeight="1">
      <c r="A330" s="33">
        <v>1500</v>
      </c>
      <c r="B330" s="33" t="s">
        <v>1463</v>
      </c>
      <c r="D330" s="48">
        <f>'COG-M'!P171</f>
        <v>200000.03999999992</v>
      </c>
    </row>
    <row r="331" spans="1:4" ht="15.75" customHeight="1">
      <c r="A331" s="33">
        <v>151</v>
      </c>
      <c r="B331" s="33" t="s">
        <v>1464</v>
      </c>
      <c r="C331" s="33">
        <v>11</v>
      </c>
      <c r="D331" s="48">
        <f>'COG-M'!P172</f>
        <v>0</v>
      </c>
    </row>
    <row r="332" spans="1:4" ht="15.75" customHeight="1">
      <c r="C332" s="33">
        <v>12</v>
      </c>
      <c r="D332" s="48">
        <f>'COG-M'!P173</f>
        <v>0</v>
      </c>
    </row>
    <row r="333" spans="1:4" ht="15.75" customHeight="1">
      <c r="C333" s="33">
        <v>13</v>
      </c>
      <c r="D333" s="48">
        <f>'COG-M'!P174</f>
        <v>0</v>
      </c>
    </row>
    <row r="334" spans="1:4" ht="15.75" customHeight="1">
      <c r="C334" s="33">
        <v>14</v>
      </c>
      <c r="D334" s="48">
        <f>'COG-M'!P175</f>
        <v>0</v>
      </c>
    </row>
    <row r="335" spans="1:4" ht="15.75" customHeight="1">
      <c r="C335" s="33">
        <v>15</v>
      </c>
      <c r="D335" s="48">
        <f>'COG-M'!P176</f>
        <v>0</v>
      </c>
    </row>
    <row r="336" spans="1:4" ht="15.75" customHeight="1">
      <c r="C336" s="33">
        <v>16</v>
      </c>
      <c r="D336" s="48">
        <f>'COG-M'!P177</f>
        <v>0</v>
      </c>
    </row>
    <row r="337" spans="1:4" ht="15.75" customHeight="1">
      <c r="C337" s="33">
        <v>17</v>
      </c>
      <c r="D337" s="48">
        <f>'COG-M'!P178</f>
        <v>0</v>
      </c>
    </row>
    <row r="338" spans="1:4" ht="15.75" customHeight="1">
      <c r="C338" s="33">
        <v>25</v>
      </c>
      <c r="D338" s="48">
        <f>'COG-M'!P179</f>
        <v>0</v>
      </c>
    </row>
    <row r="339" spans="1:4" ht="15.75" customHeight="1">
      <c r="C339" s="33">
        <v>26</v>
      </c>
      <c r="D339" s="48">
        <f>'COG-M'!P180</f>
        <v>0</v>
      </c>
    </row>
    <row r="340" spans="1:4" ht="15.75" customHeight="1">
      <c r="C340" s="33">
        <v>27</v>
      </c>
      <c r="D340" s="48">
        <f>'COG-M'!P181</f>
        <v>0</v>
      </c>
    </row>
    <row r="341" spans="1:4" ht="15.75" customHeight="1">
      <c r="A341" s="33">
        <v>152</v>
      </c>
      <c r="B341" s="33" t="s">
        <v>1465</v>
      </c>
      <c r="C341" s="33">
        <v>11</v>
      </c>
      <c r="D341" s="48">
        <f>'COG-M'!P182</f>
        <v>0</v>
      </c>
    </row>
    <row r="342" spans="1:4" ht="15.75" customHeight="1">
      <c r="C342" s="33">
        <v>12</v>
      </c>
      <c r="D342" s="48">
        <f>'COG-M'!P183</f>
        <v>0</v>
      </c>
    </row>
    <row r="343" spans="1:4" ht="15.75" customHeight="1">
      <c r="C343" s="33">
        <v>13</v>
      </c>
      <c r="D343" s="48">
        <f>'COG-M'!P184</f>
        <v>0</v>
      </c>
    </row>
    <row r="344" spans="1:4" ht="15.75" customHeight="1">
      <c r="C344" s="33">
        <v>14</v>
      </c>
      <c r="D344" s="48">
        <f>'COG-M'!P185</f>
        <v>200000.03999999992</v>
      </c>
    </row>
    <row r="345" spans="1:4" ht="15.75" customHeight="1">
      <c r="C345" s="33">
        <v>15</v>
      </c>
      <c r="D345" s="48">
        <f>'COG-M'!P186</f>
        <v>0</v>
      </c>
    </row>
    <row r="346" spans="1:4" ht="15.75" customHeight="1">
      <c r="C346" s="33">
        <v>16</v>
      </c>
      <c r="D346" s="48">
        <f>'COG-M'!P187</f>
        <v>0</v>
      </c>
    </row>
    <row r="347" spans="1:4" ht="15.75" customHeight="1">
      <c r="C347" s="33">
        <v>17</v>
      </c>
      <c r="D347" s="48">
        <f>'COG-M'!P188</f>
        <v>0</v>
      </c>
    </row>
    <row r="348" spans="1:4" ht="15.75" customHeight="1">
      <c r="C348" s="33">
        <v>25</v>
      </c>
      <c r="D348" s="48">
        <f>'COG-M'!P189</f>
        <v>0</v>
      </c>
    </row>
    <row r="349" spans="1:4" ht="15.75" customHeight="1">
      <c r="C349" s="33">
        <v>26</v>
      </c>
      <c r="D349" s="48">
        <f>'COG-M'!P190</f>
        <v>0</v>
      </c>
    </row>
    <row r="350" spans="1:4" ht="15.75" customHeight="1">
      <c r="C350" s="33">
        <v>27</v>
      </c>
      <c r="D350" s="48">
        <f>'COG-M'!P191</f>
        <v>0</v>
      </c>
    </row>
    <row r="351" spans="1:4" ht="15.75" customHeight="1">
      <c r="A351" s="33">
        <v>153</v>
      </c>
      <c r="B351" s="33" t="s">
        <v>1466</v>
      </c>
      <c r="C351" s="33">
        <v>11</v>
      </c>
      <c r="D351" s="48">
        <f>'COG-M'!P192</f>
        <v>0</v>
      </c>
    </row>
    <row r="352" spans="1:4" ht="15.75" customHeight="1">
      <c r="C352" s="33">
        <v>12</v>
      </c>
      <c r="D352" s="48">
        <f>'COG-M'!P193</f>
        <v>0</v>
      </c>
    </row>
    <row r="353" spans="1:4" ht="15.75" customHeight="1">
      <c r="C353" s="33">
        <v>13</v>
      </c>
      <c r="D353" s="48">
        <f>'COG-M'!P194</f>
        <v>0</v>
      </c>
    </row>
    <row r="354" spans="1:4" ht="15.75" customHeight="1">
      <c r="C354" s="33">
        <v>14</v>
      </c>
      <c r="D354" s="48">
        <f>'COG-M'!P195</f>
        <v>0</v>
      </c>
    </row>
    <row r="355" spans="1:4" ht="15.75" customHeight="1">
      <c r="C355" s="33">
        <v>15</v>
      </c>
      <c r="D355" s="48">
        <f>'COG-M'!P196</f>
        <v>0</v>
      </c>
    </row>
    <row r="356" spans="1:4" ht="15.75" customHeight="1">
      <c r="C356" s="33">
        <v>16</v>
      </c>
      <c r="D356" s="48">
        <f>'COG-M'!P197</f>
        <v>0</v>
      </c>
    </row>
    <row r="357" spans="1:4" ht="15.75" customHeight="1">
      <c r="C357" s="33">
        <v>17</v>
      </c>
      <c r="D357" s="48">
        <f>'COG-M'!P198</f>
        <v>0</v>
      </c>
    </row>
    <row r="358" spans="1:4" ht="15.75" customHeight="1">
      <c r="C358" s="33">
        <v>25</v>
      </c>
      <c r="D358" s="48">
        <f>'COG-M'!P199</f>
        <v>0</v>
      </c>
    </row>
    <row r="359" spans="1:4" ht="15.75" customHeight="1">
      <c r="C359" s="33">
        <v>26</v>
      </c>
      <c r="D359" s="48">
        <f>'COG-M'!P200</f>
        <v>0</v>
      </c>
    </row>
    <row r="360" spans="1:4" ht="15.75" customHeight="1">
      <c r="C360" s="33">
        <v>27</v>
      </c>
      <c r="D360" s="48">
        <f>'COG-M'!P201</f>
        <v>0</v>
      </c>
    </row>
    <row r="361" spans="1:4" ht="15.75" customHeight="1">
      <c r="A361" s="33">
        <v>154</v>
      </c>
      <c r="B361" s="33" t="s">
        <v>1467</v>
      </c>
      <c r="C361" s="33">
        <v>11</v>
      </c>
      <c r="D361" s="48">
        <f>'COG-M'!P202</f>
        <v>0</v>
      </c>
    </row>
    <row r="362" spans="1:4" ht="15.75" customHeight="1">
      <c r="C362" s="33">
        <v>12</v>
      </c>
      <c r="D362" s="48">
        <f>'COG-M'!P203</f>
        <v>0</v>
      </c>
    </row>
    <row r="363" spans="1:4" ht="15.75" customHeight="1">
      <c r="C363" s="33">
        <v>13</v>
      </c>
      <c r="D363" s="48">
        <f>'COG-M'!P204</f>
        <v>0</v>
      </c>
    </row>
    <row r="364" spans="1:4" ht="15.75" customHeight="1">
      <c r="C364" s="33">
        <v>14</v>
      </c>
      <c r="D364" s="48">
        <f>'COG-M'!P205</f>
        <v>0</v>
      </c>
    </row>
    <row r="365" spans="1:4" ht="15.75" customHeight="1">
      <c r="C365" s="33">
        <v>15</v>
      </c>
      <c r="D365" s="48">
        <f>'COG-M'!P206</f>
        <v>0</v>
      </c>
    </row>
    <row r="366" spans="1:4" ht="15.75" customHeight="1">
      <c r="C366" s="33">
        <v>16</v>
      </c>
      <c r="D366" s="48">
        <f>'COG-M'!P207</f>
        <v>0</v>
      </c>
    </row>
    <row r="367" spans="1:4" ht="15.75" customHeight="1">
      <c r="C367" s="33">
        <v>17</v>
      </c>
      <c r="D367" s="48">
        <f>'COG-M'!P208</f>
        <v>0</v>
      </c>
    </row>
    <row r="368" spans="1:4" ht="15.75" customHeight="1">
      <c r="C368" s="33">
        <v>25</v>
      </c>
      <c r="D368" s="48">
        <f>'COG-M'!P209</f>
        <v>0</v>
      </c>
    </row>
    <row r="369" spans="1:4" ht="15.75" customHeight="1">
      <c r="C369" s="33">
        <v>26</v>
      </c>
      <c r="D369" s="48">
        <f>'COG-M'!P210</f>
        <v>0</v>
      </c>
    </row>
    <row r="370" spans="1:4" ht="15.75" customHeight="1">
      <c r="C370" s="33">
        <v>27</v>
      </c>
      <c r="D370" s="48">
        <f>'COG-M'!P211</f>
        <v>0</v>
      </c>
    </row>
    <row r="371" spans="1:4" ht="15.75" customHeight="1">
      <c r="A371" s="33">
        <v>155</v>
      </c>
      <c r="B371" s="33" t="s">
        <v>1468</v>
      </c>
      <c r="C371" s="33">
        <v>11</v>
      </c>
      <c r="D371" s="48">
        <f>'COG-M'!P212</f>
        <v>0</v>
      </c>
    </row>
    <row r="372" spans="1:4" ht="15.75" customHeight="1">
      <c r="C372" s="33">
        <v>12</v>
      </c>
      <c r="D372" s="48">
        <f>'COG-M'!P213</f>
        <v>0</v>
      </c>
    </row>
    <row r="373" spans="1:4" ht="15.75" customHeight="1">
      <c r="C373" s="33">
        <v>13</v>
      </c>
      <c r="D373" s="48">
        <f>'COG-M'!P214</f>
        <v>0</v>
      </c>
    </row>
    <row r="374" spans="1:4" ht="15.75" customHeight="1">
      <c r="C374" s="33">
        <v>14</v>
      </c>
      <c r="D374" s="48">
        <f>'COG-M'!P215</f>
        <v>0</v>
      </c>
    </row>
    <row r="375" spans="1:4" ht="15.75" customHeight="1">
      <c r="C375" s="33">
        <v>15</v>
      </c>
      <c r="D375" s="48">
        <f>'COG-M'!P216</f>
        <v>0</v>
      </c>
    </row>
    <row r="376" spans="1:4" ht="15.75" customHeight="1">
      <c r="C376" s="33">
        <v>16</v>
      </c>
      <c r="D376" s="48">
        <f>'COG-M'!P217</f>
        <v>0</v>
      </c>
    </row>
    <row r="377" spans="1:4" ht="15.75" customHeight="1">
      <c r="C377" s="33">
        <v>17</v>
      </c>
      <c r="D377" s="48">
        <f>'COG-M'!P218</f>
        <v>0</v>
      </c>
    </row>
    <row r="378" spans="1:4" ht="15.75" customHeight="1">
      <c r="C378" s="33">
        <v>25</v>
      </c>
      <c r="D378" s="48">
        <f>'COG-M'!P219</f>
        <v>0</v>
      </c>
    </row>
    <row r="379" spans="1:4" ht="15.75" customHeight="1">
      <c r="C379" s="33">
        <v>26</v>
      </c>
      <c r="D379" s="48">
        <f>'COG-M'!P220</f>
        <v>0</v>
      </c>
    </row>
    <row r="380" spans="1:4" ht="15.75" customHeight="1">
      <c r="C380" s="33">
        <v>27</v>
      </c>
      <c r="D380" s="48">
        <f>'COG-M'!P221</f>
        <v>0</v>
      </c>
    </row>
    <row r="381" spans="1:4" ht="15.75" customHeight="1">
      <c r="A381" s="33">
        <v>159</v>
      </c>
      <c r="B381" s="33" t="s">
        <v>1469</v>
      </c>
      <c r="C381" s="33">
        <v>11</v>
      </c>
      <c r="D381" s="48">
        <f>'COG-M'!P222</f>
        <v>0</v>
      </c>
    </row>
    <row r="382" spans="1:4" ht="15.75" customHeight="1">
      <c r="C382" s="33">
        <v>12</v>
      </c>
      <c r="D382" s="48">
        <f>'COG-M'!P223</f>
        <v>0</v>
      </c>
    </row>
    <row r="383" spans="1:4" ht="15.75" customHeight="1">
      <c r="C383" s="33">
        <v>13</v>
      </c>
      <c r="D383" s="48">
        <f>'COG-M'!P224</f>
        <v>0</v>
      </c>
    </row>
    <row r="384" spans="1:4" ht="15.75" customHeight="1">
      <c r="C384" s="33">
        <v>14</v>
      </c>
      <c r="D384" s="48">
        <f>'COG-M'!P225</f>
        <v>0</v>
      </c>
    </row>
    <row r="385" spans="1:4" ht="15.75" customHeight="1">
      <c r="C385" s="33">
        <v>15</v>
      </c>
      <c r="D385" s="48">
        <f>'COG-M'!P226</f>
        <v>0</v>
      </c>
    </row>
    <row r="386" spans="1:4" ht="15.75" customHeight="1">
      <c r="C386" s="33">
        <v>16</v>
      </c>
      <c r="D386" s="48">
        <f>'COG-M'!P227</f>
        <v>0</v>
      </c>
    </row>
    <row r="387" spans="1:4" ht="15.75" customHeight="1">
      <c r="C387" s="33">
        <v>17</v>
      </c>
      <c r="D387" s="48">
        <f>'COG-M'!P228</f>
        <v>0</v>
      </c>
    </row>
    <row r="388" spans="1:4" ht="15.75" customHeight="1">
      <c r="C388" s="33">
        <v>25</v>
      </c>
      <c r="D388" s="48">
        <f>'COG-M'!P229</f>
        <v>0</v>
      </c>
    </row>
    <row r="389" spans="1:4" ht="15.75" customHeight="1">
      <c r="C389" s="33">
        <v>26</v>
      </c>
      <c r="D389" s="48">
        <f>'COG-M'!P230</f>
        <v>0</v>
      </c>
    </row>
    <row r="390" spans="1:4" ht="15.75" customHeight="1">
      <c r="C390" s="33">
        <v>27</v>
      </c>
      <c r="D390" s="48">
        <f>'COG-M'!P231</f>
        <v>0</v>
      </c>
    </row>
    <row r="391" spans="1:4" ht="15.75" customHeight="1">
      <c r="A391" s="33">
        <v>1600</v>
      </c>
      <c r="B391" s="33" t="s">
        <v>1470</v>
      </c>
      <c r="D391" s="48">
        <f>'COG-M'!P232</f>
        <v>0</v>
      </c>
    </row>
    <row r="392" spans="1:4" ht="15.75" customHeight="1">
      <c r="A392" s="33">
        <v>161</v>
      </c>
      <c r="B392" s="33" t="s">
        <v>1471</v>
      </c>
      <c r="C392" s="33">
        <v>11</v>
      </c>
      <c r="D392" s="48">
        <f>'COG-M'!P233</f>
        <v>0</v>
      </c>
    </row>
    <row r="393" spans="1:4" ht="15.75" customHeight="1">
      <c r="C393" s="33">
        <v>12</v>
      </c>
      <c r="D393" s="48">
        <f>'COG-M'!P234</f>
        <v>0</v>
      </c>
    </row>
    <row r="394" spans="1:4" ht="15.75" customHeight="1">
      <c r="C394" s="33">
        <v>13</v>
      </c>
      <c r="D394" s="48">
        <f>'COG-M'!P235</f>
        <v>0</v>
      </c>
    </row>
    <row r="395" spans="1:4" ht="15.75" customHeight="1">
      <c r="C395" s="33">
        <v>14</v>
      </c>
      <c r="D395" s="48">
        <f>'COG-M'!P236</f>
        <v>0</v>
      </c>
    </row>
    <row r="396" spans="1:4" ht="15.75" customHeight="1">
      <c r="C396" s="33">
        <v>15</v>
      </c>
      <c r="D396" s="48">
        <f>'COG-M'!P237</f>
        <v>0</v>
      </c>
    </row>
    <row r="397" spans="1:4" ht="15.75" customHeight="1">
      <c r="C397" s="33">
        <v>16</v>
      </c>
      <c r="D397" s="48">
        <f>'COG-M'!P238</f>
        <v>0</v>
      </c>
    </row>
    <row r="398" spans="1:4" ht="15.75" customHeight="1">
      <c r="C398" s="33">
        <v>17</v>
      </c>
      <c r="D398" s="48">
        <f>'COG-M'!P239</f>
        <v>0</v>
      </c>
    </row>
    <row r="399" spans="1:4" ht="15.75" customHeight="1">
      <c r="C399" s="33">
        <v>25</v>
      </c>
      <c r="D399" s="48">
        <f>'COG-M'!P240</f>
        <v>0</v>
      </c>
    </row>
    <row r="400" spans="1:4" ht="15.75" customHeight="1">
      <c r="C400" s="33">
        <v>26</v>
      </c>
      <c r="D400" s="48">
        <f>'COG-M'!P241</f>
        <v>0</v>
      </c>
    </row>
    <row r="401" spans="1:4" ht="15.75" customHeight="1">
      <c r="C401" s="33">
        <v>27</v>
      </c>
      <c r="D401" s="48">
        <f>'COG-M'!P242</f>
        <v>0</v>
      </c>
    </row>
    <row r="402" spans="1:4" ht="15.75" customHeight="1">
      <c r="A402" s="33">
        <v>1700</v>
      </c>
      <c r="B402" s="33" t="s">
        <v>1472</v>
      </c>
      <c r="D402" s="48">
        <f>'COG-M'!P243</f>
        <v>0</v>
      </c>
    </row>
    <row r="403" spans="1:4" ht="15.75" customHeight="1">
      <c r="A403" s="33">
        <v>171</v>
      </c>
      <c r="B403" s="33" t="s">
        <v>1473</v>
      </c>
      <c r="C403" s="33">
        <v>11</v>
      </c>
      <c r="D403" s="48">
        <f>'COG-M'!P244</f>
        <v>0</v>
      </c>
    </row>
    <row r="404" spans="1:4" ht="15.75" customHeight="1">
      <c r="C404" s="33">
        <v>12</v>
      </c>
      <c r="D404" s="48">
        <f>'COG-M'!P245</f>
        <v>0</v>
      </c>
    </row>
    <row r="405" spans="1:4" ht="15.75" customHeight="1">
      <c r="C405" s="33">
        <v>13</v>
      </c>
      <c r="D405" s="48">
        <f>'COG-M'!P246</f>
        <v>0</v>
      </c>
    </row>
    <row r="406" spans="1:4" ht="15.75" customHeight="1">
      <c r="C406" s="33">
        <v>14</v>
      </c>
      <c r="D406" s="48">
        <f>'COG-M'!P247</f>
        <v>0</v>
      </c>
    </row>
    <row r="407" spans="1:4" ht="15.75" customHeight="1">
      <c r="C407" s="33">
        <v>15</v>
      </c>
      <c r="D407" s="48">
        <f>'COG-M'!P248</f>
        <v>0</v>
      </c>
    </row>
    <row r="408" spans="1:4" ht="15.75" customHeight="1">
      <c r="C408" s="33">
        <v>16</v>
      </c>
      <c r="D408" s="48">
        <f>'COG-M'!P249</f>
        <v>0</v>
      </c>
    </row>
    <row r="409" spans="1:4" ht="15.75" customHeight="1">
      <c r="C409" s="33">
        <v>17</v>
      </c>
      <c r="D409" s="48">
        <f>'COG-M'!P250</f>
        <v>0</v>
      </c>
    </row>
    <row r="410" spans="1:4" ht="15.75" customHeight="1">
      <c r="C410" s="33">
        <v>25</v>
      </c>
      <c r="D410" s="48">
        <f>'COG-M'!P251</f>
        <v>0</v>
      </c>
    </row>
    <row r="411" spans="1:4" ht="15.75" customHeight="1">
      <c r="C411" s="33">
        <v>26</v>
      </c>
      <c r="D411" s="48">
        <f>'COG-M'!P252</f>
        <v>0</v>
      </c>
    </row>
    <row r="412" spans="1:4" ht="15.75" customHeight="1">
      <c r="C412" s="33">
        <v>27</v>
      </c>
      <c r="D412" s="48">
        <f>'COG-M'!P253</f>
        <v>0</v>
      </c>
    </row>
    <row r="413" spans="1:4" ht="15.75" customHeight="1">
      <c r="A413" s="33">
        <v>172</v>
      </c>
      <c r="B413" s="33" t="s">
        <v>1474</v>
      </c>
      <c r="C413" s="33">
        <v>11</v>
      </c>
      <c r="D413" s="48">
        <f>'COG-M'!P254</f>
        <v>0</v>
      </c>
    </row>
    <row r="414" spans="1:4" ht="15.75" customHeight="1">
      <c r="C414" s="33">
        <v>12</v>
      </c>
      <c r="D414" s="48">
        <f>'COG-M'!P255</f>
        <v>0</v>
      </c>
    </row>
    <row r="415" spans="1:4" ht="15.75" customHeight="1">
      <c r="C415" s="33">
        <v>13</v>
      </c>
      <c r="D415" s="48">
        <f>'COG-M'!P256</f>
        <v>0</v>
      </c>
    </row>
    <row r="416" spans="1:4" ht="15.75" customHeight="1">
      <c r="C416" s="33">
        <v>14</v>
      </c>
      <c r="D416" s="48">
        <f>'COG-M'!P257</f>
        <v>0</v>
      </c>
    </row>
    <row r="417" spans="1:4" ht="15.75" customHeight="1">
      <c r="C417" s="33">
        <v>15</v>
      </c>
      <c r="D417" s="48">
        <f>'COG-M'!P258</f>
        <v>0</v>
      </c>
    </row>
    <row r="418" spans="1:4" ht="15.75" customHeight="1">
      <c r="C418" s="33">
        <v>16</v>
      </c>
      <c r="D418" s="48">
        <f>'COG-M'!P259</f>
        <v>0</v>
      </c>
    </row>
    <row r="419" spans="1:4" ht="15.75" customHeight="1">
      <c r="C419" s="33">
        <v>17</v>
      </c>
      <c r="D419" s="48">
        <f>'COG-M'!P260</f>
        <v>0</v>
      </c>
    </row>
    <row r="420" spans="1:4" ht="15.75" customHeight="1">
      <c r="C420" s="33">
        <v>25</v>
      </c>
      <c r="D420" s="48">
        <f>'COG-M'!P261</f>
        <v>0</v>
      </c>
    </row>
    <row r="421" spans="1:4" ht="15.75" customHeight="1">
      <c r="C421" s="33">
        <v>26</v>
      </c>
      <c r="D421" s="48">
        <f>'COG-M'!P262</f>
        <v>0</v>
      </c>
    </row>
    <row r="422" spans="1:4" ht="15.75" customHeight="1">
      <c r="C422" s="33">
        <v>27</v>
      </c>
      <c r="D422" s="48">
        <f>'COG-M'!P263</f>
        <v>0</v>
      </c>
    </row>
    <row r="423" spans="1:4" ht="15.75" customHeight="1">
      <c r="A423" s="33">
        <v>2000</v>
      </c>
      <c r="B423" s="33" t="s">
        <v>1475</v>
      </c>
      <c r="D423" s="48">
        <f>'COG-M'!P264</f>
        <v>4647200.04</v>
      </c>
    </row>
    <row r="424" spans="1:4" ht="15.75" customHeight="1">
      <c r="A424" s="33">
        <v>2100</v>
      </c>
      <c r="B424" s="33" t="s">
        <v>1476</v>
      </c>
      <c r="D424" s="48">
        <f>'COG-M'!P265</f>
        <v>255600</v>
      </c>
    </row>
    <row r="425" spans="1:4" ht="15.75" customHeight="1">
      <c r="A425" s="33">
        <v>211</v>
      </c>
      <c r="B425" s="33" t="s">
        <v>1477</v>
      </c>
      <c r="C425" s="33">
        <v>11</v>
      </c>
      <c r="D425" s="48">
        <f>'COG-M'!P266</f>
        <v>0</v>
      </c>
    </row>
    <row r="426" spans="1:4" ht="15.75" customHeight="1">
      <c r="C426" s="33">
        <v>12</v>
      </c>
      <c r="D426" s="48">
        <f>'COG-M'!P267</f>
        <v>0</v>
      </c>
    </row>
    <row r="427" spans="1:4" ht="15.75" customHeight="1">
      <c r="C427" s="33">
        <v>13</v>
      </c>
      <c r="D427" s="48">
        <f>'COG-M'!P268</f>
        <v>0</v>
      </c>
    </row>
    <row r="428" spans="1:4" ht="15.75" customHeight="1">
      <c r="C428" s="33">
        <v>14</v>
      </c>
      <c r="D428" s="48">
        <f>'COG-M'!P269</f>
        <v>192000</v>
      </c>
    </row>
    <row r="429" spans="1:4" ht="15.75" customHeight="1">
      <c r="C429" s="33">
        <v>15</v>
      </c>
      <c r="D429" s="48">
        <f>'COG-M'!P270</f>
        <v>0</v>
      </c>
    </row>
    <row r="430" spans="1:4" ht="15.75" customHeight="1">
      <c r="C430" s="33">
        <v>16</v>
      </c>
      <c r="D430" s="48">
        <f>'COG-M'!P271</f>
        <v>0</v>
      </c>
    </row>
    <row r="431" spans="1:4" ht="15.75" customHeight="1">
      <c r="C431" s="33">
        <v>17</v>
      </c>
      <c r="D431" s="48">
        <f>'COG-M'!P272</f>
        <v>0</v>
      </c>
    </row>
    <row r="432" spans="1:4" ht="15.75" customHeight="1">
      <c r="C432" s="33">
        <v>25</v>
      </c>
      <c r="D432" s="48">
        <f>'COG-M'!P273</f>
        <v>0</v>
      </c>
    </row>
    <row r="433" spans="1:4" ht="15.75" customHeight="1">
      <c r="C433" s="33">
        <v>26</v>
      </c>
      <c r="D433" s="48">
        <f>'COG-M'!P274</f>
        <v>0</v>
      </c>
    </row>
    <row r="434" spans="1:4" ht="15.75" customHeight="1">
      <c r="C434" s="33">
        <v>27</v>
      </c>
      <c r="D434" s="48">
        <f>'COG-M'!P275</f>
        <v>0</v>
      </c>
    </row>
    <row r="435" spans="1:4" ht="15.75" customHeight="1">
      <c r="A435" s="33">
        <v>212</v>
      </c>
      <c r="B435" s="33" t="s">
        <v>1478</v>
      </c>
      <c r="C435" s="33">
        <v>11</v>
      </c>
      <c r="D435" s="48">
        <f>'COG-M'!P276</f>
        <v>0</v>
      </c>
    </row>
    <row r="436" spans="1:4" ht="15.75" customHeight="1">
      <c r="C436" s="33">
        <v>12</v>
      </c>
      <c r="D436" s="48">
        <f>'COG-M'!P277</f>
        <v>0</v>
      </c>
    </row>
    <row r="437" spans="1:4" ht="15.75" customHeight="1">
      <c r="C437" s="33">
        <v>13</v>
      </c>
      <c r="D437" s="48">
        <f>'COG-M'!P278</f>
        <v>0</v>
      </c>
    </row>
    <row r="438" spans="1:4" ht="15.75" customHeight="1">
      <c r="C438" s="33">
        <v>14</v>
      </c>
      <c r="D438" s="48">
        <f>'COG-M'!P279</f>
        <v>21600</v>
      </c>
    </row>
    <row r="439" spans="1:4" ht="15.75" customHeight="1">
      <c r="C439" s="33">
        <v>15</v>
      </c>
      <c r="D439" s="48">
        <f>'COG-M'!P280</f>
        <v>0</v>
      </c>
    </row>
    <row r="440" spans="1:4" ht="15.75" customHeight="1">
      <c r="C440" s="33">
        <v>16</v>
      </c>
      <c r="D440" s="48">
        <f>'COG-M'!P281</f>
        <v>0</v>
      </c>
    </row>
    <row r="441" spans="1:4" ht="15.75" customHeight="1">
      <c r="C441" s="33">
        <v>17</v>
      </c>
      <c r="D441" s="48">
        <f>'COG-M'!P282</f>
        <v>0</v>
      </c>
    </row>
    <row r="442" spans="1:4" ht="15.75" customHeight="1">
      <c r="C442" s="33">
        <v>25</v>
      </c>
      <c r="D442" s="48">
        <f>'COG-M'!P283</f>
        <v>0</v>
      </c>
    </row>
    <row r="443" spans="1:4" ht="15.75" customHeight="1">
      <c r="C443" s="33">
        <v>26</v>
      </c>
      <c r="D443" s="48">
        <f>'COG-M'!P284</f>
        <v>0</v>
      </c>
    </row>
    <row r="444" spans="1:4" ht="15.75" customHeight="1">
      <c r="C444" s="33">
        <v>27</v>
      </c>
      <c r="D444" s="48">
        <f>'COG-M'!P285</f>
        <v>0</v>
      </c>
    </row>
    <row r="445" spans="1:4" ht="15.75" customHeight="1">
      <c r="A445" s="33">
        <v>213</v>
      </c>
      <c r="B445" s="33" t="s">
        <v>1479</v>
      </c>
      <c r="C445" s="33">
        <v>11</v>
      </c>
      <c r="D445" s="48">
        <f>'COG-M'!P286</f>
        <v>0</v>
      </c>
    </row>
    <row r="446" spans="1:4" ht="15.75" customHeight="1">
      <c r="C446" s="33">
        <v>12</v>
      </c>
      <c r="D446" s="48">
        <f>'COG-M'!P287</f>
        <v>0</v>
      </c>
    </row>
    <row r="447" spans="1:4" ht="15.75" customHeight="1">
      <c r="C447" s="33">
        <v>13</v>
      </c>
      <c r="D447" s="48">
        <f>'COG-M'!P288</f>
        <v>0</v>
      </c>
    </row>
    <row r="448" spans="1:4" ht="15.75" customHeight="1">
      <c r="C448" s="33">
        <v>14</v>
      </c>
      <c r="D448" s="48">
        <f>'COG-M'!P289</f>
        <v>0</v>
      </c>
    </row>
    <row r="449" spans="1:4" ht="15.75" customHeight="1">
      <c r="C449" s="33">
        <v>15</v>
      </c>
      <c r="D449" s="48">
        <f>'COG-M'!P290</f>
        <v>0</v>
      </c>
    </row>
    <row r="450" spans="1:4" ht="15.75" customHeight="1">
      <c r="C450" s="33">
        <v>16</v>
      </c>
      <c r="D450" s="48">
        <f>'COG-M'!P291</f>
        <v>0</v>
      </c>
    </row>
    <row r="451" spans="1:4" ht="15.75" customHeight="1">
      <c r="C451" s="33">
        <v>17</v>
      </c>
      <c r="D451" s="48">
        <f>'COG-M'!P292</f>
        <v>0</v>
      </c>
    </row>
    <row r="452" spans="1:4" ht="15.75" customHeight="1">
      <c r="C452" s="33">
        <v>25</v>
      </c>
      <c r="D452" s="48">
        <f>'COG-M'!P293</f>
        <v>0</v>
      </c>
    </row>
    <row r="453" spans="1:4" ht="15.75" customHeight="1">
      <c r="C453" s="33">
        <v>26</v>
      </c>
      <c r="D453" s="48">
        <f>'COG-M'!P294</f>
        <v>0</v>
      </c>
    </row>
    <row r="454" spans="1:4" ht="15.75" customHeight="1">
      <c r="C454" s="33">
        <v>27</v>
      </c>
      <c r="D454" s="48">
        <f>'COG-M'!P295</f>
        <v>0</v>
      </c>
    </row>
    <row r="455" spans="1:4" ht="15.75" customHeight="1">
      <c r="A455" s="33">
        <v>214</v>
      </c>
      <c r="B455" s="33" t="s">
        <v>1480</v>
      </c>
      <c r="C455" s="33">
        <v>11</v>
      </c>
      <c r="D455" s="48">
        <f>'COG-M'!P296</f>
        <v>0</v>
      </c>
    </row>
    <row r="456" spans="1:4" ht="15.75" customHeight="1">
      <c r="C456" s="33">
        <v>12</v>
      </c>
      <c r="D456" s="48">
        <f>'COG-M'!P297</f>
        <v>0</v>
      </c>
    </row>
    <row r="457" spans="1:4" ht="15.75" customHeight="1">
      <c r="C457" s="33">
        <v>13</v>
      </c>
      <c r="D457" s="48">
        <f>'COG-M'!P298</f>
        <v>0</v>
      </c>
    </row>
    <row r="458" spans="1:4" ht="15.75" customHeight="1">
      <c r="C458" s="33">
        <v>14</v>
      </c>
      <c r="D458" s="48">
        <f>'COG-M'!P299</f>
        <v>0</v>
      </c>
    </row>
    <row r="459" spans="1:4" ht="15.75" customHeight="1">
      <c r="C459" s="33">
        <v>15</v>
      </c>
      <c r="D459" s="48">
        <f>'COG-M'!P300</f>
        <v>0</v>
      </c>
    </row>
    <row r="460" spans="1:4" ht="15.75" customHeight="1">
      <c r="C460" s="33">
        <v>16</v>
      </c>
      <c r="D460" s="48">
        <f>'COG-M'!P301</f>
        <v>0</v>
      </c>
    </row>
    <row r="461" spans="1:4" ht="15.75" customHeight="1">
      <c r="C461" s="33">
        <v>17</v>
      </c>
      <c r="D461" s="48">
        <f>'COG-M'!P302</f>
        <v>0</v>
      </c>
    </row>
    <row r="462" spans="1:4" ht="15.75" customHeight="1">
      <c r="C462" s="33">
        <v>25</v>
      </c>
      <c r="D462" s="48">
        <f>'COG-M'!P303</f>
        <v>0</v>
      </c>
    </row>
    <row r="463" spans="1:4" ht="15.75" customHeight="1">
      <c r="C463" s="33">
        <v>26</v>
      </c>
      <c r="D463" s="48">
        <f>'COG-M'!P304</f>
        <v>0</v>
      </c>
    </row>
    <row r="464" spans="1:4" ht="15.75" customHeight="1">
      <c r="C464" s="33">
        <v>27</v>
      </c>
      <c r="D464" s="48">
        <f>'COG-M'!P305</f>
        <v>0</v>
      </c>
    </row>
    <row r="465" spans="1:4" ht="15.75" customHeight="1">
      <c r="A465" s="33">
        <v>215</v>
      </c>
      <c r="B465" s="33" t="s">
        <v>1481</v>
      </c>
      <c r="C465" s="33">
        <v>11</v>
      </c>
      <c r="D465" s="48">
        <f>'COG-M'!P306</f>
        <v>0</v>
      </c>
    </row>
    <row r="466" spans="1:4" ht="15.75" customHeight="1">
      <c r="C466" s="33">
        <v>12</v>
      </c>
      <c r="D466" s="48">
        <f>'COG-M'!P307</f>
        <v>0</v>
      </c>
    </row>
    <row r="467" spans="1:4" ht="15.75" customHeight="1">
      <c r="C467" s="33">
        <v>13</v>
      </c>
      <c r="D467" s="48">
        <f>'COG-M'!P308</f>
        <v>0</v>
      </c>
    </row>
    <row r="468" spans="1:4" ht="15.75" customHeight="1">
      <c r="C468" s="33">
        <v>14</v>
      </c>
      <c r="D468" s="48">
        <f>'COG-M'!P309</f>
        <v>0</v>
      </c>
    </row>
    <row r="469" spans="1:4" ht="15.75" customHeight="1">
      <c r="C469" s="33">
        <v>15</v>
      </c>
      <c r="D469" s="48">
        <f>'COG-M'!P310</f>
        <v>0</v>
      </c>
    </row>
    <row r="470" spans="1:4" ht="15.75" customHeight="1">
      <c r="C470" s="33">
        <v>16</v>
      </c>
      <c r="D470" s="48">
        <f>'COG-M'!P311</f>
        <v>0</v>
      </c>
    </row>
    <row r="471" spans="1:4" ht="15.75" customHeight="1">
      <c r="C471" s="33">
        <v>17</v>
      </c>
      <c r="D471" s="48">
        <f>'COG-M'!P312</f>
        <v>0</v>
      </c>
    </row>
    <row r="472" spans="1:4" ht="15.75" customHeight="1">
      <c r="C472" s="33">
        <v>25</v>
      </c>
      <c r="D472" s="48">
        <f>'COG-M'!P313</f>
        <v>0</v>
      </c>
    </row>
    <row r="473" spans="1:4" ht="15.75" customHeight="1">
      <c r="C473" s="33">
        <v>26</v>
      </c>
      <c r="D473" s="48">
        <f>'COG-M'!P314</f>
        <v>0</v>
      </c>
    </row>
    <row r="474" spans="1:4" ht="15.75" customHeight="1">
      <c r="C474" s="33">
        <v>27</v>
      </c>
      <c r="D474" s="48">
        <f>'COG-M'!P315</f>
        <v>0</v>
      </c>
    </row>
    <row r="475" spans="1:4" ht="15.75" customHeight="1">
      <c r="A475" s="33">
        <v>216</v>
      </c>
      <c r="B475" s="33" t="s">
        <v>1482</v>
      </c>
      <c r="C475" s="33">
        <v>11</v>
      </c>
      <c r="D475" s="48">
        <f>'COG-M'!P316</f>
        <v>0</v>
      </c>
    </row>
    <row r="476" spans="1:4" ht="15.75" customHeight="1">
      <c r="C476" s="33">
        <v>12</v>
      </c>
      <c r="D476" s="48">
        <f>'COG-M'!P317</f>
        <v>0</v>
      </c>
    </row>
    <row r="477" spans="1:4" ht="15.75" customHeight="1">
      <c r="C477" s="33">
        <v>13</v>
      </c>
      <c r="D477" s="48">
        <f>'COG-M'!P318</f>
        <v>0</v>
      </c>
    </row>
    <row r="478" spans="1:4" ht="15.75" customHeight="1">
      <c r="C478" s="33">
        <v>14</v>
      </c>
      <c r="D478" s="48">
        <f>'COG-M'!P319</f>
        <v>42000</v>
      </c>
    </row>
    <row r="479" spans="1:4" ht="15.75" customHeight="1">
      <c r="C479" s="33">
        <v>15</v>
      </c>
      <c r="D479" s="48">
        <f>'COG-M'!P320</f>
        <v>0</v>
      </c>
    </row>
    <row r="480" spans="1:4" ht="15.75" customHeight="1">
      <c r="C480" s="33">
        <v>16</v>
      </c>
      <c r="D480" s="48">
        <f>'COG-M'!P321</f>
        <v>0</v>
      </c>
    </row>
    <row r="481" spans="1:4" ht="15.75" customHeight="1">
      <c r="C481" s="33">
        <v>17</v>
      </c>
      <c r="D481" s="48">
        <f>'COG-M'!P322</f>
        <v>0</v>
      </c>
    </row>
    <row r="482" spans="1:4" ht="15.75" customHeight="1">
      <c r="C482" s="33">
        <v>25</v>
      </c>
      <c r="D482" s="48">
        <f>'COG-M'!P323</f>
        <v>0</v>
      </c>
    </row>
    <row r="483" spans="1:4" ht="15.75" customHeight="1">
      <c r="C483" s="33">
        <v>26</v>
      </c>
      <c r="D483" s="48">
        <f>'COG-M'!P324</f>
        <v>0</v>
      </c>
    </row>
    <row r="484" spans="1:4" ht="15.75" customHeight="1">
      <c r="C484" s="33">
        <v>27</v>
      </c>
      <c r="D484" s="48">
        <f>'COG-M'!P325</f>
        <v>0</v>
      </c>
    </row>
    <row r="485" spans="1:4" ht="15.75" customHeight="1">
      <c r="A485" s="33">
        <v>217</v>
      </c>
      <c r="B485" s="33" t="s">
        <v>1483</v>
      </c>
      <c r="C485" s="33">
        <v>11</v>
      </c>
      <c r="D485" s="48">
        <f>'COG-M'!P326</f>
        <v>0</v>
      </c>
    </row>
    <row r="486" spans="1:4" ht="15.75" customHeight="1">
      <c r="C486" s="33">
        <v>12</v>
      </c>
      <c r="D486" s="48">
        <f>'COG-M'!P327</f>
        <v>0</v>
      </c>
    </row>
    <row r="487" spans="1:4" ht="15.75" customHeight="1">
      <c r="C487" s="33">
        <v>13</v>
      </c>
      <c r="D487" s="48">
        <f>'COG-M'!P328</f>
        <v>0</v>
      </c>
    </row>
    <row r="488" spans="1:4" ht="15.75" customHeight="1">
      <c r="C488" s="33">
        <v>14</v>
      </c>
      <c r="D488" s="48">
        <f>'COG-M'!P329</f>
        <v>0</v>
      </c>
    </row>
    <row r="489" spans="1:4" ht="15.75" customHeight="1">
      <c r="C489" s="33">
        <v>15</v>
      </c>
      <c r="D489" s="48">
        <f>'COG-M'!P330</f>
        <v>0</v>
      </c>
    </row>
    <row r="490" spans="1:4" ht="15.75" customHeight="1">
      <c r="C490" s="33">
        <v>16</v>
      </c>
      <c r="D490" s="48">
        <f>'COG-M'!P331</f>
        <v>0</v>
      </c>
    </row>
    <row r="491" spans="1:4" ht="15.75" customHeight="1">
      <c r="C491" s="33">
        <v>17</v>
      </c>
      <c r="D491" s="48">
        <f>'COG-M'!P332</f>
        <v>0</v>
      </c>
    </row>
    <row r="492" spans="1:4" ht="15.75" customHeight="1">
      <c r="C492" s="33">
        <v>25</v>
      </c>
      <c r="D492" s="48">
        <f>'COG-M'!P333</f>
        <v>0</v>
      </c>
    </row>
    <row r="493" spans="1:4" ht="15.75" customHeight="1">
      <c r="C493" s="33">
        <v>26</v>
      </c>
      <c r="D493" s="48">
        <f>'COG-M'!P334</f>
        <v>0</v>
      </c>
    </row>
    <row r="494" spans="1:4" ht="15.75" customHeight="1">
      <c r="C494" s="33">
        <v>27</v>
      </c>
      <c r="D494" s="48">
        <f>'COG-M'!P335</f>
        <v>0</v>
      </c>
    </row>
    <row r="495" spans="1:4" ht="15.75" customHeight="1">
      <c r="A495" s="33">
        <v>218</v>
      </c>
      <c r="B495" s="33" t="s">
        <v>1484</v>
      </c>
      <c r="C495" s="33">
        <v>11</v>
      </c>
      <c r="D495" s="48">
        <f>'COG-M'!P336</f>
        <v>0</v>
      </c>
    </row>
    <row r="496" spans="1:4" ht="15.75" customHeight="1">
      <c r="C496" s="33">
        <v>12</v>
      </c>
      <c r="D496" s="48">
        <f>'COG-M'!P337</f>
        <v>0</v>
      </c>
    </row>
    <row r="497" spans="1:4" ht="15.75" customHeight="1">
      <c r="C497" s="33">
        <v>13</v>
      </c>
      <c r="D497" s="48">
        <f>'COG-M'!P338</f>
        <v>0</v>
      </c>
    </row>
    <row r="498" spans="1:4" ht="15.75" customHeight="1">
      <c r="C498" s="33">
        <v>14</v>
      </c>
      <c r="D498" s="48">
        <f>'COG-M'!P339</f>
        <v>0</v>
      </c>
    </row>
    <row r="499" spans="1:4" ht="15.75" customHeight="1">
      <c r="C499" s="33">
        <v>15</v>
      </c>
      <c r="D499" s="48">
        <f>'COG-M'!P340</f>
        <v>0</v>
      </c>
    </row>
    <row r="500" spans="1:4" ht="15.75" customHeight="1">
      <c r="C500" s="33">
        <v>16</v>
      </c>
      <c r="D500" s="48">
        <f>'COG-M'!P341</f>
        <v>0</v>
      </c>
    </row>
    <row r="501" spans="1:4" ht="15.75" customHeight="1">
      <c r="C501" s="33">
        <v>17</v>
      </c>
      <c r="D501" s="48">
        <f>'COG-M'!P342</f>
        <v>0</v>
      </c>
    </row>
    <row r="502" spans="1:4" ht="15.75" customHeight="1">
      <c r="C502" s="33">
        <v>25</v>
      </c>
      <c r="D502" s="48">
        <f>'COG-M'!P343</f>
        <v>0</v>
      </c>
    </row>
    <row r="503" spans="1:4" ht="15.75" customHeight="1">
      <c r="C503" s="33">
        <v>26</v>
      </c>
      <c r="D503" s="48">
        <f>'COG-M'!P344</f>
        <v>0</v>
      </c>
    </row>
    <row r="504" spans="1:4" ht="15.75" customHeight="1">
      <c r="C504" s="33">
        <v>27</v>
      </c>
      <c r="D504" s="48">
        <f>'COG-M'!P345</f>
        <v>0</v>
      </c>
    </row>
    <row r="505" spans="1:4" ht="15.75" customHeight="1">
      <c r="A505" s="33">
        <v>2200</v>
      </c>
      <c r="B505" s="33" t="s">
        <v>1485</v>
      </c>
      <c r="D505" s="48">
        <f>'COG-M'!P346</f>
        <v>37200</v>
      </c>
    </row>
    <row r="506" spans="1:4" ht="15.75" customHeight="1">
      <c r="A506" s="33">
        <v>221</v>
      </c>
      <c r="B506" s="33" t="s">
        <v>1486</v>
      </c>
      <c r="C506" s="33">
        <v>11</v>
      </c>
      <c r="D506" s="48">
        <f>'COG-M'!P347</f>
        <v>0</v>
      </c>
    </row>
    <row r="507" spans="1:4" ht="15.75" customHeight="1">
      <c r="C507" s="33">
        <v>12</v>
      </c>
      <c r="D507" s="48">
        <f>'COG-M'!P348</f>
        <v>0</v>
      </c>
    </row>
    <row r="508" spans="1:4" ht="15.75" customHeight="1">
      <c r="C508" s="33">
        <v>13</v>
      </c>
      <c r="D508" s="48">
        <f>'COG-M'!P349</f>
        <v>0</v>
      </c>
    </row>
    <row r="509" spans="1:4" ht="15.75" customHeight="1">
      <c r="C509" s="33">
        <v>14</v>
      </c>
      <c r="D509" s="48">
        <f>'COG-M'!P350</f>
        <v>37200</v>
      </c>
    </row>
    <row r="510" spans="1:4" ht="15.75" customHeight="1">
      <c r="C510" s="33">
        <v>15</v>
      </c>
      <c r="D510" s="48">
        <f>'COG-M'!P351</f>
        <v>0</v>
      </c>
    </row>
    <row r="511" spans="1:4" ht="15.75" customHeight="1">
      <c r="C511" s="33">
        <v>16</v>
      </c>
      <c r="D511" s="48">
        <f>'COG-M'!P352</f>
        <v>0</v>
      </c>
    </row>
    <row r="512" spans="1:4" ht="15.75" customHeight="1">
      <c r="C512" s="33">
        <v>17</v>
      </c>
      <c r="D512" s="48">
        <f>'COG-M'!P353</f>
        <v>0</v>
      </c>
    </row>
    <row r="513" spans="1:4" ht="15.75" customHeight="1">
      <c r="C513" s="33">
        <v>25</v>
      </c>
      <c r="D513" s="48">
        <f>'COG-M'!P354</f>
        <v>0</v>
      </c>
    </row>
    <row r="514" spans="1:4" ht="15.75" customHeight="1">
      <c r="C514" s="33">
        <v>26</v>
      </c>
      <c r="D514" s="48">
        <f>'COG-M'!P355</f>
        <v>0</v>
      </c>
    </row>
    <row r="515" spans="1:4" ht="15.75" customHeight="1">
      <c r="C515" s="33">
        <v>27</v>
      </c>
      <c r="D515" s="48">
        <f>'COG-M'!P356</f>
        <v>0</v>
      </c>
    </row>
    <row r="516" spans="1:4" ht="15.75" customHeight="1">
      <c r="A516" s="33">
        <v>222</v>
      </c>
      <c r="B516" s="33" t="s">
        <v>1487</v>
      </c>
      <c r="C516" s="33">
        <v>11</v>
      </c>
      <c r="D516" s="48">
        <f>'COG-M'!P357</f>
        <v>0</v>
      </c>
    </row>
    <row r="517" spans="1:4" ht="15.75" customHeight="1">
      <c r="C517" s="33">
        <v>12</v>
      </c>
      <c r="D517" s="48">
        <f>'COG-M'!P358</f>
        <v>0</v>
      </c>
    </row>
    <row r="518" spans="1:4" ht="15.75" customHeight="1">
      <c r="C518" s="33">
        <v>13</v>
      </c>
      <c r="D518" s="48">
        <f>'COG-M'!P359</f>
        <v>0</v>
      </c>
    </row>
    <row r="519" spans="1:4" ht="15.75" customHeight="1">
      <c r="C519" s="33">
        <v>14</v>
      </c>
      <c r="D519" s="48">
        <f>'COG-M'!P360</f>
        <v>0</v>
      </c>
    </row>
    <row r="520" spans="1:4" ht="15.75" customHeight="1">
      <c r="C520" s="33">
        <v>15</v>
      </c>
      <c r="D520" s="48">
        <f>'COG-M'!P361</f>
        <v>0</v>
      </c>
    </row>
    <row r="521" spans="1:4" ht="15.75" customHeight="1">
      <c r="C521" s="33">
        <v>16</v>
      </c>
      <c r="D521" s="48">
        <f>'COG-M'!P362</f>
        <v>0</v>
      </c>
    </row>
    <row r="522" spans="1:4" ht="15.75" customHeight="1">
      <c r="C522" s="33">
        <v>17</v>
      </c>
      <c r="D522" s="48">
        <f>'COG-M'!P363</f>
        <v>0</v>
      </c>
    </row>
    <row r="523" spans="1:4" ht="15.75" customHeight="1">
      <c r="C523" s="33">
        <v>25</v>
      </c>
      <c r="D523" s="48">
        <f>'COG-M'!P364</f>
        <v>0</v>
      </c>
    </row>
    <row r="524" spans="1:4" ht="15.75" customHeight="1">
      <c r="C524" s="33">
        <v>26</v>
      </c>
      <c r="D524" s="48">
        <f>'COG-M'!P365</f>
        <v>0</v>
      </c>
    </row>
    <row r="525" spans="1:4" ht="15.75" customHeight="1">
      <c r="C525" s="33">
        <v>27</v>
      </c>
      <c r="D525" s="48">
        <f>'COG-M'!P366</f>
        <v>0</v>
      </c>
    </row>
    <row r="526" spans="1:4" ht="15.75" customHeight="1">
      <c r="A526" s="33">
        <v>223</v>
      </c>
      <c r="B526" s="33" t="s">
        <v>1488</v>
      </c>
      <c r="C526" s="33">
        <v>11</v>
      </c>
      <c r="D526" s="48">
        <f>'COG-M'!P367</f>
        <v>0</v>
      </c>
    </row>
    <row r="527" spans="1:4" ht="15.75" customHeight="1">
      <c r="C527" s="33">
        <v>12</v>
      </c>
      <c r="D527" s="48">
        <f>'COG-M'!P368</f>
        <v>0</v>
      </c>
    </row>
    <row r="528" spans="1:4" ht="15.75" customHeight="1">
      <c r="C528" s="33">
        <v>13</v>
      </c>
      <c r="D528" s="48">
        <f>'COG-M'!P369</f>
        <v>0</v>
      </c>
    </row>
    <row r="529" spans="1:4" ht="15.75" customHeight="1">
      <c r="C529" s="33">
        <v>14</v>
      </c>
      <c r="D529" s="48">
        <f>'COG-M'!P370</f>
        <v>0</v>
      </c>
    </row>
    <row r="530" spans="1:4" ht="15.75" customHeight="1">
      <c r="C530" s="33">
        <v>15</v>
      </c>
      <c r="D530" s="48">
        <f>'COG-M'!P371</f>
        <v>0</v>
      </c>
    </row>
    <row r="531" spans="1:4" ht="15.75" customHeight="1">
      <c r="C531" s="33">
        <v>16</v>
      </c>
      <c r="D531" s="48">
        <f>'COG-M'!P372</f>
        <v>0</v>
      </c>
    </row>
    <row r="532" spans="1:4" ht="15.75" customHeight="1">
      <c r="C532" s="33">
        <v>17</v>
      </c>
      <c r="D532" s="48">
        <f>'COG-M'!P373</f>
        <v>0</v>
      </c>
    </row>
    <row r="533" spans="1:4" ht="15.75" customHeight="1">
      <c r="C533" s="33">
        <v>25</v>
      </c>
      <c r="D533" s="48">
        <f>'COG-M'!P374</f>
        <v>0</v>
      </c>
    </row>
    <row r="534" spans="1:4" ht="15.75" customHeight="1">
      <c r="C534" s="33">
        <v>26</v>
      </c>
      <c r="D534" s="48">
        <f>'COG-M'!P375</f>
        <v>0</v>
      </c>
    </row>
    <row r="535" spans="1:4" ht="15.75" customHeight="1">
      <c r="C535" s="33">
        <v>27</v>
      </c>
      <c r="D535" s="48">
        <f>'COG-M'!P376</f>
        <v>0</v>
      </c>
    </row>
    <row r="536" spans="1:4" ht="15.75" customHeight="1">
      <c r="A536" s="33">
        <v>2300</v>
      </c>
      <c r="B536" s="33" t="s">
        <v>1489</v>
      </c>
      <c r="D536" s="48">
        <f>'COG-M'!P377</f>
        <v>0</v>
      </c>
    </row>
    <row r="537" spans="1:4" ht="15.75" customHeight="1">
      <c r="A537" s="33">
        <v>231</v>
      </c>
      <c r="B537" s="33" t="s">
        <v>1490</v>
      </c>
      <c r="D537" s="48">
        <f>'COG-M'!P378</f>
        <v>0</v>
      </c>
    </row>
    <row r="538" spans="1:4" ht="15.75" customHeight="1">
      <c r="A538" s="33">
        <v>232</v>
      </c>
      <c r="B538" s="33" t="s">
        <v>1491</v>
      </c>
      <c r="D538" s="48">
        <f>'COG-M'!P379</f>
        <v>0</v>
      </c>
    </row>
    <row r="539" spans="1:4" ht="15.75" customHeight="1">
      <c r="A539" s="33">
        <v>233</v>
      </c>
      <c r="B539" s="33" t="s">
        <v>1492</v>
      </c>
      <c r="D539" s="48">
        <f>'COG-M'!P380</f>
        <v>0</v>
      </c>
    </row>
    <row r="540" spans="1:4" ht="15.75" customHeight="1">
      <c r="A540" s="33">
        <v>234</v>
      </c>
      <c r="B540" s="33" t="s">
        <v>1493</v>
      </c>
      <c r="D540" s="48">
        <f>'COG-M'!P381</f>
        <v>0</v>
      </c>
    </row>
    <row r="541" spans="1:4" ht="15.75" customHeight="1">
      <c r="A541" s="33">
        <v>235</v>
      </c>
      <c r="B541" s="33" t="s">
        <v>1494</v>
      </c>
      <c r="D541" s="48">
        <f>'COG-M'!P382</f>
        <v>0</v>
      </c>
    </row>
    <row r="542" spans="1:4" ht="15.75" customHeight="1">
      <c r="A542" s="33">
        <v>236</v>
      </c>
      <c r="B542" s="33" t="s">
        <v>1495</v>
      </c>
      <c r="D542" s="48">
        <f>'COG-M'!P383</f>
        <v>0</v>
      </c>
    </row>
    <row r="543" spans="1:4" ht="15.75" customHeight="1">
      <c r="A543" s="33">
        <v>237</v>
      </c>
      <c r="B543" s="33" t="s">
        <v>1496</v>
      </c>
      <c r="D543" s="48">
        <f>'COG-M'!P384</f>
        <v>0</v>
      </c>
    </row>
    <row r="544" spans="1:4" ht="15.75" customHeight="1">
      <c r="A544" s="33">
        <v>238</v>
      </c>
      <c r="B544" s="33" t="s">
        <v>1497</v>
      </c>
      <c r="D544" s="48">
        <f>'COG-M'!P385</f>
        <v>0</v>
      </c>
    </row>
    <row r="545" spans="1:4" ht="15.75" customHeight="1">
      <c r="A545" s="33">
        <v>239</v>
      </c>
      <c r="B545" s="33" t="s">
        <v>1498</v>
      </c>
      <c r="D545" s="48">
        <f>'COG-M'!P386</f>
        <v>0</v>
      </c>
    </row>
    <row r="546" spans="1:4" ht="15.75" customHeight="1">
      <c r="A546" s="33">
        <v>2400</v>
      </c>
      <c r="B546" s="33" t="s">
        <v>1499</v>
      </c>
      <c r="D546" s="48">
        <f>'COG-M'!P387</f>
        <v>380000.03999999986</v>
      </c>
    </row>
    <row r="547" spans="1:4" ht="15.75" customHeight="1">
      <c r="A547" s="33">
        <v>241</v>
      </c>
      <c r="B547" s="33" t="s">
        <v>1500</v>
      </c>
      <c r="C547" s="33">
        <v>11</v>
      </c>
      <c r="D547" s="48">
        <f>'COG-M'!P388</f>
        <v>0</v>
      </c>
    </row>
    <row r="548" spans="1:4" ht="15.75" customHeight="1">
      <c r="C548" s="33">
        <v>12</v>
      </c>
      <c r="D548" s="48">
        <f>'COG-M'!P389</f>
        <v>0</v>
      </c>
    </row>
    <row r="549" spans="1:4" ht="15.75" customHeight="1">
      <c r="C549" s="33">
        <v>13</v>
      </c>
      <c r="D549" s="48">
        <f>'COG-M'!P390</f>
        <v>0</v>
      </c>
    </row>
    <row r="550" spans="1:4" ht="15.75" customHeight="1">
      <c r="C550" s="33">
        <v>14</v>
      </c>
      <c r="D550" s="48">
        <f>'COG-M'!P391</f>
        <v>0</v>
      </c>
    </row>
    <row r="551" spans="1:4" ht="15.75" customHeight="1">
      <c r="C551" s="33">
        <v>15</v>
      </c>
      <c r="D551" s="48">
        <f>'COG-M'!P392</f>
        <v>0</v>
      </c>
    </row>
    <row r="552" spans="1:4" ht="15.75" customHeight="1">
      <c r="C552" s="33">
        <v>16</v>
      </c>
      <c r="D552" s="48">
        <f>'COG-M'!P393</f>
        <v>0</v>
      </c>
    </row>
    <row r="553" spans="1:4" ht="15.75" customHeight="1">
      <c r="C553" s="33">
        <v>17</v>
      </c>
      <c r="D553" s="48">
        <f>'COG-M'!P394</f>
        <v>0</v>
      </c>
    </row>
    <row r="554" spans="1:4" ht="15.75" customHeight="1">
      <c r="C554" s="33">
        <v>25</v>
      </c>
      <c r="D554" s="48">
        <f>'COG-M'!P395</f>
        <v>0</v>
      </c>
    </row>
    <row r="555" spans="1:4" ht="15.75" customHeight="1">
      <c r="C555" s="33">
        <v>26</v>
      </c>
      <c r="D555" s="48">
        <f>'COG-M'!P396</f>
        <v>0</v>
      </c>
    </row>
    <row r="556" spans="1:4" ht="15.75" customHeight="1">
      <c r="C556" s="33">
        <v>27</v>
      </c>
      <c r="D556" s="48">
        <f>'COG-M'!P397</f>
        <v>0</v>
      </c>
    </row>
    <row r="557" spans="1:4" ht="15.75" customHeight="1">
      <c r="A557" s="33">
        <v>242</v>
      </c>
      <c r="B557" s="33" t="s">
        <v>1501</v>
      </c>
      <c r="C557" s="33">
        <v>11</v>
      </c>
      <c r="D557" s="48">
        <f>'COG-M'!P398</f>
        <v>0</v>
      </c>
    </row>
    <row r="558" spans="1:4" ht="15.75" customHeight="1">
      <c r="C558" s="33">
        <v>12</v>
      </c>
      <c r="D558" s="48">
        <f>'COG-M'!P399</f>
        <v>0</v>
      </c>
    </row>
    <row r="559" spans="1:4" ht="15.75" customHeight="1">
      <c r="C559" s="33">
        <v>13</v>
      </c>
      <c r="D559" s="48">
        <f>'COG-M'!P400</f>
        <v>0</v>
      </c>
    </row>
    <row r="560" spans="1:4" ht="15.75" customHeight="1">
      <c r="C560" s="33">
        <v>14</v>
      </c>
      <c r="D560" s="48">
        <f>'COG-M'!P401</f>
        <v>0</v>
      </c>
    </row>
    <row r="561" spans="1:4" ht="15.75" customHeight="1">
      <c r="C561" s="33">
        <v>15</v>
      </c>
      <c r="D561" s="48">
        <f>'COG-M'!P402</f>
        <v>0</v>
      </c>
    </row>
    <row r="562" spans="1:4" ht="15.75" customHeight="1">
      <c r="C562" s="33">
        <v>16</v>
      </c>
      <c r="D562" s="48">
        <f>'COG-M'!P403</f>
        <v>0</v>
      </c>
    </row>
    <row r="563" spans="1:4" ht="15.75" customHeight="1">
      <c r="C563" s="33">
        <v>17</v>
      </c>
      <c r="D563" s="48">
        <f>'COG-M'!P404</f>
        <v>0</v>
      </c>
    </row>
    <row r="564" spans="1:4" ht="15.75" customHeight="1">
      <c r="C564" s="33">
        <v>25</v>
      </c>
      <c r="D564" s="48">
        <f>'COG-M'!P405</f>
        <v>0</v>
      </c>
    </row>
    <row r="565" spans="1:4" ht="15.75" customHeight="1">
      <c r="C565" s="33">
        <v>26</v>
      </c>
      <c r="D565" s="48">
        <f>'COG-M'!P406</f>
        <v>0</v>
      </c>
    </row>
    <row r="566" spans="1:4" ht="15.75" customHeight="1">
      <c r="C566" s="33">
        <v>27</v>
      </c>
      <c r="D566" s="48">
        <f>'COG-M'!P407</f>
        <v>0</v>
      </c>
    </row>
    <row r="567" spans="1:4" ht="15.75" customHeight="1">
      <c r="A567" s="33">
        <v>243</v>
      </c>
      <c r="B567" s="33" t="s">
        <v>1502</v>
      </c>
      <c r="C567" s="33">
        <v>11</v>
      </c>
      <c r="D567" s="48">
        <f>'COG-M'!P408</f>
        <v>0</v>
      </c>
    </row>
    <row r="568" spans="1:4" ht="15.75" customHeight="1">
      <c r="C568" s="33">
        <v>12</v>
      </c>
      <c r="D568" s="48">
        <f>'COG-M'!P409</f>
        <v>0</v>
      </c>
    </row>
    <row r="569" spans="1:4" ht="15.75" customHeight="1">
      <c r="C569" s="33">
        <v>13</v>
      </c>
      <c r="D569" s="48">
        <f>'COG-M'!P410</f>
        <v>0</v>
      </c>
    </row>
    <row r="570" spans="1:4" ht="15.75" customHeight="1">
      <c r="C570" s="33">
        <v>14</v>
      </c>
      <c r="D570" s="48">
        <f>'COG-M'!P411</f>
        <v>0</v>
      </c>
    </row>
    <row r="571" spans="1:4" ht="15.75" customHeight="1">
      <c r="C571" s="33">
        <v>15</v>
      </c>
      <c r="D571" s="48">
        <f>'COG-M'!P412</f>
        <v>0</v>
      </c>
    </row>
    <row r="572" spans="1:4" ht="15.75" customHeight="1">
      <c r="C572" s="33">
        <v>16</v>
      </c>
      <c r="D572" s="48">
        <f>'COG-M'!P413</f>
        <v>0</v>
      </c>
    </row>
    <row r="573" spans="1:4" ht="15.75" customHeight="1">
      <c r="C573" s="33">
        <v>17</v>
      </c>
      <c r="D573" s="48">
        <f>'COG-M'!P414</f>
        <v>0</v>
      </c>
    </row>
    <row r="574" spans="1:4" ht="15.75" customHeight="1">
      <c r="C574" s="33">
        <v>25</v>
      </c>
      <c r="D574" s="48">
        <f>'COG-M'!P415</f>
        <v>0</v>
      </c>
    </row>
    <row r="575" spans="1:4" ht="15.75" customHeight="1">
      <c r="C575" s="33">
        <v>26</v>
      </c>
      <c r="D575" s="48">
        <f>'COG-M'!P416</f>
        <v>0</v>
      </c>
    </row>
    <row r="576" spans="1:4" ht="15.75" customHeight="1">
      <c r="C576" s="33">
        <v>27</v>
      </c>
      <c r="D576" s="48">
        <f>'COG-M'!P417</f>
        <v>0</v>
      </c>
    </row>
    <row r="577" spans="1:4" ht="15.75" customHeight="1">
      <c r="A577" s="33">
        <v>244</v>
      </c>
      <c r="B577" s="33" t="s">
        <v>1503</v>
      </c>
      <c r="C577" s="33">
        <v>11</v>
      </c>
      <c r="D577" s="48">
        <f>'COG-M'!P418</f>
        <v>0</v>
      </c>
    </row>
    <row r="578" spans="1:4" ht="15.75" customHeight="1">
      <c r="C578" s="33">
        <v>12</v>
      </c>
      <c r="D578" s="48">
        <f>'COG-M'!P419</f>
        <v>0</v>
      </c>
    </row>
    <row r="579" spans="1:4" ht="15.75" customHeight="1">
      <c r="C579" s="33">
        <v>13</v>
      </c>
      <c r="D579" s="48">
        <f>'COG-M'!P420</f>
        <v>0</v>
      </c>
    </row>
    <row r="580" spans="1:4" ht="15.75" customHeight="1">
      <c r="C580" s="33">
        <v>14</v>
      </c>
      <c r="D580" s="48">
        <f>'COG-M'!P421</f>
        <v>0</v>
      </c>
    </row>
    <row r="581" spans="1:4" ht="15.75" customHeight="1">
      <c r="C581" s="33">
        <v>15</v>
      </c>
      <c r="D581" s="48">
        <f>'COG-M'!P422</f>
        <v>0</v>
      </c>
    </row>
    <row r="582" spans="1:4" ht="15.75" customHeight="1">
      <c r="C582" s="33">
        <v>16</v>
      </c>
      <c r="D582" s="48">
        <f>'COG-M'!P423</f>
        <v>0</v>
      </c>
    </row>
    <row r="583" spans="1:4" ht="15.75" customHeight="1">
      <c r="C583" s="33">
        <v>17</v>
      </c>
      <c r="D583" s="48">
        <f>'COG-M'!P424</f>
        <v>0</v>
      </c>
    </row>
    <row r="584" spans="1:4" ht="15.75" customHeight="1">
      <c r="C584" s="33">
        <v>25</v>
      </c>
      <c r="D584" s="48">
        <f>'COG-M'!P425</f>
        <v>0</v>
      </c>
    </row>
    <row r="585" spans="1:4" ht="15.75" customHeight="1">
      <c r="C585" s="33">
        <v>26</v>
      </c>
      <c r="D585" s="48">
        <f>'COG-M'!P426</f>
        <v>0</v>
      </c>
    </row>
    <row r="586" spans="1:4" ht="15.75" customHeight="1">
      <c r="C586" s="33">
        <v>27</v>
      </c>
      <c r="D586" s="48">
        <f>'COG-M'!P427</f>
        <v>0</v>
      </c>
    </row>
    <row r="587" spans="1:4" ht="15.75" customHeight="1">
      <c r="A587" s="33">
        <v>245</v>
      </c>
      <c r="B587" s="33" t="s">
        <v>1504</v>
      </c>
      <c r="C587" s="33">
        <v>11</v>
      </c>
      <c r="D587" s="48">
        <f>'COG-M'!P428</f>
        <v>0</v>
      </c>
    </row>
    <row r="588" spans="1:4" ht="15.75" customHeight="1">
      <c r="C588" s="33">
        <v>12</v>
      </c>
      <c r="D588" s="48">
        <f>'COG-M'!P429</f>
        <v>0</v>
      </c>
    </row>
    <row r="589" spans="1:4" ht="15.75" customHeight="1">
      <c r="C589" s="33">
        <v>13</v>
      </c>
      <c r="D589" s="48">
        <f>'COG-M'!P430</f>
        <v>0</v>
      </c>
    </row>
    <row r="590" spans="1:4" ht="15.75" customHeight="1">
      <c r="C590" s="33">
        <v>14</v>
      </c>
      <c r="D590" s="48">
        <f>'COG-M'!P431</f>
        <v>0</v>
      </c>
    </row>
    <row r="591" spans="1:4" ht="15.75" customHeight="1">
      <c r="C591" s="33">
        <v>15</v>
      </c>
      <c r="D591" s="48">
        <f>'COG-M'!P432</f>
        <v>0</v>
      </c>
    </row>
    <row r="592" spans="1:4" ht="15.75" customHeight="1">
      <c r="C592" s="33">
        <v>16</v>
      </c>
      <c r="D592" s="48">
        <f>'COG-M'!P433</f>
        <v>0</v>
      </c>
    </row>
    <row r="593" spans="1:4" ht="15.75" customHeight="1">
      <c r="C593" s="33">
        <v>17</v>
      </c>
      <c r="D593" s="48">
        <f>'COG-M'!P434</f>
        <v>0</v>
      </c>
    </row>
    <row r="594" spans="1:4" ht="15.75" customHeight="1">
      <c r="C594" s="33">
        <v>25</v>
      </c>
      <c r="D594" s="48">
        <f>'COG-M'!P435</f>
        <v>0</v>
      </c>
    </row>
    <row r="595" spans="1:4" ht="15.75" customHeight="1">
      <c r="C595" s="33">
        <v>26</v>
      </c>
      <c r="D595" s="48">
        <f>'COG-M'!P436</f>
        <v>0</v>
      </c>
    </row>
    <row r="596" spans="1:4" ht="15.75" customHeight="1">
      <c r="C596" s="33">
        <v>27</v>
      </c>
      <c r="D596" s="48">
        <f>'COG-M'!P437</f>
        <v>0</v>
      </c>
    </row>
    <row r="597" spans="1:4" ht="15.75" customHeight="1">
      <c r="A597" s="33">
        <v>246</v>
      </c>
      <c r="B597" s="33" t="s">
        <v>1505</v>
      </c>
      <c r="C597" s="33">
        <v>11</v>
      </c>
      <c r="D597" s="48">
        <f>'COG-M'!P438</f>
        <v>0</v>
      </c>
    </row>
    <row r="598" spans="1:4" ht="15.75" customHeight="1">
      <c r="C598" s="33">
        <v>12</v>
      </c>
      <c r="D598" s="48">
        <f>'COG-M'!P439</f>
        <v>0</v>
      </c>
    </row>
    <row r="599" spans="1:4" ht="15.75" customHeight="1">
      <c r="C599" s="33">
        <v>13</v>
      </c>
      <c r="D599" s="48">
        <f>'COG-M'!P440</f>
        <v>0</v>
      </c>
    </row>
    <row r="600" spans="1:4" ht="15.75" customHeight="1">
      <c r="C600" s="33">
        <v>14</v>
      </c>
      <c r="D600" s="48">
        <f>'COG-M'!P441</f>
        <v>380000.03999999986</v>
      </c>
    </row>
    <row r="601" spans="1:4" ht="15.75" customHeight="1">
      <c r="C601" s="33">
        <v>15</v>
      </c>
      <c r="D601" s="48">
        <f>'COG-M'!P442</f>
        <v>0</v>
      </c>
    </row>
    <row r="602" spans="1:4" ht="15.75" customHeight="1">
      <c r="C602" s="33">
        <v>16</v>
      </c>
      <c r="D602" s="48">
        <f>'COG-M'!P443</f>
        <v>0</v>
      </c>
    </row>
    <row r="603" spans="1:4" ht="15.75" customHeight="1">
      <c r="C603" s="33">
        <v>17</v>
      </c>
      <c r="D603" s="48">
        <f>'COG-M'!P444</f>
        <v>0</v>
      </c>
    </row>
    <row r="604" spans="1:4" ht="15.75" customHeight="1">
      <c r="C604" s="33">
        <v>25</v>
      </c>
      <c r="D604" s="48">
        <f>'COG-M'!P445</f>
        <v>0</v>
      </c>
    </row>
    <row r="605" spans="1:4" ht="15.75" customHeight="1">
      <c r="C605" s="33">
        <v>26</v>
      </c>
      <c r="D605" s="48">
        <f>'COG-M'!P446</f>
        <v>0</v>
      </c>
    </row>
    <row r="606" spans="1:4" ht="15.75" customHeight="1">
      <c r="C606" s="33">
        <v>27</v>
      </c>
      <c r="D606" s="48">
        <f>'COG-M'!P447</f>
        <v>0</v>
      </c>
    </row>
    <row r="607" spans="1:4" ht="15.75" customHeight="1">
      <c r="A607" s="33">
        <v>247</v>
      </c>
      <c r="B607" s="33" t="s">
        <v>1506</v>
      </c>
      <c r="C607" s="33">
        <v>11</v>
      </c>
      <c r="D607" s="48">
        <f>'COG-M'!P448</f>
        <v>0</v>
      </c>
    </row>
    <row r="608" spans="1:4" ht="15.75" customHeight="1">
      <c r="C608" s="33">
        <v>12</v>
      </c>
      <c r="D608" s="48">
        <f>'COG-M'!P449</f>
        <v>0</v>
      </c>
    </row>
    <row r="609" spans="1:4" ht="15.75" customHeight="1">
      <c r="C609" s="33">
        <v>13</v>
      </c>
      <c r="D609" s="48">
        <f>'COG-M'!P450</f>
        <v>0</v>
      </c>
    </row>
    <row r="610" spans="1:4" ht="15.75" customHeight="1">
      <c r="C610" s="33">
        <v>14</v>
      </c>
      <c r="D610" s="48">
        <f>'COG-M'!P451</f>
        <v>0</v>
      </c>
    </row>
    <row r="611" spans="1:4" ht="15.75" customHeight="1">
      <c r="C611" s="33">
        <v>15</v>
      </c>
      <c r="D611" s="48">
        <f>'COG-M'!P452</f>
        <v>0</v>
      </c>
    </row>
    <row r="612" spans="1:4" ht="15.75" customHeight="1">
      <c r="C612" s="33">
        <v>16</v>
      </c>
      <c r="D612" s="48">
        <f>'COG-M'!P453</f>
        <v>0</v>
      </c>
    </row>
    <row r="613" spans="1:4" ht="15.75" customHeight="1">
      <c r="C613" s="33">
        <v>17</v>
      </c>
      <c r="D613" s="48">
        <f>'COG-M'!P454</f>
        <v>0</v>
      </c>
    </row>
    <row r="614" spans="1:4" ht="15.75" customHeight="1">
      <c r="C614" s="33">
        <v>25</v>
      </c>
      <c r="D614" s="48">
        <f>'COG-M'!P455</f>
        <v>0</v>
      </c>
    </row>
    <row r="615" spans="1:4" ht="15.75" customHeight="1">
      <c r="C615" s="33">
        <v>26</v>
      </c>
      <c r="D615" s="48">
        <f>'COG-M'!P456</f>
        <v>0</v>
      </c>
    </row>
    <row r="616" spans="1:4" ht="15.75" customHeight="1">
      <c r="C616" s="33">
        <v>27</v>
      </c>
      <c r="D616" s="48">
        <f>'COG-M'!P457</f>
        <v>0</v>
      </c>
    </row>
    <row r="617" spans="1:4" ht="15.75" customHeight="1">
      <c r="A617" s="33">
        <v>248</v>
      </c>
      <c r="B617" s="33" t="s">
        <v>1507</v>
      </c>
      <c r="C617" s="33">
        <v>11</v>
      </c>
      <c r="D617" s="48">
        <f>'COG-M'!P458</f>
        <v>0</v>
      </c>
    </row>
    <row r="618" spans="1:4" ht="15.75" customHeight="1">
      <c r="C618" s="33">
        <v>12</v>
      </c>
      <c r="D618" s="48">
        <f>'COG-M'!P459</f>
        <v>0</v>
      </c>
    </row>
    <row r="619" spans="1:4" ht="15.75" customHeight="1">
      <c r="C619" s="33">
        <v>13</v>
      </c>
      <c r="D619" s="48">
        <f>'COG-M'!P460</f>
        <v>0</v>
      </c>
    </row>
    <row r="620" spans="1:4" ht="15.75" customHeight="1">
      <c r="C620" s="33">
        <v>14</v>
      </c>
      <c r="D620" s="48">
        <f>'COG-M'!P461</f>
        <v>0</v>
      </c>
    </row>
    <row r="621" spans="1:4" ht="15.75" customHeight="1">
      <c r="C621" s="33">
        <v>15</v>
      </c>
      <c r="D621" s="48">
        <f>'COG-M'!P462</f>
        <v>0</v>
      </c>
    </row>
    <row r="622" spans="1:4" ht="15.75" customHeight="1">
      <c r="C622" s="33">
        <v>16</v>
      </c>
      <c r="D622" s="48">
        <f>'COG-M'!P463</f>
        <v>0</v>
      </c>
    </row>
    <row r="623" spans="1:4" ht="15.75" customHeight="1">
      <c r="C623" s="33">
        <v>17</v>
      </c>
      <c r="D623" s="48">
        <f>'COG-M'!P464</f>
        <v>0</v>
      </c>
    </row>
    <row r="624" spans="1:4" ht="15.75" customHeight="1">
      <c r="C624" s="33">
        <v>25</v>
      </c>
      <c r="D624" s="48">
        <f>'COG-M'!P465</f>
        <v>0</v>
      </c>
    </row>
    <row r="625" spans="1:4" ht="15.75" customHeight="1">
      <c r="C625" s="33">
        <v>26</v>
      </c>
      <c r="D625" s="48">
        <f>'COG-M'!P466</f>
        <v>0</v>
      </c>
    </row>
    <row r="626" spans="1:4" ht="15.75" customHeight="1">
      <c r="C626" s="33">
        <v>27</v>
      </c>
      <c r="D626" s="48">
        <f>'COG-M'!P467</f>
        <v>0</v>
      </c>
    </row>
    <row r="627" spans="1:4" ht="15.75" customHeight="1">
      <c r="A627" s="33">
        <v>249</v>
      </c>
      <c r="B627" s="33" t="s">
        <v>1508</v>
      </c>
      <c r="C627" s="33">
        <v>11</v>
      </c>
      <c r="D627" s="48">
        <f>'COG-M'!P468</f>
        <v>0</v>
      </c>
    </row>
    <row r="628" spans="1:4" ht="15.75" customHeight="1">
      <c r="C628" s="33">
        <v>12</v>
      </c>
      <c r="D628" s="48">
        <f>'COG-M'!P469</f>
        <v>0</v>
      </c>
    </row>
    <row r="629" spans="1:4" ht="15.75" customHeight="1">
      <c r="C629" s="33">
        <v>13</v>
      </c>
      <c r="D629" s="48">
        <f>'COG-M'!P470</f>
        <v>0</v>
      </c>
    </row>
    <row r="630" spans="1:4" ht="15.75" customHeight="1">
      <c r="C630" s="33">
        <v>14</v>
      </c>
      <c r="D630" s="48">
        <f>'COG-M'!P471</f>
        <v>0</v>
      </c>
    </row>
    <row r="631" spans="1:4" ht="15.75" customHeight="1">
      <c r="C631" s="33">
        <v>15</v>
      </c>
      <c r="D631" s="48">
        <f>'COG-M'!P472</f>
        <v>0</v>
      </c>
    </row>
    <row r="632" spans="1:4" ht="15.75" customHeight="1">
      <c r="C632" s="33">
        <v>16</v>
      </c>
      <c r="D632" s="48">
        <f>'COG-M'!P473</f>
        <v>0</v>
      </c>
    </row>
    <row r="633" spans="1:4" ht="15.75" customHeight="1">
      <c r="C633" s="33">
        <v>17</v>
      </c>
      <c r="D633" s="48">
        <f>'COG-M'!P474</f>
        <v>0</v>
      </c>
    </row>
    <row r="634" spans="1:4" ht="15.75" customHeight="1">
      <c r="C634" s="33">
        <v>25</v>
      </c>
      <c r="D634" s="48">
        <f>'COG-M'!P475</f>
        <v>0</v>
      </c>
    </row>
    <row r="635" spans="1:4" ht="15.75" customHeight="1">
      <c r="C635" s="33">
        <v>26</v>
      </c>
      <c r="D635" s="48">
        <f>'COG-M'!P476</f>
        <v>0</v>
      </c>
    </row>
    <row r="636" spans="1:4" ht="15.75" customHeight="1">
      <c r="C636" s="33">
        <v>27</v>
      </c>
      <c r="D636" s="48">
        <f>'COG-M'!P477</f>
        <v>0</v>
      </c>
    </row>
    <row r="637" spans="1:4" ht="15.75" customHeight="1">
      <c r="A637" s="33">
        <v>2500</v>
      </c>
      <c r="B637" s="33" t="s">
        <v>1509</v>
      </c>
      <c r="D637" s="48">
        <f>'COG-M'!P478</f>
        <v>2937000</v>
      </c>
    </row>
    <row r="638" spans="1:4" ht="15.75" customHeight="1">
      <c r="A638" s="33">
        <v>251</v>
      </c>
      <c r="B638" s="33" t="s">
        <v>1510</v>
      </c>
      <c r="C638" s="33">
        <v>11</v>
      </c>
      <c r="D638" s="48">
        <f>'COG-M'!P479</f>
        <v>0</v>
      </c>
    </row>
    <row r="639" spans="1:4" ht="15.75" customHeight="1">
      <c r="C639" s="33">
        <v>12</v>
      </c>
      <c r="D639" s="48">
        <f>'COG-M'!P480</f>
        <v>0</v>
      </c>
    </row>
    <row r="640" spans="1:4" ht="15.75" customHeight="1">
      <c r="C640" s="33">
        <v>13</v>
      </c>
      <c r="D640" s="48">
        <f>'COG-M'!P481</f>
        <v>0</v>
      </c>
    </row>
    <row r="641" spans="1:4" ht="15.75" customHeight="1">
      <c r="C641" s="33">
        <v>14</v>
      </c>
      <c r="D641" s="48">
        <f>'COG-M'!P482</f>
        <v>2904000</v>
      </c>
    </row>
    <row r="642" spans="1:4" ht="15.75" customHeight="1">
      <c r="C642" s="33">
        <v>15</v>
      </c>
      <c r="D642" s="48">
        <f>'COG-M'!P483</f>
        <v>0</v>
      </c>
    </row>
    <row r="643" spans="1:4" ht="15.75" customHeight="1">
      <c r="C643" s="33">
        <v>16</v>
      </c>
      <c r="D643" s="48">
        <f>'COG-M'!P484</f>
        <v>0</v>
      </c>
    </row>
    <row r="644" spans="1:4" ht="15.75" customHeight="1">
      <c r="C644" s="33">
        <v>17</v>
      </c>
      <c r="D644" s="48">
        <f>'COG-M'!P485</f>
        <v>0</v>
      </c>
    </row>
    <row r="645" spans="1:4" ht="15.75" customHeight="1">
      <c r="C645" s="33">
        <v>25</v>
      </c>
      <c r="D645" s="48">
        <f>'COG-M'!P486</f>
        <v>0</v>
      </c>
    </row>
    <row r="646" spans="1:4" ht="15.75" customHeight="1">
      <c r="C646" s="33">
        <v>26</v>
      </c>
      <c r="D646" s="48">
        <f>'COG-M'!P487</f>
        <v>0</v>
      </c>
    </row>
    <row r="647" spans="1:4" ht="15.75" customHeight="1">
      <c r="C647" s="33">
        <v>27</v>
      </c>
      <c r="D647" s="48">
        <f>'COG-M'!P488</f>
        <v>0</v>
      </c>
    </row>
    <row r="648" spans="1:4" ht="15.75" customHeight="1">
      <c r="A648" s="33">
        <v>252</v>
      </c>
      <c r="B648" s="33" t="s">
        <v>1511</v>
      </c>
      <c r="C648" s="33">
        <v>11</v>
      </c>
      <c r="D648" s="48">
        <f>'COG-M'!P489</f>
        <v>0</v>
      </c>
    </row>
    <row r="649" spans="1:4" ht="15.75" customHeight="1">
      <c r="C649" s="33">
        <v>12</v>
      </c>
      <c r="D649" s="48">
        <f>'COG-M'!P490</f>
        <v>0</v>
      </c>
    </row>
    <row r="650" spans="1:4" ht="15.75" customHeight="1">
      <c r="C650" s="33">
        <v>13</v>
      </c>
      <c r="D650" s="48">
        <f>'COG-M'!P491</f>
        <v>0</v>
      </c>
    </row>
    <row r="651" spans="1:4" ht="15.75" customHeight="1">
      <c r="C651" s="33">
        <v>14</v>
      </c>
      <c r="D651" s="48">
        <f>'COG-M'!P492</f>
        <v>0</v>
      </c>
    </row>
    <row r="652" spans="1:4" ht="15.75" customHeight="1">
      <c r="C652" s="33">
        <v>15</v>
      </c>
      <c r="D652" s="48">
        <f>'COG-M'!P493</f>
        <v>0</v>
      </c>
    </row>
    <row r="653" spans="1:4" ht="15.75" customHeight="1">
      <c r="C653" s="33">
        <v>16</v>
      </c>
      <c r="D653" s="48">
        <f>'COG-M'!P494</f>
        <v>0</v>
      </c>
    </row>
    <row r="654" spans="1:4" ht="15.75" customHeight="1">
      <c r="C654" s="33">
        <v>17</v>
      </c>
      <c r="D654" s="48">
        <f>'COG-M'!P495</f>
        <v>0</v>
      </c>
    </row>
    <row r="655" spans="1:4" ht="15.75" customHeight="1">
      <c r="C655" s="33">
        <v>25</v>
      </c>
      <c r="D655" s="48">
        <f>'COG-M'!P496</f>
        <v>0</v>
      </c>
    </row>
    <row r="656" spans="1:4" ht="15.75" customHeight="1">
      <c r="C656" s="33">
        <v>26</v>
      </c>
      <c r="D656" s="48">
        <f>'COG-M'!P497</f>
        <v>0</v>
      </c>
    </row>
    <row r="657" spans="1:4" ht="15.75" customHeight="1">
      <c r="C657" s="33">
        <v>27</v>
      </c>
      <c r="D657" s="48">
        <f>'COG-M'!P498</f>
        <v>0</v>
      </c>
    </row>
    <row r="658" spans="1:4" ht="15.75" customHeight="1">
      <c r="A658" s="33">
        <v>253</v>
      </c>
      <c r="B658" s="33" t="s">
        <v>1512</v>
      </c>
      <c r="C658" s="33">
        <v>11</v>
      </c>
      <c r="D658" s="48">
        <f>'COG-M'!P499</f>
        <v>0</v>
      </c>
    </row>
    <row r="659" spans="1:4" ht="15.75" customHeight="1">
      <c r="C659" s="33">
        <v>12</v>
      </c>
      <c r="D659" s="48">
        <f>'COG-M'!P500</f>
        <v>0</v>
      </c>
    </row>
    <row r="660" spans="1:4" ht="15.75" customHeight="1">
      <c r="C660" s="33">
        <v>13</v>
      </c>
      <c r="D660" s="48">
        <f>'COG-M'!P501</f>
        <v>0</v>
      </c>
    </row>
    <row r="661" spans="1:4" ht="15.75" customHeight="1">
      <c r="C661" s="33">
        <v>14</v>
      </c>
      <c r="D661" s="48">
        <f>'COG-M'!P502</f>
        <v>33000</v>
      </c>
    </row>
    <row r="662" spans="1:4" ht="15.75" customHeight="1">
      <c r="C662" s="33">
        <v>15</v>
      </c>
      <c r="D662" s="48">
        <f>'COG-M'!P503</f>
        <v>0</v>
      </c>
    </row>
    <row r="663" spans="1:4" ht="15.75" customHeight="1">
      <c r="C663" s="33">
        <v>16</v>
      </c>
      <c r="D663" s="48">
        <f>'COG-M'!P504</f>
        <v>0</v>
      </c>
    </row>
    <row r="664" spans="1:4" ht="15.75" customHeight="1">
      <c r="C664" s="33">
        <v>17</v>
      </c>
      <c r="D664" s="48">
        <f>'COG-M'!P505</f>
        <v>0</v>
      </c>
    </row>
    <row r="665" spans="1:4" ht="15.75" customHeight="1">
      <c r="C665" s="33">
        <v>25</v>
      </c>
      <c r="D665" s="48">
        <f>'COG-M'!P506</f>
        <v>0</v>
      </c>
    </row>
    <row r="666" spans="1:4" ht="15.75" customHeight="1">
      <c r="C666" s="33">
        <v>26</v>
      </c>
      <c r="D666" s="48">
        <f>'COG-M'!P507</f>
        <v>0</v>
      </c>
    </row>
    <row r="667" spans="1:4" ht="15.75" customHeight="1">
      <c r="C667" s="33">
        <v>27</v>
      </c>
      <c r="D667" s="48">
        <f>'COG-M'!P508</f>
        <v>0</v>
      </c>
    </row>
    <row r="668" spans="1:4" ht="15.75" customHeight="1">
      <c r="A668" s="33">
        <v>254</v>
      </c>
      <c r="B668" s="33" t="s">
        <v>1513</v>
      </c>
      <c r="C668" s="33">
        <v>11</v>
      </c>
      <c r="D668" s="48">
        <f>'COG-M'!P509</f>
        <v>0</v>
      </c>
    </row>
    <row r="669" spans="1:4" ht="15.75" customHeight="1">
      <c r="C669" s="33">
        <v>12</v>
      </c>
      <c r="D669" s="48">
        <f>'COG-M'!P510</f>
        <v>0</v>
      </c>
    </row>
    <row r="670" spans="1:4" ht="15.75" customHeight="1">
      <c r="C670" s="33">
        <v>13</v>
      </c>
      <c r="D670" s="48">
        <f>'COG-M'!P511</f>
        <v>0</v>
      </c>
    </row>
    <row r="671" spans="1:4" ht="15.75" customHeight="1">
      <c r="C671" s="33">
        <v>14</v>
      </c>
      <c r="D671" s="48">
        <f>'COG-M'!P512</f>
        <v>0</v>
      </c>
    </row>
    <row r="672" spans="1:4" ht="15.75" customHeight="1">
      <c r="C672" s="33">
        <v>15</v>
      </c>
      <c r="D672" s="48">
        <f>'COG-M'!P513</f>
        <v>0</v>
      </c>
    </row>
    <row r="673" spans="1:4" ht="15.75" customHeight="1">
      <c r="C673" s="33">
        <v>16</v>
      </c>
      <c r="D673" s="48">
        <f>'COG-M'!P514</f>
        <v>0</v>
      </c>
    </row>
    <row r="674" spans="1:4" ht="15.75" customHeight="1">
      <c r="C674" s="33">
        <v>17</v>
      </c>
      <c r="D674" s="48">
        <f>'COG-M'!P515</f>
        <v>0</v>
      </c>
    </row>
    <row r="675" spans="1:4" ht="15.75" customHeight="1">
      <c r="C675" s="33">
        <v>25</v>
      </c>
      <c r="D675" s="48">
        <f>'COG-M'!P516</f>
        <v>0</v>
      </c>
    </row>
    <row r="676" spans="1:4" ht="15.75" customHeight="1">
      <c r="C676" s="33">
        <v>26</v>
      </c>
      <c r="D676" s="48">
        <f>'COG-M'!P517</f>
        <v>0</v>
      </c>
    </row>
    <row r="677" spans="1:4" ht="15.75" customHeight="1">
      <c r="C677" s="33">
        <v>27</v>
      </c>
      <c r="D677" s="48">
        <f>'COG-M'!P518</f>
        <v>0</v>
      </c>
    </row>
    <row r="678" spans="1:4" ht="15.75" customHeight="1">
      <c r="A678" s="33">
        <v>255</v>
      </c>
      <c r="B678" s="33" t="s">
        <v>1514</v>
      </c>
      <c r="C678" s="33">
        <v>11</v>
      </c>
      <c r="D678" s="48">
        <f>'COG-M'!P519</f>
        <v>0</v>
      </c>
    </row>
    <row r="679" spans="1:4" ht="15.75" customHeight="1">
      <c r="C679" s="33">
        <v>12</v>
      </c>
      <c r="D679" s="48">
        <f>'COG-M'!P520</f>
        <v>0</v>
      </c>
    </row>
    <row r="680" spans="1:4" ht="15.75" customHeight="1">
      <c r="C680" s="33">
        <v>13</v>
      </c>
      <c r="D680" s="48">
        <f>'COG-M'!P521</f>
        <v>0</v>
      </c>
    </row>
    <row r="681" spans="1:4" ht="15.75" customHeight="1">
      <c r="C681" s="33">
        <v>14</v>
      </c>
      <c r="D681" s="48">
        <f>'COG-M'!P522</f>
        <v>0</v>
      </c>
    </row>
    <row r="682" spans="1:4" ht="15.75" customHeight="1">
      <c r="C682" s="33">
        <v>15</v>
      </c>
      <c r="D682" s="48">
        <f>'COG-M'!P523</f>
        <v>0</v>
      </c>
    </row>
    <row r="683" spans="1:4" ht="15.75" customHeight="1">
      <c r="C683" s="33">
        <v>16</v>
      </c>
      <c r="D683" s="48">
        <f>'COG-M'!P524</f>
        <v>0</v>
      </c>
    </row>
    <row r="684" spans="1:4" ht="15.75" customHeight="1">
      <c r="C684" s="33">
        <v>17</v>
      </c>
      <c r="D684" s="48">
        <f>'COG-M'!P525</f>
        <v>0</v>
      </c>
    </row>
    <row r="685" spans="1:4" ht="15.75" customHeight="1">
      <c r="C685" s="33">
        <v>25</v>
      </c>
      <c r="D685" s="48">
        <f>'COG-M'!P526</f>
        <v>0</v>
      </c>
    </row>
    <row r="686" spans="1:4" ht="15.75" customHeight="1">
      <c r="C686" s="33">
        <v>26</v>
      </c>
      <c r="D686" s="48">
        <f>'COG-M'!P527</f>
        <v>0</v>
      </c>
    </row>
    <row r="687" spans="1:4" ht="15.75" customHeight="1">
      <c r="C687" s="33">
        <v>27</v>
      </c>
      <c r="D687" s="48">
        <f>'COG-M'!P528</f>
        <v>0</v>
      </c>
    </row>
    <row r="688" spans="1:4" ht="15.75" customHeight="1">
      <c r="A688" s="33">
        <v>256</v>
      </c>
      <c r="B688" s="33" t="s">
        <v>1515</v>
      </c>
      <c r="C688" s="33">
        <v>11</v>
      </c>
      <c r="D688" s="48">
        <f>'COG-M'!P529</f>
        <v>0</v>
      </c>
    </row>
    <row r="689" spans="1:4" ht="15.75" customHeight="1">
      <c r="C689" s="33">
        <v>12</v>
      </c>
      <c r="D689" s="48">
        <f>'COG-M'!P530</f>
        <v>0</v>
      </c>
    </row>
    <row r="690" spans="1:4" ht="15.75" customHeight="1">
      <c r="C690" s="33">
        <v>13</v>
      </c>
      <c r="D690" s="48">
        <f>'COG-M'!P531</f>
        <v>0</v>
      </c>
    </row>
    <row r="691" spans="1:4" ht="15.75" customHeight="1">
      <c r="C691" s="33">
        <v>14</v>
      </c>
      <c r="D691" s="48">
        <f>'COG-M'!P532</f>
        <v>0</v>
      </c>
    </row>
    <row r="692" spans="1:4" ht="15.75" customHeight="1">
      <c r="C692" s="33">
        <v>15</v>
      </c>
      <c r="D692" s="48">
        <f>'COG-M'!P533</f>
        <v>0</v>
      </c>
    </row>
    <row r="693" spans="1:4" ht="15.75" customHeight="1">
      <c r="C693" s="33">
        <v>16</v>
      </c>
      <c r="D693" s="48">
        <f>'COG-M'!P534</f>
        <v>0</v>
      </c>
    </row>
    <row r="694" spans="1:4" ht="15.75" customHeight="1">
      <c r="C694" s="33">
        <v>17</v>
      </c>
      <c r="D694" s="48">
        <f>'COG-M'!P535</f>
        <v>0</v>
      </c>
    </row>
    <row r="695" spans="1:4" ht="15.75" customHeight="1">
      <c r="C695" s="33">
        <v>25</v>
      </c>
      <c r="D695" s="48">
        <f>'COG-M'!P536</f>
        <v>0</v>
      </c>
    </row>
    <row r="696" spans="1:4" ht="15.75" customHeight="1">
      <c r="C696" s="33">
        <v>26</v>
      </c>
      <c r="D696" s="48">
        <f>'COG-M'!P537</f>
        <v>0</v>
      </c>
    </row>
    <row r="697" spans="1:4" ht="15.75" customHeight="1">
      <c r="C697" s="33">
        <v>27</v>
      </c>
      <c r="D697" s="48">
        <f>'COG-M'!P538</f>
        <v>0</v>
      </c>
    </row>
    <row r="698" spans="1:4" ht="15.75" customHeight="1">
      <c r="A698" s="33">
        <v>259</v>
      </c>
      <c r="B698" s="33" t="s">
        <v>1516</v>
      </c>
      <c r="C698" s="33">
        <v>11</v>
      </c>
      <c r="D698" s="48">
        <f>'COG-M'!P539</f>
        <v>0</v>
      </c>
    </row>
    <row r="699" spans="1:4" ht="15.75" customHeight="1">
      <c r="C699" s="33">
        <v>12</v>
      </c>
      <c r="D699" s="48">
        <f>'COG-M'!P540</f>
        <v>0</v>
      </c>
    </row>
    <row r="700" spans="1:4" ht="15.75" customHeight="1">
      <c r="C700" s="33">
        <v>13</v>
      </c>
      <c r="D700" s="48">
        <f>'COG-M'!P541</f>
        <v>0</v>
      </c>
    </row>
    <row r="701" spans="1:4" ht="15.75" customHeight="1">
      <c r="C701" s="33">
        <v>14</v>
      </c>
      <c r="D701" s="48">
        <f>'COG-M'!P542</f>
        <v>0</v>
      </c>
    </row>
    <row r="702" spans="1:4" ht="15.75" customHeight="1">
      <c r="C702" s="33">
        <v>15</v>
      </c>
      <c r="D702" s="48">
        <f>'COG-M'!P543</f>
        <v>0</v>
      </c>
    </row>
    <row r="703" spans="1:4" ht="15.75" customHeight="1">
      <c r="C703" s="33">
        <v>16</v>
      </c>
      <c r="D703" s="48">
        <f>'COG-M'!P544</f>
        <v>0</v>
      </c>
    </row>
    <row r="704" spans="1:4" ht="15.75" customHeight="1">
      <c r="C704" s="33">
        <v>17</v>
      </c>
      <c r="D704" s="48">
        <f>'COG-M'!P545</f>
        <v>0</v>
      </c>
    </row>
    <row r="705" spans="1:4" ht="15.75" customHeight="1">
      <c r="C705" s="33">
        <v>25</v>
      </c>
      <c r="D705" s="48">
        <f>'COG-M'!P546</f>
        <v>0</v>
      </c>
    </row>
    <row r="706" spans="1:4" ht="15.75" customHeight="1">
      <c r="C706" s="33">
        <v>26</v>
      </c>
      <c r="D706" s="48">
        <f>'COG-M'!P547</f>
        <v>0</v>
      </c>
    </row>
    <row r="707" spans="1:4" ht="15.75" customHeight="1">
      <c r="C707" s="33">
        <v>27</v>
      </c>
      <c r="D707" s="48">
        <f>'COG-M'!P548</f>
        <v>0</v>
      </c>
    </row>
    <row r="708" spans="1:4" ht="15.75" customHeight="1">
      <c r="A708" s="33">
        <v>2600</v>
      </c>
      <c r="B708" s="33" t="s">
        <v>1517</v>
      </c>
      <c r="D708" s="48">
        <f>'COG-M'!P549</f>
        <v>960000</v>
      </c>
    </row>
    <row r="709" spans="1:4" ht="15.75" customHeight="1">
      <c r="A709" s="33">
        <v>261</v>
      </c>
      <c r="B709" s="33" t="s">
        <v>1518</v>
      </c>
      <c r="C709" s="33">
        <v>11</v>
      </c>
      <c r="D709" s="48">
        <f>'COG-M'!P550</f>
        <v>0</v>
      </c>
    </row>
    <row r="710" spans="1:4" ht="15.75" customHeight="1">
      <c r="C710" s="33">
        <v>12</v>
      </c>
      <c r="D710" s="48">
        <f>'COG-M'!P551</f>
        <v>0</v>
      </c>
    </row>
    <row r="711" spans="1:4" ht="15.75" customHeight="1">
      <c r="C711" s="33">
        <v>13</v>
      </c>
      <c r="D711" s="48">
        <f>'COG-M'!P552</f>
        <v>0</v>
      </c>
    </row>
    <row r="712" spans="1:4" ht="15.75" customHeight="1">
      <c r="C712" s="33">
        <v>14</v>
      </c>
      <c r="D712" s="48">
        <f>'COG-M'!P553</f>
        <v>960000</v>
      </c>
    </row>
    <row r="713" spans="1:4" ht="15.75" customHeight="1">
      <c r="C713" s="33">
        <v>15</v>
      </c>
      <c r="D713" s="48">
        <f>'COG-M'!P554</f>
        <v>0</v>
      </c>
    </row>
    <row r="714" spans="1:4" ht="15.75" customHeight="1">
      <c r="C714" s="33">
        <v>16</v>
      </c>
      <c r="D714" s="48">
        <f>'COG-M'!P555</f>
        <v>0</v>
      </c>
    </row>
    <row r="715" spans="1:4" ht="15.75" customHeight="1">
      <c r="C715" s="33">
        <v>17</v>
      </c>
      <c r="D715" s="48">
        <f>'COG-M'!P556</f>
        <v>0</v>
      </c>
    </row>
    <row r="716" spans="1:4" ht="15.75" customHeight="1">
      <c r="C716" s="33">
        <v>25</v>
      </c>
      <c r="D716" s="48">
        <f>'COG-M'!P557</f>
        <v>0</v>
      </c>
    </row>
    <row r="717" spans="1:4" ht="15.75" customHeight="1">
      <c r="C717" s="33">
        <v>26</v>
      </c>
      <c r="D717" s="48">
        <f>'COG-M'!P558</f>
        <v>0</v>
      </c>
    </row>
    <row r="718" spans="1:4" ht="15.75" customHeight="1">
      <c r="C718" s="33">
        <v>27</v>
      </c>
      <c r="D718" s="48">
        <f>'COG-M'!P559</f>
        <v>0</v>
      </c>
    </row>
    <row r="719" spans="1:4" ht="15.75" customHeight="1">
      <c r="A719" s="33">
        <v>262</v>
      </c>
      <c r="B719" s="33" t="s">
        <v>1519</v>
      </c>
      <c r="C719" s="33">
        <v>11</v>
      </c>
      <c r="D719" s="48">
        <f>'COG-M'!P560</f>
        <v>0</v>
      </c>
    </row>
    <row r="720" spans="1:4" ht="15.75" customHeight="1">
      <c r="C720" s="33">
        <v>12</v>
      </c>
      <c r="D720" s="48">
        <f>'COG-M'!P561</f>
        <v>0</v>
      </c>
    </row>
    <row r="721" spans="1:4" ht="15.75" customHeight="1">
      <c r="C721" s="33">
        <v>13</v>
      </c>
      <c r="D721" s="48">
        <f>'COG-M'!P562</f>
        <v>0</v>
      </c>
    </row>
    <row r="722" spans="1:4" ht="15.75" customHeight="1">
      <c r="C722" s="33">
        <v>14</v>
      </c>
      <c r="D722" s="48">
        <f>'COG-M'!P563</f>
        <v>0</v>
      </c>
    </row>
    <row r="723" spans="1:4" ht="15.75" customHeight="1">
      <c r="C723" s="33">
        <v>15</v>
      </c>
      <c r="D723" s="48">
        <f>'COG-M'!P564</f>
        <v>0</v>
      </c>
    </row>
    <row r="724" spans="1:4" ht="15.75" customHeight="1">
      <c r="C724" s="33">
        <v>16</v>
      </c>
      <c r="D724" s="48">
        <f>'COG-M'!P565</f>
        <v>0</v>
      </c>
    </row>
    <row r="725" spans="1:4" ht="15.75" customHeight="1">
      <c r="C725" s="33">
        <v>17</v>
      </c>
      <c r="D725" s="48">
        <f>'COG-M'!P566</f>
        <v>0</v>
      </c>
    </row>
    <row r="726" spans="1:4" ht="15.75" customHeight="1">
      <c r="C726" s="33">
        <v>25</v>
      </c>
      <c r="D726" s="48">
        <f>'COG-M'!P567</f>
        <v>0</v>
      </c>
    </row>
    <row r="727" spans="1:4" ht="15.75" customHeight="1">
      <c r="C727" s="33">
        <v>26</v>
      </c>
      <c r="D727" s="48">
        <f>'COG-M'!P568</f>
        <v>0</v>
      </c>
    </row>
    <row r="728" spans="1:4" ht="15.75" customHeight="1">
      <c r="C728" s="33">
        <v>27</v>
      </c>
      <c r="D728" s="48">
        <f>'COG-M'!P569</f>
        <v>0</v>
      </c>
    </row>
    <row r="729" spans="1:4" ht="15.75" customHeight="1">
      <c r="A729" s="33">
        <v>2700</v>
      </c>
      <c r="B729" s="33" t="s">
        <v>1520</v>
      </c>
      <c r="D729" s="48">
        <f>'COG-M'!P570</f>
        <v>0</v>
      </c>
    </row>
    <row r="730" spans="1:4" ht="15.75" customHeight="1">
      <c r="A730" s="33">
        <v>271</v>
      </c>
      <c r="B730" s="33" t="s">
        <v>1521</v>
      </c>
      <c r="C730" s="33">
        <v>11</v>
      </c>
      <c r="D730" s="48">
        <f>'COG-M'!P571</f>
        <v>0</v>
      </c>
    </row>
    <row r="731" spans="1:4" ht="15.75" customHeight="1">
      <c r="C731" s="33">
        <v>12</v>
      </c>
      <c r="D731" s="48">
        <f>'COG-M'!P572</f>
        <v>0</v>
      </c>
    </row>
    <row r="732" spans="1:4" ht="15.75" customHeight="1">
      <c r="C732" s="33">
        <v>13</v>
      </c>
      <c r="D732" s="48">
        <f>'COG-M'!P573</f>
        <v>0</v>
      </c>
    </row>
    <row r="733" spans="1:4" ht="15.75" customHeight="1">
      <c r="C733" s="33">
        <v>14</v>
      </c>
      <c r="D733" s="48">
        <f>'COG-M'!P574</f>
        <v>0</v>
      </c>
    </row>
    <row r="734" spans="1:4" ht="15.75" customHeight="1">
      <c r="C734" s="33">
        <v>15</v>
      </c>
      <c r="D734" s="48">
        <f>'COG-M'!P575</f>
        <v>0</v>
      </c>
    </row>
    <row r="735" spans="1:4" ht="15.75" customHeight="1">
      <c r="C735" s="33">
        <v>16</v>
      </c>
      <c r="D735" s="48">
        <f>'COG-M'!P576</f>
        <v>0</v>
      </c>
    </row>
    <row r="736" spans="1:4" ht="15.75" customHeight="1">
      <c r="C736" s="33">
        <v>17</v>
      </c>
      <c r="D736" s="48">
        <f>'COG-M'!P577</f>
        <v>0</v>
      </c>
    </row>
    <row r="737" spans="1:4" ht="15.75" customHeight="1">
      <c r="C737" s="33">
        <v>25</v>
      </c>
      <c r="D737" s="48">
        <f>'COG-M'!P578</f>
        <v>0</v>
      </c>
    </row>
    <row r="738" spans="1:4" ht="15.75" customHeight="1">
      <c r="C738" s="33">
        <v>26</v>
      </c>
      <c r="D738" s="48">
        <f>'COG-M'!P579</f>
        <v>0</v>
      </c>
    </row>
    <row r="739" spans="1:4" ht="15.75" customHeight="1">
      <c r="C739" s="33">
        <v>27</v>
      </c>
      <c r="D739" s="48">
        <f>'COG-M'!P580</f>
        <v>0</v>
      </c>
    </row>
    <row r="740" spans="1:4" ht="15.75" customHeight="1">
      <c r="A740" s="33">
        <v>272</v>
      </c>
      <c r="B740" s="33" t="s">
        <v>1522</v>
      </c>
      <c r="C740" s="33">
        <v>11</v>
      </c>
      <c r="D740" s="48">
        <f>'COG-M'!P581</f>
        <v>0</v>
      </c>
    </row>
    <row r="741" spans="1:4" ht="15.75" customHeight="1">
      <c r="C741" s="33">
        <v>12</v>
      </c>
      <c r="D741" s="48">
        <f>'COG-M'!P582</f>
        <v>0</v>
      </c>
    </row>
    <row r="742" spans="1:4" ht="15.75" customHeight="1">
      <c r="C742" s="33">
        <v>13</v>
      </c>
      <c r="D742" s="48">
        <f>'COG-M'!P583</f>
        <v>0</v>
      </c>
    </row>
    <row r="743" spans="1:4" ht="15.75" customHeight="1">
      <c r="C743" s="33">
        <v>14</v>
      </c>
      <c r="D743" s="48">
        <f>'COG-M'!P584</f>
        <v>0</v>
      </c>
    </row>
    <row r="744" spans="1:4" ht="15.75" customHeight="1">
      <c r="C744" s="33">
        <v>15</v>
      </c>
      <c r="D744" s="48">
        <f>'COG-M'!P585</f>
        <v>0</v>
      </c>
    </row>
    <row r="745" spans="1:4" ht="15.75" customHeight="1">
      <c r="C745" s="33">
        <v>16</v>
      </c>
      <c r="D745" s="48">
        <f>'COG-M'!P586</f>
        <v>0</v>
      </c>
    </row>
    <row r="746" spans="1:4" ht="15.75" customHeight="1">
      <c r="C746" s="33">
        <v>17</v>
      </c>
      <c r="D746" s="48">
        <f>'COG-M'!P587</f>
        <v>0</v>
      </c>
    </row>
    <row r="747" spans="1:4" ht="15.75" customHeight="1">
      <c r="C747" s="33">
        <v>25</v>
      </c>
      <c r="D747" s="48">
        <f>'COG-M'!P588</f>
        <v>0</v>
      </c>
    </row>
    <row r="748" spans="1:4" ht="15.75" customHeight="1">
      <c r="C748" s="33">
        <v>26</v>
      </c>
      <c r="D748" s="48">
        <f>'COG-M'!P589</f>
        <v>0</v>
      </c>
    </row>
    <row r="749" spans="1:4" ht="15.75" customHeight="1">
      <c r="C749" s="33">
        <v>27</v>
      </c>
      <c r="D749" s="48">
        <f>'COG-M'!P590</f>
        <v>0</v>
      </c>
    </row>
    <row r="750" spans="1:4" ht="15.75" customHeight="1">
      <c r="A750" s="33">
        <v>273</v>
      </c>
      <c r="B750" s="33" t="s">
        <v>1523</v>
      </c>
      <c r="C750" s="33">
        <v>11</v>
      </c>
      <c r="D750" s="48">
        <f>'COG-M'!P591</f>
        <v>0</v>
      </c>
    </row>
    <row r="751" spans="1:4" ht="15.75" customHeight="1">
      <c r="C751" s="33">
        <v>12</v>
      </c>
      <c r="D751" s="48">
        <f>'COG-M'!P592</f>
        <v>0</v>
      </c>
    </row>
    <row r="752" spans="1:4" ht="15.75" customHeight="1">
      <c r="C752" s="33">
        <v>13</v>
      </c>
      <c r="D752" s="48">
        <f>'COG-M'!P593</f>
        <v>0</v>
      </c>
    </row>
    <row r="753" spans="1:4" ht="15.75" customHeight="1">
      <c r="C753" s="33">
        <v>14</v>
      </c>
      <c r="D753" s="48">
        <f>'COG-M'!P594</f>
        <v>0</v>
      </c>
    </row>
    <row r="754" spans="1:4" ht="15.75" customHeight="1">
      <c r="C754" s="33">
        <v>15</v>
      </c>
      <c r="D754" s="48">
        <f>'COG-M'!P595</f>
        <v>0</v>
      </c>
    </row>
    <row r="755" spans="1:4" ht="15.75" customHeight="1">
      <c r="C755" s="33">
        <v>16</v>
      </c>
      <c r="D755" s="48">
        <f>'COG-M'!P596</f>
        <v>0</v>
      </c>
    </row>
    <row r="756" spans="1:4" ht="15.75" customHeight="1">
      <c r="C756" s="33">
        <v>17</v>
      </c>
      <c r="D756" s="48">
        <f>'COG-M'!P597</f>
        <v>0</v>
      </c>
    </row>
    <row r="757" spans="1:4" ht="15.75" customHeight="1">
      <c r="C757" s="33">
        <v>25</v>
      </c>
      <c r="D757" s="48">
        <f>'COG-M'!P598</f>
        <v>0</v>
      </c>
    </row>
    <row r="758" spans="1:4" ht="15.75" customHeight="1">
      <c r="C758" s="33">
        <v>26</v>
      </c>
      <c r="D758" s="48">
        <f>'COG-M'!P599</f>
        <v>0</v>
      </c>
    </row>
    <row r="759" spans="1:4" ht="15.75" customHeight="1">
      <c r="C759" s="33">
        <v>27</v>
      </c>
      <c r="D759" s="48">
        <f>'COG-M'!P600</f>
        <v>0</v>
      </c>
    </row>
    <row r="760" spans="1:4" ht="15.75" customHeight="1">
      <c r="A760" s="33">
        <v>274</v>
      </c>
      <c r="B760" s="33" t="s">
        <v>1524</v>
      </c>
      <c r="C760" s="33">
        <v>11</v>
      </c>
      <c r="D760" s="48">
        <f>'COG-M'!P601</f>
        <v>0</v>
      </c>
    </row>
    <row r="761" spans="1:4" ht="15.75" customHeight="1">
      <c r="C761" s="33">
        <v>12</v>
      </c>
      <c r="D761" s="48">
        <f>'COG-M'!P602</f>
        <v>0</v>
      </c>
    </row>
    <row r="762" spans="1:4" ht="15.75" customHeight="1">
      <c r="C762" s="33">
        <v>13</v>
      </c>
      <c r="D762" s="48">
        <f>'COG-M'!P603</f>
        <v>0</v>
      </c>
    </row>
    <row r="763" spans="1:4" ht="15.75" customHeight="1">
      <c r="C763" s="33">
        <v>14</v>
      </c>
      <c r="D763" s="48">
        <f>'COG-M'!P604</f>
        <v>0</v>
      </c>
    </row>
    <row r="764" spans="1:4" ht="15.75" customHeight="1">
      <c r="C764" s="33">
        <v>15</v>
      </c>
      <c r="D764" s="48">
        <f>'COG-M'!P605</f>
        <v>0</v>
      </c>
    </row>
    <row r="765" spans="1:4" ht="15.75" customHeight="1">
      <c r="C765" s="33">
        <v>16</v>
      </c>
      <c r="D765" s="48">
        <f>'COG-M'!P606</f>
        <v>0</v>
      </c>
    </row>
    <row r="766" spans="1:4" ht="15.75" customHeight="1">
      <c r="C766" s="33">
        <v>17</v>
      </c>
      <c r="D766" s="48">
        <f>'COG-M'!P607</f>
        <v>0</v>
      </c>
    </row>
    <row r="767" spans="1:4" ht="15.75" customHeight="1">
      <c r="C767" s="33">
        <v>25</v>
      </c>
      <c r="D767" s="48">
        <f>'COG-M'!P608</f>
        <v>0</v>
      </c>
    </row>
    <row r="768" spans="1:4" ht="15.75" customHeight="1">
      <c r="C768" s="33">
        <v>26</v>
      </c>
      <c r="D768" s="48">
        <f>'COG-M'!P609</f>
        <v>0</v>
      </c>
    </row>
    <row r="769" spans="1:4" ht="15.75" customHeight="1">
      <c r="C769" s="33">
        <v>27</v>
      </c>
      <c r="D769" s="48">
        <f>'COG-M'!P610</f>
        <v>0</v>
      </c>
    </row>
    <row r="770" spans="1:4" ht="15.75" customHeight="1">
      <c r="A770" s="33">
        <v>275</v>
      </c>
      <c r="B770" s="33" t="s">
        <v>1525</v>
      </c>
      <c r="C770" s="33">
        <v>11</v>
      </c>
      <c r="D770" s="48">
        <f>'COG-M'!P611</f>
        <v>0</v>
      </c>
    </row>
    <row r="771" spans="1:4" ht="15.75" customHeight="1">
      <c r="C771" s="33">
        <v>12</v>
      </c>
      <c r="D771" s="48">
        <f>'COG-M'!P612</f>
        <v>0</v>
      </c>
    </row>
    <row r="772" spans="1:4" ht="15.75" customHeight="1">
      <c r="C772" s="33">
        <v>13</v>
      </c>
      <c r="D772" s="48">
        <f>'COG-M'!P613</f>
        <v>0</v>
      </c>
    </row>
    <row r="773" spans="1:4" ht="15.75" customHeight="1">
      <c r="C773" s="33">
        <v>14</v>
      </c>
      <c r="D773" s="48">
        <f>'COG-M'!P614</f>
        <v>0</v>
      </c>
    </row>
    <row r="774" spans="1:4" ht="15.75" customHeight="1">
      <c r="C774" s="33">
        <v>15</v>
      </c>
      <c r="D774" s="48">
        <f>'COG-M'!P615</f>
        <v>0</v>
      </c>
    </row>
    <row r="775" spans="1:4" ht="15.75" customHeight="1">
      <c r="C775" s="33">
        <v>16</v>
      </c>
      <c r="D775" s="48">
        <f>'COG-M'!P616</f>
        <v>0</v>
      </c>
    </row>
    <row r="776" spans="1:4" ht="15.75" customHeight="1">
      <c r="C776" s="33">
        <v>17</v>
      </c>
      <c r="D776" s="48">
        <f>'COG-M'!P617</f>
        <v>0</v>
      </c>
    </row>
    <row r="777" spans="1:4" ht="15.75" customHeight="1">
      <c r="C777" s="33">
        <v>25</v>
      </c>
      <c r="D777" s="48">
        <f>'COG-M'!P618</f>
        <v>0</v>
      </c>
    </row>
    <row r="778" spans="1:4" ht="15.75" customHeight="1">
      <c r="C778" s="33">
        <v>26</v>
      </c>
      <c r="D778" s="48">
        <f>'COG-M'!P619</f>
        <v>0</v>
      </c>
    </row>
    <row r="779" spans="1:4" ht="15.75" customHeight="1">
      <c r="C779" s="33">
        <v>27</v>
      </c>
      <c r="D779" s="48">
        <f>'COG-M'!P620</f>
        <v>0</v>
      </c>
    </row>
    <row r="780" spans="1:4" ht="15.75" customHeight="1">
      <c r="A780" s="33">
        <v>2800</v>
      </c>
      <c r="B780" s="33" t="s">
        <v>1526</v>
      </c>
      <c r="D780" s="48">
        <f>'COG-M'!P621</f>
        <v>0</v>
      </c>
    </row>
    <row r="781" spans="1:4" ht="15.75" customHeight="1">
      <c r="A781" s="33">
        <v>281</v>
      </c>
      <c r="B781" s="33" t="s">
        <v>1527</v>
      </c>
      <c r="C781" s="33">
        <v>11</v>
      </c>
      <c r="D781" s="48">
        <f>'COG-M'!P622</f>
        <v>0</v>
      </c>
    </row>
    <row r="782" spans="1:4" ht="15.75" customHeight="1">
      <c r="C782" s="33">
        <v>12</v>
      </c>
      <c r="D782" s="48">
        <f>'COG-M'!P623</f>
        <v>0</v>
      </c>
    </row>
    <row r="783" spans="1:4" ht="15.75" customHeight="1">
      <c r="C783" s="33">
        <v>13</v>
      </c>
      <c r="D783" s="48">
        <f>'COG-M'!P624</f>
        <v>0</v>
      </c>
    </row>
    <row r="784" spans="1:4" ht="15.75" customHeight="1">
      <c r="C784" s="33">
        <v>14</v>
      </c>
      <c r="D784" s="48">
        <f>'COG-M'!P625</f>
        <v>0</v>
      </c>
    </row>
    <row r="785" spans="1:4" ht="15.75" customHeight="1">
      <c r="C785" s="33">
        <v>15</v>
      </c>
      <c r="D785" s="48">
        <f>'COG-M'!P626</f>
        <v>0</v>
      </c>
    </row>
    <row r="786" spans="1:4" ht="15.75" customHeight="1">
      <c r="C786" s="33">
        <v>16</v>
      </c>
      <c r="D786" s="48">
        <f>'COG-M'!P627</f>
        <v>0</v>
      </c>
    </row>
    <row r="787" spans="1:4" ht="15.75" customHeight="1">
      <c r="C787" s="33">
        <v>17</v>
      </c>
      <c r="D787" s="48">
        <f>'COG-M'!P628</f>
        <v>0</v>
      </c>
    </row>
    <row r="788" spans="1:4" ht="15.75" customHeight="1">
      <c r="C788" s="33">
        <v>25</v>
      </c>
      <c r="D788" s="48">
        <f>'COG-M'!P629</f>
        <v>0</v>
      </c>
    </row>
    <row r="789" spans="1:4" ht="15.75" customHeight="1">
      <c r="C789" s="33">
        <v>26</v>
      </c>
      <c r="D789" s="48">
        <f>'COG-M'!P630</f>
        <v>0</v>
      </c>
    </row>
    <row r="790" spans="1:4" ht="15.75" customHeight="1">
      <c r="C790" s="33">
        <v>27</v>
      </c>
      <c r="D790" s="48">
        <f>'COG-M'!P631</f>
        <v>0</v>
      </c>
    </row>
    <row r="791" spans="1:4" ht="15.75" customHeight="1">
      <c r="A791" s="33">
        <v>282</v>
      </c>
      <c r="B791" s="33" t="s">
        <v>1528</v>
      </c>
      <c r="C791" s="33">
        <v>11</v>
      </c>
      <c r="D791" s="48">
        <f>'COG-M'!P632</f>
        <v>0</v>
      </c>
    </row>
    <row r="792" spans="1:4" ht="15.75" customHeight="1">
      <c r="C792" s="33">
        <v>12</v>
      </c>
      <c r="D792" s="48">
        <f>'COG-M'!P633</f>
        <v>0</v>
      </c>
    </row>
    <row r="793" spans="1:4" ht="15.75" customHeight="1">
      <c r="C793" s="33">
        <v>13</v>
      </c>
      <c r="D793" s="48">
        <f>'COG-M'!P634</f>
        <v>0</v>
      </c>
    </row>
    <row r="794" spans="1:4" ht="15.75" customHeight="1">
      <c r="C794" s="33">
        <v>14</v>
      </c>
      <c r="D794" s="48">
        <f>'COG-M'!P635</f>
        <v>0</v>
      </c>
    </row>
    <row r="795" spans="1:4" ht="15.75" customHeight="1">
      <c r="C795" s="33">
        <v>15</v>
      </c>
      <c r="D795" s="48">
        <f>'COG-M'!P636</f>
        <v>0</v>
      </c>
    </row>
    <row r="796" spans="1:4" ht="15.75" customHeight="1">
      <c r="C796" s="33">
        <v>16</v>
      </c>
      <c r="D796" s="48">
        <f>'COG-M'!P637</f>
        <v>0</v>
      </c>
    </row>
    <row r="797" spans="1:4" ht="15.75" customHeight="1">
      <c r="C797" s="33">
        <v>17</v>
      </c>
      <c r="D797" s="48">
        <f>'COG-M'!P638</f>
        <v>0</v>
      </c>
    </row>
    <row r="798" spans="1:4" ht="15.75" customHeight="1">
      <c r="C798" s="33">
        <v>25</v>
      </c>
      <c r="D798" s="48">
        <f>'COG-M'!P639</f>
        <v>0</v>
      </c>
    </row>
    <row r="799" spans="1:4" ht="15.75" customHeight="1">
      <c r="C799" s="33">
        <v>26</v>
      </c>
      <c r="D799" s="48">
        <f>'COG-M'!P640</f>
        <v>0</v>
      </c>
    </row>
    <row r="800" spans="1:4" ht="15.75" customHeight="1">
      <c r="C800" s="33">
        <v>27</v>
      </c>
      <c r="D800" s="48">
        <f>'COG-M'!P641</f>
        <v>0</v>
      </c>
    </row>
    <row r="801" spans="1:4" ht="15.75" customHeight="1">
      <c r="A801" s="33">
        <v>283</v>
      </c>
      <c r="B801" s="33" t="s">
        <v>1529</v>
      </c>
      <c r="C801" s="33">
        <v>11</v>
      </c>
      <c r="D801" s="48">
        <f>'COG-M'!P642</f>
        <v>0</v>
      </c>
    </row>
    <row r="802" spans="1:4" ht="15.75" customHeight="1">
      <c r="C802" s="33">
        <v>12</v>
      </c>
      <c r="D802" s="48">
        <f>'COG-M'!P643</f>
        <v>0</v>
      </c>
    </row>
    <row r="803" spans="1:4" ht="15.75" customHeight="1">
      <c r="C803" s="33">
        <v>13</v>
      </c>
      <c r="D803" s="48">
        <f>'COG-M'!P644</f>
        <v>0</v>
      </c>
    </row>
    <row r="804" spans="1:4" ht="15.75" customHeight="1">
      <c r="C804" s="33">
        <v>14</v>
      </c>
      <c r="D804" s="48">
        <f>'COG-M'!P645</f>
        <v>0</v>
      </c>
    </row>
    <row r="805" spans="1:4" ht="15.75" customHeight="1">
      <c r="C805" s="33">
        <v>15</v>
      </c>
      <c r="D805" s="48">
        <f>'COG-M'!P646</f>
        <v>0</v>
      </c>
    </row>
    <row r="806" spans="1:4" ht="15.75" customHeight="1">
      <c r="C806" s="33">
        <v>16</v>
      </c>
      <c r="D806" s="48">
        <f>'COG-M'!P647</f>
        <v>0</v>
      </c>
    </row>
    <row r="807" spans="1:4" ht="15.75" customHeight="1">
      <c r="C807" s="33">
        <v>17</v>
      </c>
      <c r="D807" s="48">
        <f>'COG-M'!P648</f>
        <v>0</v>
      </c>
    </row>
    <row r="808" spans="1:4" ht="15.75" customHeight="1">
      <c r="C808" s="33">
        <v>25</v>
      </c>
      <c r="D808" s="48">
        <f>'COG-M'!P649</f>
        <v>0</v>
      </c>
    </row>
    <row r="809" spans="1:4" ht="15.75" customHeight="1">
      <c r="C809" s="33">
        <v>26</v>
      </c>
      <c r="D809" s="48">
        <f>'COG-M'!P650</f>
        <v>0</v>
      </c>
    </row>
    <row r="810" spans="1:4" ht="15.75" customHeight="1">
      <c r="C810" s="33">
        <v>27</v>
      </c>
      <c r="D810" s="48">
        <f>'COG-M'!P651</f>
        <v>0</v>
      </c>
    </row>
    <row r="811" spans="1:4" ht="15.75" customHeight="1">
      <c r="A811" s="33">
        <v>2900</v>
      </c>
      <c r="B811" s="33" t="s">
        <v>1530</v>
      </c>
      <c r="D811" s="48">
        <f>'COG-M'!P652</f>
        <v>77400</v>
      </c>
    </row>
    <row r="812" spans="1:4" ht="15.75" customHeight="1">
      <c r="A812" s="33">
        <v>291</v>
      </c>
      <c r="B812" s="33" t="s">
        <v>1531</v>
      </c>
      <c r="C812" s="33">
        <v>11</v>
      </c>
      <c r="D812" s="48">
        <f>'COG-M'!P653</f>
        <v>0</v>
      </c>
    </row>
    <row r="813" spans="1:4" ht="15.75" customHeight="1">
      <c r="C813" s="33">
        <v>12</v>
      </c>
      <c r="D813" s="48">
        <f>'COG-M'!P654</f>
        <v>0</v>
      </c>
    </row>
    <row r="814" spans="1:4" ht="15.75" customHeight="1">
      <c r="C814" s="33">
        <v>13</v>
      </c>
      <c r="D814" s="48">
        <f>'COG-M'!P655</f>
        <v>0</v>
      </c>
    </row>
    <row r="815" spans="1:4" ht="15.75" customHeight="1">
      <c r="C815" s="33">
        <v>14</v>
      </c>
      <c r="D815" s="48">
        <f>'COG-M'!P656</f>
        <v>77400</v>
      </c>
    </row>
    <row r="816" spans="1:4" ht="15.75" customHeight="1">
      <c r="C816" s="33">
        <v>15</v>
      </c>
      <c r="D816" s="48">
        <f>'COG-M'!P657</f>
        <v>0</v>
      </c>
    </row>
    <row r="817" spans="1:4" ht="15.75" customHeight="1">
      <c r="C817" s="33">
        <v>16</v>
      </c>
      <c r="D817" s="48">
        <f>'COG-M'!P658</f>
        <v>0</v>
      </c>
    </row>
    <row r="818" spans="1:4" ht="15.75" customHeight="1">
      <c r="C818" s="33">
        <v>17</v>
      </c>
      <c r="D818" s="48">
        <f>'COG-M'!P659</f>
        <v>0</v>
      </c>
    </row>
    <row r="819" spans="1:4" ht="15.75" customHeight="1">
      <c r="C819" s="33">
        <v>25</v>
      </c>
      <c r="D819" s="48">
        <f>'COG-M'!P660</f>
        <v>0</v>
      </c>
    </row>
    <row r="820" spans="1:4" ht="15.75" customHeight="1">
      <c r="C820" s="33">
        <v>26</v>
      </c>
      <c r="D820" s="48">
        <f>'COG-M'!P661</f>
        <v>0</v>
      </c>
    </row>
    <row r="821" spans="1:4" ht="15.75" customHeight="1">
      <c r="C821" s="33">
        <v>27</v>
      </c>
      <c r="D821" s="48">
        <f>'COG-M'!P662</f>
        <v>0</v>
      </c>
    </row>
    <row r="822" spans="1:4" ht="15.75" customHeight="1">
      <c r="A822" s="33">
        <v>292</v>
      </c>
      <c r="B822" s="33" t="s">
        <v>1532</v>
      </c>
      <c r="C822" s="33">
        <v>11</v>
      </c>
      <c r="D822" s="48">
        <f>'COG-M'!P663</f>
        <v>0</v>
      </c>
    </row>
    <row r="823" spans="1:4" ht="15.75" customHeight="1">
      <c r="C823" s="33">
        <v>12</v>
      </c>
      <c r="D823" s="48">
        <f>'COG-M'!P664</f>
        <v>0</v>
      </c>
    </row>
    <row r="824" spans="1:4" ht="15.75" customHeight="1">
      <c r="C824" s="33">
        <v>13</v>
      </c>
      <c r="D824" s="48">
        <f>'COG-M'!P665</f>
        <v>0</v>
      </c>
    </row>
    <row r="825" spans="1:4" ht="15.75" customHeight="1">
      <c r="C825" s="33">
        <v>14</v>
      </c>
      <c r="D825" s="48">
        <f>'COG-M'!P666</f>
        <v>0</v>
      </c>
    </row>
    <row r="826" spans="1:4" ht="15.75" customHeight="1">
      <c r="C826" s="33">
        <v>15</v>
      </c>
      <c r="D826" s="48">
        <f>'COG-M'!P667</f>
        <v>0</v>
      </c>
    </row>
    <row r="827" spans="1:4" ht="15.75" customHeight="1">
      <c r="C827" s="33">
        <v>16</v>
      </c>
      <c r="D827" s="48">
        <f>'COG-M'!P668</f>
        <v>0</v>
      </c>
    </row>
    <row r="828" spans="1:4" ht="15.75" customHeight="1">
      <c r="C828" s="33">
        <v>17</v>
      </c>
      <c r="D828" s="48">
        <f>'COG-M'!P669</f>
        <v>0</v>
      </c>
    </row>
    <row r="829" spans="1:4" ht="15.75" customHeight="1">
      <c r="C829" s="33">
        <v>25</v>
      </c>
      <c r="D829" s="48">
        <f>'COG-M'!P670</f>
        <v>0</v>
      </c>
    </row>
    <row r="830" spans="1:4" ht="15.75" customHeight="1">
      <c r="C830" s="33">
        <v>26</v>
      </c>
      <c r="D830" s="48">
        <f>'COG-M'!P671</f>
        <v>0</v>
      </c>
    </row>
    <row r="831" spans="1:4" ht="15.75" customHeight="1">
      <c r="C831" s="33">
        <v>27</v>
      </c>
      <c r="D831" s="48">
        <f>'COG-M'!P672</f>
        <v>0</v>
      </c>
    </row>
    <row r="832" spans="1:4" ht="15.75" customHeight="1">
      <c r="A832" s="33">
        <v>293</v>
      </c>
      <c r="B832" s="33" t="s">
        <v>1533</v>
      </c>
      <c r="C832" s="33">
        <v>11</v>
      </c>
      <c r="D832" s="48">
        <f>'COG-M'!P673</f>
        <v>0</v>
      </c>
    </row>
    <row r="833" spans="1:4" ht="15.75" customHeight="1">
      <c r="C833" s="33">
        <v>12</v>
      </c>
      <c r="D833" s="48">
        <f>'COG-M'!P674</f>
        <v>0</v>
      </c>
    </row>
    <row r="834" spans="1:4" ht="15.75" customHeight="1">
      <c r="C834" s="33">
        <v>13</v>
      </c>
      <c r="D834" s="48">
        <f>'COG-M'!P675</f>
        <v>0</v>
      </c>
    </row>
    <row r="835" spans="1:4" ht="15.75" customHeight="1">
      <c r="C835" s="33">
        <v>14</v>
      </c>
      <c r="D835" s="48">
        <f>'COG-M'!P676</f>
        <v>0</v>
      </c>
    </row>
    <row r="836" spans="1:4" ht="15.75" customHeight="1">
      <c r="C836" s="33">
        <v>15</v>
      </c>
      <c r="D836" s="48">
        <f>'COG-M'!P677</f>
        <v>0</v>
      </c>
    </row>
    <row r="837" spans="1:4" ht="15.75" customHeight="1">
      <c r="C837" s="33">
        <v>16</v>
      </c>
      <c r="D837" s="48">
        <f>'COG-M'!P678</f>
        <v>0</v>
      </c>
    </row>
    <row r="838" spans="1:4" ht="15.75" customHeight="1">
      <c r="C838" s="33">
        <v>17</v>
      </c>
      <c r="D838" s="48">
        <f>'COG-M'!P679</f>
        <v>0</v>
      </c>
    </row>
    <row r="839" spans="1:4" ht="15.75" customHeight="1">
      <c r="C839" s="33">
        <v>25</v>
      </c>
      <c r="D839" s="48">
        <f>'COG-M'!P680</f>
        <v>0</v>
      </c>
    </row>
    <row r="840" spans="1:4" ht="15.75" customHeight="1">
      <c r="C840" s="33">
        <v>26</v>
      </c>
      <c r="D840" s="48">
        <f>'COG-M'!P681</f>
        <v>0</v>
      </c>
    </row>
    <row r="841" spans="1:4" ht="15.75" customHeight="1">
      <c r="C841" s="33">
        <v>27</v>
      </c>
      <c r="D841" s="48">
        <f>'COG-M'!P682</f>
        <v>0</v>
      </c>
    </row>
    <row r="842" spans="1:4" ht="15.75" customHeight="1">
      <c r="A842" s="33">
        <v>294</v>
      </c>
      <c r="B842" s="33" t="s">
        <v>1534</v>
      </c>
      <c r="C842" s="33">
        <v>11</v>
      </c>
      <c r="D842" s="48">
        <f>'COG-M'!P683</f>
        <v>0</v>
      </c>
    </row>
    <row r="843" spans="1:4" ht="15.75" customHeight="1">
      <c r="C843" s="33">
        <v>12</v>
      </c>
      <c r="D843" s="48">
        <f>'COG-M'!P684</f>
        <v>0</v>
      </c>
    </row>
    <row r="844" spans="1:4" ht="15.75" customHeight="1">
      <c r="C844" s="33">
        <v>13</v>
      </c>
      <c r="D844" s="48">
        <f>'COG-M'!P685</f>
        <v>0</v>
      </c>
    </row>
    <row r="845" spans="1:4" ht="15.75" customHeight="1">
      <c r="C845" s="33">
        <v>14</v>
      </c>
      <c r="D845" s="48">
        <f>'COG-M'!P686</f>
        <v>0</v>
      </c>
    </row>
    <row r="846" spans="1:4" ht="15.75" customHeight="1">
      <c r="C846" s="33">
        <v>15</v>
      </c>
      <c r="D846" s="48">
        <f>'COG-M'!P687</f>
        <v>0</v>
      </c>
    </row>
    <row r="847" spans="1:4" ht="15.75" customHeight="1">
      <c r="C847" s="33">
        <v>16</v>
      </c>
      <c r="D847" s="48">
        <f>'COG-M'!P688</f>
        <v>0</v>
      </c>
    </row>
    <row r="848" spans="1:4" ht="15.75" customHeight="1">
      <c r="C848" s="33">
        <v>17</v>
      </c>
      <c r="D848" s="48">
        <f>'COG-M'!P689</f>
        <v>0</v>
      </c>
    </row>
    <row r="849" spans="1:4" ht="15.75" customHeight="1">
      <c r="C849" s="33">
        <v>25</v>
      </c>
      <c r="D849" s="48">
        <f>'COG-M'!P690</f>
        <v>0</v>
      </c>
    </row>
    <row r="850" spans="1:4" ht="15.75" customHeight="1">
      <c r="C850" s="33">
        <v>26</v>
      </c>
      <c r="D850" s="48">
        <f>'COG-M'!P691</f>
        <v>0</v>
      </c>
    </row>
    <row r="851" spans="1:4" ht="15.75" customHeight="1">
      <c r="C851" s="33">
        <v>27</v>
      </c>
      <c r="D851" s="48">
        <f>'COG-M'!P692</f>
        <v>0</v>
      </c>
    </row>
    <row r="852" spans="1:4" ht="15.75" customHeight="1">
      <c r="A852" s="33">
        <v>295</v>
      </c>
      <c r="B852" s="33" t="s">
        <v>1535</v>
      </c>
      <c r="C852" s="33">
        <v>11</v>
      </c>
      <c r="D852" s="48">
        <f>'COG-M'!P693</f>
        <v>0</v>
      </c>
    </row>
    <row r="853" spans="1:4" ht="15.75" customHeight="1">
      <c r="C853" s="33">
        <v>12</v>
      </c>
      <c r="D853" s="48">
        <f>'COG-M'!P694</f>
        <v>0</v>
      </c>
    </row>
    <row r="854" spans="1:4" ht="15.75" customHeight="1">
      <c r="C854" s="33">
        <v>13</v>
      </c>
      <c r="D854" s="48">
        <f>'COG-M'!P695</f>
        <v>0</v>
      </c>
    </row>
    <row r="855" spans="1:4" ht="15.75" customHeight="1">
      <c r="C855" s="33">
        <v>14</v>
      </c>
      <c r="D855" s="48">
        <f>'COG-M'!P696</f>
        <v>0</v>
      </c>
    </row>
    <row r="856" spans="1:4" ht="15.75" customHeight="1">
      <c r="C856" s="33">
        <v>15</v>
      </c>
      <c r="D856" s="48">
        <f>'COG-M'!P697</f>
        <v>0</v>
      </c>
    </row>
    <row r="857" spans="1:4" ht="15.75" customHeight="1">
      <c r="C857" s="33">
        <v>16</v>
      </c>
      <c r="D857" s="48">
        <f>'COG-M'!P698</f>
        <v>0</v>
      </c>
    </row>
    <row r="858" spans="1:4" ht="15.75" customHeight="1">
      <c r="C858" s="33">
        <v>17</v>
      </c>
      <c r="D858" s="48">
        <f>'COG-M'!P699</f>
        <v>0</v>
      </c>
    </row>
    <row r="859" spans="1:4" ht="15.75" customHeight="1">
      <c r="C859" s="33">
        <v>25</v>
      </c>
      <c r="D859" s="48">
        <f>'COG-M'!P700</f>
        <v>0</v>
      </c>
    </row>
    <row r="860" spans="1:4" ht="15.75" customHeight="1">
      <c r="C860" s="33">
        <v>26</v>
      </c>
      <c r="D860" s="48">
        <f>'COG-M'!P701</f>
        <v>0</v>
      </c>
    </row>
    <row r="861" spans="1:4" ht="15.75" customHeight="1">
      <c r="C861" s="33">
        <v>27</v>
      </c>
      <c r="D861" s="48">
        <f>'COG-M'!P702</f>
        <v>0</v>
      </c>
    </row>
    <row r="862" spans="1:4" ht="15.75" customHeight="1">
      <c r="A862" s="33">
        <v>296</v>
      </c>
      <c r="B862" s="33" t="s">
        <v>1536</v>
      </c>
      <c r="C862" s="33">
        <v>11</v>
      </c>
      <c r="D862" s="48">
        <f>'COG-M'!P703</f>
        <v>0</v>
      </c>
    </row>
    <row r="863" spans="1:4" ht="15.75" customHeight="1">
      <c r="C863" s="33">
        <v>12</v>
      </c>
      <c r="D863" s="48">
        <f>'COG-M'!P704</f>
        <v>0</v>
      </c>
    </row>
    <row r="864" spans="1:4" ht="15.75" customHeight="1">
      <c r="C864" s="33">
        <v>13</v>
      </c>
      <c r="D864" s="48">
        <f>'COG-M'!P705</f>
        <v>0</v>
      </c>
    </row>
    <row r="865" spans="1:4" ht="15.75" customHeight="1">
      <c r="C865" s="33">
        <v>14</v>
      </c>
      <c r="D865" s="48">
        <f>'COG-M'!P706</f>
        <v>0</v>
      </c>
    </row>
    <row r="866" spans="1:4" ht="15.75" customHeight="1">
      <c r="C866" s="33">
        <v>15</v>
      </c>
      <c r="D866" s="48">
        <f>'COG-M'!P707</f>
        <v>0</v>
      </c>
    </row>
    <row r="867" spans="1:4" ht="15.75" customHeight="1">
      <c r="C867" s="33">
        <v>16</v>
      </c>
      <c r="D867" s="48">
        <f>'COG-M'!P708</f>
        <v>0</v>
      </c>
    </row>
    <row r="868" spans="1:4" ht="15.75" customHeight="1">
      <c r="C868" s="33">
        <v>17</v>
      </c>
      <c r="D868" s="48">
        <f>'COG-M'!P709</f>
        <v>0</v>
      </c>
    </row>
    <row r="869" spans="1:4" ht="15.75" customHeight="1">
      <c r="C869" s="33">
        <v>25</v>
      </c>
      <c r="D869" s="48">
        <f>'COG-M'!P710</f>
        <v>0</v>
      </c>
    </row>
    <row r="870" spans="1:4" ht="15.75" customHeight="1">
      <c r="C870" s="33">
        <v>26</v>
      </c>
      <c r="D870" s="48">
        <f>'COG-M'!P711</f>
        <v>0</v>
      </c>
    </row>
    <row r="871" spans="1:4" ht="15.75" customHeight="1">
      <c r="C871" s="33">
        <v>27</v>
      </c>
      <c r="D871" s="48">
        <f>'COG-M'!P712</f>
        <v>0</v>
      </c>
    </row>
    <row r="872" spans="1:4" ht="15.75" customHeight="1">
      <c r="A872" s="33">
        <v>297</v>
      </c>
      <c r="B872" s="33" t="s">
        <v>1537</v>
      </c>
      <c r="C872" s="33">
        <v>11</v>
      </c>
      <c r="D872" s="48">
        <f>'COG-M'!P713</f>
        <v>0</v>
      </c>
    </row>
    <row r="873" spans="1:4" ht="15.75" customHeight="1">
      <c r="C873" s="33">
        <v>12</v>
      </c>
      <c r="D873" s="48">
        <f>'COG-M'!P714</f>
        <v>0</v>
      </c>
    </row>
    <row r="874" spans="1:4" ht="15.75" customHeight="1">
      <c r="C874" s="33">
        <v>13</v>
      </c>
      <c r="D874" s="48">
        <f>'COG-M'!P715</f>
        <v>0</v>
      </c>
    </row>
    <row r="875" spans="1:4" ht="15.75" customHeight="1">
      <c r="C875" s="33">
        <v>14</v>
      </c>
      <c r="D875" s="48">
        <f>'COG-M'!P716</f>
        <v>0</v>
      </c>
    </row>
    <row r="876" spans="1:4" ht="15.75" customHeight="1">
      <c r="C876" s="33">
        <v>15</v>
      </c>
      <c r="D876" s="48">
        <f>'COG-M'!P717</f>
        <v>0</v>
      </c>
    </row>
    <row r="877" spans="1:4" ht="15.75" customHeight="1">
      <c r="C877" s="33">
        <v>16</v>
      </c>
      <c r="D877" s="48">
        <f>'COG-M'!P718</f>
        <v>0</v>
      </c>
    </row>
    <row r="878" spans="1:4" ht="15.75" customHeight="1">
      <c r="C878" s="33">
        <v>17</v>
      </c>
      <c r="D878" s="48">
        <f>'COG-M'!P719</f>
        <v>0</v>
      </c>
    </row>
    <row r="879" spans="1:4" ht="15.75" customHeight="1">
      <c r="C879" s="33">
        <v>25</v>
      </c>
      <c r="D879" s="48">
        <f>'COG-M'!P720</f>
        <v>0</v>
      </c>
    </row>
    <row r="880" spans="1:4" ht="15.75" customHeight="1">
      <c r="C880" s="33">
        <v>26</v>
      </c>
      <c r="D880" s="48">
        <f>'COG-M'!P721</f>
        <v>0</v>
      </c>
    </row>
    <row r="881" spans="1:4" ht="15.75" customHeight="1">
      <c r="C881" s="33">
        <v>27</v>
      </c>
      <c r="D881" s="48">
        <f>'COG-M'!P722</f>
        <v>0</v>
      </c>
    </row>
    <row r="882" spans="1:4" ht="15.75" customHeight="1">
      <c r="A882" s="33">
        <v>298</v>
      </c>
      <c r="B882" s="33" t="s">
        <v>1538</v>
      </c>
      <c r="C882" s="33">
        <v>11</v>
      </c>
      <c r="D882" s="48">
        <f>'COG-M'!P723</f>
        <v>0</v>
      </c>
    </row>
    <row r="883" spans="1:4" ht="15.75" customHeight="1">
      <c r="C883" s="33">
        <v>12</v>
      </c>
      <c r="D883" s="48">
        <f>'COG-M'!P724</f>
        <v>0</v>
      </c>
    </row>
    <row r="884" spans="1:4" ht="15.75" customHeight="1">
      <c r="C884" s="33">
        <v>13</v>
      </c>
      <c r="D884" s="48">
        <f>'COG-M'!P725</f>
        <v>0</v>
      </c>
    </row>
    <row r="885" spans="1:4" ht="15.75" customHeight="1">
      <c r="C885" s="33">
        <v>14</v>
      </c>
      <c r="D885" s="48">
        <f>'COG-M'!P726</f>
        <v>0</v>
      </c>
    </row>
    <row r="886" spans="1:4" ht="15.75" customHeight="1">
      <c r="C886" s="33">
        <v>15</v>
      </c>
      <c r="D886" s="48">
        <f>'COG-M'!P727</f>
        <v>0</v>
      </c>
    </row>
    <row r="887" spans="1:4" ht="15.75" customHeight="1">
      <c r="C887" s="33">
        <v>16</v>
      </c>
      <c r="D887" s="48">
        <f>'COG-M'!P728</f>
        <v>0</v>
      </c>
    </row>
    <row r="888" spans="1:4" ht="15.75" customHeight="1">
      <c r="C888" s="33">
        <v>17</v>
      </c>
      <c r="D888" s="48">
        <f>'COG-M'!P729</f>
        <v>0</v>
      </c>
    </row>
    <row r="889" spans="1:4" ht="15.75" customHeight="1">
      <c r="C889" s="33">
        <v>25</v>
      </c>
      <c r="D889" s="48">
        <f>'COG-M'!P730</f>
        <v>0</v>
      </c>
    </row>
    <row r="890" spans="1:4" ht="15.75" customHeight="1">
      <c r="C890" s="33">
        <v>26</v>
      </c>
      <c r="D890" s="48">
        <f>'COG-M'!P731</f>
        <v>0</v>
      </c>
    </row>
    <row r="891" spans="1:4" ht="15.75" customHeight="1">
      <c r="C891" s="33">
        <v>27</v>
      </c>
      <c r="D891" s="48">
        <f>'COG-M'!P732</f>
        <v>0</v>
      </c>
    </row>
    <row r="892" spans="1:4" ht="15.75" customHeight="1">
      <c r="A892" s="33">
        <v>299</v>
      </c>
      <c r="B892" s="33" t="s">
        <v>1539</v>
      </c>
      <c r="C892" s="33">
        <v>11</v>
      </c>
      <c r="D892" s="48">
        <f>'COG-M'!P733</f>
        <v>0</v>
      </c>
    </row>
    <row r="893" spans="1:4" ht="15.75" customHeight="1">
      <c r="C893" s="33">
        <v>12</v>
      </c>
      <c r="D893" s="48">
        <f>'COG-M'!P734</f>
        <v>0</v>
      </c>
    </row>
    <row r="894" spans="1:4" ht="15.75" customHeight="1">
      <c r="C894" s="33">
        <v>13</v>
      </c>
      <c r="D894" s="48">
        <f>'COG-M'!P735</f>
        <v>0</v>
      </c>
    </row>
    <row r="895" spans="1:4" ht="15.75" customHeight="1">
      <c r="C895" s="33">
        <v>14</v>
      </c>
      <c r="D895" s="48">
        <f>'COG-M'!P736</f>
        <v>0</v>
      </c>
    </row>
    <row r="896" spans="1:4" ht="15.75" customHeight="1">
      <c r="C896" s="33">
        <v>15</v>
      </c>
      <c r="D896" s="48">
        <f>'COG-M'!P737</f>
        <v>0</v>
      </c>
    </row>
    <row r="897" spans="1:4" ht="15.75" customHeight="1">
      <c r="C897" s="33">
        <v>16</v>
      </c>
      <c r="D897" s="48">
        <f>'COG-M'!P738</f>
        <v>0</v>
      </c>
    </row>
    <row r="898" spans="1:4" ht="15.75" customHeight="1">
      <c r="C898" s="33">
        <v>17</v>
      </c>
      <c r="D898" s="48">
        <f>'COG-M'!P739</f>
        <v>0</v>
      </c>
    </row>
    <row r="899" spans="1:4" ht="15.75" customHeight="1">
      <c r="C899" s="33">
        <v>25</v>
      </c>
      <c r="D899" s="48">
        <f>'COG-M'!P740</f>
        <v>0</v>
      </c>
    </row>
    <row r="900" spans="1:4" ht="15.75" customHeight="1">
      <c r="C900" s="33">
        <v>26</v>
      </c>
      <c r="D900" s="48">
        <f>'COG-M'!P741</f>
        <v>0</v>
      </c>
    </row>
    <row r="901" spans="1:4" ht="15.75" customHeight="1">
      <c r="C901" s="33">
        <v>27</v>
      </c>
      <c r="D901" s="48">
        <f>'COG-M'!P742</f>
        <v>0</v>
      </c>
    </row>
    <row r="902" spans="1:4" ht="15.75" customHeight="1">
      <c r="A902" s="33">
        <v>3000</v>
      </c>
      <c r="B902" s="33" t="s">
        <v>1540</v>
      </c>
      <c r="D902" s="48">
        <f>'COG-M'!P743</f>
        <v>33362080.079999998</v>
      </c>
    </row>
    <row r="903" spans="1:4" ht="15.75" customHeight="1">
      <c r="A903" s="33">
        <v>3100</v>
      </c>
      <c r="B903" s="33" t="s">
        <v>1541</v>
      </c>
      <c r="D903" s="48">
        <f>'COG-M'!P744</f>
        <v>23532000</v>
      </c>
    </row>
    <row r="904" spans="1:4" ht="15.75" customHeight="1">
      <c r="A904" s="33">
        <v>311</v>
      </c>
      <c r="B904" s="33" t="s">
        <v>1542</v>
      </c>
      <c r="C904" s="33">
        <v>11</v>
      </c>
      <c r="D904" s="48">
        <f>'COG-M'!P745</f>
        <v>0</v>
      </c>
    </row>
    <row r="905" spans="1:4" ht="15.75" customHeight="1">
      <c r="C905" s="33">
        <v>12</v>
      </c>
      <c r="D905" s="48">
        <f>'COG-M'!P746</f>
        <v>0</v>
      </c>
    </row>
    <row r="906" spans="1:4" ht="15.75" customHeight="1">
      <c r="C906" s="33">
        <v>13</v>
      </c>
      <c r="D906" s="48">
        <f>'COG-M'!P747</f>
        <v>0</v>
      </c>
    </row>
    <row r="907" spans="1:4" ht="15.75" customHeight="1">
      <c r="C907" s="33">
        <v>14</v>
      </c>
      <c r="D907" s="48">
        <f>'COG-M'!P748</f>
        <v>23508000</v>
      </c>
    </row>
    <row r="908" spans="1:4" ht="15.75" customHeight="1">
      <c r="C908" s="33">
        <v>15</v>
      </c>
      <c r="D908" s="48">
        <f>'COG-M'!P749</f>
        <v>0</v>
      </c>
    </row>
    <row r="909" spans="1:4" ht="15.75" customHeight="1">
      <c r="C909" s="33">
        <v>16</v>
      </c>
      <c r="D909" s="48">
        <f>'COG-M'!P750</f>
        <v>0</v>
      </c>
    </row>
    <row r="910" spans="1:4" ht="15.75" customHeight="1">
      <c r="C910" s="33">
        <v>17</v>
      </c>
      <c r="D910" s="48">
        <f>'COG-M'!P751</f>
        <v>0</v>
      </c>
    </row>
    <row r="911" spans="1:4" ht="15.75" customHeight="1">
      <c r="C911" s="33">
        <v>25</v>
      </c>
      <c r="D911" s="48">
        <f>'COG-M'!P752</f>
        <v>0</v>
      </c>
    </row>
    <row r="912" spans="1:4" ht="15.75" customHeight="1">
      <c r="C912" s="33">
        <v>26</v>
      </c>
      <c r="D912" s="48">
        <f>'COG-M'!P753</f>
        <v>0</v>
      </c>
    </row>
    <row r="913" spans="1:4" ht="15.75" customHeight="1">
      <c r="C913" s="33">
        <v>27</v>
      </c>
      <c r="D913" s="48">
        <f>'COG-M'!P754</f>
        <v>0</v>
      </c>
    </row>
    <row r="914" spans="1:4" ht="15.75" customHeight="1">
      <c r="A914" s="33">
        <v>312</v>
      </c>
      <c r="B914" s="33" t="s">
        <v>1543</v>
      </c>
      <c r="C914" s="33">
        <v>11</v>
      </c>
      <c r="D914" s="48">
        <f>'COG-M'!P755</f>
        <v>0</v>
      </c>
    </row>
    <row r="915" spans="1:4" ht="15.75" customHeight="1">
      <c r="C915" s="33">
        <v>12</v>
      </c>
      <c r="D915" s="48">
        <f>'COG-M'!P756</f>
        <v>0</v>
      </c>
    </row>
    <row r="916" spans="1:4" ht="15.75" customHeight="1">
      <c r="C916" s="33">
        <v>13</v>
      </c>
      <c r="D916" s="48">
        <f>'COG-M'!P757</f>
        <v>0</v>
      </c>
    </row>
    <row r="917" spans="1:4" ht="15.75" customHeight="1">
      <c r="C917" s="33">
        <v>14</v>
      </c>
      <c r="D917" s="48">
        <f>'COG-M'!P758</f>
        <v>0</v>
      </c>
    </row>
    <row r="918" spans="1:4" ht="15.75" customHeight="1">
      <c r="C918" s="33">
        <v>15</v>
      </c>
      <c r="D918" s="48">
        <f>'COG-M'!P759</f>
        <v>0</v>
      </c>
    </row>
    <row r="919" spans="1:4" ht="15.75" customHeight="1">
      <c r="C919" s="33">
        <v>16</v>
      </c>
      <c r="D919" s="48">
        <f>'COG-M'!P760</f>
        <v>0</v>
      </c>
    </row>
    <row r="920" spans="1:4" ht="15.75" customHeight="1">
      <c r="C920" s="33">
        <v>17</v>
      </c>
      <c r="D920" s="48">
        <f>'COG-M'!P761</f>
        <v>0</v>
      </c>
    </row>
    <row r="921" spans="1:4" ht="15.75" customHeight="1">
      <c r="C921" s="33">
        <v>25</v>
      </c>
      <c r="D921" s="48">
        <f>'COG-M'!P762</f>
        <v>0</v>
      </c>
    </row>
    <row r="922" spans="1:4" ht="15.75" customHeight="1">
      <c r="C922" s="33">
        <v>26</v>
      </c>
      <c r="D922" s="48">
        <f>'COG-M'!P763</f>
        <v>0</v>
      </c>
    </row>
    <row r="923" spans="1:4" ht="15.75" customHeight="1">
      <c r="C923" s="33">
        <v>27</v>
      </c>
      <c r="D923" s="48">
        <f>'COG-M'!P764</f>
        <v>0</v>
      </c>
    </row>
    <row r="924" spans="1:4" ht="15.75" customHeight="1">
      <c r="A924" s="33">
        <v>313</v>
      </c>
      <c r="B924" s="33" t="s">
        <v>1544</v>
      </c>
      <c r="C924" s="33">
        <v>11</v>
      </c>
      <c r="D924" s="48">
        <f>'COG-M'!P765</f>
        <v>0</v>
      </c>
    </row>
    <row r="925" spans="1:4" ht="15.75" customHeight="1">
      <c r="C925" s="33">
        <v>12</v>
      </c>
      <c r="D925" s="48">
        <f>'COG-M'!P766</f>
        <v>0</v>
      </c>
    </row>
    <row r="926" spans="1:4" ht="15.75" customHeight="1">
      <c r="C926" s="33">
        <v>13</v>
      </c>
      <c r="D926" s="48">
        <f>'COG-M'!P767</f>
        <v>0</v>
      </c>
    </row>
    <row r="927" spans="1:4" ht="15.75" customHeight="1">
      <c r="C927" s="33">
        <v>14</v>
      </c>
      <c r="D927" s="48">
        <f>'COG-M'!P768</f>
        <v>0</v>
      </c>
    </row>
    <row r="928" spans="1:4" ht="15.75" customHeight="1">
      <c r="C928" s="33">
        <v>15</v>
      </c>
      <c r="D928" s="48">
        <f>'COG-M'!P769</f>
        <v>0</v>
      </c>
    </row>
    <row r="929" spans="1:4" ht="15.75" customHeight="1">
      <c r="C929" s="33">
        <v>16</v>
      </c>
      <c r="D929" s="48">
        <f>'COG-M'!P770</f>
        <v>0</v>
      </c>
    </row>
    <row r="930" spans="1:4" ht="15.75" customHeight="1">
      <c r="C930" s="33">
        <v>17</v>
      </c>
      <c r="D930" s="48">
        <f>'COG-M'!P771</f>
        <v>0</v>
      </c>
    </row>
    <row r="931" spans="1:4" ht="15.75" customHeight="1">
      <c r="C931" s="33">
        <v>25</v>
      </c>
      <c r="D931" s="48">
        <f>'COG-M'!P772</f>
        <v>0</v>
      </c>
    </row>
    <row r="932" spans="1:4" ht="15.75" customHeight="1">
      <c r="C932" s="33">
        <v>26</v>
      </c>
      <c r="D932" s="48">
        <f>'COG-M'!P773</f>
        <v>0</v>
      </c>
    </row>
    <row r="933" spans="1:4" ht="15.75" customHeight="1">
      <c r="C933" s="33">
        <v>27</v>
      </c>
      <c r="D933" s="48">
        <f>'COG-M'!P774</f>
        <v>0</v>
      </c>
    </row>
    <row r="934" spans="1:4" ht="15.75" customHeight="1">
      <c r="A934" s="33">
        <v>314</v>
      </c>
      <c r="B934" s="33" t="s">
        <v>1545</v>
      </c>
      <c r="C934" s="33">
        <v>11</v>
      </c>
      <c r="D934" s="48">
        <f>'COG-M'!P775</f>
        <v>0</v>
      </c>
    </row>
    <row r="935" spans="1:4" ht="15.75" customHeight="1">
      <c r="C935" s="33">
        <v>12</v>
      </c>
      <c r="D935" s="48">
        <f>'COG-M'!P776</f>
        <v>0</v>
      </c>
    </row>
    <row r="936" spans="1:4" ht="15.75" customHeight="1">
      <c r="C936" s="33">
        <v>13</v>
      </c>
      <c r="D936" s="48">
        <f>'COG-M'!P777</f>
        <v>0</v>
      </c>
    </row>
    <row r="937" spans="1:4" ht="15.75" customHeight="1">
      <c r="C937" s="33">
        <v>14</v>
      </c>
      <c r="D937" s="48">
        <f>'COG-M'!P778</f>
        <v>12000</v>
      </c>
    </row>
    <row r="938" spans="1:4" ht="15.75" customHeight="1">
      <c r="C938" s="33">
        <v>15</v>
      </c>
      <c r="D938" s="48">
        <f>'COG-M'!P779</f>
        <v>0</v>
      </c>
    </row>
    <row r="939" spans="1:4" ht="15.75" customHeight="1">
      <c r="C939" s="33">
        <v>16</v>
      </c>
      <c r="D939" s="48">
        <f>'COG-M'!P780</f>
        <v>0</v>
      </c>
    </row>
    <row r="940" spans="1:4" ht="15.75" customHeight="1">
      <c r="C940" s="33">
        <v>17</v>
      </c>
      <c r="D940" s="48">
        <f>'COG-M'!P781</f>
        <v>0</v>
      </c>
    </row>
    <row r="941" spans="1:4" ht="15.75" customHeight="1">
      <c r="C941" s="33">
        <v>25</v>
      </c>
      <c r="D941" s="48">
        <f>'COG-M'!P782</f>
        <v>0</v>
      </c>
    </row>
    <row r="942" spans="1:4" ht="15.75" customHeight="1">
      <c r="C942" s="33">
        <v>26</v>
      </c>
      <c r="D942" s="48">
        <f>'COG-M'!P783</f>
        <v>0</v>
      </c>
    </row>
    <row r="943" spans="1:4" ht="15.75" customHeight="1">
      <c r="C943" s="33">
        <v>27</v>
      </c>
      <c r="D943" s="48">
        <f>'COG-M'!P784</f>
        <v>0</v>
      </c>
    </row>
    <row r="944" spans="1:4" ht="15.75" customHeight="1">
      <c r="A944" s="33">
        <v>315</v>
      </c>
      <c r="B944" s="33" t="s">
        <v>1546</v>
      </c>
      <c r="C944" s="33">
        <v>11</v>
      </c>
      <c r="D944" s="48">
        <f>'COG-M'!P785</f>
        <v>0</v>
      </c>
    </row>
    <row r="945" spans="1:4" ht="15.75" customHeight="1">
      <c r="C945" s="33">
        <v>12</v>
      </c>
      <c r="D945" s="48">
        <f>'COG-M'!P786</f>
        <v>0</v>
      </c>
    </row>
    <row r="946" spans="1:4" ht="15.75" customHeight="1">
      <c r="C946" s="33">
        <v>13</v>
      </c>
      <c r="D946" s="48">
        <f>'COG-M'!P787</f>
        <v>0</v>
      </c>
    </row>
    <row r="947" spans="1:4" ht="15.75" customHeight="1">
      <c r="C947" s="33">
        <v>14</v>
      </c>
      <c r="D947" s="48">
        <f>'COG-M'!P788</f>
        <v>0</v>
      </c>
    </row>
    <row r="948" spans="1:4" ht="15.75" customHeight="1">
      <c r="C948" s="33">
        <v>15</v>
      </c>
      <c r="D948" s="48">
        <f>'COG-M'!P789</f>
        <v>0</v>
      </c>
    </row>
    <row r="949" spans="1:4" ht="15.75" customHeight="1">
      <c r="C949" s="33">
        <v>16</v>
      </c>
      <c r="D949" s="48">
        <f>'COG-M'!P790</f>
        <v>0</v>
      </c>
    </row>
    <row r="950" spans="1:4" ht="15.75" customHeight="1">
      <c r="C950" s="33">
        <v>17</v>
      </c>
      <c r="D950" s="48">
        <f>'COG-M'!P791</f>
        <v>0</v>
      </c>
    </row>
    <row r="951" spans="1:4" ht="15.75" customHeight="1">
      <c r="C951" s="33">
        <v>25</v>
      </c>
      <c r="D951" s="48">
        <f>'COG-M'!P792</f>
        <v>0</v>
      </c>
    </row>
    <row r="952" spans="1:4" ht="15.75" customHeight="1">
      <c r="C952" s="33">
        <v>26</v>
      </c>
      <c r="D952" s="48">
        <f>'COG-M'!P793</f>
        <v>0</v>
      </c>
    </row>
    <row r="953" spans="1:4" ht="15.75" customHeight="1">
      <c r="C953" s="33">
        <v>27</v>
      </c>
      <c r="D953" s="48">
        <f>'COG-M'!P794</f>
        <v>0</v>
      </c>
    </row>
    <row r="954" spans="1:4" ht="15.75" customHeight="1">
      <c r="A954" s="33">
        <v>316</v>
      </c>
      <c r="B954" s="33" t="s">
        <v>1547</v>
      </c>
      <c r="C954" s="33">
        <v>11</v>
      </c>
      <c r="D954" s="48">
        <f>'COG-M'!P795</f>
        <v>0</v>
      </c>
    </row>
    <row r="955" spans="1:4" ht="15.75" customHeight="1">
      <c r="C955" s="33">
        <v>12</v>
      </c>
      <c r="D955" s="48">
        <f>'COG-M'!P796</f>
        <v>0</v>
      </c>
    </row>
    <row r="956" spans="1:4" ht="15.75" customHeight="1">
      <c r="C956" s="33">
        <v>13</v>
      </c>
      <c r="D956" s="48">
        <f>'COG-M'!P797</f>
        <v>0</v>
      </c>
    </row>
    <row r="957" spans="1:4" ht="15.75" customHeight="1">
      <c r="C957" s="33">
        <v>14</v>
      </c>
      <c r="D957" s="48">
        <f>'COG-M'!P798</f>
        <v>0</v>
      </c>
    </row>
    <row r="958" spans="1:4" ht="15.75" customHeight="1">
      <c r="C958" s="33">
        <v>15</v>
      </c>
      <c r="D958" s="48">
        <f>'COG-M'!P799</f>
        <v>0</v>
      </c>
    </row>
    <row r="959" spans="1:4" ht="15.75" customHeight="1">
      <c r="C959" s="33">
        <v>16</v>
      </c>
      <c r="D959" s="48">
        <f>'COG-M'!P800</f>
        <v>0</v>
      </c>
    </row>
    <row r="960" spans="1:4" ht="15.75" customHeight="1">
      <c r="C960" s="33">
        <v>17</v>
      </c>
      <c r="D960" s="48">
        <f>'COG-M'!P801</f>
        <v>0</v>
      </c>
    </row>
    <row r="961" spans="1:4" ht="15.75" customHeight="1">
      <c r="C961" s="33">
        <v>25</v>
      </c>
      <c r="D961" s="48">
        <f>'COG-M'!P802</f>
        <v>0</v>
      </c>
    </row>
    <row r="962" spans="1:4" ht="15.75" customHeight="1">
      <c r="C962" s="33">
        <v>26</v>
      </c>
      <c r="D962" s="48">
        <f>'COG-M'!P803</f>
        <v>0</v>
      </c>
    </row>
    <row r="963" spans="1:4" ht="15.75" customHeight="1">
      <c r="C963" s="33">
        <v>27</v>
      </c>
      <c r="D963" s="48">
        <f>'COG-M'!P804</f>
        <v>0</v>
      </c>
    </row>
    <row r="964" spans="1:4" ht="15.75" customHeight="1">
      <c r="A964" s="33">
        <v>317</v>
      </c>
      <c r="B964" s="33" t="s">
        <v>1548</v>
      </c>
      <c r="C964" s="33">
        <v>11</v>
      </c>
      <c r="D964" s="48">
        <f>'COG-M'!P805</f>
        <v>0</v>
      </c>
    </row>
    <row r="965" spans="1:4" ht="15.75" customHeight="1">
      <c r="C965" s="33">
        <v>12</v>
      </c>
      <c r="D965" s="48">
        <f>'COG-M'!P806</f>
        <v>0</v>
      </c>
    </row>
    <row r="966" spans="1:4" ht="15.75" customHeight="1">
      <c r="C966" s="33">
        <v>13</v>
      </c>
      <c r="D966" s="48">
        <f>'COG-M'!P807</f>
        <v>0</v>
      </c>
    </row>
    <row r="967" spans="1:4" ht="15.75" customHeight="1">
      <c r="C967" s="33">
        <v>14</v>
      </c>
      <c r="D967" s="48">
        <f>'COG-M'!P808</f>
        <v>12000</v>
      </c>
    </row>
    <row r="968" spans="1:4" ht="15.75" customHeight="1">
      <c r="C968" s="33">
        <v>15</v>
      </c>
      <c r="D968" s="48">
        <f>'COG-M'!P809</f>
        <v>0</v>
      </c>
    </row>
    <row r="969" spans="1:4" ht="15.75" customHeight="1">
      <c r="C969" s="33">
        <v>16</v>
      </c>
      <c r="D969" s="48">
        <f>'COG-M'!P810</f>
        <v>0</v>
      </c>
    </row>
    <row r="970" spans="1:4" ht="15.75" customHeight="1">
      <c r="C970" s="33">
        <v>17</v>
      </c>
      <c r="D970" s="48">
        <f>'COG-M'!P811</f>
        <v>0</v>
      </c>
    </row>
    <row r="971" spans="1:4" ht="15.75" customHeight="1">
      <c r="C971" s="33">
        <v>25</v>
      </c>
      <c r="D971" s="48">
        <f>'COG-M'!P812</f>
        <v>0</v>
      </c>
    </row>
    <row r="972" spans="1:4" ht="15.75" customHeight="1">
      <c r="C972" s="33">
        <v>26</v>
      </c>
      <c r="D972" s="48">
        <f>'COG-M'!P813</f>
        <v>0</v>
      </c>
    </row>
    <row r="973" spans="1:4" ht="15.75" customHeight="1">
      <c r="C973" s="33">
        <v>27</v>
      </c>
      <c r="D973" s="48">
        <f>'COG-M'!P814</f>
        <v>0</v>
      </c>
    </row>
    <row r="974" spans="1:4" ht="15.75" customHeight="1">
      <c r="A974" s="33">
        <v>318</v>
      </c>
      <c r="B974" s="33" t="s">
        <v>1549</v>
      </c>
      <c r="C974" s="33">
        <v>11</v>
      </c>
      <c r="D974" s="48">
        <f>'COG-M'!P815</f>
        <v>0</v>
      </c>
    </row>
    <row r="975" spans="1:4" ht="15.75" customHeight="1">
      <c r="C975" s="33">
        <v>12</v>
      </c>
      <c r="D975" s="48">
        <f>'COG-M'!P816</f>
        <v>0</v>
      </c>
    </row>
    <row r="976" spans="1:4" ht="15.75" customHeight="1">
      <c r="C976" s="33">
        <v>13</v>
      </c>
      <c r="D976" s="48">
        <f>'COG-M'!P817</f>
        <v>0</v>
      </c>
    </row>
    <row r="977" spans="1:4" ht="15.75" customHeight="1">
      <c r="C977" s="33">
        <v>14</v>
      </c>
      <c r="D977" s="48">
        <f>'COG-M'!P818</f>
        <v>0</v>
      </c>
    </row>
    <row r="978" spans="1:4" ht="15.75" customHeight="1">
      <c r="C978" s="33">
        <v>15</v>
      </c>
      <c r="D978" s="48">
        <f>'COG-M'!P819</f>
        <v>0</v>
      </c>
    </row>
    <row r="979" spans="1:4" ht="15.75" customHeight="1">
      <c r="C979" s="33">
        <v>16</v>
      </c>
      <c r="D979" s="48">
        <f>'COG-M'!P820</f>
        <v>0</v>
      </c>
    </row>
    <row r="980" spans="1:4" ht="15.75" customHeight="1">
      <c r="C980" s="33">
        <v>17</v>
      </c>
      <c r="D980" s="48">
        <f>'COG-M'!P821</f>
        <v>0</v>
      </c>
    </row>
    <row r="981" spans="1:4" ht="15.75" customHeight="1">
      <c r="C981" s="33">
        <v>25</v>
      </c>
      <c r="D981" s="48">
        <f>'COG-M'!P822</f>
        <v>0</v>
      </c>
    </row>
    <row r="982" spans="1:4" ht="15.75" customHeight="1">
      <c r="C982" s="33">
        <v>26</v>
      </c>
      <c r="D982" s="48">
        <f>'COG-M'!P823</f>
        <v>0</v>
      </c>
    </row>
    <row r="983" spans="1:4" ht="15.75" customHeight="1">
      <c r="C983" s="33">
        <v>27</v>
      </c>
      <c r="D983" s="48">
        <f>'COG-M'!P824</f>
        <v>0</v>
      </c>
    </row>
    <row r="984" spans="1:4" ht="15.75" customHeight="1">
      <c r="A984" s="33">
        <v>319</v>
      </c>
      <c r="B984" s="33" t="s">
        <v>1550</v>
      </c>
      <c r="C984" s="33">
        <v>11</v>
      </c>
      <c r="D984" s="48">
        <f>'COG-M'!P825</f>
        <v>0</v>
      </c>
    </row>
    <row r="985" spans="1:4" ht="15.75" customHeight="1">
      <c r="C985" s="33">
        <v>12</v>
      </c>
      <c r="D985" s="48">
        <f>'COG-M'!P826</f>
        <v>0</v>
      </c>
    </row>
    <row r="986" spans="1:4" ht="15.75" customHeight="1">
      <c r="C986" s="33">
        <v>13</v>
      </c>
      <c r="D986" s="48">
        <f>'COG-M'!P827</f>
        <v>0</v>
      </c>
    </row>
    <row r="987" spans="1:4" ht="15.75" customHeight="1">
      <c r="C987" s="33">
        <v>14</v>
      </c>
      <c r="D987" s="48">
        <f>'COG-M'!P828</f>
        <v>0</v>
      </c>
    </row>
    <row r="988" spans="1:4" ht="15.75" customHeight="1">
      <c r="C988" s="33">
        <v>15</v>
      </c>
      <c r="D988" s="48">
        <f>'COG-M'!P829</f>
        <v>0</v>
      </c>
    </row>
    <row r="989" spans="1:4" ht="15.75" customHeight="1">
      <c r="C989" s="33">
        <v>16</v>
      </c>
      <c r="D989" s="48">
        <f>'COG-M'!P830</f>
        <v>0</v>
      </c>
    </row>
    <row r="990" spans="1:4" ht="15.75" customHeight="1">
      <c r="C990" s="33">
        <v>17</v>
      </c>
      <c r="D990" s="48">
        <f>'COG-M'!P831</f>
        <v>0</v>
      </c>
    </row>
    <row r="991" spans="1:4" ht="15.75" customHeight="1">
      <c r="C991" s="33">
        <v>25</v>
      </c>
      <c r="D991" s="48">
        <f>'COG-M'!P832</f>
        <v>0</v>
      </c>
    </row>
    <row r="992" spans="1:4" ht="15.75" customHeight="1">
      <c r="C992" s="33">
        <v>26</v>
      </c>
      <c r="D992" s="48">
        <f>'COG-M'!P833</f>
        <v>0</v>
      </c>
    </row>
    <row r="993" spans="1:4" ht="15.75" customHeight="1">
      <c r="C993" s="33">
        <v>27</v>
      </c>
      <c r="D993" s="48">
        <f>'COG-M'!P834</f>
        <v>0</v>
      </c>
    </row>
    <row r="994" spans="1:4" ht="15.75" customHeight="1">
      <c r="A994" s="33">
        <v>3200</v>
      </c>
      <c r="B994" s="33" t="s">
        <v>1551</v>
      </c>
      <c r="D994" s="48">
        <f>'COG-M'!P835</f>
        <v>275060.04000000004</v>
      </c>
    </row>
    <row r="995" spans="1:4" ht="15.75" customHeight="1">
      <c r="A995" s="33">
        <v>321</v>
      </c>
      <c r="B995" s="33" t="s">
        <v>1552</v>
      </c>
      <c r="C995" s="33">
        <v>11</v>
      </c>
      <c r="D995" s="48">
        <f>'COG-M'!P836</f>
        <v>0</v>
      </c>
    </row>
    <row r="996" spans="1:4" ht="15.75" customHeight="1">
      <c r="C996" s="33">
        <v>12</v>
      </c>
      <c r="D996" s="48">
        <f>'COG-M'!P837</f>
        <v>0</v>
      </c>
    </row>
    <row r="997" spans="1:4" ht="15.75" customHeight="1">
      <c r="C997" s="33">
        <v>13</v>
      </c>
      <c r="D997" s="48">
        <f>'COG-M'!P838</f>
        <v>0</v>
      </c>
    </row>
    <row r="998" spans="1:4" ht="15.75" customHeight="1">
      <c r="C998" s="33">
        <v>14</v>
      </c>
      <c r="D998" s="48">
        <f>'COG-M'!P839</f>
        <v>0</v>
      </c>
    </row>
    <row r="999" spans="1:4" ht="15.75" customHeight="1">
      <c r="C999" s="33">
        <v>15</v>
      </c>
      <c r="D999" s="48">
        <f>'COG-M'!P840</f>
        <v>0</v>
      </c>
    </row>
    <row r="1000" spans="1:4" ht="15.75" customHeight="1">
      <c r="C1000" s="33">
        <v>16</v>
      </c>
      <c r="D1000" s="48">
        <f>'COG-M'!P841</f>
        <v>0</v>
      </c>
    </row>
    <row r="1001" spans="1:4" ht="15.75" customHeight="1">
      <c r="C1001" s="33">
        <v>17</v>
      </c>
      <c r="D1001" s="48">
        <f>'COG-M'!P842</f>
        <v>0</v>
      </c>
    </row>
    <row r="1002" spans="1:4" ht="15.75" customHeight="1">
      <c r="C1002" s="33">
        <v>25</v>
      </c>
      <c r="D1002" s="48">
        <f>'COG-M'!P843</f>
        <v>0</v>
      </c>
    </row>
    <row r="1003" spans="1:4" ht="15.75" customHeight="1">
      <c r="C1003" s="33">
        <v>26</v>
      </c>
      <c r="D1003" s="48">
        <f>'COG-M'!P844</f>
        <v>0</v>
      </c>
    </row>
    <row r="1004" spans="1:4" ht="15.75" customHeight="1">
      <c r="C1004" s="33">
        <v>27</v>
      </c>
      <c r="D1004" s="48">
        <f>'COG-M'!P845</f>
        <v>0</v>
      </c>
    </row>
    <row r="1005" spans="1:4" ht="15.75" customHeight="1">
      <c r="A1005" s="33">
        <v>322</v>
      </c>
      <c r="B1005" s="33" t="s">
        <v>1553</v>
      </c>
      <c r="C1005" s="33">
        <v>11</v>
      </c>
      <c r="D1005" s="48">
        <f>'COG-M'!P846</f>
        <v>0</v>
      </c>
    </row>
    <row r="1006" spans="1:4" ht="15.75" customHeight="1">
      <c r="C1006" s="33">
        <v>12</v>
      </c>
      <c r="D1006" s="48">
        <f>'COG-M'!P847</f>
        <v>0</v>
      </c>
    </row>
    <row r="1007" spans="1:4" ht="15.75" customHeight="1">
      <c r="C1007" s="33">
        <v>13</v>
      </c>
      <c r="D1007" s="48">
        <f>'COG-M'!P848</f>
        <v>0</v>
      </c>
    </row>
    <row r="1008" spans="1:4" ht="15.75" customHeight="1">
      <c r="C1008" s="33">
        <v>14</v>
      </c>
      <c r="D1008" s="48">
        <f>'COG-M'!P849</f>
        <v>155000.04</v>
      </c>
    </row>
    <row r="1009" spans="1:4" ht="15.75" customHeight="1">
      <c r="C1009" s="33">
        <v>15</v>
      </c>
      <c r="D1009" s="48">
        <f>'COG-M'!P850</f>
        <v>0</v>
      </c>
    </row>
    <row r="1010" spans="1:4" ht="15.75" customHeight="1">
      <c r="C1010" s="33">
        <v>16</v>
      </c>
      <c r="D1010" s="48">
        <f>'COG-M'!P851</f>
        <v>0</v>
      </c>
    </row>
    <row r="1011" spans="1:4" ht="15.75" customHeight="1">
      <c r="C1011" s="33">
        <v>17</v>
      </c>
      <c r="D1011" s="48">
        <f>'COG-M'!P852</f>
        <v>0</v>
      </c>
    </row>
    <row r="1012" spans="1:4" ht="15.75" customHeight="1">
      <c r="C1012" s="33">
        <v>25</v>
      </c>
      <c r="D1012" s="48">
        <f>'COG-M'!P853</f>
        <v>0</v>
      </c>
    </row>
    <row r="1013" spans="1:4" ht="15.75" customHeight="1">
      <c r="C1013" s="33">
        <v>26</v>
      </c>
      <c r="D1013" s="48">
        <f>'COG-M'!P854</f>
        <v>0</v>
      </c>
    </row>
    <row r="1014" spans="1:4" ht="15.75" customHeight="1">
      <c r="C1014" s="33">
        <v>27</v>
      </c>
      <c r="D1014" s="48">
        <f>'COG-M'!P855</f>
        <v>0</v>
      </c>
    </row>
    <row r="1015" spans="1:4" ht="15.75" customHeight="1">
      <c r="A1015" s="33">
        <v>323</v>
      </c>
      <c r="B1015" s="33" t="s">
        <v>1554</v>
      </c>
      <c r="C1015" s="33">
        <v>11</v>
      </c>
      <c r="D1015" s="48">
        <f>'COG-M'!P856</f>
        <v>0</v>
      </c>
    </row>
    <row r="1016" spans="1:4" ht="15.75" customHeight="1">
      <c r="C1016" s="33">
        <v>12</v>
      </c>
      <c r="D1016" s="48">
        <f>'COG-M'!P857</f>
        <v>0</v>
      </c>
    </row>
    <row r="1017" spans="1:4" ht="15.75" customHeight="1">
      <c r="C1017" s="33">
        <v>13</v>
      </c>
      <c r="D1017" s="48">
        <f>'COG-M'!P858</f>
        <v>0</v>
      </c>
    </row>
    <row r="1018" spans="1:4" ht="15.75" customHeight="1">
      <c r="C1018" s="33">
        <v>14</v>
      </c>
      <c r="D1018" s="48">
        <f>'COG-M'!P859</f>
        <v>70020</v>
      </c>
    </row>
    <row r="1019" spans="1:4" ht="15.75" customHeight="1">
      <c r="C1019" s="33">
        <v>15</v>
      </c>
      <c r="D1019" s="48">
        <f>'COG-M'!P860</f>
        <v>0</v>
      </c>
    </row>
    <row r="1020" spans="1:4" ht="15.75" customHeight="1">
      <c r="C1020" s="33">
        <v>16</v>
      </c>
      <c r="D1020" s="48">
        <f>'COG-M'!P861</f>
        <v>0</v>
      </c>
    </row>
    <row r="1021" spans="1:4" ht="15.75" customHeight="1">
      <c r="C1021" s="33">
        <v>17</v>
      </c>
      <c r="D1021" s="48">
        <f>'COG-M'!P862</f>
        <v>0</v>
      </c>
    </row>
    <row r="1022" spans="1:4" ht="15.75" customHeight="1">
      <c r="C1022" s="33">
        <v>25</v>
      </c>
      <c r="D1022" s="48">
        <f>'COG-M'!P863</f>
        <v>0</v>
      </c>
    </row>
    <row r="1023" spans="1:4" ht="15.75" customHeight="1">
      <c r="C1023" s="33">
        <v>26</v>
      </c>
      <c r="D1023" s="48">
        <f>'COG-M'!P864</f>
        <v>0</v>
      </c>
    </row>
    <row r="1024" spans="1:4" ht="15.75" customHeight="1">
      <c r="C1024" s="33">
        <v>27</v>
      </c>
      <c r="D1024" s="48">
        <f>'COG-M'!P865</f>
        <v>0</v>
      </c>
    </row>
    <row r="1025" spans="1:4" ht="15.75" customHeight="1">
      <c r="A1025" s="33">
        <v>324</v>
      </c>
      <c r="B1025" s="33" t="s">
        <v>1555</v>
      </c>
      <c r="C1025" s="33">
        <v>11</v>
      </c>
      <c r="D1025" s="48">
        <f>'COG-M'!P866</f>
        <v>0</v>
      </c>
    </row>
    <row r="1026" spans="1:4" ht="15.75" customHeight="1">
      <c r="C1026" s="33">
        <v>12</v>
      </c>
      <c r="D1026" s="48">
        <f>'COG-M'!P867</f>
        <v>0</v>
      </c>
    </row>
    <row r="1027" spans="1:4" ht="15.75" customHeight="1">
      <c r="C1027" s="33">
        <v>13</v>
      </c>
      <c r="D1027" s="48">
        <f>'COG-M'!P868</f>
        <v>0</v>
      </c>
    </row>
    <row r="1028" spans="1:4" ht="15.75" customHeight="1">
      <c r="C1028" s="33">
        <v>14</v>
      </c>
      <c r="D1028" s="48">
        <f>'COG-M'!P869</f>
        <v>0</v>
      </c>
    </row>
    <row r="1029" spans="1:4" ht="15.75" customHeight="1">
      <c r="C1029" s="33">
        <v>15</v>
      </c>
      <c r="D1029" s="48">
        <f>'COG-M'!P870</f>
        <v>0</v>
      </c>
    </row>
    <row r="1030" spans="1:4" ht="15.75" customHeight="1">
      <c r="C1030" s="33">
        <v>16</v>
      </c>
      <c r="D1030" s="48">
        <f>'COG-M'!P871</f>
        <v>0</v>
      </c>
    </row>
    <row r="1031" spans="1:4" ht="15.75" customHeight="1">
      <c r="C1031" s="33">
        <v>17</v>
      </c>
      <c r="D1031" s="48">
        <f>'COG-M'!P872</f>
        <v>0</v>
      </c>
    </row>
    <row r="1032" spans="1:4" ht="15.75" customHeight="1">
      <c r="C1032" s="33">
        <v>25</v>
      </c>
      <c r="D1032" s="48">
        <f>'COG-M'!P873</f>
        <v>0</v>
      </c>
    </row>
    <row r="1033" spans="1:4" ht="15.75" customHeight="1">
      <c r="C1033" s="33">
        <v>26</v>
      </c>
      <c r="D1033" s="48">
        <f>'COG-M'!P874</f>
        <v>0</v>
      </c>
    </row>
    <row r="1034" spans="1:4" ht="15.75" customHeight="1">
      <c r="C1034" s="33">
        <v>27</v>
      </c>
      <c r="D1034" s="48">
        <f>'COG-M'!P875</f>
        <v>0</v>
      </c>
    </row>
    <row r="1035" spans="1:4" ht="15.75" customHeight="1">
      <c r="A1035" s="33">
        <v>325</v>
      </c>
      <c r="B1035" s="33" t="s">
        <v>1556</v>
      </c>
      <c r="C1035" s="33">
        <v>11</v>
      </c>
      <c r="D1035" s="48">
        <f>'COG-M'!P876</f>
        <v>0</v>
      </c>
    </row>
    <row r="1036" spans="1:4" ht="15.75" customHeight="1">
      <c r="C1036" s="33">
        <v>12</v>
      </c>
      <c r="D1036" s="48">
        <f>'COG-M'!P877</f>
        <v>0</v>
      </c>
    </row>
    <row r="1037" spans="1:4" ht="15.75" customHeight="1">
      <c r="C1037" s="33">
        <v>13</v>
      </c>
      <c r="D1037" s="48">
        <f>'COG-M'!P878</f>
        <v>0</v>
      </c>
    </row>
    <row r="1038" spans="1:4" ht="15.75" customHeight="1">
      <c r="C1038" s="33">
        <v>14</v>
      </c>
      <c r="D1038" s="48">
        <f>'COG-M'!P879</f>
        <v>0</v>
      </c>
    </row>
    <row r="1039" spans="1:4" ht="15.75" customHeight="1">
      <c r="C1039" s="33">
        <v>15</v>
      </c>
      <c r="D1039" s="48">
        <f>'COG-M'!P880</f>
        <v>0</v>
      </c>
    </row>
    <row r="1040" spans="1:4" ht="15.75" customHeight="1">
      <c r="C1040" s="33">
        <v>16</v>
      </c>
      <c r="D1040" s="48">
        <f>'COG-M'!P881</f>
        <v>0</v>
      </c>
    </row>
    <row r="1041" spans="1:4" ht="15.75" customHeight="1">
      <c r="C1041" s="33">
        <v>17</v>
      </c>
      <c r="D1041" s="48">
        <f>'COG-M'!P882</f>
        <v>0</v>
      </c>
    </row>
    <row r="1042" spans="1:4" ht="15.75" customHeight="1">
      <c r="C1042" s="33">
        <v>25</v>
      </c>
      <c r="D1042" s="48">
        <f>'COG-M'!P883</f>
        <v>0</v>
      </c>
    </row>
    <row r="1043" spans="1:4" ht="15.75" customHeight="1">
      <c r="C1043" s="33">
        <v>26</v>
      </c>
      <c r="D1043" s="48">
        <f>'COG-M'!P884</f>
        <v>0</v>
      </c>
    </row>
    <row r="1044" spans="1:4" ht="15.75" customHeight="1">
      <c r="C1044" s="33">
        <v>27</v>
      </c>
      <c r="D1044" s="48">
        <f>'COG-M'!P885</f>
        <v>0</v>
      </c>
    </row>
    <row r="1045" spans="1:4" ht="15.75" customHeight="1">
      <c r="A1045" s="33">
        <v>326</v>
      </c>
      <c r="B1045" s="33" t="s">
        <v>1557</v>
      </c>
      <c r="C1045" s="33">
        <v>11</v>
      </c>
      <c r="D1045" s="48">
        <f>'COG-M'!P886</f>
        <v>0</v>
      </c>
    </row>
    <row r="1046" spans="1:4" ht="15.75" customHeight="1">
      <c r="C1046" s="33">
        <v>12</v>
      </c>
      <c r="D1046" s="48">
        <f>'COG-M'!P887</f>
        <v>0</v>
      </c>
    </row>
    <row r="1047" spans="1:4" ht="15.75" customHeight="1">
      <c r="C1047" s="33">
        <v>13</v>
      </c>
      <c r="D1047" s="48">
        <f>'COG-M'!P888</f>
        <v>0</v>
      </c>
    </row>
    <row r="1048" spans="1:4" ht="15.75" customHeight="1">
      <c r="C1048" s="33">
        <v>14</v>
      </c>
      <c r="D1048" s="48">
        <f>'COG-M'!P889</f>
        <v>50040</v>
      </c>
    </row>
    <row r="1049" spans="1:4" ht="15.75" customHeight="1">
      <c r="C1049" s="33">
        <v>15</v>
      </c>
      <c r="D1049" s="48">
        <f>'COG-M'!P890</f>
        <v>0</v>
      </c>
    </row>
    <row r="1050" spans="1:4" ht="15.75" customHeight="1">
      <c r="C1050" s="33">
        <v>16</v>
      </c>
      <c r="D1050" s="48">
        <f>'COG-M'!P891</f>
        <v>0</v>
      </c>
    </row>
    <row r="1051" spans="1:4" ht="15.75" customHeight="1">
      <c r="C1051" s="33">
        <v>17</v>
      </c>
      <c r="D1051" s="48">
        <f>'COG-M'!P892</f>
        <v>0</v>
      </c>
    </row>
    <row r="1052" spans="1:4" ht="15.75" customHeight="1">
      <c r="C1052" s="33">
        <v>25</v>
      </c>
      <c r="D1052" s="48">
        <f>'COG-M'!P893</f>
        <v>0</v>
      </c>
    </row>
    <row r="1053" spans="1:4" ht="15.75" customHeight="1">
      <c r="C1053" s="33">
        <v>26</v>
      </c>
      <c r="D1053" s="48">
        <f>'COG-M'!P894</f>
        <v>0</v>
      </c>
    </row>
    <row r="1054" spans="1:4" ht="15.75" customHeight="1">
      <c r="C1054" s="33">
        <v>27</v>
      </c>
      <c r="D1054" s="48">
        <f>'COG-M'!P895</f>
        <v>0</v>
      </c>
    </row>
    <row r="1055" spans="1:4" ht="15.75" customHeight="1">
      <c r="A1055" s="33">
        <v>327</v>
      </c>
      <c r="B1055" s="33" t="s">
        <v>1558</v>
      </c>
      <c r="C1055" s="33">
        <v>11</v>
      </c>
      <c r="D1055" s="48">
        <f>'COG-M'!P896</f>
        <v>0</v>
      </c>
    </row>
    <row r="1056" spans="1:4" ht="15.75" customHeight="1">
      <c r="C1056" s="33">
        <v>12</v>
      </c>
      <c r="D1056" s="48">
        <f>'COG-M'!P897</f>
        <v>0</v>
      </c>
    </row>
    <row r="1057" spans="1:4" ht="15.75" customHeight="1">
      <c r="C1057" s="33">
        <v>13</v>
      </c>
      <c r="D1057" s="48">
        <f>'COG-M'!P898</f>
        <v>0</v>
      </c>
    </row>
    <row r="1058" spans="1:4" ht="15.75" customHeight="1">
      <c r="C1058" s="33">
        <v>14</v>
      </c>
      <c r="D1058" s="48">
        <f>'COG-M'!P899</f>
        <v>0</v>
      </c>
    </row>
    <row r="1059" spans="1:4" ht="15.75" customHeight="1">
      <c r="C1059" s="33">
        <v>15</v>
      </c>
      <c r="D1059" s="48">
        <f>'COG-M'!P900</f>
        <v>0</v>
      </c>
    </row>
    <row r="1060" spans="1:4" ht="15.75" customHeight="1">
      <c r="C1060" s="33">
        <v>16</v>
      </c>
      <c r="D1060" s="48">
        <f>'COG-M'!P901</f>
        <v>0</v>
      </c>
    </row>
    <row r="1061" spans="1:4" ht="15.75" customHeight="1">
      <c r="C1061" s="33">
        <v>17</v>
      </c>
      <c r="D1061" s="48">
        <f>'COG-M'!P902</f>
        <v>0</v>
      </c>
    </row>
    <row r="1062" spans="1:4" ht="15.75" customHeight="1">
      <c r="C1062" s="33">
        <v>25</v>
      </c>
      <c r="D1062" s="48">
        <f>'COG-M'!P903</f>
        <v>0</v>
      </c>
    </row>
    <row r="1063" spans="1:4" ht="15.75" customHeight="1">
      <c r="C1063" s="33">
        <v>26</v>
      </c>
      <c r="D1063" s="48">
        <f>'COG-M'!P904</f>
        <v>0</v>
      </c>
    </row>
    <row r="1064" spans="1:4" ht="15.75" customHeight="1">
      <c r="C1064" s="33">
        <v>27</v>
      </c>
      <c r="D1064" s="48">
        <f>'COG-M'!P905</f>
        <v>0</v>
      </c>
    </row>
    <row r="1065" spans="1:4" ht="15.75" customHeight="1">
      <c r="A1065" s="33">
        <v>328</v>
      </c>
      <c r="B1065" s="33" t="s">
        <v>1559</v>
      </c>
      <c r="C1065" s="33">
        <v>11</v>
      </c>
      <c r="D1065" s="48">
        <f>'COG-M'!P906</f>
        <v>0</v>
      </c>
    </row>
    <row r="1066" spans="1:4" ht="15.75" customHeight="1">
      <c r="C1066" s="33">
        <v>12</v>
      </c>
      <c r="D1066" s="48">
        <f>'COG-M'!P907</f>
        <v>0</v>
      </c>
    </row>
    <row r="1067" spans="1:4" ht="15.75" customHeight="1">
      <c r="C1067" s="33">
        <v>13</v>
      </c>
      <c r="D1067" s="48">
        <f>'COG-M'!P908</f>
        <v>0</v>
      </c>
    </row>
    <row r="1068" spans="1:4" ht="15.75" customHeight="1">
      <c r="C1068" s="33">
        <v>14</v>
      </c>
      <c r="D1068" s="48">
        <f>'COG-M'!P909</f>
        <v>0</v>
      </c>
    </row>
    <row r="1069" spans="1:4" ht="15.75" customHeight="1">
      <c r="C1069" s="33">
        <v>15</v>
      </c>
      <c r="D1069" s="48">
        <f>'COG-M'!P910</f>
        <v>0</v>
      </c>
    </row>
    <row r="1070" spans="1:4" ht="15.75" customHeight="1">
      <c r="C1070" s="33">
        <v>16</v>
      </c>
      <c r="D1070" s="48">
        <f>'COG-M'!P911</f>
        <v>0</v>
      </c>
    </row>
    <row r="1071" spans="1:4" ht="15.75" customHeight="1">
      <c r="C1071" s="33">
        <v>17</v>
      </c>
      <c r="D1071" s="48">
        <f>'COG-M'!P912</f>
        <v>0</v>
      </c>
    </row>
    <row r="1072" spans="1:4" ht="15.75" customHeight="1">
      <c r="C1072" s="33">
        <v>25</v>
      </c>
      <c r="D1072" s="48">
        <f>'COG-M'!P913</f>
        <v>0</v>
      </c>
    </row>
    <row r="1073" spans="1:4" ht="15.75" customHeight="1">
      <c r="C1073" s="33">
        <v>26</v>
      </c>
      <c r="D1073" s="48">
        <f>'COG-M'!P914</f>
        <v>0</v>
      </c>
    </row>
    <row r="1074" spans="1:4" ht="15.75" customHeight="1">
      <c r="C1074" s="33">
        <v>27</v>
      </c>
      <c r="D1074" s="48">
        <f>'COG-M'!P915</f>
        <v>0</v>
      </c>
    </row>
    <row r="1075" spans="1:4" ht="15.75" customHeight="1">
      <c r="A1075" s="33">
        <v>329</v>
      </c>
      <c r="B1075" s="33" t="s">
        <v>1560</v>
      </c>
      <c r="C1075" s="33">
        <v>11</v>
      </c>
      <c r="D1075" s="48">
        <f>'COG-M'!P916</f>
        <v>0</v>
      </c>
    </row>
    <row r="1076" spans="1:4" ht="15.75" customHeight="1">
      <c r="C1076" s="33">
        <v>12</v>
      </c>
      <c r="D1076" s="48">
        <f>'COG-M'!P917</f>
        <v>0</v>
      </c>
    </row>
    <row r="1077" spans="1:4" ht="15.75" customHeight="1">
      <c r="C1077" s="33">
        <v>13</v>
      </c>
      <c r="D1077" s="48">
        <f>'COG-M'!P918</f>
        <v>0</v>
      </c>
    </row>
    <row r="1078" spans="1:4" ht="15.75" customHeight="1">
      <c r="C1078" s="33">
        <v>14</v>
      </c>
      <c r="D1078" s="48">
        <f>'COG-M'!P919</f>
        <v>0</v>
      </c>
    </row>
    <row r="1079" spans="1:4" ht="15.75" customHeight="1">
      <c r="C1079" s="33">
        <v>15</v>
      </c>
      <c r="D1079" s="48">
        <f>'COG-M'!P920</f>
        <v>0</v>
      </c>
    </row>
    <row r="1080" spans="1:4" ht="15.75" customHeight="1">
      <c r="C1080" s="33">
        <v>16</v>
      </c>
      <c r="D1080" s="48">
        <f>'COG-M'!P921</f>
        <v>0</v>
      </c>
    </row>
    <row r="1081" spans="1:4" ht="15.75" customHeight="1">
      <c r="C1081" s="33">
        <v>17</v>
      </c>
      <c r="D1081" s="48">
        <f>'COG-M'!P922</f>
        <v>0</v>
      </c>
    </row>
    <row r="1082" spans="1:4" ht="15.75" customHeight="1">
      <c r="C1082" s="33">
        <v>25</v>
      </c>
      <c r="D1082" s="48">
        <f>'COG-M'!P923</f>
        <v>0</v>
      </c>
    </row>
    <row r="1083" spans="1:4" ht="15.75" customHeight="1">
      <c r="C1083" s="33">
        <v>26</v>
      </c>
      <c r="D1083" s="48">
        <f>'COG-M'!P924</f>
        <v>0</v>
      </c>
    </row>
    <row r="1084" spans="1:4" ht="15.75" customHeight="1">
      <c r="C1084" s="33">
        <v>27</v>
      </c>
      <c r="D1084" s="48">
        <f>'COG-M'!P925</f>
        <v>0</v>
      </c>
    </row>
    <row r="1085" spans="1:4" ht="15.75" customHeight="1">
      <c r="A1085" s="33">
        <v>3300</v>
      </c>
      <c r="B1085" s="33" t="s">
        <v>1561</v>
      </c>
      <c r="D1085" s="48">
        <f>'COG-M'!P926</f>
        <v>150000</v>
      </c>
    </row>
    <row r="1086" spans="1:4" ht="15.75" customHeight="1">
      <c r="A1086" s="33">
        <v>331</v>
      </c>
      <c r="B1086" s="33" t="s">
        <v>1562</v>
      </c>
      <c r="C1086" s="33">
        <v>11</v>
      </c>
      <c r="D1086" s="48">
        <f>'COG-M'!P927</f>
        <v>0</v>
      </c>
    </row>
    <row r="1087" spans="1:4" ht="15.75" customHeight="1">
      <c r="C1087" s="33">
        <v>12</v>
      </c>
      <c r="D1087" s="48">
        <f>'COG-M'!P928</f>
        <v>0</v>
      </c>
    </row>
    <row r="1088" spans="1:4" ht="15.75" customHeight="1">
      <c r="C1088" s="33">
        <v>13</v>
      </c>
      <c r="D1088" s="48">
        <f>'COG-M'!P929</f>
        <v>0</v>
      </c>
    </row>
    <row r="1089" spans="1:4" ht="15.75" customHeight="1">
      <c r="C1089" s="33">
        <v>14</v>
      </c>
      <c r="D1089" s="48">
        <f>'COG-M'!P930</f>
        <v>0</v>
      </c>
    </row>
    <row r="1090" spans="1:4" ht="15.75" customHeight="1">
      <c r="C1090" s="33">
        <v>15</v>
      </c>
      <c r="D1090" s="48">
        <f>'COG-M'!P931</f>
        <v>0</v>
      </c>
    </row>
    <row r="1091" spans="1:4" ht="15.75" customHeight="1">
      <c r="C1091" s="33">
        <v>16</v>
      </c>
      <c r="D1091" s="48">
        <f>'COG-M'!P932</f>
        <v>0</v>
      </c>
    </row>
    <row r="1092" spans="1:4" ht="15.75" customHeight="1">
      <c r="C1092" s="33">
        <v>17</v>
      </c>
      <c r="D1092" s="48">
        <f>'COG-M'!P933</f>
        <v>0</v>
      </c>
    </row>
    <row r="1093" spans="1:4" ht="15.75" customHeight="1">
      <c r="C1093" s="33">
        <v>25</v>
      </c>
      <c r="D1093" s="48">
        <f>'COG-M'!P934</f>
        <v>0</v>
      </c>
    </row>
    <row r="1094" spans="1:4" ht="15.75" customHeight="1">
      <c r="C1094" s="33">
        <v>26</v>
      </c>
      <c r="D1094" s="48">
        <f>'COG-M'!P935</f>
        <v>0</v>
      </c>
    </row>
    <row r="1095" spans="1:4" ht="15.75" customHeight="1">
      <c r="C1095" s="33">
        <v>27</v>
      </c>
      <c r="D1095" s="48">
        <f>'COG-M'!P936</f>
        <v>0</v>
      </c>
    </row>
    <row r="1096" spans="1:4" ht="15.75" customHeight="1">
      <c r="A1096" s="33">
        <v>332</v>
      </c>
      <c r="B1096" s="33" t="s">
        <v>1563</v>
      </c>
      <c r="C1096" s="33">
        <v>11</v>
      </c>
      <c r="D1096" s="48">
        <f>'COG-M'!P937</f>
        <v>0</v>
      </c>
    </row>
    <row r="1097" spans="1:4" ht="15.75" customHeight="1">
      <c r="C1097" s="33">
        <v>12</v>
      </c>
      <c r="D1097" s="48">
        <f>'COG-M'!P938</f>
        <v>0</v>
      </c>
    </row>
    <row r="1098" spans="1:4" ht="15.75" customHeight="1">
      <c r="C1098" s="33">
        <v>13</v>
      </c>
      <c r="D1098" s="48">
        <f>'COG-M'!P939</f>
        <v>0</v>
      </c>
    </row>
    <row r="1099" spans="1:4" ht="15.75" customHeight="1">
      <c r="C1099" s="33">
        <v>14</v>
      </c>
      <c r="D1099" s="48">
        <f>'COG-M'!P940</f>
        <v>0</v>
      </c>
    </row>
    <row r="1100" spans="1:4" ht="15.75" customHeight="1">
      <c r="C1100" s="33">
        <v>15</v>
      </c>
      <c r="D1100" s="48">
        <f>'COG-M'!P941</f>
        <v>0</v>
      </c>
    </row>
    <row r="1101" spans="1:4" ht="15.75" customHeight="1">
      <c r="C1101" s="33">
        <v>16</v>
      </c>
      <c r="D1101" s="48">
        <f>'COG-M'!P942</f>
        <v>0</v>
      </c>
    </row>
    <row r="1102" spans="1:4" ht="15.75" customHeight="1">
      <c r="C1102" s="33">
        <v>17</v>
      </c>
      <c r="D1102" s="48">
        <f>'COG-M'!P943</f>
        <v>0</v>
      </c>
    </row>
    <row r="1103" spans="1:4" ht="15.75" customHeight="1">
      <c r="C1103" s="33">
        <v>25</v>
      </c>
      <c r="D1103" s="48">
        <f>'COG-M'!P944</f>
        <v>0</v>
      </c>
    </row>
    <row r="1104" spans="1:4" ht="15.75" customHeight="1">
      <c r="C1104" s="33">
        <v>26</v>
      </c>
      <c r="D1104" s="48">
        <f>'COG-M'!P945</f>
        <v>0</v>
      </c>
    </row>
    <row r="1105" spans="1:4" ht="15.75" customHeight="1">
      <c r="C1105" s="33">
        <v>27</v>
      </c>
      <c r="D1105" s="48">
        <f>'COG-M'!P946</f>
        <v>0</v>
      </c>
    </row>
    <row r="1106" spans="1:4" ht="15.75" customHeight="1">
      <c r="A1106" s="33">
        <v>333</v>
      </c>
      <c r="B1106" s="33" t="s">
        <v>1564</v>
      </c>
      <c r="C1106" s="33">
        <v>11</v>
      </c>
      <c r="D1106" s="48">
        <f>'COG-M'!P947</f>
        <v>0</v>
      </c>
    </row>
    <row r="1107" spans="1:4" ht="15.75" customHeight="1">
      <c r="C1107" s="33">
        <v>12</v>
      </c>
      <c r="D1107" s="48">
        <f>'COG-M'!P948</f>
        <v>0</v>
      </c>
    </row>
    <row r="1108" spans="1:4" ht="15.75" customHeight="1">
      <c r="C1108" s="33">
        <v>13</v>
      </c>
      <c r="D1108" s="48">
        <f>'COG-M'!P949</f>
        <v>0</v>
      </c>
    </row>
    <row r="1109" spans="1:4" ht="15.75" customHeight="1">
      <c r="C1109" s="33">
        <v>14</v>
      </c>
      <c r="D1109" s="48">
        <f>'COG-M'!P950</f>
        <v>150000</v>
      </c>
    </row>
    <row r="1110" spans="1:4" ht="15.75" customHeight="1">
      <c r="C1110" s="33">
        <v>15</v>
      </c>
      <c r="D1110" s="48">
        <f>'COG-M'!P951</f>
        <v>0</v>
      </c>
    </row>
    <row r="1111" spans="1:4" ht="15.75" customHeight="1">
      <c r="C1111" s="33">
        <v>16</v>
      </c>
      <c r="D1111" s="48">
        <f>'COG-M'!P952</f>
        <v>0</v>
      </c>
    </row>
    <row r="1112" spans="1:4" ht="15.75" customHeight="1">
      <c r="C1112" s="33">
        <v>17</v>
      </c>
      <c r="D1112" s="48">
        <f>'COG-M'!P953</f>
        <v>0</v>
      </c>
    </row>
    <row r="1113" spans="1:4" ht="15.75" customHeight="1">
      <c r="C1113" s="33">
        <v>25</v>
      </c>
      <c r="D1113" s="48">
        <f>'COG-M'!P954</f>
        <v>0</v>
      </c>
    </row>
    <row r="1114" spans="1:4" ht="15.75" customHeight="1">
      <c r="C1114" s="33">
        <v>26</v>
      </c>
      <c r="D1114" s="48">
        <f>'COG-M'!P955</f>
        <v>0</v>
      </c>
    </row>
    <row r="1115" spans="1:4" ht="15.75" customHeight="1">
      <c r="C1115" s="33">
        <v>27</v>
      </c>
      <c r="D1115" s="48">
        <f>'COG-M'!P956</f>
        <v>0</v>
      </c>
    </row>
    <row r="1116" spans="1:4" ht="15.75" customHeight="1">
      <c r="A1116" s="33">
        <v>334</v>
      </c>
      <c r="B1116" s="33" t="s">
        <v>1565</v>
      </c>
      <c r="C1116" s="33">
        <v>11</v>
      </c>
      <c r="D1116" s="48">
        <f>'COG-M'!P957</f>
        <v>0</v>
      </c>
    </row>
    <row r="1117" spans="1:4" ht="15.75" customHeight="1">
      <c r="C1117" s="33">
        <v>12</v>
      </c>
      <c r="D1117" s="48">
        <f>'COG-M'!P958</f>
        <v>0</v>
      </c>
    </row>
    <row r="1118" spans="1:4" ht="15.75" customHeight="1">
      <c r="C1118" s="33">
        <v>13</v>
      </c>
      <c r="D1118" s="48">
        <f>'COG-M'!P959</f>
        <v>0</v>
      </c>
    </row>
    <row r="1119" spans="1:4" ht="15.75" customHeight="1">
      <c r="C1119" s="33">
        <v>14</v>
      </c>
      <c r="D1119" s="48">
        <f>'COG-M'!P960</f>
        <v>0</v>
      </c>
    </row>
    <row r="1120" spans="1:4" ht="15.75" customHeight="1">
      <c r="C1120" s="33">
        <v>15</v>
      </c>
      <c r="D1120" s="48">
        <f>'COG-M'!P961</f>
        <v>0</v>
      </c>
    </row>
    <row r="1121" spans="1:4" ht="15.75" customHeight="1">
      <c r="C1121" s="33">
        <v>16</v>
      </c>
      <c r="D1121" s="48">
        <f>'COG-M'!P962</f>
        <v>0</v>
      </c>
    </row>
    <row r="1122" spans="1:4" ht="15.75" customHeight="1">
      <c r="C1122" s="33">
        <v>17</v>
      </c>
      <c r="D1122" s="48">
        <f>'COG-M'!P963</f>
        <v>0</v>
      </c>
    </row>
    <row r="1123" spans="1:4" ht="15.75" customHeight="1">
      <c r="C1123" s="33">
        <v>25</v>
      </c>
      <c r="D1123" s="48">
        <f>'COG-M'!P964</f>
        <v>0</v>
      </c>
    </row>
    <row r="1124" spans="1:4" ht="15.75" customHeight="1">
      <c r="C1124" s="33">
        <v>26</v>
      </c>
      <c r="D1124" s="48">
        <f>'COG-M'!P965</f>
        <v>0</v>
      </c>
    </row>
    <row r="1125" spans="1:4" ht="15.75" customHeight="1">
      <c r="C1125" s="33">
        <v>27</v>
      </c>
      <c r="D1125" s="48">
        <f>'COG-M'!P966</f>
        <v>0</v>
      </c>
    </row>
    <row r="1126" spans="1:4" ht="15.75" customHeight="1">
      <c r="A1126" s="33">
        <v>335</v>
      </c>
      <c r="B1126" s="33" t="s">
        <v>1566</v>
      </c>
      <c r="C1126" s="33">
        <v>11</v>
      </c>
      <c r="D1126" s="48">
        <f>'COG-M'!P967</f>
        <v>0</v>
      </c>
    </row>
    <row r="1127" spans="1:4" ht="15.75" customHeight="1">
      <c r="C1127" s="33">
        <v>12</v>
      </c>
      <c r="D1127" s="48">
        <f>'COG-M'!P968</f>
        <v>0</v>
      </c>
    </row>
    <row r="1128" spans="1:4" ht="15.75" customHeight="1">
      <c r="C1128" s="33">
        <v>13</v>
      </c>
      <c r="D1128" s="48">
        <f>'COG-M'!P969</f>
        <v>0</v>
      </c>
    </row>
    <row r="1129" spans="1:4" ht="15.75" customHeight="1">
      <c r="C1129" s="33">
        <v>14</v>
      </c>
      <c r="D1129" s="48">
        <f>'COG-M'!P970</f>
        <v>0</v>
      </c>
    </row>
    <row r="1130" spans="1:4" ht="15.75" customHeight="1">
      <c r="C1130" s="33">
        <v>15</v>
      </c>
      <c r="D1130" s="48">
        <f>'COG-M'!P971</f>
        <v>0</v>
      </c>
    </row>
    <row r="1131" spans="1:4" ht="15.75" customHeight="1">
      <c r="C1131" s="33">
        <v>16</v>
      </c>
      <c r="D1131" s="48">
        <f>'COG-M'!P972</f>
        <v>0</v>
      </c>
    </row>
    <row r="1132" spans="1:4" ht="15.75" customHeight="1">
      <c r="C1132" s="33">
        <v>17</v>
      </c>
      <c r="D1132" s="48">
        <f>'COG-M'!P973</f>
        <v>0</v>
      </c>
    </row>
    <row r="1133" spans="1:4" ht="15.75" customHeight="1">
      <c r="C1133" s="33">
        <v>25</v>
      </c>
      <c r="D1133" s="48">
        <f>'COG-M'!P974</f>
        <v>0</v>
      </c>
    </row>
    <row r="1134" spans="1:4" ht="15.75" customHeight="1">
      <c r="C1134" s="33">
        <v>26</v>
      </c>
      <c r="D1134" s="48">
        <f>'COG-M'!P975</f>
        <v>0</v>
      </c>
    </row>
    <row r="1135" spans="1:4" ht="15.75" customHeight="1">
      <c r="C1135" s="33">
        <v>27</v>
      </c>
      <c r="D1135" s="48">
        <f>'COG-M'!P976</f>
        <v>0</v>
      </c>
    </row>
    <row r="1136" spans="1:4" ht="15.75" customHeight="1">
      <c r="A1136" s="33">
        <v>336</v>
      </c>
      <c r="B1136" s="33" t="s">
        <v>1567</v>
      </c>
      <c r="C1136" s="33">
        <v>11</v>
      </c>
      <c r="D1136" s="48">
        <f>'COG-M'!P977</f>
        <v>0</v>
      </c>
    </row>
    <row r="1137" spans="1:4" ht="15.75" customHeight="1">
      <c r="C1137" s="33">
        <v>12</v>
      </c>
      <c r="D1137" s="48">
        <f>'COG-M'!P978</f>
        <v>0</v>
      </c>
    </row>
    <row r="1138" spans="1:4" ht="15.75" customHeight="1">
      <c r="C1138" s="33">
        <v>13</v>
      </c>
      <c r="D1138" s="48">
        <f>'COG-M'!P979</f>
        <v>0</v>
      </c>
    </row>
    <row r="1139" spans="1:4" ht="15.75" customHeight="1">
      <c r="C1139" s="33">
        <v>14</v>
      </c>
      <c r="D1139" s="48">
        <f>'COG-M'!P980</f>
        <v>0</v>
      </c>
    </row>
    <row r="1140" spans="1:4" ht="15.75" customHeight="1">
      <c r="C1140" s="33">
        <v>15</v>
      </c>
      <c r="D1140" s="48">
        <f>'COG-M'!P981</f>
        <v>0</v>
      </c>
    </row>
    <row r="1141" spans="1:4" ht="15.75" customHeight="1">
      <c r="C1141" s="33">
        <v>16</v>
      </c>
      <c r="D1141" s="48">
        <f>'COG-M'!P982</f>
        <v>0</v>
      </c>
    </row>
    <row r="1142" spans="1:4" ht="15.75" customHeight="1">
      <c r="C1142" s="33">
        <v>17</v>
      </c>
      <c r="D1142" s="48">
        <f>'COG-M'!P983</f>
        <v>0</v>
      </c>
    </row>
    <row r="1143" spans="1:4" ht="15.75" customHeight="1">
      <c r="C1143" s="33">
        <v>25</v>
      </c>
      <c r="D1143" s="48">
        <f>'COG-M'!P984</f>
        <v>0</v>
      </c>
    </row>
    <row r="1144" spans="1:4" ht="15.75" customHeight="1">
      <c r="C1144" s="33">
        <v>26</v>
      </c>
      <c r="D1144" s="48">
        <f>'COG-M'!P985</f>
        <v>0</v>
      </c>
    </row>
    <row r="1145" spans="1:4" ht="15.75" customHeight="1">
      <c r="C1145" s="33">
        <v>27</v>
      </c>
      <c r="D1145" s="48">
        <f>'COG-M'!P986</f>
        <v>0</v>
      </c>
    </row>
    <row r="1146" spans="1:4" ht="15.75" customHeight="1">
      <c r="A1146" s="33">
        <v>337</v>
      </c>
      <c r="B1146" s="33" t="s">
        <v>1568</v>
      </c>
      <c r="C1146" s="33">
        <v>11</v>
      </c>
      <c r="D1146" s="48">
        <f>'COG-M'!P987</f>
        <v>0</v>
      </c>
    </row>
    <row r="1147" spans="1:4" ht="15.75" customHeight="1">
      <c r="C1147" s="33">
        <v>12</v>
      </c>
      <c r="D1147" s="48">
        <f>'COG-M'!P988</f>
        <v>0</v>
      </c>
    </row>
    <row r="1148" spans="1:4" ht="15.75" customHeight="1">
      <c r="C1148" s="33">
        <v>13</v>
      </c>
      <c r="D1148" s="48">
        <f>'COG-M'!P989</f>
        <v>0</v>
      </c>
    </row>
    <row r="1149" spans="1:4" ht="15.75" customHeight="1">
      <c r="C1149" s="33">
        <v>14</v>
      </c>
      <c r="D1149" s="48">
        <f>'COG-M'!P990</f>
        <v>0</v>
      </c>
    </row>
    <row r="1150" spans="1:4" ht="15.75" customHeight="1">
      <c r="C1150" s="33">
        <v>15</v>
      </c>
      <c r="D1150" s="48">
        <f>'COG-M'!P991</f>
        <v>0</v>
      </c>
    </row>
    <row r="1151" spans="1:4" ht="15.75" customHeight="1">
      <c r="C1151" s="33">
        <v>16</v>
      </c>
      <c r="D1151" s="48">
        <f>'COG-M'!P992</f>
        <v>0</v>
      </c>
    </row>
    <row r="1152" spans="1:4" ht="15.75" customHeight="1">
      <c r="C1152" s="33">
        <v>17</v>
      </c>
      <c r="D1152" s="48">
        <f>'COG-M'!P993</f>
        <v>0</v>
      </c>
    </row>
    <row r="1153" spans="1:4" ht="15.75" customHeight="1">
      <c r="C1153" s="33">
        <v>25</v>
      </c>
      <c r="D1153" s="48">
        <f>'COG-M'!P994</f>
        <v>0</v>
      </c>
    </row>
    <row r="1154" spans="1:4" ht="15.75" customHeight="1">
      <c r="C1154" s="33">
        <v>26</v>
      </c>
      <c r="D1154" s="48">
        <f>'COG-M'!P995</f>
        <v>0</v>
      </c>
    </row>
    <row r="1155" spans="1:4" ht="15.75" customHeight="1">
      <c r="C1155" s="33">
        <v>27</v>
      </c>
      <c r="D1155" s="48">
        <f>'COG-M'!P996</f>
        <v>0</v>
      </c>
    </row>
    <row r="1156" spans="1:4" ht="15.75" customHeight="1">
      <c r="A1156" s="33">
        <v>338</v>
      </c>
      <c r="B1156" s="33" t="s">
        <v>1569</v>
      </c>
      <c r="C1156" s="33">
        <v>11</v>
      </c>
      <c r="D1156" s="48">
        <f>'COG-M'!P997</f>
        <v>0</v>
      </c>
    </row>
    <row r="1157" spans="1:4" ht="15.75" customHeight="1">
      <c r="C1157" s="33">
        <v>12</v>
      </c>
      <c r="D1157" s="48">
        <f>'COG-M'!P998</f>
        <v>0</v>
      </c>
    </row>
    <row r="1158" spans="1:4" ht="15.75" customHeight="1">
      <c r="C1158" s="33">
        <v>13</v>
      </c>
      <c r="D1158" s="48">
        <f>'COG-M'!P999</f>
        <v>0</v>
      </c>
    </row>
    <row r="1159" spans="1:4" ht="15.75" customHeight="1">
      <c r="C1159" s="33">
        <v>14</v>
      </c>
      <c r="D1159" s="48">
        <f>'COG-M'!P1000</f>
        <v>0</v>
      </c>
    </row>
    <row r="1160" spans="1:4" ht="15.75" customHeight="1">
      <c r="C1160" s="33">
        <v>15</v>
      </c>
      <c r="D1160" s="48">
        <f>'COG-M'!P1001</f>
        <v>0</v>
      </c>
    </row>
    <row r="1161" spans="1:4" ht="15.75" customHeight="1">
      <c r="C1161" s="33">
        <v>16</v>
      </c>
      <c r="D1161" s="48">
        <f>'COG-M'!P1002</f>
        <v>0</v>
      </c>
    </row>
    <row r="1162" spans="1:4" ht="15.75" customHeight="1">
      <c r="C1162" s="33">
        <v>17</v>
      </c>
      <c r="D1162" s="48">
        <f>'COG-M'!P1003</f>
        <v>0</v>
      </c>
    </row>
    <row r="1163" spans="1:4" ht="15.75" customHeight="1">
      <c r="C1163" s="33">
        <v>25</v>
      </c>
      <c r="D1163" s="48">
        <f>'COG-M'!P1004</f>
        <v>0</v>
      </c>
    </row>
    <row r="1164" spans="1:4" ht="15.75" customHeight="1">
      <c r="C1164" s="33">
        <v>26</v>
      </c>
      <c r="D1164" s="48">
        <f>'COG-M'!P1005</f>
        <v>0</v>
      </c>
    </row>
    <row r="1165" spans="1:4" ht="15.75" customHeight="1">
      <c r="C1165" s="33">
        <v>27</v>
      </c>
      <c r="D1165" s="48">
        <f>'COG-M'!P1006</f>
        <v>0</v>
      </c>
    </row>
    <row r="1166" spans="1:4" ht="15.75" customHeight="1">
      <c r="A1166" s="33">
        <v>339</v>
      </c>
      <c r="B1166" s="33" t="s">
        <v>1570</v>
      </c>
      <c r="C1166" s="33">
        <v>11</v>
      </c>
      <c r="D1166" s="48">
        <f>'COG-M'!P1007</f>
        <v>0</v>
      </c>
    </row>
    <row r="1167" spans="1:4" ht="15.75" customHeight="1">
      <c r="C1167" s="33">
        <v>12</v>
      </c>
      <c r="D1167" s="48">
        <f>'COG-M'!P1008</f>
        <v>0</v>
      </c>
    </row>
    <row r="1168" spans="1:4" ht="15.75" customHeight="1">
      <c r="C1168" s="33">
        <v>13</v>
      </c>
      <c r="D1168" s="48">
        <f>'COG-M'!P1009</f>
        <v>0</v>
      </c>
    </row>
    <row r="1169" spans="1:4" ht="15.75" customHeight="1">
      <c r="C1169" s="33">
        <v>14</v>
      </c>
      <c r="D1169" s="48">
        <f>'COG-M'!P1010</f>
        <v>0</v>
      </c>
    </row>
    <row r="1170" spans="1:4" ht="15.75" customHeight="1">
      <c r="C1170" s="33">
        <v>15</v>
      </c>
      <c r="D1170" s="48">
        <f>'COG-M'!P1011</f>
        <v>0</v>
      </c>
    </row>
    <row r="1171" spans="1:4" ht="15.75" customHeight="1">
      <c r="C1171" s="33">
        <v>16</v>
      </c>
      <c r="D1171" s="48">
        <f>'COG-M'!P1012</f>
        <v>0</v>
      </c>
    </row>
    <row r="1172" spans="1:4" ht="15.75" customHeight="1">
      <c r="C1172" s="33">
        <v>17</v>
      </c>
      <c r="D1172" s="48">
        <f>'COG-M'!P1013</f>
        <v>0</v>
      </c>
    </row>
    <row r="1173" spans="1:4" ht="15.75" customHeight="1">
      <c r="C1173" s="33">
        <v>25</v>
      </c>
      <c r="D1173" s="48">
        <f>'COG-M'!P1014</f>
        <v>0</v>
      </c>
    </row>
    <row r="1174" spans="1:4" ht="15.75" customHeight="1">
      <c r="C1174" s="33">
        <v>26</v>
      </c>
      <c r="D1174" s="48">
        <f>'COG-M'!P1015</f>
        <v>0</v>
      </c>
    </row>
    <row r="1175" spans="1:4" ht="15.75" customHeight="1">
      <c r="C1175" s="33">
        <v>27</v>
      </c>
      <c r="D1175" s="48">
        <f>'COG-M'!P1016</f>
        <v>0</v>
      </c>
    </row>
    <row r="1176" spans="1:4" ht="15.75" customHeight="1">
      <c r="A1176" s="33">
        <v>3400</v>
      </c>
      <c r="B1176" s="33" t="s">
        <v>1571</v>
      </c>
      <c r="D1176" s="48">
        <f>'COG-M'!P1017</f>
        <v>320004</v>
      </c>
    </row>
    <row r="1177" spans="1:4" ht="15.75" customHeight="1">
      <c r="A1177" s="33">
        <v>341</v>
      </c>
      <c r="B1177" s="33" t="s">
        <v>1572</v>
      </c>
      <c r="C1177" s="33">
        <v>11</v>
      </c>
      <c r="D1177" s="48">
        <f>'COG-M'!P1018</f>
        <v>0</v>
      </c>
    </row>
    <row r="1178" spans="1:4" ht="15.75" customHeight="1">
      <c r="C1178" s="33">
        <v>12</v>
      </c>
      <c r="D1178" s="48">
        <f>'COG-M'!P1019</f>
        <v>0</v>
      </c>
    </row>
    <row r="1179" spans="1:4" ht="15.75" customHeight="1">
      <c r="C1179" s="33">
        <v>13</v>
      </c>
      <c r="D1179" s="48">
        <f>'COG-M'!P1020</f>
        <v>0</v>
      </c>
    </row>
    <row r="1180" spans="1:4" ht="15.75" customHeight="1">
      <c r="C1180" s="33">
        <v>14</v>
      </c>
      <c r="D1180" s="48">
        <f>'COG-M'!P1021</f>
        <v>120000</v>
      </c>
    </row>
    <row r="1181" spans="1:4" ht="15.75" customHeight="1">
      <c r="C1181" s="33">
        <v>15</v>
      </c>
      <c r="D1181" s="48">
        <f>'COG-M'!P1022</f>
        <v>0</v>
      </c>
    </row>
    <row r="1182" spans="1:4" ht="15.75" customHeight="1">
      <c r="C1182" s="33">
        <v>16</v>
      </c>
      <c r="D1182" s="48">
        <f>'COG-M'!P1023</f>
        <v>0</v>
      </c>
    </row>
    <row r="1183" spans="1:4" ht="15.75" customHeight="1">
      <c r="C1183" s="33">
        <v>17</v>
      </c>
      <c r="D1183" s="48">
        <f>'COG-M'!P1024</f>
        <v>0</v>
      </c>
    </row>
    <row r="1184" spans="1:4" ht="15.75" customHeight="1">
      <c r="C1184" s="33">
        <v>25</v>
      </c>
      <c r="D1184" s="48">
        <f>'COG-M'!P1025</f>
        <v>0</v>
      </c>
    </row>
    <row r="1185" spans="1:4" ht="15.75" customHeight="1">
      <c r="C1185" s="33">
        <v>26</v>
      </c>
      <c r="D1185" s="48">
        <f>'COG-M'!P1026</f>
        <v>0</v>
      </c>
    </row>
    <row r="1186" spans="1:4" ht="15.75" customHeight="1">
      <c r="C1186" s="33">
        <v>27</v>
      </c>
      <c r="D1186" s="48">
        <f>'COG-M'!P1027</f>
        <v>0</v>
      </c>
    </row>
    <row r="1187" spans="1:4" ht="15.75" customHeight="1">
      <c r="A1187" s="33">
        <v>342</v>
      </c>
      <c r="B1187" s="33" t="s">
        <v>1573</v>
      </c>
      <c r="C1187" s="33">
        <v>11</v>
      </c>
      <c r="D1187" s="48">
        <f>'COG-M'!P1028</f>
        <v>0</v>
      </c>
    </row>
    <row r="1188" spans="1:4" ht="15.75" customHeight="1">
      <c r="C1188" s="33">
        <v>12</v>
      </c>
      <c r="D1188" s="48">
        <f>'COG-M'!P1029</f>
        <v>0</v>
      </c>
    </row>
    <row r="1189" spans="1:4" ht="15.75" customHeight="1">
      <c r="C1189" s="33">
        <v>13</v>
      </c>
      <c r="D1189" s="48">
        <f>'COG-M'!P1030</f>
        <v>0</v>
      </c>
    </row>
    <row r="1190" spans="1:4" ht="15.75" customHeight="1">
      <c r="C1190" s="33">
        <v>14</v>
      </c>
      <c r="D1190" s="48">
        <f>'COG-M'!P1031</f>
        <v>0</v>
      </c>
    </row>
    <row r="1191" spans="1:4" ht="15.75" customHeight="1">
      <c r="C1191" s="33">
        <v>15</v>
      </c>
      <c r="D1191" s="48">
        <f>'COG-M'!P1032</f>
        <v>0</v>
      </c>
    </row>
    <row r="1192" spans="1:4" ht="15.75" customHeight="1">
      <c r="C1192" s="33">
        <v>16</v>
      </c>
      <c r="D1192" s="48">
        <f>'COG-M'!P1033</f>
        <v>0</v>
      </c>
    </row>
    <row r="1193" spans="1:4" ht="15.75" customHeight="1">
      <c r="C1193" s="33">
        <v>17</v>
      </c>
      <c r="D1193" s="48">
        <f>'COG-M'!P1034</f>
        <v>0</v>
      </c>
    </row>
    <row r="1194" spans="1:4" ht="15.75" customHeight="1">
      <c r="C1194" s="33">
        <v>25</v>
      </c>
      <c r="D1194" s="48">
        <f>'COG-M'!P1035</f>
        <v>0</v>
      </c>
    </row>
    <row r="1195" spans="1:4" ht="15.75" customHeight="1">
      <c r="C1195" s="33">
        <v>26</v>
      </c>
      <c r="D1195" s="48">
        <f>'COG-M'!P1036</f>
        <v>0</v>
      </c>
    </row>
    <row r="1196" spans="1:4" ht="15.75" customHeight="1">
      <c r="C1196" s="33">
        <v>27</v>
      </c>
      <c r="D1196" s="48">
        <f>'COG-M'!P1037</f>
        <v>0</v>
      </c>
    </row>
    <row r="1197" spans="1:4" ht="15.75" customHeight="1">
      <c r="A1197" s="33">
        <v>343</v>
      </c>
      <c r="B1197" s="33" t="s">
        <v>1574</v>
      </c>
      <c r="C1197" s="33">
        <v>11</v>
      </c>
      <c r="D1197" s="48">
        <f>'COG-M'!P1038</f>
        <v>0</v>
      </c>
    </row>
    <row r="1198" spans="1:4" ht="15.75" customHeight="1">
      <c r="C1198" s="33">
        <v>12</v>
      </c>
      <c r="D1198" s="48">
        <f>'COG-M'!P1039</f>
        <v>0</v>
      </c>
    </row>
    <row r="1199" spans="1:4" ht="15.75" customHeight="1">
      <c r="C1199" s="33">
        <v>13</v>
      </c>
      <c r="D1199" s="48">
        <f>'COG-M'!P1040</f>
        <v>0</v>
      </c>
    </row>
    <row r="1200" spans="1:4" ht="15.75" customHeight="1">
      <c r="C1200" s="33">
        <v>14</v>
      </c>
      <c r="D1200" s="48">
        <f>'COG-M'!P1041</f>
        <v>0</v>
      </c>
    </row>
    <row r="1201" spans="1:4" ht="15.75" customHeight="1">
      <c r="C1201" s="33">
        <v>15</v>
      </c>
      <c r="D1201" s="48">
        <f>'COG-M'!P1042</f>
        <v>0</v>
      </c>
    </row>
    <row r="1202" spans="1:4" ht="15.75" customHeight="1">
      <c r="C1202" s="33">
        <v>16</v>
      </c>
      <c r="D1202" s="48">
        <f>'COG-M'!P1043</f>
        <v>0</v>
      </c>
    </row>
    <row r="1203" spans="1:4" ht="15.75" customHeight="1">
      <c r="C1203" s="33">
        <v>17</v>
      </c>
      <c r="D1203" s="48">
        <f>'COG-M'!P1044</f>
        <v>0</v>
      </c>
    </row>
    <row r="1204" spans="1:4" ht="15.75" customHeight="1">
      <c r="C1204" s="33">
        <v>25</v>
      </c>
      <c r="D1204" s="48">
        <f>'COG-M'!P1045</f>
        <v>0</v>
      </c>
    </row>
    <row r="1205" spans="1:4" ht="15.75" customHeight="1">
      <c r="C1205" s="33">
        <v>26</v>
      </c>
      <c r="D1205" s="48">
        <f>'COG-M'!P1046</f>
        <v>0</v>
      </c>
    </row>
    <row r="1206" spans="1:4" ht="15.75" customHeight="1">
      <c r="C1206" s="33">
        <v>27</v>
      </c>
      <c r="D1206" s="48">
        <f>'COG-M'!P1047</f>
        <v>0</v>
      </c>
    </row>
    <row r="1207" spans="1:4" ht="15.75" customHeight="1">
      <c r="A1207" s="33">
        <v>344</v>
      </c>
      <c r="B1207" s="33" t="s">
        <v>1575</v>
      </c>
      <c r="C1207" s="33">
        <v>11</v>
      </c>
      <c r="D1207" s="48">
        <f>'COG-M'!P1048</f>
        <v>0</v>
      </c>
    </row>
    <row r="1208" spans="1:4" ht="15.75" customHeight="1">
      <c r="C1208" s="33">
        <v>12</v>
      </c>
      <c r="D1208" s="48">
        <f>'COG-M'!P1049</f>
        <v>0</v>
      </c>
    </row>
    <row r="1209" spans="1:4" ht="15.75" customHeight="1">
      <c r="C1209" s="33">
        <v>13</v>
      </c>
      <c r="D1209" s="48">
        <f>'COG-M'!P1050</f>
        <v>0</v>
      </c>
    </row>
    <row r="1210" spans="1:4" ht="15.75" customHeight="1">
      <c r="C1210" s="33">
        <v>14</v>
      </c>
      <c r="D1210" s="48">
        <f>'COG-M'!P1051</f>
        <v>200004</v>
      </c>
    </row>
    <row r="1211" spans="1:4" ht="15.75" customHeight="1">
      <c r="C1211" s="33">
        <v>15</v>
      </c>
      <c r="D1211" s="48">
        <f>'COG-M'!P1052</f>
        <v>0</v>
      </c>
    </row>
    <row r="1212" spans="1:4" ht="15.75" customHeight="1">
      <c r="C1212" s="33">
        <v>16</v>
      </c>
      <c r="D1212" s="48">
        <f>'COG-M'!P1053</f>
        <v>0</v>
      </c>
    </row>
    <row r="1213" spans="1:4" ht="15.75" customHeight="1">
      <c r="C1213" s="33">
        <v>17</v>
      </c>
      <c r="D1213" s="48">
        <f>'COG-M'!P1054</f>
        <v>0</v>
      </c>
    </row>
    <row r="1214" spans="1:4" ht="15.75" customHeight="1">
      <c r="C1214" s="33">
        <v>25</v>
      </c>
      <c r="D1214" s="48">
        <f>'COG-M'!P1055</f>
        <v>0</v>
      </c>
    </row>
    <row r="1215" spans="1:4" ht="15.75" customHeight="1">
      <c r="C1215" s="33">
        <v>26</v>
      </c>
      <c r="D1215" s="48">
        <f>'COG-M'!P1056</f>
        <v>0</v>
      </c>
    </row>
    <row r="1216" spans="1:4" ht="15.75" customHeight="1">
      <c r="C1216" s="33">
        <v>27</v>
      </c>
      <c r="D1216" s="48">
        <f>'COG-M'!P1057</f>
        <v>0</v>
      </c>
    </row>
    <row r="1217" spans="1:4" ht="15.75" customHeight="1">
      <c r="A1217" s="33">
        <v>345</v>
      </c>
      <c r="B1217" s="33" t="s">
        <v>1576</v>
      </c>
      <c r="C1217" s="33">
        <v>11</v>
      </c>
      <c r="D1217" s="48">
        <f>'COG-M'!P1058</f>
        <v>0</v>
      </c>
    </row>
    <row r="1218" spans="1:4" ht="15.75" customHeight="1">
      <c r="C1218" s="33">
        <v>12</v>
      </c>
      <c r="D1218" s="48">
        <f>'COG-M'!P1059</f>
        <v>0</v>
      </c>
    </row>
    <row r="1219" spans="1:4" ht="15.75" customHeight="1">
      <c r="C1219" s="33">
        <v>13</v>
      </c>
      <c r="D1219" s="48">
        <f>'COG-M'!P1060</f>
        <v>0</v>
      </c>
    </row>
    <row r="1220" spans="1:4" ht="15.75" customHeight="1">
      <c r="C1220" s="33">
        <v>14</v>
      </c>
      <c r="D1220" s="48">
        <f>'COG-M'!P1061</f>
        <v>0</v>
      </c>
    </row>
    <row r="1221" spans="1:4" ht="15.75" customHeight="1">
      <c r="C1221" s="33">
        <v>15</v>
      </c>
      <c r="D1221" s="48">
        <f>'COG-M'!P1062</f>
        <v>0</v>
      </c>
    </row>
    <row r="1222" spans="1:4" ht="15.75" customHeight="1">
      <c r="C1222" s="33">
        <v>16</v>
      </c>
      <c r="D1222" s="48">
        <f>'COG-M'!P1063</f>
        <v>0</v>
      </c>
    </row>
    <row r="1223" spans="1:4" ht="15.75" customHeight="1">
      <c r="C1223" s="33">
        <v>17</v>
      </c>
      <c r="D1223" s="48">
        <f>'COG-M'!P1064</f>
        <v>0</v>
      </c>
    </row>
    <row r="1224" spans="1:4" ht="15.75" customHeight="1">
      <c r="C1224" s="33">
        <v>25</v>
      </c>
      <c r="D1224" s="48">
        <f>'COG-M'!P1065</f>
        <v>0</v>
      </c>
    </row>
    <row r="1225" spans="1:4" ht="15.75" customHeight="1">
      <c r="C1225" s="33">
        <v>26</v>
      </c>
      <c r="D1225" s="48">
        <f>'COG-M'!P1066</f>
        <v>0</v>
      </c>
    </row>
    <row r="1226" spans="1:4" ht="15.75" customHeight="1">
      <c r="C1226" s="33">
        <v>27</v>
      </c>
      <c r="D1226" s="48">
        <f>'COG-M'!P1067</f>
        <v>0</v>
      </c>
    </row>
    <row r="1227" spans="1:4" ht="15.75" customHeight="1">
      <c r="A1227" s="33">
        <v>346</v>
      </c>
      <c r="B1227" s="33" t="s">
        <v>1577</v>
      </c>
      <c r="C1227" s="33">
        <v>11</v>
      </c>
      <c r="D1227" s="48">
        <f>'COG-M'!P1068</f>
        <v>0</v>
      </c>
    </row>
    <row r="1228" spans="1:4" ht="15.75" customHeight="1">
      <c r="C1228" s="33">
        <v>12</v>
      </c>
      <c r="D1228" s="48">
        <f>'COG-M'!P1069</f>
        <v>0</v>
      </c>
    </row>
    <row r="1229" spans="1:4" ht="15.75" customHeight="1">
      <c r="C1229" s="33">
        <v>13</v>
      </c>
      <c r="D1229" s="48">
        <f>'COG-M'!P1070</f>
        <v>0</v>
      </c>
    </row>
    <row r="1230" spans="1:4" ht="15.75" customHeight="1">
      <c r="C1230" s="33">
        <v>14</v>
      </c>
      <c r="D1230" s="48">
        <f>'COG-M'!P1071</f>
        <v>0</v>
      </c>
    </row>
    <row r="1231" spans="1:4" ht="15.75" customHeight="1">
      <c r="C1231" s="33">
        <v>15</v>
      </c>
      <c r="D1231" s="48">
        <f>'COG-M'!P1072</f>
        <v>0</v>
      </c>
    </row>
    <row r="1232" spans="1:4" ht="15.75" customHeight="1">
      <c r="C1232" s="33">
        <v>16</v>
      </c>
      <c r="D1232" s="48">
        <f>'COG-M'!P1073</f>
        <v>0</v>
      </c>
    </row>
    <row r="1233" spans="1:4" ht="15.75" customHeight="1">
      <c r="C1233" s="33">
        <v>17</v>
      </c>
      <c r="D1233" s="48">
        <f>'COG-M'!P1074</f>
        <v>0</v>
      </c>
    </row>
    <row r="1234" spans="1:4" ht="15.75" customHeight="1">
      <c r="C1234" s="33">
        <v>25</v>
      </c>
      <c r="D1234" s="48">
        <f>'COG-M'!P1075</f>
        <v>0</v>
      </c>
    </row>
    <row r="1235" spans="1:4" ht="15.75" customHeight="1">
      <c r="C1235" s="33">
        <v>26</v>
      </c>
      <c r="D1235" s="48">
        <f>'COG-M'!P1076</f>
        <v>0</v>
      </c>
    </row>
    <row r="1236" spans="1:4" ht="15.75" customHeight="1">
      <c r="C1236" s="33">
        <v>27</v>
      </c>
      <c r="D1236" s="48">
        <f>'COG-M'!P1077</f>
        <v>0</v>
      </c>
    </row>
    <row r="1237" spans="1:4" ht="15.75" customHeight="1">
      <c r="A1237" s="33">
        <v>347</v>
      </c>
      <c r="B1237" s="33" t="s">
        <v>1578</v>
      </c>
      <c r="C1237" s="33">
        <v>11</v>
      </c>
      <c r="D1237" s="48">
        <f>'COG-M'!P1078</f>
        <v>0</v>
      </c>
    </row>
    <row r="1238" spans="1:4" ht="15.75" customHeight="1">
      <c r="C1238" s="33">
        <v>12</v>
      </c>
      <c r="D1238" s="48">
        <f>'COG-M'!P1079</f>
        <v>0</v>
      </c>
    </row>
    <row r="1239" spans="1:4" ht="15.75" customHeight="1">
      <c r="C1239" s="33">
        <v>13</v>
      </c>
      <c r="D1239" s="48">
        <f>'COG-M'!P1080</f>
        <v>0</v>
      </c>
    </row>
    <row r="1240" spans="1:4" ht="15.75" customHeight="1">
      <c r="C1240" s="33">
        <v>14</v>
      </c>
      <c r="D1240" s="48">
        <f>'COG-M'!P1081</f>
        <v>0</v>
      </c>
    </row>
    <row r="1241" spans="1:4" ht="15.75" customHeight="1">
      <c r="C1241" s="33">
        <v>15</v>
      </c>
      <c r="D1241" s="48">
        <f>'COG-M'!P1082</f>
        <v>0</v>
      </c>
    </row>
    <row r="1242" spans="1:4" ht="15.75" customHeight="1">
      <c r="C1242" s="33">
        <v>16</v>
      </c>
      <c r="D1242" s="48">
        <f>'COG-M'!P1083</f>
        <v>0</v>
      </c>
    </row>
    <row r="1243" spans="1:4" ht="15.75" customHeight="1">
      <c r="C1243" s="33">
        <v>17</v>
      </c>
      <c r="D1243" s="48">
        <f>'COG-M'!P1084</f>
        <v>0</v>
      </c>
    </row>
    <row r="1244" spans="1:4" ht="15.75" customHeight="1">
      <c r="C1244" s="33">
        <v>25</v>
      </c>
      <c r="D1244" s="48">
        <f>'COG-M'!P1085</f>
        <v>0</v>
      </c>
    </row>
    <row r="1245" spans="1:4" ht="15.75" customHeight="1">
      <c r="C1245" s="33">
        <v>26</v>
      </c>
      <c r="D1245" s="48">
        <f>'COG-M'!P1086</f>
        <v>0</v>
      </c>
    </row>
    <row r="1246" spans="1:4" ht="15.75" customHeight="1">
      <c r="C1246" s="33">
        <v>27</v>
      </c>
      <c r="D1246" s="48">
        <f>'COG-M'!P1087</f>
        <v>0</v>
      </c>
    </row>
    <row r="1247" spans="1:4" ht="15.75" customHeight="1">
      <c r="A1247" s="33">
        <v>348</v>
      </c>
      <c r="B1247" s="33" t="s">
        <v>1579</v>
      </c>
      <c r="C1247" s="33">
        <v>11</v>
      </c>
      <c r="D1247" s="48">
        <f>'COG-M'!P1088</f>
        <v>0</v>
      </c>
    </row>
    <row r="1248" spans="1:4" ht="15.75" customHeight="1">
      <c r="C1248" s="33">
        <v>12</v>
      </c>
      <c r="D1248" s="48">
        <f>'COG-M'!P1089</f>
        <v>0</v>
      </c>
    </row>
    <row r="1249" spans="1:4" ht="15.75" customHeight="1">
      <c r="C1249" s="33">
        <v>13</v>
      </c>
      <c r="D1249" s="48">
        <f>'COG-M'!P1090</f>
        <v>0</v>
      </c>
    </row>
    <row r="1250" spans="1:4" ht="15.75" customHeight="1">
      <c r="C1250" s="33">
        <v>14</v>
      </c>
      <c r="D1250" s="48">
        <f>'COG-M'!P1091</f>
        <v>0</v>
      </c>
    </row>
    <row r="1251" spans="1:4" ht="15.75" customHeight="1">
      <c r="C1251" s="33">
        <v>15</v>
      </c>
      <c r="D1251" s="48">
        <f>'COG-M'!P1092</f>
        <v>0</v>
      </c>
    </row>
    <row r="1252" spans="1:4" ht="15.75" customHeight="1">
      <c r="C1252" s="33">
        <v>16</v>
      </c>
      <c r="D1252" s="48">
        <f>'COG-M'!P1093</f>
        <v>0</v>
      </c>
    </row>
    <row r="1253" spans="1:4" ht="15.75" customHeight="1">
      <c r="C1253" s="33">
        <v>17</v>
      </c>
      <c r="D1253" s="48">
        <f>'COG-M'!P1094</f>
        <v>0</v>
      </c>
    </row>
    <row r="1254" spans="1:4" ht="15.75" customHeight="1">
      <c r="C1254" s="33">
        <v>25</v>
      </c>
      <c r="D1254" s="48">
        <f>'COG-M'!P1095</f>
        <v>0</v>
      </c>
    </row>
    <row r="1255" spans="1:4" ht="15.75" customHeight="1">
      <c r="C1255" s="33">
        <v>26</v>
      </c>
      <c r="D1255" s="48">
        <f>'COG-M'!P1096</f>
        <v>0</v>
      </c>
    </row>
    <row r="1256" spans="1:4" ht="15.75" customHeight="1">
      <c r="C1256" s="33">
        <v>27</v>
      </c>
      <c r="D1256" s="48">
        <f>'COG-M'!P1097</f>
        <v>0</v>
      </c>
    </row>
    <row r="1257" spans="1:4" ht="15.75" customHeight="1">
      <c r="A1257" s="33">
        <v>349</v>
      </c>
      <c r="B1257" s="33" t="s">
        <v>1580</v>
      </c>
      <c r="C1257" s="33">
        <v>11</v>
      </c>
      <c r="D1257" s="48">
        <f>'COG-M'!P1098</f>
        <v>0</v>
      </c>
    </row>
    <row r="1258" spans="1:4" ht="15.75" customHeight="1">
      <c r="C1258" s="33">
        <v>12</v>
      </c>
      <c r="D1258" s="48">
        <f>'COG-M'!P1099</f>
        <v>0</v>
      </c>
    </row>
    <row r="1259" spans="1:4" ht="15.75" customHeight="1">
      <c r="C1259" s="33">
        <v>13</v>
      </c>
      <c r="D1259" s="48">
        <f>'COG-M'!P1100</f>
        <v>0</v>
      </c>
    </row>
    <row r="1260" spans="1:4" ht="15.75" customHeight="1">
      <c r="C1260" s="33">
        <v>14</v>
      </c>
      <c r="D1260" s="48">
        <f>'COG-M'!P1101</f>
        <v>0</v>
      </c>
    </row>
    <row r="1261" spans="1:4" ht="15.75" customHeight="1">
      <c r="C1261" s="33">
        <v>15</v>
      </c>
      <c r="D1261" s="48">
        <f>'COG-M'!P1102</f>
        <v>0</v>
      </c>
    </row>
    <row r="1262" spans="1:4" ht="15.75" customHeight="1">
      <c r="C1262" s="33">
        <v>16</v>
      </c>
      <c r="D1262" s="48">
        <f>'COG-M'!P1103</f>
        <v>0</v>
      </c>
    </row>
    <row r="1263" spans="1:4" ht="15.75" customHeight="1">
      <c r="C1263" s="33">
        <v>17</v>
      </c>
      <c r="D1263" s="48">
        <f>'COG-M'!P1104</f>
        <v>0</v>
      </c>
    </row>
    <row r="1264" spans="1:4" ht="15.75" customHeight="1">
      <c r="C1264" s="33">
        <v>25</v>
      </c>
      <c r="D1264" s="48">
        <f>'COG-M'!P1105</f>
        <v>0</v>
      </c>
    </row>
    <row r="1265" spans="1:4" ht="15.75" customHeight="1">
      <c r="C1265" s="33">
        <v>26</v>
      </c>
      <c r="D1265" s="48">
        <f>'COG-M'!P1106</f>
        <v>0</v>
      </c>
    </row>
    <row r="1266" spans="1:4" ht="15.75" customHeight="1">
      <c r="C1266" s="33">
        <v>27</v>
      </c>
      <c r="D1266" s="48">
        <f>'COG-M'!P1107</f>
        <v>0</v>
      </c>
    </row>
    <row r="1267" spans="1:4" ht="15.75" customHeight="1">
      <c r="A1267" s="33">
        <v>3500</v>
      </c>
      <c r="B1267" s="33" t="s">
        <v>1581</v>
      </c>
      <c r="D1267" s="48">
        <f>'COG-M'!P1108</f>
        <v>900000</v>
      </c>
    </row>
    <row r="1268" spans="1:4" ht="15.75" customHeight="1">
      <c r="A1268" s="33">
        <v>351</v>
      </c>
      <c r="B1268" s="33" t="s">
        <v>1582</v>
      </c>
      <c r="C1268" s="33">
        <v>11</v>
      </c>
      <c r="D1268" s="48">
        <f>'COG-M'!P1109</f>
        <v>0</v>
      </c>
    </row>
    <row r="1269" spans="1:4" ht="15.75" customHeight="1">
      <c r="C1269" s="33">
        <v>12</v>
      </c>
      <c r="D1269" s="48">
        <f>'COG-M'!P1110</f>
        <v>0</v>
      </c>
    </row>
    <row r="1270" spans="1:4" ht="15.75" customHeight="1">
      <c r="C1270" s="33">
        <v>13</v>
      </c>
      <c r="D1270" s="48">
        <f>'COG-M'!P1111</f>
        <v>0</v>
      </c>
    </row>
    <row r="1271" spans="1:4" ht="15.75" customHeight="1">
      <c r="C1271" s="33">
        <v>14</v>
      </c>
      <c r="D1271" s="48">
        <f>'COG-M'!P1112</f>
        <v>300000</v>
      </c>
    </row>
    <row r="1272" spans="1:4" ht="15.75" customHeight="1">
      <c r="C1272" s="33">
        <v>15</v>
      </c>
      <c r="D1272" s="48">
        <f>'COG-M'!P1113</f>
        <v>0</v>
      </c>
    </row>
    <row r="1273" spans="1:4" ht="15.75" customHeight="1">
      <c r="C1273" s="33">
        <v>16</v>
      </c>
      <c r="D1273" s="48">
        <f>'COG-M'!P1114</f>
        <v>0</v>
      </c>
    </row>
    <row r="1274" spans="1:4" ht="15.75" customHeight="1">
      <c r="C1274" s="33">
        <v>17</v>
      </c>
      <c r="D1274" s="48">
        <f>'COG-M'!P1115</f>
        <v>0</v>
      </c>
    </row>
    <row r="1275" spans="1:4" ht="15.75" customHeight="1">
      <c r="C1275" s="33">
        <v>25</v>
      </c>
      <c r="D1275" s="48">
        <f>'COG-M'!P1116</f>
        <v>0</v>
      </c>
    </row>
    <row r="1276" spans="1:4" ht="15.75" customHeight="1">
      <c r="C1276" s="33">
        <v>26</v>
      </c>
      <c r="D1276" s="48">
        <f>'COG-M'!P1117</f>
        <v>0</v>
      </c>
    </row>
    <row r="1277" spans="1:4" ht="15.75" customHeight="1">
      <c r="C1277" s="33">
        <v>27</v>
      </c>
      <c r="D1277" s="48">
        <f>'COG-M'!P1118</f>
        <v>0</v>
      </c>
    </row>
    <row r="1278" spans="1:4" ht="15.75" customHeight="1">
      <c r="A1278" s="33">
        <v>352</v>
      </c>
      <c r="B1278" s="33" t="s">
        <v>1583</v>
      </c>
      <c r="C1278" s="33">
        <v>11</v>
      </c>
      <c r="D1278" s="48">
        <f>'COG-M'!P1119</f>
        <v>0</v>
      </c>
    </row>
    <row r="1279" spans="1:4" ht="15.75" customHeight="1">
      <c r="C1279" s="33">
        <v>12</v>
      </c>
      <c r="D1279" s="48">
        <f>'COG-M'!P1120</f>
        <v>0</v>
      </c>
    </row>
    <row r="1280" spans="1:4" ht="15.75" customHeight="1">
      <c r="C1280" s="33">
        <v>13</v>
      </c>
      <c r="D1280" s="48">
        <f>'COG-M'!P1121</f>
        <v>0</v>
      </c>
    </row>
    <row r="1281" spans="1:4" ht="15.75" customHeight="1">
      <c r="C1281" s="33">
        <v>14</v>
      </c>
      <c r="D1281" s="48">
        <f>'COG-M'!P1122</f>
        <v>0</v>
      </c>
    </row>
    <row r="1282" spans="1:4" ht="15.75" customHeight="1">
      <c r="C1282" s="33">
        <v>15</v>
      </c>
      <c r="D1282" s="48">
        <f>'COG-M'!P1123</f>
        <v>0</v>
      </c>
    </row>
    <row r="1283" spans="1:4" ht="15.75" customHeight="1">
      <c r="C1283" s="33">
        <v>16</v>
      </c>
      <c r="D1283" s="48">
        <f>'COG-M'!P1124</f>
        <v>0</v>
      </c>
    </row>
    <row r="1284" spans="1:4" ht="15.75" customHeight="1">
      <c r="C1284" s="33">
        <v>17</v>
      </c>
      <c r="D1284" s="48">
        <f>'COG-M'!P1125</f>
        <v>0</v>
      </c>
    </row>
    <row r="1285" spans="1:4" ht="15.75" customHeight="1">
      <c r="C1285" s="33">
        <v>25</v>
      </c>
      <c r="D1285" s="48">
        <f>'COG-M'!P1126</f>
        <v>0</v>
      </c>
    </row>
    <row r="1286" spans="1:4" ht="15.75" customHeight="1">
      <c r="C1286" s="33">
        <v>26</v>
      </c>
      <c r="D1286" s="48">
        <f>'COG-M'!P1127</f>
        <v>0</v>
      </c>
    </row>
    <row r="1287" spans="1:4" ht="15.75" customHeight="1">
      <c r="C1287" s="33">
        <v>27</v>
      </c>
      <c r="D1287" s="48">
        <f>'COG-M'!P1128</f>
        <v>0</v>
      </c>
    </row>
    <row r="1288" spans="1:4" ht="15.75" customHeight="1">
      <c r="A1288" s="33">
        <v>353</v>
      </c>
      <c r="B1288" s="33" t="s">
        <v>1584</v>
      </c>
      <c r="C1288" s="33">
        <v>11</v>
      </c>
      <c r="D1288" s="48">
        <f>'COG-M'!P1129</f>
        <v>0</v>
      </c>
    </row>
    <row r="1289" spans="1:4" ht="15.75" customHeight="1">
      <c r="C1289" s="33">
        <v>12</v>
      </c>
      <c r="D1289" s="48">
        <f>'COG-M'!P1130</f>
        <v>0</v>
      </c>
    </row>
    <row r="1290" spans="1:4" ht="15.75" customHeight="1">
      <c r="C1290" s="33">
        <v>13</v>
      </c>
      <c r="D1290" s="48">
        <f>'COG-M'!P1131</f>
        <v>0</v>
      </c>
    </row>
    <row r="1291" spans="1:4" ht="15.75" customHeight="1">
      <c r="C1291" s="33">
        <v>14</v>
      </c>
      <c r="D1291" s="48">
        <f>'COG-M'!P1132</f>
        <v>0</v>
      </c>
    </row>
    <row r="1292" spans="1:4" ht="15.75" customHeight="1">
      <c r="C1292" s="33">
        <v>15</v>
      </c>
      <c r="D1292" s="48">
        <f>'COG-M'!P1133</f>
        <v>0</v>
      </c>
    </row>
    <row r="1293" spans="1:4" ht="15.75" customHeight="1">
      <c r="C1293" s="33">
        <v>16</v>
      </c>
      <c r="D1293" s="48">
        <f>'COG-M'!P1134</f>
        <v>0</v>
      </c>
    </row>
    <row r="1294" spans="1:4" ht="15.75" customHeight="1">
      <c r="C1294" s="33">
        <v>17</v>
      </c>
      <c r="D1294" s="48">
        <f>'COG-M'!P1135</f>
        <v>0</v>
      </c>
    </row>
    <row r="1295" spans="1:4" ht="15.75" customHeight="1">
      <c r="C1295" s="33">
        <v>25</v>
      </c>
      <c r="D1295" s="48">
        <f>'COG-M'!P1136</f>
        <v>0</v>
      </c>
    </row>
    <row r="1296" spans="1:4" ht="15.75" customHeight="1">
      <c r="C1296" s="33">
        <v>26</v>
      </c>
      <c r="D1296" s="48">
        <f>'COG-M'!P1137</f>
        <v>0</v>
      </c>
    </row>
    <row r="1297" spans="1:4" ht="15.75" customHeight="1">
      <c r="C1297" s="33">
        <v>27</v>
      </c>
      <c r="D1297" s="48">
        <f>'COG-M'!P1138</f>
        <v>0</v>
      </c>
    </row>
    <row r="1298" spans="1:4" ht="15.75" customHeight="1">
      <c r="A1298" s="33">
        <v>354</v>
      </c>
      <c r="B1298" s="33" t="s">
        <v>1585</v>
      </c>
      <c r="C1298" s="33">
        <v>11</v>
      </c>
      <c r="D1298" s="48">
        <f>'COG-M'!P1139</f>
        <v>0</v>
      </c>
    </row>
    <row r="1299" spans="1:4" ht="15.75" customHeight="1">
      <c r="C1299" s="33">
        <v>12</v>
      </c>
      <c r="D1299" s="48">
        <f>'COG-M'!P1140</f>
        <v>0</v>
      </c>
    </row>
    <row r="1300" spans="1:4" ht="15.75" customHeight="1">
      <c r="C1300" s="33">
        <v>13</v>
      </c>
      <c r="D1300" s="48">
        <f>'COG-M'!P1141</f>
        <v>0</v>
      </c>
    </row>
    <row r="1301" spans="1:4" ht="15.75" customHeight="1">
      <c r="C1301" s="33">
        <v>14</v>
      </c>
      <c r="D1301" s="48">
        <f>'COG-M'!P1142</f>
        <v>0</v>
      </c>
    </row>
    <row r="1302" spans="1:4" ht="15.75" customHeight="1">
      <c r="C1302" s="33">
        <v>15</v>
      </c>
      <c r="D1302" s="48">
        <f>'COG-M'!P1143</f>
        <v>0</v>
      </c>
    </row>
    <row r="1303" spans="1:4" ht="15.75" customHeight="1">
      <c r="C1303" s="33">
        <v>16</v>
      </c>
      <c r="D1303" s="48">
        <f>'COG-M'!P1144</f>
        <v>0</v>
      </c>
    </row>
    <row r="1304" spans="1:4" ht="15.75" customHeight="1">
      <c r="C1304" s="33">
        <v>17</v>
      </c>
      <c r="D1304" s="48">
        <f>'COG-M'!P1145</f>
        <v>0</v>
      </c>
    </row>
    <row r="1305" spans="1:4" ht="15.75" customHeight="1">
      <c r="C1305" s="33">
        <v>25</v>
      </c>
      <c r="D1305" s="48">
        <f>'COG-M'!P1146</f>
        <v>0</v>
      </c>
    </row>
    <row r="1306" spans="1:4" ht="15.75" customHeight="1">
      <c r="C1306" s="33">
        <v>26</v>
      </c>
      <c r="D1306" s="48">
        <f>'COG-M'!P1147</f>
        <v>0</v>
      </c>
    </row>
    <row r="1307" spans="1:4" ht="15.75" customHeight="1">
      <c r="C1307" s="33">
        <v>27</v>
      </c>
      <c r="D1307" s="48">
        <f>'COG-M'!P1148</f>
        <v>0</v>
      </c>
    </row>
    <row r="1308" spans="1:4" ht="15.75" customHeight="1">
      <c r="A1308" s="33">
        <v>355</v>
      </c>
      <c r="B1308" s="33" t="s">
        <v>1586</v>
      </c>
      <c r="C1308" s="33">
        <v>11</v>
      </c>
      <c r="D1308" s="48">
        <f>'COG-M'!P1149</f>
        <v>0</v>
      </c>
    </row>
    <row r="1309" spans="1:4" ht="15.75" customHeight="1">
      <c r="C1309" s="33">
        <v>12</v>
      </c>
      <c r="D1309" s="48">
        <f>'COG-M'!P1150</f>
        <v>0</v>
      </c>
    </row>
    <row r="1310" spans="1:4" ht="15.75" customHeight="1">
      <c r="C1310" s="33">
        <v>13</v>
      </c>
      <c r="D1310" s="48">
        <f>'COG-M'!P1151</f>
        <v>0</v>
      </c>
    </row>
    <row r="1311" spans="1:4" ht="15.75" customHeight="1">
      <c r="C1311" s="33">
        <v>14</v>
      </c>
      <c r="D1311" s="48">
        <f>'COG-M'!P1152</f>
        <v>600000</v>
      </c>
    </row>
    <row r="1312" spans="1:4" ht="15.75" customHeight="1">
      <c r="C1312" s="33">
        <v>15</v>
      </c>
      <c r="D1312" s="48">
        <f>'COG-M'!P1153</f>
        <v>0</v>
      </c>
    </row>
    <row r="1313" spans="1:4" ht="15.75" customHeight="1">
      <c r="C1313" s="33">
        <v>16</v>
      </c>
      <c r="D1313" s="48">
        <f>'COG-M'!P1154</f>
        <v>0</v>
      </c>
    </row>
    <row r="1314" spans="1:4" ht="15.75" customHeight="1">
      <c r="C1314" s="33">
        <v>17</v>
      </c>
      <c r="D1314" s="48">
        <f>'COG-M'!P1155</f>
        <v>0</v>
      </c>
    </row>
    <row r="1315" spans="1:4" ht="15.75" customHeight="1">
      <c r="C1315" s="33">
        <v>25</v>
      </c>
      <c r="D1315" s="48">
        <f>'COG-M'!P1156</f>
        <v>0</v>
      </c>
    </row>
    <row r="1316" spans="1:4" ht="15.75" customHeight="1">
      <c r="C1316" s="33">
        <v>26</v>
      </c>
      <c r="D1316" s="48">
        <f>'COG-M'!P1157</f>
        <v>0</v>
      </c>
    </row>
    <row r="1317" spans="1:4" ht="15.75" customHeight="1">
      <c r="C1317" s="33">
        <v>27</v>
      </c>
      <c r="D1317" s="48">
        <f>'COG-M'!P1158</f>
        <v>0</v>
      </c>
    </row>
    <row r="1318" spans="1:4" ht="15.75" customHeight="1">
      <c r="A1318" s="33">
        <v>356</v>
      </c>
      <c r="B1318" s="33" t="s">
        <v>1587</v>
      </c>
      <c r="C1318" s="33">
        <v>11</v>
      </c>
      <c r="D1318" s="48">
        <f>'COG-M'!P1159</f>
        <v>0</v>
      </c>
    </row>
    <row r="1319" spans="1:4" ht="15.75" customHeight="1">
      <c r="C1319" s="33">
        <v>12</v>
      </c>
      <c r="D1319" s="48">
        <f>'COG-M'!P1160</f>
        <v>0</v>
      </c>
    </row>
    <row r="1320" spans="1:4" ht="15.75" customHeight="1">
      <c r="C1320" s="33">
        <v>13</v>
      </c>
      <c r="D1320" s="48">
        <f>'COG-M'!P1161</f>
        <v>0</v>
      </c>
    </row>
    <row r="1321" spans="1:4" ht="15.75" customHeight="1">
      <c r="C1321" s="33">
        <v>14</v>
      </c>
      <c r="D1321" s="48">
        <f>'COG-M'!P1162</f>
        <v>0</v>
      </c>
    </row>
    <row r="1322" spans="1:4" ht="15.75" customHeight="1">
      <c r="C1322" s="33">
        <v>15</v>
      </c>
      <c r="D1322" s="48">
        <f>'COG-M'!P1163</f>
        <v>0</v>
      </c>
    </row>
    <row r="1323" spans="1:4" ht="15.75" customHeight="1">
      <c r="C1323" s="33">
        <v>16</v>
      </c>
      <c r="D1323" s="48">
        <f>'COG-M'!P1164</f>
        <v>0</v>
      </c>
    </row>
    <row r="1324" spans="1:4" ht="15.75" customHeight="1">
      <c r="C1324" s="33">
        <v>17</v>
      </c>
      <c r="D1324" s="48">
        <f>'COG-M'!P1165</f>
        <v>0</v>
      </c>
    </row>
    <row r="1325" spans="1:4" ht="15.75" customHeight="1">
      <c r="C1325" s="33">
        <v>25</v>
      </c>
      <c r="D1325" s="48">
        <f>'COG-M'!P1166</f>
        <v>0</v>
      </c>
    </row>
    <row r="1326" spans="1:4" ht="15.75" customHeight="1">
      <c r="C1326" s="33">
        <v>26</v>
      </c>
      <c r="D1326" s="48">
        <f>'COG-M'!P1167</f>
        <v>0</v>
      </c>
    </row>
    <row r="1327" spans="1:4" ht="15.75" customHeight="1">
      <c r="C1327" s="33">
        <v>27</v>
      </c>
      <c r="D1327" s="48">
        <f>'COG-M'!P1168</f>
        <v>0</v>
      </c>
    </row>
    <row r="1328" spans="1:4" ht="15.75" customHeight="1">
      <c r="A1328" s="33">
        <v>357</v>
      </c>
      <c r="B1328" s="33" t="s">
        <v>1588</v>
      </c>
      <c r="C1328" s="33">
        <v>11</v>
      </c>
      <c r="D1328" s="48">
        <f>'COG-M'!P1169</f>
        <v>0</v>
      </c>
    </row>
    <row r="1329" spans="1:4" ht="15.75" customHeight="1">
      <c r="C1329" s="33">
        <v>12</v>
      </c>
      <c r="D1329" s="48">
        <f>'COG-M'!P1170</f>
        <v>0</v>
      </c>
    </row>
    <row r="1330" spans="1:4" ht="15.75" customHeight="1">
      <c r="C1330" s="33">
        <v>13</v>
      </c>
      <c r="D1330" s="48">
        <f>'COG-M'!P1171</f>
        <v>0</v>
      </c>
    </row>
    <row r="1331" spans="1:4" ht="15.75" customHeight="1">
      <c r="C1331" s="33">
        <v>14</v>
      </c>
      <c r="D1331" s="48">
        <f>'COG-M'!P1172</f>
        <v>0</v>
      </c>
    </row>
    <row r="1332" spans="1:4" ht="15.75" customHeight="1">
      <c r="C1332" s="33">
        <v>15</v>
      </c>
      <c r="D1332" s="48">
        <f>'COG-M'!P1173</f>
        <v>0</v>
      </c>
    </row>
    <row r="1333" spans="1:4" ht="15.75" customHeight="1">
      <c r="C1333" s="33">
        <v>16</v>
      </c>
      <c r="D1333" s="48">
        <f>'COG-M'!P1174</f>
        <v>0</v>
      </c>
    </row>
    <row r="1334" spans="1:4" ht="15.75" customHeight="1">
      <c r="C1334" s="33">
        <v>17</v>
      </c>
      <c r="D1334" s="48">
        <f>'COG-M'!P1175</f>
        <v>0</v>
      </c>
    </row>
    <row r="1335" spans="1:4" ht="15.75" customHeight="1">
      <c r="C1335" s="33">
        <v>25</v>
      </c>
      <c r="D1335" s="48">
        <f>'COG-M'!P1176</f>
        <v>0</v>
      </c>
    </row>
    <row r="1336" spans="1:4" ht="15.75" customHeight="1">
      <c r="C1336" s="33">
        <v>26</v>
      </c>
      <c r="D1336" s="48">
        <f>'COG-M'!P1177</f>
        <v>0</v>
      </c>
    </row>
    <row r="1337" spans="1:4" ht="15.75" customHeight="1">
      <c r="C1337" s="33">
        <v>27</v>
      </c>
      <c r="D1337" s="48">
        <f>'COG-M'!P1178</f>
        <v>0</v>
      </c>
    </row>
    <row r="1338" spans="1:4" ht="15.75" customHeight="1">
      <c r="A1338" s="33">
        <v>358</v>
      </c>
      <c r="B1338" s="33" t="s">
        <v>1589</v>
      </c>
      <c r="C1338" s="33">
        <v>11</v>
      </c>
      <c r="D1338" s="48">
        <f>'COG-M'!P1179</f>
        <v>0</v>
      </c>
    </row>
    <row r="1339" spans="1:4" ht="15.75" customHeight="1">
      <c r="C1339" s="33">
        <v>12</v>
      </c>
      <c r="D1339" s="48">
        <f>'COG-M'!P1180</f>
        <v>0</v>
      </c>
    </row>
    <row r="1340" spans="1:4" ht="15.75" customHeight="1">
      <c r="C1340" s="33">
        <v>13</v>
      </c>
      <c r="D1340" s="48">
        <f>'COG-M'!P1181</f>
        <v>0</v>
      </c>
    </row>
    <row r="1341" spans="1:4" ht="15.75" customHeight="1">
      <c r="C1341" s="33">
        <v>14</v>
      </c>
      <c r="D1341" s="48">
        <f>'COG-M'!P1182</f>
        <v>0</v>
      </c>
    </row>
    <row r="1342" spans="1:4" ht="15.75" customHeight="1">
      <c r="C1342" s="33">
        <v>15</v>
      </c>
      <c r="D1342" s="48">
        <f>'COG-M'!P1183</f>
        <v>0</v>
      </c>
    </row>
    <row r="1343" spans="1:4" ht="15.75" customHeight="1">
      <c r="C1343" s="33">
        <v>16</v>
      </c>
      <c r="D1343" s="48">
        <f>'COG-M'!P1184</f>
        <v>0</v>
      </c>
    </row>
    <row r="1344" spans="1:4" ht="15.75" customHeight="1">
      <c r="C1344" s="33">
        <v>17</v>
      </c>
      <c r="D1344" s="48">
        <f>'COG-M'!P1185</f>
        <v>0</v>
      </c>
    </row>
    <row r="1345" spans="1:4" ht="15.75" customHeight="1">
      <c r="C1345" s="33">
        <v>25</v>
      </c>
      <c r="D1345" s="48">
        <f>'COG-M'!P1186</f>
        <v>0</v>
      </c>
    </row>
    <row r="1346" spans="1:4" ht="15.75" customHeight="1">
      <c r="C1346" s="33">
        <v>26</v>
      </c>
      <c r="D1346" s="48">
        <f>'COG-M'!P1187</f>
        <v>0</v>
      </c>
    </row>
    <row r="1347" spans="1:4" ht="15.75" customHeight="1">
      <c r="C1347" s="33">
        <v>27</v>
      </c>
      <c r="D1347" s="48">
        <f>'COG-M'!P1188</f>
        <v>0</v>
      </c>
    </row>
    <row r="1348" spans="1:4" ht="15.75" customHeight="1">
      <c r="A1348" s="33">
        <v>359</v>
      </c>
      <c r="B1348" s="33" t="s">
        <v>1590</v>
      </c>
      <c r="C1348" s="33">
        <v>11</v>
      </c>
      <c r="D1348" s="48">
        <f>'COG-M'!P1189</f>
        <v>0</v>
      </c>
    </row>
    <row r="1349" spans="1:4" ht="15.75" customHeight="1">
      <c r="C1349" s="33">
        <v>12</v>
      </c>
      <c r="D1349" s="48">
        <f>'COG-M'!P1190</f>
        <v>0</v>
      </c>
    </row>
    <row r="1350" spans="1:4" ht="15.75" customHeight="1">
      <c r="C1350" s="33">
        <v>13</v>
      </c>
      <c r="D1350" s="48">
        <f>'COG-M'!P1191</f>
        <v>0</v>
      </c>
    </row>
    <row r="1351" spans="1:4" ht="15.75" customHeight="1">
      <c r="C1351" s="33">
        <v>14</v>
      </c>
      <c r="D1351" s="48">
        <f>'COG-M'!P1192</f>
        <v>0</v>
      </c>
    </row>
    <row r="1352" spans="1:4" ht="15.75" customHeight="1">
      <c r="C1352" s="33">
        <v>15</v>
      </c>
      <c r="D1352" s="48">
        <f>'COG-M'!P1193</f>
        <v>0</v>
      </c>
    </row>
    <row r="1353" spans="1:4" ht="15.75" customHeight="1">
      <c r="C1353" s="33">
        <v>16</v>
      </c>
      <c r="D1353" s="48">
        <f>'COG-M'!P1194</f>
        <v>0</v>
      </c>
    </row>
    <row r="1354" spans="1:4" ht="15.75" customHeight="1">
      <c r="C1354" s="33">
        <v>17</v>
      </c>
      <c r="D1354" s="48">
        <f>'COG-M'!P1195</f>
        <v>0</v>
      </c>
    </row>
    <row r="1355" spans="1:4" ht="15.75" customHeight="1">
      <c r="C1355" s="33">
        <v>25</v>
      </c>
      <c r="D1355" s="48">
        <f>'COG-M'!P1196</f>
        <v>0</v>
      </c>
    </row>
    <row r="1356" spans="1:4" ht="15.75" customHeight="1">
      <c r="C1356" s="33">
        <v>26</v>
      </c>
      <c r="D1356" s="48">
        <f>'COG-M'!P1197</f>
        <v>0</v>
      </c>
    </row>
    <row r="1357" spans="1:4" ht="15.75" customHeight="1">
      <c r="C1357" s="33">
        <v>27</v>
      </c>
      <c r="D1357" s="48">
        <f>'COG-M'!P1198</f>
        <v>0</v>
      </c>
    </row>
    <row r="1358" spans="1:4" ht="15.75" customHeight="1">
      <c r="A1358" s="33">
        <v>3600</v>
      </c>
      <c r="B1358" s="33" t="s">
        <v>1591</v>
      </c>
      <c r="D1358" s="48">
        <f>'COG-M'!P1199</f>
        <v>40008</v>
      </c>
    </row>
    <row r="1359" spans="1:4" ht="15.75" customHeight="1">
      <c r="A1359" s="33">
        <v>361</v>
      </c>
      <c r="B1359" s="33" t="s">
        <v>1592</v>
      </c>
      <c r="C1359" s="33">
        <v>11</v>
      </c>
      <c r="D1359" s="48">
        <f>'COG-M'!P1200</f>
        <v>0</v>
      </c>
    </row>
    <row r="1360" spans="1:4" ht="15.75" customHeight="1">
      <c r="C1360" s="33">
        <v>12</v>
      </c>
      <c r="D1360" s="48">
        <f>'COG-M'!P1201</f>
        <v>0</v>
      </c>
    </row>
    <row r="1361" spans="1:4" ht="15.75" customHeight="1">
      <c r="C1361" s="33">
        <v>13</v>
      </c>
      <c r="D1361" s="48">
        <f>'COG-M'!P1202</f>
        <v>0</v>
      </c>
    </row>
    <row r="1362" spans="1:4" ht="15.75" customHeight="1">
      <c r="C1362" s="33">
        <v>14</v>
      </c>
      <c r="D1362" s="48">
        <f>'COG-M'!P1203</f>
        <v>40008</v>
      </c>
    </row>
    <row r="1363" spans="1:4" ht="15.75" customHeight="1">
      <c r="C1363" s="33">
        <v>15</v>
      </c>
      <c r="D1363" s="48">
        <f>'COG-M'!P1204</f>
        <v>0</v>
      </c>
    </row>
    <row r="1364" spans="1:4" ht="15.75" customHeight="1">
      <c r="C1364" s="33">
        <v>16</v>
      </c>
      <c r="D1364" s="48">
        <f>'COG-M'!P1205</f>
        <v>0</v>
      </c>
    </row>
    <row r="1365" spans="1:4" ht="15.75" customHeight="1">
      <c r="C1365" s="33">
        <v>17</v>
      </c>
      <c r="D1365" s="48">
        <f>'COG-M'!P1206</f>
        <v>0</v>
      </c>
    </row>
    <row r="1366" spans="1:4" ht="15.75" customHeight="1">
      <c r="C1366" s="33">
        <v>25</v>
      </c>
      <c r="D1366" s="48">
        <f>'COG-M'!P1207</f>
        <v>0</v>
      </c>
    </row>
    <row r="1367" spans="1:4" ht="15.75" customHeight="1">
      <c r="C1367" s="33">
        <v>26</v>
      </c>
      <c r="D1367" s="48">
        <f>'COG-M'!P1208</f>
        <v>0</v>
      </c>
    </row>
    <row r="1368" spans="1:4" ht="15.75" customHeight="1">
      <c r="C1368" s="33">
        <v>27</v>
      </c>
      <c r="D1368" s="48">
        <f>'COG-M'!P1209</f>
        <v>0</v>
      </c>
    </row>
    <row r="1369" spans="1:4" ht="15.75" customHeight="1">
      <c r="A1369" s="33">
        <v>362</v>
      </c>
      <c r="B1369" s="33" t="s">
        <v>1593</v>
      </c>
      <c r="C1369" s="33">
        <v>11</v>
      </c>
      <c r="D1369" s="48">
        <f>'COG-M'!P1210</f>
        <v>0</v>
      </c>
    </row>
    <row r="1370" spans="1:4" ht="15.75" customHeight="1">
      <c r="C1370" s="33">
        <v>12</v>
      </c>
      <c r="D1370" s="48">
        <f>'COG-M'!P1211</f>
        <v>0</v>
      </c>
    </row>
    <row r="1371" spans="1:4" ht="15.75" customHeight="1">
      <c r="C1371" s="33">
        <v>13</v>
      </c>
      <c r="D1371" s="48">
        <f>'COG-M'!P1212</f>
        <v>0</v>
      </c>
    </row>
    <row r="1372" spans="1:4" ht="15.75" customHeight="1">
      <c r="C1372" s="33">
        <v>14</v>
      </c>
      <c r="D1372" s="48">
        <f>'COG-M'!P1213</f>
        <v>0</v>
      </c>
    </row>
    <row r="1373" spans="1:4" ht="15.75" customHeight="1">
      <c r="C1373" s="33">
        <v>15</v>
      </c>
      <c r="D1373" s="48">
        <f>'COG-M'!P1214</f>
        <v>0</v>
      </c>
    </row>
    <row r="1374" spans="1:4" ht="15.75" customHeight="1">
      <c r="C1374" s="33">
        <v>16</v>
      </c>
      <c r="D1374" s="48">
        <f>'COG-M'!P1215</f>
        <v>0</v>
      </c>
    </row>
    <row r="1375" spans="1:4" ht="15.75" customHeight="1">
      <c r="C1375" s="33">
        <v>17</v>
      </c>
      <c r="D1375" s="48">
        <f>'COG-M'!P1216</f>
        <v>0</v>
      </c>
    </row>
    <row r="1376" spans="1:4" ht="15.75" customHeight="1">
      <c r="C1376" s="33">
        <v>25</v>
      </c>
      <c r="D1376" s="48">
        <f>'COG-M'!P1217</f>
        <v>0</v>
      </c>
    </row>
    <row r="1377" spans="1:4" ht="15.75" customHeight="1">
      <c r="C1377" s="33">
        <v>26</v>
      </c>
      <c r="D1377" s="48">
        <f>'COG-M'!P1218</f>
        <v>0</v>
      </c>
    </row>
    <row r="1378" spans="1:4" ht="15.75" customHeight="1">
      <c r="C1378" s="33">
        <v>27</v>
      </c>
      <c r="D1378" s="48">
        <f>'COG-M'!P1219</f>
        <v>0</v>
      </c>
    </row>
    <row r="1379" spans="1:4" ht="15.75" customHeight="1">
      <c r="A1379" s="33">
        <v>363</v>
      </c>
      <c r="B1379" s="33" t="s">
        <v>1594</v>
      </c>
      <c r="C1379" s="33">
        <v>11</v>
      </c>
      <c r="D1379" s="48">
        <f>'COG-M'!P1220</f>
        <v>0</v>
      </c>
    </row>
    <row r="1380" spans="1:4" ht="15.75" customHeight="1">
      <c r="C1380" s="33">
        <v>12</v>
      </c>
      <c r="D1380" s="48">
        <f>'COG-M'!P1221</f>
        <v>0</v>
      </c>
    </row>
    <row r="1381" spans="1:4" ht="15.75" customHeight="1">
      <c r="C1381" s="33">
        <v>13</v>
      </c>
      <c r="D1381" s="48">
        <f>'COG-M'!P1222</f>
        <v>0</v>
      </c>
    </row>
    <row r="1382" spans="1:4" ht="15.75" customHeight="1">
      <c r="C1382" s="33">
        <v>14</v>
      </c>
      <c r="D1382" s="48">
        <f>'COG-M'!P1223</f>
        <v>0</v>
      </c>
    </row>
    <row r="1383" spans="1:4" ht="15.75" customHeight="1">
      <c r="C1383" s="33">
        <v>15</v>
      </c>
      <c r="D1383" s="48">
        <f>'COG-M'!P1224</f>
        <v>0</v>
      </c>
    </row>
    <row r="1384" spans="1:4" ht="15.75" customHeight="1">
      <c r="C1384" s="33">
        <v>16</v>
      </c>
      <c r="D1384" s="48">
        <f>'COG-M'!P1225</f>
        <v>0</v>
      </c>
    </row>
    <row r="1385" spans="1:4" ht="15.75" customHeight="1">
      <c r="C1385" s="33">
        <v>17</v>
      </c>
      <c r="D1385" s="48">
        <f>'COG-M'!P1226</f>
        <v>0</v>
      </c>
    </row>
    <row r="1386" spans="1:4" ht="15.75" customHeight="1">
      <c r="C1386" s="33">
        <v>25</v>
      </c>
      <c r="D1386" s="48">
        <f>'COG-M'!P1227</f>
        <v>0</v>
      </c>
    </row>
    <row r="1387" spans="1:4" ht="15.75" customHeight="1">
      <c r="C1387" s="33">
        <v>26</v>
      </c>
      <c r="D1387" s="48">
        <f>'COG-M'!P1228</f>
        <v>0</v>
      </c>
    </row>
    <row r="1388" spans="1:4" ht="15.75" customHeight="1">
      <c r="C1388" s="33">
        <v>27</v>
      </c>
      <c r="D1388" s="48">
        <f>'COG-M'!P1229</f>
        <v>0</v>
      </c>
    </row>
    <row r="1389" spans="1:4" ht="15.75" customHeight="1">
      <c r="A1389" s="33">
        <v>364</v>
      </c>
      <c r="B1389" s="33" t="s">
        <v>1595</v>
      </c>
      <c r="C1389" s="33">
        <v>11</v>
      </c>
      <c r="D1389" s="48">
        <f>'COG-M'!P1230</f>
        <v>0</v>
      </c>
    </row>
    <row r="1390" spans="1:4" ht="15.75" customHeight="1">
      <c r="C1390" s="33">
        <v>12</v>
      </c>
      <c r="D1390" s="48">
        <f>'COG-M'!P1231</f>
        <v>0</v>
      </c>
    </row>
    <row r="1391" spans="1:4" ht="15.75" customHeight="1">
      <c r="C1391" s="33">
        <v>13</v>
      </c>
      <c r="D1391" s="48">
        <f>'COG-M'!P1232</f>
        <v>0</v>
      </c>
    </row>
    <row r="1392" spans="1:4" ht="15.75" customHeight="1">
      <c r="C1392" s="33">
        <v>14</v>
      </c>
      <c r="D1392" s="48">
        <f>'COG-M'!P1233</f>
        <v>0</v>
      </c>
    </row>
    <row r="1393" spans="1:4" ht="15.75" customHeight="1">
      <c r="C1393" s="33">
        <v>15</v>
      </c>
      <c r="D1393" s="48">
        <f>'COG-M'!P1234</f>
        <v>0</v>
      </c>
    </row>
    <row r="1394" spans="1:4" ht="15.75" customHeight="1">
      <c r="C1394" s="33">
        <v>16</v>
      </c>
      <c r="D1394" s="48">
        <f>'COG-M'!P1235</f>
        <v>0</v>
      </c>
    </row>
    <row r="1395" spans="1:4" ht="15.75" customHeight="1">
      <c r="C1395" s="33">
        <v>17</v>
      </c>
      <c r="D1395" s="48">
        <f>'COG-M'!P1236</f>
        <v>0</v>
      </c>
    </row>
    <row r="1396" spans="1:4" ht="15.75" customHeight="1">
      <c r="C1396" s="33">
        <v>25</v>
      </c>
      <c r="D1396" s="48">
        <f>'COG-M'!P1237</f>
        <v>0</v>
      </c>
    </row>
    <row r="1397" spans="1:4" ht="15.75" customHeight="1">
      <c r="C1397" s="33">
        <v>26</v>
      </c>
      <c r="D1397" s="48">
        <f>'COG-M'!P1238</f>
        <v>0</v>
      </c>
    </row>
    <row r="1398" spans="1:4" ht="15.75" customHeight="1">
      <c r="C1398" s="33">
        <v>27</v>
      </c>
      <c r="D1398" s="48">
        <f>'COG-M'!P1239</f>
        <v>0</v>
      </c>
    </row>
    <row r="1399" spans="1:4" ht="15.75" customHeight="1">
      <c r="A1399" s="33">
        <v>365</v>
      </c>
      <c r="B1399" s="33" t="s">
        <v>1596</v>
      </c>
      <c r="C1399" s="33">
        <v>11</v>
      </c>
      <c r="D1399" s="48">
        <f>'COG-M'!P1240</f>
        <v>0</v>
      </c>
    </row>
    <row r="1400" spans="1:4" ht="15.75" customHeight="1">
      <c r="C1400" s="33">
        <v>12</v>
      </c>
      <c r="D1400" s="48">
        <f>'COG-M'!P1241</f>
        <v>0</v>
      </c>
    </row>
    <row r="1401" spans="1:4" ht="15.75" customHeight="1">
      <c r="C1401" s="33">
        <v>13</v>
      </c>
      <c r="D1401" s="48">
        <f>'COG-M'!P1242</f>
        <v>0</v>
      </c>
    </row>
    <row r="1402" spans="1:4" ht="15.75" customHeight="1">
      <c r="C1402" s="33">
        <v>14</v>
      </c>
      <c r="D1402" s="48">
        <f>'COG-M'!P1243</f>
        <v>0</v>
      </c>
    </row>
    <row r="1403" spans="1:4" ht="15.75" customHeight="1">
      <c r="C1403" s="33">
        <v>15</v>
      </c>
      <c r="D1403" s="48">
        <f>'COG-M'!P1244</f>
        <v>0</v>
      </c>
    </row>
    <row r="1404" spans="1:4" ht="15.75" customHeight="1">
      <c r="C1404" s="33">
        <v>16</v>
      </c>
      <c r="D1404" s="48">
        <f>'COG-M'!P1245</f>
        <v>0</v>
      </c>
    </row>
    <row r="1405" spans="1:4" ht="15.75" customHeight="1">
      <c r="C1405" s="33">
        <v>17</v>
      </c>
      <c r="D1405" s="48">
        <f>'COG-M'!P1246</f>
        <v>0</v>
      </c>
    </row>
    <row r="1406" spans="1:4" ht="15.75" customHeight="1">
      <c r="C1406" s="33">
        <v>25</v>
      </c>
      <c r="D1406" s="48">
        <f>'COG-M'!P1247</f>
        <v>0</v>
      </c>
    </row>
    <row r="1407" spans="1:4" ht="15.75" customHeight="1">
      <c r="C1407" s="33">
        <v>26</v>
      </c>
      <c r="D1407" s="48">
        <f>'COG-M'!P1248</f>
        <v>0</v>
      </c>
    </row>
    <row r="1408" spans="1:4" ht="15.75" customHeight="1">
      <c r="C1408" s="33">
        <v>27</v>
      </c>
      <c r="D1408" s="48">
        <f>'COG-M'!P1249</f>
        <v>0</v>
      </c>
    </row>
    <row r="1409" spans="1:4" ht="15.75" customHeight="1">
      <c r="A1409" s="33">
        <v>366</v>
      </c>
      <c r="B1409" s="33" t="s">
        <v>1597</v>
      </c>
      <c r="C1409" s="33">
        <v>11</v>
      </c>
      <c r="D1409" s="48">
        <f>'COG-M'!P1250</f>
        <v>0</v>
      </c>
    </row>
    <row r="1410" spans="1:4" ht="15.75" customHeight="1">
      <c r="C1410" s="33">
        <v>12</v>
      </c>
      <c r="D1410" s="48">
        <f>'COG-M'!P1251</f>
        <v>0</v>
      </c>
    </row>
    <row r="1411" spans="1:4" ht="15.75" customHeight="1">
      <c r="C1411" s="33">
        <v>13</v>
      </c>
      <c r="D1411" s="48">
        <f>'COG-M'!P1252</f>
        <v>0</v>
      </c>
    </row>
    <row r="1412" spans="1:4" ht="15.75" customHeight="1">
      <c r="C1412" s="33">
        <v>14</v>
      </c>
      <c r="D1412" s="48">
        <f>'COG-M'!P1253</f>
        <v>0</v>
      </c>
    </row>
    <row r="1413" spans="1:4" ht="15.75" customHeight="1">
      <c r="C1413" s="33">
        <v>15</v>
      </c>
      <c r="D1413" s="48">
        <f>'COG-M'!P1254</f>
        <v>0</v>
      </c>
    </row>
    <row r="1414" spans="1:4" ht="15.75" customHeight="1">
      <c r="C1414" s="33">
        <v>16</v>
      </c>
      <c r="D1414" s="48">
        <f>'COG-M'!P1255</f>
        <v>0</v>
      </c>
    </row>
    <row r="1415" spans="1:4" ht="15.75" customHeight="1">
      <c r="C1415" s="33">
        <v>17</v>
      </c>
      <c r="D1415" s="48">
        <f>'COG-M'!P1256</f>
        <v>0</v>
      </c>
    </row>
    <row r="1416" spans="1:4" ht="15.75" customHeight="1">
      <c r="C1416" s="33">
        <v>25</v>
      </c>
      <c r="D1416" s="48">
        <f>'COG-M'!P1257</f>
        <v>0</v>
      </c>
    </row>
    <row r="1417" spans="1:4" ht="15.75" customHeight="1">
      <c r="C1417" s="33">
        <v>26</v>
      </c>
      <c r="D1417" s="48">
        <f>'COG-M'!P1258</f>
        <v>0</v>
      </c>
    </row>
    <row r="1418" spans="1:4" ht="15.75" customHeight="1">
      <c r="C1418" s="33">
        <v>27</v>
      </c>
      <c r="D1418" s="48">
        <f>'COG-M'!P1259</f>
        <v>0</v>
      </c>
    </row>
    <row r="1419" spans="1:4" ht="15.75" customHeight="1">
      <c r="A1419" s="33">
        <v>369</v>
      </c>
      <c r="B1419" s="33" t="s">
        <v>1598</v>
      </c>
      <c r="C1419" s="33">
        <v>11</v>
      </c>
      <c r="D1419" s="48">
        <f>'COG-M'!P1260</f>
        <v>0</v>
      </c>
    </row>
    <row r="1420" spans="1:4" ht="15.75" customHeight="1">
      <c r="C1420" s="33">
        <v>12</v>
      </c>
      <c r="D1420" s="48">
        <f>'COG-M'!P1261</f>
        <v>0</v>
      </c>
    </row>
    <row r="1421" spans="1:4" ht="15.75" customHeight="1">
      <c r="C1421" s="33">
        <v>13</v>
      </c>
      <c r="D1421" s="48">
        <f>'COG-M'!P1262</f>
        <v>0</v>
      </c>
    </row>
    <row r="1422" spans="1:4" ht="15.75" customHeight="1">
      <c r="C1422" s="33">
        <v>14</v>
      </c>
      <c r="D1422" s="48">
        <f>'COG-M'!P1263</f>
        <v>0</v>
      </c>
    </row>
    <row r="1423" spans="1:4" ht="15.75" customHeight="1">
      <c r="C1423" s="33">
        <v>15</v>
      </c>
      <c r="D1423" s="48">
        <f>'COG-M'!P1264</f>
        <v>0</v>
      </c>
    </row>
    <row r="1424" spans="1:4" ht="15.75" customHeight="1">
      <c r="C1424" s="33">
        <v>16</v>
      </c>
      <c r="D1424" s="48">
        <f>'COG-M'!P1265</f>
        <v>0</v>
      </c>
    </row>
    <row r="1425" spans="1:4" ht="15.75" customHeight="1">
      <c r="C1425" s="33">
        <v>17</v>
      </c>
      <c r="D1425" s="48">
        <f>'COG-M'!P1266</f>
        <v>0</v>
      </c>
    </row>
    <row r="1426" spans="1:4" ht="15.75" customHeight="1">
      <c r="C1426" s="33">
        <v>25</v>
      </c>
      <c r="D1426" s="48">
        <f>'COG-M'!P1267</f>
        <v>0</v>
      </c>
    </row>
    <row r="1427" spans="1:4" ht="15.75" customHeight="1">
      <c r="C1427" s="33">
        <v>26</v>
      </c>
      <c r="D1427" s="48">
        <f>'COG-M'!P1268</f>
        <v>0</v>
      </c>
    </row>
    <row r="1428" spans="1:4" ht="15.75" customHeight="1">
      <c r="C1428" s="33">
        <v>27</v>
      </c>
      <c r="D1428" s="48">
        <f>'COG-M'!P1269</f>
        <v>0</v>
      </c>
    </row>
    <row r="1429" spans="1:4" ht="15.75" customHeight="1">
      <c r="A1429" s="33">
        <v>3700</v>
      </c>
      <c r="B1429" s="33" t="s">
        <v>1599</v>
      </c>
      <c r="D1429" s="48">
        <f>'COG-M'!P1270</f>
        <v>60000</v>
      </c>
    </row>
    <row r="1430" spans="1:4" ht="15.75" customHeight="1">
      <c r="A1430" s="33">
        <v>371</v>
      </c>
      <c r="B1430" s="33" t="s">
        <v>1600</v>
      </c>
      <c r="C1430" s="33">
        <v>11</v>
      </c>
      <c r="D1430" s="48">
        <f>'COG-M'!P1271</f>
        <v>0</v>
      </c>
    </row>
    <row r="1431" spans="1:4" ht="15.75" customHeight="1">
      <c r="C1431" s="33">
        <v>12</v>
      </c>
      <c r="D1431" s="48">
        <f>'COG-M'!P1272</f>
        <v>0</v>
      </c>
    </row>
    <row r="1432" spans="1:4" ht="15.75" customHeight="1">
      <c r="C1432" s="33">
        <v>13</v>
      </c>
      <c r="D1432" s="48">
        <f>'COG-M'!P1273</f>
        <v>0</v>
      </c>
    </row>
    <row r="1433" spans="1:4" ht="15.75" customHeight="1">
      <c r="C1433" s="33">
        <v>14</v>
      </c>
      <c r="D1433" s="48">
        <f>'COG-M'!P1274</f>
        <v>0</v>
      </c>
    </row>
    <row r="1434" spans="1:4" ht="15.75" customHeight="1">
      <c r="C1434" s="33">
        <v>15</v>
      </c>
      <c r="D1434" s="48">
        <f>'COG-M'!P1275</f>
        <v>0</v>
      </c>
    </row>
    <row r="1435" spans="1:4" ht="15.75" customHeight="1">
      <c r="C1435" s="33">
        <v>16</v>
      </c>
      <c r="D1435" s="48">
        <f>'COG-M'!P1276</f>
        <v>0</v>
      </c>
    </row>
    <row r="1436" spans="1:4" ht="15.75" customHeight="1">
      <c r="C1436" s="33">
        <v>17</v>
      </c>
      <c r="D1436" s="48">
        <f>'COG-M'!P1277</f>
        <v>0</v>
      </c>
    </row>
    <row r="1437" spans="1:4" ht="15.75" customHeight="1">
      <c r="C1437" s="33">
        <v>25</v>
      </c>
      <c r="D1437" s="48">
        <f>'COG-M'!P1278</f>
        <v>0</v>
      </c>
    </row>
    <row r="1438" spans="1:4" ht="15.75" customHeight="1">
      <c r="C1438" s="33">
        <v>26</v>
      </c>
      <c r="D1438" s="48">
        <f>'COG-M'!P1279</f>
        <v>0</v>
      </c>
    </row>
    <row r="1439" spans="1:4" ht="15.75" customHeight="1">
      <c r="C1439" s="33">
        <v>27</v>
      </c>
      <c r="D1439" s="48">
        <f>'COG-M'!P1280</f>
        <v>0</v>
      </c>
    </row>
    <row r="1440" spans="1:4" ht="15.75" customHeight="1">
      <c r="A1440" s="33">
        <v>372</v>
      </c>
      <c r="B1440" s="33" t="s">
        <v>1601</v>
      </c>
      <c r="C1440" s="33">
        <v>11</v>
      </c>
      <c r="D1440" s="48">
        <f>'COG-M'!P1281</f>
        <v>0</v>
      </c>
    </row>
    <row r="1441" spans="1:4" ht="15.75" customHeight="1">
      <c r="C1441" s="33">
        <v>12</v>
      </c>
      <c r="D1441" s="48">
        <f>'COG-M'!P1282</f>
        <v>0</v>
      </c>
    </row>
    <row r="1442" spans="1:4" ht="15.75" customHeight="1">
      <c r="C1442" s="33">
        <v>13</v>
      </c>
      <c r="D1442" s="48">
        <f>'COG-M'!P1283</f>
        <v>0</v>
      </c>
    </row>
    <row r="1443" spans="1:4" ht="15.75" customHeight="1">
      <c r="C1443" s="33">
        <v>14</v>
      </c>
      <c r="D1443" s="48">
        <f>'COG-M'!P1284</f>
        <v>0</v>
      </c>
    </row>
    <row r="1444" spans="1:4" ht="15.75" customHeight="1">
      <c r="C1444" s="33">
        <v>15</v>
      </c>
      <c r="D1444" s="48">
        <f>'COG-M'!P1285</f>
        <v>0</v>
      </c>
    </row>
    <row r="1445" spans="1:4" ht="15.75" customHeight="1">
      <c r="C1445" s="33">
        <v>16</v>
      </c>
      <c r="D1445" s="48">
        <f>'COG-M'!P1286</f>
        <v>0</v>
      </c>
    </row>
    <row r="1446" spans="1:4" ht="15.75" customHeight="1">
      <c r="C1446" s="33">
        <v>17</v>
      </c>
      <c r="D1446" s="48">
        <f>'COG-M'!P1287</f>
        <v>0</v>
      </c>
    </row>
    <row r="1447" spans="1:4" ht="15.75" customHeight="1">
      <c r="C1447" s="33">
        <v>25</v>
      </c>
      <c r="D1447" s="48">
        <f>'COG-M'!P1288</f>
        <v>0</v>
      </c>
    </row>
    <row r="1448" spans="1:4" ht="15.75" customHeight="1">
      <c r="C1448" s="33">
        <v>26</v>
      </c>
      <c r="D1448" s="48">
        <f>'COG-M'!P1289</f>
        <v>0</v>
      </c>
    </row>
    <row r="1449" spans="1:4" ht="15.75" customHeight="1">
      <c r="C1449" s="33">
        <v>27</v>
      </c>
      <c r="D1449" s="48">
        <f>'COG-M'!P1290</f>
        <v>0</v>
      </c>
    </row>
    <row r="1450" spans="1:4" ht="15.75" customHeight="1">
      <c r="A1450" s="33">
        <v>373</v>
      </c>
      <c r="B1450" s="33" t="s">
        <v>1602</v>
      </c>
      <c r="C1450" s="33">
        <v>11</v>
      </c>
      <c r="D1450" s="48">
        <f>'COG-M'!P1291</f>
        <v>0</v>
      </c>
    </row>
    <row r="1451" spans="1:4" ht="15.75" customHeight="1">
      <c r="C1451" s="33">
        <v>12</v>
      </c>
      <c r="D1451" s="48">
        <f>'COG-M'!P1292</f>
        <v>0</v>
      </c>
    </row>
    <row r="1452" spans="1:4" ht="15.75" customHeight="1">
      <c r="C1452" s="33">
        <v>13</v>
      </c>
      <c r="D1452" s="48">
        <f>'COG-M'!P1293</f>
        <v>0</v>
      </c>
    </row>
    <row r="1453" spans="1:4" ht="15.75" customHeight="1">
      <c r="C1453" s="33">
        <v>14</v>
      </c>
      <c r="D1453" s="48">
        <f>'COG-M'!P1294</f>
        <v>0</v>
      </c>
    </row>
    <row r="1454" spans="1:4" ht="15.75" customHeight="1">
      <c r="C1454" s="33">
        <v>15</v>
      </c>
      <c r="D1454" s="48">
        <f>'COG-M'!P1295</f>
        <v>0</v>
      </c>
    </row>
    <row r="1455" spans="1:4" ht="15.75" customHeight="1">
      <c r="C1455" s="33">
        <v>16</v>
      </c>
      <c r="D1455" s="48">
        <f>'COG-M'!P1296</f>
        <v>0</v>
      </c>
    </row>
    <row r="1456" spans="1:4" ht="15.75" customHeight="1">
      <c r="C1456" s="33">
        <v>17</v>
      </c>
      <c r="D1456" s="48">
        <f>'COG-M'!P1297</f>
        <v>0</v>
      </c>
    </row>
    <row r="1457" spans="1:4" ht="15.75" customHeight="1">
      <c r="C1457" s="33">
        <v>25</v>
      </c>
      <c r="D1457" s="48">
        <f>'COG-M'!P1298</f>
        <v>0</v>
      </c>
    </row>
    <row r="1458" spans="1:4" ht="15.75" customHeight="1">
      <c r="C1458" s="33">
        <v>26</v>
      </c>
      <c r="D1458" s="48">
        <f>'COG-M'!P1299</f>
        <v>0</v>
      </c>
    </row>
    <row r="1459" spans="1:4" ht="15.75" customHeight="1">
      <c r="C1459" s="33">
        <v>27</v>
      </c>
      <c r="D1459" s="48">
        <f>'COG-M'!P1300</f>
        <v>0</v>
      </c>
    </row>
    <row r="1460" spans="1:4" ht="15.75" customHeight="1">
      <c r="A1460" s="33">
        <v>374</v>
      </c>
      <c r="B1460" s="33" t="s">
        <v>1603</v>
      </c>
      <c r="C1460" s="33">
        <v>11</v>
      </c>
      <c r="D1460" s="48">
        <f>'COG-M'!P1301</f>
        <v>0</v>
      </c>
    </row>
    <row r="1461" spans="1:4" ht="15.75" customHeight="1">
      <c r="C1461" s="33">
        <v>12</v>
      </c>
      <c r="D1461" s="48">
        <f>'COG-M'!P1302</f>
        <v>0</v>
      </c>
    </row>
    <row r="1462" spans="1:4" ht="15.75" customHeight="1">
      <c r="C1462" s="33">
        <v>13</v>
      </c>
      <c r="D1462" s="48">
        <f>'COG-M'!P1303</f>
        <v>0</v>
      </c>
    </row>
    <row r="1463" spans="1:4" ht="15.75" customHeight="1">
      <c r="C1463" s="33">
        <v>14</v>
      </c>
      <c r="D1463" s="48">
        <f>'COG-M'!P1304</f>
        <v>0</v>
      </c>
    </row>
    <row r="1464" spans="1:4" ht="15.75" customHeight="1">
      <c r="C1464" s="33">
        <v>15</v>
      </c>
      <c r="D1464" s="48">
        <f>'COG-M'!P1305</f>
        <v>0</v>
      </c>
    </row>
    <row r="1465" spans="1:4" ht="15.75" customHeight="1">
      <c r="C1465" s="33">
        <v>16</v>
      </c>
      <c r="D1465" s="48">
        <f>'COG-M'!P1306</f>
        <v>0</v>
      </c>
    </row>
    <row r="1466" spans="1:4" ht="15.75" customHeight="1">
      <c r="C1466" s="33">
        <v>17</v>
      </c>
      <c r="D1466" s="48">
        <f>'COG-M'!P1307</f>
        <v>0</v>
      </c>
    </row>
    <row r="1467" spans="1:4" ht="15.75" customHeight="1">
      <c r="C1467" s="33">
        <v>25</v>
      </c>
      <c r="D1467" s="48">
        <f>'COG-M'!P1308</f>
        <v>0</v>
      </c>
    </row>
    <row r="1468" spans="1:4" ht="15.75" customHeight="1">
      <c r="C1468" s="33">
        <v>26</v>
      </c>
      <c r="D1468" s="48">
        <f>'COG-M'!P1309</f>
        <v>0</v>
      </c>
    </row>
    <row r="1469" spans="1:4" ht="15.75" customHeight="1">
      <c r="C1469" s="33">
        <v>27</v>
      </c>
      <c r="D1469" s="48">
        <f>'COG-M'!P1310</f>
        <v>0</v>
      </c>
    </row>
    <row r="1470" spans="1:4" ht="15.75" customHeight="1">
      <c r="A1470" s="33">
        <v>375</v>
      </c>
      <c r="B1470" s="33" t="s">
        <v>1604</v>
      </c>
      <c r="C1470" s="33">
        <v>11</v>
      </c>
      <c r="D1470" s="48">
        <f>'COG-M'!P1311</f>
        <v>0</v>
      </c>
    </row>
    <row r="1471" spans="1:4" ht="15.75" customHeight="1">
      <c r="C1471" s="33">
        <v>12</v>
      </c>
      <c r="D1471" s="48">
        <f>'COG-M'!P1312</f>
        <v>0</v>
      </c>
    </row>
    <row r="1472" spans="1:4" ht="15.75" customHeight="1">
      <c r="C1472" s="33">
        <v>13</v>
      </c>
      <c r="D1472" s="48">
        <f>'COG-M'!P1313</f>
        <v>0</v>
      </c>
    </row>
    <row r="1473" spans="1:4" ht="15.75" customHeight="1">
      <c r="C1473" s="33">
        <v>14</v>
      </c>
      <c r="D1473" s="48">
        <f>'COG-M'!P1314</f>
        <v>60000</v>
      </c>
    </row>
    <row r="1474" spans="1:4" ht="15.75" customHeight="1">
      <c r="C1474" s="33">
        <v>15</v>
      </c>
      <c r="D1474" s="48">
        <f>'COG-M'!P1315</f>
        <v>0</v>
      </c>
    </row>
    <row r="1475" spans="1:4" ht="15.75" customHeight="1">
      <c r="C1475" s="33">
        <v>16</v>
      </c>
      <c r="D1475" s="48">
        <f>'COG-M'!P1316</f>
        <v>0</v>
      </c>
    </row>
    <row r="1476" spans="1:4" ht="15.75" customHeight="1">
      <c r="C1476" s="33">
        <v>17</v>
      </c>
      <c r="D1476" s="48">
        <f>'COG-M'!P1317</f>
        <v>0</v>
      </c>
    </row>
    <row r="1477" spans="1:4" ht="15.75" customHeight="1">
      <c r="C1477" s="33">
        <v>25</v>
      </c>
      <c r="D1477" s="48">
        <f>'COG-M'!P1318</f>
        <v>0</v>
      </c>
    </row>
    <row r="1478" spans="1:4" ht="15.75" customHeight="1">
      <c r="C1478" s="33">
        <v>26</v>
      </c>
      <c r="D1478" s="48">
        <f>'COG-M'!P1319</f>
        <v>0</v>
      </c>
    </row>
    <row r="1479" spans="1:4" ht="15.75" customHeight="1">
      <c r="C1479" s="33">
        <v>27</v>
      </c>
      <c r="D1479" s="48">
        <f>'COG-M'!P1320</f>
        <v>0</v>
      </c>
    </row>
    <row r="1480" spans="1:4" ht="15.75" customHeight="1">
      <c r="A1480" s="33">
        <v>376</v>
      </c>
      <c r="B1480" s="33" t="s">
        <v>1605</v>
      </c>
      <c r="C1480" s="33">
        <v>11</v>
      </c>
      <c r="D1480" s="48">
        <f>'COG-M'!P1321</f>
        <v>0</v>
      </c>
    </row>
    <row r="1481" spans="1:4" ht="15.75" customHeight="1">
      <c r="C1481" s="33">
        <v>12</v>
      </c>
      <c r="D1481" s="48">
        <f>'COG-M'!P1322</f>
        <v>0</v>
      </c>
    </row>
    <row r="1482" spans="1:4" ht="15.75" customHeight="1">
      <c r="C1482" s="33">
        <v>13</v>
      </c>
      <c r="D1482" s="48">
        <f>'COG-M'!P1323</f>
        <v>0</v>
      </c>
    </row>
    <row r="1483" spans="1:4" ht="15.75" customHeight="1">
      <c r="C1483" s="33">
        <v>14</v>
      </c>
      <c r="D1483" s="48">
        <f>'COG-M'!P1324</f>
        <v>0</v>
      </c>
    </row>
    <row r="1484" spans="1:4" ht="15.75" customHeight="1">
      <c r="C1484" s="33">
        <v>15</v>
      </c>
      <c r="D1484" s="48">
        <f>'COG-M'!P1325</f>
        <v>0</v>
      </c>
    </row>
    <row r="1485" spans="1:4" ht="15.75" customHeight="1">
      <c r="C1485" s="33">
        <v>16</v>
      </c>
      <c r="D1485" s="48">
        <f>'COG-M'!P1326</f>
        <v>0</v>
      </c>
    </row>
    <row r="1486" spans="1:4" ht="15.75" customHeight="1">
      <c r="C1486" s="33">
        <v>17</v>
      </c>
      <c r="D1486" s="48">
        <f>'COG-M'!P1327</f>
        <v>0</v>
      </c>
    </row>
    <row r="1487" spans="1:4" ht="15.75" customHeight="1">
      <c r="C1487" s="33">
        <v>25</v>
      </c>
      <c r="D1487" s="48">
        <f>'COG-M'!P1328</f>
        <v>0</v>
      </c>
    </row>
    <row r="1488" spans="1:4" ht="15.75" customHeight="1">
      <c r="C1488" s="33">
        <v>26</v>
      </c>
      <c r="D1488" s="48">
        <f>'COG-M'!P1329</f>
        <v>0</v>
      </c>
    </row>
    <row r="1489" spans="1:4" ht="15.75" customHeight="1">
      <c r="C1489" s="33">
        <v>27</v>
      </c>
      <c r="D1489" s="48">
        <f>'COG-M'!P1330</f>
        <v>0</v>
      </c>
    </row>
    <row r="1490" spans="1:4" ht="15.75" customHeight="1">
      <c r="A1490" s="33">
        <v>377</v>
      </c>
      <c r="B1490" s="33" t="s">
        <v>1606</v>
      </c>
      <c r="C1490" s="33">
        <v>11</v>
      </c>
      <c r="D1490" s="48">
        <f>'COG-M'!P1331</f>
        <v>0</v>
      </c>
    </row>
    <row r="1491" spans="1:4" ht="15.75" customHeight="1">
      <c r="C1491" s="33">
        <v>12</v>
      </c>
      <c r="D1491" s="48">
        <f>'COG-M'!P1332</f>
        <v>0</v>
      </c>
    </row>
    <row r="1492" spans="1:4" ht="15.75" customHeight="1">
      <c r="C1492" s="33">
        <v>13</v>
      </c>
      <c r="D1492" s="48">
        <f>'COG-M'!P1333</f>
        <v>0</v>
      </c>
    </row>
    <row r="1493" spans="1:4" ht="15.75" customHeight="1">
      <c r="C1493" s="33">
        <v>14</v>
      </c>
      <c r="D1493" s="48">
        <f>'COG-M'!P1334</f>
        <v>0</v>
      </c>
    </row>
    <row r="1494" spans="1:4" ht="15.75" customHeight="1">
      <c r="C1494" s="33">
        <v>15</v>
      </c>
      <c r="D1494" s="48">
        <f>'COG-M'!P1335</f>
        <v>0</v>
      </c>
    </row>
    <row r="1495" spans="1:4" ht="15.75" customHeight="1">
      <c r="C1495" s="33">
        <v>16</v>
      </c>
      <c r="D1495" s="48">
        <f>'COG-M'!P1336</f>
        <v>0</v>
      </c>
    </row>
    <row r="1496" spans="1:4" ht="15.75" customHeight="1">
      <c r="C1496" s="33">
        <v>17</v>
      </c>
      <c r="D1496" s="48">
        <f>'COG-M'!P1337</f>
        <v>0</v>
      </c>
    </row>
    <row r="1497" spans="1:4" ht="15.75" customHeight="1">
      <c r="C1497" s="33">
        <v>25</v>
      </c>
      <c r="D1497" s="48">
        <f>'COG-M'!P1338</f>
        <v>0</v>
      </c>
    </row>
    <row r="1498" spans="1:4" ht="15.75" customHeight="1">
      <c r="C1498" s="33">
        <v>26</v>
      </c>
      <c r="D1498" s="48">
        <f>'COG-M'!P1339</f>
        <v>0</v>
      </c>
    </row>
    <row r="1499" spans="1:4" ht="15.75" customHeight="1">
      <c r="C1499" s="33">
        <v>27</v>
      </c>
      <c r="D1499" s="48">
        <f>'COG-M'!P1340</f>
        <v>0</v>
      </c>
    </row>
    <row r="1500" spans="1:4" ht="15.75" customHeight="1">
      <c r="A1500" s="33">
        <v>378</v>
      </c>
      <c r="B1500" s="33" t="s">
        <v>1607</v>
      </c>
      <c r="C1500" s="33">
        <v>11</v>
      </c>
      <c r="D1500" s="48">
        <f>'COG-M'!P1341</f>
        <v>0</v>
      </c>
    </row>
    <row r="1501" spans="1:4" ht="15.75" customHeight="1">
      <c r="C1501" s="33">
        <v>12</v>
      </c>
      <c r="D1501" s="48">
        <f>'COG-M'!P1342</f>
        <v>0</v>
      </c>
    </row>
    <row r="1502" spans="1:4" ht="15.75" customHeight="1">
      <c r="C1502" s="33">
        <v>13</v>
      </c>
      <c r="D1502" s="48">
        <f>'COG-M'!P1343</f>
        <v>0</v>
      </c>
    </row>
    <row r="1503" spans="1:4" ht="15.75" customHeight="1">
      <c r="C1503" s="33">
        <v>14</v>
      </c>
      <c r="D1503" s="48">
        <f>'COG-M'!P1344</f>
        <v>0</v>
      </c>
    </row>
    <row r="1504" spans="1:4" ht="15.75" customHeight="1">
      <c r="C1504" s="33">
        <v>15</v>
      </c>
      <c r="D1504" s="48">
        <f>'COG-M'!P1345</f>
        <v>0</v>
      </c>
    </row>
    <row r="1505" spans="1:4" ht="15.75" customHeight="1">
      <c r="C1505" s="33">
        <v>16</v>
      </c>
      <c r="D1505" s="48">
        <f>'COG-M'!P1346</f>
        <v>0</v>
      </c>
    </row>
    <row r="1506" spans="1:4" ht="15.75" customHeight="1">
      <c r="C1506" s="33">
        <v>17</v>
      </c>
      <c r="D1506" s="48">
        <f>'COG-M'!P1347</f>
        <v>0</v>
      </c>
    </row>
    <row r="1507" spans="1:4" ht="15.75" customHeight="1">
      <c r="C1507" s="33">
        <v>25</v>
      </c>
      <c r="D1507" s="48">
        <f>'COG-M'!P1348</f>
        <v>0</v>
      </c>
    </row>
    <row r="1508" spans="1:4" ht="15.75" customHeight="1">
      <c r="C1508" s="33">
        <v>26</v>
      </c>
      <c r="D1508" s="48">
        <f>'COG-M'!P1349</f>
        <v>0</v>
      </c>
    </row>
    <row r="1509" spans="1:4" ht="15.75" customHeight="1">
      <c r="C1509" s="33">
        <v>27</v>
      </c>
      <c r="D1509" s="48">
        <f>'COG-M'!P1350</f>
        <v>0</v>
      </c>
    </row>
    <row r="1510" spans="1:4" ht="15.75" customHeight="1">
      <c r="A1510" s="33">
        <v>379</v>
      </c>
      <c r="B1510" s="33" t="s">
        <v>1608</v>
      </c>
      <c r="C1510" s="33">
        <v>11</v>
      </c>
      <c r="D1510" s="48">
        <f>'COG-M'!P1351</f>
        <v>0</v>
      </c>
    </row>
    <row r="1511" spans="1:4" ht="15.75" customHeight="1">
      <c r="C1511" s="33">
        <v>12</v>
      </c>
      <c r="D1511" s="48">
        <f>'COG-M'!P1352</f>
        <v>0</v>
      </c>
    </row>
    <row r="1512" spans="1:4" ht="15.75" customHeight="1">
      <c r="C1512" s="33">
        <v>13</v>
      </c>
      <c r="D1512" s="48">
        <f>'COG-M'!P1353</f>
        <v>0</v>
      </c>
    </row>
    <row r="1513" spans="1:4" ht="15.75" customHeight="1">
      <c r="C1513" s="33">
        <v>14</v>
      </c>
      <c r="D1513" s="48">
        <f>'COG-M'!P1354</f>
        <v>0</v>
      </c>
    </row>
    <row r="1514" spans="1:4" ht="15.75" customHeight="1">
      <c r="C1514" s="33">
        <v>15</v>
      </c>
      <c r="D1514" s="48">
        <f>'COG-M'!P1355</f>
        <v>0</v>
      </c>
    </row>
    <row r="1515" spans="1:4" ht="15.75" customHeight="1">
      <c r="C1515" s="33">
        <v>16</v>
      </c>
      <c r="D1515" s="48">
        <f>'COG-M'!P1356</f>
        <v>0</v>
      </c>
    </row>
    <row r="1516" spans="1:4" ht="15.75" customHeight="1">
      <c r="C1516" s="33">
        <v>17</v>
      </c>
      <c r="D1516" s="48">
        <f>'COG-M'!P1357</f>
        <v>0</v>
      </c>
    </row>
    <row r="1517" spans="1:4" ht="15.75" customHeight="1">
      <c r="C1517" s="33">
        <v>25</v>
      </c>
      <c r="D1517" s="48">
        <f>'COG-M'!P1358</f>
        <v>0</v>
      </c>
    </row>
    <row r="1518" spans="1:4" ht="15.75" customHeight="1">
      <c r="C1518" s="33">
        <v>26</v>
      </c>
      <c r="D1518" s="48">
        <f>'COG-M'!P1359</f>
        <v>0</v>
      </c>
    </row>
    <row r="1519" spans="1:4" ht="15.75" customHeight="1">
      <c r="C1519" s="33">
        <v>27</v>
      </c>
      <c r="D1519" s="48">
        <f>'COG-M'!P1360</f>
        <v>0</v>
      </c>
    </row>
    <row r="1520" spans="1:4" ht="15.75" customHeight="1">
      <c r="A1520" s="33">
        <v>3800</v>
      </c>
      <c r="B1520" s="33" t="s">
        <v>1609</v>
      </c>
      <c r="D1520" s="48">
        <f>'COG-M'!P1361</f>
        <v>25008</v>
      </c>
    </row>
    <row r="1521" spans="1:4" ht="15.75" customHeight="1">
      <c r="A1521" s="33">
        <v>381</v>
      </c>
      <c r="B1521" s="33" t="s">
        <v>1610</v>
      </c>
      <c r="C1521" s="33">
        <v>11</v>
      </c>
      <c r="D1521" s="48">
        <f>'COG-M'!P1362</f>
        <v>0</v>
      </c>
    </row>
    <row r="1522" spans="1:4" ht="15.75" customHeight="1">
      <c r="C1522" s="33">
        <v>12</v>
      </c>
      <c r="D1522" s="48">
        <f>'COG-M'!P1363</f>
        <v>0</v>
      </c>
    </row>
    <row r="1523" spans="1:4" ht="15.75" customHeight="1">
      <c r="C1523" s="33">
        <v>13</v>
      </c>
      <c r="D1523" s="48">
        <f>'COG-M'!P1364</f>
        <v>0</v>
      </c>
    </row>
    <row r="1524" spans="1:4" ht="15.75" customHeight="1">
      <c r="C1524" s="33">
        <v>14</v>
      </c>
      <c r="D1524" s="48">
        <f>'COG-M'!P1365</f>
        <v>0</v>
      </c>
    </row>
    <row r="1525" spans="1:4" ht="15.75" customHeight="1">
      <c r="C1525" s="33">
        <v>15</v>
      </c>
      <c r="D1525" s="48">
        <f>'COG-M'!P1366</f>
        <v>0</v>
      </c>
    </row>
    <row r="1526" spans="1:4" ht="15.75" customHeight="1">
      <c r="C1526" s="33">
        <v>16</v>
      </c>
      <c r="D1526" s="48">
        <f>'COG-M'!P1367</f>
        <v>0</v>
      </c>
    </row>
    <row r="1527" spans="1:4" ht="15.75" customHeight="1">
      <c r="C1527" s="33">
        <v>17</v>
      </c>
      <c r="D1527" s="48">
        <f>'COG-M'!P1368</f>
        <v>0</v>
      </c>
    </row>
    <row r="1528" spans="1:4" ht="15.75" customHeight="1">
      <c r="C1528" s="33">
        <v>25</v>
      </c>
      <c r="D1528" s="48">
        <f>'COG-M'!P1369</f>
        <v>0</v>
      </c>
    </row>
    <row r="1529" spans="1:4" ht="15.75" customHeight="1">
      <c r="C1529" s="33">
        <v>26</v>
      </c>
      <c r="D1529" s="48">
        <f>'COG-M'!P1370</f>
        <v>0</v>
      </c>
    </row>
    <row r="1530" spans="1:4" ht="15.75" customHeight="1">
      <c r="C1530" s="33">
        <v>27</v>
      </c>
      <c r="D1530" s="48">
        <f>'COG-M'!P1371</f>
        <v>0</v>
      </c>
    </row>
    <row r="1531" spans="1:4" ht="15.75" customHeight="1">
      <c r="A1531" s="33">
        <v>382</v>
      </c>
      <c r="B1531" s="33" t="s">
        <v>1611</v>
      </c>
      <c r="C1531" s="33">
        <v>11</v>
      </c>
      <c r="D1531" s="48">
        <f>'COG-M'!P1372</f>
        <v>0</v>
      </c>
    </row>
    <row r="1532" spans="1:4" ht="15.75" customHeight="1">
      <c r="C1532" s="33">
        <v>12</v>
      </c>
      <c r="D1532" s="48">
        <f>'COG-M'!P1373</f>
        <v>0</v>
      </c>
    </row>
    <row r="1533" spans="1:4" ht="15.75" customHeight="1">
      <c r="C1533" s="33">
        <v>13</v>
      </c>
      <c r="D1533" s="48">
        <f>'COG-M'!P1374</f>
        <v>0</v>
      </c>
    </row>
    <row r="1534" spans="1:4" ht="15.75" customHeight="1">
      <c r="C1534" s="33">
        <v>14</v>
      </c>
      <c r="D1534" s="48">
        <f>'COG-M'!P1375</f>
        <v>25008</v>
      </c>
    </row>
    <row r="1535" spans="1:4" ht="15.75" customHeight="1">
      <c r="C1535" s="33">
        <v>15</v>
      </c>
      <c r="D1535" s="48">
        <f>'COG-M'!P1376</f>
        <v>0</v>
      </c>
    </row>
    <row r="1536" spans="1:4" ht="15.75" customHeight="1">
      <c r="C1536" s="33">
        <v>16</v>
      </c>
      <c r="D1536" s="48">
        <f>'COG-M'!P1377</f>
        <v>0</v>
      </c>
    </row>
    <row r="1537" spans="1:4" ht="15.75" customHeight="1">
      <c r="C1537" s="33">
        <v>17</v>
      </c>
      <c r="D1537" s="48">
        <f>'COG-M'!P1378</f>
        <v>0</v>
      </c>
    </row>
    <row r="1538" spans="1:4" ht="15.75" customHeight="1">
      <c r="C1538" s="33">
        <v>25</v>
      </c>
      <c r="D1538" s="48">
        <f>'COG-M'!P1379</f>
        <v>0</v>
      </c>
    </row>
    <row r="1539" spans="1:4" ht="15.75" customHeight="1">
      <c r="C1539" s="33">
        <v>26</v>
      </c>
      <c r="D1539" s="48">
        <f>'COG-M'!P1380</f>
        <v>0</v>
      </c>
    </row>
    <row r="1540" spans="1:4" ht="15.75" customHeight="1">
      <c r="C1540" s="33">
        <v>27</v>
      </c>
      <c r="D1540" s="48">
        <f>'COG-M'!P1381</f>
        <v>0</v>
      </c>
    </row>
    <row r="1541" spans="1:4" ht="15.75" customHeight="1">
      <c r="A1541" s="33">
        <v>383</v>
      </c>
      <c r="B1541" s="33" t="s">
        <v>1612</v>
      </c>
      <c r="C1541" s="33">
        <v>11</v>
      </c>
      <c r="D1541" s="48">
        <f>'COG-M'!P1382</f>
        <v>0</v>
      </c>
    </row>
    <row r="1542" spans="1:4" ht="15.75" customHeight="1">
      <c r="C1542" s="33">
        <v>12</v>
      </c>
      <c r="D1542" s="48">
        <f>'COG-M'!P1383</f>
        <v>0</v>
      </c>
    </row>
    <row r="1543" spans="1:4" ht="15.75" customHeight="1">
      <c r="C1543" s="33">
        <v>13</v>
      </c>
      <c r="D1543" s="48">
        <f>'COG-M'!P1384</f>
        <v>0</v>
      </c>
    </row>
    <row r="1544" spans="1:4" ht="15.75" customHeight="1">
      <c r="C1544" s="33">
        <v>14</v>
      </c>
      <c r="D1544" s="48">
        <f>'COG-M'!P1385</f>
        <v>0</v>
      </c>
    </row>
    <row r="1545" spans="1:4" ht="15.75" customHeight="1">
      <c r="C1545" s="33">
        <v>15</v>
      </c>
      <c r="D1545" s="48">
        <f>'COG-M'!P1386</f>
        <v>0</v>
      </c>
    </row>
    <row r="1546" spans="1:4" ht="15.75" customHeight="1">
      <c r="C1546" s="33">
        <v>16</v>
      </c>
      <c r="D1546" s="48">
        <f>'COG-M'!P1387</f>
        <v>0</v>
      </c>
    </row>
    <row r="1547" spans="1:4" ht="15.75" customHeight="1">
      <c r="C1547" s="33">
        <v>17</v>
      </c>
      <c r="D1547" s="48">
        <f>'COG-M'!P1388</f>
        <v>0</v>
      </c>
    </row>
    <row r="1548" spans="1:4" ht="15.75" customHeight="1">
      <c r="C1548" s="33">
        <v>25</v>
      </c>
      <c r="D1548" s="48">
        <f>'COG-M'!P1389</f>
        <v>0</v>
      </c>
    </row>
    <row r="1549" spans="1:4" ht="15.75" customHeight="1">
      <c r="C1549" s="33">
        <v>26</v>
      </c>
      <c r="D1549" s="48">
        <f>'COG-M'!P1390</f>
        <v>0</v>
      </c>
    </row>
    <row r="1550" spans="1:4" ht="15.75" customHeight="1">
      <c r="C1550" s="33">
        <v>27</v>
      </c>
      <c r="D1550" s="48">
        <f>'COG-M'!P1391</f>
        <v>0</v>
      </c>
    </row>
    <row r="1551" spans="1:4" ht="15.75" customHeight="1">
      <c r="A1551" s="33">
        <v>384</v>
      </c>
      <c r="B1551" s="33" t="s">
        <v>1613</v>
      </c>
      <c r="C1551" s="33">
        <v>11</v>
      </c>
      <c r="D1551" s="48">
        <f>'COG-M'!P1392</f>
        <v>0</v>
      </c>
    </row>
    <row r="1552" spans="1:4" ht="15.75" customHeight="1">
      <c r="C1552" s="33">
        <v>12</v>
      </c>
      <c r="D1552" s="48">
        <f>'COG-M'!P1393</f>
        <v>0</v>
      </c>
    </row>
    <row r="1553" spans="1:4" ht="15.75" customHeight="1">
      <c r="C1553" s="33">
        <v>13</v>
      </c>
      <c r="D1553" s="48">
        <f>'COG-M'!P1394</f>
        <v>0</v>
      </c>
    </row>
    <row r="1554" spans="1:4" ht="15.75" customHeight="1">
      <c r="C1554" s="33">
        <v>14</v>
      </c>
      <c r="D1554" s="48">
        <f>'COG-M'!P1395</f>
        <v>0</v>
      </c>
    </row>
    <row r="1555" spans="1:4" ht="15.75" customHeight="1">
      <c r="C1555" s="33">
        <v>15</v>
      </c>
      <c r="D1555" s="48">
        <f>'COG-M'!P1396</f>
        <v>0</v>
      </c>
    </row>
    <row r="1556" spans="1:4" ht="15.75" customHeight="1">
      <c r="C1556" s="33">
        <v>16</v>
      </c>
      <c r="D1556" s="48">
        <f>'COG-M'!P1397</f>
        <v>0</v>
      </c>
    </row>
    <row r="1557" spans="1:4" ht="15.75" customHeight="1">
      <c r="C1557" s="33">
        <v>17</v>
      </c>
      <c r="D1557" s="48">
        <f>'COG-M'!P1398</f>
        <v>0</v>
      </c>
    </row>
    <row r="1558" spans="1:4" ht="15.75" customHeight="1">
      <c r="C1558" s="33">
        <v>25</v>
      </c>
      <c r="D1558" s="48">
        <f>'COG-M'!P1399</f>
        <v>0</v>
      </c>
    </row>
    <row r="1559" spans="1:4" ht="15.75" customHeight="1">
      <c r="C1559" s="33">
        <v>26</v>
      </c>
      <c r="D1559" s="48">
        <f>'COG-M'!P1400</f>
        <v>0</v>
      </c>
    </row>
    <row r="1560" spans="1:4" ht="15.75" customHeight="1">
      <c r="C1560" s="33">
        <v>27</v>
      </c>
      <c r="D1560" s="48">
        <f>'COG-M'!P1401</f>
        <v>0</v>
      </c>
    </row>
    <row r="1561" spans="1:4" ht="15.75" customHeight="1">
      <c r="A1561" s="33">
        <v>385</v>
      </c>
      <c r="B1561" s="33" t="s">
        <v>1614</v>
      </c>
      <c r="C1561" s="33">
        <v>11</v>
      </c>
      <c r="D1561" s="48">
        <f>'COG-M'!P1402</f>
        <v>0</v>
      </c>
    </row>
    <row r="1562" spans="1:4" ht="15.75" customHeight="1">
      <c r="C1562" s="33">
        <v>12</v>
      </c>
      <c r="D1562" s="48">
        <f>'COG-M'!P1403</f>
        <v>0</v>
      </c>
    </row>
    <row r="1563" spans="1:4" ht="15.75" customHeight="1">
      <c r="C1563" s="33">
        <v>13</v>
      </c>
      <c r="D1563" s="48">
        <f>'COG-M'!P1404</f>
        <v>0</v>
      </c>
    </row>
    <row r="1564" spans="1:4" ht="15.75" customHeight="1">
      <c r="C1564" s="33">
        <v>14</v>
      </c>
      <c r="D1564" s="48">
        <f>'COG-M'!P1405</f>
        <v>0</v>
      </c>
    </row>
    <row r="1565" spans="1:4" ht="15.75" customHeight="1">
      <c r="C1565" s="33">
        <v>15</v>
      </c>
      <c r="D1565" s="48">
        <f>'COG-M'!P1406</f>
        <v>0</v>
      </c>
    </row>
    <row r="1566" spans="1:4" ht="15.75" customHeight="1">
      <c r="C1566" s="33">
        <v>16</v>
      </c>
      <c r="D1566" s="48">
        <f>'COG-M'!P1407</f>
        <v>0</v>
      </c>
    </row>
    <row r="1567" spans="1:4" ht="15.75" customHeight="1">
      <c r="C1567" s="33">
        <v>17</v>
      </c>
      <c r="D1567" s="48">
        <f>'COG-M'!P1408</f>
        <v>0</v>
      </c>
    </row>
    <row r="1568" spans="1:4" ht="15.75" customHeight="1">
      <c r="C1568" s="33">
        <v>25</v>
      </c>
      <c r="D1568" s="48">
        <f>'COG-M'!P1409</f>
        <v>0</v>
      </c>
    </row>
    <row r="1569" spans="1:4" ht="15.75" customHeight="1">
      <c r="C1569" s="33">
        <v>26</v>
      </c>
      <c r="D1569" s="48">
        <f>'COG-M'!P1410</f>
        <v>0</v>
      </c>
    </row>
    <row r="1570" spans="1:4" ht="15.75" customHeight="1">
      <c r="C1570" s="33">
        <v>27</v>
      </c>
      <c r="D1570" s="48">
        <f>'COG-M'!P1411</f>
        <v>0</v>
      </c>
    </row>
    <row r="1571" spans="1:4" ht="15.75" customHeight="1">
      <c r="A1571" s="33">
        <v>3900</v>
      </c>
      <c r="B1571" s="33" t="s">
        <v>1615</v>
      </c>
      <c r="D1571" s="48">
        <f>'COG-M'!P1412</f>
        <v>8060000.04</v>
      </c>
    </row>
    <row r="1572" spans="1:4" ht="15.75" customHeight="1">
      <c r="A1572" s="33">
        <v>391</v>
      </c>
      <c r="B1572" s="33" t="s">
        <v>1616</v>
      </c>
      <c r="C1572" s="33">
        <v>11</v>
      </c>
      <c r="D1572" s="48">
        <f>'COG-M'!P1413</f>
        <v>0</v>
      </c>
    </row>
    <row r="1573" spans="1:4" ht="15.75" customHeight="1">
      <c r="C1573" s="33">
        <v>12</v>
      </c>
      <c r="D1573" s="48">
        <f>'COG-M'!P1414</f>
        <v>0</v>
      </c>
    </row>
    <row r="1574" spans="1:4" ht="15.75" customHeight="1">
      <c r="C1574" s="33">
        <v>13</v>
      </c>
      <c r="D1574" s="48">
        <f>'COG-M'!P1415</f>
        <v>0</v>
      </c>
    </row>
    <row r="1575" spans="1:4" ht="15.75" customHeight="1">
      <c r="C1575" s="33">
        <v>14</v>
      </c>
      <c r="D1575" s="48">
        <f>'COG-M'!P1416</f>
        <v>0</v>
      </c>
    </row>
    <row r="1576" spans="1:4" ht="15.75" customHeight="1">
      <c r="C1576" s="33">
        <v>15</v>
      </c>
      <c r="D1576" s="48">
        <f>'COG-M'!P1417</f>
        <v>0</v>
      </c>
    </row>
    <row r="1577" spans="1:4" ht="15.75" customHeight="1">
      <c r="C1577" s="33">
        <v>16</v>
      </c>
      <c r="D1577" s="48">
        <f>'COG-M'!P1418</f>
        <v>0</v>
      </c>
    </row>
    <row r="1578" spans="1:4" ht="15.75" customHeight="1">
      <c r="C1578" s="33">
        <v>17</v>
      </c>
      <c r="D1578" s="48">
        <f>'COG-M'!P1419</f>
        <v>0</v>
      </c>
    </row>
    <row r="1579" spans="1:4" ht="15.75" customHeight="1">
      <c r="C1579" s="33">
        <v>25</v>
      </c>
      <c r="D1579" s="48">
        <f>'COG-M'!P1420</f>
        <v>0</v>
      </c>
    </row>
    <row r="1580" spans="1:4" ht="15.75" customHeight="1">
      <c r="C1580" s="33">
        <v>26</v>
      </c>
      <c r="D1580" s="48">
        <f>'COG-M'!P1421</f>
        <v>0</v>
      </c>
    </row>
    <row r="1581" spans="1:4" ht="15.75" customHeight="1">
      <c r="C1581" s="33">
        <v>27</v>
      </c>
      <c r="D1581" s="48">
        <f>'COG-M'!P1422</f>
        <v>0</v>
      </c>
    </row>
    <row r="1582" spans="1:4" ht="15.75" customHeight="1">
      <c r="A1582" s="33">
        <v>392</v>
      </c>
      <c r="B1582" s="33" t="s">
        <v>1617</v>
      </c>
      <c r="C1582" s="33">
        <v>11</v>
      </c>
      <c r="D1582" s="48">
        <f>'COG-M'!P1423</f>
        <v>0</v>
      </c>
    </row>
    <row r="1583" spans="1:4" ht="15.75" customHeight="1">
      <c r="C1583" s="33">
        <v>12</v>
      </c>
      <c r="D1583" s="48">
        <f>'COG-M'!P1424</f>
        <v>0</v>
      </c>
    </row>
    <row r="1584" spans="1:4" ht="15.75" customHeight="1">
      <c r="C1584" s="33">
        <v>13</v>
      </c>
      <c r="D1584" s="48">
        <f>'COG-M'!P1425</f>
        <v>0</v>
      </c>
    </row>
    <row r="1585" spans="1:4" ht="15.75" customHeight="1">
      <c r="C1585" s="33">
        <v>14</v>
      </c>
      <c r="D1585" s="48">
        <f>'COG-M'!P1426</f>
        <v>8000000.04</v>
      </c>
    </row>
    <row r="1586" spans="1:4" ht="15.75" customHeight="1">
      <c r="C1586" s="33">
        <v>15</v>
      </c>
      <c r="D1586" s="48">
        <f>'COG-M'!P1427</f>
        <v>0</v>
      </c>
    </row>
    <row r="1587" spans="1:4" ht="15.75" customHeight="1">
      <c r="C1587" s="33">
        <v>16</v>
      </c>
      <c r="D1587" s="48">
        <f>'COG-M'!P1428</f>
        <v>0</v>
      </c>
    </row>
    <row r="1588" spans="1:4" ht="15.75" customHeight="1">
      <c r="C1588" s="33">
        <v>17</v>
      </c>
      <c r="D1588" s="48">
        <f>'COG-M'!P1429</f>
        <v>0</v>
      </c>
    </row>
    <row r="1589" spans="1:4" ht="15.75" customHeight="1">
      <c r="C1589" s="33">
        <v>25</v>
      </c>
      <c r="D1589" s="48">
        <f>'COG-M'!P1430</f>
        <v>0</v>
      </c>
    </row>
    <row r="1590" spans="1:4" ht="15.75" customHeight="1">
      <c r="C1590" s="33">
        <v>26</v>
      </c>
      <c r="D1590" s="48">
        <f>'COG-M'!P1431</f>
        <v>0</v>
      </c>
    </row>
    <row r="1591" spans="1:4" ht="15.75" customHeight="1">
      <c r="C1591" s="33">
        <v>27</v>
      </c>
      <c r="D1591" s="48">
        <f>'COG-M'!P1432</f>
        <v>0</v>
      </c>
    </row>
    <row r="1592" spans="1:4" ht="15.75" customHeight="1">
      <c r="A1592" s="33">
        <v>393</v>
      </c>
      <c r="B1592" s="33" t="s">
        <v>1618</v>
      </c>
      <c r="C1592" s="33">
        <v>11</v>
      </c>
      <c r="D1592" s="48">
        <f>'COG-M'!P1433</f>
        <v>0</v>
      </c>
    </row>
    <row r="1593" spans="1:4" ht="15.75" customHeight="1">
      <c r="C1593" s="33">
        <v>12</v>
      </c>
      <c r="D1593" s="48">
        <f>'COG-M'!P1434</f>
        <v>0</v>
      </c>
    </row>
    <row r="1594" spans="1:4" ht="15.75" customHeight="1">
      <c r="C1594" s="33">
        <v>13</v>
      </c>
      <c r="D1594" s="48">
        <f>'COG-M'!P1435</f>
        <v>0</v>
      </c>
    </row>
    <row r="1595" spans="1:4" ht="15.75" customHeight="1">
      <c r="C1595" s="33">
        <v>14</v>
      </c>
      <c r="D1595" s="48">
        <f>'COG-M'!P1436</f>
        <v>0</v>
      </c>
    </row>
    <row r="1596" spans="1:4" ht="15.75" customHeight="1">
      <c r="C1596" s="33">
        <v>15</v>
      </c>
      <c r="D1596" s="48">
        <f>'COG-M'!P1437</f>
        <v>0</v>
      </c>
    </row>
    <row r="1597" spans="1:4" ht="15.75" customHeight="1">
      <c r="C1597" s="33">
        <v>16</v>
      </c>
      <c r="D1597" s="48">
        <f>'COG-M'!P1438</f>
        <v>0</v>
      </c>
    </row>
    <row r="1598" spans="1:4" ht="15.75" customHeight="1">
      <c r="C1598" s="33">
        <v>17</v>
      </c>
      <c r="D1598" s="48">
        <f>'COG-M'!P1439</f>
        <v>0</v>
      </c>
    </row>
    <row r="1599" spans="1:4" ht="15.75" customHeight="1">
      <c r="C1599" s="33">
        <v>25</v>
      </c>
      <c r="D1599" s="48">
        <f>'COG-M'!P1440</f>
        <v>0</v>
      </c>
    </row>
    <row r="1600" spans="1:4" ht="15.75" customHeight="1">
      <c r="C1600" s="33">
        <v>26</v>
      </c>
      <c r="D1600" s="48">
        <f>'COG-M'!P1441</f>
        <v>0</v>
      </c>
    </row>
    <row r="1601" spans="1:4" ht="15.75" customHeight="1">
      <c r="C1601" s="33">
        <v>27</v>
      </c>
      <c r="D1601" s="48">
        <f>'COG-M'!P1442</f>
        <v>0</v>
      </c>
    </row>
    <row r="1602" spans="1:4" ht="15.75" customHeight="1">
      <c r="A1602" s="33">
        <v>394</v>
      </c>
      <c r="B1602" s="33" t="s">
        <v>1619</v>
      </c>
      <c r="C1602" s="33">
        <v>11</v>
      </c>
      <c r="D1602" s="48">
        <f>'COG-M'!P1443</f>
        <v>0</v>
      </c>
    </row>
    <row r="1603" spans="1:4" ht="15.75" customHeight="1">
      <c r="C1603" s="33">
        <v>12</v>
      </c>
      <c r="D1603" s="48">
        <f>'COG-M'!P1444</f>
        <v>0</v>
      </c>
    </row>
    <row r="1604" spans="1:4" ht="15.75" customHeight="1">
      <c r="C1604" s="33">
        <v>13</v>
      </c>
      <c r="D1604" s="48">
        <f>'COG-M'!P1445</f>
        <v>0</v>
      </c>
    </row>
    <row r="1605" spans="1:4" ht="15.75" customHeight="1">
      <c r="C1605" s="33">
        <v>14</v>
      </c>
      <c r="D1605" s="48">
        <f>'COG-M'!P1446</f>
        <v>0</v>
      </c>
    </row>
    <row r="1606" spans="1:4" ht="15.75" customHeight="1">
      <c r="C1606" s="33">
        <v>15</v>
      </c>
      <c r="D1606" s="48">
        <f>'COG-M'!P1447</f>
        <v>0</v>
      </c>
    </row>
    <row r="1607" spans="1:4" ht="15.75" customHeight="1">
      <c r="C1607" s="33">
        <v>16</v>
      </c>
      <c r="D1607" s="48">
        <f>'COG-M'!P1448</f>
        <v>0</v>
      </c>
    </row>
    <row r="1608" spans="1:4" ht="15.75" customHeight="1">
      <c r="C1608" s="33">
        <v>17</v>
      </c>
      <c r="D1608" s="48">
        <f>'COG-M'!P1449</f>
        <v>0</v>
      </c>
    </row>
    <row r="1609" spans="1:4" ht="15.75" customHeight="1">
      <c r="C1609" s="33">
        <v>25</v>
      </c>
      <c r="D1609" s="48">
        <f>'COG-M'!P1450</f>
        <v>0</v>
      </c>
    </row>
    <row r="1610" spans="1:4" ht="15.75" customHeight="1">
      <c r="C1610" s="33">
        <v>26</v>
      </c>
      <c r="D1610" s="48">
        <f>'COG-M'!P1451</f>
        <v>0</v>
      </c>
    </row>
    <row r="1611" spans="1:4" ht="15.75" customHeight="1">
      <c r="C1611" s="33">
        <v>27</v>
      </c>
      <c r="D1611" s="48">
        <f>'COG-M'!P1452</f>
        <v>0</v>
      </c>
    </row>
    <row r="1612" spans="1:4" ht="15.75" customHeight="1">
      <c r="A1612" s="33">
        <v>395</v>
      </c>
      <c r="B1612" s="33" t="s">
        <v>1620</v>
      </c>
      <c r="C1612" s="33">
        <v>11</v>
      </c>
      <c r="D1612" s="48">
        <f>'COG-M'!P1453</f>
        <v>0</v>
      </c>
    </row>
    <row r="1613" spans="1:4" ht="15.75" customHeight="1">
      <c r="C1613" s="33">
        <v>12</v>
      </c>
      <c r="D1613" s="48">
        <f>'COG-M'!P1454</f>
        <v>0</v>
      </c>
    </row>
    <row r="1614" spans="1:4" ht="15.75" customHeight="1">
      <c r="C1614" s="33">
        <v>13</v>
      </c>
      <c r="D1614" s="48">
        <f>'COG-M'!P1455</f>
        <v>0</v>
      </c>
    </row>
    <row r="1615" spans="1:4" ht="15.75" customHeight="1">
      <c r="C1615" s="33">
        <v>14</v>
      </c>
      <c r="D1615" s="48">
        <f>'COG-M'!P1456</f>
        <v>0</v>
      </c>
    </row>
    <row r="1616" spans="1:4" ht="15.75" customHeight="1">
      <c r="C1616" s="33">
        <v>15</v>
      </c>
      <c r="D1616" s="48">
        <f>'COG-M'!P1457</f>
        <v>0</v>
      </c>
    </row>
    <row r="1617" spans="1:4" ht="15.75" customHeight="1">
      <c r="C1617" s="33">
        <v>16</v>
      </c>
      <c r="D1617" s="48">
        <f>'COG-M'!P1458</f>
        <v>0</v>
      </c>
    </row>
    <row r="1618" spans="1:4" ht="15.75" customHeight="1">
      <c r="C1618" s="33">
        <v>17</v>
      </c>
      <c r="D1618" s="48">
        <f>'COG-M'!P1459</f>
        <v>0</v>
      </c>
    </row>
    <row r="1619" spans="1:4" ht="15.75" customHeight="1">
      <c r="C1619" s="33">
        <v>25</v>
      </c>
      <c r="D1619" s="48">
        <f>'COG-M'!P1460</f>
        <v>0</v>
      </c>
    </row>
    <row r="1620" spans="1:4" ht="15.75" customHeight="1">
      <c r="C1620" s="33">
        <v>26</v>
      </c>
      <c r="D1620" s="48">
        <f>'COG-M'!P1461</f>
        <v>0</v>
      </c>
    </row>
    <row r="1621" spans="1:4" ht="15.75" customHeight="1">
      <c r="C1621" s="33">
        <v>27</v>
      </c>
      <c r="D1621" s="48">
        <f>'COG-M'!P1462</f>
        <v>0</v>
      </c>
    </row>
    <row r="1622" spans="1:4" ht="15.75" customHeight="1">
      <c r="A1622" s="33">
        <v>396</v>
      </c>
      <c r="B1622" s="33" t="s">
        <v>1621</v>
      </c>
      <c r="C1622" s="33">
        <v>11</v>
      </c>
      <c r="D1622" s="48">
        <f>'COG-M'!P1463</f>
        <v>0</v>
      </c>
    </row>
    <row r="1623" spans="1:4" ht="15.75" customHeight="1">
      <c r="C1623" s="33">
        <v>12</v>
      </c>
      <c r="D1623" s="48">
        <f>'COG-M'!P1464</f>
        <v>0</v>
      </c>
    </row>
    <row r="1624" spans="1:4" ht="15.75" customHeight="1">
      <c r="C1624" s="33">
        <v>13</v>
      </c>
      <c r="D1624" s="48">
        <f>'COG-M'!P1465</f>
        <v>0</v>
      </c>
    </row>
    <row r="1625" spans="1:4" ht="15.75" customHeight="1">
      <c r="C1625" s="33">
        <v>14</v>
      </c>
      <c r="D1625" s="48">
        <f>'COG-M'!P1466</f>
        <v>0</v>
      </c>
    </row>
    <row r="1626" spans="1:4" ht="15.75" customHeight="1">
      <c r="C1626" s="33">
        <v>15</v>
      </c>
      <c r="D1626" s="48">
        <f>'COG-M'!P1467</f>
        <v>0</v>
      </c>
    </row>
    <row r="1627" spans="1:4" ht="15.75" customHeight="1">
      <c r="C1627" s="33">
        <v>16</v>
      </c>
      <c r="D1627" s="48">
        <f>'COG-M'!P1468</f>
        <v>0</v>
      </c>
    </row>
    <row r="1628" spans="1:4" ht="15.75" customHeight="1">
      <c r="C1628" s="33">
        <v>17</v>
      </c>
      <c r="D1628" s="48">
        <f>'COG-M'!P1469</f>
        <v>0</v>
      </c>
    </row>
    <row r="1629" spans="1:4" ht="15.75" customHeight="1">
      <c r="C1629" s="33">
        <v>25</v>
      </c>
      <c r="D1629" s="48">
        <f>'COG-M'!P1470</f>
        <v>0</v>
      </c>
    </row>
    <row r="1630" spans="1:4" ht="15.75" customHeight="1">
      <c r="C1630" s="33">
        <v>26</v>
      </c>
      <c r="D1630" s="48">
        <f>'COG-M'!P1471</f>
        <v>0</v>
      </c>
    </row>
    <row r="1631" spans="1:4" ht="15.75" customHeight="1">
      <c r="C1631" s="33">
        <v>27</v>
      </c>
      <c r="D1631" s="48">
        <f>'COG-M'!P1472</f>
        <v>0</v>
      </c>
    </row>
    <row r="1632" spans="1:4" ht="15.75" customHeight="1">
      <c r="A1632" s="33">
        <v>397</v>
      </c>
      <c r="B1632" s="33" t="s">
        <v>1622</v>
      </c>
      <c r="D1632" s="48">
        <f>'COG-M'!P1473</f>
        <v>0</v>
      </c>
    </row>
    <row r="1633" spans="1:4" ht="15.75" customHeight="1">
      <c r="A1633" s="33">
        <v>398</v>
      </c>
      <c r="B1633" s="33" t="s">
        <v>1623</v>
      </c>
      <c r="C1633" s="33">
        <v>11</v>
      </c>
      <c r="D1633" s="48">
        <f>'COG-M'!P1474</f>
        <v>0</v>
      </c>
    </row>
    <row r="1634" spans="1:4" ht="15.75" customHeight="1">
      <c r="C1634" s="33">
        <v>12</v>
      </c>
      <c r="D1634" s="48">
        <f>'COG-M'!P1475</f>
        <v>0</v>
      </c>
    </row>
    <row r="1635" spans="1:4" ht="15.75" customHeight="1">
      <c r="C1635" s="33">
        <v>13</v>
      </c>
      <c r="D1635" s="48">
        <f>'COG-M'!P1476</f>
        <v>0</v>
      </c>
    </row>
    <row r="1636" spans="1:4" ht="15.75" customHeight="1">
      <c r="C1636" s="33">
        <v>14</v>
      </c>
      <c r="D1636" s="48">
        <f>'COG-M'!P1477</f>
        <v>0</v>
      </c>
    </row>
    <row r="1637" spans="1:4" ht="15.75" customHeight="1">
      <c r="C1637" s="33">
        <v>15</v>
      </c>
      <c r="D1637" s="48">
        <f>'COG-M'!P1478</f>
        <v>0</v>
      </c>
    </row>
    <row r="1638" spans="1:4" ht="15.75" customHeight="1">
      <c r="C1638" s="33">
        <v>16</v>
      </c>
      <c r="D1638" s="48">
        <f>'COG-M'!P1479</f>
        <v>0</v>
      </c>
    </row>
    <row r="1639" spans="1:4" ht="15.75" customHeight="1">
      <c r="C1639" s="33">
        <v>17</v>
      </c>
      <c r="D1639" s="48">
        <f>'COG-M'!P1480</f>
        <v>0</v>
      </c>
    </row>
    <row r="1640" spans="1:4" ht="15.75" customHeight="1">
      <c r="C1640" s="33">
        <v>25</v>
      </c>
      <c r="D1640" s="48">
        <f>'COG-M'!P1481</f>
        <v>0</v>
      </c>
    </row>
    <row r="1641" spans="1:4" ht="15.75" customHeight="1">
      <c r="C1641" s="33">
        <v>26</v>
      </c>
      <c r="D1641" s="48">
        <f>'COG-M'!P1482</f>
        <v>0</v>
      </c>
    </row>
    <row r="1642" spans="1:4" ht="15.75" customHeight="1">
      <c r="C1642" s="33">
        <v>27</v>
      </c>
      <c r="D1642" s="48">
        <f>'COG-M'!P1483</f>
        <v>0</v>
      </c>
    </row>
    <row r="1643" spans="1:4" ht="15.75" customHeight="1">
      <c r="A1643" s="33">
        <v>399</v>
      </c>
      <c r="B1643" s="33" t="s">
        <v>1624</v>
      </c>
      <c r="C1643" s="33">
        <v>11</v>
      </c>
      <c r="D1643" s="48">
        <f>'COG-M'!P1484</f>
        <v>0</v>
      </c>
    </row>
    <row r="1644" spans="1:4" ht="15.75" customHeight="1">
      <c r="C1644" s="33">
        <v>12</v>
      </c>
      <c r="D1644" s="48">
        <f>'COG-M'!P1485</f>
        <v>0</v>
      </c>
    </row>
    <row r="1645" spans="1:4" ht="15.75" customHeight="1">
      <c r="C1645" s="33">
        <v>13</v>
      </c>
      <c r="D1645" s="48">
        <f>'COG-M'!P1486</f>
        <v>0</v>
      </c>
    </row>
    <row r="1646" spans="1:4" ht="15.75" customHeight="1">
      <c r="C1646" s="33">
        <v>14</v>
      </c>
      <c r="D1646" s="48">
        <f>'COG-M'!P1487</f>
        <v>60000</v>
      </c>
    </row>
    <row r="1647" spans="1:4" ht="15.75" customHeight="1">
      <c r="C1647" s="33">
        <v>15</v>
      </c>
      <c r="D1647" s="48">
        <f>'COG-M'!P1488</f>
        <v>0</v>
      </c>
    </row>
    <row r="1648" spans="1:4" ht="15.75" customHeight="1">
      <c r="C1648" s="33">
        <v>16</v>
      </c>
      <c r="D1648" s="48">
        <f>'COG-M'!P1489</f>
        <v>0</v>
      </c>
    </row>
    <row r="1649" spans="1:4" ht="15.75" customHeight="1">
      <c r="C1649" s="33">
        <v>17</v>
      </c>
      <c r="D1649" s="48">
        <f>'COG-M'!P1490</f>
        <v>0</v>
      </c>
    </row>
    <row r="1650" spans="1:4" ht="15.75" customHeight="1">
      <c r="C1650" s="33">
        <v>25</v>
      </c>
      <c r="D1650" s="48">
        <f>'COG-M'!P1491</f>
        <v>0</v>
      </c>
    </row>
    <row r="1651" spans="1:4" ht="15.75" customHeight="1">
      <c r="C1651" s="33">
        <v>26</v>
      </c>
      <c r="D1651" s="48">
        <f>'COG-M'!P1492</f>
        <v>0</v>
      </c>
    </row>
    <row r="1652" spans="1:4" ht="15.75" customHeight="1">
      <c r="C1652" s="33">
        <v>27</v>
      </c>
      <c r="D1652" s="48">
        <f>'COG-M'!P1493</f>
        <v>0</v>
      </c>
    </row>
    <row r="1653" spans="1:4" ht="15.75" customHeight="1">
      <c r="A1653" s="33">
        <v>4000</v>
      </c>
      <c r="B1653" s="33" t="s">
        <v>1625</v>
      </c>
      <c r="D1653" s="48">
        <f>'COG-M'!P1494</f>
        <v>0</v>
      </c>
    </row>
    <row r="1654" spans="1:4" ht="15.75" customHeight="1">
      <c r="A1654" s="33">
        <v>4100</v>
      </c>
      <c r="B1654" s="33" t="s">
        <v>1626</v>
      </c>
      <c r="D1654" s="48">
        <f>'COG-M'!P1495</f>
        <v>0</v>
      </c>
    </row>
    <row r="1655" spans="1:4" ht="15.75" customHeight="1">
      <c r="A1655" s="33">
        <v>411</v>
      </c>
      <c r="B1655" s="33" t="s">
        <v>1627</v>
      </c>
      <c r="D1655" s="48">
        <f>'COG-M'!P1496</f>
        <v>0</v>
      </c>
    </row>
    <row r="1656" spans="1:4" ht="15.75" customHeight="1">
      <c r="A1656" s="33">
        <v>412</v>
      </c>
      <c r="B1656" s="33" t="s">
        <v>1628</v>
      </c>
      <c r="D1656" s="48">
        <f>'COG-M'!P1497</f>
        <v>0</v>
      </c>
    </row>
    <row r="1657" spans="1:4" ht="15.75" customHeight="1">
      <c r="A1657" s="33">
        <v>413</v>
      </c>
      <c r="B1657" s="33" t="s">
        <v>1629</v>
      </c>
      <c r="D1657" s="48">
        <f>'COG-M'!P1498</f>
        <v>0</v>
      </c>
    </row>
    <row r="1658" spans="1:4" ht="15.75" customHeight="1">
      <c r="A1658" s="33">
        <v>414</v>
      </c>
      <c r="B1658" s="33" t="s">
        <v>1630</v>
      </c>
      <c r="D1658" s="48">
        <f>'COG-M'!P1499</f>
        <v>0</v>
      </c>
    </row>
    <row r="1659" spans="1:4" ht="15.75" customHeight="1">
      <c r="A1659" s="33">
        <v>415</v>
      </c>
      <c r="B1659" s="33" t="s">
        <v>1631</v>
      </c>
      <c r="C1659" s="33">
        <v>11</v>
      </c>
      <c r="D1659" s="48">
        <f>'COG-M'!P1500</f>
        <v>0</v>
      </c>
    </row>
    <row r="1660" spans="1:4" ht="15.75" customHeight="1">
      <c r="C1660" s="33">
        <v>12</v>
      </c>
      <c r="D1660" s="48">
        <f>'COG-M'!P1501</f>
        <v>0</v>
      </c>
    </row>
    <row r="1661" spans="1:4" ht="15.75" customHeight="1">
      <c r="C1661" s="33">
        <v>13</v>
      </c>
      <c r="D1661" s="48">
        <f>'COG-M'!P1502</f>
        <v>0</v>
      </c>
    </row>
    <row r="1662" spans="1:4" ht="15.75" customHeight="1">
      <c r="C1662" s="33">
        <v>14</v>
      </c>
      <c r="D1662" s="48">
        <f>'COG-M'!P1503</f>
        <v>0</v>
      </c>
    </row>
    <row r="1663" spans="1:4" ht="15.75" customHeight="1">
      <c r="C1663" s="33">
        <v>15</v>
      </c>
      <c r="D1663" s="48">
        <f>'COG-M'!P1504</f>
        <v>0</v>
      </c>
    </row>
    <row r="1664" spans="1:4" ht="15.75" customHeight="1">
      <c r="C1664" s="33">
        <v>16</v>
      </c>
      <c r="D1664" s="48">
        <f>'COG-M'!P1505</f>
        <v>0</v>
      </c>
    </row>
    <row r="1665" spans="1:4" ht="15.75" customHeight="1">
      <c r="C1665" s="33">
        <v>17</v>
      </c>
      <c r="D1665" s="48">
        <f>'COG-M'!P1506</f>
        <v>0</v>
      </c>
    </row>
    <row r="1666" spans="1:4" ht="15.75" customHeight="1">
      <c r="C1666" s="33">
        <v>25</v>
      </c>
      <c r="D1666" s="48">
        <f>'COG-M'!P1507</f>
        <v>0</v>
      </c>
    </row>
    <row r="1667" spans="1:4" ht="15.75" customHeight="1">
      <c r="C1667" s="33">
        <v>26</v>
      </c>
      <c r="D1667" s="48">
        <f>'COG-M'!P1508</f>
        <v>0</v>
      </c>
    </row>
    <row r="1668" spans="1:4" ht="15.75" customHeight="1">
      <c r="C1668" s="33">
        <v>27</v>
      </c>
      <c r="D1668" s="48">
        <f>'COG-M'!P1509</f>
        <v>0</v>
      </c>
    </row>
    <row r="1669" spans="1:4" ht="15.75" customHeight="1">
      <c r="A1669" s="33">
        <v>416</v>
      </c>
      <c r="B1669" s="33" t="s">
        <v>1632</v>
      </c>
      <c r="D1669" s="48">
        <f>'COG-M'!P1510</f>
        <v>0</v>
      </c>
    </row>
    <row r="1670" spans="1:4" ht="15.75" customHeight="1">
      <c r="A1670" s="33">
        <v>417</v>
      </c>
      <c r="B1670" s="33" t="s">
        <v>1633</v>
      </c>
      <c r="C1670" s="33">
        <v>11</v>
      </c>
      <c r="D1670" s="48">
        <f>'COG-M'!P1511</f>
        <v>0</v>
      </c>
    </row>
    <row r="1671" spans="1:4" ht="15.75" customHeight="1">
      <c r="C1671" s="33">
        <v>12</v>
      </c>
      <c r="D1671" s="48">
        <f>'COG-M'!P1512</f>
        <v>0</v>
      </c>
    </row>
    <row r="1672" spans="1:4" ht="15.75" customHeight="1">
      <c r="C1672" s="33">
        <v>13</v>
      </c>
      <c r="D1672" s="48">
        <f>'COG-M'!P1513</f>
        <v>0</v>
      </c>
    </row>
    <row r="1673" spans="1:4" ht="15.75" customHeight="1">
      <c r="C1673" s="33">
        <v>14</v>
      </c>
      <c r="D1673" s="48">
        <f>'COG-M'!P1514</f>
        <v>0</v>
      </c>
    </row>
    <row r="1674" spans="1:4" ht="15.75" customHeight="1">
      <c r="C1674" s="33">
        <v>15</v>
      </c>
      <c r="D1674" s="48">
        <f>'COG-M'!P1515</f>
        <v>0</v>
      </c>
    </row>
    <row r="1675" spans="1:4" ht="15.75" customHeight="1">
      <c r="C1675" s="33">
        <v>16</v>
      </c>
      <c r="D1675" s="48">
        <f>'COG-M'!P1516</f>
        <v>0</v>
      </c>
    </row>
    <row r="1676" spans="1:4" ht="15.75" customHeight="1">
      <c r="C1676" s="33">
        <v>17</v>
      </c>
      <c r="D1676" s="48">
        <f>'COG-M'!P1517</f>
        <v>0</v>
      </c>
    </row>
    <row r="1677" spans="1:4" ht="15.75" customHeight="1">
      <c r="C1677" s="33">
        <v>25</v>
      </c>
      <c r="D1677" s="48">
        <f>'COG-M'!P1518</f>
        <v>0</v>
      </c>
    </row>
    <row r="1678" spans="1:4" ht="15.75" customHeight="1">
      <c r="C1678" s="33">
        <v>26</v>
      </c>
      <c r="D1678" s="48">
        <f>'COG-M'!P1519</f>
        <v>0</v>
      </c>
    </row>
    <row r="1679" spans="1:4" ht="15.75" customHeight="1">
      <c r="C1679" s="33">
        <v>27</v>
      </c>
      <c r="D1679" s="48">
        <f>'COG-M'!P1520</f>
        <v>0</v>
      </c>
    </row>
    <row r="1680" spans="1:4" ht="15.75" customHeight="1">
      <c r="A1680" s="33">
        <v>418</v>
      </c>
      <c r="B1680" s="33" t="s">
        <v>1634</v>
      </c>
      <c r="D1680" s="48">
        <f>'COG-M'!P1521</f>
        <v>0</v>
      </c>
    </row>
    <row r="1681" spans="1:4" ht="15.75" customHeight="1">
      <c r="A1681" s="33">
        <v>419</v>
      </c>
      <c r="B1681" s="33" t="s">
        <v>1635</v>
      </c>
      <c r="D1681" s="48">
        <f>'COG-M'!P1522</f>
        <v>0</v>
      </c>
    </row>
    <row r="1682" spans="1:4" ht="15.75" customHeight="1">
      <c r="A1682" s="33">
        <v>4200</v>
      </c>
      <c r="B1682" s="33" t="s">
        <v>1636</v>
      </c>
      <c r="D1682" s="48">
        <f>'COG-M'!P1523</f>
        <v>0</v>
      </c>
    </row>
    <row r="1683" spans="1:4" ht="15.75" customHeight="1">
      <c r="A1683" s="33">
        <v>421</v>
      </c>
      <c r="B1683" s="33" t="s">
        <v>1637</v>
      </c>
      <c r="C1683" s="33">
        <v>11</v>
      </c>
      <c r="D1683" s="48">
        <f>'COG-M'!P1524</f>
        <v>0</v>
      </c>
    </row>
    <row r="1684" spans="1:4" ht="15.75" customHeight="1">
      <c r="C1684" s="33">
        <v>12</v>
      </c>
      <c r="D1684" s="48">
        <f>'COG-M'!P1525</f>
        <v>0</v>
      </c>
    </row>
    <row r="1685" spans="1:4" ht="15.75" customHeight="1">
      <c r="C1685" s="33">
        <v>13</v>
      </c>
      <c r="D1685" s="48">
        <f>'COG-M'!P1526</f>
        <v>0</v>
      </c>
    </row>
    <row r="1686" spans="1:4" ht="15.75" customHeight="1">
      <c r="C1686" s="33">
        <v>14</v>
      </c>
      <c r="D1686" s="48">
        <f>'COG-M'!P1527</f>
        <v>0</v>
      </c>
    </row>
    <row r="1687" spans="1:4" ht="15.75" customHeight="1">
      <c r="C1687" s="33">
        <v>15</v>
      </c>
      <c r="D1687" s="48">
        <f>'COG-M'!P1528</f>
        <v>0</v>
      </c>
    </row>
    <row r="1688" spans="1:4" ht="15.75" customHeight="1">
      <c r="C1688" s="33">
        <v>16</v>
      </c>
      <c r="D1688" s="48">
        <f>'COG-M'!P1529</f>
        <v>0</v>
      </c>
    </row>
    <row r="1689" spans="1:4" ht="15.75" customHeight="1">
      <c r="C1689" s="33">
        <v>17</v>
      </c>
      <c r="D1689" s="48">
        <f>'COG-M'!P1530</f>
        <v>0</v>
      </c>
    </row>
    <row r="1690" spans="1:4" ht="15.75" customHeight="1">
      <c r="C1690" s="33">
        <v>25</v>
      </c>
      <c r="D1690" s="48">
        <f>'COG-M'!P1531</f>
        <v>0</v>
      </c>
    </row>
    <row r="1691" spans="1:4" ht="15.75" customHeight="1">
      <c r="C1691" s="33">
        <v>26</v>
      </c>
      <c r="D1691" s="48">
        <f>'COG-M'!P1532</f>
        <v>0</v>
      </c>
    </row>
    <row r="1692" spans="1:4" ht="15.75" customHeight="1">
      <c r="C1692" s="33">
        <v>27</v>
      </c>
      <c r="D1692" s="48">
        <f>'COG-M'!P1533</f>
        <v>0</v>
      </c>
    </row>
    <row r="1693" spans="1:4" ht="15.75" customHeight="1">
      <c r="A1693" s="33">
        <v>422</v>
      </c>
      <c r="B1693" s="33" t="s">
        <v>1638</v>
      </c>
      <c r="D1693" s="48">
        <f>'COG-M'!P1534</f>
        <v>0</v>
      </c>
    </row>
    <row r="1694" spans="1:4" ht="15.75" customHeight="1">
      <c r="A1694" s="33">
        <v>423</v>
      </c>
      <c r="B1694" s="33" t="s">
        <v>1639</v>
      </c>
      <c r="D1694" s="48">
        <f>'COG-M'!P1535</f>
        <v>0</v>
      </c>
    </row>
    <row r="1695" spans="1:4" ht="15.75" customHeight="1">
      <c r="A1695" s="33">
        <v>424</v>
      </c>
      <c r="B1695" s="33" t="s">
        <v>1640</v>
      </c>
      <c r="D1695" s="48">
        <f>'COG-M'!P1536</f>
        <v>0</v>
      </c>
    </row>
    <row r="1696" spans="1:4" ht="15.75" customHeight="1">
      <c r="A1696" s="33">
        <v>425</v>
      </c>
      <c r="B1696" s="33" t="s">
        <v>1641</v>
      </c>
      <c r="D1696" s="48">
        <f>'COG-M'!P1537</f>
        <v>0</v>
      </c>
    </row>
    <row r="1697" spans="1:4" ht="15.75" customHeight="1">
      <c r="A1697" s="33">
        <v>4300</v>
      </c>
      <c r="B1697" s="33" t="s">
        <v>1642</v>
      </c>
      <c r="D1697" s="48">
        <f>'COG-M'!P1538</f>
        <v>0</v>
      </c>
    </row>
    <row r="1698" spans="1:4" ht="15.75" customHeight="1">
      <c r="A1698" s="33">
        <v>431</v>
      </c>
      <c r="B1698" s="33" t="s">
        <v>1643</v>
      </c>
      <c r="C1698" s="33">
        <v>11</v>
      </c>
      <c r="D1698" s="48">
        <f>'COG-M'!P1539</f>
        <v>0</v>
      </c>
    </row>
    <row r="1699" spans="1:4" ht="15.75" customHeight="1">
      <c r="C1699" s="33">
        <v>12</v>
      </c>
      <c r="D1699" s="48">
        <f>'COG-M'!P1540</f>
        <v>0</v>
      </c>
    </row>
    <row r="1700" spans="1:4" ht="15.75" customHeight="1">
      <c r="C1700" s="33">
        <v>13</v>
      </c>
      <c r="D1700" s="48">
        <f>'COG-M'!P1541</f>
        <v>0</v>
      </c>
    </row>
    <row r="1701" spans="1:4" ht="15.75" customHeight="1">
      <c r="C1701" s="33">
        <v>14</v>
      </c>
      <c r="D1701" s="48">
        <f>'COG-M'!P1542</f>
        <v>0</v>
      </c>
    </row>
    <row r="1702" spans="1:4" ht="15.75" customHeight="1">
      <c r="C1702" s="33">
        <v>15</v>
      </c>
      <c r="D1702" s="48">
        <f>'COG-M'!P1543</f>
        <v>0</v>
      </c>
    </row>
    <row r="1703" spans="1:4" ht="15.75" customHeight="1">
      <c r="C1703" s="33">
        <v>16</v>
      </c>
      <c r="D1703" s="48">
        <f>'COG-M'!P1544</f>
        <v>0</v>
      </c>
    </row>
    <row r="1704" spans="1:4" ht="15.75" customHeight="1">
      <c r="C1704" s="33">
        <v>17</v>
      </c>
      <c r="D1704" s="48">
        <f>'COG-M'!P1545</f>
        <v>0</v>
      </c>
    </row>
    <row r="1705" spans="1:4" ht="15.75" customHeight="1">
      <c r="C1705" s="33">
        <v>25</v>
      </c>
      <c r="D1705" s="48">
        <f>'COG-M'!P1546</f>
        <v>0</v>
      </c>
    </row>
    <row r="1706" spans="1:4" ht="15.75" customHeight="1">
      <c r="C1706" s="33">
        <v>26</v>
      </c>
      <c r="D1706" s="48">
        <f>'COG-M'!P1547</f>
        <v>0</v>
      </c>
    </row>
    <row r="1707" spans="1:4" ht="15.75" customHeight="1">
      <c r="C1707" s="33">
        <v>27</v>
      </c>
      <c r="D1707" s="48">
        <f>'COG-M'!P1548</f>
        <v>0</v>
      </c>
    </row>
    <row r="1708" spans="1:4" ht="15.75" customHeight="1">
      <c r="A1708" s="33">
        <v>432</v>
      </c>
      <c r="B1708" s="33" t="s">
        <v>1644</v>
      </c>
      <c r="C1708" s="33">
        <v>11</v>
      </c>
      <c r="D1708" s="48">
        <f>'COG-M'!P1549</f>
        <v>0</v>
      </c>
    </row>
    <row r="1709" spans="1:4" ht="15.75" customHeight="1">
      <c r="C1709" s="33">
        <v>12</v>
      </c>
      <c r="D1709" s="48">
        <f>'COG-M'!P1550</f>
        <v>0</v>
      </c>
    </row>
    <row r="1710" spans="1:4" ht="15.75" customHeight="1">
      <c r="C1710" s="33">
        <v>13</v>
      </c>
      <c r="D1710" s="48">
        <f>'COG-M'!P1551</f>
        <v>0</v>
      </c>
    </row>
    <row r="1711" spans="1:4" ht="15.75" customHeight="1">
      <c r="C1711" s="33">
        <v>14</v>
      </c>
      <c r="D1711" s="48">
        <f>'COG-M'!P1552</f>
        <v>0</v>
      </c>
    </row>
    <row r="1712" spans="1:4" ht="15.75" customHeight="1">
      <c r="C1712" s="33">
        <v>15</v>
      </c>
      <c r="D1712" s="48">
        <f>'COG-M'!P1553</f>
        <v>0</v>
      </c>
    </row>
    <row r="1713" spans="1:4" ht="15.75" customHeight="1">
      <c r="C1713" s="33">
        <v>16</v>
      </c>
      <c r="D1713" s="48">
        <f>'COG-M'!P1554</f>
        <v>0</v>
      </c>
    </row>
    <row r="1714" spans="1:4" ht="15.75" customHeight="1">
      <c r="C1714" s="33">
        <v>17</v>
      </c>
      <c r="D1714" s="48">
        <f>'COG-M'!P1555</f>
        <v>0</v>
      </c>
    </row>
    <row r="1715" spans="1:4" ht="15.75" customHeight="1">
      <c r="C1715" s="33">
        <v>25</v>
      </c>
      <c r="D1715" s="48">
        <f>'COG-M'!P1556</f>
        <v>0</v>
      </c>
    </row>
    <row r="1716" spans="1:4" ht="15.75" customHeight="1">
      <c r="C1716" s="33">
        <v>26</v>
      </c>
      <c r="D1716" s="48">
        <f>'COG-M'!P1557</f>
        <v>0</v>
      </c>
    </row>
    <row r="1717" spans="1:4" ht="15.75" customHeight="1">
      <c r="C1717" s="33">
        <v>27</v>
      </c>
      <c r="D1717" s="48">
        <f>'COG-M'!P1558</f>
        <v>0</v>
      </c>
    </row>
    <row r="1718" spans="1:4" ht="15.75" customHeight="1">
      <c r="A1718" s="33">
        <v>433</v>
      </c>
      <c r="B1718" s="33" t="s">
        <v>1645</v>
      </c>
      <c r="C1718" s="33">
        <v>11</v>
      </c>
      <c r="D1718" s="48">
        <f>'COG-M'!P1559</f>
        <v>0</v>
      </c>
    </row>
    <row r="1719" spans="1:4" ht="15.75" customHeight="1">
      <c r="C1719" s="33">
        <v>12</v>
      </c>
      <c r="D1719" s="48">
        <f>'COG-M'!P1560</f>
        <v>0</v>
      </c>
    </row>
    <row r="1720" spans="1:4" ht="15.75" customHeight="1">
      <c r="C1720" s="33">
        <v>13</v>
      </c>
      <c r="D1720" s="48">
        <f>'COG-M'!P1561</f>
        <v>0</v>
      </c>
    </row>
    <row r="1721" spans="1:4" ht="15.75" customHeight="1">
      <c r="C1721" s="33">
        <v>14</v>
      </c>
      <c r="D1721" s="48">
        <f>'COG-M'!P1562</f>
        <v>0</v>
      </c>
    </row>
    <row r="1722" spans="1:4" ht="15.75" customHeight="1">
      <c r="C1722" s="33">
        <v>15</v>
      </c>
      <c r="D1722" s="48">
        <f>'COG-M'!P1563</f>
        <v>0</v>
      </c>
    </row>
    <row r="1723" spans="1:4" ht="15.75" customHeight="1">
      <c r="C1723" s="33">
        <v>16</v>
      </c>
      <c r="D1723" s="48">
        <f>'COG-M'!P1564</f>
        <v>0</v>
      </c>
    </row>
    <row r="1724" spans="1:4" ht="15.75" customHeight="1">
      <c r="C1724" s="33">
        <v>17</v>
      </c>
      <c r="D1724" s="48">
        <f>'COG-M'!P1565</f>
        <v>0</v>
      </c>
    </row>
    <row r="1725" spans="1:4" ht="15.75" customHeight="1">
      <c r="C1725" s="33">
        <v>25</v>
      </c>
      <c r="D1725" s="48">
        <f>'COG-M'!P1566</f>
        <v>0</v>
      </c>
    </row>
    <row r="1726" spans="1:4" ht="15.75" customHeight="1">
      <c r="C1726" s="33">
        <v>26</v>
      </c>
      <c r="D1726" s="48">
        <f>'COG-M'!P1567</f>
        <v>0</v>
      </c>
    </row>
    <row r="1727" spans="1:4" ht="15.75" customHeight="1">
      <c r="C1727" s="33">
        <v>27</v>
      </c>
      <c r="D1727" s="48">
        <f>'COG-M'!P1568</f>
        <v>0</v>
      </c>
    </row>
    <row r="1728" spans="1:4" ht="15.75" customHeight="1">
      <c r="A1728" s="33">
        <v>434</v>
      </c>
      <c r="B1728" s="33" t="s">
        <v>1646</v>
      </c>
      <c r="C1728" s="33">
        <v>11</v>
      </c>
      <c r="D1728" s="48">
        <f>'COG-M'!P1569</f>
        <v>0</v>
      </c>
    </row>
    <row r="1729" spans="1:4" ht="15.75" customHeight="1">
      <c r="C1729" s="33">
        <v>12</v>
      </c>
      <c r="D1729" s="48">
        <f>'COG-M'!P1570</f>
        <v>0</v>
      </c>
    </row>
    <row r="1730" spans="1:4" ht="15.75" customHeight="1">
      <c r="C1730" s="33">
        <v>13</v>
      </c>
      <c r="D1730" s="48">
        <f>'COG-M'!P1571</f>
        <v>0</v>
      </c>
    </row>
    <row r="1731" spans="1:4" ht="15.75" customHeight="1">
      <c r="C1731" s="33">
        <v>14</v>
      </c>
      <c r="D1731" s="48">
        <f>'COG-M'!P1572</f>
        <v>0</v>
      </c>
    </row>
    <row r="1732" spans="1:4" ht="15.75" customHeight="1">
      <c r="C1732" s="33">
        <v>15</v>
      </c>
      <c r="D1732" s="48">
        <f>'COG-M'!P1573</f>
        <v>0</v>
      </c>
    </row>
    <row r="1733" spans="1:4" ht="15.75" customHeight="1">
      <c r="C1733" s="33">
        <v>16</v>
      </c>
      <c r="D1733" s="48">
        <f>'COG-M'!P1574</f>
        <v>0</v>
      </c>
    </row>
    <row r="1734" spans="1:4" ht="15.75" customHeight="1">
      <c r="C1734" s="33">
        <v>17</v>
      </c>
      <c r="D1734" s="48">
        <f>'COG-M'!P1575</f>
        <v>0</v>
      </c>
    </row>
    <row r="1735" spans="1:4" ht="15.75" customHeight="1">
      <c r="C1735" s="33">
        <v>25</v>
      </c>
      <c r="D1735" s="48">
        <f>'COG-M'!P1576</f>
        <v>0</v>
      </c>
    </row>
    <row r="1736" spans="1:4" ht="15.75" customHeight="1">
      <c r="C1736" s="33">
        <v>26</v>
      </c>
      <c r="D1736" s="48">
        <f>'COG-M'!P1577</f>
        <v>0</v>
      </c>
    </row>
    <row r="1737" spans="1:4" ht="15.75" customHeight="1">
      <c r="C1737" s="33">
        <v>27</v>
      </c>
      <c r="D1737" s="48">
        <f>'COG-M'!P1578</f>
        <v>0</v>
      </c>
    </row>
    <row r="1738" spans="1:4" ht="15.75" customHeight="1">
      <c r="A1738" s="33">
        <v>435</v>
      </c>
      <c r="B1738" s="33" t="s">
        <v>1647</v>
      </c>
      <c r="C1738" s="33">
        <v>11</v>
      </c>
      <c r="D1738" s="48">
        <f>'COG-M'!P1579</f>
        <v>0</v>
      </c>
    </row>
    <row r="1739" spans="1:4" ht="15.75" customHeight="1">
      <c r="C1739" s="33">
        <v>12</v>
      </c>
      <c r="D1739" s="48">
        <f>'COG-M'!P1580</f>
        <v>0</v>
      </c>
    </row>
    <row r="1740" spans="1:4" ht="15.75" customHeight="1">
      <c r="C1740" s="33">
        <v>13</v>
      </c>
      <c r="D1740" s="48">
        <f>'COG-M'!P1581</f>
        <v>0</v>
      </c>
    </row>
    <row r="1741" spans="1:4" ht="15.75" customHeight="1">
      <c r="C1741" s="33">
        <v>14</v>
      </c>
      <c r="D1741" s="48">
        <f>'COG-M'!P1582</f>
        <v>0</v>
      </c>
    </row>
    <row r="1742" spans="1:4" ht="15.75" customHeight="1">
      <c r="C1742" s="33">
        <v>15</v>
      </c>
      <c r="D1742" s="48">
        <f>'COG-M'!P1583</f>
        <v>0</v>
      </c>
    </row>
    <row r="1743" spans="1:4" ht="15.75" customHeight="1">
      <c r="C1743" s="33">
        <v>16</v>
      </c>
      <c r="D1743" s="48">
        <f>'COG-M'!P1584</f>
        <v>0</v>
      </c>
    </row>
    <row r="1744" spans="1:4" ht="15.75" customHeight="1">
      <c r="C1744" s="33">
        <v>17</v>
      </c>
      <c r="D1744" s="48">
        <f>'COG-M'!P1585</f>
        <v>0</v>
      </c>
    </row>
    <row r="1745" spans="1:4" ht="15.75" customHeight="1">
      <c r="C1745" s="33">
        <v>25</v>
      </c>
      <c r="D1745" s="48">
        <f>'COG-M'!P1586</f>
        <v>0</v>
      </c>
    </row>
    <row r="1746" spans="1:4" ht="15.75" customHeight="1">
      <c r="C1746" s="33">
        <v>26</v>
      </c>
      <c r="D1746" s="48">
        <f>'COG-M'!P1587</f>
        <v>0</v>
      </c>
    </row>
    <row r="1747" spans="1:4" ht="15.75" customHeight="1">
      <c r="C1747" s="33">
        <v>27</v>
      </c>
      <c r="D1747" s="48">
        <f>'COG-M'!P1588</f>
        <v>0</v>
      </c>
    </row>
    <row r="1748" spans="1:4" ht="15.75" customHeight="1">
      <c r="A1748" s="33">
        <v>436</v>
      </c>
      <c r="B1748" s="33" t="s">
        <v>1648</v>
      </c>
      <c r="C1748" s="33">
        <v>11</v>
      </c>
      <c r="D1748" s="48">
        <f>'COG-M'!P1589</f>
        <v>0</v>
      </c>
    </row>
    <row r="1749" spans="1:4" ht="15.75" customHeight="1">
      <c r="C1749" s="33">
        <v>12</v>
      </c>
      <c r="D1749" s="48">
        <f>'COG-M'!P1590</f>
        <v>0</v>
      </c>
    </row>
    <row r="1750" spans="1:4" ht="15.75" customHeight="1">
      <c r="C1750" s="33">
        <v>13</v>
      </c>
      <c r="D1750" s="48">
        <f>'COG-M'!P1591</f>
        <v>0</v>
      </c>
    </row>
    <row r="1751" spans="1:4" ht="15.75" customHeight="1">
      <c r="C1751" s="33">
        <v>14</v>
      </c>
      <c r="D1751" s="48">
        <f>'COG-M'!P1592</f>
        <v>0</v>
      </c>
    </row>
    <row r="1752" spans="1:4" ht="15.75" customHeight="1">
      <c r="C1752" s="33">
        <v>15</v>
      </c>
      <c r="D1752" s="48">
        <f>'COG-M'!P1593</f>
        <v>0</v>
      </c>
    </row>
    <row r="1753" spans="1:4" ht="15.75" customHeight="1">
      <c r="C1753" s="33">
        <v>16</v>
      </c>
      <c r="D1753" s="48">
        <f>'COG-M'!P1594</f>
        <v>0</v>
      </c>
    </row>
    <row r="1754" spans="1:4" ht="15.75" customHeight="1">
      <c r="C1754" s="33">
        <v>17</v>
      </c>
      <c r="D1754" s="48">
        <f>'COG-M'!P1595</f>
        <v>0</v>
      </c>
    </row>
    <row r="1755" spans="1:4" ht="15.75" customHeight="1">
      <c r="C1755" s="33">
        <v>25</v>
      </c>
      <c r="D1755" s="48">
        <f>'COG-M'!P1596</f>
        <v>0</v>
      </c>
    </row>
    <row r="1756" spans="1:4" ht="15.75" customHeight="1">
      <c r="C1756" s="33">
        <v>26</v>
      </c>
      <c r="D1756" s="48">
        <f>'COG-M'!P1597</f>
        <v>0</v>
      </c>
    </row>
    <row r="1757" spans="1:4" ht="15.75" customHeight="1">
      <c r="C1757" s="33">
        <v>27</v>
      </c>
      <c r="D1757" s="48">
        <f>'COG-M'!P1598</f>
        <v>0</v>
      </c>
    </row>
    <row r="1758" spans="1:4" ht="15.75" customHeight="1">
      <c r="A1758" s="33">
        <v>437</v>
      </c>
      <c r="B1758" s="33" t="s">
        <v>1649</v>
      </c>
      <c r="C1758" s="33">
        <v>11</v>
      </c>
      <c r="D1758" s="48">
        <f>'COG-M'!P1599</f>
        <v>0</v>
      </c>
    </row>
    <row r="1759" spans="1:4" ht="15.75" customHeight="1">
      <c r="C1759" s="33">
        <v>12</v>
      </c>
      <c r="D1759" s="48">
        <f>'COG-M'!P1600</f>
        <v>0</v>
      </c>
    </row>
    <row r="1760" spans="1:4" ht="15.75" customHeight="1">
      <c r="C1760" s="33">
        <v>13</v>
      </c>
      <c r="D1760" s="48">
        <f>'COG-M'!P1601</f>
        <v>0</v>
      </c>
    </row>
    <row r="1761" spans="1:4" ht="15.75" customHeight="1">
      <c r="C1761" s="33">
        <v>14</v>
      </c>
      <c r="D1761" s="48">
        <f>'COG-M'!P1602</f>
        <v>0</v>
      </c>
    </row>
    <row r="1762" spans="1:4" ht="15.75" customHeight="1">
      <c r="C1762" s="33">
        <v>15</v>
      </c>
      <c r="D1762" s="48">
        <f>'COG-M'!P1603</f>
        <v>0</v>
      </c>
    </row>
    <row r="1763" spans="1:4" ht="15.75" customHeight="1">
      <c r="C1763" s="33">
        <v>16</v>
      </c>
      <c r="D1763" s="48">
        <f>'COG-M'!P1604</f>
        <v>0</v>
      </c>
    </row>
    <row r="1764" spans="1:4" ht="15.75" customHeight="1">
      <c r="C1764" s="33">
        <v>17</v>
      </c>
      <c r="D1764" s="48">
        <f>'COG-M'!P1605</f>
        <v>0</v>
      </c>
    </row>
    <row r="1765" spans="1:4" ht="15.75" customHeight="1">
      <c r="C1765" s="33">
        <v>25</v>
      </c>
      <c r="D1765" s="48">
        <f>'COG-M'!P1606</f>
        <v>0</v>
      </c>
    </row>
    <row r="1766" spans="1:4" ht="15.75" customHeight="1">
      <c r="C1766" s="33">
        <v>26</v>
      </c>
      <c r="D1766" s="48">
        <f>'COG-M'!P1607</f>
        <v>0</v>
      </c>
    </row>
    <row r="1767" spans="1:4" ht="15.75" customHeight="1">
      <c r="C1767" s="33">
        <v>27</v>
      </c>
      <c r="D1767" s="48">
        <f>'COG-M'!P1608</f>
        <v>0</v>
      </c>
    </row>
    <row r="1768" spans="1:4" ht="15.75" customHeight="1">
      <c r="A1768" s="33">
        <v>438</v>
      </c>
      <c r="B1768" s="33" t="s">
        <v>1650</v>
      </c>
      <c r="D1768" s="48">
        <f>'COG-M'!P1609</f>
        <v>0</v>
      </c>
    </row>
    <row r="1769" spans="1:4" ht="15.75" customHeight="1">
      <c r="A1769" s="33">
        <v>439</v>
      </c>
      <c r="B1769" s="33" t="s">
        <v>1651</v>
      </c>
      <c r="C1769" s="33">
        <v>11</v>
      </c>
      <c r="D1769" s="48">
        <f>'COG-M'!P1610</f>
        <v>0</v>
      </c>
    </row>
    <row r="1770" spans="1:4" ht="15.75" customHeight="1">
      <c r="C1770" s="33">
        <v>12</v>
      </c>
      <c r="D1770" s="48">
        <f>'COG-M'!P1611</f>
        <v>0</v>
      </c>
    </row>
    <row r="1771" spans="1:4" ht="15.75" customHeight="1">
      <c r="C1771" s="33">
        <v>13</v>
      </c>
      <c r="D1771" s="48">
        <f>'COG-M'!P1612</f>
        <v>0</v>
      </c>
    </row>
    <row r="1772" spans="1:4" ht="15.75" customHeight="1">
      <c r="C1772" s="33">
        <v>14</v>
      </c>
      <c r="D1772" s="48">
        <f>'COG-M'!P1613</f>
        <v>0</v>
      </c>
    </row>
    <row r="1773" spans="1:4" ht="15.75" customHeight="1">
      <c r="C1773" s="33">
        <v>15</v>
      </c>
      <c r="D1773" s="48">
        <f>'COG-M'!P1614</f>
        <v>0</v>
      </c>
    </row>
    <row r="1774" spans="1:4" ht="15.75" customHeight="1">
      <c r="C1774" s="33">
        <v>16</v>
      </c>
      <c r="D1774" s="48">
        <f>'COG-M'!P1615</f>
        <v>0</v>
      </c>
    </row>
    <row r="1775" spans="1:4" ht="15.75" customHeight="1">
      <c r="C1775" s="33">
        <v>17</v>
      </c>
      <c r="D1775" s="48">
        <f>'COG-M'!P1616</f>
        <v>0</v>
      </c>
    </row>
    <row r="1776" spans="1:4" ht="15.75" customHeight="1">
      <c r="C1776" s="33">
        <v>25</v>
      </c>
      <c r="D1776" s="48">
        <f>'COG-M'!P1617</f>
        <v>0</v>
      </c>
    </row>
    <row r="1777" spans="1:4" ht="15.75" customHeight="1">
      <c r="C1777" s="33">
        <v>26</v>
      </c>
      <c r="D1777" s="48">
        <f>'COG-M'!P1618</f>
        <v>0</v>
      </c>
    </row>
    <row r="1778" spans="1:4" ht="15.75" customHeight="1">
      <c r="C1778" s="33">
        <v>27</v>
      </c>
      <c r="D1778" s="48">
        <f>'COG-M'!P1619</f>
        <v>0</v>
      </c>
    </row>
    <row r="1779" spans="1:4" ht="15.75" customHeight="1">
      <c r="A1779" s="33">
        <v>4400</v>
      </c>
      <c r="B1779" s="33" t="s">
        <v>1652</v>
      </c>
      <c r="D1779" s="48">
        <f>'COG-M'!P1620</f>
        <v>0</v>
      </c>
    </row>
    <row r="1780" spans="1:4" ht="15.75" customHeight="1">
      <c r="A1780" s="33">
        <v>441</v>
      </c>
      <c r="B1780" s="33" t="s">
        <v>1653</v>
      </c>
      <c r="C1780" s="33">
        <v>11</v>
      </c>
      <c r="D1780" s="48">
        <f>'COG-M'!P1621</f>
        <v>0</v>
      </c>
    </row>
    <row r="1781" spans="1:4" ht="15.75" customHeight="1">
      <c r="C1781" s="33">
        <v>12</v>
      </c>
      <c r="D1781" s="48">
        <f>'COG-M'!P1622</f>
        <v>0</v>
      </c>
    </row>
    <row r="1782" spans="1:4" ht="15.75" customHeight="1">
      <c r="C1782" s="33">
        <v>13</v>
      </c>
      <c r="D1782" s="48">
        <f>'COG-M'!P1623</f>
        <v>0</v>
      </c>
    </row>
    <row r="1783" spans="1:4" ht="15.75" customHeight="1">
      <c r="C1783" s="33">
        <v>14</v>
      </c>
      <c r="D1783" s="48">
        <f>'COG-M'!P1624</f>
        <v>0</v>
      </c>
    </row>
    <row r="1784" spans="1:4" ht="15.75" customHeight="1">
      <c r="C1784" s="33">
        <v>15</v>
      </c>
      <c r="D1784" s="48">
        <f>'COG-M'!P1625</f>
        <v>0</v>
      </c>
    </row>
    <row r="1785" spans="1:4" ht="15.75" customHeight="1">
      <c r="C1785" s="33">
        <v>16</v>
      </c>
      <c r="D1785" s="48">
        <f>'COG-M'!P1626</f>
        <v>0</v>
      </c>
    </row>
    <row r="1786" spans="1:4" ht="15.75" customHeight="1">
      <c r="C1786" s="33">
        <v>17</v>
      </c>
      <c r="D1786" s="48">
        <f>'COG-M'!P1627</f>
        <v>0</v>
      </c>
    </row>
    <row r="1787" spans="1:4" ht="15.75" customHeight="1">
      <c r="C1787" s="33">
        <v>25</v>
      </c>
      <c r="D1787" s="48">
        <f>'COG-M'!P1628</f>
        <v>0</v>
      </c>
    </row>
    <row r="1788" spans="1:4" ht="15.75" customHeight="1">
      <c r="C1788" s="33">
        <v>26</v>
      </c>
      <c r="D1788" s="48">
        <f>'COG-M'!P1629</f>
        <v>0</v>
      </c>
    </row>
    <row r="1789" spans="1:4" ht="15.75" customHeight="1">
      <c r="C1789" s="33">
        <v>27</v>
      </c>
      <c r="D1789" s="48">
        <f>'COG-M'!P1630</f>
        <v>0</v>
      </c>
    </row>
    <row r="1790" spans="1:4" ht="15.75" customHeight="1">
      <c r="A1790" s="33">
        <v>442</v>
      </c>
      <c r="B1790" s="33" t="s">
        <v>1654</v>
      </c>
      <c r="C1790" s="33">
        <v>11</v>
      </c>
      <c r="D1790" s="48">
        <f>'COG-M'!P1631</f>
        <v>0</v>
      </c>
    </row>
    <row r="1791" spans="1:4" ht="15.75" customHeight="1">
      <c r="C1791" s="33">
        <v>12</v>
      </c>
      <c r="D1791" s="48">
        <f>'COG-M'!P1632</f>
        <v>0</v>
      </c>
    </row>
    <row r="1792" spans="1:4" ht="15.75" customHeight="1">
      <c r="C1792" s="33">
        <v>13</v>
      </c>
      <c r="D1792" s="48">
        <f>'COG-M'!P1633</f>
        <v>0</v>
      </c>
    </row>
    <row r="1793" spans="1:4" ht="15.75" customHeight="1">
      <c r="C1793" s="33">
        <v>14</v>
      </c>
      <c r="D1793" s="48">
        <f>'COG-M'!P1634</f>
        <v>0</v>
      </c>
    </row>
    <row r="1794" spans="1:4" ht="15.75" customHeight="1">
      <c r="C1794" s="33">
        <v>15</v>
      </c>
      <c r="D1794" s="48">
        <f>'COG-M'!P1635</f>
        <v>0</v>
      </c>
    </row>
    <row r="1795" spans="1:4" ht="15.75" customHeight="1">
      <c r="C1795" s="33">
        <v>16</v>
      </c>
      <c r="D1795" s="48">
        <f>'COG-M'!P1636</f>
        <v>0</v>
      </c>
    </row>
    <row r="1796" spans="1:4" ht="15.75" customHeight="1">
      <c r="C1796" s="33">
        <v>17</v>
      </c>
      <c r="D1796" s="48">
        <f>'COG-M'!P1637</f>
        <v>0</v>
      </c>
    </row>
    <row r="1797" spans="1:4" ht="15.75" customHeight="1">
      <c r="C1797" s="33">
        <v>25</v>
      </c>
      <c r="D1797" s="48">
        <f>'COG-M'!P1638</f>
        <v>0</v>
      </c>
    </row>
    <row r="1798" spans="1:4" ht="15.75" customHeight="1">
      <c r="C1798" s="33">
        <v>26</v>
      </c>
      <c r="D1798" s="48">
        <f>'COG-M'!P1639</f>
        <v>0</v>
      </c>
    </row>
    <row r="1799" spans="1:4" ht="15.75" customHeight="1">
      <c r="C1799" s="33">
        <v>27</v>
      </c>
      <c r="D1799" s="48">
        <f>'COG-M'!P1640</f>
        <v>0</v>
      </c>
    </row>
    <row r="1800" spans="1:4" ht="15.75" customHeight="1">
      <c r="A1800" s="33">
        <v>443</v>
      </c>
      <c r="B1800" s="33" t="s">
        <v>1655</v>
      </c>
      <c r="C1800" s="33">
        <v>11</v>
      </c>
      <c r="D1800" s="48">
        <f>'COG-M'!P1641</f>
        <v>0</v>
      </c>
    </row>
    <row r="1801" spans="1:4" ht="15.75" customHeight="1">
      <c r="C1801" s="33">
        <v>12</v>
      </c>
      <c r="D1801" s="48">
        <f>'COG-M'!P1642</f>
        <v>0</v>
      </c>
    </row>
    <row r="1802" spans="1:4" ht="15.75" customHeight="1">
      <c r="C1802" s="33">
        <v>13</v>
      </c>
      <c r="D1802" s="48">
        <f>'COG-M'!P1643</f>
        <v>0</v>
      </c>
    </row>
    <row r="1803" spans="1:4" ht="15.75" customHeight="1">
      <c r="C1803" s="33">
        <v>14</v>
      </c>
      <c r="D1803" s="48">
        <f>'COG-M'!P1644</f>
        <v>0</v>
      </c>
    </row>
    <row r="1804" spans="1:4" ht="15.75" customHeight="1">
      <c r="C1804" s="33">
        <v>15</v>
      </c>
      <c r="D1804" s="48">
        <f>'COG-M'!P1645</f>
        <v>0</v>
      </c>
    </row>
    <row r="1805" spans="1:4" ht="15.75" customHeight="1">
      <c r="C1805" s="33">
        <v>16</v>
      </c>
      <c r="D1805" s="48">
        <f>'COG-M'!P1646</f>
        <v>0</v>
      </c>
    </row>
    <row r="1806" spans="1:4" ht="15.75" customHeight="1">
      <c r="C1806" s="33">
        <v>17</v>
      </c>
      <c r="D1806" s="48">
        <f>'COG-M'!P1647</f>
        <v>0</v>
      </c>
    </row>
    <row r="1807" spans="1:4" ht="15.75" customHeight="1">
      <c r="C1807" s="33">
        <v>25</v>
      </c>
      <c r="D1807" s="48">
        <f>'COG-M'!P1648</f>
        <v>0</v>
      </c>
    </row>
    <row r="1808" spans="1:4" ht="15.75" customHeight="1">
      <c r="C1808" s="33">
        <v>26</v>
      </c>
      <c r="D1808" s="48">
        <f>'COG-M'!P1649</f>
        <v>0</v>
      </c>
    </row>
    <row r="1809" spans="1:4" ht="15.75" customHeight="1">
      <c r="C1809" s="33">
        <v>27</v>
      </c>
      <c r="D1809" s="48">
        <f>'COG-M'!P1650</f>
        <v>0</v>
      </c>
    </row>
    <row r="1810" spans="1:4" ht="15.75" customHeight="1">
      <c r="A1810" s="33">
        <v>444</v>
      </c>
      <c r="B1810" s="33" t="s">
        <v>1656</v>
      </c>
      <c r="C1810" s="33">
        <v>11</v>
      </c>
      <c r="D1810" s="48">
        <f>'COG-M'!P1651</f>
        <v>0</v>
      </c>
    </row>
    <row r="1811" spans="1:4" ht="15.75" customHeight="1">
      <c r="C1811" s="33">
        <v>12</v>
      </c>
      <c r="D1811" s="48">
        <f>'COG-M'!P1652</f>
        <v>0</v>
      </c>
    </row>
    <row r="1812" spans="1:4" ht="15.75" customHeight="1">
      <c r="C1812" s="33">
        <v>13</v>
      </c>
      <c r="D1812" s="48">
        <f>'COG-M'!P1653</f>
        <v>0</v>
      </c>
    </row>
    <row r="1813" spans="1:4" ht="15.75" customHeight="1">
      <c r="C1813" s="33">
        <v>14</v>
      </c>
      <c r="D1813" s="48">
        <f>'COG-M'!P1654</f>
        <v>0</v>
      </c>
    </row>
    <row r="1814" spans="1:4" ht="15.75" customHeight="1">
      <c r="C1814" s="33">
        <v>15</v>
      </c>
      <c r="D1814" s="48">
        <f>'COG-M'!P1655</f>
        <v>0</v>
      </c>
    </row>
    <row r="1815" spans="1:4" ht="15.75" customHeight="1">
      <c r="C1815" s="33">
        <v>16</v>
      </c>
      <c r="D1815" s="48">
        <f>'COG-M'!P1656</f>
        <v>0</v>
      </c>
    </row>
    <row r="1816" spans="1:4" ht="15.75" customHeight="1">
      <c r="C1816" s="33">
        <v>17</v>
      </c>
      <c r="D1816" s="48">
        <f>'COG-M'!P1657</f>
        <v>0</v>
      </c>
    </row>
    <row r="1817" spans="1:4" ht="15.75" customHeight="1">
      <c r="C1817" s="33">
        <v>25</v>
      </c>
      <c r="D1817" s="48">
        <f>'COG-M'!P1658</f>
        <v>0</v>
      </c>
    </row>
    <row r="1818" spans="1:4" ht="15.75" customHeight="1">
      <c r="C1818" s="33">
        <v>26</v>
      </c>
      <c r="D1818" s="48">
        <f>'COG-M'!P1659</f>
        <v>0</v>
      </c>
    </row>
    <row r="1819" spans="1:4" ht="15.75" customHeight="1">
      <c r="C1819" s="33">
        <v>27</v>
      </c>
      <c r="D1819" s="48">
        <f>'COG-M'!P1660</f>
        <v>0</v>
      </c>
    </row>
    <row r="1820" spans="1:4" ht="15.75" customHeight="1">
      <c r="A1820" s="33">
        <v>445</v>
      </c>
      <c r="B1820" s="33" t="s">
        <v>1657</v>
      </c>
      <c r="C1820" s="33">
        <v>11</v>
      </c>
      <c r="D1820" s="48">
        <f>'COG-M'!P1661</f>
        <v>0</v>
      </c>
    </row>
    <row r="1821" spans="1:4" ht="15.75" customHeight="1">
      <c r="C1821" s="33">
        <v>12</v>
      </c>
      <c r="D1821" s="48">
        <f>'COG-M'!P1662</f>
        <v>0</v>
      </c>
    </row>
    <row r="1822" spans="1:4" ht="15.75" customHeight="1">
      <c r="C1822" s="33">
        <v>13</v>
      </c>
      <c r="D1822" s="48">
        <f>'COG-M'!P1663</f>
        <v>0</v>
      </c>
    </row>
    <row r="1823" spans="1:4" ht="15.75" customHeight="1">
      <c r="C1823" s="33">
        <v>14</v>
      </c>
      <c r="D1823" s="48">
        <f>'COG-M'!P1664</f>
        <v>0</v>
      </c>
    </row>
    <row r="1824" spans="1:4" ht="15.75" customHeight="1">
      <c r="C1824" s="33">
        <v>15</v>
      </c>
      <c r="D1824" s="48">
        <f>'COG-M'!P1665</f>
        <v>0</v>
      </c>
    </row>
    <row r="1825" spans="1:4" ht="15.75" customHeight="1">
      <c r="C1825" s="33">
        <v>16</v>
      </c>
      <c r="D1825" s="48">
        <f>'COG-M'!P1666</f>
        <v>0</v>
      </c>
    </row>
    <row r="1826" spans="1:4" ht="15.75" customHeight="1">
      <c r="C1826" s="33">
        <v>17</v>
      </c>
      <c r="D1826" s="48">
        <f>'COG-M'!P1667</f>
        <v>0</v>
      </c>
    </row>
    <row r="1827" spans="1:4" ht="15.75" customHeight="1">
      <c r="C1827" s="33">
        <v>25</v>
      </c>
      <c r="D1827" s="48">
        <f>'COG-M'!P1668</f>
        <v>0</v>
      </c>
    </row>
    <row r="1828" spans="1:4" ht="15.75" customHeight="1">
      <c r="C1828" s="33">
        <v>26</v>
      </c>
      <c r="D1828" s="48">
        <f>'COG-M'!P1669</f>
        <v>0</v>
      </c>
    </row>
    <row r="1829" spans="1:4" ht="15.75" customHeight="1">
      <c r="C1829" s="33">
        <v>27</v>
      </c>
      <c r="D1829" s="48">
        <f>'COG-M'!P1670</f>
        <v>0</v>
      </c>
    </row>
    <row r="1830" spans="1:4" ht="15.75" customHeight="1">
      <c r="A1830" s="33">
        <v>446</v>
      </c>
      <c r="B1830" s="33" t="s">
        <v>1658</v>
      </c>
      <c r="C1830" s="33">
        <v>11</v>
      </c>
      <c r="D1830" s="48">
        <f>'COG-M'!P1671</f>
        <v>0</v>
      </c>
    </row>
    <row r="1831" spans="1:4" ht="15.75" customHeight="1">
      <c r="C1831" s="33">
        <v>12</v>
      </c>
      <c r="D1831" s="48">
        <f>'COG-M'!P1672</f>
        <v>0</v>
      </c>
    </row>
    <row r="1832" spans="1:4" ht="15.75" customHeight="1">
      <c r="C1832" s="33">
        <v>13</v>
      </c>
      <c r="D1832" s="48">
        <f>'COG-M'!P1673</f>
        <v>0</v>
      </c>
    </row>
    <row r="1833" spans="1:4" ht="15.75" customHeight="1">
      <c r="C1833" s="33">
        <v>14</v>
      </c>
      <c r="D1833" s="48">
        <f>'COG-M'!P1674</f>
        <v>0</v>
      </c>
    </row>
    <row r="1834" spans="1:4" ht="15.75" customHeight="1">
      <c r="C1834" s="33">
        <v>15</v>
      </c>
      <c r="D1834" s="48">
        <f>'COG-M'!P1675</f>
        <v>0</v>
      </c>
    </row>
    <row r="1835" spans="1:4" ht="15.75" customHeight="1">
      <c r="C1835" s="33">
        <v>16</v>
      </c>
      <c r="D1835" s="48">
        <f>'COG-M'!P1676</f>
        <v>0</v>
      </c>
    </row>
    <row r="1836" spans="1:4" ht="15.75" customHeight="1">
      <c r="C1836" s="33">
        <v>17</v>
      </c>
      <c r="D1836" s="48">
        <f>'COG-M'!P1677</f>
        <v>0</v>
      </c>
    </row>
    <row r="1837" spans="1:4" ht="15.75" customHeight="1">
      <c r="C1837" s="33">
        <v>25</v>
      </c>
      <c r="D1837" s="48">
        <f>'COG-M'!P1678</f>
        <v>0</v>
      </c>
    </row>
    <row r="1838" spans="1:4" ht="15.75" customHeight="1">
      <c r="C1838" s="33">
        <v>26</v>
      </c>
      <c r="D1838" s="48">
        <f>'COG-M'!P1679</f>
        <v>0</v>
      </c>
    </row>
    <row r="1839" spans="1:4" ht="15.75" customHeight="1">
      <c r="C1839" s="33">
        <v>27</v>
      </c>
      <c r="D1839" s="48">
        <f>'COG-M'!P1680</f>
        <v>0</v>
      </c>
    </row>
    <row r="1840" spans="1:4" ht="15.75" customHeight="1">
      <c r="A1840" s="33">
        <v>447</v>
      </c>
      <c r="B1840" s="33" t="s">
        <v>1659</v>
      </c>
      <c r="C1840" s="33">
        <v>11</v>
      </c>
      <c r="D1840" s="48">
        <f>'COG-M'!P1681</f>
        <v>0</v>
      </c>
    </row>
    <row r="1841" spans="1:4" ht="15.75" customHeight="1">
      <c r="C1841" s="33">
        <v>12</v>
      </c>
      <c r="D1841" s="48">
        <f>'COG-M'!P1682</f>
        <v>0</v>
      </c>
    </row>
    <row r="1842" spans="1:4" ht="15.75" customHeight="1">
      <c r="C1842" s="33">
        <v>13</v>
      </c>
      <c r="D1842" s="48">
        <f>'COG-M'!P1683</f>
        <v>0</v>
      </c>
    </row>
    <row r="1843" spans="1:4" ht="15.75" customHeight="1">
      <c r="C1843" s="33">
        <v>14</v>
      </c>
      <c r="D1843" s="48">
        <f>'COG-M'!P1684</f>
        <v>0</v>
      </c>
    </row>
    <row r="1844" spans="1:4" ht="15.75" customHeight="1">
      <c r="C1844" s="33">
        <v>15</v>
      </c>
      <c r="D1844" s="48">
        <f>'COG-M'!P1685</f>
        <v>0</v>
      </c>
    </row>
    <row r="1845" spans="1:4" ht="15.75" customHeight="1">
      <c r="C1845" s="33">
        <v>16</v>
      </c>
      <c r="D1845" s="48">
        <f>'COG-M'!P1686</f>
        <v>0</v>
      </c>
    </row>
    <row r="1846" spans="1:4" ht="15.75" customHeight="1">
      <c r="C1846" s="33">
        <v>17</v>
      </c>
      <c r="D1846" s="48">
        <f>'COG-M'!P1687</f>
        <v>0</v>
      </c>
    </row>
    <row r="1847" spans="1:4" ht="15.75" customHeight="1">
      <c r="C1847" s="33">
        <v>25</v>
      </c>
      <c r="D1847" s="48">
        <f>'COG-M'!P1688</f>
        <v>0</v>
      </c>
    </row>
    <row r="1848" spans="1:4" ht="15.75" customHeight="1">
      <c r="C1848" s="33">
        <v>26</v>
      </c>
      <c r="D1848" s="48">
        <f>'COG-M'!P1689</f>
        <v>0</v>
      </c>
    </row>
    <row r="1849" spans="1:4" ht="15.75" customHeight="1">
      <c r="C1849" s="33">
        <v>27</v>
      </c>
      <c r="D1849" s="48">
        <f>'COG-M'!P1690</f>
        <v>0</v>
      </c>
    </row>
    <row r="1850" spans="1:4" ht="15.75" customHeight="1">
      <c r="A1850" s="33">
        <v>448</v>
      </c>
      <c r="B1850" s="33" t="s">
        <v>1660</v>
      </c>
      <c r="C1850" s="33">
        <v>11</v>
      </c>
      <c r="D1850" s="48">
        <f>'COG-M'!P1691</f>
        <v>0</v>
      </c>
    </row>
    <row r="1851" spans="1:4" ht="15.75" customHeight="1">
      <c r="C1851" s="33">
        <v>12</v>
      </c>
      <c r="D1851" s="48">
        <f>'COG-M'!P1692</f>
        <v>0</v>
      </c>
    </row>
    <row r="1852" spans="1:4" ht="15.75" customHeight="1">
      <c r="C1852" s="33">
        <v>13</v>
      </c>
      <c r="D1852" s="48">
        <f>'COG-M'!P1693</f>
        <v>0</v>
      </c>
    </row>
    <row r="1853" spans="1:4" ht="15.75" customHeight="1">
      <c r="C1853" s="33">
        <v>14</v>
      </c>
      <c r="D1853" s="48">
        <f>'COG-M'!P1694</f>
        <v>0</v>
      </c>
    </row>
    <row r="1854" spans="1:4" ht="15.75" customHeight="1">
      <c r="C1854" s="33">
        <v>15</v>
      </c>
      <c r="D1854" s="48">
        <f>'COG-M'!P1695</f>
        <v>0</v>
      </c>
    </row>
    <row r="1855" spans="1:4" ht="15.75" customHeight="1">
      <c r="C1855" s="33">
        <v>16</v>
      </c>
      <c r="D1855" s="48">
        <f>'COG-M'!P1696</f>
        <v>0</v>
      </c>
    </row>
    <row r="1856" spans="1:4" ht="15.75" customHeight="1">
      <c r="C1856" s="33">
        <v>17</v>
      </c>
      <c r="D1856" s="48">
        <f>'COG-M'!P1697</f>
        <v>0</v>
      </c>
    </row>
    <row r="1857" spans="1:4" ht="15.75" customHeight="1">
      <c r="C1857" s="33">
        <v>25</v>
      </c>
      <c r="D1857" s="48">
        <f>'COG-M'!P1698</f>
        <v>0</v>
      </c>
    </row>
    <row r="1858" spans="1:4" ht="15.75" customHeight="1">
      <c r="C1858" s="33">
        <v>26</v>
      </c>
      <c r="D1858" s="48">
        <f>'COG-M'!P1699</f>
        <v>0</v>
      </c>
    </row>
    <row r="1859" spans="1:4" ht="15.75" customHeight="1">
      <c r="C1859" s="33">
        <v>27</v>
      </c>
      <c r="D1859" s="48">
        <f>'COG-M'!P1700</f>
        <v>0</v>
      </c>
    </row>
    <row r="1860" spans="1:4" ht="15.75" customHeight="1">
      <c r="A1860" s="33">
        <v>4500</v>
      </c>
      <c r="B1860" s="33" t="s">
        <v>1661</v>
      </c>
      <c r="D1860" s="48">
        <f>'COG-M'!P1701</f>
        <v>0</v>
      </c>
    </row>
    <row r="1861" spans="1:4" ht="15.75" customHeight="1">
      <c r="A1861" s="33">
        <v>451</v>
      </c>
      <c r="B1861" s="33" t="s">
        <v>1662</v>
      </c>
      <c r="C1861" s="33">
        <v>11</v>
      </c>
      <c r="D1861" s="48">
        <f>'COG-M'!P1702</f>
        <v>0</v>
      </c>
    </row>
    <row r="1862" spans="1:4" ht="15.75" customHeight="1">
      <c r="C1862" s="33">
        <v>12</v>
      </c>
      <c r="D1862" s="48">
        <f>'COG-M'!P1703</f>
        <v>0</v>
      </c>
    </row>
    <row r="1863" spans="1:4" ht="15.75" customHeight="1">
      <c r="C1863" s="33">
        <v>13</v>
      </c>
      <c r="D1863" s="48">
        <f>'COG-M'!P1704</f>
        <v>0</v>
      </c>
    </row>
    <row r="1864" spans="1:4" ht="15.75" customHeight="1">
      <c r="C1864" s="33">
        <v>14</v>
      </c>
      <c r="D1864" s="48">
        <f>'COG-M'!P1705</f>
        <v>0</v>
      </c>
    </row>
    <row r="1865" spans="1:4" ht="15.75" customHeight="1">
      <c r="C1865" s="33">
        <v>15</v>
      </c>
      <c r="D1865" s="48">
        <f>'COG-M'!P1706</f>
        <v>0</v>
      </c>
    </row>
    <row r="1866" spans="1:4" ht="15.75" customHeight="1">
      <c r="C1866" s="33">
        <v>16</v>
      </c>
      <c r="D1866" s="48">
        <f>'COG-M'!P1707</f>
        <v>0</v>
      </c>
    </row>
    <row r="1867" spans="1:4" ht="15.75" customHeight="1">
      <c r="C1867" s="33">
        <v>17</v>
      </c>
      <c r="D1867" s="48">
        <f>'COG-M'!P1708</f>
        <v>0</v>
      </c>
    </row>
    <row r="1868" spans="1:4" ht="15.75" customHeight="1">
      <c r="C1868" s="33">
        <v>25</v>
      </c>
      <c r="D1868" s="48">
        <f>'COG-M'!P1709</f>
        <v>0</v>
      </c>
    </row>
    <row r="1869" spans="1:4" ht="15.75" customHeight="1">
      <c r="C1869" s="33">
        <v>26</v>
      </c>
      <c r="D1869" s="48">
        <f>'COG-M'!P1710</f>
        <v>0</v>
      </c>
    </row>
    <row r="1870" spans="1:4" ht="15.75" customHeight="1">
      <c r="C1870" s="33">
        <v>27</v>
      </c>
      <c r="D1870" s="48">
        <f>'COG-M'!P1711</f>
        <v>0</v>
      </c>
    </row>
    <row r="1871" spans="1:4" ht="15.75" customHeight="1">
      <c r="A1871" s="33">
        <v>452</v>
      </c>
      <c r="B1871" s="33" t="s">
        <v>1663</v>
      </c>
      <c r="C1871" s="33">
        <v>11</v>
      </c>
      <c r="D1871" s="48">
        <f>'COG-M'!P1712</f>
        <v>0</v>
      </c>
    </row>
    <row r="1872" spans="1:4" ht="15.75" customHeight="1">
      <c r="C1872" s="33">
        <v>12</v>
      </c>
      <c r="D1872" s="48">
        <f>'COG-M'!P1713</f>
        <v>0</v>
      </c>
    </row>
    <row r="1873" spans="1:4" ht="15.75" customHeight="1">
      <c r="C1873" s="33">
        <v>13</v>
      </c>
      <c r="D1873" s="48">
        <f>'COG-M'!P1714</f>
        <v>0</v>
      </c>
    </row>
    <row r="1874" spans="1:4" ht="15.75" customHeight="1">
      <c r="C1874" s="33">
        <v>14</v>
      </c>
      <c r="D1874" s="48">
        <f>'COG-M'!P1715</f>
        <v>0</v>
      </c>
    </row>
    <row r="1875" spans="1:4" ht="15.75" customHeight="1">
      <c r="C1875" s="33">
        <v>15</v>
      </c>
      <c r="D1875" s="48">
        <f>'COG-M'!P1716</f>
        <v>0</v>
      </c>
    </row>
    <row r="1876" spans="1:4" ht="15.75" customHeight="1">
      <c r="C1876" s="33">
        <v>16</v>
      </c>
      <c r="D1876" s="48">
        <f>'COG-M'!P1717</f>
        <v>0</v>
      </c>
    </row>
    <row r="1877" spans="1:4" ht="15.75" customHeight="1">
      <c r="C1877" s="33">
        <v>17</v>
      </c>
      <c r="D1877" s="48">
        <f>'COG-M'!P1718</f>
        <v>0</v>
      </c>
    </row>
    <row r="1878" spans="1:4" ht="15.75" customHeight="1">
      <c r="C1878" s="33">
        <v>25</v>
      </c>
      <c r="D1878" s="48">
        <f>'COG-M'!P1719</f>
        <v>0</v>
      </c>
    </row>
    <row r="1879" spans="1:4" ht="15.75" customHeight="1">
      <c r="C1879" s="33">
        <v>26</v>
      </c>
      <c r="D1879" s="48">
        <f>'COG-M'!P1720</f>
        <v>0</v>
      </c>
    </row>
    <row r="1880" spans="1:4" ht="15.75" customHeight="1">
      <c r="C1880" s="33">
        <v>27</v>
      </c>
      <c r="D1880" s="48">
        <f>'COG-M'!P1721</f>
        <v>0</v>
      </c>
    </row>
    <row r="1881" spans="1:4" ht="15.75" customHeight="1">
      <c r="A1881" s="33">
        <v>459</v>
      </c>
      <c r="B1881" s="33" t="s">
        <v>1664</v>
      </c>
      <c r="C1881" s="33">
        <v>11</v>
      </c>
      <c r="D1881" s="48">
        <f>'COG-M'!P1722</f>
        <v>0</v>
      </c>
    </row>
    <row r="1882" spans="1:4" ht="15.75" customHeight="1">
      <c r="C1882" s="33">
        <v>12</v>
      </c>
      <c r="D1882" s="48">
        <f>'COG-M'!P1723</f>
        <v>0</v>
      </c>
    </row>
    <row r="1883" spans="1:4" ht="15.75" customHeight="1">
      <c r="C1883" s="33">
        <v>13</v>
      </c>
      <c r="D1883" s="48">
        <f>'COG-M'!P1724</f>
        <v>0</v>
      </c>
    </row>
    <row r="1884" spans="1:4" ht="15.75" customHeight="1">
      <c r="C1884" s="33">
        <v>14</v>
      </c>
      <c r="D1884" s="48">
        <f>'COG-M'!P1725</f>
        <v>0</v>
      </c>
    </row>
    <row r="1885" spans="1:4" ht="15.75" customHeight="1">
      <c r="C1885" s="33">
        <v>15</v>
      </c>
      <c r="D1885" s="48">
        <f>'COG-M'!P1726</f>
        <v>0</v>
      </c>
    </row>
    <row r="1886" spans="1:4" ht="15.75" customHeight="1">
      <c r="C1886" s="33">
        <v>16</v>
      </c>
      <c r="D1886" s="48">
        <f>'COG-M'!P1727</f>
        <v>0</v>
      </c>
    </row>
    <row r="1887" spans="1:4" ht="15.75" customHeight="1">
      <c r="C1887" s="33">
        <v>17</v>
      </c>
      <c r="D1887" s="48">
        <f>'COG-M'!P1728</f>
        <v>0</v>
      </c>
    </row>
    <row r="1888" spans="1:4" ht="15.75" customHeight="1">
      <c r="C1888" s="33">
        <v>25</v>
      </c>
      <c r="D1888" s="48">
        <f>'COG-M'!P1729</f>
        <v>0</v>
      </c>
    </row>
    <row r="1889" spans="1:4" ht="15.75" customHeight="1">
      <c r="C1889" s="33">
        <v>26</v>
      </c>
      <c r="D1889" s="48">
        <f>'COG-M'!P1730</f>
        <v>0</v>
      </c>
    </row>
    <row r="1890" spans="1:4" ht="15.75" customHeight="1">
      <c r="C1890" s="33">
        <v>27</v>
      </c>
      <c r="D1890" s="48">
        <f>'COG-M'!P1731</f>
        <v>0</v>
      </c>
    </row>
    <row r="1891" spans="1:4" ht="15.75" customHeight="1">
      <c r="A1891" s="33">
        <v>4600</v>
      </c>
      <c r="B1891" s="33" t="s">
        <v>1665</v>
      </c>
      <c r="D1891" s="48">
        <f>'COG-M'!P1732</f>
        <v>0</v>
      </c>
    </row>
    <row r="1892" spans="1:4" ht="15.75" customHeight="1">
      <c r="A1892" s="33">
        <v>461</v>
      </c>
      <c r="B1892" s="33" t="s">
        <v>1666</v>
      </c>
      <c r="C1892" s="33">
        <v>11</v>
      </c>
      <c r="D1892" s="48">
        <f>'COG-M'!P1733</f>
        <v>0</v>
      </c>
    </row>
    <row r="1893" spans="1:4" ht="15.75" customHeight="1">
      <c r="C1893" s="33">
        <v>12</v>
      </c>
      <c r="D1893" s="48">
        <f>'COG-M'!P1734</f>
        <v>0</v>
      </c>
    </row>
    <row r="1894" spans="1:4" ht="15.75" customHeight="1">
      <c r="C1894" s="33">
        <v>13</v>
      </c>
      <c r="D1894" s="48">
        <f>'COG-M'!P1735</f>
        <v>0</v>
      </c>
    </row>
    <row r="1895" spans="1:4" ht="15.75" customHeight="1">
      <c r="C1895" s="33">
        <v>14</v>
      </c>
      <c r="D1895" s="48">
        <f>'COG-M'!P1736</f>
        <v>0</v>
      </c>
    </row>
    <row r="1896" spans="1:4" ht="15.75" customHeight="1">
      <c r="C1896" s="33">
        <v>15</v>
      </c>
      <c r="D1896" s="48">
        <f>'COG-M'!P1737</f>
        <v>0</v>
      </c>
    </row>
    <row r="1897" spans="1:4" ht="15.75" customHeight="1">
      <c r="C1897" s="33">
        <v>16</v>
      </c>
      <c r="D1897" s="48">
        <f>'COG-M'!P1738</f>
        <v>0</v>
      </c>
    </row>
    <row r="1898" spans="1:4" ht="15.75" customHeight="1">
      <c r="C1898" s="33">
        <v>17</v>
      </c>
      <c r="D1898" s="48">
        <f>'COG-M'!P1739</f>
        <v>0</v>
      </c>
    </row>
    <row r="1899" spans="1:4" ht="15.75" customHeight="1">
      <c r="C1899" s="33">
        <v>25</v>
      </c>
      <c r="D1899" s="48">
        <f>'COG-M'!P1740</f>
        <v>0</v>
      </c>
    </row>
    <row r="1900" spans="1:4" ht="15.75" customHeight="1">
      <c r="C1900" s="33">
        <v>26</v>
      </c>
      <c r="D1900" s="48">
        <f>'COG-M'!P1741</f>
        <v>0</v>
      </c>
    </row>
    <row r="1901" spans="1:4" ht="15.75" customHeight="1">
      <c r="C1901" s="33">
        <v>27</v>
      </c>
      <c r="D1901" s="48">
        <f>'COG-M'!P1742</f>
        <v>0</v>
      </c>
    </row>
    <row r="1902" spans="1:4" ht="15.75" customHeight="1">
      <c r="A1902" s="33">
        <v>462</v>
      </c>
      <c r="B1902" s="33" t="s">
        <v>1667</v>
      </c>
      <c r="D1902" s="48">
        <f>'COG-M'!P1743</f>
        <v>0</v>
      </c>
    </row>
    <row r="1903" spans="1:4" ht="15.75" customHeight="1">
      <c r="A1903" s="33">
        <v>463</v>
      </c>
      <c r="B1903" s="33" t="s">
        <v>1668</v>
      </c>
      <c r="D1903" s="48">
        <f>'COG-M'!P1744</f>
        <v>0</v>
      </c>
    </row>
    <row r="1904" spans="1:4" ht="15.75" customHeight="1">
      <c r="A1904" s="33">
        <v>464</v>
      </c>
      <c r="B1904" s="33" t="s">
        <v>1669</v>
      </c>
      <c r="C1904" s="33">
        <v>11</v>
      </c>
      <c r="D1904" s="48">
        <f>'COG-M'!P1745</f>
        <v>0</v>
      </c>
    </row>
    <row r="1905" spans="1:4" ht="15.75" customHeight="1">
      <c r="C1905" s="33">
        <v>12</v>
      </c>
      <c r="D1905" s="48">
        <f>'COG-M'!P1746</f>
        <v>0</v>
      </c>
    </row>
    <row r="1906" spans="1:4" ht="15.75" customHeight="1">
      <c r="C1906" s="33">
        <v>13</v>
      </c>
      <c r="D1906" s="48">
        <f>'COG-M'!P1747</f>
        <v>0</v>
      </c>
    </row>
    <row r="1907" spans="1:4" ht="15.75" customHeight="1">
      <c r="C1907" s="33">
        <v>14</v>
      </c>
      <c r="D1907" s="48">
        <f>'COG-M'!P1748</f>
        <v>0</v>
      </c>
    </row>
    <row r="1908" spans="1:4" ht="15.75" customHeight="1">
      <c r="C1908" s="33">
        <v>15</v>
      </c>
      <c r="D1908" s="48">
        <f>'COG-M'!P1749</f>
        <v>0</v>
      </c>
    </row>
    <row r="1909" spans="1:4" ht="15.75" customHeight="1">
      <c r="C1909" s="33">
        <v>16</v>
      </c>
      <c r="D1909" s="48">
        <f>'COG-M'!P1750</f>
        <v>0</v>
      </c>
    </row>
    <row r="1910" spans="1:4" ht="15.75" customHeight="1">
      <c r="C1910" s="33">
        <v>17</v>
      </c>
      <c r="D1910" s="48">
        <f>'COG-M'!P1751</f>
        <v>0</v>
      </c>
    </row>
    <row r="1911" spans="1:4" ht="15.75" customHeight="1">
      <c r="C1911" s="33">
        <v>25</v>
      </c>
      <c r="D1911" s="48">
        <f>'COG-M'!P1752</f>
        <v>0</v>
      </c>
    </row>
    <row r="1912" spans="1:4" ht="15.75" customHeight="1">
      <c r="C1912" s="33">
        <v>26</v>
      </c>
      <c r="D1912" s="48">
        <f>'COG-M'!P1753</f>
        <v>0</v>
      </c>
    </row>
    <row r="1913" spans="1:4" ht="15.75" customHeight="1">
      <c r="C1913" s="33">
        <v>27</v>
      </c>
      <c r="D1913" s="48">
        <f>'COG-M'!P1754</f>
        <v>0</v>
      </c>
    </row>
    <row r="1914" spans="1:4" ht="15.75" customHeight="1">
      <c r="A1914" s="33">
        <v>465</v>
      </c>
      <c r="B1914" s="33" t="s">
        <v>1670</v>
      </c>
      <c r="D1914" s="48">
        <f>'COG-M'!P1755</f>
        <v>0</v>
      </c>
    </row>
    <row r="1915" spans="1:4" ht="15.75" customHeight="1">
      <c r="A1915" s="33">
        <v>466</v>
      </c>
      <c r="B1915" s="33" t="s">
        <v>1671</v>
      </c>
      <c r="D1915" s="48">
        <f>'COG-M'!P1756</f>
        <v>0</v>
      </c>
    </row>
    <row r="1916" spans="1:4" ht="15.75" customHeight="1">
      <c r="A1916" s="33">
        <v>469</v>
      </c>
      <c r="B1916" s="33" t="s">
        <v>1672</v>
      </c>
      <c r="C1916" s="33">
        <v>11</v>
      </c>
      <c r="D1916" s="48">
        <f>'COG-M'!P1757</f>
        <v>0</v>
      </c>
    </row>
    <row r="1917" spans="1:4" ht="15.75" customHeight="1">
      <c r="C1917" s="33">
        <v>12</v>
      </c>
      <c r="D1917" s="48">
        <f>'COG-M'!P1758</f>
        <v>0</v>
      </c>
    </row>
    <row r="1918" spans="1:4" ht="15.75" customHeight="1">
      <c r="C1918" s="33">
        <v>13</v>
      </c>
      <c r="D1918" s="48">
        <f>'COG-M'!P1759</f>
        <v>0</v>
      </c>
    </row>
    <row r="1919" spans="1:4" ht="15.75" customHeight="1">
      <c r="C1919" s="33">
        <v>14</v>
      </c>
      <c r="D1919" s="48">
        <f>'COG-M'!P1760</f>
        <v>0</v>
      </c>
    </row>
    <row r="1920" spans="1:4" ht="15.75" customHeight="1">
      <c r="C1920" s="33">
        <v>15</v>
      </c>
      <c r="D1920" s="48">
        <f>'COG-M'!P1761</f>
        <v>0</v>
      </c>
    </row>
    <row r="1921" spans="1:4" ht="15.75" customHeight="1">
      <c r="C1921" s="33">
        <v>16</v>
      </c>
      <c r="D1921" s="48">
        <f>'COG-M'!P1762</f>
        <v>0</v>
      </c>
    </row>
    <row r="1922" spans="1:4" ht="15.75" customHeight="1">
      <c r="C1922" s="33">
        <v>17</v>
      </c>
      <c r="D1922" s="48">
        <f>'COG-M'!P1763</f>
        <v>0</v>
      </c>
    </row>
    <row r="1923" spans="1:4" ht="15.75" customHeight="1">
      <c r="C1923" s="33">
        <v>25</v>
      </c>
      <c r="D1923" s="48">
        <f>'COG-M'!P1764</f>
        <v>0</v>
      </c>
    </row>
    <row r="1924" spans="1:4" ht="15.75" customHeight="1">
      <c r="C1924" s="33">
        <v>26</v>
      </c>
      <c r="D1924" s="48">
        <f>'COG-M'!P1765</f>
        <v>0</v>
      </c>
    </row>
    <row r="1925" spans="1:4" ht="15.75" customHeight="1">
      <c r="C1925" s="33">
        <v>27</v>
      </c>
      <c r="D1925" s="48">
        <f>'COG-M'!P1766</f>
        <v>0</v>
      </c>
    </row>
    <row r="1926" spans="1:4" ht="15.75" customHeight="1">
      <c r="A1926" s="33">
        <v>4700</v>
      </c>
      <c r="B1926" s="33" t="s">
        <v>1673</v>
      </c>
      <c r="D1926" s="48">
        <f>'COG-M'!P1767</f>
        <v>0</v>
      </c>
    </row>
    <row r="1927" spans="1:4" ht="15.75" customHeight="1">
      <c r="A1927" s="33">
        <v>471</v>
      </c>
      <c r="B1927" s="33" t="s">
        <v>1674</v>
      </c>
      <c r="C1927" s="33">
        <v>11</v>
      </c>
      <c r="D1927" s="48">
        <f>'COG-M'!P1768</f>
        <v>0</v>
      </c>
    </row>
    <row r="1928" spans="1:4" ht="15.75" customHeight="1">
      <c r="C1928" s="33">
        <v>12</v>
      </c>
      <c r="D1928" s="48">
        <f>'COG-M'!P1769</f>
        <v>0</v>
      </c>
    </row>
    <row r="1929" spans="1:4" ht="15.75" customHeight="1">
      <c r="C1929" s="33">
        <v>13</v>
      </c>
      <c r="D1929" s="48">
        <f>'COG-M'!P1770</f>
        <v>0</v>
      </c>
    </row>
    <row r="1930" spans="1:4" ht="15.75" customHeight="1">
      <c r="C1930" s="33">
        <v>14</v>
      </c>
      <c r="D1930" s="48">
        <f>'COG-M'!P1771</f>
        <v>0</v>
      </c>
    </row>
    <row r="1931" spans="1:4" ht="15.75" customHeight="1">
      <c r="C1931" s="33">
        <v>15</v>
      </c>
      <c r="D1931" s="48">
        <f>'COG-M'!P1772</f>
        <v>0</v>
      </c>
    </row>
    <row r="1932" spans="1:4" ht="15.75" customHeight="1">
      <c r="C1932" s="33">
        <v>16</v>
      </c>
      <c r="D1932" s="48">
        <f>'COG-M'!P1773</f>
        <v>0</v>
      </c>
    </row>
    <row r="1933" spans="1:4" ht="15.75" customHeight="1">
      <c r="C1933" s="33">
        <v>17</v>
      </c>
      <c r="D1933" s="48">
        <f>'COG-M'!P1774</f>
        <v>0</v>
      </c>
    </row>
    <row r="1934" spans="1:4" ht="15.75" customHeight="1">
      <c r="C1934" s="33">
        <v>25</v>
      </c>
      <c r="D1934" s="48">
        <f>'COG-M'!P1775</f>
        <v>0</v>
      </c>
    </row>
    <row r="1935" spans="1:4" ht="15.75" customHeight="1">
      <c r="C1935" s="33">
        <v>26</v>
      </c>
      <c r="D1935" s="48">
        <f>'COG-M'!P1776</f>
        <v>0</v>
      </c>
    </row>
    <row r="1936" spans="1:4" ht="15.75" customHeight="1">
      <c r="C1936" s="33">
        <v>27</v>
      </c>
      <c r="D1936" s="48">
        <f>'COG-M'!P1777</f>
        <v>0</v>
      </c>
    </row>
    <row r="1937" spans="1:4" ht="15.75" customHeight="1">
      <c r="A1937" s="33">
        <v>4800</v>
      </c>
      <c r="B1937" s="33" t="s">
        <v>1675</v>
      </c>
      <c r="D1937" s="48">
        <f>'COG-M'!P1778</f>
        <v>0</v>
      </c>
    </row>
    <row r="1938" spans="1:4" ht="15.75" customHeight="1">
      <c r="A1938" s="33">
        <v>481</v>
      </c>
      <c r="B1938" s="33" t="s">
        <v>1676</v>
      </c>
      <c r="C1938" s="33">
        <v>11</v>
      </c>
      <c r="D1938" s="48">
        <f>'COG-M'!P1779</f>
        <v>0</v>
      </c>
    </row>
    <row r="1939" spans="1:4" ht="15.75" customHeight="1">
      <c r="C1939" s="33">
        <v>12</v>
      </c>
      <c r="D1939" s="48">
        <f>'COG-M'!P1780</f>
        <v>0</v>
      </c>
    </row>
    <row r="1940" spans="1:4" ht="15.75" customHeight="1">
      <c r="C1940" s="33">
        <v>13</v>
      </c>
      <c r="D1940" s="48">
        <f>'COG-M'!P1781</f>
        <v>0</v>
      </c>
    </row>
    <row r="1941" spans="1:4" ht="15.75" customHeight="1">
      <c r="C1941" s="33">
        <v>14</v>
      </c>
      <c r="D1941" s="48">
        <f>'COG-M'!P1782</f>
        <v>0</v>
      </c>
    </row>
    <row r="1942" spans="1:4" ht="15.75" customHeight="1">
      <c r="C1942" s="33">
        <v>15</v>
      </c>
      <c r="D1942" s="48">
        <f>'COG-M'!P1783</f>
        <v>0</v>
      </c>
    </row>
    <row r="1943" spans="1:4" ht="15.75" customHeight="1">
      <c r="C1943" s="33">
        <v>16</v>
      </c>
      <c r="D1943" s="48">
        <f>'COG-M'!P1784</f>
        <v>0</v>
      </c>
    </row>
    <row r="1944" spans="1:4" ht="15.75" customHeight="1">
      <c r="C1944" s="33">
        <v>17</v>
      </c>
      <c r="D1944" s="48">
        <f>'COG-M'!P1785</f>
        <v>0</v>
      </c>
    </row>
    <row r="1945" spans="1:4" ht="15.75" customHeight="1">
      <c r="C1945" s="33">
        <v>25</v>
      </c>
      <c r="D1945" s="48">
        <f>'COG-M'!P1786</f>
        <v>0</v>
      </c>
    </row>
    <row r="1946" spans="1:4" ht="15.75" customHeight="1">
      <c r="C1946" s="33">
        <v>26</v>
      </c>
      <c r="D1946" s="48">
        <f>'COG-M'!P1787</f>
        <v>0</v>
      </c>
    </row>
    <row r="1947" spans="1:4" ht="15.75" customHeight="1">
      <c r="C1947" s="33">
        <v>27</v>
      </c>
      <c r="D1947" s="48">
        <f>'COG-M'!P1788</f>
        <v>0</v>
      </c>
    </row>
    <row r="1948" spans="1:4" ht="15.75" customHeight="1">
      <c r="A1948" s="33">
        <v>482</v>
      </c>
      <c r="B1948" s="33" t="s">
        <v>1677</v>
      </c>
      <c r="C1948" s="33">
        <v>11</v>
      </c>
      <c r="D1948" s="48">
        <f>'COG-M'!P1789</f>
        <v>0</v>
      </c>
    </row>
    <row r="1949" spans="1:4" ht="15.75" customHeight="1">
      <c r="C1949" s="33">
        <v>12</v>
      </c>
      <c r="D1949" s="48">
        <f>'COG-M'!P1790</f>
        <v>0</v>
      </c>
    </row>
    <row r="1950" spans="1:4" ht="15.75" customHeight="1">
      <c r="C1950" s="33">
        <v>13</v>
      </c>
      <c r="D1950" s="48">
        <f>'COG-M'!P1791</f>
        <v>0</v>
      </c>
    </row>
    <row r="1951" spans="1:4" ht="15.75" customHeight="1">
      <c r="C1951" s="33">
        <v>14</v>
      </c>
      <c r="D1951" s="48">
        <f>'COG-M'!P1792</f>
        <v>0</v>
      </c>
    </row>
    <row r="1952" spans="1:4" ht="15.75" customHeight="1">
      <c r="C1952" s="33">
        <v>15</v>
      </c>
      <c r="D1952" s="48">
        <f>'COG-M'!P1793</f>
        <v>0</v>
      </c>
    </row>
    <row r="1953" spans="1:4" ht="15.75" customHeight="1">
      <c r="C1953" s="33">
        <v>16</v>
      </c>
      <c r="D1953" s="48">
        <f>'COG-M'!P1794</f>
        <v>0</v>
      </c>
    </row>
    <row r="1954" spans="1:4" ht="15.75" customHeight="1">
      <c r="C1954" s="33">
        <v>17</v>
      </c>
      <c r="D1954" s="48">
        <f>'COG-M'!P1795</f>
        <v>0</v>
      </c>
    </row>
    <row r="1955" spans="1:4" ht="15.75" customHeight="1">
      <c r="C1955" s="33">
        <v>25</v>
      </c>
      <c r="D1955" s="48">
        <f>'COG-M'!P1796</f>
        <v>0</v>
      </c>
    </row>
    <row r="1956" spans="1:4" ht="15.75" customHeight="1">
      <c r="C1956" s="33">
        <v>26</v>
      </c>
      <c r="D1956" s="48">
        <f>'COG-M'!P1797</f>
        <v>0</v>
      </c>
    </row>
    <row r="1957" spans="1:4" ht="15.75" customHeight="1">
      <c r="C1957" s="33">
        <v>27</v>
      </c>
      <c r="D1957" s="48">
        <f>'COG-M'!P1798</f>
        <v>0</v>
      </c>
    </row>
    <row r="1958" spans="1:4" ht="15.75" customHeight="1">
      <c r="A1958" s="33">
        <v>483</v>
      </c>
      <c r="B1958" s="33" t="s">
        <v>1678</v>
      </c>
      <c r="C1958" s="33">
        <v>11</v>
      </c>
      <c r="D1958" s="48">
        <f>'COG-M'!P1799</f>
        <v>0</v>
      </c>
    </row>
    <row r="1959" spans="1:4" ht="15.75" customHeight="1">
      <c r="C1959" s="33">
        <v>12</v>
      </c>
      <c r="D1959" s="48">
        <f>'COG-M'!P1800</f>
        <v>0</v>
      </c>
    </row>
    <row r="1960" spans="1:4" ht="15.75" customHeight="1">
      <c r="C1960" s="33">
        <v>13</v>
      </c>
      <c r="D1960" s="48">
        <f>'COG-M'!P1801</f>
        <v>0</v>
      </c>
    </row>
    <row r="1961" spans="1:4" ht="15.75" customHeight="1">
      <c r="C1961" s="33">
        <v>14</v>
      </c>
      <c r="D1961" s="48">
        <f>'COG-M'!P1802</f>
        <v>0</v>
      </c>
    </row>
    <row r="1962" spans="1:4" ht="15.75" customHeight="1">
      <c r="C1962" s="33">
        <v>15</v>
      </c>
      <c r="D1962" s="48">
        <f>'COG-M'!P1803</f>
        <v>0</v>
      </c>
    </row>
    <row r="1963" spans="1:4" ht="15.75" customHeight="1">
      <c r="C1963" s="33">
        <v>16</v>
      </c>
      <c r="D1963" s="48">
        <f>'COG-M'!P1804</f>
        <v>0</v>
      </c>
    </row>
    <row r="1964" spans="1:4" ht="15.75" customHeight="1">
      <c r="C1964" s="33">
        <v>17</v>
      </c>
      <c r="D1964" s="48">
        <f>'COG-M'!P1805</f>
        <v>0</v>
      </c>
    </row>
    <row r="1965" spans="1:4" ht="15.75" customHeight="1">
      <c r="C1965" s="33">
        <v>25</v>
      </c>
      <c r="D1965" s="48">
        <f>'COG-M'!P1806</f>
        <v>0</v>
      </c>
    </row>
    <row r="1966" spans="1:4" ht="15.75" customHeight="1">
      <c r="C1966" s="33">
        <v>26</v>
      </c>
      <c r="D1966" s="48">
        <f>'COG-M'!P1807</f>
        <v>0</v>
      </c>
    </row>
    <row r="1967" spans="1:4" ht="15.75" customHeight="1">
      <c r="C1967" s="33">
        <v>27</v>
      </c>
      <c r="D1967" s="48">
        <f>'COG-M'!P1808</f>
        <v>0</v>
      </c>
    </row>
    <row r="1968" spans="1:4" ht="15.75" customHeight="1">
      <c r="A1968" s="33">
        <v>484</v>
      </c>
      <c r="B1968" s="33" t="s">
        <v>1679</v>
      </c>
      <c r="C1968" s="33">
        <v>11</v>
      </c>
      <c r="D1968" s="48">
        <f>'COG-M'!P1809</f>
        <v>0</v>
      </c>
    </row>
    <row r="1969" spans="1:4" ht="15.75" customHeight="1">
      <c r="C1969" s="33">
        <v>12</v>
      </c>
      <c r="D1969" s="48">
        <f>'COG-M'!P1810</f>
        <v>0</v>
      </c>
    </row>
    <row r="1970" spans="1:4" ht="15.75" customHeight="1">
      <c r="C1970" s="33">
        <v>13</v>
      </c>
      <c r="D1970" s="48">
        <f>'COG-M'!P1811</f>
        <v>0</v>
      </c>
    </row>
    <row r="1971" spans="1:4" ht="15.75" customHeight="1">
      <c r="C1971" s="33">
        <v>14</v>
      </c>
      <c r="D1971" s="48">
        <f>'COG-M'!P1812</f>
        <v>0</v>
      </c>
    </row>
    <row r="1972" spans="1:4" ht="15.75" customHeight="1">
      <c r="C1972" s="33">
        <v>15</v>
      </c>
      <c r="D1972" s="48">
        <f>'COG-M'!P1813</f>
        <v>0</v>
      </c>
    </row>
    <row r="1973" spans="1:4" ht="15.75" customHeight="1">
      <c r="C1973" s="33">
        <v>16</v>
      </c>
      <c r="D1973" s="48">
        <f>'COG-M'!P1814</f>
        <v>0</v>
      </c>
    </row>
    <row r="1974" spans="1:4" ht="15.75" customHeight="1">
      <c r="C1974" s="33">
        <v>17</v>
      </c>
      <c r="D1974" s="48">
        <f>'COG-M'!P1815</f>
        <v>0</v>
      </c>
    </row>
    <row r="1975" spans="1:4" ht="15.75" customHeight="1">
      <c r="C1975" s="33">
        <v>25</v>
      </c>
      <c r="D1975" s="48">
        <f>'COG-M'!P1816</f>
        <v>0</v>
      </c>
    </row>
    <row r="1976" spans="1:4" ht="15.75" customHeight="1">
      <c r="C1976" s="33">
        <v>26</v>
      </c>
      <c r="D1976" s="48">
        <f>'COG-M'!P1817</f>
        <v>0</v>
      </c>
    </row>
    <row r="1977" spans="1:4" ht="15.75" customHeight="1">
      <c r="C1977" s="33">
        <v>27</v>
      </c>
      <c r="D1977" s="48">
        <f>'COG-M'!P1818</f>
        <v>0</v>
      </c>
    </row>
    <row r="1978" spans="1:4" ht="15.75" customHeight="1">
      <c r="A1978" s="33">
        <v>485</v>
      </c>
      <c r="B1978" s="33" t="s">
        <v>1680</v>
      </c>
      <c r="C1978" s="33">
        <v>11</v>
      </c>
      <c r="D1978" s="48">
        <f>'COG-M'!P1819</f>
        <v>0</v>
      </c>
    </row>
    <row r="1979" spans="1:4" ht="15.75" customHeight="1">
      <c r="C1979" s="33">
        <v>12</v>
      </c>
      <c r="D1979" s="48">
        <f>'COG-M'!P1820</f>
        <v>0</v>
      </c>
    </row>
    <row r="1980" spans="1:4" ht="15.75" customHeight="1">
      <c r="C1980" s="33">
        <v>13</v>
      </c>
      <c r="D1980" s="48">
        <f>'COG-M'!P1821</f>
        <v>0</v>
      </c>
    </row>
    <row r="1981" spans="1:4" ht="15.75" customHeight="1">
      <c r="C1981" s="33">
        <v>14</v>
      </c>
      <c r="D1981" s="48">
        <f>'COG-M'!P1822</f>
        <v>0</v>
      </c>
    </row>
    <row r="1982" spans="1:4" ht="15.75" customHeight="1">
      <c r="C1982" s="33">
        <v>15</v>
      </c>
      <c r="D1982" s="48">
        <f>'COG-M'!P1823</f>
        <v>0</v>
      </c>
    </row>
    <row r="1983" spans="1:4" ht="15.75" customHeight="1">
      <c r="C1983" s="33">
        <v>16</v>
      </c>
      <c r="D1983" s="48">
        <f>'COG-M'!P1824</f>
        <v>0</v>
      </c>
    </row>
    <row r="1984" spans="1:4" ht="15.75" customHeight="1">
      <c r="C1984" s="33">
        <v>17</v>
      </c>
      <c r="D1984" s="48">
        <f>'COG-M'!P1825</f>
        <v>0</v>
      </c>
    </row>
    <row r="1985" spans="1:4" ht="15.75" customHeight="1">
      <c r="C1985" s="33">
        <v>25</v>
      </c>
      <c r="D1985" s="48">
        <f>'COG-M'!P1826</f>
        <v>0</v>
      </c>
    </row>
    <row r="1986" spans="1:4" ht="15.75" customHeight="1">
      <c r="C1986" s="33">
        <v>26</v>
      </c>
      <c r="D1986" s="48">
        <f>'COG-M'!P1827</f>
        <v>0</v>
      </c>
    </row>
    <row r="1987" spans="1:4" ht="15.75" customHeight="1">
      <c r="C1987" s="33">
        <v>27</v>
      </c>
      <c r="D1987" s="48">
        <f>'COG-M'!P1828</f>
        <v>0</v>
      </c>
    </row>
    <row r="1988" spans="1:4" ht="15.75" customHeight="1">
      <c r="A1988" s="33">
        <v>4900</v>
      </c>
      <c r="B1988" s="33" t="s">
        <v>1681</v>
      </c>
      <c r="D1988" s="48">
        <f>'COG-M'!P1829</f>
        <v>0</v>
      </c>
    </row>
    <row r="1989" spans="1:4" ht="15.75" customHeight="1">
      <c r="A1989" s="33">
        <v>491</v>
      </c>
      <c r="B1989" s="33" t="s">
        <v>1682</v>
      </c>
      <c r="C1989" s="33">
        <v>11</v>
      </c>
      <c r="D1989" s="48">
        <f>'COG-M'!P1830</f>
        <v>0</v>
      </c>
    </row>
    <row r="1990" spans="1:4" ht="15.75" customHeight="1">
      <c r="C1990" s="33">
        <v>12</v>
      </c>
      <c r="D1990" s="48">
        <f>'COG-M'!P1831</f>
        <v>0</v>
      </c>
    </row>
    <row r="1991" spans="1:4" ht="15.75" customHeight="1">
      <c r="C1991" s="33">
        <v>13</v>
      </c>
      <c r="D1991" s="48">
        <f>'COG-M'!P1832</f>
        <v>0</v>
      </c>
    </row>
    <row r="1992" spans="1:4" ht="15.75" customHeight="1">
      <c r="C1992" s="33">
        <v>14</v>
      </c>
      <c r="D1992" s="48">
        <f>'COG-M'!P1833</f>
        <v>0</v>
      </c>
    </row>
    <row r="1993" spans="1:4" ht="15.75" customHeight="1">
      <c r="C1993" s="33">
        <v>15</v>
      </c>
      <c r="D1993" s="48">
        <f>'COG-M'!P1834</f>
        <v>0</v>
      </c>
    </row>
    <row r="1994" spans="1:4" ht="15.75" customHeight="1">
      <c r="C1994" s="33">
        <v>16</v>
      </c>
      <c r="D1994" s="48">
        <f>'COG-M'!P1835</f>
        <v>0</v>
      </c>
    </row>
    <row r="1995" spans="1:4" ht="15.75" customHeight="1">
      <c r="C1995" s="33">
        <v>17</v>
      </c>
      <c r="D1995" s="48">
        <f>'COG-M'!P1836</f>
        <v>0</v>
      </c>
    </row>
    <row r="1996" spans="1:4" ht="15.75" customHeight="1">
      <c r="C1996" s="33">
        <v>25</v>
      </c>
      <c r="D1996" s="48">
        <f>'COG-M'!P1837</f>
        <v>0</v>
      </c>
    </row>
    <row r="1997" spans="1:4" ht="15.75" customHeight="1">
      <c r="C1997" s="33">
        <v>26</v>
      </c>
      <c r="D1997" s="48">
        <f>'COG-M'!P1838</f>
        <v>0</v>
      </c>
    </row>
    <row r="1998" spans="1:4" ht="15.75" customHeight="1">
      <c r="C1998" s="33">
        <v>27</v>
      </c>
      <c r="D1998" s="48">
        <f>'COG-M'!P1839</f>
        <v>0</v>
      </c>
    </row>
    <row r="1999" spans="1:4" ht="15.75" customHeight="1">
      <c r="A1999" s="33">
        <v>492</v>
      </c>
      <c r="B1999" s="33" t="s">
        <v>1683</v>
      </c>
      <c r="C1999" s="33">
        <v>11</v>
      </c>
      <c r="D1999" s="48">
        <f>'COG-M'!P1840</f>
        <v>0</v>
      </c>
    </row>
    <row r="2000" spans="1:4" ht="15.75" customHeight="1">
      <c r="C2000" s="33">
        <v>12</v>
      </c>
      <c r="D2000" s="48">
        <f>'COG-M'!P1841</f>
        <v>0</v>
      </c>
    </row>
    <row r="2001" spans="1:4" ht="15.75" customHeight="1">
      <c r="C2001" s="33">
        <v>13</v>
      </c>
      <c r="D2001" s="48">
        <f>'COG-M'!P1842</f>
        <v>0</v>
      </c>
    </row>
    <row r="2002" spans="1:4" ht="15.75" customHeight="1">
      <c r="C2002" s="33">
        <v>14</v>
      </c>
      <c r="D2002" s="48">
        <f>'COG-M'!P1843</f>
        <v>0</v>
      </c>
    </row>
    <row r="2003" spans="1:4" ht="15.75" customHeight="1">
      <c r="C2003" s="33">
        <v>15</v>
      </c>
      <c r="D2003" s="48">
        <f>'COG-M'!P1844</f>
        <v>0</v>
      </c>
    </row>
    <row r="2004" spans="1:4" ht="15.75" customHeight="1">
      <c r="C2004" s="33">
        <v>16</v>
      </c>
      <c r="D2004" s="48">
        <f>'COG-M'!P1845</f>
        <v>0</v>
      </c>
    </row>
    <row r="2005" spans="1:4" ht="15.75" customHeight="1">
      <c r="C2005" s="33">
        <v>17</v>
      </c>
      <c r="D2005" s="48">
        <f>'COG-M'!P1846</f>
        <v>0</v>
      </c>
    </row>
    <row r="2006" spans="1:4" ht="15.75" customHeight="1">
      <c r="C2006" s="33">
        <v>25</v>
      </c>
      <c r="D2006" s="48">
        <f>'COG-M'!P1847</f>
        <v>0</v>
      </c>
    </row>
    <row r="2007" spans="1:4" ht="15.75" customHeight="1">
      <c r="C2007" s="33">
        <v>26</v>
      </c>
      <c r="D2007" s="48">
        <f>'COG-M'!P1848</f>
        <v>0</v>
      </c>
    </row>
    <row r="2008" spans="1:4" ht="15.75" customHeight="1">
      <c r="C2008" s="33">
        <v>27</v>
      </c>
      <c r="D2008" s="48">
        <f>'COG-M'!P1849</f>
        <v>0</v>
      </c>
    </row>
    <row r="2009" spans="1:4" ht="15.75" customHeight="1">
      <c r="A2009" s="33">
        <v>493</v>
      </c>
      <c r="B2009" s="33" t="s">
        <v>1684</v>
      </c>
      <c r="C2009" s="33">
        <v>11</v>
      </c>
      <c r="D2009" s="48">
        <f>'COG-M'!P1850</f>
        <v>0</v>
      </c>
    </row>
    <row r="2010" spans="1:4" ht="15.75" customHeight="1">
      <c r="C2010" s="33">
        <v>12</v>
      </c>
      <c r="D2010" s="48">
        <f>'COG-M'!P1851</f>
        <v>0</v>
      </c>
    </row>
    <row r="2011" spans="1:4" ht="15.75" customHeight="1">
      <c r="C2011" s="33">
        <v>13</v>
      </c>
      <c r="D2011" s="48">
        <f>'COG-M'!P1852</f>
        <v>0</v>
      </c>
    </row>
    <row r="2012" spans="1:4" ht="15.75" customHeight="1">
      <c r="C2012" s="33">
        <v>14</v>
      </c>
      <c r="D2012" s="48">
        <f>'COG-M'!P1853</f>
        <v>0</v>
      </c>
    </row>
    <row r="2013" spans="1:4" ht="15.75" customHeight="1">
      <c r="C2013" s="33">
        <v>15</v>
      </c>
      <c r="D2013" s="48">
        <f>'COG-M'!P1854</f>
        <v>0</v>
      </c>
    </row>
    <row r="2014" spans="1:4" ht="15.75" customHeight="1">
      <c r="C2014" s="33">
        <v>16</v>
      </c>
      <c r="D2014" s="48">
        <f>'COG-M'!P1855</f>
        <v>0</v>
      </c>
    </row>
    <row r="2015" spans="1:4" ht="15.75" customHeight="1">
      <c r="C2015" s="33">
        <v>17</v>
      </c>
      <c r="D2015" s="48">
        <f>'COG-M'!P1856</f>
        <v>0</v>
      </c>
    </row>
    <row r="2016" spans="1:4" ht="15.75" customHeight="1">
      <c r="C2016" s="33">
        <v>25</v>
      </c>
      <c r="D2016" s="48">
        <f>'COG-M'!P1857</f>
        <v>0</v>
      </c>
    </row>
    <row r="2017" spans="1:4" ht="15.75" customHeight="1">
      <c r="C2017" s="33">
        <v>26</v>
      </c>
      <c r="D2017" s="48">
        <f>'COG-M'!P1858</f>
        <v>0</v>
      </c>
    </row>
    <row r="2018" spans="1:4" ht="15.75" customHeight="1">
      <c r="C2018" s="33">
        <v>27</v>
      </c>
      <c r="D2018" s="48">
        <f>'COG-M'!P1859</f>
        <v>0</v>
      </c>
    </row>
    <row r="2019" spans="1:4" ht="15.75" customHeight="1">
      <c r="A2019" s="33">
        <v>5000</v>
      </c>
      <c r="B2019" s="33" t="s">
        <v>1685</v>
      </c>
      <c r="D2019" s="48">
        <f>'COG-M'!P1860</f>
        <v>1764412.08</v>
      </c>
    </row>
    <row r="2020" spans="1:4" ht="15.75" customHeight="1">
      <c r="A2020" s="33">
        <v>5100</v>
      </c>
      <c r="B2020" s="33" t="s">
        <v>1686</v>
      </c>
      <c r="D2020" s="48">
        <f>'COG-M'!P1861</f>
        <v>135400.08000000002</v>
      </c>
    </row>
    <row r="2021" spans="1:4" ht="15.75" customHeight="1">
      <c r="A2021" s="33">
        <v>511</v>
      </c>
      <c r="B2021" s="33" t="s">
        <v>1687</v>
      </c>
      <c r="C2021" s="33">
        <v>11</v>
      </c>
      <c r="D2021" s="48">
        <f>'COG-M'!P1862</f>
        <v>0</v>
      </c>
    </row>
    <row r="2022" spans="1:4" ht="15.75" customHeight="1">
      <c r="C2022" s="33">
        <v>12</v>
      </c>
      <c r="D2022" s="48">
        <f>'COG-M'!P1863</f>
        <v>0</v>
      </c>
    </row>
    <row r="2023" spans="1:4" ht="15.75" customHeight="1">
      <c r="C2023" s="33">
        <v>13</v>
      </c>
      <c r="D2023" s="48">
        <f>'COG-M'!P1864</f>
        <v>0</v>
      </c>
    </row>
    <row r="2024" spans="1:4" ht="15.75" customHeight="1">
      <c r="C2024" s="33">
        <v>14</v>
      </c>
      <c r="D2024" s="48">
        <f>'COG-M'!P1865</f>
        <v>40000.080000000002</v>
      </c>
    </row>
    <row r="2025" spans="1:4" ht="15.75" customHeight="1">
      <c r="C2025" s="33">
        <v>15</v>
      </c>
      <c r="D2025" s="48">
        <f>'COG-M'!P1866</f>
        <v>0</v>
      </c>
    </row>
    <row r="2026" spans="1:4" ht="15.75" customHeight="1">
      <c r="C2026" s="33">
        <v>16</v>
      </c>
      <c r="D2026" s="48">
        <f>'COG-M'!P1867</f>
        <v>0</v>
      </c>
    </row>
    <row r="2027" spans="1:4" ht="15.75" customHeight="1">
      <c r="C2027" s="33">
        <v>17</v>
      </c>
      <c r="D2027" s="48">
        <f>'COG-M'!P1868</f>
        <v>0</v>
      </c>
    </row>
    <row r="2028" spans="1:4" ht="15.75" customHeight="1">
      <c r="C2028" s="33">
        <v>25</v>
      </c>
      <c r="D2028" s="48">
        <f>'COG-M'!P1869</f>
        <v>0</v>
      </c>
    </row>
    <row r="2029" spans="1:4" ht="15.75" customHeight="1">
      <c r="C2029" s="33">
        <v>26</v>
      </c>
      <c r="D2029" s="48">
        <f>'COG-M'!P1870</f>
        <v>0</v>
      </c>
    </row>
    <row r="2030" spans="1:4" ht="15.75" customHeight="1">
      <c r="C2030" s="33">
        <v>27</v>
      </c>
      <c r="D2030" s="48">
        <f>'COG-M'!P1871</f>
        <v>0</v>
      </c>
    </row>
    <row r="2031" spans="1:4" ht="15.75" customHeight="1">
      <c r="A2031" s="33">
        <v>512</v>
      </c>
      <c r="B2031" s="33" t="s">
        <v>1688</v>
      </c>
      <c r="C2031" s="33">
        <v>11</v>
      </c>
      <c r="D2031" s="48">
        <f>'COG-M'!P1872</f>
        <v>0</v>
      </c>
    </row>
    <row r="2032" spans="1:4" ht="15.75" customHeight="1">
      <c r="C2032" s="33">
        <v>12</v>
      </c>
      <c r="D2032" s="48">
        <f>'COG-M'!P1873</f>
        <v>0</v>
      </c>
    </row>
    <row r="2033" spans="1:4" ht="15.75" customHeight="1">
      <c r="C2033" s="33">
        <v>13</v>
      </c>
      <c r="D2033" s="48">
        <f>'COG-M'!P1874</f>
        <v>0</v>
      </c>
    </row>
    <row r="2034" spans="1:4" ht="15.75" customHeight="1">
      <c r="C2034" s="33">
        <v>14</v>
      </c>
      <c r="D2034" s="48">
        <f>'COG-M'!P1875</f>
        <v>0</v>
      </c>
    </row>
    <row r="2035" spans="1:4" ht="15.75" customHeight="1">
      <c r="C2035" s="33">
        <v>15</v>
      </c>
      <c r="D2035" s="48">
        <f>'COG-M'!P1876</f>
        <v>0</v>
      </c>
    </row>
    <row r="2036" spans="1:4" ht="15.75" customHeight="1">
      <c r="C2036" s="33">
        <v>16</v>
      </c>
      <c r="D2036" s="48">
        <f>'COG-M'!P1877</f>
        <v>0</v>
      </c>
    </row>
    <row r="2037" spans="1:4" ht="15.75" customHeight="1">
      <c r="C2037" s="33">
        <v>17</v>
      </c>
      <c r="D2037" s="48">
        <f>'COG-M'!P1878</f>
        <v>0</v>
      </c>
    </row>
    <row r="2038" spans="1:4" ht="15.75" customHeight="1">
      <c r="C2038" s="33">
        <v>25</v>
      </c>
      <c r="D2038" s="48">
        <f>'COG-M'!P1879</f>
        <v>0</v>
      </c>
    </row>
    <row r="2039" spans="1:4" ht="15.75" customHeight="1">
      <c r="C2039" s="33">
        <v>26</v>
      </c>
      <c r="D2039" s="48">
        <f>'COG-M'!P1880</f>
        <v>0</v>
      </c>
    </row>
    <row r="2040" spans="1:4" ht="15.75" customHeight="1">
      <c r="C2040" s="33">
        <v>27</v>
      </c>
      <c r="D2040" s="48">
        <f>'COG-M'!P1881</f>
        <v>0</v>
      </c>
    </row>
    <row r="2041" spans="1:4" ht="15.75" customHeight="1">
      <c r="A2041" s="33">
        <v>513</v>
      </c>
      <c r="B2041" s="33" t="s">
        <v>1689</v>
      </c>
      <c r="C2041" s="33">
        <v>11</v>
      </c>
      <c r="D2041" s="48">
        <f>'COG-M'!P1882</f>
        <v>0</v>
      </c>
    </row>
    <row r="2042" spans="1:4" ht="15.75" customHeight="1">
      <c r="C2042" s="33">
        <v>12</v>
      </c>
      <c r="D2042" s="48">
        <f>'COG-M'!P1883</f>
        <v>0</v>
      </c>
    </row>
    <row r="2043" spans="1:4" ht="15.75" customHeight="1">
      <c r="C2043" s="33">
        <v>13</v>
      </c>
      <c r="D2043" s="48">
        <f>'COG-M'!P1884</f>
        <v>0</v>
      </c>
    </row>
    <row r="2044" spans="1:4" ht="15.75" customHeight="1">
      <c r="C2044" s="33">
        <v>14</v>
      </c>
      <c r="D2044" s="48">
        <f>'COG-M'!P1885</f>
        <v>0</v>
      </c>
    </row>
    <row r="2045" spans="1:4" ht="15.75" customHeight="1">
      <c r="C2045" s="33">
        <v>15</v>
      </c>
      <c r="D2045" s="48">
        <f>'COG-M'!P1886</f>
        <v>0</v>
      </c>
    </row>
    <row r="2046" spans="1:4" ht="15.75" customHeight="1">
      <c r="C2046" s="33">
        <v>16</v>
      </c>
      <c r="D2046" s="48">
        <f>'COG-M'!P1887</f>
        <v>0</v>
      </c>
    </row>
    <row r="2047" spans="1:4" ht="15.75" customHeight="1">
      <c r="C2047" s="33">
        <v>17</v>
      </c>
      <c r="D2047" s="48">
        <f>'COG-M'!P1888</f>
        <v>0</v>
      </c>
    </row>
    <row r="2048" spans="1:4" ht="15.75" customHeight="1">
      <c r="C2048" s="33">
        <v>25</v>
      </c>
      <c r="D2048" s="48">
        <f>'COG-M'!P1889</f>
        <v>0</v>
      </c>
    </row>
    <row r="2049" spans="1:4" ht="15.75" customHeight="1">
      <c r="C2049" s="33">
        <v>26</v>
      </c>
      <c r="D2049" s="48">
        <f>'COG-M'!P1890</f>
        <v>0</v>
      </c>
    </row>
    <row r="2050" spans="1:4" ht="15.75" customHeight="1">
      <c r="C2050" s="33">
        <v>27</v>
      </c>
      <c r="D2050" s="48">
        <f>'COG-M'!P1891</f>
        <v>0</v>
      </c>
    </row>
    <row r="2051" spans="1:4" ht="15.75" customHeight="1">
      <c r="A2051" s="33">
        <v>514</v>
      </c>
      <c r="B2051" s="33" t="s">
        <v>1690</v>
      </c>
      <c r="C2051" s="33">
        <v>11</v>
      </c>
      <c r="D2051" s="48">
        <f>'COG-M'!P1892</f>
        <v>0</v>
      </c>
    </row>
    <row r="2052" spans="1:4" ht="15.75" customHeight="1">
      <c r="C2052" s="33">
        <v>12</v>
      </c>
      <c r="D2052" s="48">
        <f>'COG-M'!P1893</f>
        <v>0</v>
      </c>
    </row>
    <row r="2053" spans="1:4" ht="15.75" customHeight="1">
      <c r="C2053" s="33">
        <v>13</v>
      </c>
      <c r="D2053" s="48">
        <f>'COG-M'!P1894</f>
        <v>0</v>
      </c>
    </row>
    <row r="2054" spans="1:4" ht="15.75" customHeight="1">
      <c r="C2054" s="33">
        <v>14</v>
      </c>
      <c r="D2054" s="48">
        <f>'COG-M'!P1895</f>
        <v>0</v>
      </c>
    </row>
    <row r="2055" spans="1:4" ht="15.75" customHeight="1">
      <c r="C2055" s="33">
        <v>15</v>
      </c>
      <c r="D2055" s="48">
        <f>'COG-M'!P1896</f>
        <v>0</v>
      </c>
    </row>
    <row r="2056" spans="1:4" ht="15.75" customHeight="1">
      <c r="C2056" s="33">
        <v>16</v>
      </c>
      <c r="D2056" s="48">
        <f>'COG-M'!P1897</f>
        <v>0</v>
      </c>
    </row>
    <row r="2057" spans="1:4" ht="15.75" customHeight="1">
      <c r="C2057" s="33">
        <v>17</v>
      </c>
      <c r="D2057" s="48">
        <f>'COG-M'!P1898</f>
        <v>0</v>
      </c>
    </row>
    <row r="2058" spans="1:4" ht="15.75" customHeight="1">
      <c r="C2058" s="33">
        <v>25</v>
      </c>
      <c r="D2058" s="48">
        <f>'COG-M'!P1899</f>
        <v>0</v>
      </c>
    </row>
    <row r="2059" spans="1:4" ht="15.75" customHeight="1">
      <c r="C2059" s="33">
        <v>26</v>
      </c>
      <c r="D2059" s="48">
        <f>'COG-M'!P1900</f>
        <v>0</v>
      </c>
    </row>
    <row r="2060" spans="1:4" ht="15.75" customHeight="1">
      <c r="C2060" s="33">
        <v>27</v>
      </c>
      <c r="D2060" s="48">
        <f>'COG-M'!P1901</f>
        <v>0</v>
      </c>
    </row>
    <row r="2061" spans="1:4" ht="15.75" customHeight="1">
      <c r="A2061" s="33">
        <v>515</v>
      </c>
      <c r="B2061" s="33" t="s">
        <v>1691</v>
      </c>
      <c r="C2061" s="33">
        <v>11</v>
      </c>
      <c r="D2061" s="48">
        <f>'COG-M'!P1902</f>
        <v>0</v>
      </c>
    </row>
    <row r="2062" spans="1:4" ht="15.75" customHeight="1">
      <c r="C2062" s="33">
        <v>12</v>
      </c>
      <c r="D2062" s="48">
        <f>'COG-M'!P1903</f>
        <v>0</v>
      </c>
    </row>
    <row r="2063" spans="1:4" ht="15.75" customHeight="1">
      <c r="C2063" s="33">
        <v>13</v>
      </c>
      <c r="D2063" s="48">
        <f>'COG-M'!P1904</f>
        <v>0</v>
      </c>
    </row>
    <row r="2064" spans="1:4" ht="15.75" customHeight="1">
      <c r="C2064" s="33">
        <v>14</v>
      </c>
      <c r="D2064" s="48">
        <f>'COG-M'!P1905</f>
        <v>75000</v>
      </c>
    </row>
    <row r="2065" spans="1:4" ht="15.75" customHeight="1">
      <c r="C2065" s="33">
        <v>15</v>
      </c>
      <c r="D2065" s="48">
        <f>'COG-M'!P1906</f>
        <v>0</v>
      </c>
    </row>
    <row r="2066" spans="1:4" ht="15.75" customHeight="1">
      <c r="C2066" s="33">
        <v>16</v>
      </c>
      <c r="D2066" s="48">
        <f>'COG-M'!P1907</f>
        <v>0</v>
      </c>
    </row>
    <row r="2067" spans="1:4" ht="15.75" customHeight="1">
      <c r="C2067" s="33">
        <v>17</v>
      </c>
      <c r="D2067" s="48">
        <f>'COG-M'!P1908</f>
        <v>0</v>
      </c>
    </row>
    <row r="2068" spans="1:4" ht="15.75" customHeight="1">
      <c r="C2068" s="33">
        <v>25</v>
      </c>
      <c r="D2068" s="48">
        <f>'COG-M'!P1909</f>
        <v>0</v>
      </c>
    </row>
    <row r="2069" spans="1:4" ht="15.75" customHeight="1">
      <c r="C2069" s="33">
        <v>26</v>
      </c>
      <c r="D2069" s="48">
        <f>'COG-M'!P1910</f>
        <v>0</v>
      </c>
    </row>
    <row r="2070" spans="1:4" ht="15.75" customHeight="1">
      <c r="C2070" s="33">
        <v>27</v>
      </c>
      <c r="D2070" s="48">
        <f>'COG-M'!P1911</f>
        <v>0</v>
      </c>
    </row>
    <row r="2071" spans="1:4" ht="15.75" customHeight="1">
      <c r="A2071" s="33">
        <v>519</v>
      </c>
      <c r="B2071" s="33" t="s">
        <v>1692</v>
      </c>
      <c r="C2071" s="33">
        <v>11</v>
      </c>
      <c r="D2071" s="48">
        <f>'COG-M'!P1912</f>
        <v>0</v>
      </c>
    </row>
    <row r="2072" spans="1:4" ht="15.75" customHeight="1">
      <c r="C2072" s="33">
        <v>12</v>
      </c>
      <c r="D2072" s="48">
        <f>'COG-M'!P1913</f>
        <v>0</v>
      </c>
    </row>
    <row r="2073" spans="1:4" ht="15.75" customHeight="1">
      <c r="C2073" s="33">
        <v>13</v>
      </c>
      <c r="D2073" s="48">
        <f>'COG-M'!P1914</f>
        <v>0</v>
      </c>
    </row>
    <row r="2074" spans="1:4" ht="15.75" customHeight="1">
      <c r="C2074" s="33">
        <v>14</v>
      </c>
      <c r="D2074" s="48">
        <f>'COG-M'!P1915</f>
        <v>20400</v>
      </c>
    </row>
    <row r="2075" spans="1:4" ht="15.75" customHeight="1">
      <c r="C2075" s="33">
        <v>15</v>
      </c>
      <c r="D2075" s="48">
        <f>'COG-M'!P1916</f>
        <v>0</v>
      </c>
    </row>
    <row r="2076" spans="1:4" ht="15.75" customHeight="1">
      <c r="C2076" s="33">
        <v>16</v>
      </c>
      <c r="D2076" s="48">
        <f>'COG-M'!P1917</f>
        <v>0</v>
      </c>
    </row>
    <row r="2077" spans="1:4" ht="15.75" customHeight="1">
      <c r="C2077" s="33">
        <v>17</v>
      </c>
      <c r="D2077" s="48">
        <f>'COG-M'!P1918</f>
        <v>0</v>
      </c>
    </row>
    <row r="2078" spans="1:4" ht="15.75" customHeight="1">
      <c r="C2078" s="33">
        <v>25</v>
      </c>
      <c r="D2078" s="48">
        <f>'COG-M'!P1919</f>
        <v>0</v>
      </c>
    </row>
    <row r="2079" spans="1:4" ht="15.75" customHeight="1">
      <c r="C2079" s="33">
        <v>26</v>
      </c>
      <c r="D2079" s="48">
        <f>'COG-M'!P1920</f>
        <v>0</v>
      </c>
    </row>
    <row r="2080" spans="1:4" ht="15.75" customHeight="1">
      <c r="C2080" s="33">
        <v>27</v>
      </c>
      <c r="D2080" s="48">
        <f>'COG-M'!P1921</f>
        <v>0</v>
      </c>
    </row>
    <row r="2081" spans="1:4" ht="15.75" customHeight="1">
      <c r="A2081" s="33">
        <v>5200</v>
      </c>
      <c r="B2081" s="33" t="s">
        <v>1693</v>
      </c>
      <c r="D2081" s="48">
        <f>'COG-M'!P1922</f>
        <v>0</v>
      </c>
    </row>
    <row r="2082" spans="1:4" ht="15.75" customHeight="1">
      <c r="A2082" s="33">
        <v>521</v>
      </c>
      <c r="B2082" s="33" t="s">
        <v>1694</v>
      </c>
      <c r="C2082" s="33">
        <v>11</v>
      </c>
      <c r="D2082" s="48">
        <f>'COG-M'!P1923</f>
        <v>0</v>
      </c>
    </row>
    <row r="2083" spans="1:4" ht="15.75" customHeight="1">
      <c r="C2083" s="33">
        <v>12</v>
      </c>
      <c r="D2083" s="48">
        <f>'COG-M'!P1924</f>
        <v>0</v>
      </c>
    </row>
    <row r="2084" spans="1:4" ht="15.75" customHeight="1">
      <c r="C2084" s="33">
        <v>13</v>
      </c>
      <c r="D2084" s="48">
        <f>'COG-M'!P1925</f>
        <v>0</v>
      </c>
    </row>
    <row r="2085" spans="1:4" ht="15.75" customHeight="1">
      <c r="C2085" s="33">
        <v>14</v>
      </c>
      <c r="D2085" s="48">
        <f>'COG-M'!P1926</f>
        <v>0</v>
      </c>
    </row>
    <row r="2086" spans="1:4" ht="15.75" customHeight="1">
      <c r="C2086" s="33">
        <v>15</v>
      </c>
      <c r="D2086" s="48">
        <f>'COG-M'!P1927</f>
        <v>0</v>
      </c>
    </row>
    <row r="2087" spans="1:4" ht="15.75" customHeight="1">
      <c r="C2087" s="33">
        <v>16</v>
      </c>
      <c r="D2087" s="48">
        <f>'COG-M'!P1928</f>
        <v>0</v>
      </c>
    </row>
    <row r="2088" spans="1:4" ht="15.75" customHeight="1">
      <c r="C2088" s="33">
        <v>17</v>
      </c>
      <c r="D2088" s="48">
        <f>'COG-M'!P1929</f>
        <v>0</v>
      </c>
    </row>
    <row r="2089" spans="1:4" ht="15.75" customHeight="1">
      <c r="C2089" s="33">
        <v>25</v>
      </c>
      <c r="D2089" s="48">
        <f>'COG-M'!P1930</f>
        <v>0</v>
      </c>
    </row>
    <row r="2090" spans="1:4" ht="15.75" customHeight="1">
      <c r="C2090" s="33">
        <v>26</v>
      </c>
      <c r="D2090" s="48">
        <f>'COG-M'!P1931</f>
        <v>0</v>
      </c>
    </row>
    <row r="2091" spans="1:4" ht="15.75" customHeight="1">
      <c r="C2091" s="33">
        <v>27</v>
      </c>
      <c r="D2091" s="48">
        <f>'COG-M'!P1932</f>
        <v>0</v>
      </c>
    </row>
    <row r="2092" spans="1:4" ht="15.75" customHeight="1">
      <c r="A2092" s="33">
        <v>522</v>
      </c>
      <c r="B2092" s="33" t="s">
        <v>1695</v>
      </c>
      <c r="C2092" s="33">
        <v>11</v>
      </c>
      <c r="D2092" s="48">
        <f>'COG-M'!P1933</f>
        <v>0</v>
      </c>
    </row>
    <row r="2093" spans="1:4" ht="15.75" customHeight="1">
      <c r="C2093" s="33">
        <v>12</v>
      </c>
      <c r="D2093" s="48">
        <f>'COG-M'!P1934</f>
        <v>0</v>
      </c>
    </row>
    <row r="2094" spans="1:4" ht="15.75" customHeight="1">
      <c r="C2094" s="33">
        <v>13</v>
      </c>
      <c r="D2094" s="48">
        <f>'COG-M'!P1935</f>
        <v>0</v>
      </c>
    </row>
    <row r="2095" spans="1:4" ht="15.75" customHeight="1">
      <c r="C2095" s="33">
        <v>14</v>
      </c>
      <c r="D2095" s="48">
        <f>'COG-M'!P1936</f>
        <v>0</v>
      </c>
    </row>
    <row r="2096" spans="1:4" ht="15.75" customHeight="1">
      <c r="C2096" s="33">
        <v>15</v>
      </c>
      <c r="D2096" s="48">
        <f>'COG-M'!P1937</f>
        <v>0</v>
      </c>
    </row>
    <row r="2097" spans="1:4" ht="15.75" customHeight="1">
      <c r="C2097" s="33">
        <v>16</v>
      </c>
      <c r="D2097" s="48">
        <f>'COG-M'!P1938</f>
        <v>0</v>
      </c>
    </row>
    <row r="2098" spans="1:4" ht="15.75" customHeight="1">
      <c r="C2098" s="33">
        <v>17</v>
      </c>
      <c r="D2098" s="48">
        <f>'COG-M'!P1939</f>
        <v>0</v>
      </c>
    </row>
    <row r="2099" spans="1:4" ht="15.75" customHeight="1">
      <c r="C2099" s="33">
        <v>25</v>
      </c>
      <c r="D2099" s="48">
        <f>'COG-M'!P1940</f>
        <v>0</v>
      </c>
    </row>
    <row r="2100" spans="1:4" ht="15.75" customHeight="1">
      <c r="C2100" s="33">
        <v>26</v>
      </c>
      <c r="D2100" s="48">
        <f>'COG-M'!P1941</f>
        <v>0</v>
      </c>
    </row>
    <row r="2101" spans="1:4" ht="15.75" customHeight="1">
      <c r="C2101" s="33">
        <v>27</v>
      </c>
      <c r="D2101" s="48">
        <f>'COG-M'!P1942</f>
        <v>0</v>
      </c>
    </row>
    <row r="2102" spans="1:4" ht="15.75" customHeight="1">
      <c r="A2102" s="33">
        <v>523</v>
      </c>
      <c r="B2102" s="33" t="s">
        <v>1696</v>
      </c>
      <c r="C2102" s="33">
        <v>11</v>
      </c>
      <c r="D2102" s="48">
        <f>'COG-M'!P1943</f>
        <v>0</v>
      </c>
    </row>
    <row r="2103" spans="1:4" ht="15.75" customHeight="1">
      <c r="C2103" s="33">
        <v>12</v>
      </c>
      <c r="D2103" s="48">
        <f>'COG-M'!P1944</f>
        <v>0</v>
      </c>
    </row>
    <row r="2104" spans="1:4" ht="15.75" customHeight="1">
      <c r="C2104" s="33">
        <v>13</v>
      </c>
      <c r="D2104" s="48">
        <f>'COG-M'!P1945</f>
        <v>0</v>
      </c>
    </row>
    <row r="2105" spans="1:4" ht="15.75" customHeight="1">
      <c r="C2105" s="33">
        <v>14</v>
      </c>
      <c r="D2105" s="48">
        <f>'COG-M'!P1946</f>
        <v>0</v>
      </c>
    </row>
    <row r="2106" spans="1:4" ht="15.75" customHeight="1">
      <c r="C2106" s="33">
        <v>15</v>
      </c>
      <c r="D2106" s="48">
        <f>'COG-M'!P1947</f>
        <v>0</v>
      </c>
    </row>
    <row r="2107" spans="1:4" ht="15.75" customHeight="1">
      <c r="C2107" s="33">
        <v>16</v>
      </c>
      <c r="D2107" s="48">
        <f>'COG-M'!P1948</f>
        <v>0</v>
      </c>
    </row>
    <row r="2108" spans="1:4" ht="15.75" customHeight="1">
      <c r="C2108" s="33">
        <v>17</v>
      </c>
      <c r="D2108" s="48">
        <f>'COG-M'!P1949</f>
        <v>0</v>
      </c>
    </row>
    <row r="2109" spans="1:4" ht="15.75" customHeight="1">
      <c r="C2109" s="33">
        <v>25</v>
      </c>
      <c r="D2109" s="48">
        <f>'COG-M'!P1950</f>
        <v>0</v>
      </c>
    </row>
    <row r="2110" spans="1:4" ht="15.75" customHeight="1">
      <c r="C2110" s="33">
        <v>26</v>
      </c>
      <c r="D2110" s="48">
        <f>'COG-M'!P1951</f>
        <v>0</v>
      </c>
    </row>
    <row r="2111" spans="1:4" ht="15.75" customHeight="1">
      <c r="C2111" s="33">
        <v>27</v>
      </c>
      <c r="D2111" s="48">
        <f>'COG-M'!P1952</f>
        <v>0</v>
      </c>
    </row>
    <row r="2112" spans="1:4" ht="15.75" customHeight="1">
      <c r="A2112" s="33">
        <v>529</v>
      </c>
      <c r="B2112" s="33" t="s">
        <v>1697</v>
      </c>
      <c r="C2112" s="33">
        <v>11</v>
      </c>
      <c r="D2112" s="48">
        <f>'COG-M'!P1953</f>
        <v>0</v>
      </c>
    </row>
    <row r="2113" spans="1:4" ht="15.75" customHeight="1">
      <c r="C2113" s="33">
        <v>12</v>
      </c>
      <c r="D2113" s="48">
        <f>'COG-M'!P1954</f>
        <v>0</v>
      </c>
    </row>
    <row r="2114" spans="1:4" ht="15.75" customHeight="1">
      <c r="C2114" s="33">
        <v>13</v>
      </c>
      <c r="D2114" s="48">
        <f>'COG-M'!P1955</f>
        <v>0</v>
      </c>
    </row>
    <row r="2115" spans="1:4" ht="15.75" customHeight="1">
      <c r="C2115" s="33">
        <v>14</v>
      </c>
      <c r="D2115" s="48">
        <f>'COG-M'!P1956</f>
        <v>0</v>
      </c>
    </row>
    <row r="2116" spans="1:4" ht="15.75" customHeight="1">
      <c r="C2116" s="33">
        <v>15</v>
      </c>
      <c r="D2116" s="48">
        <f>'COG-M'!P1957</f>
        <v>0</v>
      </c>
    </row>
    <row r="2117" spans="1:4" ht="15.75" customHeight="1">
      <c r="C2117" s="33">
        <v>16</v>
      </c>
      <c r="D2117" s="48">
        <f>'COG-M'!P1958</f>
        <v>0</v>
      </c>
    </row>
    <row r="2118" spans="1:4" ht="15.75" customHeight="1">
      <c r="C2118" s="33">
        <v>17</v>
      </c>
      <c r="D2118" s="48">
        <f>'COG-M'!P1959</f>
        <v>0</v>
      </c>
    </row>
    <row r="2119" spans="1:4" ht="15.75" customHeight="1">
      <c r="C2119" s="33">
        <v>25</v>
      </c>
      <c r="D2119" s="48">
        <f>'COG-M'!P1960</f>
        <v>0</v>
      </c>
    </row>
    <row r="2120" spans="1:4" ht="15.75" customHeight="1">
      <c r="C2120" s="33">
        <v>26</v>
      </c>
      <c r="D2120" s="48">
        <f>'COG-M'!P1961</f>
        <v>0</v>
      </c>
    </row>
    <row r="2121" spans="1:4" ht="15.75" customHeight="1">
      <c r="C2121" s="33">
        <v>27</v>
      </c>
      <c r="D2121" s="48">
        <f>'COG-M'!P1962</f>
        <v>0</v>
      </c>
    </row>
    <row r="2122" spans="1:4" ht="15.75" customHeight="1">
      <c r="A2122" s="33">
        <v>5300</v>
      </c>
      <c r="B2122" s="33" t="s">
        <v>1698</v>
      </c>
      <c r="D2122" s="48">
        <f>'COG-M'!P1963</f>
        <v>0</v>
      </c>
    </row>
    <row r="2123" spans="1:4" ht="15.75" customHeight="1">
      <c r="A2123" s="33">
        <v>531</v>
      </c>
      <c r="B2123" s="33" t="s">
        <v>1699</v>
      </c>
      <c r="C2123" s="33">
        <v>11</v>
      </c>
      <c r="D2123" s="48">
        <f>'COG-M'!P1964</f>
        <v>0</v>
      </c>
    </row>
    <row r="2124" spans="1:4" ht="15.75" customHeight="1">
      <c r="C2124" s="33">
        <v>12</v>
      </c>
      <c r="D2124" s="48">
        <f>'COG-M'!P1965</f>
        <v>0</v>
      </c>
    </row>
    <row r="2125" spans="1:4" ht="15.75" customHeight="1">
      <c r="C2125" s="33">
        <v>13</v>
      </c>
      <c r="D2125" s="48">
        <f>'COG-M'!P1966</f>
        <v>0</v>
      </c>
    </row>
    <row r="2126" spans="1:4" ht="15.75" customHeight="1">
      <c r="C2126" s="33">
        <v>14</v>
      </c>
      <c r="D2126" s="48">
        <f>'COG-M'!P1967</f>
        <v>0</v>
      </c>
    </row>
    <row r="2127" spans="1:4" ht="15.75" customHeight="1">
      <c r="C2127" s="33">
        <v>15</v>
      </c>
      <c r="D2127" s="48">
        <f>'COG-M'!P1968</f>
        <v>0</v>
      </c>
    </row>
    <row r="2128" spans="1:4" ht="15.75" customHeight="1">
      <c r="C2128" s="33">
        <v>16</v>
      </c>
      <c r="D2128" s="48">
        <f>'COG-M'!P1969</f>
        <v>0</v>
      </c>
    </row>
    <row r="2129" spans="1:4" ht="15.75" customHeight="1">
      <c r="C2129" s="33">
        <v>17</v>
      </c>
      <c r="D2129" s="48">
        <f>'COG-M'!P1970</f>
        <v>0</v>
      </c>
    </row>
    <row r="2130" spans="1:4" ht="15.75" customHeight="1">
      <c r="C2130" s="33">
        <v>25</v>
      </c>
      <c r="D2130" s="48">
        <f>'COG-M'!P1971</f>
        <v>0</v>
      </c>
    </row>
    <row r="2131" spans="1:4" ht="15.75" customHeight="1">
      <c r="C2131" s="33">
        <v>26</v>
      </c>
      <c r="D2131" s="48">
        <f>'COG-M'!P1972</f>
        <v>0</v>
      </c>
    </row>
    <row r="2132" spans="1:4" ht="15.75" customHeight="1">
      <c r="C2132" s="33">
        <v>27</v>
      </c>
      <c r="D2132" s="48">
        <f>'COG-M'!P1973</f>
        <v>0</v>
      </c>
    </row>
    <row r="2133" spans="1:4" ht="15.75" customHeight="1">
      <c r="A2133" s="33">
        <v>532</v>
      </c>
      <c r="B2133" s="33" t="s">
        <v>1700</v>
      </c>
      <c r="C2133" s="33">
        <v>11</v>
      </c>
      <c r="D2133" s="48">
        <f>'COG-M'!P1974</f>
        <v>0</v>
      </c>
    </row>
    <row r="2134" spans="1:4" ht="15.75" customHeight="1">
      <c r="C2134" s="33">
        <v>12</v>
      </c>
      <c r="D2134" s="48">
        <f>'COG-M'!P1975</f>
        <v>0</v>
      </c>
    </row>
    <row r="2135" spans="1:4" ht="15.75" customHeight="1">
      <c r="C2135" s="33">
        <v>13</v>
      </c>
      <c r="D2135" s="48">
        <f>'COG-M'!P1976</f>
        <v>0</v>
      </c>
    </row>
    <row r="2136" spans="1:4" ht="15.75" customHeight="1">
      <c r="C2136" s="33">
        <v>14</v>
      </c>
      <c r="D2136" s="48">
        <f>'COG-M'!P1977</f>
        <v>0</v>
      </c>
    </row>
    <row r="2137" spans="1:4" ht="15.75" customHeight="1">
      <c r="C2137" s="33">
        <v>15</v>
      </c>
      <c r="D2137" s="48">
        <f>'COG-M'!P1978</f>
        <v>0</v>
      </c>
    </row>
    <row r="2138" spans="1:4" ht="15.75" customHeight="1">
      <c r="C2138" s="33">
        <v>16</v>
      </c>
      <c r="D2138" s="48">
        <f>'COG-M'!P1979</f>
        <v>0</v>
      </c>
    </row>
    <row r="2139" spans="1:4" ht="15.75" customHeight="1">
      <c r="C2139" s="33">
        <v>17</v>
      </c>
      <c r="D2139" s="48">
        <f>'COG-M'!P1980</f>
        <v>0</v>
      </c>
    </row>
    <row r="2140" spans="1:4" ht="15.75" customHeight="1">
      <c r="C2140" s="33">
        <v>25</v>
      </c>
      <c r="D2140" s="48">
        <f>'COG-M'!P1981</f>
        <v>0</v>
      </c>
    </row>
    <row r="2141" spans="1:4" ht="15.75" customHeight="1">
      <c r="C2141" s="33">
        <v>26</v>
      </c>
      <c r="D2141" s="48">
        <f>'COG-M'!P1982</f>
        <v>0</v>
      </c>
    </row>
    <row r="2142" spans="1:4" ht="15.75" customHeight="1">
      <c r="C2142" s="33">
        <v>27</v>
      </c>
      <c r="D2142" s="48">
        <f>'COG-M'!P1983</f>
        <v>0</v>
      </c>
    </row>
    <row r="2143" spans="1:4" ht="15.75" customHeight="1">
      <c r="A2143" s="33">
        <v>5400</v>
      </c>
      <c r="B2143" s="33" t="s">
        <v>1701</v>
      </c>
      <c r="D2143" s="48">
        <f>'COG-M'!P1984</f>
        <v>800004</v>
      </c>
    </row>
    <row r="2144" spans="1:4" ht="15.75" customHeight="1">
      <c r="A2144" s="33">
        <v>541</v>
      </c>
      <c r="B2144" s="33" t="s">
        <v>1702</v>
      </c>
      <c r="C2144" s="33">
        <v>11</v>
      </c>
      <c r="D2144" s="48">
        <f>'COG-M'!P1985</f>
        <v>0</v>
      </c>
    </row>
    <row r="2145" spans="1:4" ht="15.75" customHeight="1">
      <c r="C2145" s="33">
        <v>12</v>
      </c>
      <c r="D2145" s="48">
        <f>'COG-M'!P1986</f>
        <v>0</v>
      </c>
    </row>
    <row r="2146" spans="1:4" ht="15.75" customHeight="1">
      <c r="C2146" s="33">
        <v>13</v>
      </c>
      <c r="D2146" s="48">
        <f>'COG-M'!P1987</f>
        <v>0</v>
      </c>
    </row>
    <row r="2147" spans="1:4" ht="15.75" customHeight="1">
      <c r="C2147" s="33">
        <v>14</v>
      </c>
      <c r="D2147" s="48">
        <f>'COG-M'!P1988</f>
        <v>800004</v>
      </c>
    </row>
    <row r="2148" spans="1:4" ht="15.75" customHeight="1">
      <c r="C2148" s="33">
        <v>15</v>
      </c>
      <c r="D2148" s="48">
        <f>'COG-M'!P1989</f>
        <v>0</v>
      </c>
    </row>
    <row r="2149" spans="1:4" ht="15.75" customHeight="1">
      <c r="C2149" s="33">
        <v>16</v>
      </c>
      <c r="D2149" s="48">
        <f>'COG-M'!P1990</f>
        <v>0</v>
      </c>
    </row>
    <row r="2150" spans="1:4" ht="15.75" customHeight="1">
      <c r="C2150" s="33">
        <v>17</v>
      </c>
      <c r="D2150" s="48">
        <f>'COG-M'!P1991</f>
        <v>0</v>
      </c>
    </row>
    <row r="2151" spans="1:4" ht="15.75" customHeight="1">
      <c r="C2151" s="33">
        <v>25</v>
      </c>
      <c r="D2151" s="48">
        <f>'COG-M'!P1992</f>
        <v>0</v>
      </c>
    </row>
    <row r="2152" spans="1:4" ht="15.75" customHeight="1">
      <c r="C2152" s="33">
        <v>26</v>
      </c>
      <c r="D2152" s="48">
        <f>'COG-M'!P1993</f>
        <v>0</v>
      </c>
    </row>
    <row r="2153" spans="1:4" ht="15.75" customHeight="1">
      <c r="C2153" s="33">
        <v>27</v>
      </c>
      <c r="D2153" s="48">
        <f>'COG-M'!P1994</f>
        <v>0</v>
      </c>
    </row>
    <row r="2154" spans="1:4" ht="15.75" customHeight="1">
      <c r="A2154" s="33">
        <v>542</v>
      </c>
      <c r="B2154" s="33" t="s">
        <v>1703</v>
      </c>
      <c r="C2154" s="33">
        <v>11</v>
      </c>
      <c r="D2154" s="48">
        <f>'COG-M'!P1995</f>
        <v>0</v>
      </c>
    </row>
    <row r="2155" spans="1:4" ht="15.75" customHeight="1">
      <c r="C2155" s="33">
        <v>12</v>
      </c>
      <c r="D2155" s="48">
        <f>'COG-M'!P1996</f>
        <v>0</v>
      </c>
    </row>
    <row r="2156" spans="1:4" ht="15.75" customHeight="1">
      <c r="C2156" s="33">
        <v>13</v>
      </c>
      <c r="D2156" s="48">
        <f>'COG-M'!P1997</f>
        <v>0</v>
      </c>
    </row>
    <row r="2157" spans="1:4" ht="15.75" customHeight="1">
      <c r="C2157" s="33">
        <v>14</v>
      </c>
      <c r="D2157" s="48">
        <f>'COG-M'!P1998</f>
        <v>0</v>
      </c>
    </row>
    <row r="2158" spans="1:4" ht="15.75" customHeight="1">
      <c r="C2158" s="33">
        <v>15</v>
      </c>
      <c r="D2158" s="48">
        <f>'COG-M'!P1999</f>
        <v>0</v>
      </c>
    </row>
    <row r="2159" spans="1:4" ht="15.75" customHeight="1">
      <c r="C2159" s="33">
        <v>16</v>
      </c>
      <c r="D2159" s="48">
        <f>'COG-M'!P2000</f>
        <v>0</v>
      </c>
    </row>
    <row r="2160" spans="1:4" ht="15.75" customHeight="1">
      <c r="C2160" s="33">
        <v>17</v>
      </c>
      <c r="D2160" s="48">
        <f>'COG-M'!P2001</f>
        <v>0</v>
      </c>
    </row>
    <row r="2161" spans="1:4" ht="15.75" customHeight="1">
      <c r="C2161" s="33">
        <v>25</v>
      </c>
      <c r="D2161" s="48">
        <f>'COG-M'!P2002</f>
        <v>0</v>
      </c>
    </row>
    <row r="2162" spans="1:4" ht="15.75" customHeight="1">
      <c r="C2162" s="33">
        <v>26</v>
      </c>
      <c r="D2162" s="48">
        <f>'COG-M'!P2003</f>
        <v>0</v>
      </c>
    </row>
    <row r="2163" spans="1:4" ht="15.75" customHeight="1">
      <c r="C2163" s="33">
        <v>27</v>
      </c>
      <c r="D2163" s="48">
        <f>'COG-M'!P2004</f>
        <v>0</v>
      </c>
    </row>
    <row r="2164" spans="1:4" ht="15.75" customHeight="1">
      <c r="A2164" s="33">
        <v>543</v>
      </c>
      <c r="B2164" s="33" t="s">
        <v>1704</v>
      </c>
      <c r="C2164" s="33">
        <v>11</v>
      </c>
      <c r="D2164" s="48">
        <f>'COG-M'!P2005</f>
        <v>0</v>
      </c>
    </row>
    <row r="2165" spans="1:4" ht="15.75" customHeight="1">
      <c r="C2165" s="33">
        <v>12</v>
      </c>
      <c r="D2165" s="48">
        <f>'COG-M'!P2006</f>
        <v>0</v>
      </c>
    </row>
    <row r="2166" spans="1:4" ht="15.75" customHeight="1">
      <c r="C2166" s="33">
        <v>13</v>
      </c>
      <c r="D2166" s="48">
        <f>'COG-M'!P2007</f>
        <v>0</v>
      </c>
    </row>
    <row r="2167" spans="1:4" ht="15.75" customHeight="1">
      <c r="C2167" s="33">
        <v>14</v>
      </c>
      <c r="D2167" s="48">
        <f>'COG-M'!P2008</f>
        <v>0</v>
      </c>
    </row>
    <row r="2168" spans="1:4" ht="15.75" customHeight="1">
      <c r="C2168" s="33">
        <v>15</v>
      </c>
      <c r="D2168" s="48">
        <f>'COG-M'!P2009</f>
        <v>0</v>
      </c>
    </row>
    <row r="2169" spans="1:4" ht="15.75" customHeight="1">
      <c r="C2169" s="33">
        <v>16</v>
      </c>
      <c r="D2169" s="48">
        <f>'COG-M'!P2010</f>
        <v>0</v>
      </c>
    </row>
    <row r="2170" spans="1:4" ht="15.75" customHeight="1">
      <c r="C2170" s="33">
        <v>17</v>
      </c>
      <c r="D2170" s="48">
        <f>'COG-M'!P2011</f>
        <v>0</v>
      </c>
    </row>
    <row r="2171" spans="1:4" ht="15.75" customHeight="1">
      <c r="C2171" s="33">
        <v>25</v>
      </c>
      <c r="D2171" s="48">
        <f>'COG-M'!P2012</f>
        <v>0</v>
      </c>
    </row>
    <row r="2172" spans="1:4" ht="15.75" customHeight="1">
      <c r="C2172" s="33">
        <v>26</v>
      </c>
      <c r="D2172" s="48">
        <f>'COG-M'!P2013</f>
        <v>0</v>
      </c>
    </row>
    <row r="2173" spans="1:4" ht="15.75" customHeight="1">
      <c r="C2173" s="33">
        <v>27</v>
      </c>
      <c r="D2173" s="48">
        <f>'COG-M'!P2014</f>
        <v>0</v>
      </c>
    </row>
    <row r="2174" spans="1:4" ht="15.75" customHeight="1">
      <c r="A2174" s="33">
        <v>544</v>
      </c>
      <c r="B2174" s="33" t="s">
        <v>1705</v>
      </c>
      <c r="C2174" s="33">
        <v>11</v>
      </c>
      <c r="D2174" s="48">
        <f>'COG-M'!P2015</f>
        <v>0</v>
      </c>
    </row>
    <row r="2175" spans="1:4" ht="15.75" customHeight="1">
      <c r="C2175" s="33">
        <v>12</v>
      </c>
      <c r="D2175" s="48">
        <f>'COG-M'!P2016</f>
        <v>0</v>
      </c>
    </row>
    <row r="2176" spans="1:4" ht="15.75" customHeight="1">
      <c r="C2176" s="33">
        <v>13</v>
      </c>
      <c r="D2176" s="48">
        <f>'COG-M'!P2017</f>
        <v>0</v>
      </c>
    </row>
    <row r="2177" spans="1:4" ht="15.75" customHeight="1">
      <c r="C2177" s="33">
        <v>14</v>
      </c>
      <c r="D2177" s="48">
        <f>'COG-M'!P2018</f>
        <v>0</v>
      </c>
    </row>
    <row r="2178" spans="1:4" ht="15.75" customHeight="1">
      <c r="C2178" s="33">
        <v>15</v>
      </c>
      <c r="D2178" s="48">
        <f>'COG-M'!P2019</f>
        <v>0</v>
      </c>
    </row>
    <row r="2179" spans="1:4" ht="15.75" customHeight="1">
      <c r="C2179" s="33">
        <v>16</v>
      </c>
      <c r="D2179" s="48">
        <f>'COG-M'!P2020</f>
        <v>0</v>
      </c>
    </row>
    <row r="2180" spans="1:4" ht="15.75" customHeight="1">
      <c r="C2180" s="33">
        <v>17</v>
      </c>
      <c r="D2180" s="48">
        <f>'COG-M'!P2021</f>
        <v>0</v>
      </c>
    </row>
    <row r="2181" spans="1:4" ht="15.75" customHeight="1">
      <c r="C2181" s="33">
        <v>25</v>
      </c>
      <c r="D2181" s="48">
        <f>'COG-M'!P2022</f>
        <v>0</v>
      </c>
    </row>
    <row r="2182" spans="1:4" ht="15.75" customHeight="1">
      <c r="C2182" s="33">
        <v>26</v>
      </c>
      <c r="D2182" s="48">
        <f>'COG-M'!P2023</f>
        <v>0</v>
      </c>
    </row>
    <row r="2183" spans="1:4" ht="15.75" customHeight="1">
      <c r="C2183" s="33">
        <v>27</v>
      </c>
      <c r="D2183" s="48">
        <f>'COG-M'!P2024</f>
        <v>0</v>
      </c>
    </row>
    <row r="2184" spans="1:4" ht="15.75" customHeight="1">
      <c r="A2184" s="33">
        <v>545</v>
      </c>
      <c r="B2184" s="33" t="s">
        <v>1706</v>
      </c>
      <c r="C2184" s="33">
        <v>11</v>
      </c>
      <c r="D2184" s="48">
        <f>'COG-M'!P2025</f>
        <v>0</v>
      </c>
    </row>
    <row r="2185" spans="1:4" ht="15.75" customHeight="1">
      <c r="C2185" s="33">
        <v>12</v>
      </c>
      <c r="D2185" s="48">
        <f>'COG-M'!P2026</f>
        <v>0</v>
      </c>
    </row>
    <row r="2186" spans="1:4" ht="15.75" customHeight="1">
      <c r="C2186" s="33">
        <v>13</v>
      </c>
      <c r="D2186" s="48">
        <f>'COG-M'!P2027</f>
        <v>0</v>
      </c>
    </row>
    <row r="2187" spans="1:4" ht="15.75" customHeight="1">
      <c r="C2187" s="33">
        <v>14</v>
      </c>
      <c r="D2187" s="48">
        <f>'COG-M'!P2028</f>
        <v>0</v>
      </c>
    </row>
    <row r="2188" spans="1:4" ht="15.75" customHeight="1">
      <c r="C2188" s="33">
        <v>15</v>
      </c>
      <c r="D2188" s="48">
        <f>'COG-M'!P2029</f>
        <v>0</v>
      </c>
    </row>
    <row r="2189" spans="1:4" ht="15.75" customHeight="1">
      <c r="C2189" s="33">
        <v>16</v>
      </c>
      <c r="D2189" s="48">
        <f>'COG-M'!P2030</f>
        <v>0</v>
      </c>
    </row>
    <row r="2190" spans="1:4" ht="15.75" customHeight="1">
      <c r="C2190" s="33">
        <v>17</v>
      </c>
      <c r="D2190" s="48">
        <f>'COG-M'!P2031</f>
        <v>0</v>
      </c>
    </row>
    <row r="2191" spans="1:4" ht="15.75" customHeight="1">
      <c r="C2191" s="33">
        <v>25</v>
      </c>
      <c r="D2191" s="48">
        <f>'COG-M'!P2032</f>
        <v>0</v>
      </c>
    </row>
    <row r="2192" spans="1:4" ht="15.75" customHeight="1">
      <c r="C2192" s="33">
        <v>26</v>
      </c>
      <c r="D2192" s="48">
        <f>'COG-M'!P2033</f>
        <v>0</v>
      </c>
    </row>
    <row r="2193" spans="1:4" ht="15.75" customHeight="1">
      <c r="C2193" s="33">
        <v>27</v>
      </c>
      <c r="D2193" s="48">
        <f>'COG-M'!P2034</f>
        <v>0</v>
      </c>
    </row>
    <row r="2194" spans="1:4" ht="15.75" customHeight="1">
      <c r="A2194" s="33">
        <v>549</v>
      </c>
      <c r="B2194" s="33" t="s">
        <v>1707</v>
      </c>
      <c r="C2194" s="33">
        <v>11</v>
      </c>
      <c r="D2194" s="48">
        <f>'COG-M'!P2035</f>
        <v>0</v>
      </c>
    </row>
    <row r="2195" spans="1:4" ht="15.75" customHeight="1">
      <c r="C2195" s="33">
        <v>12</v>
      </c>
      <c r="D2195" s="48">
        <f>'COG-M'!P2036</f>
        <v>0</v>
      </c>
    </row>
    <row r="2196" spans="1:4" ht="15.75" customHeight="1">
      <c r="C2196" s="33">
        <v>13</v>
      </c>
      <c r="D2196" s="48">
        <f>'COG-M'!P2037</f>
        <v>0</v>
      </c>
    </row>
    <row r="2197" spans="1:4" ht="15.75" customHeight="1">
      <c r="C2197" s="33">
        <v>14</v>
      </c>
      <c r="D2197" s="48">
        <f>'COG-M'!P2038</f>
        <v>0</v>
      </c>
    </row>
    <row r="2198" spans="1:4" ht="15.75" customHeight="1">
      <c r="C2198" s="33">
        <v>15</v>
      </c>
      <c r="D2198" s="48">
        <f>'COG-M'!P2039</f>
        <v>0</v>
      </c>
    </row>
    <row r="2199" spans="1:4" ht="15.75" customHeight="1">
      <c r="C2199" s="33">
        <v>16</v>
      </c>
      <c r="D2199" s="48">
        <f>'COG-M'!P2040</f>
        <v>0</v>
      </c>
    </row>
    <row r="2200" spans="1:4" ht="15.75" customHeight="1">
      <c r="C2200" s="33">
        <v>17</v>
      </c>
      <c r="D2200" s="48">
        <f>'COG-M'!P2041</f>
        <v>0</v>
      </c>
    </row>
    <row r="2201" spans="1:4" ht="15.75" customHeight="1">
      <c r="C2201" s="33">
        <v>25</v>
      </c>
      <c r="D2201" s="48">
        <f>'COG-M'!P2042</f>
        <v>0</v>
      </c>
    </row>
    <row r="2202" spans="1:4" ht="15.75" customHeight="1">
      <c r="C2202" s="33">
        <v>26</v>
      </c>
      <c r="D2202" s="48">
        <f>'COG-M'!P2043</f>
        <v>0</v>
      </c>
    </row>
    <row r="2203" spans="1:4" ht="15.75" customHeight="1">
      <c r="C2203" s="33">
        <v>27</v>
      </c>
      <c r="D2203" s="48">
        <f>'COG-M'!P2044</f>
        <v>0</v>
      </c>
    </row>
    <row r="2204" spans="1:4" ht="15.75" customHeight="1">
      <c r="A2204" s="33">
        <v>5500</v>
      </c>
      <c r="B2204" s="33" t="s">
        <v>1708</v>
      </c>
      <c r="D2204" s="48">
        <f>'COG-M'!P2045</f>
        <v>0</v>
      </c>
    </row>
    <row r="2205" spans="1:4" ht="15.75" customHeight="1">
      <c r="A2205" s="33">
        <v>551</v>
      </c>
      <c r="B2205" s="33" t="s">
        <v>1709</v>
      </c>
      <c r="C2205" s="33">
        <v>11</v>
      </c>
      <c r="D2205" s="48">
        <f>'COG-M'!P2046</f>
        <v>0</v>
      </c>
    </row>
    <row r="2206" spans="1:4" ht="15.75" customHeight="1">
      <c r="C2206" s="33">
        <v>12</v>
      </c>
      <c r="D2206" s="48">
        <f>'COG-M'!P2047</f>
        <v>0</v>
      </c>
    </row>
    <row r="2207" spans="1:4" ht="15.75" customHeight="1">
      <c r="C2207" s="33">
        <v>13</v>
      </c>
      <c r="D2207" s="48">
        <f>'COG-M'!P2048</f>
        <v>0</v>
      </c>
    </row>
    <row r="2208" spans="1:4" ht="15.75" customHeight="1">
      <c r="C2208" s="33">
        <v>14</v>
      </c>
      <c r="D2208" s="48">
        <f>'COG-M'!P2049</f>
        <v>0</v>
      </c>
    </row>
    <row r="2209" spans="1:4" ht="15.75" customHeight="1">
      <c r="C2209" s="33">
        <v>15</v>
      </c>
      <c r="D2209" s="48">
        <f>'COG-M'!P2050</f>
        <v>0</v>
      </c>
    </row>
    <row r="2210" spans="1:4" ht="15.75" customHeight="1">
      <c r="C2210" s="33">
        <v>16</v>
      </c>
      <c r="D2210" s="48">
        <f>'COG-M'!P2051</f>
        <v>0</v>
      </c>
    </row>
    <row r="2211" spans="1:4" ht="15.75" customHeight="1">
      <c r="C2211" s="33">
        <v>17</v>
      </c>
      <c r="D2211" s="48">
        <f>'COG-M'!P2052</f>
        <v>0</v>
      </c>
    </row>
    <row r="2212" spans="1:4" ht="15.75" customHeight="1">
      <c r="C2212" s="33">
        <v>25</v>
      </c>
      <c r="D2212" s="48">
        <f>'COG-M'!P2053</f>
        <v>0</v>
      </c>
    </row>
    <row r="2213" spans="1:4" ht="15.75" customHeight="1">
      <c r="C2213" s="33">
        <v>26</v>
      </c>
      <c r="D2213" s="48">
        <f>'COG-M'!P2054</f>
        <v>0</v>
      </c>
    </row>
    <row r="2214" spans="1:4" ht="15.75" customHeight="1">
      <c r="C2214" s="33">
        <v>27</v>
      </c>
      <c r="D2214" s="48">
        <f>'COG-M'!P2055</f>
        <v>0</v>
      </c>
    </row>
    <row r="2215" spans="1:4" ht="15.75" customHeight="1">
      <c r="A2215" s="33">
        <v>5600</v>
      </c>
      <c r="B2215" s="33" t="s">
        <v>1710</v>
      </c>
      <c r="D2215" s="48">
        <f>'COG-M'!P2056</f>
        <v>504000</v>
      </c>
    </row>
    <row r="2216" spans="1:4" ht="15.75" customHeight="1">
      <c r="A2216" s="33">
        <v>561</v>
      </c>
      <c r="B2216" s="33" t="s">
        <v>1711</v>
      </c>
      <c r="C2216" s="33">
        <v>11</v>
      </c>
      <c r="D2216" s="48">
        <f>'COG-M'!P2057</f>
        <v>0</v>
      </c>
    </row>
    <row r="2217" spans="1:4" ht="15.75" customHeight="1">
      <c r="C2217" s="33">
        <v>12</v>
      </c>
      <c r="D2217" s="48">
        <f>'COG-M'!P2058</f>
        <v>0</v>
      </c>
    </row>
    <row r="2218" spans="1:4" ht="15.75" customHeight="1">
      <c r="C2218" s="33">
        <v>13</v>
      </c>
      <c r="D2218" s="48">
        <f>'COG-M'!P2059</f>
        <v>0</v>
      </c>
    </row>
    <row r="2219" spans="1:4" ht="15.75" customHeight="1">
      <c r="C2219" s="33">
        <v>14</v>
      </c>
      <c r="D2219" s="48">
        <f>'COG-M'!P2060</f>
        <v>0</v>
      </c>
    </row>
    <row r="2220" spans="1:4" ht="15.75" customHeight="1">
      <c r="C2220" s="33">
        <v>15</v>
      </c>
      <c r="D2220" s="48">
        <f>'COG-M'!P2061</f>
        <v>0</v>
      </c>
    </row>
    <row r="2221" spans="1:4" ht="15.75" customHeight="1">
      <c r="C2221" s="33">
        <v>16</v>
      </c>
      <c r="D2221" s="48">
        <f>'COG-M'!P2062</f>
        <v>0</v>
      </c>
    </row>
    <row r="2222" spans="1:4" ht="15.75" customHeight="1">
      <c r="C2222" s="33">
        <v>17</v>
      </c>
      <c r="D2222" s="48">
        <f>'COG-M'!P2063</f>
        <v>0</v>
      </c>
    </row>
    <row r="2223" spans="1:4" ht="15.75" customHeight="1">
      <c r="C2223" s="33">
        <v>25</v>
      </c>
      <c r="D2223" s="48">
        <f>'COG-M'!P2064</f>
        <v>0</v>
      </c>
    </row>
    <row r="2224" spans="1:4" ht="15.75" customHeight="1">
      <c r="C2224" s="33">
        <v>26</v>
      </c>
      <c r="D2224" s="48">
        <f>'COG-M'!P2065</f>
        <v>0</v>
      </c>
    </row>
    <row r="2225" spans="1:4" ht="15.75" customHeight="1">
      <c r="C2225" s="33">
        <v>27</v>
      </c>
      <c r="D2225" s="48">
        <f>'COG-M'!P2066</f>
        <v>0</v>
      </c>
    </row>
    <row r="2226" spans="1:4" ht="15.75" customHeight="1">
      <c r="A2226" s="33">
        <v>562</v>
      </c>
      <c r="B2226" s="33" t="s">
        <v>1712</v>
      </c>
      <c r="C2226" s="33">
        <v>11</v>
      </c>
      <c r="D2226" s="48">
        <f>'COG-M'!P2067</f>
        <v>0</v>
      </c>
    </row>
    <row r="2227" spans="1:4" ht="15.75" customHeight="1">
      <c r="C2227" s="33">
        <v>12</v>
      </c>
      <c r="D2227" s="48">
        <f>'COG-M'!P2068</f>
        <v>0</v>
      </c>
    </row>
    <row r="2228" spans="1:4" ht="15.75" customHeight="1">
      <c r="C2228" s="33">
        <v>13</v>
      </c>
      <c r="D2228" s="48">
        <f>'COG-M'!P2069</f>
        <v>0</v>
      </c>
    </row>
    <row r="2229" spans="1:4" ht="15.75" customHeight="1">
      <c r="C2229" s="33">
        <v>14</v>
      </c>
      <c r="D2229" s="48">
        <f>'COG-M'!P2070</f>
        <v>0</v>
      </c>
    </row>
    <row r="2230" spans="1:4" ht="15.75" customHeight="1">
      <c r="C2230" s="33">
        <v>15</v>
      </c>
      <c r="D2230" s="48">
        <f>'COG-M'!P2071</f>
        <v>0</v>
      </c>
    </row>
    <row r="2231" spans="1:4" ht="15.75" customHeight="1">
      <c r="C2231" s="33">
        <v>16</v>
      </c>
      <c r="D2231" s="48">
        <f>'COG-M'!P2072</f>
        <v>0</v>
      </c>
    </row>
    <row r="2232" spans="1:4" ht="15.75" customHeight="1">
      <c r="C2232" s="33">
        <v>17</v>
      </c>
      <c r="D2232" s="48">
        <f>'COG-M'!P2073</f>
        <v>0</v>
      </c>
    </row>
    <row r="2233" spans="1:4" ht="15.75" customHeight="1">
      <c r="C2233" s="33">
        <v>25</v>
      </c>
      <c r="D2233" s="48">
        <f>'COG-M'!P2074</f>
        <v>0</v>
      </c>
    </row>
    <row r="2234" spans="1:4" ht="15.75" customHeight="1">
      <c r="C2234" s="33">
        <v>26</v>
      </c>
      <c r="D2234" s="48">
        <f>'COG-M'!P2075</f>
        <v>0</v>
      </c>
    </row>
    <row r="2235" spans="1:4" ht="15.75" customHeight="1">
      <c r="C2235" s="33">
        <v>27</v>
      </c>
      <c r="D2235" s="48">
        <f>'COG-M'!P2076</f>
        <v>0</v>
      </c>
    </row>
    <row r="2236" spans="1:4" ht="15.75" customHeight="1">
      <c r="A2236" s="33">
        <v>563</v>
      </c>
      <c r="B2236" s="33" t="s">
        <v>1713</v>
      </c>
      <c r="C2236" s="33">
        <v>11</v>
      </c>
      <c r="D2236" s="48">
        <f>'COG-M'!P2077</f>
        <v>0</v>
      </c>
    </row>
    <row r="2237" spans="1:4" ht="15.75" customHeight="1">
      <c r="C2237" s="33">
        <v>12</v>
      </c>
      <c r="D2237" s="48">
        <f>'COG-M'!P2078</f>
        <v>0</v>
      </c>
    </row>
    <row r="2238" spans="1:4" ht="15.75" customHeight="1">
      <c r="C2238" s="33">
        <v>13</v>
      </c>
      <c r="D2238" s="48">
        <f>'COG-M'!P2079</f>
        <v>0</v>
      </c>
    </row>
    <row r="2239" spans="1:4" ht="15.75" customHeight="1">
      <c r="C2239" s="33">
        <v>14</v>
      </c>
      <c r="D2239" s="48">
        <f>'COG-M'!P2080</f>
        <v>0</v>
      </c>
    </row>
    <row r="2240" spans="1:4" ht="15.75" customHeight="1">
      <c r="C2240" s="33">
        <v>15</v>
      </c>
      <c r="D2240" s="48">
        <f>'COG-M'!P2081</f>
        <v>0</v>
      </c>
    </row>
    <row r="2241" spans="1:4" ht="15.75" customHeight="1">
      <c r="C2241" s="33">
        <v>16</v>
      </c>
      <c r="D2241" s="48">
        <f>'COG-M'!P2082</f>
        <v>0</v>
      </c>
    </row>
    <row r="2242" spans="1:4" ht="15.75" customHeight="1">
      <c r="C2242" s="33">
        <v>17</v>
      </c>
      <c r="D2242" s="48">
        <f>'COG-M'!P2083</f>
        <v>0</v>
      </c>
    </row>
    <row r="2243" spans="1:4" ht="15.75" customHeight="1">
      <c r="C2243" s="33">
        <v>25</v>
      </c>
      <c r="D2243" s="48">
        <f>'COG-M'!P2084</f>
        <v>0</v>
      </c>
    </row>
    <row r="2244" spans="1:4" ht="15.75" customHeight="1">
      <c r="C2244" s="33">
        <v>26</v>
      </c>
      <c r="D2244" s="48">
        <f>'COG-M'!P2085</f>
        <v>0</v>
      </c>
    </row>
    <row r="2245" spans="1:4" ht="15.75" customHeight="1">
      <c r="C2245" s="33">
        <v>27</v>
      </c>
      <c r="D2245" s="48">
        <f>'COG-M'!P2086</f>
        <v>0</v>
      </c>
    </row>
    <row r="2246" spans="1:4" ht="15.75" customHeight="1">
      <c r="A2246" s="33">
        <v>564</v>
      </c>
      <c r="B2246" s="33" t="s">
        <v>1714</v>
      </c>
      <c r="C2246" s="33">
        <v>11</v>
      </c>
      <c r="D2246" s="48">
        <f>'COG-M'!P2087</f>
        <v>0</v>
      </c>
    </row>
    <row r="2247" spans="1:4" ht="15.75" customHeight="1">
      <c r="C2247" s="33">
        <v>12</v>
      </c>
      <c r="D2247" s="48">
        <f>'COG-M'!P2088</f>
        <v>0</v>
      </c>
    </row>
    <row r="2248" spans="1:4" ht="15.75" customHeight="1">
      <c r="C2248" s="33">
        <v>13</v>
      </c>
      <c r="D2248" s="48">
        <f>'COG-M'!P2089</f>
        <v>0</v>
      </c>
    </row>
    <row r="2249" spans="1:4" ht="15.75" customHeight="1">
      <c r="C2249" s="33">
        <v>14</v>
      </c>
      <c r="D2249" s="48">
        <f>'COG-M'!P2090</f>
        <v>0</v>
      </c>
    </row>
    <row r="2250" spans="1:4" ht="15.75" customHeight="1">
      <c r="C2250" s="33">
        <v>15</v>
      </c>
      <c r="D2250" s="48">
        <f>'COG-M'!P2091</f>
        <v>0</v>
      </c>
    </row>
    <row r="2251" spans="1:4" ht="15.75" customHeight="1">
      <c r="C2251" s="33">
        <v>16</v>
      </c>
      <c r="D2251" s="48">
        <f>'COG-M'!P2092</f>
        <v>0</v>
      </c>
    </row>
    <row r="2252" spans="1:4" ht="15.75" customHeight="1">
      <c r="C2252" s="33">
        <v>17</v>
      </c>
      <c r="D2252" s="48">
        <f>'COG-M'!P2093</f>
        <v>0</v>
      </c>
    </row>
    <row r="2253" spans="1:4" ht="15.75" customHeight="1">
      <c r="C2253" s="33">
        <v>25</v>
      </c>
      <c r="D2253" s="48">
        <f>'COG-M'!P2094</f>
        <v>0</v>
      </c>
    </row>
    <row r="2254" spans="1:4" ht="15.75" customHeight="1">
      <c r="C2254" s="33">
        <v>26</v>
      </c>
      <c r="D2254" s="48">
        <f>'COG-M'!P2095</f>
        <v>0</v>
      </c>
    </row>
    <row r="2255" spans="1:4" ht="15.75" customHeight="1">
      <c r="C2255" s="33">
        <v>27</v>
      </c>
      <c r="D2255" s="48">
        <f>'COG-M'!P2096</f>
        <v>0</v>
      </c>
    </row>
    <row r="2256" spans="1:4" ht="15.75" customHeight="1">
      <c r="A2256" s="33">
        <v>565</v>
      </c>
      <c r="B2256" s="33" t="s">
        <v>1715</v>
      </c>
      <c r="C2256" s="33">
        <v>11</v>
      </c>
      <c r="D2256" s="48">
        <f>'COG-M'!P2097</f>
        <v>0</v>
      </c>
    </row>
    <row r="2257" spans="1:4" ht="15.75" customHeight="1">
      <c r="C2257" s="33">
        <v>12</v>
      </c>
      <c r="D2257" s="48">
        <f>'COG-M'!P2098</f>
        <v>0</v>
      </c>
    </row>
    <row r="2258" spans="1:4" ht="15.75" customHeight="1">
      <c r="C2258" s="33">
        <v>13</v>
      </c>
      <c r="D2258" s="48">
        <f>'COG-M'!P2099</f>
        <v>0</v>
      </c>
    </row>
    <row r="2259" spans="1:4" ht="15.75" customHeight="1">
      <c r="C2259" s="33">
        <v>14</v>
      </c>
      <c r="D2259" s="48">
        <f>'COG-M'!P2100</f>
        <v>0</v>
      </c>
    </row>
    <row r="2260" spans="1:4" ht="15.75" customHeight="1">
      <c r="C2260" s="33">
        <v>15</v>
      </c>
      <c r="D2260" s="48">
        <f>'COG-M'!P2101</f>
        <v>0</v>
      </c>
    </row>
    <row r="2261" spans="1:4" ht="15.75" customHeight="1">
      <c r="C2261" s="33">
        <v>16</v>
      </c>
      <c r="D2261" s="48">
        <f>'COG-M'!P2102</f>
        <v>0</v>
      </c>
    </row>
    <row r="2262" spans="1:4" ht="15.75" customHeight="1">
      <c r="C2262" s="33">
        <v>17</v>
      </c>
      <c r="D2262" s="48">
        <f>'COG-M'!P2103</f>
        <v>0</v>
      </c>
    </row>
    <row r="2263" spans="1:4" ht="15.75" customHeight="1">
      <c r="C2263" s="33">
        <v>25</v>
      </c>
      <c r="D2263" s="48">
        <f>'COG-M'!P2104</f>
        <v>0</v>
      </c>
    </row>
    <row r="2264" spans="1:4" ht="15.75" customHeight="1">
      <c r="C2264" s="33">
        <v>26</v>
      </c>
      <c r="D2264" s="48">
        <f>'COG-M'!P2105</f>
        <v>0</v>
      </c>
    </row>
    <row r="2265" spans="1:4" ht="15.75" customHeight="1">
      <c r="C2265" s="33">
        <v>27</v>
      </c>
      <c r="D2265" s="48">
        <f>'COG-M'!P2106</f>
        <v>0</v>
      </c>
    </row>
    <row r="2266" spans="1:4" ht="15.75" customHeight="1">
      <c r="A2266" s="33">
        <v>566</v>
      </c>
      <c r="B2266" s="33" t="s">
        <v>1716</v>
      </c>
      <c r="C2266" s="33">
        <v>11</v>
      </c>
      <c r="D2266" s="48">
        <f>'COG-M'!P2107</f>
        <v>0</v>
      </c>
    </row>
    <row r="2267" spans="1:4" ht="15.75" customHeight="1">
      <c r="C2267" s="33">
        <v>12</v>
      </c>
      <c r="D2267" s="48">
        <f>'COG-M'!P2108</f>
        <v>0</v>
      </c>
    </row>
    <row r="2268" spans="1:4" ht="15.75" customHeight="1">
      <c r="C2268" s="33">
        <v>13</v>
      </c>
      <c r="D2268" s="48">
        <f>'COG-M'!P2109</f>
        <v>0</v>
      </c>
    </row>
    <row r="2269" spans="1:4" ht="15.75" customHeight="1">
      <c r="C2269" s="33">
        <v>14</v>
      </c>
      <c r="D2269" s="48">
        <f>'COG-M'!P2110</f>
        <v>0</v>
      </c>
    </row>
    <row r="2270" spans="1:4" ht="15.75" customHeight="1">
      <c r="C2270" s="33">
        <v>15</v>
      </c>
      <c r="D2270" s="48">
        <f>'COG-M'!P2111</f>
        <v>0</v>
      </c>
    </row>
    <row r="2271" spans="1:4" ht="15.75" customHeight="1">
      <c r="C2271" s="33">
        <v>16</v>
      </c>
      <c r="D2271" s="48">
        <f>'COG-M'!P2112</f>
        <v>0</v>
      </c>
    </row>
    <row r="2272" spans="1:4" ht="15.75" customHeight="1">
      <c r="C2272" s="33">
        <v>17</v>
      </c>
      <c r="D2272" s="48">
        <f>'COG-M'!P2113</f>
        <v>0</v>
      </c>
    </row>
    <row r="2273" spans="1:4" ht="15.75" customHeight="1">
      <c r="C2273" s="33">
        <v>25</v>
      </c>
      <c r="D2273" s="48">
        <f>'COG-M'!P2114</f>
        <v>0</v>
      </c>
    </row>
    <row r="2274" spans="1:4" ht="15.75" customHeight="1">
      <c r="C2274" s="33">
        <v>26</v>
      </c>
      <c r="D2274" s="48">
        <f>'COG-M'!P2115</f>
        <v>0</v>
      </c>
    </row>
    <row r="2275" spans="1:4" ht="15.75" customHeight="1">
      <c r="C2275" s="33">
        <v>27</v>
      </c>
      <c r="D2275" s="48">
        <f>'COG-M'!P2116</f>
        <v>0</v>
      </c>
    </row>
    <row r="2276" spans="1:4" ht="15.75" customHeight="1">
      <c r="A2276" s="33">
        <v>567</v>
      </c>
      <c r="B2276" s="33" t="s">
        <v>1717</v>
      </c>
      <c r="C2276" s="33">
        <v>11</v>
      </c>
      <c r="D2276" s="48">
        <f>'COG-M'!P2117</f>
        <v>0</v>
      </c>
    </row>
    <row r="2277" spans="1:4" ht="15.75" customHeight="1">
      <c r="C2277" s="33">
        <v>12</v>
      </c>
      <c r="D2277" s="48">
        <f>'COG-M'!P2118</f>
        <v>0</v>
      </c>
    </row>
    <row r="2278" spans="1:4" ht="15.75" customHeight="1">
      <c r="C2278" s="33">
        <v>13</v>
      </c>
      <c r="D2278" s="48">
        <f>'COG-M'!P2119</f>
        <v>0</v>
      </c>
    </row>
    <row r="2279" spans="1:4" ht="15.75" customHeight="1">
      <c r="C2279" s="33">
        <v>14</v>
      </c>
      <c r="D2279" s="48">
        <f>'COG-M'!P2120</f>
        <v>504000</v>
      </c>
    </row>
    <row r="2280" spans="1:4" ht="15.75" customHeight="1">
      <c r="C2280" s="33">
        <v>15</v>
      </c>
      <c r="D2280" s="48">
        <f>'COG-M'!P2121</f>
        <v>0</v>
      </c>
    </row>
    <row r="2281" spans="1:4" ht="15.75" customHeight="1">
      <c r="C2281" s="33">
        <v>16</v>
      </c>
      <c r="D2281" s="48">
        <f>'COG-M'!P2122</f>
        <v>0</v>
      </c>
    </row>
    <row r="2282" spans="1:4" ht="15.75" customHeight="1">
      <c r="C2282" s="33">
        <v>17</v>
      </c>
      <c r="D2282" s="48">
        <f>'COG-M'!P2123</f>
        <v>0</v>
      </c>
    </row>
    <row r="2283" spans="1:4" ht="15.75" customHeight="1">
      <c r="C2283" s="33">
        <v>25</v>
      </c>
      <c r="D2283" s="48">
        <f>'COG-M'!P2124</f>
        <v>0</v>
      </c>
    </row>
    <row r="2284" spans="1:4" ht="15.75" customHeight="1">
      <c r="C2284" s="33">
        <v>26</v>
      </c>
      <c r="D2284" s="48">
        <f>'COG-M'!P2125</f>
        <v>0</v>
      </c>
    </row>
    <row r="2285" spans="1:4" ht="15.75" customHeight="1">
      <c r="C2285" s="33">
        <v>27</v>
      </c>
      <c r="D2285" s="48">
        <f>'COG-M'!P2126</f>
        <v>0</v>
      </c>
    </row>
    <row r="2286" spans="1:4" ht="15.75" customHeight="1">
      <c r="A2286" s="33">
        <v>569</v>
      </c>
      <c r="B2286" s="33" t="s">
        <v>1718</v>
      </c>
      <c r="C2286" s="33">
        <v>11</v>
      </c>
      <c r="D2286" s="48">
        <f>'COG-M'!P2127</f>
        <v>0</v>
      </c>
    </row>
    <row r="2287" spans="1:4" ht="15.75" customHeight="1">
      <c r="C2287" s="33">
        <v>12</v>
      </c>
      <c r="D2287" s="48">
        <f>'COG-M'!P2128</f>
        <v>0</v>
      </c>
    </row>
    <row r="2288" spans="1:4" ht="15.75" customHeight="1">
      <c r="C2288" s="33">
        <v>13</v>
      </c>
      <c r="D2288" s="48">
        <f>'COG-M'!P2129</f>
        <v>0</v>
      </c>
    </row>
    <row r="2289" spans="1:4" ht="15.75" customHeight="1">
      <c r="C2289" s="33">
        <v>14</v>
      </c>
      <c r="D2289" s="48">
        <f>'COG-M'!P2130</f>
        <v>0</v>
      </c>
    </row>
    <row r="2290" spans="1:4" ht="15.75" customHeight="1">
      <c r="C2290" s="33">
        <v>15</v>
      </c>
      <c r="D2290" s="48">
        <f>'COG-M'!P2131</f>
        <v>0</v>
      </c>
    </row>
    <row r="2291" spans="1:4" ht="15.75" customHeight="1">
      <c r="C2291" s="33">
        <v>16</v>
      </c>
      <c r="D2291" s="48">
        <f>'COG-M'!P2132</f>
        <v>0</v>
      </c>
    </row>
    <row r="2292" spans="1:4" ht="15.75" customHeight="1">
      <c r="C2292" s="33">
        <v>17</v>
      </c>
      <c r="D2292" s="48">
        <f>'COG-M'!P2133</f>
        <v>0</v>
      </c>
    </row>
    <row r="2293" spans="1:4" ht="15.75" customHeight="1">
      <c r="C2293" s="33">
        <v>25</v>
      </c>
      <c r="D2293" s="48">
        <f>'COG-M'!P2134</f>
        <v>0</v>
      </c>
    </row>
    <row r="2294" spans="1:4" ht="15.75" customHeight="1">
      <c r="C2294" s="33">
        <v>26</v>
      </c>
      <c r="D2294" s="48">
        <f>'COG-M'!P2135</f>
        <v>0</v>
      </c>
    </row>
    <row r="2295" spans="1:4" ht="15.75" customHeight="1">
      <c r="C2295" s="33">
        <v>27</v>
      </c>
      <c r="D2295" s="48">
        <f>'COG-M'!P2136</f>
        <v>0</v>
      </c>
    </row>
    <row r="2296" spans="1:4" ht="15.75" customHeight="1">
      <c r="A2296" s="33">
        <v>5700</v>
      </c>
      <c r="B2296" s="33" t="s">
        <v>1719</v>
      </c>
      <c r="D2296" s="48">
        <f>'COG-M'!P2137</f>
        <v>0</v>
      </c>
    </row>
    <row r="2297" spans="1:4" ht="15.75" customHeight="1">
      <c r="A2297" s="33">
        <v>571</v>
      </c>
      <c r="B2297" s="33" t="s">
        <v>1720</v>
      </c>
      <c r="C2297" s="33">
        <v>11</v>
      </c>
      <c r="D2297" s="48">
        <f>'COG-M'!P2138</f>
        <v>0</v>
      </c>
    </row>
    <row r="2298" spans="1:4" ht="15.75" customHeight="1">
      <c r="C2298" s="33">
        <v>12</v>
      </c>
      <c r="D2298" s="48">
        <f>'COG-M'!P2139</f>
        <v>0</v>
      </c>
    </row>
    <row r="2299" spans="1:4" ht="15.75" customHeight="1">
      <c r="C2299" s="33">
        <v>13</v>
      </c>
      <c r="D2299" s="48">
        <f>'COG-M'!P2140</f>
        <v>0</v>
      </c>
    </row>
    <row r="2300" spans="1:4" ht="15.75" customHeight="1">
      <c r="C2300" s="33">
        <v>14</v>
      </c>
      <c r="D2300" s="48">
        <f>'COG-M'!P2141</f>
        <v>0</v>
      </c>
    </row>
    <row r="2301" spans="1:4" ht="15.75" customHeight="1">
      <c r="C2301" s="33">
        <v>15</v>
      </c>
      <c r="D2301" s="48">
        <f>'COG-M'!P2142</f>
        <v>0</v>
      </c>
    </row>
    <row r="2302" spans="1:4" ht="15.75" customHeight="1">
      <c r="C2302" s="33">
        <v>16</v>
      </c>
      <c r="D2302" s="48">
        <f>'COG-M'!P2143</f>
        <v>0</v>
      </c>
    </row>
    <row r="2303" spans="1:4" ht="15.75" customHeight="1">
      <c r="C2303" s="33">
        <v>17</v>
      </c>
      <c r="D2303" s="48">
        <f>'COG-M'!P2144</f>
        <v>0</v>
      </c>
    </row>
    <row r="2304" spans="1:4" ht="15.75" customHeight="1">
      <c r="C2304" s="33">
        <v>25</v>
      </c>
      <c r="D2304" s="48">
        <f>'COG-M'!P2145</f>
        <v>0</v>
      </c>
    </row>
    <row r="2305" spans="1:4" ht="15.75" customHeight="1">
      <c r="C2305" s="33">
        <v>26</v>
      </c>
      <c r="D2305" s="48">
        <f>'COG-M'!P2146</f>
        <v>0</v>
      </c>
    </row>
    <row r="2306" spans="1:4" ht="15.75" customHeight="1">
      <c r="C2306" s="33">
        <v>27</v>
      </c>
      <c r="D2306" s="48">
        <f>'COG-M'!P2147</f>
        <v>0</v>
      </c>
    </row>
    <row r="2307" spans="1:4" ht="15.75" customHeight="1">
      <c r="A2307" s="33">
        <v>572</v>
      </c>
      <c r="B2307" s="33" t="s">
        <v>1721</v>
      </c>
      <c r="C2307" s="33">
        <v>11</v>
      </c>
      <c r="D2307" s="48">
        <f>'COG-M'!P2148</f>
        <v>0</v>
      </c>
    </row>
    <row r="2308" spans="1:4" ht="15.75" customHeight="1">
      <c r="C2308" s="33">
        <v>12</v>
      </c>
      <c r="D2308" s="48">
        <f>'COG-M'!P2149</f>
        <v>0</v>
      </c>
    </row>
    <row r="2309" spans="1:4" ht="15.75" customHeight="1">
      <c r="C2309" s="33">
        <v>13</v>
      </c>
      <c r="D2309" s="48">
        <f>'COG-M'!P2150</f>
        <v>0</v>
      </c>
    </row>
    <row r="2310" spans="1:4" ht="15.75" customHeight="1">
      <c r="C2310" s="33">
        <v>14</v>
      </c>
      <c r="D2310" s="48">
        <f>'COG-M'!P2151</f>
        <v>0</v>
      </c>
    </row>
    <row r="2311" spans="1:4" ht="15.75" customHeight="1">
      <c r="C2311" s="33">
        <v>15</v>
      </c>
      <c r="D2311" s="48">
        <f>'COG-M'!P2152</f>
        <v>0</v>
      </c>
    </row>
    <row r="2312" spans="1:4" ht="15.75" customHeight="1">
      <c r="C2312" s="33">
        <v>16</v>
      </c>
      <c r="D2312" s="48">
        <f>'COG-M'!P2153</f>
        <v>0</v>
      </c>
    </row>
    <row r="2313" spans="1:4" ht="15.75" customHeight="1">
      <c r="C2313" s="33">
        <v>17</v>
      </c>
      <c r="D2313" s="48">
        <f>'COG-M'!P2154</f>
        <v>0</v>
      </c>
    </row>
    <row r="2314" spans="1:4" ht="15.75" customHeight="1">
      <c r="C2314" s="33">
        <v>25</v>
      </c>
      <c r="D2314" s="48">
        <f>'COG-M'!P2155</f>
        <v>0</v>
      </c>
    </row>
    <row r="2315" spans="1:4" ht="15.75" customHeight="1">
      <c r="C2315" s="33">
        <v>26</v>
      </c>
      <c r="D2315" s="48">
        <f>'COG-M'!P2156</f>
        <v>0</v>
      </c>
    </row>
    <row r="2316" spans="1:4" ht="15.75" customHeight="1">
      <c r="C2316" s="33">
        <v>27</v>
      </c>
      <c r="D2316" s="48">
        <f>'COG-M'!P2157</f>
        <v>0</v>
      </c>
    </row>
    <row r="2317" spans="1:4" ht="15.75" customHeight="1">
      <c r="A2317" s="33">
        <v>573</v>
      </c>
      <c r="B2317" s="33" t="s">
        <v>1722</v>
      </c>
      <c r="C2317" s="33">
        <v>11</v>
      </c>
      <c r="D2317" s="48">
        <f>'COG-M'!P2158</f>
        <v>0</v>
      </c>
    </row>
    <row r="2318" spans="1:4" ht="15.75" customHeight="1">
      <c r="C2318" s="33">
        <v>12</v>
      </c>
      <c r="D2318" s="48">
        <f>'COG-M'!P2159</f>
        <v>0</v>
      </c>
    </row>
    <row r="2319" spans="1:4" ht="15.75" customHeight="1">
      <c r="C2319" s="33">
        <v>13</v>
      </c>
      <c r="D2319" s="48">
        <f>'COG-M'!P2160</f>
        <v>0</v>
      </c>
    </row>
    <row r="2320" spans="1:4" ht="15.75" customHeight="1">
      <c r="C2320" s="33">
        <v>14</v>
      </c>
      <c r="D2320" s="48">
        <f>'COG-M'!P2161</f>
        <v>0</v>
      </c>
    </row>
    <row r="2321" spans="1:4" ht="15.75" customHeight="1">
      <c r="C2321" s="33">
        <v>15</v>
      </c>
      <c r="D2321" s="48">
        <f>'COG-M'!P2162</f>
        <v>0</v>
      </c>
    </row>
    <row r="2322" spans="1:4" ht="15.75" customHeight="1">
      <c r="C2322" s="33">
        <v>16</v>
      </c>
      <c r="D2322" s="48">
        <f>'COG-M'!P2163</f>
        <v>0</v>
      </c>
    </row>
    <row r="2323" spans="1:4" ht="15.75" customHeight="1">
      <c r="C2323" s="33">
        <v>17</v>
      </c>
      <c r="D2323" s="48">
        <f>'COG-M'!P2164</f>
        <v>0</v>
      </c>
    </row>
    <row r="2324" spans="1:4" ht="15.75" customHeight="1">
      <c r="C2324" s="33">
        <v>25</v>
      </c>
      <c r="D2324" s="48">
        <f>'COG-M'!P2165</f>
        <v>0</v>
      </c>
    </row>
    <row r="2325" spans="1:4" ht="15.75" customHeight="1">
      <c r="C2325" s="33">
        <v>26</v>
      </c>
      <c r="D2325" s="48">
        <f>'COG-M'!P2166</f>
        <v>0</v>
      </c>
    </row>
    <row r="2326" spans="1:4" ht="15.75" customHeight="1">
      <c r="C2326" s="33">
        <v>27</v>
      </c>
      <c r="D2326" s="48">
        <f>'COG-M'!P2167</f>
        <v>0</v>
      </c>
    </row>
    <row r="2327" spans="1:4" ht="15.75" customHeight="1">
      <c r="A2327" s="33">
        <v>574</v>
      </c>
      <c r="B2327" s="33" t="s">
        <v>1723</v>
      </c>
      <c r="C2327" s="33">
        <v>11</v>
      </c>
      <c r="D2327" s="48">
        <f>'COG-M'!P2168</f>
        <v>0</v>
      </c>
    </row>
    <row r="2328" spans="1:4" ht="15.75" customHeight="1">
      <c r="C2328" s="33">
        <v>12</v>
      </c>
      <c r="D2328" s="48">
        <f>'COG-M'!P2169</f>
        <v>0</v>
      </c>
    </row>
    <row r="2329" spans="1:4" ht="15.75" customHeight="1">
      <c r="C2329" s="33">
        <v>13</v>
      </c>
      <c r="D2329" s="48">
        <f>'COG-M'!P2170</f>
        <v>0</v>
      </c>
    </row>
    <row r="2330" spans="1:4" ht="15.75" customHeight="1">
      <c r="C2330" s="33">
        <v>14</v>
      </c>
      <c r="D2330" s="48">
        <f>'COG-M'!P2171</f>
        <v>0</v>
      </c>
    </row>
    <row r="2331" spans="1:4" ht="15.75" customHeight="1">
      <c r="C2331" s="33">
        <v>15</v>
      </c>
      <c r="D2331" s="48">
        <f>'COG-M'!P2172</f>
        <v>0</v>
      </c>
    </row>
    <row r="2332" spans="1:4" ht="15.75" customHeight="1">
      <c r="C2332" s="33">
        <v>16</v>
      </c>
      <c r="D2332" s="48">
        <f>'COG-M'!P2173</f>
        <v>0</v>
      </c>
    </row>
    <row r="2333" spans="1:4" ht="15.75" customHeight="1">
      <c r="C2333" s="33">
        <v>17</v>
      </c>
      <c r="D2333" s="48">
        <f>'COG-M'!P2174</f>
        <v>0</v>
      </c>
    </row>
    <row r="2334" spans="1:4" ht="15.75" customHeight="1">
      <c r="C2334" s="33">
        <v>25</v>
      </c>
      <c r="D2334" s="48">
        <f>'COG-M'!P2175</f>
        <v>0</v>
      </c>
    </row>
    <row r="2335" spans="1:4" ht="15.75" customHeight="1">
      <c r="C2335" s="33">
        <v>26</v>
      </c>
      <c r="D2335" s="48">
        <f>'COG-M'!P2176</f>
        <v>0</v>
      </c>
    </row>
    <row r="2336" spans="1:4" ht="15.75" customHeight="1">
      <c r="C2336" s="33">
        <v>27</v>
      </c>
      <c r="D2336" s="48">
        <f>'COG-M'!P2177</f>
        <v>0</v>
      </c>
    </row>
    <row r="2337" spans="1:4" ht="15.75" customHeight="1">
      <c r="A2337" s="33">
        <v>575</v>
      </c>
      <c r="B2337" s="33" t="s">
        <v>1724</v>
      </c>
      <c r="C2337" s="33">
        <v>11</v>
      </c>
      <c r="D2337" s="48">
        <f>'COG-M'!P2178</f>
        <v>0</v>
      </c>
    </row>
    <row r="2338" spans="1:4" ht="15.75" customHeight="1">
      <c r="C2338" s="33">
        <v>12</v>
      </c>
      <c r="D2338" s="48">
        <f>'COG-M'!P2179</f>
        <v>0</v>
      </c>
    </row>
    <row r="2339" spans="1:4" ht="15.75" customHeight="1">
      <c r="C2339" s="33">
        <v>13</v>
      </c>
      <c r="D2339" s="48">
        <f>'COG-M'!P2180</f>
        <v>0</v>
      </c>
    </row>
    <row r="2340" spans="1:4" ht="15.75" customHeight="1">
      <c r="C2340" s="33">
        <v>14</v>
      </c>
      <c r="D2340" s="48">
        <f>'COG-M'!P2181</f>
        <v>0</v>
      </c>
    </row>
    <row r="2341" spans="1:4" ht="15.75" customHeight="1">
      <c r="C2341" s="33">
        <v>15</v>
      </c>
      <c r="D2341" s="48">
        <f>'COG-M'!P2182</f>
        <v>0</v>
      </c>
    </row>
    <row r="2342" spans="1:4" ht="15.75" customHeight="1">
      <c r="C2342" s="33">
        <v>16</v>
      </c>
      <c r="D2342" s="48">
        <f>'COG-M'!P2183</f>
        <v>0</v>
      </c>
    </row>
    <row r="2343" spans="1:4" ht="15.75" customHeight="1">
      <c r="C2343" s="33">
        <v>17</v>
      </c>
      <c r="D2343" s="48">
        <f>'COG-M'!P2184</f>
        <v>0</v>
      </c>
    </row>
    <row r="2344" spans="1:4" ht="15.75" customHeight="1">
      <c r="C2344" s="33">
        <v>25</v>
      </c>
      <c r="D2344" s="48">
        <f>'COG-M'!P2185</f>
        <v>0</v>
      </c>
    </row>
    <row r="2345" spans="1:4" ht="15.75" customHeight="1">
      <c r="C2345" s="33">
        <v>26</v>
      </c>
      <c r="D2345" s="48">
        <f>'COG-M'!P2186</f>
        <v>0</v>
      </c>
    </row>
    <row r="2346" spans="1:4" ht="15.75" customHeight="1">
      <c r="C2346" s="33">
        <v>27</v>
      </c>
      <c r="D2346" s="48">
        <f>'COG-M'!P2187</f>
        <v>0</v>
      </c>
    </row>
    <row r="2347" spans="1:4" ht="15.75" customHeight="1">
      <c r="A2347" s="33">
        <v>576</v>
      </c>
      <c r="B2347" s="33" t="s">
        <v>1725</v>
      </c>
      <c r="C2347" s="33">
        <v>11</v>
      </c>
      <c r="D2347" s="48">
        <f>'COG-M'!P2188</f>
        <v>0</v>
      </c>
    </row>
    <row r="2348" spans="1:4" ht="15.75" customHeight="1">
      <c r="C2348" s="33">
        <v>12</v>
      </c>
      <c r="D2348" s="48">
        <f>'COG-M'!P2189</f>
        <v>0</v>
      </c>
    </row>
    <row r="2349" spans="1:4" ht="15.75" customHeight="1">
      <c r="C2349" s="33">
        <v>13</v>
      </c>
      <c r="D2349" s="48">
        <f>'COG-M'!P2190</f>
        <v>0</v>
      </c>
    </row>
    <row r="2350" spans="1:4" ht="15.75" customHeight="1">
      <c r="C2350" s="33">
        <v>14</v>
      </c>
      <c r="D2350" s="48">
        <f>'COG-M'!P2191</f>
        <v>0</v>
      </c>
    </row>
    <row r="2351" spans="1:4" ht="15.75" customHeight="1">
      <c r="C2351" s="33">
        <v>15</v>
      </c>
      <c r="D2351" s="48">
        <f>'COG-M'!P2192</f>
        <v>0</v>
      </c>
    </row>
    <row r="2352" spans="1:4" ht="15.75" customHeight="1">
      <c r="C2352" s="33">
        <v>16</v>
      </c>
      <c r="D2352" s="48">
        <f>'COG-M'!P2193</f>
        <v>0</v>
      </c>
    </row>
    <row r="2353" spans="1:4" ht="15.75" customHeight="1">
      <c r="C2353" s="33">
        <v>17</v>
      </c>
      <c r="D2353" s="48">
        <f>'COG-M'!P2194</f>
        <v>0</v>
      </c>
    </row>
    <row r="2354" spans="1:4" ht="15.75" customHeight="1">
      <c r="C2354" s="33">
        <v>25</v>
      </c>
      <c r="D2354" s="48">
        <f>'COG-M'!P2195</f>
        <v>0</v>
      </c>
    </row>
    <row r="2355" spans="1:4" ht="15.75" customHeight="1">
      <c r="C2355" s="33">
        <v>26</v>
      </c>
      <c r="D2355" s="48">
        <f>'COG-M'!P2196</f>
        <v>0</v>
      </c>
    </row>
    <row r="2356" spans="1:4" ht="15.75" customHeight="1">
      <c r="C2356" s="33">
        <v>27</v>
      </c>
      <c r="D2356" s="48">
        <f>'COG-M'!P2197</f>
        <v>0</v>
      </c>
    </row>
    <row r="2357" spans="1:4" ht="15.75" customHeight="1">
      <c r="A2357" s="33">
        <v>577</v>
      </c>
      <c r="B2357" s="33" t="s">
        <v>1726</v>
      </c>
      <c r="C2357" s="33">
        <v>11</v>
      </c>
      <c r="D2357" s="48">
        <f>'COG-M'!P2198</f>
        <v>0</v>
      </c>
    </row>
    <row r="2358" spans="1:4" ht="15.75" customHeight="1">
      <c r="C2358" s="33">
        <v>12</v>
      </c>
      <c r="D2358" s="48">
        <f>'COG-M'!P2199</f>
        <v>0</v>
      </c>
    </row>
    <row r="2359" spans="1:4" ht="15.75" customHeight="1">
      <c r="C2359" s="33">
        <v>13</v>
      </c>
      <c r="D2359" s="48">
        <f>'COG-M'!P2200</f>
        <v>0</v>
      </c>
    </row>
    <row r="2360" spans="1:4" ht="15.75" customHeight="1">
      <c r="C2360" s="33">
        <v>14</v>
      </c>
      <c r="D2360" s="48">
        <f>'COG-M'!P2201</f>
        <v>0</v>
      </c>
    </row>
    <row r="2361" spans="1:4" ht="15.75" customHeight="1">
      <c r="C2361" s="33">
        <v>15</v>
      </c>
      <c r="D2361" s="48">
        <f>'COG-M'!P2202</f>
        <v>0</v>
      </c>
    </row>
    <row r="2362" spans="1:4" ht="15.75" customHeight="1">
      <c r="C2362" s="33">
        <v>16</v>
      </c>
      <c r="D2362" s="48">
        <f>'COG-M'!P2203</f>
        <v>0</v>
      </c>
    </row>
    <row r="2363" spans="1:4" ht="15.75" customHeight="1">
      <c r="C2363" s="33">
        <v>17</v>
      </c>
      <c r="D2363" s="48">
        <f>'COG-M'!P2204</f>
        <v>0</v>
      </c>
    </row>
    <row r="2364" spans="1:4" ht="15.75" customHeight="1">
      <c r="C2364" s="33">
        <v>25</v>
      </c>
      <c r="D2364" s="48">
        <f>'COG-M'!P2205</f>
        <v>0</v>
      </c>
    </row>
    <row r="2365" spans="1:4" ht="15.75" customHeight="1">
      <c r="C2365" s="33">
        <v>26</v>
      </c>
      <c r="D2365" s="48">
        <f>'COG-M'!P2206</f>
        <v>0</v>
      </c>
    </row>
    <row r="2366" spans="1:4" ht="15.75" customHeight="1">
      <c r="C2366" s="33">
        <v>27</v>
      </c>
      <c r="D2366" s="48">
        <f>'COG-M'!P2207</f>
        <v>0</v>
      </c>
    </row>
    <row r="2367" spans="1:4" ht="15.75" customHeight="1">
      <c r="A2367" s="33">
        <v>578</v>
      </c>
      <c r="B2367" s="33" t="s">
        <v>1727</v>
      </c>
      <c r="C2367" s="33">
        <v>11</v>
      </c>
      <c r="D2367" s="48">
        <f>'COG-M'!P2208</f>
        <v>0</v>
      </c>
    </row>
    <row r="2368" spans="1:4" ht="15.75" customHeight="1">
      <c r="C2368" s="33">
        <v>12</v>
      </c>
      <c r="D2368" s="48">
        <f>'COG-M'!P2209</f>
        <v>0</v>
      </c>
    </row>
    <row r="2369" spans="1:4" ht="15.75" customHeight="1">
      <c r="C2369" s="33">
        <v>13</v>
      </c>
      <c r="D2369" s="48">
        <f>'COG-M'!P2210</f>
        <v>0</v>
      </c>
    </row>
    <row r="2370" spans="1:4" ht="15.75" customHeight="1">
      <c r="C2370" s="33">
        <v>14</v>
      </c>
      <c r="D2370" s="48">
        <f>'COG-M'!P2211</f>
        <v>0</v>
      </c>
    </row>
    <row r="2371" spans="1:4" ht="15.75" customHeight="1">
      <c r="C2371" s="33">
        <v>15</v>
      </c>
      <c r="D2371" s="48">
        <f>'COG-M'!P2212</f>
        <v>0</v>
      </c>
    </row>
    <row r="2372" spans="1:4" ht="15.75" customHeight="1">
      <c r="C2372" s="33">
        <v>16</v>
      </c>
      <c r="D2372" s="48">
        <f>'COG-M'!P2213</f>
        <v>0</v>
      </c>
    </row>
    <row r="2373" spans="1:4" ht="15.75" customHeight="1">
      <c r="C2373" s="33">
        <v>17</v>
      </c>
      <c r="D2373" s="48">
        <f>'COG-M'!P2214</f>
        <v>0</v>
      </c>
    </row>
    <row r="2374" spans="1:4" ht="15.75" customHeight="1">
      <c r="C2374" s="33">
        <v>25</v>
      </c>
      <c r="D2374" s="48">
        <f>'COG-M'!P2215</f>
        <v>0</v>
      </c>
    </row>
    <row r="2375" spans="1:4" ht="15.75" customHeight="1">
      <c r="C2375" s="33">
        <v>26</v>
      </c>
      <c r="D2375" s="48">
        <f>'COG-M'!P2216</f>
        <v>0</v>
      </c>
    </row>
    <row r="2376" spans="1:4" ht="15.75" customHeight="1">
      <c r="C2376" s="33">
        <v>27</v>
      </c>
      <c r="D2376" s="48">
        <f>'COG-M'!P2217</f>
        <v>0</v>
      </c>
    </row>
    <row r="2377" spans="1:4" ht="15.75" customHeight="1">
      <c r="A2377" s="33">
        <v>579</v>
      </c>
      <c r="B2377" s="33" t="s">
        <v>1728</v>
      </c>
      <c r="C2377" s="33">
        <v>11</v>
      </c>
      <c r="D2377" s="48">
        <f>'COG-M'!P2218</f>
        <v>0</v>
      </c>
    </row>
    <row r="2378" spans="1:4" ht="15.75" customHeight="1">
      <c r="C2378" s="33">
        <v>12</v>
      </c>
      <c r="D2378" s="48">
        <f>'COG-M'!P2219</f>
        <v>0</v>
      </c>
    </row>
    <row r="2379" spans="1:4" ht="15.75" customHeight="1">
      <c r="C2379" s="33">
        <v>13</v>
      </c>
      <c r="D2379" s="48">
        <f>'COG-M'!P2220</f>
        <v>0</v>
      </c>
    </row>
    <row r="2380" spans="1:4" ht="15.75" customHeight="1">
      <c r="C2380" s="33">
        <v>14</v>
      </c>
      <c r="D2380" s="48">
        <f>'COG-M'!P2221</f>
        <v>0</v>
      </c>
    </row>
    <row r="2381" spans="1:4" ht="15.75" customHeight="1">
      <c r="C2381" s="33">
        <v>15</v>
      </c>
      <c r="D2381" s="48">
        <f>'COG-M'!P2222</f>
        <v>0</v>
      </c>
    </row>
    <row r="2382" spans="1:4" ht="15.75" customHeight="1">
      <c r="C2382" s="33">
        <v>16</v>
      </c>
      <c r="D2382" s="48">
        <f>'COG-M'!P2223</f>
        <v>0</v>
      </c>
    </row>
    <row r="2383" spans="1:4" ht="15.75" customHeight="1">
      <c r="C2383" s="33">
        <v>17</v>
      </c>
      <c r="D2383" s="48">
        <f>'COG-M'!P2224</f>
        <v>0</v>
      </c>
    </row>
    <row r="2384" spans="1:4" ht="15.75" customHeight="1">
      <c r="C2384" s="33">
        <v>25</v>
      </c>
      <c r="D2384" s="48">
        <f>'COG-M'!P2225</f>
        <v>0</v>
      </c>
    </row>
    <row r="2385" spans="1:4" ht="15.75" customHeight="1">
      <c r="C2385" s="33">
        <v>26</v>
      </c>
      <c r="D2385" s="48">
        <f>'COG-M'!P2226</f>
        <v>0</v>
      </c>
    </row>
    <row r="2386" spans="1:4" ht="15.75" customHeight="1">
      <c r="C2386" s="33">
        <v>27</v>
      </c>
      <c r="D2386" s="48">
        <f>'COG-M'!P2227</f>
        <v>0</v>
      </c>
    </row>
    <row r="2387" spans="1:4" ht="15.75" customHeight="1">
      <c r="A2387" s="33">
        <v>5800</v>
      </c>
      <c r="B2387" s="33" t="s">
        <v>1729</v>
      </c>
      <c r="D2387" s="48">
        <f>'COG-M'!P2228</f>
        <v>0</v>
      </c>
    </row>
    <row r="2388" spans="1:4" ht="15.75" customHeight="1">
      <c r="A2388" s="33">
        <v>581</v>
      </c>
      <c r="B2388" s="33" t="s">
        <v>1730</v>
      </c>
      <c r="C2388" s="33">
        <v>11</v>
      </c>
      <c r="D2388" s="48">
        <f>'COG-M'!P2229</f>
        <v>0</v>
      </c>
    </row>
    <row r="2389" spans="1:4" ht="15.75" customHeight="1">
      <c r="C2389" s="33">
        <v>12</v>
      </c>
      <c r="D2389" s="48">
        <f>'COG-M'!P2230</f>
        <v>0</v>
      </c>
    </row>
    <row r="2390" spans="1:4" ht="15.75" customHeight="1">
      <c r="C2390" s="33">
        <v>13</v>
      </c>
      <c r="D2390" s="48">
        <f>'COG-M'!P2231</f>
        <v>0</v>
      </c>
    </row>
    <row r="2391" spans="1:4" ht="15.75" customHeight="1">
      <c r="C2391" s="33">
        <v>14</v>
      </c>
      <c r="D2391" s="48">
        <f>'COG-M'!P2232</f>
        <v>0</v>
      </c>
    </row>
    <row r="2392" spans="1:4" ht="15.75" customHeight="1">
      <c r="C2392" s="33">
        <v>15</v>
      </c>
      <c r="D2392" s="48">
        <f>'COG-M'!P2233</f>
        <v>0</v>
      </c>
    </row>
    <row r="2393" spans="1:4" ht="15.75" customHeight="1">
      <c r="C2393" s="33">
        <v>16</v>
      </c>
      <c r="D2393" s="48">
        <f>'COG-M'!P2234</f>
        <v>0</v>
      </c>
    </row>
    <row r="2394" spans="1:4" ht="15.75" customHeight="1">
      <c r="C2394" s="33">
        <v>17</v>
      </c>
      <c r="D2394" s="48">
        <f>'COG-M'!P2235</f>
        <v>0</v>
      </c>
    </row>
    <row r="2395" spans="1:4" ht="15.75" customHeight="1">
      <c r="C2395" s="33">
        <v>25</v>
      </c>
      <c r="D2395" s="48">
        <f>'COG-M'!P2236</f>
        <v>0</v>
      </c>
    </row>
    <row r="2396" spans="1:4" ht="15.75" customHeight="1">
      <c r="C2396" s="33">
        <v>26</v>
      </c>
      <c r="D2396" s="48">
        <f>'COG-M'!P2237</f>
        <v>0</v>
      </c>
    </row>
    <row r="2397" spans="1:4" ht="15.75" customHeight="1">
      <c r="C2397" s="33">
        <v>27</v>
      </c>
      <c r="D2397" s="48">
        <f>'COG-M'!P2238</f>
        <v>0</v>
      </c>
    </row>
    <row r="2398" spans="1:4" ht="15.75" customHeight="1">
      <c r="A2398" s="33">
        <v>582</v>
      </c>
      <c r="B2398" s="33" t="s">
        <v>1731</v>
      </c>
      <c r="C2398" s="33">
        <v>11</v>
      </c>
      <c r="D2398" s="48">
        <f>'COG-M'!P2239</f>
        <v>0</v>
      </c>
    </row>
    <row r="2399" spans="1:4" ht="15.75" customHeight="1">
      <c r="C2399" s="33">
        <v>12</v>
      </c>
      <c r="D2399" s="48">
        <f>'COG-M'!P2240</f>
        <v>0</v>
      </c>
    </row>
    <row r="2400" spans="1:4" ht="15.75" customHeight="1">
      <c r="C2400" s="33">
        <v>13</v>
      </c>
      <c r="D2400" s="48">
        <f>'COG-M'!P2241</f>
        <v>0</v>
      </c>
    </row>
    <row r="2401" spans="1:4" ht="15.75" customHeight="1">
      <c r="C2401" s="33">
        <v>14</v>
      </c>
      <c r="D2401" s="48">
        <f>'COG-M'!P2242</f>
        <v>0</v>
      </c>
    </row>
    <row r="2402" spans="1:4" ht="15.75" customHeight="1">
      <c r="C2402" s="33">
        <v>15</v>
      </c>
      <c r="D2402" s="48">
        <f>'COG-M'!P2243</f>
        <v>0</v>
      </c>
    </row>
    <row r="2403" spans="1:4" ht="15.75" customHeight="1">
      <c r="C2403" s="33">
        <v>16</v>
      </c>
      <c r="D2403" s="48">
        <f>'COG-M'!P2244</f>
        <v>0</v>
      </c>
    </row>
    <row r="2404" spans="1:4" ht="15.75" customHeight="1">
      <c r="C2404" s="33">
        <v>17</v>
      </c>
      <c r="D2404" s="48">
        <f>'COG-M'!P2245</f>
        <v>0</v>
      </c>
    </row>
    <row r="2405" spans="1:4" ht="15.75" customHeight="1">
      <c r="C2405" s="33">
        <v>25</v>
      </c>
      <c r="D2405" s="48">
        <f>'COG-M'!P2246</f>
        <v>0</v>
      </c>
    </row>
    <row r="2406" spans="1:4" ht="15.75" customHeight="1">
      <c r="C2406" s="33">
        <v>26</v>
      </c>
      <c r="D2406" s="48">
        <f>'COG-M'!P2247</f>
        <v>0</v>
      </c>
    </row>
    <row r="2407" spans="1:4" ht="15.75" customHeight="1">
      <c r="C2407" s="33">
        <v>27</v>
      </c>
      <c r="D2407" s="48">
        <f>'COG-M'!P2248</f>
        <v>0</v>
      </c>
    </row>
    <row r="2408" spans="1:4" ht="15.75" customHeight="1">
      <c r="A2408" s="33">
        <v>583</v>
      </c>
      <c r="B2408" s="33" t="s">
        <v>1732</v>
      </c>
      <c r="C2408" s="33">
        <v>11</v>
      </c>
      <c r="D2408" s="48">
        <f>'COG-M'!P2249</f>
        <v>0</v>
      </c>
    </row>
    <row r="2409" spans="1:4" ht="15.75" customHeight="1">
      <c r="C2409" s="33">
        <v>12</v>
      </c>
      <c r="D2409" s="48">
        <f>'COG-M'!P2250</f>
        <v>0</v>
      </c>
    </row>
    <row r="2410" spans="1:4" ht="15.75" customHeight="1">
      <c r="C2410" s="33">
        <v>13</v>
      </c>
      <c r="D2410" s="48">
        <f>'COG-M'!P2251</f>
        <v>0</v>
      </c>
    </row>
    <row r="2411" spans="1:4" ht="15.75" customHeight="1">
      <c r="C2411" s="33">
        <v>14</v>
      </c>
      <c r="D2411" s="48">
        <f>'COG-M'!P2252</f>
        <v>0</v>
      </c>
    </row>
    <row r="2412" spans="1:4" ht="15.75" customHeight="1">
      <c r="C2412" s="33">
        <v>15</v>
      </c>
      <c r="D2412" s="48">
        <f>'COG-M'!P2253</f>
        <v>0</v>
      </c>
    </row>
    <row r="2413" spans="1:4" ht="15.75" customHeight="1">
      <c r="C2413" s="33">
        <v>16</v>
      </c>
      <c r="D2413" s="48">
        <f>'COG-M'!P2254</f>
        <v>0</v>
      </c>
    </row>
    <row r="2414" spans="1:4" ht="15.75" customHeight="1">
      <c r="C2414" s="33">
        <v>17</v>
      </c>
      <c r="D2414" s="48">
        <f>'COG-M'!P2255</f>
        <v>0</v>
      </c>
    </row>
    <row r="2415" spans="1:4" ht="15.75" customHeight="1">
      <c r="C2415" s="33">
        <v>25</v>
      </c>
      <c r="D2415" s="48">
        <f>'COG-M'!P2256</f>
        <v>0</v>
      </c>
    </row>
    <row r="2416" spans="1:4" ht="15.75" customHeight="1">
      <c r="C2416" s="33">
        <v>26</v>
      </c>
      <c r="D2416" s="48">
        <f>'COG-M'!P2257</f>
        <v>0</v>
      </c>
    </row>
    <row r="2417" spans="1:4" ht="15.75" customHeight="1">
      <c r="C2417" s="33">
        <v>27</v>
      </c>
      <c r="D2417" s="48">
        <f>'COG-M'!P2258</f>
        <v>0</v>
      </c>
    </row>
    <row r="2418" spans="1:4" ht="15.75" customHeight="1">
      <c r="A2418" s="33">
        <v>589</v>
      </c>
      <c r="B2418" s="33" t="s">
        <v>1733</v>
      </c>
      <c r="C2418" s="33">
        <v>11</v>
      </c>
      <c r="D2418" s="48">
        <f>'COG-M'!P2259</f>
        <v>0</v>
      </c>
    </row>
    <row r="2419" spans="1:4" ht="15.75" customHeight="1">
      <c r="C2419" s="33">
        <v>12</v>
      </c>
      <c r="D2419" s="48">
        <f>'COG-M'!P2260</f>
        <v>0</v>
      </c>
    </row>
    <row r="2420" spans="1:4" ht="15.75" customHeight="1">
      <c r="C2420" s="33">
        <v>13</v>
      </c>
      <c r="D2420" s="48">
        <f>'COG-M'!P2261</f>
        <v>0</v>
      </c>
    </row>
    <row r="2421" spans="1:4" ht="15.75" customHeight="1">
      <c r="C2421" s="33">
        <v>14</v>
      </c>
      <c r="D2421" s="48">
        <f>'COG-M'!P2262</f>
        <v>0</v>
      </c>
    </row>
    <row r="2422" spans="1:4" ht="15.75" customHeight="1">
      <c r="C2422" s="33">
        <v>15</v>
      </c>
      <c r="D2422" s="48">
        <f>'COG-M'!P2263</f>
        <v>0</v>
      </c>
    </row>
    <row r="2423" spans="1:4" ht="15.75" customHeight="1">
      <c r="C2423" s="33">
        <v>16</v>
      </c>
      <c r="D2423" s="48">
        <f>'COG-M'!P2264</f>
        <v>0</v>
      </c>
    </row>
    <row r="2424" spans="1:4" ht="15.75" customHeight="1">
      <c r="C2424" s="33">
        <v>17</v>
      </c>
      <c r="D2424" s="48">
        <f>'COG-M'!P2265</f>
        <v>0</v>
      </c>
    </row>
    <row r="2425" spans="1:4" ht="15.75" customHeight="1">
      <c r="C2425" s="33">
        <v>25</v>
      </c>
      <c r="D2425" s="48">
        <f>'COG-M'!P2266</f>
        <v>0</v>
      </c>
    </row>
    <row r="2426" spans="1:4" ht="15.75" customHeight="1">
      <c r="C2426" s="33">
        <v>26</v>
      </c>
      <c r="D2426" s="48">
        <f>'COG-M'!P2267</f>
        <v>0</v>
      </c>
    </row>
    <row r="2427" spans="1:4" ht="15.75" customHeight="1">
      <c r="C2427" s="33">
        <v>27</v>
      </c>
      <c r="D2427" s="48">
        <f>'COG-M'!P2268</f>
        <v>0</v>
      </c>
    </row>
    <row r="2428" spans="1:4" ht="15.75" customHeight="1">
      <c r="A2428" s="33">
        <v>5900</v>
      </c>
      <c r="B2428" s="33" t="s">
        <v>1734</v>
      </c>
      <c r="D2428" s="48">
        <f>'COG-M'!P2269</f>
        <v>325008</v>
      </c>
    </row>
    <row r="2429" spans="1:4" ht="15.75" customHeight="1">
      <c r="A2429" s="33">
        <v>591</v>
      </c>
      <c r="B2429" s="33" t="s">
        <v>1735</v>
      </c>
      <c r="C2429" s="33">
        <v>11</v>
      </c>
      <c r="D2429" s="48">
        <f>'COG-M'!P2270</f>
        <v>0</v>
      </c>
    </row>
    <row r="2430" spans="1:4" ht="15.75" customHeight="1">
      <c r="C2430" s="33">
        <v>12</v>
      </c>
      <c r="D2430" s="48">
        <f>'COG-M'!P2271</f>
        <v>0</v>
      </c>
    </row>
    <row r="2431" spans="1:4" ht="15.75" customHeight="1">
      <c r="C2431" s="33">
        <v>13</v>
      </c>
      <c r="D2431" s="48">
        <f>'COG-M'!P2272</f>
        <v>0</v>
      </c>
    </row>
    <row r="2432" spans="1:4" ht="15.75" customHeight="1">
      <c r="C2432" s="33">
        <v>14</v>
      </c>
      <c r="D2432" s="48">
        <f>'COG-M'!P2273</f>
        <v>250008</v>
      </c>
    </row>
    <row r="2433" spans="1:4" ht="15.75" customHeight="1">
      <c r="C2433" s="33">
        <v>15</v>
      </c>
      <c r="D2433" s="48">
        <f>'COG-M'!P2274</f>
        <v>0</v>
      </c>
    </row>
    <row r="2434" spans="1:4" ht="15.75" customHeight="1">
      <c r="C2434" s="33">
        <v>16</v>
      </c>
      <c r="D2434" s="48">
        <f>'COG-M'!P2275</f>
        <v>0</v>
      </c>
    </row>
    <row r="2435" spans="1:4" ht="15.75" customHeight="1">
      <c r="C2435" s="33">
        <v>17</v>
      </c>
      <c r="D2435" s="48">
        <f>'COG-M'!P2276</f>
        <v>0</v>
      </c>
    </row>
    <row r="2436" spans="1:4" ht="15.75" customHeight="1">
      <c r="C2436" s="33">
        <v>25</v>
      </c>
      <c r="D2436" s="48">
        <f>'COG-M'!P2277</f>
        <v>0</v>
      </c>
    </row>
    <row r="2437" spans="1:4" ht="15.75" customHeight="1">
      <c r="C2437" s="33">
        <v>26</v>
      </c>
      <c r="D2437" s="48">
        <f>'COG-M'!P2278</f>
        <v>0</v>
      </c>
    </row>
    <row r="2438" spans="1:4" ht="15.75" customHeight="1">
      <c r="C2438" s="33">
        <v>27</v>
      </c>
      <c r="D2438" s="48">
        <f>'COG-M'!P2279</f>
        <v>0</v>
      </c>
    </row>
    <row r="2439" spans="1:4" ht="15.75" customHeight="1">
      <c r="A2439" s="33">
        <v>592</v>
      </c>
      <c r="B2439" s="33" t="s">
        <v>1736</v>
      </c>
      <c r="C2439" s="33">
        <v>11</v>
      </c>
      <c r="D2439" s="48">
        <f>'COG-M'!P2280</f>
        <v>0</v>
      </c>
    </row>
    <row r="2440" spans="1:4" ht="15.75" customHeight="1">
      <c r="C2440" s="33">
        <v>12</v>
      </c>
      <c r="D2440" s="48">
        <f>'COG-M'!P2281</f>
        <v>0</v>
      </c>
    </row>
    <row r="2441" spans="1:4" ht="15.75" customHeight="1">
      <c r="C2441" s="33">
        <v>13</v>
      </c>
      <c r="D2441" s="48">
        <f>'COG-M'!P2282</f>
        <v>0</v>
      </c>
    </row>
    <row r="2442" spans="1:4" ht="15.75" customHeight="1">
      <c r="C2442" s="33">
        <v>14</v>
      </c>
      <c r="D2442" s="48">
        <f>'COG-M'!P2283</f>
        <v>0</v>
      </c>
    </row>
    <row r="2443" spans="1:4" ht="15.75" customHeight="1">
      <c r="C2443" s="33">
        <v>15</v>
      </c>
      <c r="D2443" s="48">
        <f>'COG-M'!P2284</f>
        <v>0</v>
      </c>
    </row>
    <row r="2444" spans="1:4" ht="15.75" customHeight="1">
      <c r="C2444" s="33">
        <v>16</v>
      </c>
      <c r="D2444" s="48">
        <f>'COG-M'!P2285</f>
        <v>0</v>
      </c>
    </row>
    <row r="2445" spans="1:4" ht="15.75" customHeight="1">
      <c r="C2445" s="33">
        <v>17</v>
      </c>
      <c r="D2445" s="48">
        <f>'COG-M'!P2286</f>
        <v>0</v>
      </c>
    </row>
    <row r="2446" spans="1:4" ht="15.75" customHeight="1">
      <c r="C2446" s="33">
        <v>25</v>
      </c>
      <c r="D2446" s="48">
        <f>'COG-M'!P2287</f>
        <v>0</v>
      </c>
    </row>
    <row r="2447" spans="1:4" ht="15.75" customHeight="1">
      <c r="C2447" s="33">
        <v>26</v>
      </c>
      <c r="D2447" s="48">
        <f>'COG-M'!P2288</f>
        <v>0</v>
      </c>
    </row>
    <row r="2448" spans="1:4" ht="15.75" customHeight="1">
      <c r="C2448" s="33">
        <v>27</v>
      </c>
      <c r="D2448" s="48">
        <f>'COG-M'!P2289</f>
        <v>0</v>
      </c>
    </row>
    <row r="2449" spans="1:4" ht="15.75" customHeight="1">
      <c r="A2449" s="33">
        <v>593</v>
      </c>
      <c r="B2449" s="33" t="s">
        <v>1737</v>
      </c>
      <c r="C2449" s="33">
        <v>11</v>
      </c>
      <c r="D2449" s="48">
        <f>'COG-M'!P2290</f>
        <v>0</v>
      </c>
    </row>
    <row r="2450" spans="1:4" ht="15.75" customHeight="1">
      <c r="C2450" s="33">
        <v>12</v>
      </c>
      <c r="D2450" s="48">
        <f>'COG-M'!P2291</f>
        <v>0</v>
      </c>
    </row>
    <row r="2451" spans="1:4" ht="15.75" customHeight="1">
      <c r="C2451" s="33">
        <v>13</v>
      </c>
      <c r="D2451" s="48">
        <f>'COG-M'!P2292</f>
        <v>0</v>
      </c>
    </row>
    <row r="2452" spans="1:4" ht="15.75" customHeight="1">
      <c r="C2452" s="33">
        <v>14</v>
      </c>
      <c r="D2452" s="48">
        <f>'COG-M'!P2293</f>
        <v>0</v>
      </c>
    </row>
    <row r="2453" spans="1:4" ht="15.75" customHeight="1">
      <c r="C2453" s="33">
        <v>15</v>
      </c>
      <c r="D2453" s="48">
        <f>'COG-M'!P2294</f>
        <v>0</v>
      </c>
    </row>
    <row r="2454" spans="1:4" ht="15.75" customHeight="1">
      <c r="C2454" s="33">
        <v>16</v>
      </c>
      <c r="D2454" s="48">
        <f>'COG-M'!P2295</f>
        <v>0</v>
      </c>
    </row>
    <row r="2455" spans="1:4" ht="15.75" customHeight="1">
      <c r="C2455" s="33">
        <v>17</v>
      </c>
      <c r="D2455" s="48">
        <f>'COG-M'!P2296</f>
        <v>0</v>
      </c>
    </row>
    <row r="2456" spans="1:4" ht="15.75" customHeight="1">
      <c r="C2456" s="33">
        <v>25</v>
      </c>
      <c r="D2456" s="48">
        <f>'COG-M'!P2297</f>
        <v>0</v>
      </c>
    </row>
    <row r="2457" spans="1:4" ht="15.75" customHeight="1">
      <c r="C2457" s="33">
        <v>26</v>
      </c>
      <c r="D2457" s="48">
        <f>'COG-M'!P2298</f>
        <v>0</v>
      </c>
    </row>
    <row r="2458" spans="1:4" ht="15.75" customHeight="1">
      <c r="C2458" s="33">
        <v>27</v>
      </c>
      <c r="D2458" s="48">
        <f>'COG-M'!P2299</f>
        <v>0</v>
      </c>
    </row>
    <row r="2459" spans="1:4" ht="15.75" customHeight="1">
      <c r="A2459" s="33">
        <v>594</v>
      </c>
      <c r="B2459" s="33" t="s">
        <v>1738</v>
      </c>
      <c r="C2459" s="33">
        <v>11</v>
      </c>
      <c r="D2459" s="48">
        <f>'COG-M'!P2300</f>
        <v>0</v>
      </c>
    </row>
    <row r="2460" spans="1:4" ht="15.75" customHeight="1">
      <c r="C2460" s="33">
        <v>12</v>
      </c>
      <c r="D2460" s="48">
        <f>'COG-M'!P2301</f>
        <v>0</v>
      </c>
    </row>
    <row r="2461" spans="1:4" ht="15.75" customHeight="1">
      <c r="C2461" s="33">
        <v>13</v>
      </c>
      <c r="D2461" s="48">
        <f>'COG-M'!P2302</f>
        <v>0</v>
      </c>
    </row>
    <row r="2462" spans="1:4" ht="15.75" customHeight="1">
      <c r="C2462" s="33">
        <v>14</v>
      </c>
      <c r="D2462" s="48">
        <f>'COG-M'!P2303</f>
        <v>0</v>
      </c>
    </row>
    <row r="2463" spans="1:4" ht="15.75" customHeight="1">
      <c r="C2463" s="33">
        <v>15</v>
      </c>
      <c r="D2463" s="48">
        <f>'COG-M'!P2304</f>
        <v>0</v>
      </c>
    </row>
    <row r="2464" spans="1:4" ht="15.75" customHeight="1">
      <c r="C2464" s="33">
        <v>16</v>
      </c>
      <c r="D2464" s="48">
        <f>'COG-M'!P2305</f>
        <v>0</v>
      </c>
    </row>
    <row r="2465" spans="1:4" ht="15.75" customHeight="1">
      <c r="C2465" s="33">
        <v>17</v>
      </c>
      <c r="D2465" s="48">
        <f>'COG-M'!P2306</f>
        <v>0</v>
      </c>
    </row>
    <row r="2466" spans="1:4" ht="15.75" customHeight="1">
      <c r="C2466" s="33">
        <v>25</v>
      </c>
      <c r="D2466" s="48">
        <f>'COG-M'!P2307</f>
        <v>0</v>
      </c>
    </row>
    <row r="2467" spans="1:4" ht="15.75" customHeight="1">
      <c r="C2467" s="33">
        <v>26</v>
      </c>
      <c r="D2467" s="48">
        <f>'COG-M'!P2308</f>
        <v>0</v>
      </c>
    </row>
    <row r="2468" spans="1:4" ht="15.75" customHeight="1">
      <c r="C2468" s="33">
        <v>27</v>
      </c>
      <c r="D2468" s="48">
        <f>'COG-M'!P2309</f>
        <v>0</v>
      </c>
    </row>
    <row r="2469" spans="1:4" ht="15.75" customHeight="1">
      <c r="A2469" s="33">
        <v>595</v>
      </c>
      <c r="B2469" s="33" t="s">
        <v>1739</v>
      </c>
      <c r="C2469" s="33">
        <v>11</v>
      </c>
      <c r="D2469" s="48">
        <f>'COG-M'!P2310</f>
        <v>0</v>
      </c>
    </row>
    <row r="2470" spans="1:4" ht="15.75" customHeight="1">
      <c r="C2470" s="33">
        <v>12</v>
      </c>
      <c r="D2470" s="48">
        <f>'COG-M'!P2311</f>
        <v>0</v>
      </c>
    </row>
    <row r="2471" spans="1:4" ht="15.75" customHeight="1">
      <c r="C2471" s="33">
        <v>13</v>
      </c>
      <c r="D2471" s="48">
        <f>'COG-M'!P2312</f>
        <v>0</v>
      </c>
    </row>
    <row r="2472" spans="1:4" ht="15.75" customHeight="1">
      <c r="C2472" s="33">
        <v>14</v>
      </c>
      <c r="D2472" s="48">
        <f>'COG-M'!P2313</f>
        <v>0</v>
      </c>
    </row>
    <row r="2473" spans="1:4" ht="15.75" customHeight="1">
      <c r="C2473" s="33">
        <v>15</v>
      </c>
      <c r="D2473" s="48">
        <f>'COG-M'!P2314</f>
        <v>0</v>
      </c>
    </row>
    <row r="2474" spans="1:4" ht="15.75" customHeight="1">
      <c r="C2474" s="33">
        <v>16</v>
      </c>
      <c r="D2474" s="48">
        <f>'COG-M'!P2315</f>
        <v>0</v>
      </c>
    </row>
    <row r="2475" spans="1:4" ht="15.75" customHeight="1">
      <c r="C2475" s="33">
        <v>17</v>
      </c>
      <c r="D2475" s="48">
        <f>'COG-M'!P2316</f>
        <v>0</v>
      </c>
    </row>
    <row r="2476" spans="1:4" ht="15.75" customHeight="1">
      <c r="C2476" s="33">
        <v>25</v>
      </c>
      <c r="D2476" s="48">
        <f>'COG-M'!P2317</f>
        <v>0</v>
      </c>
    </row>
    <row r="2477" spans="1:4" ht="15.75" customHeight="1">
      <c r="C2477" s="33">
        <v>26</v>
      </c>
      <c r="D2477" s="48">
        <f>'COG-M'!P2318</f>
        <v>0</v>
      </c>
    </row>
    <row r="2478" spans="1:4" ht="15.75" customHeight="1">
      <c r="C2478" s="33">
        <v>27</v>
      </c>
      <c r="D2478" s="48">
        <f>'COG-M'!P2319</f>
        <v>0</v>
      </c>
    </row>
    <row r="2479" spans="1:4" ht="15.75" customHeight="1">
      <c r="A2479" s="33">
        <v>596</v>
      </c>
      <c r="B2479" s="33" t="s">
        <v>1740</v>
      </c>
      <c r="C2479" s="33">
        <v>11</v>
      </c>
      <c r="D2479" s="48">
        <f>'COG-M'!P2320</f>
        <v>0</v>
      </c>
    </row>
    <row r="2480" spans="1:4" ht="15.75" customHeight="1">
      <c r="C2480" s="33">
        <v>12</v>
      </c>
      <c r="D2480" s="48">
        <f>'COG-M'!P2321</f>
        <v>0</v>
      </c>
    </row>
    <row r="2481" spans="1:4" ht="15.75" customHeight="1">
      <c r="C2481" s="33">
        <v>13</v>
      </c>
      <c r="D2481" s="48">
        <f>'COG-M'!P2322</f>
        <v>0</v>
      </c>
    </row>
    <row r="2482" spans="1:4" ht="15.75" customHeight="1">
      <c r="C2482" s="33">
        <v>14</v>
      </c>
      <c r="D2482" s="48">
        <f>'COG-M'!P2323</f>
        <v>0</v>
      </c>
    </row>
    <row r="2483" spans="1:4" ht="15.75" customHeight="1">
      <c r="C2483" s="33">
        <v>15</v>
      </c>
      <c r="D2483" s="48">
        <f>'COG-M'!P2324</f>
        <v>0</v>
      </c>
    </row>
    <row r="2484" spans="1:4" ht="15.75" customHeight="1">
      <c r="C2484" s="33">
        <v>16</v>
      </c>
      <c r="D2484" s="48">
        <f>'COG-M'!P2325</f>
        <v>0</v>
      </c>
    </row>
    <row r="2485" spans="1:4" ht="15.75" customHeight="1">
      <c r="C2485" s="33">
        <v>17</v>
      </c>
      <c r="D2485" s="48">
        <f>'COG-M'!P2326</f>
        <v>0</v>
      </c>
    </row>
    <row r="2486" spans="1:4" ht="15.75" customHeight="1">
      <c r="C2486" s="33">
        <v>25</v>
      </c>
      <c r="D2486" s="48">
        <f>'COG-M'!P2327</f>
        <v>0</v>
      </c>
    </row>
    <row r="2487" spans="1:4" ht="15.75" customHeight="1">
      <c r="C2487" s="33">
        <v>26</v>
      </c>
      <c r="D2487" s="48">
        <f>'COG-M'!P2328</f>
        <v>0</v>
      </c>
    </row>
    <row r="2488" spans="1:4" ht="15.75" customHeight="1">
      <c r="C2488" s="33">
        <v>27</v>
      </c>
      <c r="D2488" s="48">
        <f>'COG-M'!P2329</f>
        <v>0</v>
      </c>
    </row>
    <row r="2489" spans="1:4" ht="15.75" customHeight="1">
      <c r="A2489" s="33">
        <v>597</v>
      </c>
      <c r="B2489" s="33" t="s">
        <v>1741</v>
      </c>
      <c r="C2489" s="33">
        <v>11</v>
      </c>
      <c r="D2489" s="48">
        <f>'COG-M'!P2330</f>
        <v>0</v>
      </c>
    </row>
    <row r="2490" spans="1:4" ht="15.75" customHeight="1">
      <c r="C2490" s="33">
        <v>12</v>
      </c>
      <c r="D2490" s="48">
        <f>'COG-M'!P2331</f>
        <v>0</v>
      </c>
    </row>
    <row r="2491" spans="1:4" ht="15.75" customHeight="1">
      <c r="C2491" s="33">
        <v>13</v>
      </c>
      <c r="D2491" s="48">
        <f>'COG-M'!P2332</f>
        <v>0</v>
      </c>
    </row>
    <row r="2492" spans="1:4" ht="15.75" customHeight="1">
      <c r="C2492" s="33">
        <v>14</v>
      </c>
      <c r="D2492" s="48">
        <f>'COG-M'!P2333</f>
        <v>75000</v>
      </c>
    </row>
    <row r="2493" spans="1:4" ht="15.75" customHeight="1">
      <c r="C2493" s="33">
        <v>15</v>
      </c>
      <c r="D2493" s="48">
        <f>'COG-M'!P2334</f>
        <v>0</v>
      </c>
    </row>
    <row r="2494" spans="1:4" ht="15.75" customHeight="1">
      <c r="C2494" s="33">
        <v>16</v>
      </c>
      <c r="D2494" s="48">
        <f>'COG-M'!P2335</f>
        <v>0</v>
      </c>
    </row>
    <row r="2495" spans="1:4" ht="15.75" customHeight="1">
      <c r="C2495" s="33">
        <v>17</v>
      </c>
      <c r="D2495" s="48">
        <f>'COG-M'!P2336</f>
        <v>0</v>
      </c>
    </row>
    <row r="2496" spans="1:4" ht="15.75" customHeight="1">
      <c r="C2496" s="33">
        <v>25</v>
      </c>
      <c r="D2496" s="48">
        <f>'COG-M'!P2337</f>
        <v>0</v>
      </c>
    </row>
    <row r="2497" spans="1:4" ht="15.75" customHeight="1">
      <c r="C2497" s="33">
        <v>26</v>
      </c>
      <c r="D2497" s="48">
        <f>'COG-M'!P2338</f>
        <v>0</v>
      </c>
    </row>
    <row r="2498" spans="1:4" ht="15.75" customHeight="1">
      <c r="C2498" s="33">
        <v>27</v>
      </c>
      <c r="D2498" s="48">
        <f>'COG-M'!P2339</f>
        <v>0</v>
      </c>
    </row>
    <row r="2499" spans="1:4" ht="15.75" customHeight="1">
      <c r="A2499" s="33">
        <v>598</v>
      </c>
      <c r="B2499" s="33" t="s">
        <v>1742</v>
      </c>
      <c r="C2499" s="33">
        <v>11</v>
      </c>
      <c r="D2499" s="48">
        <f>'COG-M'!P2340</f>
        <v>0</v>
      </c>
    </row>
    <row r="2500" spans="1:4" ht="15.75" customHeight="1">
      <c r="C2500" s="33">
        <v>12</v>
      </c>
      <c r="D2500" s="48">
        <f>'COG-M'!P2341</f>
        <v>0</v>
      </c>
    </row>
    <row r="2501" spans="1:4" ht="15.75" customHeight="1">
      <c r="C2501" s="33">
        <v>13</v>
      </c>
      <c r="D2501" s="48">
        <f>'COG-M'!P2342</f>
        <v>0</v>
      </c>
    </row>
    <row r="2502" spans="1:4" ht="15.75" customHeight="1">
      <c r="C2502" s="33">
        <v>14</v>
      </c>
      <c r="D2502" s="48">
        <f>'COG-M'!P2343</f>
        <v>0</v>
      </c>
    </row>
    <row r="2503" spans="1:4" ht="15.75" customHeight="1">
      <c r="C2503" s="33">
        <v>15</v>
      </c>
      <c r="D2503" s="48">
        <f>'COG-M'!P2344</f>
        <v>0</v>
      </c>
    </row>
    <row r="2504" spans="1:4" ht="15.75" customHeight="1">
      <c r="C2504" s="33">
        <v>16</v>
      </c>
      <c r="D2504" s="48">
        <f>'COG-M'!P2345</f>
        <v>0</v>
      </c>
    </row>
    <row r="2505" spans="1:4" ht="15.75" customHeight="1">
      <c r="C2505" s="33">
        <v>17</v>
      </c>
      <c r="D2505" s="48">
        <f>'COG-M'!P2346</f>
        <v>0</v>
      </c>
    </row>
    <row r="2506" spans="1:4" ht="15.75" customHeight="1">
      <c r="C2506" s="33">
        <v>25</v>
      </c>
      <c r="D2506" s="48">
        <f>'COG-M'!P2347</f>
        <v>0</v>
      </c>
    </row>
    <row r="2507" spans="1:4" ht="15.75" customHeight="1">
      <c r="C2507" s="33">
        <v>26</v>
      </c>
      <c r="D2507" s="48">
        <f>'COG-M'!P2348</f>
        <v>0</v>
      </c>
    </row>
    <row r="2508" spans="1:4" ht="15.75" customHeight="1">
      <c r="C2508" s="33">
        <v>27</v>
      </c>
      <c r="D2508" s="48">
        <f>'COG-M'!P2349</f>
        <v>0</v>
      </c>
    </row>
    <row r="2509" spans="1:4" ht="15.75" customHeight="1">
      <c r="A2509" s="33">
        <v>599</v>
      </c>
      <c r="B2509" s="33" t="s">
        <v>1743</v>
      </c>
      <c r="C2509" s="33">
        <v>11</v>
      </c>
      <c r="D2509" s="48">
        <f>'COG-M'!P2350</f>
        <v>0</v>
      </c>
    </row>
    <row r="2510" spans="1:4" ht="15.75" customHeight="1">
      <c r="C2510" s="33">
        <v>12</v>
      </c>
      <c r="D2510" s="48">
        <f>'COG-M'!P2351</f>
        <v>0</v>
      </c>
    </row>
    <row r="2511" spans="1:4" ht="15.75" customHeight="1">
      <c r="C2511" s="33">
        <v>13</v>
      </c>
      <c r="D2511" s="48">
        <f>'COG-M'!P2352</f>
        <v>0</v>
      </c>
    </row>
    <row r="2512" spans="1:4" ht="15.75" customHeight="1">
      <c r="C2512" s="33">
        <v>14</v>
      </c>
      <c r="D2512" s="48">
        <f>'COG-M'!P2353</f>
        <v>0</v>
      </c>
    </row>
    <row r="2513" spans="1:4" ht="15.75" customHeight="1">
      <c r="C2513" s="33">
        <v>15</v>
      </c>
      <c r="D2513" s="48">
        <f>'COG-M'!P2354</f>
        <v>0</v>
      </c>
    </row>
    <row r="2514" spans="1:4" ht="15.75" customHeight="1">
      <c r="C2514" s="33">
        <v>16</v>
      </c>
      <c r="D2514" s="48">
        <f>'COG-M'!P2355</f>
        <v>0</v>
      </c>
    </row>
    <row r="2515" spans="1:4" ht="15.75" customHeight="1">
      <c r="C2515" s="33">
        <v>17</v>
      </c>
      <c r="D2515" s="48">
        <f>'COG-M'!P2356</f>
        <v>0</v>
      </c>
    </row>
    <row r="2516" spans="1:4" ht="15.75" customHeight="1">
      <c r="C2516" s="33">
        <v>25</v>
      </c>
      <c r="D2516" s="48">
        <f>'COG-M'!P2357</f>
        <v>0</v>
      </c>
    </row>
    <row r="2517" spans="1:4" ht="15.75" customHeight="1">
      <c r="C2517" s="33">
        <v>26</v>
      </c>
      <c r="D2517" s="48">
        <f>'COG-M'!P2358</f>
        <v>0</v>
      </c>
    </row>
    <row r="2518" spans="1:4" ht="15.75" customHeight="1">
      <c r="C2518" s="33">
        <v>27</v>
      </c>
      <c r="D2518" s="48">
        <f>'COG-M'!P2359</f>
        <v>0</v>
      </c>
    </row>
    <row r="2519" spans="1:4" ht="15.75" customHeight="1">
      <c r="A2519" s="33">
        <v>6000</v>
      </c>
      <c r="B2519" s="33" t="s">
        <v>1744</v>
      </c>
      <c r="D2519" s="48">
        <f>'COG-M'!P2360</f>
        <v>488873.6399999999</v>
      </c>
    </row>
    <row r="2520" spans="1:4" ht="15.75" customHeight="1">
      <c r="A2520" s="33">
        <v>6100</v>
      </c>
      <c r="B2520" s="33" t="s">
        <v>1745</v>
      </c>
      <c r="D2520" s="48">
        <f>'COG-M'!P2361</f>
        <v>488873.6399999999</v>
      </c>
    </row>
    <row r="2521" spans="1:4" ht="15.75" customHeight="1">
      <c r="A2521" s="33">
        <v>611</v>
      </c>
      <c r="B2521" s="33" t="s">
        <v>1746</v>
      </c>
      <c r="C2521" s="33">
        <v>11</v>
      </c>
      <c r="D2521" s="48">
        <f>'COG-M'!P2362</f>
        <v>0</v>
      </c>
    </row>
    <row r="2522" spans="1:4" ht="15.75" customHeight="1">
      <c r="C2522" s="33">
        <v>12</v>
      </c>
      <c r="D2522" s="48">
        <f>'COG-M'!P2363</f>
        <v>0</v>
      </c>
    </row>
    <row r="2523" spans="1:4" ht="15.75" customHeight="1">
      <c r="C2523" s="33">
        <v>13</v>
      </c>
      <c r="D2523" s="48">
        <f>'COG-M'!P2364</f>
        <v>0</v>
      </c>
    </row>
    <row r="2524" spans="1:4" ht="15.75" customHeight="1">
      <c r="C2524" s="33">
        <v>14</v>
      </c>
      <c r="D2524" s="48">
        <f>'COG-M'!P2365</f>
        <v>0</v>
      </c>
    </row>
    <row r="2525" spans="1:4" ht="15.75" customHeight="1">
      <c r="C2525" s="33">
        <v>15</v>
      </c>
      <c r="D2525" s="48">
        <f>'COG-M'!P2366</f>
        <v>0</v>
      </c>
    </row>
    <row r="2526" spans="1:4" ht="15.75" customHeight="1">
      <c r="C2526" s="33">
        <v>16</v>
      </c>
      <c r="D2526" s="48">
        <f>'COG-M'!P2367</f>
        <v>0</v>
      </c>
    </row>
    <row r="2527" spans="1:4" ht="15.75" customHeight="1">
      <c r="C2527" s="33">
        <v>17</v>
      </c>
      <c r="D2527" s="48">
        <f>'COG-M'!P2368</f>
        <v>0</v>
      </c>
    </row>
    <row r="2528" spans="1:4" ht="15.75" customHeight="1">
      <c r="C2528" s="33">
        <v>25</v>
      </c>
      <c r="D2528" s="48">
        <f>'COG-M'!P2369</f>
        <v>0</v>
      </c>
    </row>
    <row r="2529" spans="1:4" ht="15.75" customHeight="1">
      <c r="C2529" s="33">
        <v>26</v>
      </c>
      <c r="D2529" s="48">
        <f>'COG-M'!P2370</f>
        <v>0</v>
      </c>
    </row>
    <row r="2530" spans="1:4" ht="15.75" customHeight="1">
      <c r="C2530" s="33">
        <v>27</v>
      </c>
      <c r="D2530" s="48">
        <f>'COG-M'!P2371</f>
        <v>0</v>
      </c>
    </row>
    <row r="2531" spans="1:4" ht="15.75" customHeight="1">
      <c r="A2531" s="33">
        <v>612</v>
      </c>
      <c r="B2531" s="33" t="s">
        <v>1747</v>
      </c>
      <c r="C2531" s="33">
        <v>11</v>
      </c>
      <c r="D2531" s="48">
        <f>'COG-M'!P2372</f>
        <v>0</v>
      </c>
    </row>
    <row r="2532" spans="1:4" ht="15.75" customHeight="1">
      <c r="C2532" s="33">
        <v>12</v>
      </c>
      <c r="D2532" s="48">
        <f>'COG-M'!P2373</f>
        <v>0</v>
      </c>
    </row>
    <row r="2533" spans="1:4" ht="15.75" customHeight="1">
      <c r="C2533" s="33">
        <v>13</v>
      </c>
      <c r="D2533" s="48">
        <f>'COG-M'!P2374</f>
        <v>0</v>
      </c>
    </row>
    <row r="2534" spans="1:4" ht="15.75" customHeight="1">
      <c r="C2534" s="33">
        <v>14</v>
      </c>
      <c r="D2534" s="48">
        <f>'COG-M'!P2375</f>
        <v>0</v>
      </c>
    </row>
    <row r="2535" spans="1:4" ht="15.75" customHeight="1">
      <c r="C2535" s="33">
        <v>15</v>
      </c>
      <c r="D2535" s="48">
        <f>'COG-M'!P2376</f>
        <v>0</v>
      </c>
    </row>
    <row r="2536" spans="1:4" ht="15.75" customHeight="1">
      <c r="C2536" s="33">
        <v>16</v>
      </c>
      <c r="D2536" s="48">
        <f>'COG-M'!P2377</f>
        <v>0</v>
      </c>
    </row>
    <row r="2537" spans="1:4" ht="15.75" customHeight="1">
      <c r="C2537" s="33">
        <v>17</v>
      </c>
      <c r="D2537" s="48">
        <f>'COG-M'!P2378</f>
        <v>0</v>
      </c>
    </row>
    <row r="2538" spans="1:4" ht="15.75" customHeight="1">
      <c r="C2538" s="33">
        <v>25</v>
      </c>
      <c r="D2538" s="48">
        <f>'COG-M'!P2379</f>
        <v>0</v>
      </c>
    </row>
    <row r="2539" spans="1:4" ht="15.75" customHeight="1">
      <c r="C2539" s="33">
        <v>26</v>
      </c>
      <c r="D2539" s="48">
        <f>'COG-M'!P2380</f>
        <v>0</v>
      </c>
    </row>
    <row r="2540" spans="1:4" ht="15.75" customHeight="1">
      <c r="C2540" s="33">
        <v>27</v>
      </c>
      <c r="D2540" s="48">
        <f>'COG-M'!P2381</f>
        <v>0</v>
      </c>
    </row>
    <row r="2541" spans="1:4" ht="15.75" customHeight="1">
      <c r="A2541" s="33">
        <v>613</v>
      </c>
      <c r="B2541" s="33" t="s">
        <v>1748</v>
      </c>
      <c r="C2541" s="33">
        <v>11</v>
      </c>
      <c r="D2541" s="48">
        <f>'COG-M'!P2382</f>
        <v>0</v>
      </c>
    </row>
    <row r="2542" spans="1:4" ht="15.75" customHeight="1">
      <c r="C2542" s="33">
        <v>12</v>
      </c>
      <c r="D2542" s="48">
        <f>'COG-M'!P2383</f>
        <v>0</v>
      </c>
    </row>
    <row r="2543" spans="1:4" ht="15.75" customHeight="1">
      <c r="C2543" s="33">
        <v>13</v>
      </c>
      <c r="D2543" s="48">
        <f>'COG-M'!P2384</f>
        <v>0</v>
      </c>
    </row>
    <row r="2544" spans="1:4" ht="15.75" customHeight="1">
      <c r="C2544" s="33">
        <v>14</v>
      </c>
      <c r="D2544" s="48">
        <f>'COG-M'!P2385</f>
        <v>488873.6399999999</v>
      </c>
    </row>
    <row r="2545" spans="1:4" ht="15.75" customHeight="1">
      <c r="C2545" s="33">
        <v>15</v>
      </c>
      <c r="D2545" s="48">
        <f>'COG-M'!P2386</f>
        <v>0</v>
      </c>
    </row>
    <row r="2546" spans="1:4" ht="15.75" customHeight="1">
      <c r="C2546" s="33">
        <v>16</v>
      </c>
      <c r="D2546" s="48">
        <f>'COG-M'!P2387</f>
        <v>0</v>
      </c>
    </row>
    <row r="2547" spans="1:4" ht="15.75" customHeight="1">
      <c r="C2547" s="33">
        <v>17</v>
      </c>
      <c r="D2547" s="48">
        <f>'COG-M'!P2388</f>
        <v>0</v>
      </c>
    </row>
    <row r="2548" spans="1:4" ht="15.75" customHeight="1">
      <c r="C2548" s="33">
        <v>25</v>
      </c>
      <c r="D2548" s="48">
        <f>'COG-M'!P2389</f>
        <v>0</v>
      </c>
    </row>
    <row r="2549" spans="1:4" ht="15.75" customHeight="1">
      <c r="C2549" s="33">
        <v>26</v>
      </c>
      <c r="D2549" s="48">
        <f>'COG-M'!P2390</f>
        <v>0</v>
      </c>
    </row>
    <row r="2550" spans="1:4" ht="15.75" customHeight="1">
      <c r="C2550" s="33">
        <v>27</v>
      </c>
      <c r="D2550" s="48">
        <f>'COG-M'!P2391</f>
        <v>0</v>
      </c>
    </row>
    <row r="2551" spans="1:4" ht="15.75" customHeight="1">
      <c r="A2551" s="33">
        <v>614</v>
      </c>
      <c r="B2551" s="33" t="s">
        <v>1749</v>
      </c>
      <c r="C2551" s="33">
        <v>11</v>
      </c>
      <c r="D2551" s="48">
        <f>'COG-M'!P2392</f>
        <v>0</v>
      </c>
    </row>
    <row r="2552" spans="1:4" ht="15.75" customHeight="1">
      <c r="C2552" s="33">
        <v>12</v>
      </c>
      <c r="D2552" s="48">
        <f>'COG-M'!P2393</f>
        <v>0</v>
      </c>
    </row>
    <row r="2553" spans="1:4" ht="15.75" customHeight="1">
      <c r="C2553" s="33">
        <v>13</v>
      </c>
      <c r="D2553" s="48">
        <f>'COG-M'!P2394</f>
        <v>0</v>
      </c>
    </row>
    <row r="2554" spans="1:4" ht="15.75" customHeight="1">
      <c r="C2554" s="33">
        <v>14</v>
      </c>
      <c r="D2554" s="48">
        <f>'COG-M'!P2395</f>
        <v>0</v>
      </c>
    </row>
    <row r="2555" spans="1:4" ht="15.75" customHeight="1">
      <c r="C2555" s="33">
        <v>15</v>
      </c>
      <c r="D2555" s="48">
        <f>'COG-M'!P2396</f>
        <v>0</v>
      </c>
    </row>
    <row r="2556" spans="1:4" ht="15.75" customHeight="1">
      <c r="C2556" s="33">
        <v>16</v>
      </c>
      <c r="D2556" s="48">
        <f>'COG-M'!P2397</f>
        <v>0</v>
      </c>
    </row>
    <row r="2557" spans="1:4" ht="15.75" customHeight="1">
      <c r="C2557" s="33">
        <v>17</v>
      </c>
      <c r="D2557" s="48">
        <f>'COG-M'!P2398</f>
        <v>0</v>
      </c>
    </row>
    <row r="2558" spans="1:4" ht="15.75" customHeight="1">
      <c r="C2558" s="33">
        <v>25</v>
      </c>
      <c r="D2558" s="48">
        <f>'COG-M'!P2399</f>
        <v>0</v>
      </c>
    </row>
    <row r="2559" spans="1:4" ht="15.75" customHeight="1">
      <c r="C2559" s="33">
        <v>26</v>
      </c>
      <c r="D2559" s="48">
        <f>'COG-M'!P2400</f>
        <v>0</v>
      </c>
    </row>
    <row r="2560" spans="1:4" ht="15.75" customHeight="1">
      <c r="C2560" s="33">
        <v>27</v>
      </c>
      <c r="D2560" s="48">
        <f>'COG-M'!P2401</f>
        <v>0</v>
      </c>
    </row>
    <row r="2561" spans="1:4" ht="15.75" customHeight="1">
      <c r="A2561" s="33">
        <v>615</v>
      </c>
      <c r="B2561" s="33" t="s">
        <v>1750</v>
      </c>
      <c r="C2561" s="33">
        <v>11</v>
      </c>
      <c r="D2561" s="48">
        <f>'COG-M'!P2402</f>
        <v>0</v>
      </c>
    </row>
    <row r="2562" spans="1:4" ht="15.75" customHeight="1">
      <c r="C2562" s="33">
        <v>12</v>
      </c>
      <c r="D2562" s="48">
        <f>'COG-M'!P2403</f>
        <v>0</v>
      </c>
    </row>
    <row r="2563" spans="1:4" ht="15.75" customHeight="1">
      <c r="C2563" s="33">
        <v>13</v>
      </c>
      <c r="D2563" s="48">
        <f>'COG-M'!P2404</f>
        <v>0</v>
      </c>
    </row>
    <row r="2564" spans="1:4" ht="15.75" customHeight="1">
      <c r="C2564" s="33">
        <v>14</v>
      </c>
      <c r="D2564" s="48">
        <f>'COG-M'!P2405</f>
        <v>0</v>
      </c>
    </row>
    <row r="2565" spans="1:4" ht="15.75" customHeight="1">
      <c r="C2565" s="33">
        <v>15</v>
      </c>
      <c r="D2565" s="48">
        <f>'COG-M'!P2406</f>
        <v>0</v>
      </c>
    </row>
    <row r="2566" spans="1:4" ht="15.75" customHeight="1">
      <c r="C2566" s="33">
        <v>16</v>
      </c>
      <c r="D2566" s="48">
        <f>'COG-M'!P2407</f>
        <v>0</v>
      </c>
    </row>
    <row r="2567" spans="1:4" ht="15.75" customHeight="1">
      <c r="C2567" s="33">
        <v>17</v>
      </c>
      <c r="D2567" s="48">
        <f>'COG-M'!P2408</f>
        <v>0</v>
      </c>
    </row>
    <row r="2568" spans="1:4" ht="15.75" customHeight="1">
      <c r="C2568" s="33">
        <v>25</v>
      </c>
      <c r="D2568" s="48">
        <f>'COG-M'!P2409</f>
        <v>0</v>
      </c>
    </row>
    <row r="2569" spans="1:4" ht="15.75" customHeight="1">
      <c r="C2569" s="33">
        <v>26</v>
      </c>
      <c r="D2569" s="48">
        <f>'COG-M'!P2410</f>
        <v>0</v>
      </c>
    </row>
    <row r="2570" spans="1:4" ht="15.75" customHeight="1">
      <c r="C2570" s="33">
        <v>27</v>
      </c>
      <c r="D2570" s="48">
        <f>'COG-M'!P2411</f>
        <v>0</v>
      </c>
    </row>
    <row r="2571" spans="1:4" ht="15.75" customHeight="1">
      <c r="A2571" s="33">
        <v>616</v>
      </c>
      <c r="B2571" s="33" t="s">
        <v>1751</v>
      </c>
      <c r="C2571" s="33">
        <v>11</v>
      </c>
      <c r="D2571" s="48">
        <f>'COG-M'!P2412</f>
        <v>0</v>
      </c>
    </row>
    <row r="2572" spans="1:4" ht="15.75" customHeight="1">
      <c r="C2572" s="33">
        <v>12</v>
      </c>
      <c r="D2572" s="48">
        <f>'COG-M'!P2413</f>
        <v>0</v>
      </c>
    </row>
    <row r="2573" spans="1:4" ht="15.75" customHeight="1">
      <c r="C2573" s="33">
        <v>13</v>
      </c>
      <c r="D2573" s="48">
        <f>'COG-M'!P2414</f>
        <v>0</v>
      </c>
    </row>
    <row r="2574" spans="1:4" ht="15.75" customHeight="1">
      <c r="C2574" s="33">
        <v>14</v>
      </c>
      <c r="D2574" s="48">
        <f>'COG-M'!P2415</f>
        <v>0</v>
      </c>
    </row>
    <row r="2575" spans="1:4" ht="15.75" customHeight="1">
      <c r="C2575" s="33">
        <v>15</v>
      </c>
      <c r="D2575" s="48">
        <f>'COG-M'!P2416</f>
        <v>0</v>
      </c>
    </row>
    <row r="2576" spans="1:4" ht="15.75" customHeight="1">
      <c r="C2576" s="33">
        <v>16</v>
      </c>
      <c r="D2576" s="48">
        <f>'COG-M'!P2417</f>
        <v>0</v>
      </c>
    </row>
    <row r="2577" spans="1:4" ht="15.75" customHeight="1">
      <c r="C2577" s="33">
        <v>17</v>
      </c>
      <c r="D2577" s="48">
        <f>'COG-M'!P2418</f>
        <v>0</v>
      </c>
    </row>
    <row r="2578" spans="1:4" ht="15.75" customHeight="1">
      <c r="C2578" s="33">
        <v>25</v>
      </c>
      <c r="D2578" s="48">
        <f>'COG-M'!P2419</f>
        <v>0</v>
      </c>
    </row>
    <row r="2579" spans="1:4" ht="15.75" customHeight="1">
      <c r="C2579" s="33">
        <v>26</v>
      </c>
      <c r="D2579" s="48">
        <f>'COG-M'!P2420</f>
        <v>0</v>
      </c>
    </row>
    <row r="2580" spans="1:4" ht="15.75" customHeight="1">
      <c r="C2580" s="33">
        <v>27</v>
      </c>
      <c r="D2580" s="48">
        <f>'COG-M'!P2421</f>
        <v>0</v>
      </c>
    </row>
    <row r="2581" spans="1:4" ht="15.75" customHeight="1">
      <c r="A2581" s="33">
        <v>617</v>
      </c>
      <c r="B2581" s="33" t="s">
        <v>1752</v>
      </c>
      <c r="C2581" s="33">
        <v>11</v>
      </c>
      <c r="D2581" s="48">
        <f>'COG-M'!P2422</f>
        <v>0</v>
      </c>
    </row>
    <row r="2582" spans="1:4" ht="15.75" customHeight="1">
      <c r="C2582" s="33">
        <v>12</v>
      </c>
      <c r="D2582" s="48">
        <f>'COG-M'!P2423</f>
        <v>0</v>
      </c>
    </row>
    <row r="2583" spans="1:4" ht="15.75" customHeight="1">
      <c r="C2583" s="33">
        <v>13</v>
      </c>
      <c r="D2583" s="48">
        <f>'COG-M'!P2424</f>
        <v>0</v>
      </c>
    </row>
    <row r="2584" spans="1:4" ht="15.75" customHeight="1">
      <c r="C2584" s="33">
        <v>14</v>
      </c>
      <c r="D2584" s="48">
        <f>'COG-M'!P2425</f>
        <v>0</v>
      </c>
    </row>
    <row r="2585" spans="1:4" ht="15.75" customHeight="1">
      <c r="C2585" s="33">
        <v>15</v>
      </c>
      <c r="D2585" s="48">
        <f>'COG-M'!P2426</f>
        <v>0</v>
      </c>
    </row>
    <row r="2586" spans="1:4" ht="15.75" customHeight="1">
      <c r="C2586" s="33">
        <v>16</v>
      </c>
      <c r="D2586" s="48">
        <f>'COG-M'!P2427</f>
        <v>0</v>
      </c>
    </row>
    <row r="2587" spans="1:4" ht="15.75" customHeight="1">
      <c r="C2587" s="33">
        <v>17</v>
      </c>
      <c r="D2587" s="48">
        <f>'COG-M'!P2428</f>
        <v>0</v>
      </c>
    </row>
    <row r="2588" spans="1:4" ht="15.75" customHeight="1">
      <c r="C2588" s="33">
        <v>25</v>
      </c>
      <c r="D2588" s="48">
        <f>'COG-M'!P2429</f>
        <v>0</v>
      </c>
    </row>
    <row r="2589" spans="1:4" ht="15.75" customHeight="1">
      <c r="C2589" s="33">
        <v>26</v>
      </c>
      <c r="D2589" s="48">
        <f>'COG-M'!P2430</f>
        <v>0</v>
      </c>
    </row>
    <row r="2590" spans="1:4" ht="15.75" customHeight="1">
      <c r="C2590" s="33">
        <v>27</v>
      </c>
      <c r="D2590" s="48">
        <f>'COG-M'!P2431</f>
        <v>0</v>
      </c>
    </row>
    <row r="2591" spans="1:4" ht="15.75" customHeight="1">
      <c r="A2591" s="33">
        <v>619</v>
      </c>
      <c r="B2591" s="33" t="s">
        <v>1753</v>
      </c>
      <c r="C2591" s="33">
        <v>11</v>
      </c>
      <c r="D2591" s="48">
        <f>'COG-M'!P2432</f>
        <v>0</v>
      </c>
    </row>
    <row r="2592" spans="1:4" ht="15.75" customHeight="1">
      <c r="C2592" s="33">
        <v>12</v>
      </c>
      <c r="D2592" s="48">
        <f>'COG-M'!P2433</f>
        <v>0</v>
      </c>
    </row>
    <row r="2593" spans="1:4" ht="15.75" customHeight="1">
      <c r="C2593" s="33">
        <v>13</v>
      </c>
      <c r="D2593" s="48">
        <f>'COG-M'!P2434</f>
        <v>0</v>
      </c>
    </row>
    <row r="2594" spans="1:4" ht="15.75" customHeight="1">
      <c r="C2594" s="33">
        <v>14</v>
      </c>
      <c r="D2594" s="48">
        <f>'COG-M'!P2435</f>
        <v>0</v>
      </c>
    </row>
    <row r="2595" spans="1:4" ht="15.75" customHeight="1">
      <c r="C2595" s="33">
        <v>15</v>
      </c>
      <c r="D2595" s="48">
        <f>'COG-M'!P2436</f>
        <v>0</v>
      </c>
    </row>
    <row r="2596" spans="1:4" ht="15.75" customHeight="1">
      <c r="C2596" s="33">
        <v>16</v>
      </c>
      <c r="D2596" s="48">
        <f>'COG-M'!P2437</f>
        <v>0</v>
      </c>
    </row>
    <row r="2597" spans="1:4" ht="15.75" customHeight="1">
      <c r="C2597" s="33">
        <v>17</v>
      </c>
      <c r="D2597" s="48">
        <f>'COG-M'!P2438</f>
        <v>0</v>
      </c>
    </row>
    <row r="2598" spans="1:4" ht="15.75" customHeight="1">
      <c r="C2598" s="33">
        <v>25</v>
      </c>
      <c r="D2598" s="48">
        <f>'COG-M'!P2439</f>
        <v>0</v>
      </c>
    </row>
    <row r="2599" spans="1:4" ht="15.75" customHeight="1">
      <c r="C2599" s="33">
        <v>26</v>
      </c>
      <c r="D2599" s="48">
        <f>'COG-M'!P2440</f>
        <v>0</v>
      </c>
    </row>
    <row r="2600" spans="1:4" ht="15.75" customHeight="1">
      <c r="C2600" s="33">
        <v>27</v>
      </c>
      <c r="D2600" s="48">
        <f>'COG-M'!P2441</f>
        <v>0</v>
      </c>
    </row>
    <row r="2601" spans="1:4" ht="15.75" customHeight="1">
      <c r="A2601" s="33">
        <v>6200</v>
      </c>
      <c r="B2601" s="33" t="s">
        <v>1754</v>
      </c>
      <c r="D2601" s="48">
        <f>'COG-M'!P2442</f>
        <v>0</v>
      </c>
    </row>
    <row r="2602" spans="1:4" ht="15.75" customHeight="1">
      <c r="A2602" s="33">
        <v>621</v>
      </c>
      <c r="B2602" s="33" t="s">
        <v>1746</v>
      </c>
      <c r="C2602" s="33">
        <v>11</v>
      </c>
      <c r="D2602" s="48">
        <f>'COG-M'!P2443</f>
        <v>0</v>
      </c>
    </row>
    <row r="2603" spans="1:4" ht="15.75" customHeight="1">
      <c r="C2603" s="33">
        <v>12</v>
      </c>
      <c r="D2603" s="48">
        <f>'COG-M'!P2444</f>
        <v>0</v>
      </c>
    </row>
    <row r="2604" spans="1:4" ht="15.75" customHeight="1">
      <c r="C2604" s="33">
        <v>13</v>
      </c>
      <c r="D2604" s="48">
        <f>'COG-M'!P2445</f>
        <v>0</v>
      </c>
    </row>
    <row r="2605" spans="1:4" ht="15.75" customHeight="1">
      <c r="C2605" s="33">
        <v>14</v>
      </c>
      <c r="D2605" s="48">
        <f>'COG-M'!P2446</f>
        <v>0</v>
      </c>
    </row>
    <row r="2606" spans="1:4" ht="15.75" customHeight="1">
      <c r="C2606" s="33">
        <v>15</v>
      </c>
      <c r="D2606" s="48">
        <f>'COG-M'!P2447</f>
        <v>0</v>
      </c>
    </row>
    <row r="2607" spans="1:4" ht="15.75" customHeight="1">
      <c r="C2607" s="33">
        <v>16</v>
      </c>
      <c r="D2607" s="48">
        <f>'COG-M'!P2448</f>
        <v>0</v>
      </c>
    </row>
    <row r="2608" spans="1:4" ht="15.75" customHeight="1">
      <c r="C2608" s="33">
        <v>17</v>
      </c>
      <c r="D2608" s="48">
        <f>'COG-M'!P2449</f>
        <v>0</v>
      </c>
    </row>
    <row r="2609" spans="1:4" ht="15.75" customHeight="1">
      <c r="C2609" s="33">
        <v>25</v>
      </c>
      <c r="D2609" s="48">
        <f>'COG-M'!P2450</f>
        <v>0</v>
      </c>
    </row>
    <row r="2610" spans="1:4" ht="15.75" customHeight="1">
      <c r="C2610" s="33">
        <v>26</v>
      </c>
      <c r="D2610" s="48">
        <f>'COG-M'!P2451</f>
        <v>0</v>
      </c>
    </row>
    <row r="2611" spans="1:4" ht="15.75" customHeight="1">
      <c r="C2611" s="33">
        <v>27</v>
      </c>
      <c r="D2611" s="48">
        <f>'COG-M'!P2452</f>
        <v>0</v>
      </c>
    </row>
    <row r="2612" spans="1:4" ht="15.75" customHeight="1">
      <c r="A2612" s="33">
        <v>622</v>
      </c>
      <c r="B2612" s="33" t="s">
        <v>1755</v>
      </c>
      <c r="C2612" s="33">
        <v>11</v>
      </c>
      <c r="D2612" s="48">
        <f>'COG-M'!P2453</f>
        <v>0</v>
      </c>
    </row>
    <row r="2613" spans="1:4" ht="15.75" customHeight="1">
      <c r="C2613" s="33">
        <v>12</v>
      </c>
      <c r="D2613" s="48">
        <f>'COG-M'!P2454</f>
        <v>0</v>
      </c>
    </row>
    <row r="2614" spans="1:4" ht="15.75" customHeight="1">
      <c r="C2614" s="33">
        <v>13</v>
      </c>
      <c r="D2614" s="48">
        <f>'COG-M'!P2455</f>
        <v>0</v>
      </c>
    </row>
    <row r="2615" spans="1:4" ht="15.75" customHeight="1">
      <c r="C2615" s="33">
        <v>14</v>
      </c>
      <c r="D2615" s="48">
        <f>'COG-M'!P2456</f>
        <v>0</v>
      </c>
    </row>
    <row r="2616" spans="1:4" ht="15.75" customHeight="1">
      <c r="C2616" s="33">
        <v>15</v>
      </c>
      <c r="D2616" s="48">
        <f>'COG-M'!P2457</f>
        <v>0</v>
      </c>
    </row>
    <row r="2617" spans="1:4" ht="15.75" customHeight="1">
      <c r="C2617" s="33">
        <v>16</v>
      </c>
      <c r="D2617" s="48">
        <f>'COG-M'!P2458</f>
        <v>0</v>
      </c>
    </row>
    <row r="2618" spans="1:4" ht="15.75" customHeight="1">
      <c r="C2618" s="33">
        <v>17</v>
      </c>
      <c r="D2618" s="48">
        <f>'COG-M'!P2459</f>
        <v>0</v>
      </c>
    </row>
    <row r="2619" spans="1:4" ht="15.75" customHeight="1">
      <c r="C2619" s="33">
        <v>25</v>
      </c>
      <c r="D2619" s="48">
        <f>'COG-M'!P2460</f>
        <v>0</v>
      </c>
    </row>
    <row r="2620" spans="1:4" ht="15.75" customHeight="1">
      <c r="C2620" s="33">
        <v>26</v>
      </c>
      <c r="D2620" s="48">
        <f>'COG-M'!P2461</f>
        <v>0</v>
      </c>
    </row>
    <row r="2621" spans="1:4" ht="15.75" customHeight="1">
      <c r="C2621" s="33">
        <v>27</v>
      </c>
      <c r="D2621" s="48">
        <f>'COG-M'!P2462</f>
        <v>0</v>
      </c>
    </row>
    <row r="2622" spans="1:4" ht="15.75" customHeight="1">
      <c r="A2622" s="33">
        <v>623</v>
      </c>
      <c r="B2622" s="33" t="s">
        <v>1756</v>
      </c>
      <c r="C2622" s="33">
        <v>11</v>
      </c>
      <c r="D2622" s="48">
        <f>'COG-M'!P2463</f>
        <v>0</v>
      </c>
    </row>
    <row r="2623" spans="1:4" ht="15.75" customHeight="1">
      <c r="C2623" s="33">
        <v>12</v>
      </c>
      <c r="D2623" s="48">
        <f>'COG-M'!P2464</f>
        <v>0</v>
      </c>
    </row>
    <row r="2624" spans="1:4" ht="15.75" customHeight="1">
      <c r="C2624" s="33">
        <v>13</v>
      </c>
      <c r="D2624" s="48">
        <f>'COG-M'!P2465</f>
        <v>0</v>
      </c>
    </row>
    <row r="2625" spans="1:4" ht="15.75" customHeight="1">
      <c r="C2625" s="33">
        <v>14</v>
      </c>
      <c r="D2625" s="48">
        <f>'COG-M'!P2466</f>
        <v>0</v>
      </c>
    </row>
    <row r="2626" spans="1:4" ht="15.75" customHeight="1">
      <c r="C2626" s="33">
        <v>15</v>
      </c>
      <c r="D2626" s="48">
        <f>'COG-M'!P2467</f>
        <v>0</v>
      </c>
    </row>
    <row r="2627" spans="1:4" ht="15.75" customHeight="1">
      <c r="C2627" s="33">
        <v>16</v>
      </c>
      <c r="D2627" s="48">
        <f>'COG-M'!P2468</f>
        <v>0</v>
      </c>
    </row>
    <row r="2628" spans="1:4" ht="15.75" customHeight="1">
      <c r="C2628" s="33">
        <v>17</v>
      </c>
      <c r="D2628" s="48">
        <f>'COG-M'!P2469</f>
        <v>0</v>
      </c>
    </row>
    <row r="2629" spans="1:4" ht="15.75" customHeight="1">
      <c r="C2629" s="33">
        <v>25</v>
      </c>
      <c r="D2629" s="48">
        <f>'COG-M'!P2470</f>
        <v>0</v>
      </c>
    </row>
    <row r="2630" spans="1:4" ht="15.75" customHeight="1">
      <c r="C2630" s="33">
        <v>26</v>
      </c>
      <c r="D2630" s="48">
        <f>'COG-M'!P2471</f>
        <v>0</v>
      </c>
    </row>
    <row r="2631" spans="1:4" ht="15.75" customHeight="1">
      <c r="C2631" s="33">
        <v>27</v>
      </c>
      <c r="D2631" s="48">
        <f>'COG-M'!P2472</f>
        <v>0</v>
      </c>
    </row>
    <row r="2632" spans="1:4" ht="15.75" customHeight="1">
      <c r="A2632" s="33">
        <v>624</v>
      </c>
      <c r="B2632" s="33" t="s">
        <v>1749</v>
      </c>
      <c r="C2632" s="33">
        <v>11</v>
      </c>
      <c r="D2632" s="48">
        <f>'COG-M'!P2473</f>
        <v>0</v>
      </c>
    </row>
    <row r="2633" spans="1:4" ht="15.75" customHeight="1">
      <c r="C2633" s="33">
        <v>12</v>
      </c>
      <c r="D2633" s="48">
        <f>'COG-M'!P2474</f>
        <v>0</v>
      </c>
    </row>
    <row r="2634" spans="1:4" ht="15.75" customHeight="1">
      <c r="C2634" s="33">
        <v>13</v>
      </c>
      <c r="D2634" s="48">
        <f>'COG-M'!P2475</f>
        <v>0</v>
      </c>
    </row>
    <row r="2635" spans="1:4" ht="15.75" customHeight="1">
      <c r="C2635" s="33">
        <v>14</v>
      </c>
      <c r="D2635" s="48">
        <f>'COG-M'!P2476</f>
        <v>0</v>
      </c>
    </row>
    <row r="2636" spans="1:4" ht="15.75" customHeight="1">
      <c r="C2636" s="33">
        <v>15</v>
      </c>
      <c r="D2636" s="48">
        <f>'COG-M'!P2477</f>
        <v>0</v>
      </c>
    </row>
    <row r="2637" spans="1:4" ht="15.75" customHeight="1">
      <c r="C2637" s="33">
        <v>16</v>
      </c>
      <c r="D2637" s="48">
        <f>'COG-M'!P2478</f>
        <v>0</v>
      </c>
    </row>
    <row r="2638" spans="1:4" ht="15.75" customHeight="1">
      <c r="C2638" s="33">
        <v>17</v>
      </c>
      <c r="D2638" s="48">
        <f>'COG-M'!P2479</f>
        <v>0</v>
      </c>
    </row>
    <row r="2639" spans="1:4" ht="15.75" customHeight="1">
      <c r="C2639" s="33">
        <v>25</v>
      </c>
      <c r="D2639" s="48">
        <f>'COG-M'!P2480</f>
        <v>0</v>
      </c>
    </row>
    <row r="2640" spans="1:4" ht="15.75" customHeight="1">
      <c r="C2640" s="33">
        <v>26</v>
      </c>
      <c r="D2640" s="48">
        <f>'COG-M'!P2481</f>
        <v>0</v>
      </c>
    </row>
    <row r="2641" spans="1:4" ht="15.75" customHeight="1">
      <c r="C2641" s="33">
        <v>27</v>
      </c>
      <c r="D2641" s="48">
        <f>'COG-M'!P2482</f>
        <v>0</v>
      </c>
    </row>
    <row r="2642" spans="1:4" ht="15.75" customHeight="1">
      <c r="A2642" s="33">
        <v>625</v>
      </c>
      <c r="B2642" s="33" t="s">
        <v>1750</v>
      </c>
      <c r="C2642" s="33">
        <v>11</v>
      </c>
      <c r="D2642" s="48">
        <f>'COG-M'!P2483</f>
        <v>0</v>
      </c>
    </row>
    <row r="2643" spans="1:4" ht="15.75" customHeight="1">
      <c r="C2643" s="33">
        <v>12</v>
      </c>
      <c r="D2643" s="48">
        <f>'COG-M'!P2484</f>
        <v>0</v>
      </c>
    </row>
    <row r="2644" spans="1:4" ht="15.75" customHeight="1">
      <c r="C2644" s="33">
        <v>13</v>
      </c>
      <c r="D2644" s="48">
        <f>'COG-M'!P2485</f>
        <v>0</v>
      </c>
    </row>
    <row r="2645" spans="1:4" ht="15.75" customHeight="1">
      <c r="C2645" s="33">
        <v>14</v>
      </c>
      <c r="D2645" s="48">
        <f>'COG-M'!P2486</f>
        <v>0</v>
      </c>
    </row>
    <row r="2646" spans="1:4" ht="15.75" customHeight="1">
      <c r="C2646" s="33">
        <v>15</v>
      </c>
      <c r="D2646" s="48">
        <f>'COG-M'!P2487</f>
        <v>0</v>
      </c>
    </row>
    <row r="2647" spans="1:4" ht="15.75" customHeight="1">
      <c r="C2647" s="33">
        <v>16</v>
      </c>
      <c r="D2647" s="48">
        <f>'COG-M'!P2488</f>
        <v>0</v>
      </c>
    </row>
    <row r="2648" spans="1:4" ht="15.75" customHeight="1">
      <c r="C2648" s="33">
        <v>17</v>
      </c>
      <c r="D2648" s="48">
        <f>'COG-M'!P2489</f>
        <v>0</v>
      </c>
    </row>
    <row r="2649" spans="1:4" ht="15.75" customHeight="1">
      <c r="C2649" s="33">
        <v>25</v>
      </c>
      <c r="D2649" s="48">
        <f>'COG-M'!P2490</f>
        <v>0</v>
      </c>
    </row>
    <row r="2650" spans="1:4" ht="15.75" customHeight="1">
      <c r="C2650" s="33">
        <v>26</v>
      </c>
      <c r="D2650" s="48">
        <f>'COG-M'!P2491</f>
        <v>0</v>
      </c>
    </row>
    <row r="2651" spans="1:4" ht="15.75" customHeight="1">
      <c r="C2651" s="33">
        <v>27</v>
      </c>
      <c r="D2651" s="48">
        <f>'COG-M'!P2492</f>
        <v>0</v>
      </c>
    </row>
    <row r="2652" spans="1:4" ht="15.75" customHeight="1">
      <c r="A2652" s="33">
        <v>626</v>
      </c>
      <c r="B2652" s="33" t="s">
        <v>1751</v>
      </c>
      <c r="C2652" s="33">
        <v>11</v>
      </c>
      <c r="D2652" s="48">
        <f>'COG-M'!P2493</f>
        <v>0</v>
      </c>
    </row>
    <row r="2653" spans="1:4" ht="15.75" customHeight="1">
      <c r="C2653" s="33">
        <v>12</v>
      </c>
      <c r="D2653" s="48">
        <f>'COG-M'!P2494</f>
        <v>0</v>
      </c>
    </row>
    <row r="2654" spans="1:4" ht="15.75" customHeight="1">
      <c r="C2654" s="33">
        <v>13</v>
      </c>
      <c r="D2654" s="48">
        <f>'COG-M'!P2495</f>
        <v>0</v>
      </c>
    </row>
    <row r="2655" spans="1:4" ht="15.75" customHeight="1">
      <c r="C2655" s="33">
        <v>14</v>
      </c>
      <c r="D2655" s="48">
        <f>'COG-M'!P2496</f>
        <v>0</v>
      </c>
    </row>
    <row r="2656" spans="1:4" ht="15.75" customHeight="1">
      <c r="C2656" s="33">
        <v>15</v>
      </c>
      <c r="D2656" s="48">
        <f>'COG-M'!P2497</f>
        <v>0</v>
      </c>
    </row>
    <row r="2657" spans="1:4" ht="15.75" customHeight="1">
      <c r="C2657" s="33">
        <v>16</v>
      </c>
      <c r="D2657" s="48">
        <f>'COG-M'!P2498</f>
        <v>0</v>
      </c>
    </row>
    <row r="2658" spans="1:4" ht="15.75" customHeight="1">
      <c r="C2658" s="33">
        <v>17</v>
      </c>
      <c r="D2658" s="48">
        <f>'COG-M'!P2499</f>
        <v>0</v>
      </c>
    </row>
    <row r="2659" spans="1:4" ht="15.75" customHeight="1">
      <c r="C2659" s="33">
        <v>25</v>
      </c>
      <c r="D2659" s="48">
        <f>'COG-M'!P2500</f>
        <v>0</v>
      </c>
    </row>
    <row r="2660" spans="1:4" ht="15.75" customHeight="1">
      <c r="C2660" s="33">
        <v>26</v>
      </c>
      <c r="D2660" s="48">
        <f>'COG-M'!P2501</f>
        <v>0</v>
      </c>
    </row>
    <row r="2661" spans="1:4" ht="15.75" customHeight="1">
      <c r="C2661" s="33">
        <v>27</v>
      </c>
      <c r="D2661" s="48">
        <f>'COG-M'!P2502</f>
        <v>0</v>
      </c>
    </row>
    <row r="2662" spans="1:4" ht="15.75" customHeight="1">
      <c r="A2662" s="33">
        <v>627</v>
      </c>
      <c r="B2662" s="33" t="s">
        <v>1752</v>
      </c>
      <c r="C2662" s="33">
        <v>11</v>
      </c>
      <c r="D2662" s="48">
        <f>'COG-M'!P2503</f>
        <v>0</v>
      </c>
    </row>
    <row r="2663" spans="1:4" ht="15.75" customHeight="1">
      <c r="C2663" s="33">
        <v>12</v>
      </c>
      <c r="D2663" s="48">
        <f>'COG-M'!P2504</f>
        <v>0</v>
      </c>
    </row>
    <row r="2664" spans="1:4" ht="15.75" customHeight="1">
      <c r="C2664" s="33">
        <v>13</v>
      </c>
      <c r="D2664" s="48">
        <f>'COG-M'!P2505</f>
        <v>0</v>
      </c>
    </row>
    <row r="2665" spans="1:4" ht="15.75" customHeight="1">
      <c r="C2665" s="33">
        <v>14</v>
      </c>
      <c r="D2665" s="48">
        <f>'COG-M'!P2506</f>
        <v>0</v>
      </c>
    </row>
    <row r="2666" spans="1:4" ht="15.75" customHeight="1">
      <c r="C2666" s="33">
        <v>15</v>
      </c>
      <c r="D2666" s="48">
        <f>'COG-M'!P2507</f>
        <v>0</v>
      </c>
    </row>
    <row r="2667" spans="1:4" ht="15.75" customHeight="1">
      <c r="C2667" s="33">
        <v>16</v>
      </c>
      <c r="D2667" s="48">
        <f>'COG-M'!P2508</f>
        <v>0</v>
      </c>
    </row>
    <row r="2668" spans="1:4" ht="15.75" customHeight="1">
      <c r="C2668" s="33">
        <v>17</v>
      </c>
      <c r="D2668" s="48">
        <f>'COG-M'!P2509</f>
        <v>0</v>
      </c>
    </row>
    <row r="2669" spans="1:4" ht="15.75" customHeight="1">
      <c r="C2669" s="33">
        <v>25</v>
      </c>
      <c r="D2669" s="48">
        <f>'COG-M'!P2510</f>
        <v>0</v>
      </c>
    </row>
    <row r="2670" spans="1:4" ht="15.75" customHeight="1">
      <c r="C2670" s="33">
        <v>26</v>
      </c>
      <c r="D2670" s="48">
        <f>'COG-M'!P2511</f>
        <v>0</v>
      </c>
    </row>
    <row r="2671" spans="1:4" ht="15.75" customHeight="1">
      <c r="C2671" s="33">
        <v>27</v>
      </c>
      <c r="D2671" s="48">
        <f>'COG-M'!P2512</f>
        <v>0</v>
      </c>
    </row>
    <row r="2672" spans="1:4" ht="15.75" customHeight="1">
      <c r="A2672" s="33">
        <v>629</v>
      </c>
      <c r="B2672" s="33" t="s">
        <v>1757</v>
      </c>
      <c r="C2672" s="33">
        <v>11</v>
      </c>
      <c r="D2672" s="48">
        <f>'COG-M'!P2513</f>
        <v>0</v>
      </c>
    </row>
    <row r="2673" spans="1:4" ht="15.75" customHeight="1">
      <c r="C2673" s="33">
        <v>12</v>
      </c>
      <c r="D2673" s="48">
        <f>'COG-M'!P2514</f>
        <v>0</v>
      </c>
    </row>
    <row r="2674" spans="1:4" ht="15.75" customHeight="1">
      <c r="C2674" s="33">
        <v>13</v>
      </c>
      <c r="D2674" s="48">
        <f>'COG-M'!P2515</f>
        <v>0</v>
      </c>
    </row>
    <row r="2675" spans="1:4" ht="15.75" customHeight="1">
      <c r="C2675" s="33">
        <v>14</v>
      </c>
      <c r="D2675" s="48">
        <f>'COG-M'!P2516</f>
        <v>0</v>
      </c>
    </row>
    <row r="2676" spans="1:4" ht="15.75" customHeight="1">
      <c r="C2676" s="33">
        <v>15</v>
      </c>
      <c r="D2676" s="48">
        <f>'COG-M'!P2517</f>
        <v>0</v>
      </c>
    </row>
    <row r="2677" spans="1:4" ht="15.75" customHeight="1">
      <c r="C2677" s="33">
        <v>16</v>
      </c>
      <c r="D2677" s="48">
        <f>'COG-M'!P2518</f>
        <v>0</v>
      </c>
    </row>
    <row r="2678" spans="1:4" ht="15.75" customHeight="1">
      <c r="C2678" s="33">
        <v>17</v>
      </c>
      <c r="D2678" s="48">
        <f>'COG-M'!P2519</f>
        <v>0</v>
      </c>
    </row>
    <row r="2679" spans="1:4" ht="15.75" customHeight="1">
      <c r="C2679" s="33">
        <v>25</v>
      </c>
      <c r="D2679" s="48">
        <f>'COG-M'!P2520</f>
        <v>0</v>
      </c>
    </row>
    <row r="2680" spans="1:4" ht="15.75" customHeight="1">
      <c r="C2680" s="33">
        <v>26</v>
      </c>
      <c r="D2680" s="48">
        <f>'COG-M'!P2521</f>
        <v>0</v>
      </c>
    </row>
    <row r="2681" spans="1:4" ht="15.75" customHeight="1">
      <c r="C2681" s="33">
        <v>27</v>
      </c>
      <c r="D2681" s="48">
        <f>'COG-M'!P2522</f>
        <v>0</v>
      </c>
    </row>
    <row r="2682" spans="1:4" ht="15.75" customHeight="1">
      <c r="A2682" s="33">
        <v>6300</v>
      </c>
      <c r="B2682" s="33" t="s">
        <v>1758</v>
      </c>
      <c r="D2682" s="48">
        <f>'COG-M'!P2523</f>
        <v>0</v>
      </c>
    </row>
    <row r="2683" spans="1:4" ht="15.75" customHeight="1">
      <c r="A2683" s="33">
        <v>631</v>
      </c>
      <c r="B2683" s="33" t="s">
        <v>1759</v>
      </c>
      <c r="C2683" s="33">
        <v>11</v>
      </c>
      <c r="D2683" s="48">
        <f>'COG-M'!P2524</f>
        <v>0</v>
      </c>
    </row>
    <row r="2684" spans="1:4" ht="15.75" customHeight="1">
      <c r="C2684" s="33">
        <v>12</v>
      </c>
      <c r="D2684" s="48">
        <f>'COG-M'!P2525</f>
        <v>0</v>
      </c>
    </row>
    <row r="2685" spans="1:4" ht="15.75" customHeight="1">
      <c r="C2685" s="33">
        <v>13</v>
      </c>
      <c r="D2685" s="48">
        <f>'COG-M'!P2526</f>
        <v>0</v>
      </c>
    </row>
    <row r="2686" spans="1:4" ht="15.75" customHeight="1">
      <c r="C2686" s="33">
        <v>14</v>
      </c>
      <c r="D2686" s="48">
        <f>'COG-M'!P2527</f>
        <v>0</v>
      </c>
    </row>
    <row r="2687" spans="1:4" ht="15.75" customHeight="1">
      <c r="C2687" s="33">
        <v>15</v>
      </c>
      <c r="D2687" s="48">
        <f>'COG-M'!P2528</f>
        <v>0</v>
      </c>
    </row>
    <row r="2688" spans="1:4" ht="15.75" customHeight="1">
      <c r="C2688" s="33">
        <v>16</v>
      </c>
      <c r="D2688" s="48">
        <f>'COG-M'!P2529</f>
        <v>0</v>
      </c>
    </row>
    <row r="2689" spans="1:4" ht="15.75" customHeight="1">
      <c r="C2689" s="33">
        <v>17</v>
      </c>
      <c r="D2689" s="48">
        <f>'COG-M'!P2530</f>
        <v>0</v>
      </c>
    </row>
    <row r="2690" spans="1:4" ht="15.75" customHeight="1">
      <c r="C2690" s="33">
        <v>25</v>
      </c>
      <c r="D2690" s="48">
        <f>'COG-M'!P2531</f>
        <v>0</v>
      </c>
    </row>
    <row r="2691" spans="1:4" ht="15.75" customHeight="1">
      <c r="C2691" s="33">
        <v>26</v>
      </c>
      <c r="D2691" s="48">
        <f>'COG-M'!P2532</f>
        <v>0</v>
      </c>
    </row>
    <row r="2692" spans="1:4" ht="15.75" customHeight="1">
      <c r="C2692" s="33">
        <v>27</v>
      </c>
      <c r="D2692" s="48">
        <f>'COG-M'!P2533</f>
        <v>0</v>
      </c>
    </row>
    <row r="2693" spans="1:4" ht="15.75" customHeight="1">
      <c r="A2693" s="33">
        <v>632</v>
      </c>
      <c r="B2693" s="33" t="s">
        <v>1760</v>
      </c>
      <c r="C2693" s="33">
        <v>11</v>
      </c>
      <c r="D2693" s="48">
        <f>'COG-M'!P2534</f>
        <v>0</v>
      </c>
    </row>
    <row r="2694" spans="1:4" ht="15.75" customHeight="1">
      <c r="C2694" s="33">
        <v>12</v>
      </c>
      <c r="D2694" s="48">
        <f>'COG-M'!P2535</f>
        <v>0</v>
      </c>
    </row>
    <row r="2695" spans="1:4" ht="15.75" customHeight="1">
      <c r="C2695" s="33">
        <v>13</v>
      </c>
      <c r="D2695" s="48">
        <f>'COG-M'!P2536</f>
        <v>0</v>
      </c>
    </row>
    <row r="2696" spans="1:4" ht="15.75" customHeight="1">
      <c r="C2696" s="33">
        <v>14</v>
      </c>
      <c r="D2696" s="48">
        <f>'COG-M'!P2537</f>
        <v>0</v>
      </c>
    </row>
    <row r="2697" spans="1:4" ht="15.75" customHeight="1">
      <c r="C2697" s="33">
        <v>15</v>
      </c>
      <c r="D2697" s="48">
        <f>'COG-M'!P2538</f>
        <v>0</v>
      </c>
    </row>
    <row r="2698" spans="1:4" ht="15.75" customHeight="1">
      <c r="C2698" s="33">
        <v>16</v>
      </c>
      <c r="D2698" s="48">
        <f>'COG-M'!P2539</f>
        <v>0</v>
      </c>
    </row>
    <row r="2699" spans="1:4" ht="15.75" customHeight="1">
      <c r="C2699" s="33">
        <v>17</v>
      </c>
      <c r="D2699" s="48">
        <f>'COG-M'!P2540</f>
        <v>0</v>
      </c>
    </row>
    <row r="2700" spans="1:4" ht="15.75" customHeight="1">
      <c r="C2700" s="33">
        <v>25</v>
      </c>
      <c r="D2700" s="48">
        <f>'COG-M'!P2541</f>
        <v>0</v>
      </c>
    </row>
    <row r="2701" spans="1:4" ht="15.75" customHeight="1">
      <c r="C2701" s="33">
        <v>26</v>
      </c>
      <c r="D2701" s="48">
        <f>'COG-M'!P2542</f>
        <v>0</v>
      </c>
    </row>
    <row r="2702" spans="1:4" ht="15.75" customHeight="1">
      <c r="C2702" s="33">
        <v>27</v>
      </c>
      <c r="D2702" s="48">
        <f>'COG-M'!P2543</f>
        <v>0</v>
      </c>
    </row>
    <row r="2703" spans="1:4" ht="15.75" customHeight="1">
      <c r="A2703" s="33">
        <v>7000</v>
      </c>
      <c r="B2703" s="33" t="s">
        <v>1761</v>
      </c>
      <c r="D2703" s="48">
        <f>'COG-M'!P2544</f>
        <v>0</v>
      </c>
    </row>
    <row r="2704" spans="1:4" ht="15.75" customHeight="1">
      <c r="A2704" s="33">
        <v>7100</v>
      </c>
      <c r="B2704" s="33" t="s">
        <v>1762</v>
      </c>
      <c r="D2704" s="48">
        <f>'COG-M'!P2545</f>
        <v>0</v>
      </c>
    </row>
    <row r="2705" spans="1:4" ht="15.75" customHeight="1">
      <c r="A2705" s="33">
        <v>711</v>
      </c>
      <c r="B2705" s="33" t="s">
        <v>1763</v>
      </c>
      <c r="C2705" s="33">
        <v>11</v>
      </c>
      <c r="D2705" s="48">
        <f>'COG-M'!P2546</f>
        <v>0</v>
      </c>
    </row>
    <row r="2706" spans="1:4" ht="15.75" customHeight="1">
      <c r="C2706" s="33">
        <v>12</v>
      </c>
      <c r="D2706" s="48">
        <f>'COG-M'!P2547</f>
        <v>0</v>
      </c>
    </row>
    <row r="2707" spans="1:4" ht="15.75" customHeight="1">
      <c r="C2707" s="33">
        <v>13</v>
      </c>
      <c r="D2707" s="48">
        <f>'COG-M'!P2548</f>
        <v>0</v>
      </c>
    </row>
    <row r="2708" spans="1:4" ht="15.75" customHeight="1">
      <c r="C2708" s="33">
        <v>14</v>
      </c>
      <c r="D2708" s="48">
        <f>'COG-M'!P2549</f>
        <v>0</v>
      </c>
    </row>
    <row r="2709" spans="1:4" ht="15.75" customHeight="1">
      <c r="C2709" s="33">
        <v>15</v>
      </c>
      <c r="D2709" s="48">
        <f>'COG-M'!P2550</f>
        <v>0</v>
      </c>
    </row>
    <row r="2710" spans="1:4" ht="15.75" customHeight="1">
      <c r="C2710" s="33">
        <v>16</v>
      </c>
      <c r="D2710" s="48">
        <f>'COG-M'!P2551</f>
        <v>0</v>
      </c>
    </row>
    <row r="2711" spans="1:4" ht="15.75" customHeight="1">
      <c r="C2711" s="33">
        <v>17</v>
      </c>
      <c r="D2711" s="48">
        <f>'COG-M'!P2552</f>
        <v>0</v>
      </c>
    </row>
    <row r="2712" spans="1:4" ht="15.75" customHeight="1">
      <c r="C2712" s="33">
        <v>25</v>
      </c>
      <c r="D2712" s="48">
        <f>'COG-M'!P2553</f>
        <v>0</v>
      </c>
    </row>
    <row r="2713" spans="1:4" ht="15.75" customHeight="1">
      <c r="C2713" s="33">
        <v>26</v>
      </c>
      <c r="D2713" s="48">
        <f>'COG-M'!P2554</f>
        <v>0</v>
      </c>
    </row>
    <row r="2714" spans="1:4" ht="15.75" customHeight="1">
      <c r="C2714" s="33">
        <v>27</v>
      </c>
      <c r="D2714" s="48">
        <f>'COG-M'!P2555</f>
        <v>0</v>
      </c>
    </row>
    <row r="2715" spans="1:4" ht="15.75" customHeight="1">
      <c r="A2715" s="33">
        <v>712</v>
      </c>
      <c r="B2715" s="33" t="s">
        <v>1764</v>
      </c>
      <c r="D2715" s="48">
        <f>'COG-M'!P2556</f>
        <v>0</v>
      </c>
    </row>
    <row r="2716" spans="1:4" ht="15.75" customHeight="1">
      <c r="A2716" s="33">
        <v>7200</v>
      </c>
      <c r="B2716" s="33" t="s">
        <v>1765</v>
      </c>
      <c r="D2716" s="48">
        <f>'COG-M'!P2557</f>
        <v>0</v>
      </c>
    </row>
    <row r="2717" spans="1:4" ht="15.75" customHeight="1">
      <c r="A2717" s="33">
        <v>721</v>
      </c>
      <c r="B2717" s="33" t="s">
        <v>1766</v>
      </c>
      <c r="C2717" s="33">
        <v>11</v>
      </c>
      <c r="D2717" s="48">
        <f>'COG-M'!P2558</f>
        <v>0</v>
      </c>
    </row>
    <row r="2718" spans="1:4" ht="15.75" customHeight="1">
      <c r="C2718" s="33">
        <v>12</v>
      </c>
      <c r="D2718" s="48">
        <f>'COG-M'!P2559</f>
        <v>0</v>
      </c>
    </row>
    <row r="2719" spans="1:4" ht="15.75" customHeight="1">
      <c r="C2719" s="33">
        <v>13</v>
      </c>
      <c r="D2719" s="48">
        <f>'COG-M'!P2560</f>
        <v>0</v>
      </c>
    </row>
    <row r="2720" spans="1:4" ht="15.75" customHeight="1">
      <c r="C2720" s="33">
        <v>14</v>
      </c>
      <c r="D2720" s="48">
        <f>'COG-M'!P2561</f>
        <v>0</v>
      </c>
    </row>
    <row r="2721" spans="1:4" ht="15.75" customHeight="1">
      <c r="C2721" s="33">
        <v>15</v>
      </c>
      <c r="D2721" s="48">
        <f>'COG-M'!P2562</f>
        <v>0</v>
      </c>
    </row>
    <row r="2722" spans="1:4" ht="15.75" customHeight="1">
      <c r="C2722" s="33">
        <v>16</v>
      </c>
      <c r="D2722" s="48">
        <f>'COG-M'!P2563</f>
        <v>0</v>
      </c>
    </row>
    <row r="2723" spans="1:4" ht="15.75" customHeight="1">
      <c r="C2723" s="33">
        <v>17</v>
      </c>
      <c r="D2723" s="48">
        <f>'COG-M'!P2564</f>
        <v>0</v>
      </c>
    </row>
    <row r="2724" spans="1:4" ht="15.75" customHeight="1">
      <c r="C2724" s="33">
        <v>25</v>
      </c>
      <c r="D2724" s="48">
        <f>'COG-M'!P2565</f>
        <v>0</v>
      </c>
    </row>
    <row r="2725" spans="1:4" ht="15.75" customHeight="1">
      <c r="C2725" s="33">
        <v>26</v>
      </c>
      <c r="D2725" s="48">
        <f>'COG-M'!P2566</f>
        <v>0</v>
      </c>
    </row>
    <row r="2726" spans="1:4" ht="15.75" customHeight="1">
      <c r="C2726" s="33">
        <v>27</v>
      </c>
      <c r="D2726" s="48">
        <f>'COG-M'!P2567</f>
        <v>0</v>
      </c>
    </row>
    <row r="2727" spans="1:4" ht="15.75" customHeight="1">
      <c r="A2727" s="33">
        <v>722</v>
      </c>
      <c r="B2727" s="33" t="s">
        <v>1767</v>
      </c>
      <c r="D2727" s="48">
        <f>'COG-M'!P2568</f>
        <v>0</v>
      </c>
    </row>
    <row r="2728" spans="1:4" ht="15.75" customHeight="1">
      <c r="A2728" s="33">
        <v>723</v>
      </c>
      <c r="B2728" s="33" t="s">
        <v>1768</v>
      </c>
      <c r="D2728" s="48">
        <f>'COG-M'!P2569</f>
        <v>0</v>
      </c>
    </row>
    <row r="2729" spans="1:4" ht="15.75" customHeight="1">
      <c r="A2729" s="33">
        <v>724</v>
      </c>
      <c r="B2729" s="33" t="s">
        <v>1769</v>
      </c>
      <c r="C2729" s="33">
        <v>11</v>
      </c>
      <c r="D2729" s="48">
        <f>'COG-M'!P2570</f>
        <v>0</v>
      </c>
    </row>
    <row r="2730" spans="1:4" ht="15.75" customHeight="1">
      <c r="C2730" s="33">
        <v>12</v>
      </c>
      <c r="D2730" s="48">
        <f>'COG-M'!P2571</f>
        <v>0</v>
      </c>
    </row>
    <row r="2731" spans="1:4" ht="15.75" customHeight="1">
      <c r="C2731" s="33">
        <v>13</v>
      </c>
      <c r="D2731" s="48">
        <f>'COG-M'!P2572</f>
        <v>0</v>
      </c>
    </row>
    <row r="2732" spans="1:4" ht="15.75" customHeight="1">
      <c r="C2732" s="33">
        <v>14</v>
      </c>
      <c r="D2732" s="48">
        <f>'COG-M'!P2573</f>
        <v>0</v>
      </c>
    </row>
    <row r="2733" spans="1:4" ht="15.75" customHeight="1">
      <c r="C2733" s="33">
        <v>15</v>
      </c>
      <c r="D2733" s="48">
        <f>'COG-M'!P2574</f>
        <v>0</v>
      </c>
    </row>
    <row r="2734" spans="1:4" ht="15.75" customHeight="1">
      <c r="C2734" s="33">
        <v>16</v>
      </c>
      <c r="D2734" s="48">
        <f>'COG-M'!P2575</f>
        <v>0</v>
      </c>
    </row>
    <row r="2735" spans="1:4" ht="15.75" customHeight="1">
      <c r="C2735" s="33">
        <v>17</v>
      </c>
      <c r="D2735" s="48">
        <f>'COG-M'!P2576</f>
        <v>0</v>
      </c>
    </row>
    <row r="2736" spans="1:4" ht="15.75" customHeight="1">
      <c r="C2736" s="33">
        <v>25</v>
      </c>
      <c r="D2736" s="48">
        <f>'COG-M'!P2577</f>
        <v>0</v>
      </c>
    </row>
    <row r="2737" spans="1:4" ht="15.75" customHeight="1">
      <c r="C2737" s="33">
        <v>26</v>
      </c>
      <c r="D2737" s="48">
        <f>'COG-M'!P2578</f>
        <v>0</v>
      </c>
    </row>
    <row r="2738" spans="1:4" ht="15.75" customHeight="1">
      <c r="C2738" s="33">
        <v>27</v>
      </c>
      <c r="D2738" s="48">
        <f>'COG-M'!P2579</f>
        <v>0</v>
      </c>
    </row>
    <row r="2739" spans="1:4" ht="15.75" customHeight="1">
      <c r="A2739" s="33">
        <v>725</v>
      </c>
      <c r="B2739" s="33" t="s">
        <v>1770</v>
      </c>
      <c r="C2739" s="33">
        <v>11</v>
      </c>
      <c r="D2739" s="48">
        <f>'COG-M'!P2580</f>
        <v>0</v>
      </c>
    </row>
    <row r="2740" spans="1:4" ht="15.75" customHeight="1">
      <c r="C2740" s="33">
        <v>12</v>
      </c>
      <c r="D2740" s="48">
        <f>'COG-M'!P2581</f>
        <v>0</v>
      </c>
    </row>
    <row r="2741" spans="1:4" ht="15.75" customHeight="1">
      <c r="C2741" s="33">
        <v>13</v>
      </c>
      <c r="D2741" s="48">
        <f>'COG-M'!P2582</f>
        <v>0</v>
      </c>
    </row>
    <row r="2742" spans="1:4" ht="15.75" customHeight="1">
      <c r="C2742" s="33">
        <v>14</v>
      </c>
      <c r="D2742" s="48">
        <f>'COG-M'!P2583</f>
        <v>0</v>
      </c>
    </row>
    <row r="2743" spans="1:4" ht="15.75" customHeight="1">
      <c r="C2743" s="33">
        <v>15</v>
      </c>
      <c r="D2743" s="48">
        <f>'COG-M'!P2584</f>
        <v>0</v>
      </c>
    </row>
    <row r="2744" spans="1:4" ht="15.75" customHeight="1">
      <c r="C2744" s="33">
        <v>16</v>
      </c>
      <c r="D2744" s="48">
        <f>'COG-M'!P2585</f>
        <v>0</v>
      </c>
    </row>
    <row r="2745" spans="1:4" ht="15.75" customHeight="1">
      <c r="C2745" s="33">
        <v>17</v>
      </c>
      <c r="D2745" s="48">
        <f>'COG-M'!P2586</f>
        <v>0</v>
      </c>
    </row>
    <row r="2746" spans="1:4" ht="15.75" customHeight="1">
      <c r="C2746" s="33">
        <v>25</v>
      </c>
      <c r="D2746" s="48">
        <f>'COG-M'!P2587</f>
        <v>0</v>
      </c>
    </row>
    <row r="2747" spans="1:4" ht="15.75" customHeight="1">
      <c r="C2747" s="33">
        <v>26</v>
      </c>
      <c r="D2747" s="48">
        <f>'COG-M'!P2588</f>
        <v>0</v>
      </c>
    </row>
    <row r="2748" spans="1:4" ht="15.75" customHeight="1">
      <c r="C2748" s="33">
        <v>27</v>
      </c>
      <c r="D2748" s="48">
        <f>'COG-M'!P2589</f>
        <v>0</v>
      </c>
    </row>
    <row r="2749" spans="1:4" ht="15.75" customHeight="1">
      <c r="A2749" s="33">
        <v>726</v>
      </c>
      <c r="B2749" s="33" t="s">
        <v>1771</v>
      </c>
      <c r="C2749" s="33">
        <v>11</v>
      </c>
      <c r="D2749" s="48">
        <f>'COG-M'!P2590</f>
        <v>0</v>
      </c>
    </row>
    <row r="2750" spans="1:4" ht="15.75" customHeight="1">
      <c r="C2750" s="33">
        <v>12</v>
      </c>
      <c r="D2750" s="48">
        <f>'COG-M'!P2591</f>
        <v>0</v>
      </c>
    </row>
    <row r="2751" spans="1:4" ht="15.75" customHeight="1">
      <c r="C2751" s="33">
        <v>13</v>
      </c>
      <c r="D2751" s="48">
        <f>'COG-M'!P2592</f>
        <v>0</v>
      </c>
    </row>
    <row r="2752" spans="1:4" ht="15.75" customHeight="1">
      <c r="C2752" s="33">
        <v>14</v>
      </c>
      <c r="D2752" s="48">
        <f>'COG-M'!P2593</f>
        <v>0</v>
      </c>
    </row>
    <row r="2753" spans="1:4" ht="15.75" customHeight="1">
      <c r="C2753" s="33">
        <v>15</v>
      </c>
      <c r="D2753" s="48">
        <f>'COG-M'!P2594</f>
        <v>0</v>
      </c>
    </row>
    <row r="2754" spans="1:4" ht="15.75" customHeight="1">
      <c r="C2754" s="33">
        <v>16</v>
      </c>
      <c r="D2754" s="48">
        <f>'COG-M'!P2595</f>
        <v>0</v>
      </c>
    </row>
    <row r="2755" spans="1:4" ht="15.75" customHeight="1">
      <c r="C2755" s="33">
        <v>17</v>
      </c>
      <c r="D2755" s="48">
        <f>'COG-M'!P2596</f>
        <v>0</v>
      </c>
    </row>
    <row r="2756" spans="1:4" ht="15.75" customHeight="1">
      <c r="C2756" s="33">
        <v>25</v>
      </c>
      <c r="D2756" s="48">
        <f>'COG-M'!P2597</f>
        <v>0</v>
      </c>
    </row>
    <row r="2757" spans="1:4" ht="15.75" customHeight="1">
      <c r="C2757" s="33">
        <v>26</v>
      </c>
      <c r="D2757" s="48">
        <f>'COG-M'!P2598</f>
        <v>0</v>
      </c>
    </row>
    <row r="2758" spans="1:4" ht="15.75" customHeight="1">
      <c r="C2758" s="33">
        <v>27</v>
      </c>
      <c r="D2758" s="48">
        <f>'COG-M'!P2599</f>
        <v>0</v>
      </c>
    </row>
    <row r="2759" spans="1:4" ht="15.75" customHeight="1">
      <c r="A2759" s="33">
        <v>727</v>
      </c>
      <c r="B2759" s="33" t="s">
        <v>1772</v>
      </c>
      <c r="C2759" s="33">
        <v>11</v>
      </c>
      <c r="D2759" s="48">
        <f>'COG-M'!P2600</f>
        <v>0</v>
      </c>
    </row>
    <row r="2760" spans="1:4" ht="15.75" customHeight="1">
      <c r="C2760" s="33">
        <v>12</v>
      </c>
      <c r="D2760" s="48">
        <f>'COG-M'!P2601</f>
        <v>0</v>
      </c>
    </row>
    <row r="2761" spans="1:4" ht="15.75" customHeight="1">
      <c r="C2761" s="33">
        <v>13</v>
      </c>
      <c r="D2761" s="48">
        <f>'COG-M'!P2602</f>
        <v>0</v>
      </c>
    </row>
    <row r="2762" spans="1:4" ht="15.75" customHeight="1">
      <c r="C2762" s="33">
        <v>14</v>
      </c>
      <c r="D2762" s="48">
        <f>'COG-M'!P2603</f>
        <v>0</v>
      </c>
    </row>
    <row r="2763" spans="1:4" ht="15.75" customHeight="1">
      <c r="C2763" s="33">
        <v>15</v>
      </c>
      <c r="D2763" s="48">
        <f>'COG-M'!P2604</f>
        <v>0</v>
      </c>
    </row>
    <row r="2764" spans="1:4" ht="15.75" customHeight="1">
      <c r="C2764" s="33">
        <v>16</v>
      </c>
      <c r="D2764" s="48">
        <f>'COG-M'!P2605</f>
        <v>0</v>
      </c>
    </row>
    <row r="2765" spans="1:4" ht="15.75" customHeight="1">
      <c r="C2765" s="33">
        <v>17</v>
      </c>
      <c r="D2765" s="48">
        <f>'COG-M'!P2606</f>
        <v>0</v>
      </c>
    </row>
    <row r="2766" spans="1:4" ht="15.75" customHeight="1">
      <c r="C2766" s="33">
        <v>25</v>
      </c>
      <c r="D2766" s="48">
        <f>'COG-M'!P2607</f>
        <v>0</v>
      </c>
    </row>
    <row r="2767" spans="1:4" ht="15.75" customHeight="1">
      <c r="C2767" s="33">
        <v>26</v>
      </c>
      <c r="D2767" s="48">
        <f>'COG-M'!P2608</f>
        <v>0</v>
      </c>
    </row>
    <row r="2768" spans="1:4" ht="15.75" customHeight="1">
      <c r="C2768" s="33">
        <v>27</v>
      </c>
      <c r="D2768" s="48">
        <f>'COG-M'!P2609</f>
        <v>0</v>
      </c>
    </row>
    <row r="2769" spans="1:4" ht="15.75" customHeight="1">
      <c r="A2769" s="33">
        <v>728</v>
      </c>
      <c r="B2769" s="33" t="s">
        <v>1773</v>
      </c>
      <c r="C2769" s="33">
        <v>11</v>
      </c>
      <c r="D2769" s="48">
        <f>'COG-M'!P2610</f>
        <v>0</v>
      </c>
    </row>
    <row r="2770" spans="1:4" ht="15.75" customHeight="1">
      <c r="C2770" s="33">
        <v>12</v>
      </c>
      <c r="D2770" s="48">
        <f>'COG-M'!P2611</f>
        <v>0</v>
      </c>
    </row>
    <row r="2771" spans="1:4" ht="15.75" customHeight="1">
      <c r="C2771" s="33">
        <v>13</v>
      </c>
      <c r="D2771" s="48">
        <f>'COG-M'!P2612</f>
        <v>0</v>
      </c>
    </row>
    <row r="2772" spans="1:4" ht="15.75" customHeight="1">
      <c r="C2772" s="33">
        <v>14</v>
      </c>
      <c r="D2772" s="48">
        <f>'COG-M'!P2613</f>
        <v>0</v>
      </c>
    </row>
    <row r="2773" spans="1:4" ht="15.75" customHeight="1">
      <c r="C2773" s="33">
        <v>15</v>
      </c>
      <c r="D2773" s="48">
        <f>'COG-M'!P2614</f>
        <v>0</v>
      </c>
    </row>
    <row r="2774" spans="1:4" ht="15.75" customHeight="1">
      <c r="C2774" s="33">
        <v>16</v>
      </c>
      <c r="D2774" s="48">
        <f>'COG-M'!P2615</f>
        <v>0</v>
      </c>
    </row>
    <row r="2775" spans="1:4" ht="15.75" customHeight="1">
      <c r="C2775" s="33">
        <v>17</v>
      </c>
      <c r="D2775" s="48">
        <f>'COG-M'!P2616</f>
        <v>0</v>
      </c>
    </row>
    <row r="2776" spans="1:4" ht="15.75" customHeight="1">
      <c r="C2776" s="33">
        <v>25</v>
      </c>
      <c r="D2776" s="48">
        <f>'COG-M'!P2617</f>
        <v>0</v>
      </c>
    </row>
    <row r="2777" spans="1:4" ht="15.75" customHeight="1">
      <c r="C2777" s="33">
        <v>26</v>
      </c>
      <c r="D2777" s="48">
        <f>'COG-M'!P2618</f>
        <v>0</v>
      </c>
    </row>
    <row r="2778" spans="1:4" ht="15.75" customHeight="1">
      <c r="C2778" s="33">
        <v>27</v>
      </c>
      <c r="D2778" s="48">
        <f>'COG-M'!P2619</f>
        <v>0</v>
      </c>
    </row>
    <row r="2779" spans="1:4" ht="15.75" customHeight="1">
      <c r="A2779" s="33">
        <v>729</v>
      </c>
      <c r="B2779" s="33" t="s">
        <v>1774</v>
      </c>
      <c r="C2779" s="33">
        <v>11</v>
      </c>
      <c r="D2779" s="48">
        <f>'COG-M'!P2620</f>
        <v>0</v>
      </c>
    </row>
    <row r="2780" spans="1:4" ht="15.75" customHeight="1">
      <c r="C2780" s="33">
        <v>12</v>
      </c>
      <c r="D2780" s="48">
        <f>'COG-M'!P2621</f>
        <v>0</v>
      </c>
    </row>
    <row r="2781" spans="1:4" ht="15.75" customHeight="1">
      <c r="C2781" s="33">
        <v>13</v>
      </c>
      <c r="D2781" s="48">
        <f>'COG-M'!P2622</f>
        <v>0</v>
      </c>
    </row>
    <row r="2782" spans="1:4" ht="15.75" customHeight="1">
      <c r="C2782" s="33">
        <v>14</v>
      </c>
      <c r="D2782" s="48">
        <f>'COG-M'!P2623</f>
        <v>0</v>
      </c>
    </row>
    <row r="2783" spans="1:4" ht="15.75" customHeight="1">
      <c r="C2783" s="33">
        <v>15</v>
      </c>
      <c r="D2783" s="48">
        <f>'COG-M'!P2624</f>
        <v>0</v>
      </c>
    </row>
    <row r="2784" spans="1:4" ht="15.75" customHeight="1">
      <c r="C2784" s="33">
        <v>16</v>
      </c>
      <c r="D2784" s="48">
        <f>'COG-M'!P2625</f>
        <v>0</v>
      </c>
    </row>
    <row r="2785" spans="1:4" ht="15.75" customHeight="1">
      <c r="C2785" s="33">
        <v>17</v>
      </c>
      <c r="D2785" s="48">
        <f>'COG-M'!P2626</f>
        <v>0</v>
      </c>
    </row>
    <row r="2786" spans="1:4" ht="15.75" customHeight="1">
      <c r="C2786" s="33">
        <v>25</v>
      </c>
      <c r="D2786" s="48">
        <f>'COG-M'!P2627</f>
        <v>0</v>
      </c>
    </row>
    <row r="2787" spans="1:4" ht="15.75" customHeight="1">
      <c r="C2787" s="33">
        <v>26</v>
      </c>
      <c r="D2787" s="48">
        <f>'COG-M'!P2628</f>
        <v>0</v>
      </c>
    </row>
    <row r="2788" spans="1:4" ht="15.75" customHeight="1">
      <c r="C2788" s="33">
        <v>27</v>
      </c>
      <c r="D2788" s="48">
        <f>'COG-M'!P2629</f>
        <v>0</v>
      </c>
    </row>
    <row r="2789" spans="1:4" ht="15.75" customHeight="1">
      <c r="A2789" s="33">
        <v>7300</v>
      </c>
      <c r="B2789" s="33" t="s">
        <v>1775</v>
      </c>
      <c r="D2789" s="48">
        <f>'COG-M'!P2630</f>
        <v>0</v>
      </c>
    </row>
    <row r="2790" spans="1:4" ht="15.75" customHeight="1">
      <c r="A2790" s="33">
        <v>731</v>
      </c>
      <c r="B2790" s="33" t="s">
        <v>1776</v>
      </c>
      <c r="C2790" s="33">
        <v>11</v>
      </c>
      <c r="D2790" s="48">
        <f>'COG-M'!P2631</f>
        <v>0</v>
      </c>
    </row>
    <row r="2791" spans="1:4" ht="15.75" customHeight="1">
      <c r="C2791" s="33">
        <v>12</v>
      </c>
      <c r="D2791" s="48">
        <f>'COG-M'!P2632</f>
        <v>0</v>
      </c>
    </row>
    <row r="2792" spans="1:4" ht="15.75" customHeight="1">
      <c r="C2792" s="33">
        <v>13</v>
      </c>
      <c r="D2792" s="48">
        <f>'COG-M'!P2633</f>
        <v>0</v>
      </c>
    </row>
    <row r="2793" spans="1:4" ht="15.75" customHeight="1">
      <c r="C2793" s="33">
        <v>14</v>
      </c>
      <c r="D2793" s="48">
        <f>'COG-M'!P2634</f>
        <v>0</v>
      </c>
    </row>
    <row r="2794" spans="1:4" ht="15.75" customHeight="1">
      <c r="C2794" s="33">
        <v>15</v>
      </c>
      <c r="D2794" s="48">
        <f>'COG-M'!P2635</f>
        <v>0</v>
      </c>
    </row>
    <row r="2795" spans="1:4" ht="15.75" customHeight="1">
      <c r="C2795" s="33">
        <v>16</v>
      </c>
      <c r="D2795" s="48">
        <f>'COG-M'!P2636</f>
        <v>0</v>
      </c>
    </row>
    <row r="2796" spans="1:4" ht="15.75" customHeight="1">
      <c r="C2796" s="33">
        <v>17</v>
      </c>
      <c r="D2796" s="48">
        <f>'COG-M'!P2637</f>
        <v>0</v>
      </c>
    </row>
    <row r="2797" spans="1:4" ht="15.75" customHeight="1">
      <c r="C2797" s="33">
        <v>25</v>
      </c>
      <c r="D2797" s="48">
        <f>'COG-M'!P2638</f>
        <v>0</v>
      </c>
    </row>
    <row r="2798" spans="1:4" ht="15.75" customHeight="1">
      <c r="C2798" s="33">
        <v>26</v>
      </c>
      <c r="D2798" s="48">
        <f>'COG-M'!P2639</f>
        <v>0</v>
      </c>
    </row>
    <row r="2799" spans="1:4" ht="15.75" customHeight="1">
      <c r="C2799" s="33">
        <v>27</v>
      </c>
      <c r="D2799" s="48">
        <f>'COG-M'!P2640</f>
        <v>0</v>
      </c>
    </row>
    <row r="2800" spans="1:4" ht="15.75" customHeight="1">
      <c r="A2800" s="33">
        <v>732</v>
      </c>
      <c r="B2800" s="33" t="s">
        <v>1777</v>
      </c>
      <c r="C2800" s="33">
        <v>11</v>
      </c>
      <c r="D2800" s="48">
        <f>'COG-M'!P2641</f>
        <v>0</v>
      </c>
    </row>
    <row r="2801" spans="1:4" ht="15.75" customHeight="1">
      <c r="C2801" s="33">
        <v>12</v>
      </c>
      <c r="D2801" s="48">
        <f>'COG-M'!P2642</f>
        <v>0</v>
      </c>
    </row>
    <row r="2802" spans="1:4" ht="15.75" customHeight="1">
      <c r="C2802" s="33">
        <v>13</v>
      </c>
      <c r="D2802" s="48">
        <f>'COG-M'!P2643</f>
        <v>0</v>
      </c>
    </row>
    <row r="2803" spans="1:4" ht="15.75" customHeight="1">
      <c r="C2803" s="33">
        <v>14</v>
      </c>
      <c r="D2803" s="48">
        <f>'COG-M'!P2644</f>
        <v>0</v>
      </c>
    </row>
    <row r="2804" spans="1:4" ht="15.75" customHeight="1">
      <c r="C2804" s="33">
        <v>15</v>
      </c>
      <c r="D2804" s="48">
        <f>'COG-M'!P2645</f>
        <v>0</v>
      </c>
    </row>
    <row r="2805" spans="1:4" ht="15.75" customHeight="1">
      <c r="C2805" s="33">
        <v>16</v>
      </c>
      <c r="D2805" s="48">
        <f>'COG-M'!P2646</f>
        <v>0</v>
      </c>
    </row>
    <row r="2806" spans="1:4" ht="15.75" customHeight="1">
      <c r="C2806" s="33">
        <v>17</v>
      </c>
      <c r="D2806" s="48">
        <f>'COG-M'!P2647</f>
        <v>0</v>
      </c>
    </row>
    <row r="2807" spans="1:4" ht="15.75" customHeight="1">
      <c r="C2807" s="33">
        <v>25</v>
      </c>
      <c r="D2807" s="48">
        <f>'COG-M'!P2648</f>
        <v>0</v>
      </c>
    </row>
    <row r="2808" spans="1:4" ht="15.75" customHeight="1">
      <c r="C2808" s="33">
        <v>26</v>
      </c>
      <c r="D2808" s="48">
        <f>'COG-M'!P2649</f>
        <v>0</v>
      </c>
    </row>
    <row r="2809" spans="1:4" ht="15.75" customHeight="1">
      <c r="C2809" s="33">
        <v>27</v>
      </c>
      <c r="D2809" s="48">
        <f>'COG-M'!P2650</f>
        <v>0</v>
      </c>
    </row>
    <row r="2810" spans="1:4" ht="15.75" customHeight="1">
      <c r="A2810" s="33">
        <v>733</v>
      </c>
      <c r="B2810" s="33" t="s">
        <v>1778</v>
      </c>
      <c r="C2810" s="33">
        <v>11</v>
      </c>
      <c r="D2810" s="48">
        <f>'COG-M'!P2651</f>
        <v>0</v>
      </c>
    </row>
    <row r="2811" spans="1:4" ht="15.75" customHeight="1">
      <c r="C2811" s="33">
        <v>12</v>
      </c>
      <c r="D2811" s="48">
        <f>'COG-M'!P2652</f>
        <v>0</v>
      </c>
    </row>
    <row r="2812" spans="1:4" ht="15.75" customHeight="1">
      <c r="C2812" s="33">
        <v>13</v>
      </c>
      <c r="D2812" s="48">
        <f>'COG-M'!P2653</f>
        <v>0</v>
      </c>
    </row>
    <row r="2813" spans="1:4" ht="15.75" customHeight="1">
      <c r="C2813" s="33">
        <v>14</v>
      </c>
      <c r="D2813" s="48">
        <f>'COG-M'!P2654</f>
        <v>0</v>
      </c>
    </row>
    <row r="2814" spans="1:4" ht="15.75" customHeight="1">
      <c r="C2814" s="33">
        <v>15</v>
      </c>
      <c r="D2814" s="48">
        <f>'COG-M'!P2655</f>
        <v>0</v>
      </c>
    </row>
    <row r="2815" spans="1:4" ht="15.75" customHeight="1">
      <c r="C2815" s="33">
        <v>16</v>
      </c>
      <c r="D2815" s="48">
        <f>'COG-M'!P2656</f>
        <v>0</v>
      </c>
    </row>
    <row r="2816" spans="1:4" ht="15.75" customHeight="1">
      <c r="C2816" s="33">
        <v>17</v>
      </c>
      <c r="D2816" s="48">
        <f>'COG-M'!P2657</f>
        <v>0</v>
      </c>
    </row>
    <row r="2817" spans="1:4" ht="15.75" customHeight="1">
      <c r="C2817" s="33">
        <v>25</v>
      </c>
      <c r="D2817" s="48">
        <f>'COG-M'!P2658</f>
        <v>0</v>
      </c>
    </row>
    <row r="2818" spans="1:4" ht="15.75" customHeight="1">
      <c r="C2818" s="33">
        <v>26</v>
      </c>
      <c r="D2818" s="48">
        <f>'COG-M'!P2659</f>
        <v>0</v>
      </c>
    </row>
    <row r="2819" spans="1:4" ht="15.75" customHeight="1">
      <c r="C2819" s="33">
        <v>27</v>
      </c>
      <c r="D2819" s="48">
        <f>'COG-M'!P2660</f>
        <v>0</v>
      </c>
    </row>
    <row r="2820" spans="1:4" ht="15.75" customHeight="1">
      <c r="A2820" s="33">
        <v>734</v>
      </c>
      <c r="B2820" s="33" t="s">
        <v>1779</v>
      </c>
      <c r="C2820" s="33">
        <v>11</v>
      </c>
      <c r="D2820" s="48">
        <f>'COG-M'!P2661</f>
        <v>0</v>
      </c>
    </row>
    <row r="2821" spans="1:4" ht="15.75" customHeight="1">
      <c r="C2821" s="33">
        <v>12</v>
      </c>
      <c r="D2821" s="48">
        <f>'COG-M'!P2662</f>
        <v>0</v>
      </c>
    </row>
    <row r="2822" spans="1:4" ht="15.75" customHeight="1">
      <c r="C2822" s="33">
        <v>13</v>
      </c>
      <c r="D2822" s="48">
        <f>'COG-M'!P2663</f>
        <v>0</v>
      </c>
    </row>
    <row r="2823" spans="1:4" ht="15.75" customHeight="1">
      <c r="C2823" s="33">
        <v>14</v>
      </c>
      <c r="D2823" s="48">
        <f>'COG-M'!P2664</f>
        <v>0</v>
      </c>
    </row>
    <row r="2824" spans="1:4" ht="15.75" customHeight="1">
      <c r="C2824" s="33">
        <v>15</v>
      </c>
      <c r="D2824" s="48">
        <f>'COG-M'!P2665</f>
        <v>0</v>
      </c>
    </row>
    <row r="2825" spans="1:4" ht="15.75" customHeight="1">
      <c r="C2825" s="33">
        <v>16</v>
      </c>
      <c r="D2825" s="48">
        <f>'COG-M'!P2666</f>
        <v>0</v>
      </c>
    </row>
    <row r="2826" spans="1:4" ht="15.75" customHeight="1">
      <c r="C2826" s="33">
        <v>17</v>
      </c>
      <c r="D2826" s="48">
        <f>'COG-M'!P2667</f>
        <v>0</v>
      </c>
    </row>
    <row r="2827" spans="1:4" ht="15.75" customHeight="1">
      <c r="C2827" s="33">
        <v>25</v>
      </c>
      <c r="D2827" s="48">
        <f>'COG-M'!P2668</f>
        <v>0</v>
      </c>
    </row>
    <row r="2828" spans="1:4" ht="15.75" customHeight="1">
      <c r="C2828" s="33">
        <v>26</v>
      </c>
      <c r="D2828" s="48">
        <f>'COG-M'!P2669</f>
        <v>0</v>
      </c>
    </row>
    <row r="2829" spans="1:4" ht="15.75" customHeight="1">
      <c r="C2829" s="33">
        <v>27</v>
      </c>
      <c r="D2829" s="48">
        <f>'COG-M'!P2670</f>
        <v>0</v>
      </c>
    </row>
    <row r="2830" spans="1:4" ht="15.75" customHeight="1">
      <c r="A2830" s="33">
        <v>735</v>
      </c>
      <c r="B2830" s="33" t="s">
        <v>1780</v>
      </c>
      <c r="C2830" s="33">
        <v>11</v>
      </c>
      <c r="D2830" s="48">
        <f>'COG-M'!P2671</f>
        <v>0</v>
      </c>
    </row>
    <row r="2831" spans="1:4" ht="15.75" customHeight="1">
      <c r="C2831" s="33">
        <v>12</v>
      </c>
      <c r="D2831" s="48">
        <f>'COG-M'!P2672</f>
        <v>0</v>
      </c>
    </row>
    <row r="2832" spans="1:4" ht="15.75" customHeight="1">
      <c r="C2832" s="33">
        <v>13</v>
      </c>
      <c r="D2832" s="48">
        <f>'COG-M'!P2673</f>
        <v>0</v>
      </c>
    </row>
    <row r="2833" spans="1:4" ht="15.75" customHeight="1">
      <c r="C2833" s="33">
        <v>14</v>
      </c>
      <c r="D2833" s="48">
        <f>'COG-M'!P2674</f>
        <v>0</v>
      </c>
    </row>
    <row r="2834" spans="1:4" ht="15.75" customHeight="1">
      <c r="C2834" s="33">
        <v>15</v>
      </c>
      <c r="D2834" s="48">
        <f>'COG-M'!P2675</f>
        <v>0</v>
      </c>
    </row>
    <row r="2835" spans="1:4" ht="15.75" customHeight="1">
      <c r="C2835" s="33">
        <v>16</v>
      </c>
      <c r="D2835" s="48">
        <f>'COG-M'!P2676</f>
        <v>0</v>
      </c>
    </row>
    <row r="2836" spans="1:4" ht="15.75" customHeight="1">
      <c r="C2836" s="33">
        <v>17</v>
      </c>
      <c r="D2836" s="48">
        <f>'COG-M'!P2677</f>
        <v>0</v>
      </c>
    </row>
    <row r="2837" spans="1:4" ht="15.75" customHeight="1">
      <c r="C2837" s="33">
        <v>25</v>
      </c>
      <c r="D2837" s="48">
        <f>'COG-M'!P2678</f>
        <v>0</v>
      </c>
    </row>
    <row r="2838" spans="1:4" ht="15.75" customHeight="1">
      <c r="C2838" s="33">
        <v>26</v>
      </c>
      <c r="D2838" s="48">
        <f>'COG-M'!P2679</f>
        <v>0</v>
      </c>
    </row>
    <row r="2839" spans="1:4" ht="15.75" customHeight="1">
      <c r="C2839" s="33">
        <v>27</v>
      </c>
      <c r="D2839" s="48">
        <f>'COG-M'!P2680</f>
        <v>0</v>
      </c>
    </row>
    <row r="2840" spans="1:4" ht="15.75" customHeight="1">
      <c r="A2840" s="33">
        <v>739</v>
      </c>
      <c r="B2840" s="33" t="s">
        <v>1781</v>
      </c>
      <c r="C2840" s="33">
        <v>11</v>
      </c>
      <c r="D2840" s="48">
        <f>'COG-M'!P2681</f>
        <v>0</v>
      </c>
    </row>
    <row r="2841" spans="1:4" ht="15.75" customHeight="1">
      <c r="C2841" s="33">
        <v>12</v>
      </c>
      <c r="D2841" s="48">
        <f>'COG-M'!P2682</f>
        <v>0</v>
      </c>
    </row>
    <row r="2842" spans="1:4" ht="15.75" customHeight="1">
      <c r="C2842" s="33">
        <v>13</v>
      </c>
      <c r="D2842" s="48">
        <f>'COG-M'!P2683</f>
        <v>0</v>
      </c>
    </row>
    <row r="2843" spans="1:4" ht="15.75" customHeight="1">
      <c r="C2843" s="33">
        <v>14</v>
      </c>
      <c r="D2843" s="48">
        <f>'COG-M'!P2684</f>
        <v>0</v>
      </c>
    </row>
    <row r="2844" spans="1:4" ht="15.75" customHeight="1">
      <c r="C2844" s="33">
        <v>15</v>
      </c>
      <c r="D2844" s="48">
        <f>'COG-M'!P2685</f>
        <v>0</v>
      </c>
    </row>
    <row r="2845" spans="1:4" ht="15.75" customHeight="1">
      <c r="C2845" s="33">
        <v>16</v>
      </c>
      <c r="D2845" s="48">
        <f>'COG-M'!P2686</f>
        <v>0</v>
      </c>
    </row>
    <row r="2846" spans="1:4" ht="15.75" customHeight="1">
      <c r="C2846" s="33">
        <v>17</v>
      </c>
      <c r="D2846" s="48">
        <f>'COG-M'!P2687</f>
        <v>0</v>
      </c>
    </row>
    <row r="2847" spans="1:4" ht="15.75" customHeight="1">
      <c r="C2847" s="33">
        <v>25</v>
      </c>
      <c r="D2847" s="48">
        <f>'COG-M'!P2688</f>
        <v>0</v>
      </c>
    </row>
    <row r="2848" spans="1:4" ht="15.75" customHeight="1">
      <c r="C2848" s="33">
        <v>26</v>
      </c>
      <c r="D2848" s="48">
        <f>'COG-M'!P2689</f>
        <v>0</v>
      </c>
    </row>
    <row r="2849" spans="1:4" ht="15.75" customHeight="1">
      <c r="C2849" s="33">
        <v>27</v>
      </c>
      <c r="D2849" s="48">
        <f>'COG-M'!P2690</f>
        <v>0</v>
      </c>
    </row>
    <row r="2850" spans="1:4" ht="15.75" customHeight="1">
      <c r="A2850" s="33">
        <v>7400</v>
      </c>
      <c r="B2850" s="33" t="s">
        <v>1782</v>
      </c>
      <c r="D2850" s="48">
        <f>'COG-M'!P2691</f>
        <v>0</v>
      </c>
    </row>
    <row r="2851" spans="1:4" ht="15.75" customHeight="1">
      <c r="A2851" s="33">
        <v>741</v>
      </c>
      <c r="B2851" s="33" t="s">
        <v>1783</v>
      </c>
      <c r="C2851" s="33">
        <v>11</v>
      </c>
      <c r="D2851" s="48">
        <f>'COG-M'!P2692</f>
        <v>0</v>
      </c>
    </row>
    <row r="2852" spans="1:4" ht="15.75" customHeight="1">
      <c r="C2852" s="33">
        <v>12</v>
      </c>
      <c r="D2852" s="48">
        <f>'COG-M'!P2693</f>
        <v>0</v>
      </c>
    </row>
    <row r="2853" spans="1:4" ht="15.75" customHeight="1">
      <c r="C2853" s="33">
        <v>13</v>
      </c>
      <c r="D2853" s="48">
        <f>'COG-M'!P2694</f>
        <v>0</v>
      </c>
    </row>
    <row r="2854" spans="1:4" ht="15.75" customHeight="1">
      <c r="C2854" s="33">
        <v>14</v>
      </c>
      <c r="D2854" s="48">
        <f>'COG-M'!P2695</f>
        <v>0</v>
      </c>
    </row>
    <row r="2855" spans="1:4" ht="15.75" customHeight="1">
      <c r="C2855" s="33">
        <v>15</v>
      </c>
      <c r="D2855" s="48">
        <f>'COG-M'!P2696</f>
        <v>0</v>
      </c>
    </row>
    <row r="2856" spans="1:4" ht="15.75" customHeight="1">
      <c r="C2856" s="33">
        <v>16</v>
      </c>
      <c r="D2856" s="48">
        <f>'COG-M'!P2697</f>
        <v>0</v>
      </c>
    </row>
    <row r="2857" spans="1:4" ht="15.75" customHeight="1">
      <c r="C2857" s="33">
        <v>17</v>
      </c>
      <c r="D2857" s="48">
        <f>'COG-M'!P2698</f>
        <v>0</v>
      </c>
    </row>
    <row r="2858" spans="1:4" ht="15.75" customHeight="1">
      <c r="C2858" s="33">
        <v>25</v>
      </c>
      <c r="D2858" s="48">
        <f>'COG-M'!P2699</f>
        <v>0</v>
      </c>
    </row>
    <row r="2859" spans="1:4" ht="15.75" customHeight="1">
      <c r="C2859" s="33">
        <v>26</v>
      </c>
      <c r="D2859" s="48">
        <f>'COG-M'!P2700</f>
        <v>0</v>
      </c>
    </row>
    <row r="2860" spans="1:4" ht="15.75" customHeight="1">
      <c r="C2860" s="33">
        <v>27</v>
      </c>
      <c r="D2860" s="48">
        <f>'COG-M'!P2701</f>
        <v>0</v>
      </c>
    </row>
    <row r="2861" spans="1:4" ht="15.75" customHeight="1">
      <c r="A2861" s="33">
        <v>742</v>
      </c>
      <c r="B2861" s="33" t="s">
        <v>1784</v>
      </c>
      <c r="D2861" s="48">
        <f>'COG-M'!P2702</f>
        <v>0</v>
      </c>
    </row>
    <row r="2862" spans="1:4" ht="15.75" customHeight="1">
      <c r="A2862" s="33">
        <v>743</v>
      </c>
      <c r="B2862" s="33" t="s">
        <v>1785</v>
      </c>
      <c r="D2862" s="48">
        <f>'COG-M'!P2703</f>
        <v>0</v>
      </c>
    </row>
    <row r="2863" spans="1:4" ht="15.75" customHeight="1">
      <c r="A2863" s="33">
        <v>744</v>
      </c>
      <c r="B2863" s="33" t="s">
        <v>1786</v>
      </c>
      <c r="D2863" s="48">
        <f>'COG-M'!P2704</f>
        <v>0</v>
      </c>
    </row>
    <row r="2864" spans="1:4" ht="15.75" customHeight="1">
      <c r="A2864" s="33">
        <v>745</v>
      </c>
      <c r="B2864" s="33" t="s">
        <v>1787</v>
      </c>
      <c r="C2864" s="33">
        <v>11</v>
      </c>
      <c r="D2864" s="48">
        <f>'COG-M'!P2705</f>
        <v>0</v>
      </c>
    </row>
    <row r="2865" spans="1:4" ht="15.75" customHeight="1">
      <c r="C2865" s="33">
        <v>12</v>
      </c>
      <c r="D2865" s="48">
        <f>'COG-M'!P2706</f>
        <v>0</v>
      </c>
    </row>
    <row r="2866" spans="1:4" ht="15.75" customHeight="1">
      <c r="C2866" s="33">
        <v>13</v>
      </c>
      <c r="D2866" s="48">
        <f>'COG-M'!P2707</f>
        <v>0</v>
      </c>
    </row>
    <row r="2867" spans="1:4" ht="15.75" customHeight="1">
      <c r="C2867" s="33">
        <v>14</v>
      </c>
      <c r="D2867" s="48">
        <f>'COG-M'!P2708</f>
        <v>0</v>
      </c>
    </row>
    <row r="2868" spans="1:4" ht="15.75" customHeight="1">
      <c r="C2868" s="33">
        <v>15</v>
      </c>
      <c r="D2868" s="48">
        <f>'COG-M'!P2709</f>
        <v>0</v>
      </c>
    </row>
    <row r="2869" spans="1:4" ht="15.75" customHeight="1">
      <c r="C2869" s="33">
        <v>16</v>
      </c>
      <c r="D2869" s="48">
        <f>'COG-M'!P2710</f>
        <v>0</v>
      </c>
    </row>
    <row r="2870" spans="1:4" ht="15.75" customHeight="1">
      <c r="C2870" s="33">
        <v>17</v>
      </c>
      <c r="D2870" s="48">
        <f>'COG-M'!P2711</f>
        <v>0</v>
      </c>
    </row>
    <row r="2871" spans="1:4" ht="15.75" customHeight="1">
      <c r="C2871" s="33">
        <v>25</v>
      </c>
      <c r="D2871" s="48">
        <f>'COG-M'!P2712</f>
        <v>0</v>
      </c>
    </row>
    <row r="2872" spans="1:4" ht="15.75" customHeight="1">
      <c r="C2872" s="33">
        <v>26</v>
      </c>
      <c r="D2872" s="48">
        <f>'COG-M'!P2713</f>
        <v>0</v>
      </c>
    </row>
    <row r="2873" spans="1:4" ht="15.75" customHeight="1">
      <c r="C2873" s="33">
        <v>27</v>
      </c>
      <c r="D2873" s="48">
        <f>'COG-M'!P2714</f>
        <v>0</v>
      </c>
    </row>
    <row r="2874" spans="1:4" ht="15.75" customHeight="1">
      <c r="A2874" s="33">
        <v>746</v>
      </c>
      <c r="B2874" s="33" t="s">
        <v>1788</v>
      </c>
      <c r="C2874" s="33">
        <v>11</v>
      </c>
      <c r="D2874" s="48">
        <f>'COG-M'!P2715</f>
        <v>0</v>
      </c>
    </row>
    <row r="2875" spans="1:4" ht="15.75" customHeight="1">
      <c r="C2875" s="33">
        <v>12</v>
      </c>
      <c r="D2875" s="48">
        <f>'COG-M'!P2716</f>
        <v>0</v>
      </c>
    </row>
    <row r="2876" spans="1:4" ht="15.75" customHeight="1">
      <c r="C2876" s="33">
        <v>13</v>
      </c>
      <c r="D2876" s="48">
        <f>'COG-M'!P2717</f>
        <v>0</v>
      </c>
    </row>
    <row r="2877" spans="1:4" ht="15.75" customHeight="1">
      <c r="C2877" s="33">
        <v>14</v>
      </c>
      <c r="D2877" s="48">
        <f>'COG-M'!P2718</f>
        <v>0</v>
      </c>
    </row>
    <row r="2878" spans="1:4" ht="15.75" customHeight="1">
      <c r="C2878" s="33">
        <v>15</v>
      </c>
      <c r="D2878" s="48">
        <f>'COG-M'!P2719</f>
        <v>0</v>
      </c>
    </row>
    <row r="2879" spans="1:4" ht="15.75" customHeight="1">
      <c r="C2879" s="33">
        <v>16</v>
      </c>
      <c r="D2879" s="48">
        <f>'COG-M'!P2720</f>
        <v>0</v>
      </c>
    </row>
    <row r="2880" spans="1:4" ht="15.75" customHeight="1">
      <c r="C2880" s="33">
        <v>17</v>
      </c>
      <c r="D2880" s="48">
        <f>'COG-M'!P2721</f>
        <v>0</v>
      </c>
    </row>
    <row r="2881" spans="1:4" ht="15.75" customHeight="1">
      <c r="C2881" s="33">
        <v>25</v>
      </c>
      <c r="D2881" s="48">
        <f>'COG-M'!P2722</f>
        <v>0</v>
      </c>
    </row>
    <row r="2882" spans="1:4" ht="15.75" customHeight="1">
      <c r="C2882" s="33">
        <v>26</v>
      </c>
      <c r="D2882" s="48">
        <f>'COG-M'!P2723</f>
        <v>0</v>
      </c>
    </row>
    <row r="2883" spans="1:4" ht="15.75" customHeight="1">
      <c r="C2883" s="33">
        <v>27</v>
      </c>
      <c r="D2883" s="48">
        <f>'COG-M'!P2724</f>
        <v>0</v>
      </c>
    </row>
    <row r="2884" spans="1:4" ht="15.75" customHeight="1">
      <c r="A2884" s="33">
        <v>747</v>
      </c>
      <c r="B2884" s="33" t="s">
        <v>1789</v>
      </c>
      <c r="C2884" s="33">
        <v>11</v>
      </c>
      <c r="D2884" s="48">
        <f>'COG-M'!P2725</f>
        <v>0</v>
      </c>
    </row>
    <row r="2885" spans="1:4" ht="15.75" customHeight="1">
      <c r="C2885" s="33">
        <v>12</v>
      </c>
      <c r="D2885" s="48">
        <f>'COG-M'!P2726</f>
        <v>0</v>
      </c>
    </row>
    <row r="2886" spans="1:4" ht="15.75" customHeight="1">
      <c r="C2886" s="33">
        <v>13</v>
      </c>
      <c r="D2886" s="48">
        <f>'COG-M'!P2727</f>
        <v>0</v>
      </c>
    </row>
    <row r="2887" spans="1:4" ht="15.75" customHeight="1">
      <c r="C2887" s="33">
        <v>14</v>
      </c>
      <c r="D2887" s="48">
        <f>'COG-M'!P2728</f>
        <v>0</v>
      </c>
    </row>
    <row r="2888" spans="1:4" ht="15.75" customHeight="1">
      <c r="C2888" s="33">
        <v>15</v>
      </c>
      <c r="D2888" s="48">
        <f>'COG-M'!P2729</f>
        <v>0</v>
      </c>
    </row>
    <row r="2889" spans="1:4" ht="15.75" customHeight="1">
      <c r="C2889" s="33">
        <v>16</v>
      </c>
      <c r="D2889" s="48">
        <f>'COG-M'!P2730</f>
        <v>0</v>
      </c>
    </row>
    <row r="2890" spans="1:4" ht="15.75" customHeight="1">
      <c r="C2890" s="33">
        <v>17</v>
      </c>
      <c r="D2890" s="48">
        <f>'COG-M'!P2731</f>
        <v>0</v>
      </c>
    </row>
    <row r="2891" spans="1:4" ht="15.75" customHeight="1">
      <c r="C2891" s="33">
        <v>25</v>
      </c>
      <c r="D2891" s="48">
        <f>'COG-M'!P2732</f>
        <v>0</v>
      </c>
    </row>
    <row r="2892" spans="1:4" ht="15.75" customHeight="1">
      <c r="C2892" s="33">
        <v>26</v>
      </c>
      <c r="D2892" s="48">
        <f>'COG-M'!P2733</f>
        <v>0</v>
      </c>
    </row>
    <row r="2893" spans="1:4" ht="15.75" customHeight="1">
      <c r="C2893" s="33">
        <v>27</v>
      </c>
      <c r="D2893" s="48">
        <f>'COG-M'!P2734</f>
        <v>0</v>
      </c>
    </row>
    <row r="2894" spans="1:4" ht="15.75" customHeight="1">
      <c r="A2894" s="33">
        <v>748</v>
      </c>
      <c r="B2894" s="33" t="s">
        <v>1790</v>
      </c>
      <c r="C2894" s="33">
        <v>11</v>
      </c>
      <c r="D2894" s="48">
        <f>'COG-M'!P2735</f>
        <v>0</v>
      </c>
    </row>
    <row r="2895" spans="1:4" ht="15.75" customHeight="1">
      <c r="C2895" s="33">
        <v>12</v>
      </c>
      <c r="D2895" s="48">
        <f>'COG-M'!P2736</f>
        <v>0</v>
      </c>
    </row>
    <row r="2896" spans="1:4" ht="15.75" customHeight="1">
      <c r="C2896" s="33">
        <v>13</v>
      </c>
      <c r="D2896" s="48">
        <f>'COG-M'!P2737</f>
        <v>0</v>
      </c>
    </row>
    <row r="2897" spans="1:4" ht="15.75" customHeight="1">
      <c r="C2897" s="33">
        <v>14</v>
      </c>
      <c r="D2897" s="48">
        <f>'COG-M'!P2738</f>
        <v>0</v>
      </c>
    </row>
    <row r="2898" spans="1:4" ht="15.75" customHeight="1">
      <c r="C2898" s="33">
        <v>15</v>
      </c>
      <c r="D2898" s="48">
        <f>'COG-M'!P2739</f>
        <v>0</v>
      </c>
    </row>
    <row r="2899" spans="1:4" ht="15.75" customHeight="1">
      <c r="C2899" s="33">
        <v>16</v>
      </c>
      <c r="D2899" s="48">
        <f>'COG-M'!P2740</f>
        <v>0</v>
      </c>
    </row>
    <row r="2900" spans="1:4" ht="15.75" customHeight="1">
      <c r="C2900" s="33">
        <v>17</v>
      </c>
      <c r="D2900" s="48">
        <f>'COG-M'!P2741</f>
        <v>0</v>
      </c>
    </row>
    <row r="2901" spans="1:4" ht="15.75" customHeight="1">
      <c r="C2901" s="33">
        <v>25</v>
      </c>
      <c r="D2901" s="48">
        <f>'COG-M'!P2742</f>
        <v>0</v>
      </c>
    </row>
    <row r="2902" spans="1:4" ht="15.75" customHeight="1">
      <c r="C2902" s="33">
        <v>26</v>
      </c>
      <c r="D2902" s="48">
        <f>'COG-M'!P2743</f>
        <v>0</v>
      </c>
    </row>
    <row r="2903" spans="1:4" ht="15.75" customHeight="1">
      <c r="C2903" s="33">
        <v>27</v>
      </c>
      <c r="D2903" s="48">
        <f>'COG-M'!P2744</f>
        <v>0</v>
      </c>
    </row>
    <row r="2904" spans="1:4" ht="15.75" customHeight="1">
      <c r="A2904" s="33">
        <v>749</v>
      </c>
      <c r="B2904" s="33" t="s">
        <v>1791</v>
      </c>
      <c r="C2904" s="33">
        <v>11</v>
      </c>
      <c r="D2904" s="48">
        <f>'COG-M'!P2745</f>
        <v>0</v>
      </c>
    </row>
    <row r="2905" spans="1:4" ht="15.75" customHeight="1">
      <c r="C2905" s="33">
        <v>12</v>
      </c>
      <c r="D2905" s="48">
        <f>'COG-M'!P2746</f>
        <v>0</v>
      </c>
    </row>
    <row r="2906" spans="1:4" ht="15.75" customHeight="1">
      <c r="C2906" s="33">
        <v>13</v>
      </c>
      <c r="D2906" s="48">
        <f>'COG-M'!P2747</f>
        <v>0</v>
      </c>
    </row>
    <row r="2907" spans="1:4" ht="15.75" customHeight="1">
      <c r="C2907" s="33">
        <v>14</v>
      </c>
      <c r="D2907" s="48">
        <f>'COG-M'!P2748</f>
        <v>0</v>
      </c>
    </row>
    <row r="2908" spans="1:4" ht="15.75" customHeight="1">
      <c r="C2908" s="33">
        <v>15</v>
      </c>
      <c r="D2908" s="48">
        <f>'COG-M'!P2749</f>
        <v>0</v>
      </c>
    </row>
    <row r="2909" spans="1:4" ht="15.75" customHeight="1">
      <c r="C2909" s="33">
        <v>16</v>
      </c>
      <c r="D2909" s="48">
        <f>'COG-M'!P2750</f>
        <v>0</v>
      </c>
    </row>
    <row r="2910" spans="1:4" ht="15.75" customHeight="1">
      <c r="C2910" s="33">
        <v>17</v>
      </c>
      <c r="D2910" s="48">
        <f>'COG-M'!P2751</f>
        <v>0</v>
      </c>
    </row>
    <row r="2911" spans="1:4" ht="15.75" customHeight="1">
      <c r="C2911" s="33">
        <v>25</v>
      </c>
      <c r="D2911" s="48">
        <f>'COG-M'!P2752</f>
        <v>0</v>
      </c>
    </row>
    <row r="2912" spans="1:4" ht="15.75" customHeight="1">
      <c r="C2912" s="33">
        <v>26</v>
      </c>
      <c r="D2912" s="48">
        <f>'COG-M'!P2753</f>
        <v>0</v>
      </c>
    </row>
    <row r="2913" spans="1:4" ht="15.75" customHeight="1">
      <c r="C2913" s="33">
        <v>27</v>
      </c>
      <c r="D2913" s="48">
        <f>'COG-M'!P2754</f>
        <v>0</v>
      </c>
    </row>
    <row r="2914" spans="1:4" ht="15.75" customHeight="1">
      <c r="A2914" s="33">
        <v>7500</v>
      </c>
      <c r="B2914" s="33" t="s">
        <v>1792</v>
      </c>
      <c r="D2914" s="48">
        <f>'COG-M'!P2755</f>
        <v>0</v>
      </c>
    </row>
    <row r="2915" spans="1:4" ht="15.75" customHeight="1">
      <c r="A2915" s="33">
        <v>751</v>
      </c>
      <c r="B2915" s="33" t="s">
        <v>1793</v>
      </c>
      <c r="C2915" s="33">
        <v>11</v>
      </c>
      <c r="D2915" s="48">
        <f>'COG-M'!P2756</f>
        <v>0</v>
      </c>
    </row>
    <row r="2916" spans="1:4" ht="15.75" customHeight="1">
      <c r="C2916" s="33">
        <v>12</v>
      </c>
      <c r="D2916" s="48">
        <f>'COG-M'!P2757</f>
        <v>0</v>
      </c>
    </row>
    <row r="2917" spans="1:4" ht="15.75" customHeight="1">
      <c r="C2917" s="33">
        <v>13</v>
      </c>
      <c r="D2917" s="48">
        <f>'COG-M'!P2758</f>
        <v>0</v>
      </c>
    </row>
    <row r="2918" spans="1:4" ht="15.75" customHeight="1">
      <c r="C2918" s="33">
        <v>14</v>
      </c>
      <c r="D2918" s="48">
        <f>'COG-M'!P2759</f>
        <v>0</v>
      </c>
    </row>
    <row r="2919" spans="1:4" ht="15.75" customHeight="1">
      <c r="C2919" s="33">
        <v>15</v>
      </c>
      <c r="D2919" s="48">
        <f>'COG-M'!P2760</f>
        <v>0</v>
      </c>
    </row>
    <row r="2920" spans="1:4" ht="15.75" customHeight="1">
      <c r="C2920" s="33">
        <v>16</v>
      </c>
      <c r="D2920" s="48">
        <f>'COG-M'!P2761</f>
        <v>0</v>
      </c>
    </row>
    <row r="2921" spans="1:4" ht="15.75" customHeight="1">
      <c r="C2921" s="33">
        <v>17</v>
      </c>
      <c r="D2921" s="48">
        <f>'COG-M'!P2762</f>
        <v>0</v>
      </c>
    </row>
    <row r="2922" spans="1:4" ht="15.75" customHeight="1">
      <c r="C2922" s="33">
        <v>25</v>
      </c>
      <c r="D2922" s="48">
        <f>'COG-M'!P2763</f>
        <v>0</v>
      </c>
    </row>
    <row r="2923" spans="1:4" ht="15.75" customHeight="1">
      <c r="C2923" s="33">
        <v>26</v>
      </c>
      <c r="D2923" s="48">
        <f>'COG-M'!P2764</f>
        <v>0</v>
      </c>
    </row>
    <row r="2924" spans="1:4" ht="15.75" customHeight="1">
      <c r="C2924" s="33">
        <v>27</v>
      </c>
      <c r="D2924" s="48">
        <f>'COG-M'!P2765</f>
        <v>0</v>
      </c>
    </row>
    <row r="2925" spans="1:4" ht="15.75" customHeight="1">
      <c r="A2925" s="33">
        <v>752</v>
      </c>
      <c r="B2925" s="33" t="s">
        <v>1794</v>
      </c>
      <c r="D2925" s="48">
        <f>'COG-M'!P2766</f>
        <v>0</v>
      </c>
    </row>
    <row r="2926" spans="1:4" ht="15.75" customHeight="1">
      <c r="A2926" s="33">
        <v>753</v>
      </c>
      <c r="B2926" s="33" t="s">
        <v>1795</v>
      </c>
      <c r="D2926" s="48">
        <f>'COG-M'!P2767</f>
        <v>0</v>
      </c>
    </row>
    <row r="2927" spans="1:4" ht="15.75" customHeight="1">
      <c r="A2927" s="33">
        <v>754</v>
      </c>
      <c r="B2927" s="33" t="s">
        <v>1796</v>
      </c>
      <c r="C2927" s="33">
        <v>11</v>
      </c>
      <c r="D2927" s="48">
        <f>'COG-M'!P2768</f>
        <v>0</v>
      </c>
    </row>
    <row r="2928" spans="1:4" ht="15.75" customHeight="1">
      <c r="C2928" s="33">
        <v>12</v>
      </c>
      <c r="D2928" s="48">
        <f>'COG-M'!P2769</f>
        <v>0</v>
      </c>
    </row>
    <row r="2929" spans="1:4" ht="15.75" customHeight="1">
      <c r="C2929" s="33">
        <v>13</v>
      </c>
      <c r="D2929" s="48">
        <f>'COG-M'!P2770</f>
        <v>0</v>
      </c>
    </row>
    <row r="2930" spans="1:4" ht="15.75" customHeight="1">
      <c r="C2930" s="33">
        <v>14</v>
      </c>
      <c r="D2930" s="48">
        <f>'COG-M'!P2771</f>
        <v>0</v>
      </c>
    </row>
    <row r="2931" spans="1:4" ht="15.75" customHeight="1">
      <c r="C2931" s="33">
        <v>15</v>
      </c>
      <c r="D2931" s="48">
        <f>'COG-M'!P2772</f>
        <v>0</v>
      </c>
    </row>
    <row r="2932" spans="1:4" ht="15.75" customHeight="1">
      <c r="C2932" s="33">
        <v>16</v>
      </c>
      <c r="D2932" s="48">
        <f>'COG-M'!P2773</f>
        <v>0</v>
      </c>
    </row>
    <row r="2933" spans="1:4" ht="15.75" customHeight="1">
      <c r="C2933" s="33">
        <v>17</v>
      </c>
      <c r="D2933" s="48">
        <f>'COG-M'!P2774</f>
        <v>0</v>
      </c>
    </row>
    <row r="2934" spans="1:4" ht="15.75" customHeight="1">
      <c r="C2934" s="33">
        <v>25</v>
      </c>
      <c r="D2934" s="48">
        <f>'COG-M'!P2775</f>
        <v>0</v>
      </c>
    </row>
    <row r="2935" spans="1:4" ht="15.75" customHeight="1">
      <c r="C2935" s="33">
        <v>26</v>
      </c>
      <c r="D2935" s="48">
        <f>'COG-M'!P2776</f>
        <v>0</v>
      </c>
    </row>
    <row r="2936" spans="1:4" ht="15.75" customHeight="1">
      <c r="C2936" s="33">
        <v>27</v>
      </c>
      <c r="D2936" s="48">
        <f>'COG-M'!P2777</f>
        <v>0</v>
      </c>
    </row>
    <row r="2937" spans="1:4" ht="15.75" customHeight="1">
      <c r="A2937" s="33">
        <v>755</v>
      </c>
      <c r="B2937" s="33" t="s">
        <v>1797</v>
      </c>
      <c r="D2937" s="48">
        <f>'COG-M'!P2778</f>
        <v>0</v>
      </c>
    </row>
    <row r="2938" spans="1:4" ht="15.75" customHeight="1">
      <c r="A2938" s="33">
        <v>756</v>
      </c>
      <c r="B2938" s="33" t="s">
        <v>1798</v>
      </c>
      <c r="D2938" s="48">
        <f>'COG-M'!P2779</f>
        <v>0</v>
      </c>
    </row>
    <row r="2939" spans="1:4" ht="15.75" customHeight="1">
      <c r="A2939" s="33">
        <v>757</v>
      </c>
      <c r="B2939" s="33" t="s">
        <v>1799</v>
      </c>
      <c r="C2939" s="33">
        <v>11</v>
      </c>
      <c r="D2939" s="48">
        <f>'COG-M'!P2780</f>
        <v>0</v>
      </c>
    </row>
    <row r="2940" spans="1:4" ht="15.75" customHeight="1">
      <c r="C2940" s="33">
        <v>12</v>
      </c>
      <c r="D2940" s="48">
        <f>'COG-M'!P2781</f>
        <v>0</v>
      </c>
    </row>
    <row r="2941" spans="1:4" ht="15.75" customHeight="1">
      <c r="C2941" s="33">
        <v>13</v>
      </c>
      <c r="D2941" s="48">
        <f>'COG-M'!P2782</f>
        <v>0</v>
      </c>
    </row>
    <row r="2942" spans="1:4" ht="15.75" customHeight="1">
      <c r="C2942" s="33">
        <v>14</v>
      </c>
      <c r="D2942" s="48">
        <f>'COG-M'!P2783</f>
        <v>0</v>
      </c>
    </row>
    <row r="2943" spans="1:4" ht="15.75" customHeight="1">
      <c r="C2943" s="33">
        <v>15</v>
      </c>
      <c r="D2943" s="48">
        <f>'COG-M'!P2784</f>
        <v>0</v>
      </c>
    </row>
    <row r="2944" spans="1:4" ht="15.75" customHeight="1">
      <c r="C2944" s="33">
        <v>16</v>
      </c>
      <c r="D2944" s="48">
        <f>'COG-M'!P2785</f>
        <v>0</v>
      </c>
    </row>
    <row r="2945" spans="1:4" ht="15.75" customHeight="1">
      <c r="C2945" s="33">
        <v>17</v>
      </c>
      <c r="D2945" s="48">
        <f>'COG-M'!P2786</f>
        <v>0</v>
      </c>
    </row>
    <row r="2946" spans="1:4" ht="15.75" customHeight="1">
      <c r="C2946" s="33">
        <v>25</v>
      </c>
      <c r="D2946" s="48">
        <f>'COG-M'!P2787</f>
        <v>0</v>
      </c>
    </row>
    <row r="2947" spans="1:4" ht="15.75" customHeight="1">
      <c r="C2947" s="33">
        <v>26</v>
      </c>
      <c r="D2947" s="48">
        <f>'COG-M'!P2788</f>
        <v>0</v>
      </c>
    </row>
    <row r="2948" spans="1:4" ht="15.75" customHeight="1">
      <c r="C2948" s="33">
        <v>27</v>
      </c>
      <c r="D2948" s="48">
        <f>'COG-M'!P2789</f>
        <v>0</v>
      </c>
    </row>
    <row r="2949" spans="1:4" ht="15.75" customHeight="1">
      <c r="A2949" s="33">
        <v>758</v>
      </c>
      <c r="B2949" s="33" t="s">
        <v>1800</v>
      </c>
      <c r="D2949" s="48">
        <f>'COG-M'!P2790</f>
        <v>0</v>
      </c>
    </row>
    <row r="2950" spans="1:4" ht="15.75" customHeight="1">
      <c r="A2950" s="33">
        <v>759</v>
      </c>
      <c r="B2950" s="33" t="s">
        <v>1801</v>
      </c>
      <c r="C2950" s="33">
        <v>11</v>
      </c>
      <c r="D2950" s="48">
        <f>'COG-M'!P2791</f>
        <v>0</v>
      </c>
    </row>
    <row r="2951" spans="1:4" ht="15.75" customHeight="1">
      <c r="C2951" s="33">
        <v>12</v>
      </c>
      <c r="D2951" s="48">
        <f>'COG-M'!P2792</f>
        <v>0</v>
      </c>
    </row>
    <row r="2952" spans="1:4" ht="15.75" customHeight="1">
      <c r="C2952" s="33">
        <v>13</v>
      </c>
      <c r="D2952" s="48">
        <f>'COG-M'!P2793</f>
        <v>0</v>
      </c>
    </row>
    <row r="2953" spans="1:4" ht="15.75" customHeight="1">
      <c r="C2953" s="33">
        <v>14</v>
      </c>
      <c r="D2953" s="48">
        <f>'COG-M'!P2794</f>
        <v>0</v>
      </c>
    </row>
    <row r="2954" spans="1:4" ht="15.75" customHeight="1">
      <c r="C2954" s="33">
        <v>15</v>
      </c>
      <c r="D2954" s="48">
        <f>'COG-M'!P2795</f>
        <v>0</v>
      </c>
    </row>
    <row r="2955" spans="1:4" ht="15.75" customHeight="1">
      <c r="C2955" s="33">
        <v>16</v>
      </c>
      <c r="D2955" s="48">
        <f>'COG-M'!P2796</f>
        <v>0</v>
      </c>
    </row>
    <row r="2956" spans="1:4" ht="15.75" customHeight="1">
      <c r="C2956" s="33">
        <v>17</v>
      </c>
      <c r="D2956" s="48">
        <f>'COG-M'!P2797</f>
        <v>0</v>
      </c>
    </row>
    <row r="2957" spans="1:4" ht="15.75" customHeight="1">
      <c r="C2957" s="33">
        <v>25</v>
      </c>
      <c r="D2957" s="48">
        <f>'COG-M'!P2798</f>
        <v>0</v>
      </c>
    </row>
    <row r="2958" spans="1:4" ht="15.75" customHeight="1">
      <c r="C2958" s="33">
        <v>26</v>
      </c>
      <c r="D2958" s="48">
        <f>'COG-M'!P2799</f>
        <v>0</v>
      </c>
    </row>
    <row r="2959" spans="1:4" ht="15.75" customHeight="1">
      <c r="C2959" s="33">
        <v>27</v>
      </c>
      <c r="D2959" s="48">
        <f>'COG-M'!P2800</f>
        <v>0</v>
      </c>
    </row>
    <row r="2960" spans="1:4" ht="15.75" customHeight="1">
      <c r="A2960" s="33">
        <v>7600</v>
      </c>
      <c r="B2960" s="33" t="s">
        <v>1802</v>
      </c>
      <c r="D2960" s="48">
        <f>'COG-M'!P2801</f>
        <v>0</v>
      </c>
    </row>
    <row r="2961" spans="1:4" ht="15.75" customHeight="1">
      <c r="A2961" s="33">
        <v>761</v>
      </c>
      <c r="B2961" s="33" t="s">
        <v>1803</v>
      </c>
      <c r="C2961" s="33">
        <v>11</v>
      </c>
      <c r="D2961" s="48">
        <f>'COG-M'!P2802</f>
        <v>0</v>
      </c>
    </row>
    <row r="2962" spans="1:4" ht="15.75" customHeight="1">
      <c r="C2962" s="33">
        <v>12</v>
      </c>
      <c r="D2962" s="48">
        <f>'COG-M'!P2803</f>
        <v>0</v>
      </c>
    </row>
    <row r="2963" spans="1:4" ht="15.75" customHeight="1">
      <c r="C2963" s="33">
        <v>13</v>
      </c>
      <c r="D2963" s="48">
        <f>'COG-M'!P2804</f>
        <v>0</v>
      </c>
    </row>
    <row r="2964" spans="1:4" ht="15.75" customHeight="1">
      <c r="C2964" s="33">
        <v>14</v>
      </c>
      <c r="D2964" s="48">
        <f>'COG-M'!P2805</f>
        <v>0</v>
      </c>
    </row>
    <row r="2965" spans="1:4" ht="15.75" customHeight="1">
      <c r="C2965" s="33">
        <v>15</v>
      </c>
      <c r="D2965" s="48">
        <f>'COG-M'!P2806</f>
        <v>0</v>
      </c>
    </row>
    <row r="2966" spans="1:4" ht="15.75" customHeight="1">
      <c r="C2966" s="33">
        <v>16</v>
      </c>
      <c r="D2966" s="48">
        <f>'COG-M'!P2807</f>
        <v>0</v>
      </c>
    </row>
    <row r="2967" spans="1:4" ht="15.75" customHeight="1">
      <c r="C2967" s="33">
        <v>17</v>
      </c>
      <c r="D2967" s="48">
        <f>'COG-M'!P2808</f>
        <v>0</v>
      </c>
    </row>
    <row r="2968" spans="1:4" ht="15.75" customHeight="1">
      <c r="C2968" s="33">
        <v>25</v>
      </c>
      <c r="D2968" s="48">
        <f>'COG-M'!P2809</f>
        <v>0</v>
      </c>
    </row>
    <row r="2969" spans="1:4" ht="15.75" customHeight="1">
      <c r="C2969" s="33">
        <v>26</v>
      </c>
      <c r="D2969" s="48">
        <f>'COG-M'!P2810</f>
        <v>0</v>
      </c>
    </row>
    <row r="2970" spans="1:4" ht="15.75" customHeight="1">
      <c r="C2970" s="33">
        <v>27</v>
      </c>
      <c r="D2970" s="48">
        <f>'COG-M'!P2811</f>
        <v>0</v>
      </c>
    </row>
    <row r="2971" spans="1:4" ht="15.75" customHeight="1">
      <c r="A2971" s="33">
        <v>762</v>
      </c>
      <c r="B2971" s="33" t="s">
        <v>1804</v>
      </c>
      <c r="C2971" s="33">
        <v>11</v>
      </c>
      <c r="D2971" s="48">
        <f>'COG-M'!P2812</f>
        <v>0</v>
      </c>
    </row>
    <row r="2972" spans="1:4" ht="15.75" customHeight="1">
      <c r="C2972" s="33">
        <v>12</v>
      </c>
      <c r="D2972" s="48">
        <f>'COG-M'!P2813</f>
        <v>0</v>
      </c>
    </row>
    <row r="2973" spans="1:4" ht="15.75" customHeight="1">
      <c r="C2973" s="33">
        <v>13</v>
      </c>
      <c r="D2973" s="48">
        <f>'COG-M'!P2814</f>
        <v>0</v>
      </c>
    </row>
    <row r="2974" spans="1:4" ht="15.75" customHeight="1">
      <c r="C2974" s="33">
        <v>14</v>
      </c>
      <c r="D2974" s="48">
        <f>'COG-M'!P2815</f>
        <v>0</v>
      </c>
    </row>
    <row r="2975" spans="1:4" ht="15.75" customHeight="1">
      <c r="C2975" s="33">
        <v>15</v>
      </c>
      <c r="D2975" s="48">
        <f>'COG-M'!P2816</f>
        <v>0</v>
      </c>
    </row>
    <row r="2976" spans="1:4" ht="15.75" customHeight="1">
      <c r="C2976" s="33">
        <v>16</v>
      </c>
      <c r="D2976" s="48">
        <f>'COG-M'!P2817</f>
        <v>0</v>
      </c>
    </row>
    <row r="2977" spans="1:4" ht="15.75" customHeight="1">
      <c r="C2977" s="33">
        <v>17</v>
      </c>
      <c r="D2977" s="48">
        <f>'COG-M'!P2818</f>
        <v>0</v>
      </c>
    </row>
    <row r="2978" spans="1:4" ht="15.75" customHeight="1">
      <c r="C2978" s="33">
        <v>25</v>
      </c>
      <c r="D2978" s="48">
        <f>'COG-M'!P2819</f>
        <v>0</v>
      </c>
    </row>
    <row r="2979" spans="1:4" ht="15.75" customHeight="1">
      <c r="C2979" s="33">
        <v>26</v>
      </c>
      <c r="D2979" s="48">
        <f>'COG-M'!P2820</f>
        <v>0</v>
      </c>
    </row>
    <row r="2980" spans="1:4" ht="15.75" customHeight="1">
      <c r="C2980" s="33">
        <v>27</v>
      </c>
      <c r="D2980" s="48">
        <f>'COG-M'!P2821</f>
        <v>0</v>
      </c>
    </row>
    <row r="2981" spans="1:4" ht="15.75" customHeight="1">
      <c r="A2981" s="33">
        <v>7900</v>
      </c>
      <c r="B2981" s="33" t="s">
        <v>1805</v>
      </c>
      <c r="D2981" s="48">
        <f>'COG-M'!P2822</f>
        <v>0</v>
      </c>
    </row>
    <row r="2982" spans="1:4" ht="15.75" customHeight="1">
      <c r="A2982" s="33">
        <v>791</v>
      </c>
      <c r="B2982" s="33" t="s">
        <v>1806</v>
      </c>
      <c r="C2982" s="33">
        <v>11</v>
      </c>
      <c r="D2982" s="48">
        <f>'COG-M'!P2823</f>
        <v>0</v>
      </c>
    </row>
    <row r="2983" spans="1:4" ht="15.75" customHeight="1">
      <c r="C2983" s="33">
        <v>12</v>
      </c>
      <c r="D2983" s="48">
        <f>'COG-M'!P2824</f>
        <v>0</v>
      </c>
    </row>
    <row r="2984" spans="1:4" ht="15.75" customHeight="1">
      <c r="C2984" s="33">
        <v>13</v>
      </c>
      <c r="D2984" s="48">
        <f>'COG-M'!P2825</f>
        <v>0</v>
      </c>
    </row>
    <row r="2985" spans="1:4" ht="15.75" customHeight="1">
      <c r="C2985" s="33">
        <v>14</v>
      </c>
      <c r="D2985" s="48">
        <f>'COG-M'!P2826</f>
        <v>0</v>
      </c>
    </row>
    <row r="2986" spans="1:4" ht="15.75" customHeight="1">
      <c r="C2986" s="33">
        <v>15</v>
      </c>
      <c r="D2986" s="48">
        <f>'COG-M'!P2827</f>
        <v>0</v>
      </c>
    </row>
    <row r="2987" spans="1:4" ht="15.75" customHeight="1">
      <c r="C2987" s="33">
        <v>16</v>
      </c>
      <c r="D2987" s="48">
        <f>'COG-M'!P2828</f>
        <v>0</v>
      </c>
    </row>
    <row r="2988" spans="1:4" ht="15.75" customHeight="1">
      <c r="C2988" s="33">
        <v>17</v>
      </c>
      <c r="D2988" s="48">
        <f>'COG-M'!P2829</f>
        <v>0</v>
      </c>
    </row>
    <row r="2989" spans="1:4" ht="15.75" customHeight="1">
      <c r="C2989" s="33">
        <v>25</v>
      </c>
      <c r="D2989" s="48">
        <f>'COG-M'!P2830</f>
        <v>0</v>
      </c>
    </row>
    <row r="2990" spans="1:4" ht="15.75" customHeight="1">
      <c r="C2990" s="33">
        <v>26</v>
      </c>
      <c r="D2990" s="48">
        <f>'COG-M'!P2831</f>
        <v>0</v>
      </c>
    </row>
    <row r="2991" spans="1:4" ht="15.75" customHeight="1">
      <c r="C2991" s="33">
        <v>27</v>
      </c>
      <c r="D2991" s="48">
        <f>'COG-M'!P2832</f>
        <v>0</v>
      </c>
    </row>
    <row r="2992" spans="1:4" ht="15.75" customHeight="1">
      <c r="A2992" s="33">
        <v>792</v>
      </c>
      <c r="B2992" s="33" t="s">
        <v>1807</v>
      </c>
      <c r="C2992" s="33">
        <v>11</v>
      </c>
      <c r="D2992" s="48">
        <f>'COG-M'!P2833</f>
        <v>0</v>
      </c>
    </row>
    <row r="2993" spans="1:4" ht="15.75" customHeight="1">
      <c r="C2993" s="33">
        <v>12</v>
      </c>
      <c r="D2993" s="48">
        <f>'COG-M'!P2834</f>
        <v>0</v>
      </c>
    </row>
    <row r="2994" spans="1:4" ht="15.75" customHeight="1">
      <c r="C2994" s="33">
        <v>13</v>
      </c>
      <c r="D2994" s="48">
        <f>'COG-M'!P2835</f>
        <v>0</v>
      </c>
    </row>
    <row r="2995" spans="1:4" ht="15.75" customHeight="1">
      <c r="C2995" s="33">
        <v>14</v>
      </c>
      <c r="D2995" s="48">
        <f>'COG-M'!P2836</f>
        <v>0</v>
      </c>
    </row>
    <row r="2996" spans="1:4" ht="15.75" customHeight="1">
      <c r="C2996" s="33">
        <v>15</v>
      </c>
      <c r="D2996" s="48">
        <f>'COG-M'!P2837</f>
        <v>0</v>
      </c>
    </row>
    <row r="2997" spans="1:4" ht="15.75" customHeight="1">
      <c r="C2997" s="33">
        <v>16</v>
      </c>
      <c r="D2997" s="48">
        <f>'COG-M'!P2838</f>
        <v>0</v>
      </c>
    </row>
    <row r="2998" spans="1:4" ht="15.75" customHeight="1">
      <c r="C2998" s="33">
        <v>17</v>
      </c>
      <c r="D2998" s="48">
        <f>'COG-M'!P2839</f>
        <v>0</v>
      </c>
    </row>
    <row r="2999" spans="1:4" ht="15.75" customHeight="1">
      <c r="C2999" s="33">
        <v>25</v>
      </c>
      <c r="D2999" s="48">
        <f>'COG-M'!P2840</f>
        <v>0</v>
      </c>
    </row>
    <row r="3000" spans="1:4" ht="15.75" customHeight="1">
      <c r="C3000" s="33">
        <v>26</v>
      </c>
      <c r="D3000" s="48">
        <f>'COG-M'!P2841</f>
        <v>0</v>
      </c>
    </row>
    <row r="3001" spans="1:4" ht="15.75" customHeight="1">
      <c r="C3001" s="33">
        <v>27</v>
      </c>
      <c r="D3001" s="48">
        <f>'COG-M'!P2842</f>
        <v>0</v>
      </c>
    </row>
    <row r="3002" spans="1:4" ht="15.75" customHeight="1">
      <c r="A3002" s="33">
        <v>799</v>
      </c>
      <c r="B3002" s="33" t="s">
        <v>1808</v>
      </c>
      <c r="C3002" s="33">
        <v>11</v>
      </c>
      <c r="D3002" s="48">
        <f>'COG-M'!P2843</f>
        <v>0</v>
      </c>
    </row>
    <row r="3003" spans="1:4" ht="15.75" customHeight="1">
      <c r="C3003" s="33">
        <v>12</v>
      </c>
      <c r="D3003" s="48">
        <f>'COG-M'!P2844</f>
        <v>0</v>
      </c>
    </row>
    <row r="3004" spans="1:4" ht="15.75" customHeight="1">
      <c r="C3004" s="33">
        <v>13</v>
      </c>
      <c r="D3004" s="48">
        <f>'COG-M'!P2845</f>
        <v>0</v>
      </c>
    </row>
    <row r="3005" spans="1:4" ht="15.75" customHeight="1">
      <c r="C3005" s="33">
        <v>14</v>
      </c>
      <c r="D3005" s="48">
        <f>'COG-M'!P2846</f>
        <v>0</v>
      </c>
    </row>
    <row r="3006" spans="1:4" ht="15.75" customHeight="1">
      <c r="C3006" s="33">
        <v>15</v>
      </c>
      <c r="D3006" s="48">
        <f>'COG-M'!P2847</f>
        <v>0</v>
      </c>
    </row>
    <row r="3007" spans="1:4" ht="15.75" customHeight="1">
      <c r="C3007" s="33">
        <v>16</v>
      </c>
      <c r="D3007" s="48">
        <f>'COG-M'!P2848</f>
        <v>0</v>
      </c>
    </row>
    <row r="3008" spans="1:4" ht="15.75" customHeight="1">
      <c r="C3008" s="33">
        <v>17</v>
      </c>
      <c r="D3008" s="48">
        <f>'COG-M'!P2849</f>
        <v>0</v>
      </c>
    </row>
    <row r="3009" spans="1:4" ht="15.75" customHeight="1">
      <c r="C3009" s="33">
        <v>25</v>
      </c>
      <c r="D3009" s="48">
        <f>'COG-M'!P2850</f>
        <v>0</v>
      </c>
    </row>
    <row r="3010" spans="1:4" ht="15.75" customHeight="1">
      <c r="C3010" s="33">
        <v>26</v>
      </c>
      <c r="D3010" s="48">
        <f>'COG-M'!P2851</f>
        <v>0</v>
      </c>
    </row>
    <row r="3011" spans="1:4" ht="15.75" customHeight="1">
      <c r="C3011" s="33">
        <v>27</v>
      </c>
      <c r="D3011" s="48">
        <f>'COG-M'!P2852</f>
        <v>0</v>
      </c>
    </row>
    <row r="3012" spans="1:4" ht="15.75" customHeight="1">
      <c r="A3012" s="33">
        <v>8000</v>
      </c>
      <c r="B3012" s="33" t="s">
        <v>1809</v>
      </c>
      <c r="D3012" s="48">
        <f>'COG-M'!P2853</f>
        <v>0</v>
      </c>
    </row>
    <row r="3013" spans="1:4" ht="15.75" customHeight="1">
      <c r="A3013" s="33">
        <v>8100</v>
      </c>
      <c r="B3013" s="33" t="s">
        <v>1810</v>
      </c>
      <c r="D3013" s="48">
        <f>'COG-M'!P2854</f>
        <v>0</v>
      </c>
    </row>
    <row r="3014" spans="1:4" ht="15.75" customHeight="1">
      <c r="A3014" s="33">
        <v>811</v>
      </c>
      <c r="B3014" s="33" t="s">
        <v>1811</v>
      </c>
      <c r="D3014" s="48">
        <f>'COG-M'!P2855</f>
        <v>0</v>
      </c>
    </row>
    <row r="3015" spans="1:4" ht="15.75" customHeight="1">
      <c r="A3015" s="33">
        <v>812</v>
      </c>
      <c r="B3015" s="33" t="s">
        <v>1812</v>
      </c>
      <c r="D3015" s="48">
        <f>'COG-M'!P2856</f>
        <v>0</v>
      </c>
    </row>
    <row r="3016" spans="1:4" ht="15.75" customHeight="1">
      <c r="A3016" s="33">
        <v>813</v>
      </c>
      <c r="B3016" s="33" t="s">
        <v>1813</v>
      </c>
      <c r="D3016" s="48">
        <f>'COG-M'!P2857</f>
        <v>0</v>
      </c>
    </row>
    <row r="3017" spans="1:4" ht="15.75" customHeight="1">
      <c r="A3017" s="33">
        <v>814</v>
      </c>
      <c r="B3017" s="33" t="s">
        <v>1814</v>
      </c>
      <c r="D3017" s="48">
        <f>'COG-M'!P2858</f>
        <v>0</v>
      </c>
    </row>
    <row r="3018" spans="1:4" ht="15.75" customHeight="1">
      <c r="A3018" s="33">
        <v>815</v>
      </c>
      <c r="B3018" s="33" t="s">
        <v>1815</v>
      </c>
      <c r="D3018" s="48">
        <f>'COG-M'!P2859</f>
        <v>0</v>
      </c>
    </row>
    <row r="3019" spans="1:4" ht="15.75" customHeight="1">
      <c r="A3019" s="33">
        <v>816</v>
      </c>
      <c r="B3019" s="33" t="s">
        <v>1816</v>
      </c>
      <c r="C3019" s="33">
        <v>11</v>
      </c>
      <c r="D3019" s="48">
        <f>'COG-M'!P2860</f>
        <v>0</v>
      </c>
    </row>
    <row r="3020" spans="1:4" ht="15.75" customHeight="1">
      <c r="C3020" s="33">
        <v>12</v>
      </c>
      <c r="D3020" s="48">
        <f>'COG-M'!P2861</f>
        <v>0</v>
      </c>
    </row>
    <row r="3021" spans="1:4" ht="15.75" customHeight="1">
      <c r="C3021" s="33">
        <v>13</v>
      </c>
      <c r="D3021" s="48">
        <f>'COG-M'!P2862</f>
        <v>0</v>
      </c>
    </row>
    <row r="3022" spans="1:4" ht="15.75" customHeight="1">
      <c r="C3022" s="33">
        <v>14</v>
      </c>
      <c r="D3022" s="48">
        <f>'COG-M'!P2863</f>
        <v>0</v>
      </c>
    </row>
    <row r="3023" spans="1:4" ht="15.75" customHeight="1">
      <c r="C3023" s="33">
        <v>15</v>
      </c>
      <c r="D3023" s="48">
        <f>'COG-M'!P2864</f>
        <v>0</v>
      </c>
    </row>
    <row r="3024" spans="1:4" ht="15.75" customHeight="1">
      <c r="C3024" s="33">
        <v>16</v>
      </c>
      <c r="D3024" s="48">
        <f>'COG-M'!P2865</f>
        <v>0</v>
      </c>
    </row>
    <row r="3025" spans="1:4" ht="15.75" customHeight="1">
      <c r="C3025" s="33">
        <v>17</v>
      </c>
      <c r="D3025" s="48">
        <f>'COG-M'!P2866</f>
        <v>0</v>
      </c>
    </row>
    <row r="3026" spans="1:4" ht="15.75" customHeight="1">
      <c r="C3026" s="33">
        <v>25</v>
      </c>
      <c r="D3026" s="48">
        <f>'COG-M'!P2867</f>
        <v>0</v>
      </c>
    </row>
    <row r="3027" spans="1:4" ht="15.75" customHeight="1">
      <c r="C3027" s="33">
        <v>26</v>
      </c>
      <c r="D3027" s="48">
        <f>'COG-M'!P2868</f>
        <v>0</v>
      </c>
    </row>
    <row r="3028" spans="1:4" ht="15.75" customHeight="1">
      <c r="C3028" s="33">
        <v>27</v>
      </c>
      <c r="D3028" s="48">
        <f>'COG-M'!P2869</f>
        <v>0</v>
      </c>
    </row>
    <row r="3029" spans="1:4" ht="15.75" customHeight="1">
      <c r="A3029" s="33">
        <v>8300</v>
      </c>
      <c r="B3029" s="33" t="s">
        <v>1817</v>
      </c>
      <c r="D3029" s="48">
        <f>'COG-M'!P2870</f>
        <v>0</v>
      </c>
    </row>
    <row r="3030" spans="1:4" ht="15.75" customHeight="1">
      <c r="A3030" s="33">
        <v>831</v>
      </c>
      <c r="B3030" s="33" t="s">
        <v>1818</v>
      </c>
      <c r="D3030" s="48">
        <f>'COG-M'!P2871</f>
        <v>0</v>
      </c>
    </row>
    <row r="3031" spans="1:4" ht="15.75" customHeight="1">
      <c r="A3031" s="33">
        <v>832</v>
      </c>
      <c r="B3031" s="33" t="s">
        <v>1819</v>
      </c>
      <c r="D3031" s="48">
        <f>'COG-M'!P2872</f>
        <v>0</v>
      </c>
    </row>
    <row r="3032" spans="1:4" ht="15.75" customHeight="1">
      <c r="A3032" s="33">
        <v>833</v>
      </c>
      <c r="B3032" s="33" t="s">
        <v>1820</v>
      </c>
      <c r="D3032" s="48">
        <f>'COG-M'!P2873</f>
        <v>0</v>
      </c>
    </row>
    <row r="3033" spans="1:4" ht="15.75" customHeight="1">
      <c r="A3033" s="33">
        <v>834</v>
      </c>
      <c r="B3033" s="33" t="s">
        <v>1821</v>
      </c>
      <c r="D3033" s="48">
        <f>'COG-M'!P2874</f>
        <v>0</v>
      </c>
    </row>
    <row r="3034" spans="1:4" ht="15.75" customHeight="1">
      <c r="A3034" s="33">
        <v>835</v>
      </c>
      <c r="B3034" s="33" t="s">
        <v>1822</v>
      </c>
      <c r="D3034" s="48">
        <f>'COG-M'!P2875</f>
        <v>0</v>
      </c>
    </row>
    <row r="3035" spans="1:4" ht="15.75" customHeight="1">
      <c r="A3035" s="33">
        <v>8500</v>
      </c>
      <c r="B3035" s="33" t="s">
        <v>1823</v>
      </c>
      <c r="D3035" s="48">
        <f>'COG-M'!P2876</f>
        <v>0</v>
      </c>
    </row>
    <row r="3036" spans="1:4" ht="15.75" customHeight="1">
      <c r="A3036" s="33">
        <v>851</v>
      </c>
      <c r="B3036" s="33" t="s">
        <v>1824</v>
      </c>
      <c r="C3036" s="33">
        <v>11</v>
      </c>
      <c r="D3036" s="48">
        <f>'COG-M'!P2877</f>
        <v>0</v>
      </c>
    </row>
    <row r="3037" spans="1:4" ht="15.75" customHeight="1">
      <c r="C3037" s="33">
        <v>12</v>
      </c>
      <c r="D3037" s="48">
        <f>'COG-M'!P2878</f>
        <v>0</v>
      </c>
    </row>
    <row r="3038" spans="1:4" ht="15.75" customHeight="1">
      <c r="C3038" s="33">
        <v>13</v>
      </c>
      <c r="D3038" s="48">
        <f>'COG-M'!P2879</f>
        <v>0</v>
      </c>
    </row>
    <row r="3039" spans="1:4" ht="15.75" customHeight="1">
      <c r="C3039" s="33">
        <v>14</v>
      </c>
      <c r="D3039" s="48">
        <f>'COG-M'!P2880</f>
        <v>0</v>
      </c>
    </row>
    <row r="3040" spans="1:4" ht="15.75" customHeight="1">
      <c r="C3040" s="33">
        <v>15</v>
      </c>
      <c r="D3040" s="48">
        <f>'COG-M'!P2881</f>
        <v>0</v>
      </c>
    </row>
    <row r="3041" spans="1:4" ht="15.75" customHeight="1">
      <c r="C3041" s="33">
        <v>16</v>
      </c>
      <c r="D3041" s="48">
        <f>'COG-M'!P2882</f>
        <v>0</v>
      </c>
    </row>
    <row r="3042" spans="1:4" ht="15.75" customHeight="1">
      <c r="C3042" s="33">
        <v>17</v>
      </c>
      <c r="D3042" s="48">
        <f>'COG-M'!P2883</f>
        <v>0</v>
      </c>
    </row>
    <row r="3043" spans="1:4" ht="15.75" customHeight="1">
      <c r="C3043" s="33">
        <v>25</v>
      </c>
      <c r="D3043" s="48">
        <f>'COG-M'!P2884</f>
        <v>0</v>
      </c>
    </row>
    <row r="3044" spans="1:4" ht="15.75" customHeight="1">
      <c r="C3044" s="33">
        <v>26</v>
      </c>
      <c r="D3044" s="48">
        <f>'COG-M'!P2885</f>
        <v>0</v>
      </c>
    </row>
    <row r="3045" spans="1:4" ht="15.75" customHeight="1">
      <c r="C3045" s="33">
        <v>27</v>
      </c>
      <c r="D3045" s="48">
        <f>'COG-M'!P2886</f>
        <v>0</v>
      </c>
    </row>
    <row r="3046" spans="1:4" ht="15.75" customHeight="1">
      <c r="A3046" s="33">
        <v>852</v>
      </c>
      <c r="B3046" s="33" t="s">
        <v>1825</v>
      </c>
      <c r="C3046" s="33">
        <v>11</v>
      </c>
      <c r="D3046" s="48">
        <f>'COG-M'!P2887</f>
        <v>0</v>
      </c>
    </row>
    <row r="3047" spans="1:4" ht="15.75" customHeight="1">
      <c r="C3047" s="33">
        <v>12</v>
      </c>
      <c r="D3047" s="48">
        <f>'COG-M'!P2888</f>
        <v>0</v>
      </c>
    </row>
    <row r="3048" spans="1:4" ht="15.75" customHeight="1">
      <c r="C3048" s="33">
        <v>13</v>
      </c>
      <c r="D3048" s="48">
        <f>'COG-M'!P2889</f>
        <v>0</v>
      </c>
    </row>
    <row r="3049" spans="1:4" ht="15.75" customHeight="1">
      <c r="C3049" s="33">
        <v>14</v>
      </c>
      <c r="D3049" s="48">
        <f>'COG-M'!P2890</f>
        <v>0</v>
      </c>
    </row>
    <row r="3050" spans="1:4" ht="15.75" customHeight="1">
      <c r="C3050" s="33">
        <v>15</v>
      </c>
      <c r="D3050" s="48">
        <f>'COG-M'!P2891</f>
        <v>0</v>
      </c>
    </row>
    <row r="3051" spans="1:4" ht="15.75" customHeight="1">
      <c r="C3051" s="33">
        <v>16</v>
      </c>
      <c r="D3051" s="48">
        <f>'COG-M'!P2892</f>
        <v>0</v>
      </c>
    </row>
    <row r="3052" spans="1:4" ht="15.75" customHeight="1">
      <c r="C3052" s="33">
        <v>17</v>
      </c>
      <c r="D3052" s="48">
        <f>'COG-M'!P2893</f>
        <v>0</v>
      </c>
    </row>
    <row r="3053" spans="1:4" ht="15.75" customHeight="1">
      <c r="C3053" s="33">
        <v>25</v>
      </c>
      <c r="D3053" s="48">
        <f>'COG-M'!P2894</f>
        <v>0</v>
      </c>
    </row>
    <row r="3054" spans="1:4" ht="15.75" customHeight="1">
      <c r="C3054" s="33">
        <v>26</v>
      </c>
      <c r="D3054" s="48">
        <f>'COG-M'!P2895</f>
        <v>0</v>
      </c>
    </row>
    <row r="3055" spans="1:4" ht="15.75" customHeight="1">
      <c r="C3055" s="33">
        <v>27</v>
      </c>
      <c r="D3055" s="48">
        <f>'COG-M'!P2896</f>
        <v>0</v>
      </c>
    </row>
    <row r="3056" spans="1:4" ht="15.75" customHeight="1">
      <c r="A3056" s="33">
        <v>853</v>
      </c>
      <c r="B3056" s="33" t="s">
        <v>1826</v>
      </c>
      <c r="C3056" s="33">
        <v>11</v>
      </c>
      <c r="D3056" s="48">
        <f>'COG-M'!P2897</f>
        <v>0</v>
      </c>
    </row>
    <row r="3057" spans="1:4" ht="15.75" customHeight="1">
      <c r="C3057" s="33">
        <v>12</v>
      </c>
      <c r="D3057" s="48">
        <f>'COG-M'!P2898</f>
        <v>0</v>
      </c>
    </row>
    <row r="3058" spans="1:4" ht="15.75" customHeight="1">
      <c r="C3058" s="33">
        <v>13</v>
      </c>
      <c r="D3058" s="48">
        <f>'COG-M'!P2899</f>
        <v>0</v>
      </c>
    </row>
    <row r="3059" spans="1:4" ht="15.75" customHeight="1">
      <c r="C3059" s="33">
        <v>14</v>
      </c>
      <c r="D3059" s="48">
        <f>'COG-M'!P2900</f>
        <v>0</v>
      </c>
    </row>
    <row r="3060" spans="1:4" ht="15.75" customHeight="1">
      <c r="C3060" s="33">
        <v>15</v>
      </c>
      <c r="D3060" s="48">
        <f>'COG-M'!P2901</f>
        <v>0</v>
      </c>
    </row>
    <row r="3061" spans="1:4" ht="15.75" customHeight="1">
      <c r="C3061" s="33">
        <v>16</v>
      </c>
      <c r="D3061" s="48">
        <f>'COG-M'!P2902</f>
        <v>0</v>
      </c>
    </row>
    <row r="3062" spans="1:4" ht="15.75" customHeight="1">
      <c r="C3062" s="33">
        <v>17</v>
      </c>
      <c r="D3062" s="48">
        <f>'COG-M'!P2903</f>
        <v>0</v>
      </c>
    </row>
    <row r="3063" spans="1:4" ht="15.75" customHeight="1">
      <c r="C3063" s="33">
        <v>25</v>
      </c>
      <c r="D3063" s="48">
        <f>'COG-M'!P2904</f>
        <v>0</v>
      </c>
    </row>
    <row r="3064" spans="1:4" ht="15.75" customHeight="1">
      <c r="C3064" s="33">
        <v>26</v>
      </c>
      <c r="D3064" s="48">
        <f>'COG-M'!P2905</f>
        <v>0</v>
      </c>
    </row>
    <row r="3065" spans="1:4" ht="15.75" customHeight="1">
      <c r="C3065" s="33">
        <v>27</v>
      </c>
      <c r="D3065" s="48">
        <f>'COG-M'!P2906</f>
        <v>0</v>
      </c>
    </row>
    <row r="3066" spans="1:4" ht="15.75" customHeight="1">
      <c r="A3066" s="33">
        <v>9000</v>
      </c>
      <c r="B3066" s="33" t="s">
        <v>1827</v>
      </c>
      <c r="D3066" s="48">
        <f>'COG-M'!P2907</f>
        <v>0</v>
      </c>
    </row>
    <row r="3067" spans="1:4" ht="15.75" customHeight="1">
      <c r="A3067" s="33">
        <v>9100</v>
      </c>
      <c r="B3067" s="33" t="s">
        <v>1828</v>
      </c>
      <c r="D3067" s="48">
        <f>'COG-M'!P2908</f>
        <v>0</v>
      </c>
    </row>
    <row r="3068" spans="1:4" ht="15.75" customHeight="1">
      <c r="A3068" s="33">
        <v>911</v>
      </c>
      <c r="B3068" s="33" t="s">
        <v>1829</v>
      </c>
      <c r="C3068" s="33">
        <v>11</v>
      </c>
      <c r="D3068" s="48">
        <f>'COG-M'!P2909</f>
        <v>0</v>
      </c>
    </row>
    <row r="3069" spans="1:4" ht="15.75" customHeight="1">
      <c r="C3069" s="33">
        <v>12</v>
      </c>
      <c r="D3069" s="48">
        <f>'COG-M'!P2910</f>
        <v>0</v>
      </c>
    </row>
    <row r="3070" spans="1:4" ht="15.75" customHeight="1">
      <c r="C3070" s="33">
        <v>13</v>
      </c>
      <c r="D3070" s="48">
        <f>'COG-M'!P2911</f>
        <v>0</v>
      </c>
    </row>
    <row r="3071" spans="1:4" ht="15.75" customHeight="1">
      <c r="C3071" s="33">
        <v>14</v>
      </c>
      <c r="D3071" s="48">
        <f>'COG-M'!P2912</f>
        <v>0</v>
      </c>
    </row>
    <row r="3072" spans="1:4" ht="15.75" customHeight="1">
      <c r="C3072" s="33">
        <v>15</v>
      </c>
      <c r="D3072" s="48">
        <f>'COG-M'!P2913</f>
        <v>0</v>
      </c>
    </row>
    <row r="3073" spans="1:4" ht="15.75" customHeight="1">
      <c r="C3073" s="33">
        <v>16</v>
      </c>
      <c r="D3073" s="48">
        <f>'COG-M'!P2914</f>
        <v>0</v>
      </c>
    </row>
    <row r="3074" spans="1:4" ht="15.75" customHeight="1">
      <c r="C3074" s="33">
        <v>17</v>
      </c>
      <c r="D3074" s="48">
        <f>'COG-M'!P2915</f>
        <v>0</v>
      </c>
    </row>
    <row r="3075" spans="1:4" ht="15.75" customHeight="1">
      <c r="C3075" s="33">
        <v>25</v>
      </c>
      <c r="D3075" s="48">
        <f>'COG-M'!P2916</f>
        <v>0</v>
      </c>
    </row>
    <row r="3076" spans="1:4" ht="15.75" customHeight="1">
      <c r="C3076" s="33">
        <v>26</v>
      </c>
      <c r="D3076" s="48">
        <f>'COG-M'!P2917</f>
        <v>0</v>
      </c>
    </row>
    <row r="3077" spans="1:4" ht="15.75" customHeight="1">
      <c r="C3077" s="33">
        <v>27</v>
      </c>
      <c r="D3077" s="48">
        <f>'COG-M'!P2918</f>
        <v>0</v>
      </c>
    </row>
    <row r="3078" spans="1:4" ht="15.75" customHeight="1">
      <c r="A3078" s="33">
        <v>912</v>
      </c>
      <c r="B3078" s="33" t="s">
        <v>1830</v>
      </c>
      <c r="C3078" s="33">
        <v>11</v>
      </c>
      <c r="D3078" s="48">
        <f>'COG-M'!P2919</f>
        <v>0</v>
      </c>
    </row>
    <row r="3079" spans="1:4" ht="15.75" customHeight="1">
      <c r="C3079" s="33">
        <v>12</v>
      </c>
      <c r="D3079" s="48">
        <f>'COG-M'!P2920</f>
        <v>0</v>
      </c>
    </row>
    <row r="3080" spans="1:4" ht="15.75" customHeight="1">
      <c r="C3080" s="33">
        <v>13</v>
      </c>
      <c r="D3080" s="48">
        <f>'COG-M'!P2921</f>
        <v>0</v>
      </c>
    </row>
    <row r="3081" spans="1:4" ht="15.75" customHeight="1">
      <c r="C3081" s="33">
        <v>14</v>
      </c>
      <c r="D3081" s="48">
        <f>'COG-M'!P2922</f>
        <v>0</v>
      </c>
    </row>
    <row r="3082" spans="1:4" ht="15.75" customHeight="1">
      <c r="C3082" s="33">
        <v>15</v>
      </c>
      <c r="D3082" s="48">
        <f>'COG-M'!P2923</f>
        <v>0</v>
      </c>
    </row>
    <row r="3083" spans="1:4" ht="15.75" customHeight="1">
      <c r="C3083" s="33">
        <v>16</v>
      </c>
      <c r="D3083" s="48">
        <f>'COG-M'!P2924</f>
        <v>0</v>
      </c>
    </row>
    <row r="3084" spans="1:4" ht="15.75" customHeight="1">
      <c r="C3084" s="33">
        <v>17</v>
      </c>
      <c r="D3084" s="48">
        <f>'COG-M'!P2925</f>
        <v>0</v>
      </c>
    </row>
    <row r="3085" spans="1:4" ht="15.75" customHeight="1">
      <c r="C3085" s="33">
        <v>25</v>
      </c>
      <c r="D3085" s="48">
        <f>'COG-M'!P2926</f>
        <v>0</v>
      </c>
    </row>
    <row r="3086" spans="1:4" ht="15.75" customHeight="1">
      <c r="C3086" s="33">
        <v>26</v>
      </c>
      <c r="D3086" s="48">
        <f>'COG-M'!P2927</f>
        <v>0</v>
      </c>
    </row>
    <row r="3087" spans="1:4" ht="15.75" customHeight="1">
      <c r="C3087" s="33">
        <v>27</v>
      </c>
      <c r="D3087" s="48">
        <f>'COG-M'!P2928</f>
        <v>0</v>
      </c>
    </row>
    <row r="3088" spans="1:4" ht="15.75" customHeight="1">
      <c r="A3088" s="33">
        <v>913</v>
      </c>
      <c r="B3088" s="33" t="s">
        <v>1831</v>
      </c>
      <c r="C3088" s="33">
        <v>11</v>
      </c>
      <c r="D3088" s="48">
        <f>'COG-M'!P2929</f>
        <v>0</v>
      </c>
    </row>
    <row r="3089" spans="1:4" ht="15.75" customHeight="1">
      <c r="C3089" s="33">
        <v>12</v>
      </c>
      <c r="D3089" s="48">
        <f>'COG-M'!P2930</f>
        <v>0</v>
      </c>
    </row>
    <row r="3090" spans="1:4" ht="15.75" customHeight="1">
      <c r="C3090" s="33">
        <v>13</v>
      </c>
      <c r="D3090" s="48">
        <f>'COG-M'!P2931</f>
        <v>0</v>
      </c>
    </row>
    <row r="3091" spans="1:4" ht="15.75" customHeight="1">
      <c r="C3091" s="33">
        <v>14</v>
      </c>
      <c r="D3091" s="48">
        <f>'COG-M'!P2932</f>
        <v>0</v>
      </c>
    </row>
    <row r="3092" spans="1:4" ht="15.75" customHeight="1">
      <c r="C3092" s="33">
        <v>15</v>
      </c>
      <c r="D3092" s="48">
        <f>'COG-M'!P2933</f>
        <v>0</v>
      </c>
    </row>
    <row r="3093" spans="1:4" ht="15.75" customHeight="1">
      <c r="C3093" s="33">
        <v>16</v>
      </c>
      <c r="D3093" s="48">
        <f>'COG-M'!P2934</f>
        <v>0</v>
      </c>
    </row>
    <row r="3094" spans="1:4" ht="15.75" customHeight="1">
      <c r="C3094" s="33">
        <v>17</v>
      </c>
      <c r="D3094" s="48">
        <f>'COG-M'!P2935</f>
        <v>0</v>
      </c>
    </row>
    <row r="3095" spans="1:4" ht="15.75" customHeight="1">
      <c r="C3095" s="33">
        <v>25</v>
      </c>
      <c r="D3095" s="48">
        <f>'COG-M'!P2936</f>
        <v>0</v>
      </c>
    </row>
    <row r="3096" spans="1:4" ht="15.75" customHeight="1">
      <c r="C3096" s="33">
        <v>26</v>
      </c>
      <c r="D3096" s="48">
        <f>'COG-M'!P2937</f>
        <v>0</v>
      </c>
    </row>
    <row r="3097" spans="1:4" ht="15.75" customHeight="1">
      <c r="C3097" s="33">
        <v>27</v>
      </c>
      <c r="D3097" s="48">
        <f>'COG-M'!P2938</f>
        <v>0</v>
      </c>
    </row>
    <row r="3098" spans="1:4" ht="15.75" customHeight="1">
      <c r="A3098" s="33">
        <v>914</v>
      </c>
      <c r="B3098" s="33" t="s">
        <v>1832</v>
      </c>
      <c r="D3098" s="48">
        <f>'COG-M'!P2939</f>
        <v>0</v>
      </c>
    </row>
    <row r="3099" spans="1:4" ht="15.75" customHeight="1">
      <c r="A3099" s="33">
        <v>915</v>
      </c>
      <c r="B3099" s="33" t="s">
        <v>1833</v>
      </c>
      <c r="D3099" s="48">
        <f>'COG-M'!P2940</f>
        <v>0</v>
      </c>
    </row>
    <row r="3100" spans="1:4" ht="15.75" customHeight="1">
      <c r="A3100" s="33">
        <v>916</v>
      </c>
      <c r="B3100" s="33" t="s">
        <v>1834</v>
      </c>
      <c r="D3100" s="48">
        <f>'COG-M'!P2941</f>
        <v>0</v>
      </c>
    </row>
    <row r="3101" spans="1:4" ht="15.75" customHeight="1">
      <c r="A3101" s="33">
        <v>917</v>
      </c>
      <c r="B3101" s="33" t="s">
        <v>1835</v>
      </c>
      <c r="D3101" s="48">
        <f>'COG-M'!P2942</f>
        <v>0</v>
      </c>
    </row>
    <row r="3102" spans="1:4" ht="15.75" customHeight="1">
      <c r="A3102" s="33">
        <v>918</v>
      </c>
      <c r="B3102" s="33" t="s">
        <v>1836</v>
      </c>
      <c r="D3102" s="48">
        <f>'COG-M'!P2943</f>
        <v>0</v>
      </c>
    </row>
    <row r="3103" spans="1:4" ht="15.75" customHeight="1">
      <c r="A3103" s="33">
        <v>9200</v>
      </c>
      <c r="B3103" s="33" t="s">
        <v>1837</v>
      </c>
      <c r="D3103" s="48">
        <f>'COG-M'!P2944</f>
        <v>0</v>
      </c>
    </row>
    <row r="3104" spans="1:4" ht="15.75" customHeight="1">
      <c r="A3104" s="33">
        <v>921</v>
      </c>
      <c r="B3104" s="33" t="s">
        <v>1838</v>
      </c>
      <c r="C3104" s="33">
        <v>11</v>
      </c>
      <c r="D3104" s="48">
        <f>'COG-M'!P2945</f>
        <v>0</v>
      </c>
    </row>
    <row r="3105" spans="1:4" ht="15.75" customHeight="1">
      <c r="C3105" s="33">
        <v>12</v>
      </c>
      <c r="D3105" s="48">
        <f>'COG-M'!P2946</f>
        <v>0</v>
      </c>
    </row>
    <row r="3106" spans="1:4" ht="15.75" customHeight="1">
      <c r="C3106" s="33">
        <v>13</v>
      </c>
      <c r="D3106" s="48">
        <f>'COG-M'!P2947</f>
        <v>0</v>
      </c>
    </row>
    <row r="3107" spans="1:4" ht="15.75" customHeight="1">
      <c r="C3107" s="33">
        <v>14</v>
      </c>
      <c r="D3107" s="48">
        <f>'COG-M'!P2948</f>
        <v>0</v>
      </c>
    </row>
    <row r="3108" spans="1:4" ht="15.75" customHeight="1">
      <c r="C3108" s="33">
        <v>15</v>
      </c>
      <c r="D3108" s="48">
        <f>'COG-M'!P2949</f>
        <v>0</v>
      </c>
    </row>
    <row r="3109" spans="1:4" ht="15.75" customHeight="1">
      <c r="C3109" s="33">
        <v>16</v>
      </c>
      <c r="D3109" s="48">
        <f>'COG-M'!P2950</f>
        <v>0</v>
      </c>
    </row>
    <row r="3110" spans="1:4" ht="15.75" customHeight="1">
      <c r="C3110" s="33">
        <v>17</v>
      </c>
      <c r="D3110" s="48">
        <f>'COG-M'!P2951</f>
        <v>0</v>
      </c>
    </row>
    <row r="3111" spans="1:4" ht="15.75" customHeight="1">
      <c r="C3111" s="33">
        <v>25</v>
      </c>
      <c r="D3111" s="48">
        <f>'COG-M'!P2952</f>
        <v>0</v>
      </c>
    </row>
    <row r="3112" spans="1:4" ht="15.75" customHeight="1">
      <c r="C3112" s="33">
        <v>26</v>
      </c>
      <c r="D3112" s="48">
        <f>'COG-M'!P2953</f>
        <v>0</v>
      </c>
    </row>
    <row r="3113" spans="1:4" ht="15.75" customHeight="1">
      <c r="C3113" s="33">
        <v>27</v>
      </c>
      <c r="D3113" s="48">
        <f>'COG-M'!P2954</f>
        <v>0</v>
      </c>
    </row>
    <row r="3114" spans="1:4" ht="15.75" customHeight="1">
      <c r="A3114" s="33">
        <v>922</v>
      </c>
      <c r="B3114" s="33" t="s">
        <v>1839</v>
      </c>
      <c r="C3114" s="33">
        <v>11</v>
      </c>
      <c r="D3114" s="48">
        <f>'COG-M'!P2955</f>
        <v>0</v>
      </c>
    </row>
    <row r="3115" spans="1:4" ht="15.75" customHeight="1">
      <c r="C3115" s="33">
        <v>12</v>
      </c>
      <c r="D3115" s="48">
        <f>'COG-M'!P2956</f>
        <v>0</v>
      </c>
    </row>
    <row r="3116" spans="1:4" ht="15.75" customHeight="1">
      <c r="C3116" s="33">
        <v>13</v>
      </c>
      <c r="D3116" s="48">
        <f>'COG-M'!P2957</f>
        <v>0</v>
      </c>
    </row>
    <row r="3117" spans="1:4" ht="15.75" customHeight="1">
      <c r="C3117" s="33">
        <v>14</v>
      </c>
      <c r="D3117" s="48">
        <f>'COG-M'!P2958</f>
        <v>0</v>
      </c>
    </row>
    <row r="3118" spans="1:4" ht="15.75" customHeight="1">
      <c r="C3118" s="33">
        <v>15</v>
      </c>
      <c r="D3118" s="48">
        <f>'COG-M'!P2959</f>
        <v>0</v>
      </c>
    </row>
    <row r="3119" spans="1:4" ht="15.75" customHeight="1">
      <c r="C3119" s="33">
        <v>16</v>
      </c>
      <c r="D3119" s="48">
        <f>'COG-M'!P2960</f>
        <v>0</v>
      </c>
    </row>
    <row r="3120" spans="1:4" ht="15.75" customHeight="1">
      <c r="C3120" s="33">
        <v>17</v>
      </c>
      <c r="D3120" s="48">
        <f>'COG-M'!P2961</f>
        <v>0</v>
      </c>
    </row>
    <row r="3121" spans="1:4" ht="15.75" customHeight="1">
      <c r="C3121" s="33">
        <v>25</v>
      </c>
      <c r="D3121" s="48">
        <f>'COG-M'!P2962</f>
        <v>0</v>
      </c>
    </row>
    <row r="3122" spans="1:4" ht="15.75" customHeight="1">
      <c r="C3122" s="33">
        <v>26</v>
      </c>
      <c r="D3122" s="48">
        <f>'COG-M'!P2963</f>
        <v>0</v>
      </c>
    </row>
    <row r="3123" spans="1:4" ht="15.75" customHeight="1">
      <c r="C3123" s="33">
        <v>27</v>
      </c>
      <c r="D3123" s="48">
        <f>'COG-M'!P2964</f>
        <v>0</v>
      </c>
    </row>
    <row r="3124" spans="1:4" ht="15.75" customHeight="1">
      <c r="A3124" s="33">
        <v>923</v>
      </c>
      <c r="B3124" s="33" t="s">
        <v>1840</v>
      </c>
      <c r="C3124" s="33">
        <v>11</v>
      </c>
      <c r="D3124" s="48">
        <f>'COG-M'!P2965</f>
        <v>0</v>
      </c>
    </row>
    <row r="3125" spans="1:4" ht="15.75" customHeight="1">
      <c r="C3125" s="33">
        <v>12</v>
      </c>
      <c r="D3125" s="48">
        <f>'COG-M'!P2966</f>
        <v>0</v>
      </c>
    </row>
    <row r="3126" spans="1:4" ht="15.75" customHeight="1">
      <c r="C3126" s="33">
        <v>13</v>
      </c>
      <c r="D3126" s="48">
        <f>'COG-M'!P2967</f>
        <v>0</v>
      </c>
    </row>
    <row r="3127" spans="1:4" ht="15.75" customHeight="1">
      <c r="C3127" s="33">
        <v>14</v>
      </c>
      <c r="D3127" s="48">
        <f>'COG-M'!P2968</f>
        <v>0</v>
      </c>
    </row>
    <row r="3128" spans="1:4" ht="15.75" customHeight="1">
      <c r="C3128" s="33">
        <v>15</v>
      </c>
      <c r="D3128" s="48">
        <f>'COG-M'!P2969</f>
        <v>0</v>
      </c>
    </row>
    <row r="3129" spans="1:4" ht="15.75" customHeight="1">
      <c r="C3129" s="33">
        <v>16</v>
      </c>
      <c r="D3129" s="48">
        <f>'COG-M'!P2970</f>
        <v>0</v>
      </c>
    </row>
    <row r="3130" spans="1:4" ht="15.75" customHeight="1">
      <c r="C3130" s="33">
        <v>17</v>
      </c>
      <c r="D3130" s="48">
        <f>'COG-M'!P2971</f>
        <v>0</v>
      </c>
    </row>
    <row r="3131" spans="1:4" ht="15.75" customHeight="1">
      <c r="C3131" s="33">
        <v>25</v>
      </c>
      <c r="D3131" s="48">
        <f>'COG-M'!P2972</f>
        <v>0</v>
      </c>
    </row>
    <row r="3132" spans="1:4" ht="15.75" customHeight="1">
      <c r="C3132" s="33">
        <v>26</v>
      </c>
      <c r="D3132" s="48">
        <f>'COG-M'!P2973</f>
        <v>0</v>
      </c>
    </row>
    <row r="3133" spans="1:4" ht="15.75" customHeight="1">
      <c r="C3133" s="33">
        <v>27</v>
      </c>
      <c r="D3133" s="48">
        <f>'COG-M'!P2974</f>
        <v>0</v>
      </c>
    </row>
    <row r="3134" spans="1:4" ht="15.75" customHeight="1">
      <c r="A3134" s="33">
        <v>924</v>
      </c>
      <c r="B3134" s="33" t="s">
        <v>1841</v>
      </c>
      <c r="D3134" s="48">
        <f>'COG-M'!P2975</f>
        <v>0</v>
      </c>
    </row>
    <row r="3135" spans="1:4" ht="15.75" customHeight="1">
      <c r="A3135" s="33">
        <v>925</v>
      </c>
      <c r="B3135" s="33" t="s">
        <v>1842</v>
      </c>
      <c r="D3135" s="48">
        <f>'COG-M'!P2976</f>
        <v>0</v>
      </c>
    </row>
    <row r="3136" spans="1:4" ht="15.75" customHeight="1">
      <c r="A3136" s="33">
        <v>926</v>
      </c>
      <c r="B3136" s="33" t="s">
        <v>1843</v>
      </c>
      <c r="D3136" s="48">
        <f>'COG-M'!P2977</f>
        <v>0</v>
      </c>
    </row>
    <row r="3137" spans="1:4" ht="15.75" customHeight="1">
      <c r="A3137" s="33">
        <v>927</v>
      </c>
      <c r="B3137" s="33" t="s">
        <v>1844</v>
      </c>
      <c r="D3137" s="48">
        <f>'COG-M'!P2978</f>
        <v>0</v>
      </c>
    </row>
    <row r="3138" spans="1:4" ht="15.75" customHeight="1">
      <c r="A3138" s="33">
        <v>928</v>
      </c>
      <c r="B3138" s="33" t="s">
        <v>1845</v>
      </c>
      <c r="D3138" s="48">
        <f>'COG-M'!P2979</f>
        <v>0</v>
      </c>
    </row>
    <row r="3139" spans="1:4" ht="15.75" customHeight="1">
      <c r="A3139" s="33">
        <v>9300</v>
      </c>
      <c r="B3139" s="33" t="s">
        <v>1846</v>
      </c>
      <c r="D3139" s="48">
        <f>'COG-M'!P2980</f>
        <v>0</v>
      </c>
    </row>
    <row r="3140" spans="1:4" ht="15.75" customHeight="1">
      <c r="A3140" s="33">
        <v>931</v>
      </c>
      <c r="B3140" s="33" t="s">
        <v>1847</v>
      </c>
      <c r="C3140" s="33">
        <v>11</v>
      </c>
      <c r="D3140" s="48">
        <f>'COG-M'!P2981</f>
        <v>0</v>
      </c>
    </row>
    <row r="3141" spans="1:4" ht="15.75" customHeight="1">
      <c r="C3141" s="33">
        <v>12</v>
      </c>
      <c r="D3141" s="48">
        <f>'COG-M'!P2982</f>
        <v>0</v>
      </c>
    </row>
    <row r="3142" spans="1:4" ht="15.75" customHeight="1">
      <c r="C3142" s="33">
        <v>13</v>
      </c>
      <c r="D3142" s="48">
        <f>'COG-M'!P2983</f>
        <v>0</v>
      </c>
    </row>
    <row r="3143" spans="1:4" ht="15.75" customHeight="1">
      <c r="C3143" s="33">
        <v>14</v>
      </c>
      <c r="D3143" s="48">
        <f>'COG-M'!P2984</f>
        <v>0</v>
      </c>
    </row>
    <row r="3144" spans="1:4" ht="15.75" customHeight="1">
      <c r="C3144" s="33">
        <v>15</v>
      </c>
      <c r="D3144" s="48">
        <f>'COG-M'!P2985</f>
        <v>0</v>
      </c>
    </row>
    <row r="3145" spans="1:4" ht="15.75" customHeight="1">
      <c r="C3145" s="33">
        <v>16</v>
      </c>
      <c r="D3145" s="48">
        <f>'COG-M'!P2986</f>
        <v>0</v>
      </c>
    </row>
    <row r="3146" spans="1:4" ht="15.75" customHeight="1">
      <c r="C3146" s="33">
        <v>17</v>
      </c>
      <c r="D3146" s="48">
        <f>'COG-M'!P2987</f>
        <v>0</v>
      </c>
    </row>
    <row r="3147" spans="1:4" ht="15.75" customHeight="1">
      <c r="C3147" s="33">
        <v>25</v>
      </c>
      <c r="D3147" s="48">
        <f>'COG-M'!P2988</f>
        <v>0</v>
      </c>
    </row>
    <row r="3148" spans="1:4" ht="15.75" customHeight="1">
      <c r="C3148" s="33">
        <v>26</v>
      </c>
      <c r="D3148" s="48">
        <f>'COG-M'!P2989</f>
        <v>0</v>
      </c>
    </row>
    <row r="3149" spans="1:4" ht="15.75" customHeight="1">
      <c r="C3149" s="33">
        <v>27</v>
      </c>
      <c r="D3149" s="48">
        <f>'COG-M'!P2990</f>
        <v>0</v>
      </c>
    </row>
    <row r="3150" spans="1:4" ht="15.75" customHeight="1">
      <c r="A3150" s="33">
        <v>932</v>
      </c>
      <c r="B3150" s="33" t="s">
        <v>1848</v>
      </c>
      <c r="D3150" s="48">
        <f>'COG-M'!P2991</f>
        <v>0</v>
      </c>
    </row>
    <row r="3151" spans="1:4" ht="15.75" customHeight="1">
      <c r="A3151" s="33">
        <v>9400</v>
      </c>
      <c r="B3151" s="33" t="s">
        <v>1849</v>
      </c>
      <c r="D3151" s="48">
        <f>'COG-M'!P2992</f>
        <v>0</v>
      </c>
    </row>
    <row r="3152" spans="1:4" ht="15.75" customHeight="1">
      <c r="A3152" s="33">
        <v>941</v>
      </c>
      <c r="B3152" s="33" t="s">
        <v>1850</v>
      </c>
      <c r="C3152" s="33">
        <v>11</v>
      </c>
      <c r="D3152" s="48">
        <f>'COG-M'!P2993</f>
        <v>0</v>
      </c>
    </row>
    <row r="3153" spans="1:4" ht="15.75" customHeight="1">
      <c r="C3153" s="33">
        <v>12</v>
      </c>
      <c r="D3153" s="48">
        <f>'COG-M'!P2994</f>
        <v>0</v>
      </c>
    </row>
    <row r="3154" spans="1:4" ht="15.75" customHeight="1">
      <c r="C3154" s="33">
        <v>13</v>
      </c>
      <c r="D3154" s="48">
        <f>'COG-M'!P2995</f>
        <v>0</v>
      </c>
    </row>
    <row r="3155" spans="1:4" ht="15.75" customHeight="1">
      <c r="C3155" s="33">
        <v>14</v>
      </c>
      <c r="D3155" s="48">
        <f>'COG-M'!P2996</f>
        <v>0</v>
      </c>
    </row>
    <row r="3156" spans="1:4" ht="15.75" customHeight="1">
      <c r="C3156" s="33">
        <v>15</v>
      </c>
      <c r="D3156" s="48">
        <f>'COG-M'!P2997</f>
        <v>0</v>
      </c>
    </row>
    <row r="3157" spans="1:4" ht="15.75" customHeight="1">
      <c r="C3157" s="33">
        <v>16</v>
      </c>
      <c r="D3157" s="48">
        <f>'COG-M'!P2998</f>
        <v>0</v>
      </c>
    </row>
    <row r="3158" spans="1:4" ht="15.75" customHeight="1">
      <c r="C3158" s="33">
        <v>17</v>
      </c>
      <c r="D3158" s="48">
        <f>'COG-M'!P2999</f>
        <v>0</v>
      </c>
    </row>
    <row r="3159" spans="1:4" ht="15.75" customHeight="1">
      <c r="C3159" s="33">
        <v>25</v>
      </c>
      <c r="D3159" s="48">
        <f>'COG-M'!P3000</f>
        <v>0</v>
      </c>
    </row>
    <row r="3160" spans="1:4" ht="15.75" customHeight="1">
      <c r="C3160" s="33">
        <v>26</v>
      </c>
      <c r="D3160" s="48">
        <f>'COG-M'!P3001</f>
        <v>0</v>
      </c>
    </row>
    <row r="3161" spans="1:4" ht="15.75" customHeight="1">
      <c r="C3161" s="33">
        <v>27</v>
      </c>
      <c r="D3161" s="48">
        <f>'COG-M'!P3002</f>
        <v>0</v>
      </c>
    </row>
    <row r="3162" spans="1:4" ht="15.75" customHeight="1">
      <c r="A3162" s="33">
        <v>942</v>
      </c>
      <c r="B3162" s="33" t="s">
        <v>1851</v>
      </c>
      <c r="D3162" s="48">
        <f>'COG-M'!P3003</f>
        <v>0</v>
      </c>
    </row>
    <row r="3163" spans="1:4" ht="15.75" customHeight="1">
      <c r="A3163" s="33">
        <v>9500</v>
      </c>
      <c r="B3163" s="33" t="s">
        <v>1852</v>
      </c>
      <c r="D3163" s="48">
        <f>'COG-M'!P3004</f>
        <v>0</v>
      </c>
    </row>
    <row r="3164" spans="1:4" ht="15.75" customHeight="1">
      <c r="A3164" s="33">
        <v>951</v>
      </c>
      <c r="B3164" s="33" t="s">
        <v>1853</v>
      </c>
      <c r="C3164" s="33">
        <v>11</v>
      </c>
      <c r="D3164" s="48">
        <f>'COG-M'!P3005</f>
        <v>0</v>
      </c>
    </row>
    <row r="3165" spans="1:4" ht="15.75" customHeight="1">
      <c r="C3165" s="33">
        <v>12</v>
      </c>
      <c r="D3165" s="48">
        <f>'COG-M'!P3006</f>
        <v>0</v>
      </c>
    </row>
    <row r="3166" spans="1:4" ht="15.75" customHeight="1">
      <c r="C3166" s="33">
        <v>13</v>
      </c>
      <c r="D3166" s="48">
        <f>'COG-M'!P3007</f>
        <v>0</v>
      </c>
    </row>
    <row r="3167" spans="1:4" ht="15.75" customHeight="1">
      <c r="C3167" s="33">
        <v>14</v>
      </c>
      <c r="D3167" s="48">
        <f>'COG-M'!P3008</f>
        <v>0</v>
      </c>
    </row>
    <row r="3168" spans="1:4" ht="15.75" customHeight="1">
      <c r="C3168" s="33">
        <v>15</v>
      </c>
      <c r="D3168" s="48">
        <f>'COG-M'!P3009</f>
        <v>0</v>
      </c>
    </row>
    <row r="3169" spans="1:4" ht="15.75" customHeight="1">
      <c r="C3169" s="33">
        <v>16</v>
      </c>
      <c r="D3169" s="48">
        <f>'COG-M'!P3010</f>
        <v>0</v>
      </c>
    </row>
    <row r="3170" spans="1:4" ht="15.75" customHeight="1">
      <c r="C3170" s="33">
        <v>17</v>
      </c>
      <c r="D3170" s="48">
        <f>'COG-M'!P3011</f>
        <v>0</v>
      </c>
    </row>
    <row r="3171" spans="1:4" ht="15.75" customHeight="1">
      <c r="C3171" s="33">
        <v>25</v>
      </c>
      <c r="D3171" s="48">
        <f>'COG-M'!P3012</f>
        <v>0</v>
      </c>
    </row>
    <row r="3172" spans="1:4" ht="15.75" customHeight="1">
      <c r="C3172" s="33">
        <v>26</v>
      </c>
      <c r="D3172" s="48">
        <f>'COG-M'!P3013</f>
        <v>0</v>
      </c>
    </row>
    <row r="3173" spans="1:4" ht="15.75" customHeight="1">
      <c r="C3173" s="33">
        <v>27</v>
      </c>
      <c r="D3173" s="48">
        <f>'COG-M'!P3014</f>
        <v>0</v>
      </c>
    </row>
    <row r="3174" spans="1:4" ht="15.75" customHeight="1">
      <c r="A3174" s="33">
        <v>9600</v>
      </c>
      <c r="B3174" s="33" t="s">
        <v>1854</v>
      </c>
      <c r="D3174" s="48">
        <f>'COG-M'!P3015</f>
        <v>0</v>
      </c>
    </row>
    <row r="3175" spans="1:4" ht="15.75" customHeight="1">
      <c r="A3175" s="33">
        <v>961</v>
      </c>
      <c r="B3175" s="33" t="s">
        <v>1855</v>
      </c>
      <c r="D3175" s="48">
        <f>'COG-M'!P3016</f>
        <v>0</v>
      </c>
    </row>
    <row r="3176" spans="1:4" ht="15.75" customHeight="1">
      <c r="A3176" s="33">
        <v>962</v>
      </c>
      <c r="B3176" s="33" t="s">
        <v>1856</v>
      </c>
      <c r="D3176" s="48">
        <f>'COG-M'!P3017</f>
        <v>0</v>
      </c>
    </row>
    <row r="3177" spans="1:4" ht="15.75" customHeight="1">
      <c r="A3177" s="33">
        <v>9900</v>
      </c>
      <c r="B3177" s="33" t="s">
        <v>1857</v>
      </c>
      <c r="D3177" s="48">
        <f>'COG-M'!P3018</f>
        <v>0</v>
      </c>
    </row>
    <row r="3178" spans="1:4" ht="15.75" customHeight="1">
      <c r="A3178" s="33">
        <v>991</v>
      </c>
      <c r="B3178" s="33" t="s">
        <v>1858</v>
      </c>
      <c r="C3178" s="33">
        <v>11</v>
      </c>
      <c r="D3178" s="48">
        <f>'COG-M'!P3019</f>
        <v>0</v>
      </c>
    </row>
    <row r="3179" spans="1:4" ht="15.75" customHeight="1">
      <c r="C3179" s="33">
        <v>12</v>
      </c>
      <c r="D3179" s="48">
        <f>'COG-M'!P3020</f>
        <v>0</v>
      </c>
    </row>
    <row r="3180" spans="1:4" ht="15.75" customHeight="1">
      <c r="C3180" s="33">
        <v>13</v>
      </c>
      <c r="D3180" s="48">
        <f>'COG-M'!P3021</f>
        <v>0</v>
      </c>
    </row>
    <row r="3181" spans="1:4" ht="15.75" customHeight="1">
      <c r="C3181" s="33">
        <v>14</v>
      </c>
      <c r="D3181" s="48">
        <f>'COG-M'!P3022</f>
        <v>0</v>
      </c>
    </row>
    <row r="3182" spans="1:4" ht="15.75" customHeight="1">
      <c r="C3182" s="33">
        <v>15</v>
      </c>
      <c r="D3182" s="48">
        <f>'COG-M'!P3023</f>
        <v>0</v>
      </c>
    </row>
    <row r="3183" spans="1:4" ht="15.75" customHeight="1">
      <c r="C3183" s="33">
        <v>16</v>
      </c>
      <c r="D3183" s="48">
        <f>'COG-M'!P3024</f>
        <v>0</v>
      </c>
    </row>
    <row r="3184" spans="1:4" ht="15.75" customHeight="1">
      <c r="C3184" s="33">
        <v>17</v>
      </c>
      <c r="D3184" s="48">
        <f>'COG-M'!P3025</f>
        <v>0</v>
      </c>
    </row>
    <row r="3185" spans="2:4" ht="15.75" customHeight="1">
      <c r="C3185" s="33">
        <v>25</v>
      </c>
      <c r="D3185" s="48">
        <f>'COG-M'!P3026</f>
        <v>0</v>
      </c>
    </row>
    <row r="3186" spans="2:4" ht="15.75" customHeight="1">
      <c r="C3186" s="33">
        <v>26</v>
      </c>
      <c r="D3186" s="48">
        <f>'COG-M'!P3027</f>
        <v>0</v>
      </c>
    </row>
    <row r="3187" spans="2:4" ht="15.75" customHeight="1">
      <c r="C3187" s="33">
        <v>27</v>
      </c>
      <c r="D3187" s="48">
        <f>'COG-M'!P3028</f>
        <v>0</v>
      </c>
    </row>
    <row r="3188" spans="2:4" ht="15.75" customHeight="1">
      <c r="B3188" s="33" t="s">
        <v>1859</v>
      </c>
      <c r="D3188" s="48">
        <f>'COG-M'!P3029</f>
        <v>49128589.679999992</v>
      </c>
    </row>
    <row r="3189" spans="2:4" ht="15.75" customHeight="1">
      <c r="B3189" s="33">
        <v>1</v>
      </c>
      <c r="C3189" s="33" t="s">
        <v>1860</v>
      </c>
      <c r="D3189" s="48">
        <f>CF!C3</f>
        <v>0</v>
      </c>
    </row>
    <row r="3190" spans="2:4" ht="15.75" customHeight="1">
      <c r="B3190" s="33">
        <v>11</v>
      </c>
      <c r="C3190" s="33" t="s">
        <v>1861</v>
      </c>
      <c r="D3190" s="48">
        <f>CF!C4</f>
        <v>0</v>
      </c>
    </row>
    <row r="3191" spans="2:4" ht="15.75" customHeight="1">
      <c r="B3191" s="33">
        <v>111</v>
      </c>
      <c r="C3191" s="33" t="s">
        <v>1862</v>
      </c>
      <c r="D3191" s="48">
        <f>CF!C5</f>
        <v>0</v>
      </c>
    </row>
    <row r="3192" spans="2:4" ht="15.75" customHeight="1">
      <c r="B3192" s="33">
        <v>112</v>
      </c>
      <c r="C3192" s="33" t="s">
        <v>1863</v>
      </c>
      <c r="D3192" s="48">
        <f>CF!C6</f>
        <v>0</v>
      </c>
    </row>
    <row r="3193" spans="2:4" ht="15.75" customHeight="1">
      <c r="B3193" s="33">
        <v>12</v>
      </c>
      <c r="C3193" s="33" t="s">
        <v>1864</v>
      </c>
      <c r="D3193" s="48">
        <f>CF!C7</f>
        <v>0</v>
      </c>
    </row>
    <row r="3194" spans="2:4" ht="15.75" customHeight="1">
      <c r="B3194" s="33">
        <v>121</v>
      </c>
      <c r="C3194" s="33" t="s">
        <v>1865</v>
      </c>
      <c r="D3194" s="48">
        <f>CF!C8</f>
        <v>0</v>
      </c>
    </row>
    <row r="3195" spans="2:4" ht="15.75" customHeight="1">
      <c r="B3195" s="33">
        <v>122</v>
      </c>
      <c r="C3195" s="33" t="s">
        <v>1866</v>
      </c>
      <c r="D3195" s="48">
        <f>CF!C9</f>
        <v>0</v>
      </c>
    </row>
    <row r="3196" spans="2:4" ht="15.75" customHeight="1">
      <c r="B3196" s="33">
        <v>123</v>
      </c>
      <c r="C3196" s="33" t="s">
        <v>1867</v>
      </c>
      <c r="D3196" s="48">
        <f>CF!C10</f>
        <v>0</v>
      </c>
    </row>
    <row r="3197" spans="2:4" ht="15.75" customHeight="1">
      <c r="B3197" s="33">
        <v>124</v>
      </c>
      <c r="C3197" s="33" t="s">
        <v>1868</v>
      </c>
      <c r="D3197" s="48">
        <f>CF!C11</f>
        <v>0</v>
      </c>
    </row>
    <row r="3198" spans="2:4" ht="15.75" customHeight="1">
      <c r="B3198" s="33">
        <v>13</v>
      </c>
      <c r="C3198" s="33" t="s">
        <v>1869</v>
      </c>
      <c r="D3198" s="48">
        <f>CF!C12</f>
        <v>0</v>
      </c>
    </row>
    <row r="3199" spans="2:4" ht="15.75" customHeight="1">
      <c r="B3199" s="33">
        <v>131</v>
      </c>
      <c r="C3199" s="33" t="s">
        <v>1870</v>
      </c>
      <c r="D3199" s="48">
        <f>CF!C13</f>
        <v>0</v>
      </c>
    </row>
    <row r="3200" spans="2:4" ht="15.75" customHeight="1">
      <c r="B3200" s="33">
        <v>132</v>
      </c>
      <c r="C3200" s="33" t="s">
        <v>1871</v>
      </c>
      <c r="D3200" s="48">
        <f>CF!C14</f>
        <v>0</v>
      </c>
    </row>
    <row r="3201" spans="2:4" ht="15.75" customHeight="1">
      <c r="B3201" s="33">
        <v>133</v>
      </c>
      <c r="C3201" s="33" t="s">
        <v>1872</v>
      </c>
      <c r="D3201" s="48">
        <f>CF!C15</f>
        <v>0</v>
      </c>
    </row>
    <row r="3202" spans="2:4" ht="15.75" customHeight="1">
      <c r="B3202" s="33">
        <v>134</v>
      </c>
      <c r="C3202" s="33" t="s">
        <v>1873</v>
      </c>
      <c r="D3202" s="48">
        <f>CF!C16</f>
        <v>0</v>
      </c>
    </row>
    <row r="3203" spans="2:4" ht="15.75" customHeight="1">
      <c r="B3203" s="33">
        <v>135</v>
      </c>
      <c r="C3203" s="33" t="s">
        <v>1874</v>
      </c>
      <c r="D3203" s="48">
        <f>CF!C17</f>
        <v>0</v>
      </c>
    </row>
    <row r="3204" spans="2:4" ht="15.75" customHeight="1">
      <c r="B3204" s="33">
        <v>136</v>
      </c>
      <c r="C3204" s="33" t="s">
        <v>1875</v>
      </c>
      <c r="D3204" s="48">
        <f>CF!C18</f>
        <v>0</v>
      </c>
    </row>
    <row r="3205" spans="2:4" ht="15.75" customHeight="1">
      <c r="B3205" s="33">
        <v>137</v>
      </c>
      <c r="C3205" s="33" t="s">
        <v>1876</v>
      </c>
      <c r="D3205" s="48">
        <f>CF!C19</f>
        <v>0</v>
      </c>
    </row>
    <row r="3206" spans="2:4" ht="15.75" customHeight="1">
      <c r="B3206" s="33">
        <v>138</v>
      </c>
      <c r="C3206" s="33" t="s">
        <v>450</v>
      </c>
      <c r="D3206" s="48">
        <f>CF!C20</f>
        <v>0</v>
      </c>
    </row>
    <row r="3207" spans="2:4" ht="15.75" customHeight="1">
      <c r="B3207" s="33">
        <v>139</v>
      </c>
      <c r="C3207" s="33" t="s">
        <v>1877</v>
      </c>
      <c r="D3207" s="48">
        <f>CF!C21</f>
        <v>0</v>
      </c>
    </row>
    <row r="3208" spans="2:4" ht="15.75" customHeight="1">
      <c r="B3208" s="33">
        <v>14</v>
      </c>
      <c r="C3208" s="33" t="s">
        <v>1878</v>
      </c>
      <c r="D3208" s="48">
        <f>CF!C22</f>
        <v>0</v>
      </c>
    </row>
    <row r="3209" spans="2:4" ht="15.75" customHeight="1">
      <c r="B3209" s="33">
        <v>141</v>
      </c>
      <c r="C3209" s="33" t="s">
        <v>1879</v>
      </c>
      <c r="D3209" s="48">
        <f>CF!C23</f>
        <v>0</v>
      </c>
    </row>
    <row r="3210" spans="2:4" ht="15.75" customHeight="1">
      <c r="B3210" s="33">
        <v>15</v>
      </c>
      <c r="C3210" s="33" t="s">
        <v>1880</v>
      </c>
      <c r="D3210" s="48">
        <f>CF!C24</f>
        <v>0</v>
      </c>
    </row>
    <row r="3211" spans="2:4" ht="15.75" customHeight="1">
      <c r="B3211" s="33">
        <v>151</v>
      </c>
      <c r="C3211" s="33" t="s">
        <v>1881</v>
      </c>
      <c r="D3211" s="48">
        <f>CF!C25</f>
        <v>0</v>
      </c>
    </row>
    <row r="3212" spans="2:4" ht="15.75" customHeight="1">
      <c r="B3212" s="33">
        <v>152</v>
      </c>
      <c r="C3212" s="33" t="s">
        <v>1882</v>
      </c>
      <c r="D3212" s="48">
        <f>CF!C26</f>
        <v>0</v>
      </c>
    </row>
    <row r="3213" spans="2:4" ht="15.75" customHeight="1">
      <c r="B3213" s="33">
        <v>16</v>
      </c>
      <c r="C3213" s="33" t="s">
        <v>1883</v>
      </c>
      <c r="D3213" s="48">
        <f>CF!C27</f>
        <v>0</v>
      </c>
    </row>
    <row r="3214" spans="2:4" ht="15.75" customHeight="1">
      <c r="B3214" s="33">
        <v>161</v>
      </c>
      <c r="C3214" s="33" t="s">
        <v>1884</v>
      </c>
      <c r="D3214" s="48">
        <f>CF!C28</f>
        <v>0</v>
      </c>
    </row>
    <row r="3215" spans="2:4" ht="15.75" customHeight="1">
      <c r="B3215" s="33">
        <v>162</v>
      </c>
      <c r="C3215" s="33" t="s">
        <v>1885</v>
      </c>
      <c r="D3215" s="48">
        <f>CF!C29</f>
        <v>0</v>
      </c>
    </row>
    <row r="3216" spans="2:4" ht="15.75" customHeight="1">
      <c r="B3216" s="33">
        <v>163</v>
      </c>
      <c r="C3216" s="33" t="s">
        <v>1886</v>
      </c>
      <c r="D3216" s="48">
        <f>CF!C30</f>
        <v>0</v>
      </c>
    </row>
    <row r="3217" spans="2:4" ht="15.75" customHeight="1">
      <c r="B3217" s="33">
        <v>17</v>
      </c>
      <c r="C3217" s="33" t="s">
        <v>1887</v>
      </c>
      <c r="D3217" s="48">
        <f>CF!C31</f>
        <v>0</v>
      </c>
    </row>
    <row r="3218" spans="2:4" ht="15.75" customHeight="1">
      <c r="B3218" s="33">
        <v>171</v>
      </c>
      <c r="C3218" s="33" t="s">
        <v>1888</v>
      </c>
      <c r="D3218" s="48">
        <f>CF!C32</f>
        <v>0</v>
      </c>
    </row>
    <row r="3219" spans="2:4" ht="15.75" customHeight="1">
      <c r="B3219" s="33">
        <v>172</v>
      </c>
      <c r="C3219" s="33" t="s">
        <v>1889</v>
      </c>
      <c r="D3219" s="48">
        <f>CF!C33</f>
        <v>0</v>
      </c>
    </row>
    <row r="3220" spans="2:4" ht="15.75" customHeight="1">
      <c r="B3220" s="33">
        <v>173</v>
      </c>
      <c r="C3220" s="33" t="s">
        <v>1890</v>
      </c>
      <c r="D3220" s="48">
        <f>CF!C34</f>
        <v>0</v>
      </c>
    </row>
    <row r="3221" spans="2:4" ht="15.75" customHeight="1">
      <c r="B3221" s="33">
        <v>174</v>
      </c>
      <c r="C3221" s="33" t="s">
        <v>1891</v>
      </c>
      <c r="D3221" s="48">
        <f>CF!C35</f>
        <v>0</v>
      </c>
    </row>
    <row r="3222" spans="2:4" ht="15.75" customHeight="1">
      <c r="B3222" s="33">
        <v>18</v>
      </c>
      <c r="C3222" s="33" t="s">
        <v>1615</v>
      </c>
      <c r="D3222" s="48">
        <f>CF!C36</f>
        <v>0</v>
      </c>
    </row>
    <row r="3223" spans="2:4" ht="15.75" customHeight="1">
      <c r="B3223" s="33">
        <v>181</v>
      </c>
      <c r="C3223" s="33" t="s">
        <v>1892</v>
      </c>
      <c r="D3223" s="48">
        <f>CF!C37</f>
        <v>0</v>
      </c>
    </row>
    <row r="3224" spans="2:4" ht="15.75" customHeight="1">
      <c r="B3224" s="33">
        <v>182</v>
      </c>
      <c r="C3224" s="33" t="s">
        <v>1893</v>
      </c>
      <c r="D3224" s="48">
        <f>CF!C38</f>
        <v>0</v>
      </c>
    </row>
    <row r="3225" spans="2:4" ht="15.75" customHeight="1">
      <c r="B3225" s="33">
        <v>183</v>
      </c>
      <c r="C3225" s="33" t="s">
        <v>1894</v>
      </c>
      <c r="D3225" s="48">
        <f>CF!C39</f>
        <v>0</v>
      </c>
    </row>
    <row r="3226" spans="2:4" ht="15.75" customHeight="1">
      <c r="B3226" s="33">
        <v>184</v>
      </c>
      <c r="C3226" s="33" t="s">
        <v>1895</v>
      </c>
      <c r="D3226" s="48">
        <f>CF!C40</f>
        <v>0</v>
      </c>
    </row>
    <row r="3227" spans="2:4" ht="15.75" customHeight="1">
      <c r="B3227" s="33">
        <v>185</v>
      </c>
      <c r="C3227" s="33" t="s">
        <v>1877</v>
      </c>
      <c r="D3227" s="48">
        <f>CF!C41</f>
        <v>0</v>
      </c>
    </row>
    <row r="3228" spans="2:4" ht="15.75" customHeight="1">
      <c r="B3228" s="33">
        <v>2</v>
      </c>
      <c r="C3228" s="33" t="s">
        <v>1896</v>
      </c>
      <c r="D3228" s="48">
        <f>CF!C42</f>
        <v>0</v>
      </c>
    </row>
    <row r="3229" spans="2:4" ht="15.75" customHeight="1">
      <c r="B3229" s="33">
        <v>21</v>
      </c>
      <c r="C3229" s="33" t="s">
        <v>1897</v>
      </c>
      <c r="D3229" s="48">
        <f>CF!C43</f>
        <v>0</v>
      </c>
    </row>
    <row r="3230" spans="2:4" ht="15.75" customHeight="1">
      <c r="B3230" s="33">
        <v>211</v>
      </c>
      <c r="C3230" s="33" t="s">
        <v>1898</v>
      </c>
      <c r="D3230" s="48">
        <f>CF!C44</f>
        <v>0</v>
      </c>
    </row>
    <row r="3231" spans="2:4" ht="15.75" customHeight="1">
      <c r="B3231" s="33">
        <v>212</v>
      </c>
      <c r="C3231" s="33" t="s">
        <v>1899</v>
      </c>
      <c r="D3231" s="48">
        <f>CF!C45</f>
        <v>0</v>
      </c>
    </row>
    <row r="3232" spans="2:4" ht="15.75" customHeight="1">
      <c r="B3232" s="33">
        <v>213</v>
      </c>
      <c r="C3232" s="33" t="s">
        <v>1900</v>
      </c>
      <c r="D3232" s="48">
        <f>CF!C46</f>
        <v>0</v>
      </c>
    </row>
    <row r="3233" spans="2:4" ht="15.75" customHeight="1">
      <c r="B3233" s="33">
        <v>214</v>
      </c>
      <c r="C3233" s="33" t="s">
        <v>1901</v>
      </c>
      <c r="D3233" s="48">
        <f>CF!C47</f>
        <v>0</v>
      </c>
    </row>
    <row r="3234" spans="2:4" ht="15.75" customHeight="1">
      <c r="B3234" s="33">
        <v>215</v>
      </c>
      <c r="C3234" s="33" t="s">
        <v>1902</v>
      </c>
      <c r="D3234" s="48">
        <f>CF!C48</f>
        <v>0</v>
      </c>
    </row>
    <row r="3235" spans="2:4" ht="15.75" customHeight="1">
      <c r="B3235" s="33">
        <v>216</v>
      </c>
      <c r="C3235" s="33" t="s">
        <v>1903</v>
      </c>
      <c r="D3235" s="48">
        <f>CF!C49</f>
        <v>0</v>
      </c>
    </row>
    <row r="3236" spans="2:4" ht="15.75" customHeight="1">
      <c r="B3236" s="33">
        <v>22</v>
      </c>
      <c r="C3236" s="33" t="s">
        <v>1904</v>
      </c>
      <c r="D3236" s="48">
        <f>CF!C50</f>
        <v>0</v>
      </c>
    </row>
    <row r="3237" spans="2:4" ht="15.75" customHeight="1">
      <c r="B3237" s="33">
        <v>221</v>
      </c>
      <c r="C3237" s="33" t="s">
        <v>1905</v>
      </c>
      <c r="D3237" s="48">
        <f>CF!C51</f>
        <v>0</v>
      </c>
    </row>
    <row r="3238" spans="2:4" ht="15.75" customHeight="1">
      <c r="B3238" s="33">
        <v>222</v>
      </c>
      <c r="C3238" s="33" t="s">
        <v>1906</v>
      </c>
      <c r="D3238" s="48">
        <f>CF!C52</f>
        <v>0</v>
      </c>
    </row>
    <row r="3239" spans="2:4" ht="15.75" customHeight="1">
      <c r="B3239" s="33">
        <v>223</v>
      </c>
      <c r="C3239" s="33" t="s">
        <v>1907</v>
      </c>
      <c r="D3239" s="48">
        <f>CF!C53</f>
        <v>0</v>
      </c>
    </row>
    <row r="3240" spans="2:4" ht="15.75" customHeight="1">
      <c r="B3240" s="33">
        <v>224</v>
      </c>
      <c r="C3240" s="33" t="s">
        <v>1908</v>
      </c>
      <c r="D3240" s="48">
        <f>CF!C54</f>
        <v>0</v>
      </c>
    </row>
    <row r="3241" spans="2:4" ht="15.75" customHeight="1">
      <c r="B3241" s="33">
        <v>225</v>
      </c>
      <c r="C3241" s="33" t="s">
        <v>1909</v>
      </c>
      <c r="D3241" s="48">
        <f>CF!C55</f>
        <v>0</v>
      </c>
    </row>
    <row r="3242" spans="2:4" ht="15.75" customHeight="1">
      <c r="B3242" s="33">
        <v>226</v>
      </c>
      <c r="C3242" s="33" t="s">
        <v>1910</v>
      </c>
      <c r="D3242" s="48">
        <f>CF!C56</f>
        <v>0</v>
      </c>
    </row>
    <row r="3243" spans="2:4" ht="15.75" customHeight="1">
      <c r="B3243" s="33">
        <v>227</v>
      </c>
      <c r="C3243" s="33" t="s">
        <v>1911</v>
      </c>
      <c r="D3243" s="48">
        <f>CF!C57</f>
        <v>0</v>
      </c>
    </row>
    <row r="3244" spans="2:4" ht="15.75" customHeight="1">
      <c r="B3244" s="33">
        <v>23</v>
      </c>
      <c r="C3244" s="33" t="s">
        <v>1912</v>
      </c>
      <c r="D3244" s="48">
        <f>CF!C58</f>
        <v>0</v>
      </c>
    </row>
    <row r="3245" spans="2:4" ht="15.75" customHeight="1">
      <c r="B3245" s="33">
        <v>231</v>
      </c>
      <c r="C3245" s="33" t="s">
        <v>1913</v>
      </c>
      <c r="D3245" s="48">
        <f>CF!C59</f>
        <v>0</v>
      </c>
    </row>
    <row r="3246" spans="2:4" ht="15.75" customHeight="1">
      <c r="B3246" s="33">
        <v>232</v>
      </c>
      <c r="C3246" s="33" t="s">
        <v>1914</v>
      </c>
      <c r="D3246" s="48">
        <f>CF!C60</f>
        <v>0</v>
      </c>
    </row>
    <row r="3247" spans="2:4" ht="15.75" customHeight="1">
      <c r="B3247" s="33">
        <v>233</v>
      </c>
      <c r="C3247" s="33" t="s">
        <v>1915</v>
      </c>
      <c r="D3247" s="48">
        <f>CF!C61</f>
        <v>0</v>
      </c>
    </row>
    <row r="3248" spans="2:4" ht="15.75" customHeight="1">
      <c r="B3248" s="33">
        <v>234</v>
      </c>
      <c r="C3248" s="33" t="s">
        <v>1916</v>
      </c>
      <c r="D3248" s="48">
        <f>CF!C62</f>
        <v>0</v>
      </c>
    </row>
    <row r="3249" spans="2:4" ht="15.75" customHeight="1">
      <c r="B3249" s="33">
        <v>235</v>
      </c>
      <c r="C3249" s="33" t="s">
        <v>1917</v>
      </c>
      <c r="D3249" s="48">
        <f>CF!C63</f>
        <v>0</v>
      </c>
    </row>
    <row r="3250" spans="2:4" ht="15.75" customHeight="1">
      <c r="B3250" s="33">
        <v>24</v>
      </c>
      <c r="C3250" s="33" t="s">
        <v>1918</v>
      </c>
      <c r="D3250" s="48">
        <f>CF!C64</f>
        <v>0</v>
      </c>
    </row>
    <row r="3251" spans="2:4" ht="15.75" customHeight="1">
      <c r="B3251" s="33">
        <v>241</v>
      </c>
      <c r="C3251" s="33" t="s">
        <v>1919</v>
      </c>
      <c r="D3251" s="48">
        <f>CF!C65</f>
        <v>0</v>
      </c>
    </row>
    <row r="3252" spans="2:4" ht="15.75" customHeight="1">
      <c r="B3252" s="33">
        <v>242</v>
      </c>
      <c r="C3252" s="33" t="s">
        <v>452</v>
      </c>
      <c r="D3252" s="48">
        <f>CF!C66</f>
        <v>0</v>
      </c>
    </row>
    <row r="3253" spans="2:4" ht="15.75" customHeight="1">
      <c r="B3253" s="33">
        <v>243</v>
      </c>
      <c r="C3253" s="33" t="s">
        <v>1920</v>
      </c>
      <c r="D3253" s="48">
        <f>CF!C67</f>
        <v>0</v>
      </c>
    </row>
    <row r="3254" spans="2:4" ht="15.75" customHeight="1">
      <c r="B3254" s="33">
        <v>244</v>
      </c>
      <c r="C3254" s="33" t="s">
        <v>1921</v>
      </c>
      <c r="D3254" s="48">
        <f>CF!C68</f>
        <v>0</v>
      </c>
    </row>
    <row r="3255" spans="2:4" ht="15.75" customHeight="1">
      <c r="B3255" s="33">
        <v>25</v>
      </c>
      <c r="C3255" s="33" t="s">
        <v>1922</v>
      </c>
      <c r="D3255" s="48">
        <f>CF!C69</f>
        <v>0</v>
      </c>
    </row>
    <row r="3256" spans="2:4" ht="15.75" customHeight="1">
      <c r="B3256" s="33">
        <v>251</v>
      </c>
      <c r="C3256" s="33" t="s">
        <v>1923</v>
      </c>
      <c r="D3256" s="48">
        <f>CF!C70</f>
        <v>0</v>
      </c>
    </row>
    <row r="3257" spans="2:4" ht="15.75" customHeight="1">
      <c r="B3257" s="33">
        <v>252</v>
      </c>
      <c r="C3257" s="33" t="s">
        <v>1924</v>
      </c>
      <c r="D3257" s="48">
        <f>CF!C71</f>
        <v>0</v>
      </c>
    </row>
    <row r="3258" spans="2:4" ht="15.75" customHeight="1">
      <c r="B3258" s="33">
        <v>253</v>
      </c>
      <c r="C3258" s="33" t="s">
        <v>1925</v>
      </c>
      <c r="D3258" s="48">
        <f>CF!C72</f>
        <v>0</v>
      </c>
    </row>
    <row r="3259" spans="2:4" ht="15.75" customHeight="1">
      <c r="B3259" s="33">
        <v>254</v>
      </c>
      <c r="C3259" s="33" t="s">
        <v>1926</v>
      </c>
      <c r="D3259" s="48">
        <f>CF!C73</f>
        <v>0</v>
      </c>
    </row>
    <row r="3260" spans="2:4" ht="15.75" customHeight="1">
      <c r="B3260" s="33">
        <v>255</v>
      </c>
      <c r="C3260" s="33" t="s">
        <v>1927</v>
      </c>
      <c r="D3260" s="48">
        <f>CF!C74</f>
        <v>0</v>
      </c>
    </row>
    <row r="3261" spans="2:4" ht="15.75" customHeight="1">
      <c r="B3261" s="33">
        <v>256</v>
      </c>
      <c r="C3261" s="33" t="s">
        <v>1928</v>
      </c>
      <c r="D3261" s="48">
        <f>CF!C75</f>
        <v>0</v>
      </c>
    </row>
    <row r="3262" spans="2:4" ht="15.75" customHeight="1">
      <c r="B3262" s="33">
        <v>26</v>
      </c>
      <c r="C3262" s="33" t="s">
        <v>1929</v>
      </c>
      <c r="D3262" s="48">
        <f>CF!C76</f>
        <v>0</v>
      </c>
    </row>
    <row r="3263" spans="2:4" ht="15.75" customHeight="1">
      <c r="B3263" s="33">
        <v>261</v>
      </c>
      <c r="C3263" s="33" t="s">
        <v>1930</v>
      </c>
      <c r="D3263" s="48">
        <f>CF!C77</f>
        <v>0</v>
      </c>
    </row>
    <row r="3264" spans="2:4" ht="15.75" customHeight="1">
      <c r="B3264" s="33">
        <v>262</v>
      </c>
      <c r="C3264" s="33" t="s">
        <v>1931</v>
      </c>
      <c r="D3264" s="48">
        <f>CF!C78</f>
        <v>0</v>
      </c>
    </row>
    <row r="3265" spans="2:4" ht="15.75" customHeight="1">
      <c r="B3265" s="33">
        <v>263</v>
      </c>
      <c r="C3265" s="33" t="s">
        <v>1932</v>
      </c>
      <c r="D3265" s="48">
        <f>CF!C79</f>
        <v>0</v>
      </c>
    </row>
    <row r="3266" spans="2:4" ht="15.75" customHeight="1">
      <c r="B3266" s="33">
        <v>264</v>
      </c>
      <c r="C3266" s="33" t="s">
        <v>1933</v>
      </c>
      <c r="D3266" s="48">
        <f>CF!C80</f>
        <v>0</v>
      </c>
    </row>
    <row r="3267" spans="2:4" ht="15.75" customHeight="1">
      <c r="B3267" s="33">
        <v>265</v>
      </c>
      <c r="C3267" s="33" t="s">
        <v>1934</v>
      </c>
      <c r="D3267" s="48">
        <f>CF!C81</f>
        <v>0</v>
      </c>
    </row>
    <row r="3268" spans="2:4" ht="15.75" customHeight="1">
      <c r="B3268" s="33">
        <v>266</v>
      </c>
      <c r="C3268" s="33" t="s">
        <v>1935</v>
      </c>
      <c r="D3268" s="48">
        <f>CF!C82</f>
        <v>0</v>
      </c>
    </row>
    <row r="3269" spans="2:4" ht="15.75" customHeight="1">
      <c r="B3269" s="33">
        <v>267</v>
      </c>
      <c r="C3269" s="33" t="s">
        <v>1936</v>
      </c>
      <c r="D3269" s="48">
        <f>CF!C83</f>
        <v>0</v>
      </c>
    </row>
    <row r="3270" spans="2:4" ht="15.75" customHeight="1">
      <c r="B3270" s="33">
        <v>268</v>
      </c>
      <c r="C3270" s="33" t="s">
        <v>1937</v>
      </c>
      <c r="D3270" s="48">
        <f>CF!C84</f>
        <v>0</v>
      </c>
    </row>
    <row r="3271" spans="2:4" ht="15.75" customHeight="1">
      <c r="B3271" s="33">
        <v>269</v>
      </c>
      <c r="C3271" s="33" t="s">
        <v>1938</v>
      </c>
      <c r="D3271" s="48">
        <f>CF!C85</f>
        <v>0</v>
      </c>
    </row>
    <row r="3272" spans="2:4" ht="15.75" customHeight="1">
      <c r="B3272" s="33">
        <v>27</v>
      </c>
      <c r="C3272" s="33" t="s">
        <v>1939</v>
      </c>
      <c r="D3272" s="48">
        <f>CF!C86</f>
        <v>0</v>
      </c>
    </row>
    <row r="3273" spans="2:4" ht="15.75" customHeight="1">
      <c r="B3273" s="33">
        <v>271</v>
      </c>
      <c r="C3273" s="33" t="s">
        <v>1940</v>
      </c>
      <c r="D3273" s="48">
        <f>CF!C87</f>
        <v>0</v>
      </c>
    </row>
    <row r="3274" spans="2:4" ht="15.75" customHeight="1">
      <c r="B3274" s="33">
        <v>3</v>
      </c>
      <c r="C3274" s="33" t="s">
        <v>1941</v>
      </c>
      <c r="D3274" s="48">
        <f>CF!C88</f>
        <v>0</v>
      </c>
    </row>
    <row r="3275" spans="2:4" ht="15.75" customHeight="1">
      <c r="B3275" s="33">
        <v>31</v>
      </c>
      <c r="C3275" s="33" t="s">
        <v>1942</v>
      </c>
      <c r="D3275" s="48">
        <f>CF!C89</f>
        <v>0</v>
      </c>
    </row>
    <row r="3276" spans="2:4" ht="15.75" customHeight="1">
      <c r="B3276" s="33">
        <v>311</v>
      </c>
      <c r="C3276" s="33" t="s">
        <v>1943</v>
      </c>
      <c r="D3276" s="48">
        <f>CF!C90</f>
        <v>0</v>
      </c>
    </row>
    <row r="3277" spans="2:4" ht="15.75" customHeight="1">
      <c r="B3277" s="33">
        <v>312</v>
      </c>
      <c r="C3277" s="33" t="s">
        <v>1944</v>
      </c>
      <c r="D3277" s="48">
        <f>CF!C91</f>
        <v>0</v>
      </c>
    </row>
    <row r="3278" spans="2:4" ht="15.75" customHeight="1">
      <c r="B3278" s="33">
        <v>32</v>
      </c>
      <c r="C3278" s="33" t="s">
        <v>1945</v>
      </c>
      <c r="D3278" s="48">
        <f>CF!C92</f>
        <v>0</v>
      </c>
    </row>
    <row r="3279" spans="2:4" ht="15.75" customHeight="1">
      <c r="B3279" s="33">
        <v>321</v>
      </c>
      <c r="C3279" s="33" t="s">
        <v>1946</v>
      </c>
      <c r="D3279" s="48">
        <f>CF!C93</f>
        <v>0</v>
      </c>
    </row>
    <row r="3280" spans="2:4" ht="15.75" customHeight="1">
      <c r="B3280" s="33">
        <v>322</v>
      </c>
      <c r="C3280" s="33" t="s">
        <v>1947</v>
      </c>
      <c r="D3280" s="48">
        <f>CF!C94</f>
        <v>0</v>
      </c>
    </row>
    <row r="3281" spans="2:4" ht="15.75" customHeight="1">
      <c r="B3281" s="33">
        <v>323</v>
      </c>
      <c r="C3281" s="33" t="s">
        <v>1948</v>
      </c>
      <c r="D3281" s="48">
        <f>CF!C95</f>
        <v>0</v>
      </c>
    </row>
    <row r="3282" spans="2:4" ht="15.75" customHeight="1">
      <c r="B3282" s="33">
        <v>324</v>
      </c>
      <c r="C3282" s="33" t="s">
        <v>1949</v>
      </c>
      <c r="D3282" s="48">
        <f>CF!C96</f>
        <v>0</v>
      </c>
    </row>
    <row r="3283" spans="2:4" ht="15.75" customHeight="1">
      <c r="B3283" s="33">
        <v>325</v>
      </c>
      <c r="C3283" s="33" t="s">
        <v>1950</v>
      </c>
      <c r="D3283" s="48">
        <f>CF!C97</f>
        <v>0</v>
      </c>
    </row>
    <row r="3284" spans="2:4" ht="15.75" customHeight="1">
      <c r="B3284" s="33">
        <v>326</v>
      </c>
      <c r="C3284" s="33" t="s">
        <v>1951</v>
      </c>
      <c r="D3284" s="48">
        <f>CF!C98</f>
        <v>0</v>
      </c>
    </row>
    <row r="3285" spans="2:4" ht="15.75" customHeight="1">
      <c r="B3285" s="33">
        <v>33</v>
      </c>
      <c r="C3285" s="33" t="s">
        <v>1952</v>
      </c>
      <c r="D3285" s="48">
        <f>CF!C99</f>
        <v>0</v>
      </c>
    </row>
    <row r="3286" spans="2:4" ht="15.75" customHeight="1">
      <c r="B3286" s="33">
        <v>331</v>
      </c>
      <c r="C3286" s="33" t="s">
        <v>1953</v>
      </c>
      <c r="D3286" s="48">
        <f>CF!C100</f>
        <v>0</v>
      </c>
    </row>
    <row r="3287" spans="2:4" ht="15.75" customHeight="1">
      <c r="B3287" s="33">
        <v>332</v>
      </c>
      <c r="C3287" s="33" t="s">
        <v>1954</v>
      </c>
      <c r="D3287" s="48">
        <f>CF!C101</f>
        <v>0</v>
      </c>
    </row>
    <row r="3288" spans="2:4" ht="15.75" customHeight="1">
      <c r="B3288" s="33">
        <v>333</v>
      </c>
      <c r="C3288" s="33" t="s">
        <v>1955</v>
      </c>
      <c r="D3288" s="48">
        <f>CF!C102</f>
        <v>0</v>
      </c>
    </row>
    <row r="3289" spans="2:4" ht="15.75" customHeight="1">
      <c r="B3289" s="33">
        <v>334</v>
      </c>
      <c r="C3289" s="33" t="s">
        <v>1956</v>
      </c>
      <c r="D3289" s="48">
        <f>CF!C103</f>
        <v>0</v>
      </c>
    </row>
    <row r="3290" spans="2:4" ht="15.75" customHeight="1">
      <c r="B3290" s="33">
        <v>335</v>
      </c>
      <c r="C3290" s="33" t="s">
        <v>1957</v>
      </c>
      <c r="D3290" s="48">
        <f>CF!C104</f>
        <v>0</v>
      </c>
    </row>
    <row r="3291" spans="2:4" ht="15.75" customHeight="1">
      <c r="B3291" s="33">
        <v>336</v>
      </c>
      <c r="C3291" s="33" t="s">
        <v>1958</v>
      </c>
      <c r="D3291" s="48">
        <f>CF!C105</f>
        <v>0</v>
      </c>
    </row>
    <row r="3292" spans="2:4" ht="15.75" customHeight="1">
      <c r="B3292" s="33">
        <v>34</v>
      </c>
      <c r="C3292" s="33" t="s">
        <v>1959</v>
      </c>
      <c r="D3292" s="48">
        <f>CF!C106</f>
        <v>0</v>
      </c>
    </row>
    <row r="3293" spans="2:4" ht="15.75" customHeight="1">
      <c r="B3293" s="33">
        <v>341</v>
      </c>
      <c r="C3293" s="33" t="s">
        <v>1960</v>
      </c>
      <c r="D3293" s="48">
        <f>CF!C107</f>
        <v>0</v>
      </c>
    </row>
    <row r="3294" spans="2:4" ht="15.75" customHeight="1">
      <c r="B3294" s="33">
        <v>342</v>
      </c>
      <c r="C3294" s="33" t="s">
        <v>1961</v>
      </c>
      <c r="D3294" s="48">
        <f>CF!C108</f>
        <v>0</v>
      </c>
    </row>
    <row r="3295" spans="2:4" ht="15.75" customHeight="1">
      <c r="B3295" s="33">
        <v>343</v>
      </c>
      <c r="C3295" s="33" t="s">
        <v>1962</v>
      </c>
      <c r="D3295" s="48">
        <f>CF!C109</f>
        <v>0</v>
      </c>
    </row>
    <row r="3296" spans="2:4" ht="15.75" customHeight="1">
      <c r="B3296" s="33">
        <v>35</v>
      </c>
      <c r="C3296" s="33" t="s">
        <v>1963</v>
      </c>
      <c r="D3296" s="48">
        <f>CF!C110</f>
        <v>0</v>
      </c>
    </row>
    <row r="3297" spans="2:4" ht="15.75" customHeight="1">
      <c r="B3297" s="33">
        <v>351</v>
      </c>
      <c r="C3297" s="33" t="s">
        <v>1964</v>
      </c>
      <c r="D3297" s="48">
        <f>CF!C111</f>
        <v>0</v>
      </c>
    </row>
    <row r="3298" spans="2:4" ht="15.75" customHeight="1">
      <c r="B3298" s="33">
        <v>352</v>
      </c>
      <c r="C3298" s="33" t="s">
        <v>1965</v>
      </c>
      <c r="D3298" s="48">
        <f>CF!C112</f>
        <v>0</v>
      </c>
    </row>
    <row r="3299" spans="2:4" ht="15.75" customHeight="1">
      <c r="B3299" s="33">
        <v>353</v>
      </c>
      <c r="C3299" s="33" t="s">
        <v>1966</v>
      </c>
      <c r="D3299" s="48">
        <f>CF!C113</f>
        <v>0</v>
      </c>
    </row>
    <row r="3300" spans="2:4" ht="15.75" customHeight="1">
      <c r="B3300" s="33">
        <v>354</v>
      </c>
      <c r="C3300" s="33" t="s">
        <v>1967</v>
      </c>
      <c r="D3300" s="48">
        <f>CF!C114</f>
        <v>0</v>
      </c>
    </row>
    <row r="3301" spans="2:4" ht="15.75" customHeight="1">
      <c r="B3301" s="33">
        <v>355</v>
      </c>
      <c r="C3301" s="33" t="s">
        <v>1968</v>
      </c>
      <c r="D3301" s="48">
        <f>CF!C115</f>
        <v>0</v>
      </c>
    </row>
    <row r="3302" spans="2:4" ht="15.75" customHeight="1">
      <c r="B3302" s="33">
        <v>356</v>
      </c>
      <c r="C3302" s="33" t="s">
        <v>1969</v>
      </c>
      <c r="D3302" s="48">
        <f>CF!C116</f>
        <v>0</v>
      </c>
    </row>
    <row r="3303" spans="2:4" ht="15.75" customHeight="1">
      <c r="B3303" s="33">
        <v>36</v>
      </c>
      <c r="C3303" s="33" t="s">
        <v>1970</v>
      </c>
      <c r="D3303" s="48">
        <f>CF!C117</f>
        <v>0</v>
      </c>
    </row>
    <row r="3304" spans="2:4" ht="15.75" customHeight="1">
      <c r="B3304" s="33">
        <v>361</v>
      </c>
      <c r="C3304" s="33" t="s">
        <v>1971</v>
      </c>
      <c r="D3304" s="48">
        <f>CF!C118</f>
        <v>0</v>
      </c>
    </row>
    <row r="3305" spans="2:4" ht="15.75" customHeight="1">
      <c r="B3305" s="33">
        <v>37</v>
      </c>
      <c r="C3305" s="33" t="s">
        <v>1972</v>
      </c>
      <c r="D3305" s="48">
        <f>CF!C119</f>
        <v>0</v>
      </c>
    </row>
    <row r="3306" spans="2:4" ht="15.75" customHeight="1">
      <c r="B3306" s="33">
        <v>371</v>
      </c>
      <c r="C3306" s="33" t="s">
        <v>1973</v>
      </c>
      <c r="D3306" s="48">
        <f>CF!C120</f>
        <v>0</v>
      </c>
    </row>
    <row r="3307" spans="2:4" ht="15.75" customHeight="1">
      <c r="B3307" s="33">
        <v>372</v>
      </c>
      <c r="C3307" s="33" t="s">
        <v>1974</v>
      </c>
      <c r="D3307" s="48">
        <f>CF!C121</f>
        <v>0</v>
      </c>
    </row>
    <row r="3308" spans="2:4" ht="15.75" customHeight="1">
      <c r="B3308" s="33">
        <v>38</v>
      </c>
      <c r="C3308" s="33" t="s">
        <v>1975</v>
      </c>
      <c r="D3308" s="48">
        <f>CF!C122</f>
        <v>0</v>
      </c>
    </row>
    <row r="3309" spans="2:4" ht="15.75" customHeight="1">
      <c r="B3309" s="33">
        <v>381</v>
      </c>
      <c r="C3309" s="33" t="s">
        <v>1976</v>
      </c>
      <c r="D3309" s="48">
        <f>CF!C123</f>
        <v>0</v>
      </c>
    </row>
    <row r="3310" spans="2:4" ht="15.75" customHeight="1">
      <c r="B3310" s="33">
        <v>382</v>
      </c>
      <c r="C3310" s="33" t="s">
        <v>1977</v>
      </c>
      <c r="D3310" s="48">
        <f>CF!C124</f>
        <v>0</v>
      </c>
    </row>
    <row r="3311" spans="2:4" ht="15.75" customHeight="1">
      <c r="B3311" s="33">
        <v>383</v>
      </c>
      <c r="C3311" s="33" t="s">
        <v>1978</v>
      </c>
      <c r="D3311" s="48">
        <f>CF!C125</f>
        <v>0</v>
      </c>
    </row>
    <row r="3312" spans="2:4" ht="15.75" customHeight="1">
      <c r="B3312" s="33">
        <v>384</v>
      </c>
      <c r="C3312" s="33" t="s">
        <v>1979</v>
      </c>
      <c r="D3312" s="48">
        <f>CF!C126</f>
        <v>0</v>
      </c>
    </row>
    <row r="3313" spans="2:4" ht="15.75" customHeight="1">
      <c r="B3313" s="33">
        <v>39</v>
      </c>
      <c r="C3313" s="33" t="s">
        <v>1980</v>
      </c>
      <c r="D3313" s="48">
        <f>CF!C127</f>
        <v>0</v>
      </c>
    </row>
    <row r="3314" spans="2:4" ht="15.75" customHeight="1">
      <c r="B3314" s="33">
        <v>391</v>
      </c>
      <c r="C3314" s="33" t="s">
        <v>1981</v>
      </c>
      <c r="D3314" s="48">
        <f>CF!C128</f>
        <v>0</v>
      </c>
    </row>
    <row r="3315" spans="2:4" ht="15.75" customHeight="1">
      <c r="B3315" s="33">
        <v>392</v>
      </c>
      <c r="C3315" s="33" t="s">
        <v>1982</v>
      </c>
      <c r="D3315" s="48">
        <f>CF!C129</f>
        <v>0</v>
      </c>
    </row>
    <row r="3316" spans="2:4" ht="15.75" customHeight="1">
      <c r="B3316" s="33">
        <v>393</v>
      </c>
      <c r="C3316" s="33" t="s">
        <v>1983</v>
      </c>
      <c r="D3316" s="48">
        <f>CF!C130</f>
        <v>0</v>
      </c>
    </row>
    <row r="3317" spans="2:4" ht="15.75" customHeight="1">
      <c r="B3317" s="33">
        <v>4</v>
      </c>
      <c r="C3317" s="33" t="s">
        <v>1984</v>
      </c>
      <c r="D3317" s="48">
        <f>CF!C131</f>
        <v>0</v>
      </c>
    </row>
    <row r="3318" spans="2:4" ht="15.75" customHeight="1">
      <c r="B3318" s="33">
        <v>41</v>
      </c>
      <c r="C3318" s="33" t="s">
        <v>1985</v>
      </c>
      <c r="D3318" s="48">
        <f>CF!C132</f>
        <v>0</v>
      </c>
    </row>
    <row r="3319" spans="2:4" ht="15.75" customHeight="1">
      <c r="B3319" s="33">
        <v>411</v>
      </c>
      <c r="C3319" s="33" t="s">
        <v>1986</v>
      </c>
      <c r="D3319" s="48">
        <f>CF!C133</f>
        <v>0</v>
      </c>
    </row>
    <row r="3320" spans="2:4" ht="15.75" customHeight="1">
      <c r="B3320" s="33">
        <v>412</v>
      </c>
      <c r="C3320" s="33" t="s">
        <v>1987</v>
      </c>
      <c r="D3320" s="48">
        <f>CF!C134</f>
        <v>0</v>
      </c>
    </row>
    <row r="3321" spans="2:4" ht="15.75" customHeight="1">
      <c r="B3321" s="33">
        <v>42</v>
      </c>
      <c r="C3321" s="33" t="s">
        <v>1988</v>
      </c>
      <c r="D3321" s="48">
        <f>CF!C135</f>
        <v>0</v>
      </c>
    </row>
    <row r="3322" spans="2:4" ht="15.75" customHeight="1">
      <c r="B3322" s="33">
        <v>421</v>
      </c>
      <c r="C3322" s="33" t="s">
        <v>1989</v>
      </c>
      <c r="D3322" s="48">
        <f>CF!C136</f>
        <v>0</v>
      </c>
    </row>
    <row r="3323" spans="2:4" ht="15.75" customHeight="1">
      <c r="B3323" s="33">
        <v>422</v>
      </c>
      <c r="C3323" s="33" t="s">
        <v>1990</v>
      </c>
      <c r="D3323" s="48">
        <f>CF!C137</f>
        <v>0</v>
      </c>
    </row>
    <row r="3324" spans="2:4" ht="15.75" customHeight="1">
      <c r="B3324" s="33">
        <v>423</v>
      </c>
      <c r="C3324" s="33" t="s">
        <v>1991</v>
      </c>
      <c r="D3324" s="48">
        <f>CF!C138</f>
        <v>0</v>
      </c>
    </row>
    <row r="3325" spans="2:4" ht="15.75" customHeight="1">
      <c r="B3325" s="33">
        <v>43</v>
      </c>
      <c r="C3325" s="33" t="s">
        <v>1992</v>
      </c>
      <c r="D3325" s="48">
        <f>CF!C139</f>
        <v>0</v>
      </c>
    </row>
    <row r="3326" spans="2:4" ht="15.75" customHeight="1">
      <c r="B3326" s="33">
        <v>431</v>
      </c>
      <c r="C3326" s="33" t="s">
        <v>1993</v>
      </c>
      <c r="D3326" s="48">
        <f>CF!C140</f>
        <v>0</v>
      </c>
    </row>
    <row r="3327" spans="2:4" ht="15.75" customHeight="1">
      <c r="B3327" s="33">
        <v>432</v>
      </c>
      <c r="C3327" s="33" t="s">
        <v>1994</v>
      </c>
      <c r="D3327" s="48">
        <f>CF!C141</f>
        <v>0</v>
      </c>
    </row>
    <row r="3328" spans="2:4" ht="15.75" customHeight="1">
      <c r="B3328" s="33">
        <v>433</v>
      </c>
      <c r="C3328" s="33" t="s">
        <v>1995</v>
      </c>
      <c r="D3328" s="48">
        <f>CF!C142</f>
        <v>0</v>
      </c>
    </row>
    <row r="3329" spans="1:4" ht="15.75" customHeight="1">
      <c r="B3329" s="33">
        <v>434</v>
      </c>
      <c r="C3329" s="33" t="s">
        <v>1996</v>
      </c>
      <c r="D3329" s="48">
        <f>CF!C143</f>
        <v>0</v>
      </c>
    </row>
    <row r="3330" spans="1:4" ht="15.75" customHeight="1">
      <c r="B3330" s="33">
        <v>44</v>
      </c>
      <c r="C3330" s="33" t="s">
        <v>1997</v>
      </c>
      <c r="D3330" s="48">
        <f>CF!C144</f>
        <v>0</v>
      </c>
    </row>
    <row r="3331" spans="1:4" ht="15.75" customHeight="1">
      <c r="B3331" s="33">
        <v>441</v>
      </c>
      <c r="C3331" s="33" t="s">
        <v>1998</v>
      </c>
      <c r="D3331" s="48">
        <f>CF!C145</f>
        <v>0</v>
      </c>
    </row>
    <row r="3332" spans="1:4" ht="15.75" customHeight="1">
      <c r="C3332" s="33" t="s">
        <v>1859</v>
      </c>
      <c r="D3332" s="48">
        <f>CF!C146</f>
        <v>0</v>
      </c>
    </row>
    <row r="3333" spans="1:4" ht="15.75" customHeight="1">
      <c r="A3333" s="33" t="str">
        <f>CA!A3</f>
        <v>3.0.0.0.0.</v>
      </c>
      <c r="B3333" s="33">
        <f>CA!B3</f>
        <v>0</v>
      </c>
      <c r="C3333" s="33" t="str">
        <f>CA!C3</f>
        <v>Sector público municipal.</v>
      </c>
      <c r="D3333" s="33">
        <f>CA!D3</f>
        <v>0</v>
      </c>
    </row>
    <row r="3334" spans="1:4" ht="15.75" customHeight="1">
      <c r="A3334" s="33" t="str">
        <f>CA!A4</f>
        <v>3.1.1.0.0.</v>
      </c>
      <c r="B3334" s="33">
        <f>CA!B4</f>
        <v>0</v>
      </c>
      <c r="C3334" s="33" t="str">
        <f>CA!C4</f>
        <v>Gobierno general municipal.</v>
      </c>
      <c r="D3334" s="33">
        <f>CA!D4</f>
        <v>0</v>
      </c>
    </row>
    <row r="3335" spans="1:4" ht="15.75" customHeight="1">
      <c r="A3335" s="33" t="str">
        <f>CA!A5</f>
        <v>3.1.1.1.0.</v>
      </c>
      <c r="B3335" s="33">
        <f>CA!B5</f>
        <v>0</v>
      </c>
      <c r="C3335" s="33" t="str">
        <f>CA!C5</f>
        <v>Gobierno Municipal.</v>
      </c>
      <c r="D3335" s="33">
        <f>CA!D5</f>
        <v>0</v>
      </c>
    </row>
    <row r="3336" spans="1:4" ht="15.75" customHeight="1">
      <c r="A3336" s="33">
        <f>CA!A6</f>
        <v>0</v>
      </c>
      <c r="B3336" s="36">
        <f>CA!B6</f>
        <v>0</v>
      </c>
      <c r="C3336" s="33">
        <f>CA!C6</f>
        <v>0</v>
      </c>
      <c r="D3336" s="49">
        <f>CA!D6</f>
        <v>0</v>
      </c>
    </row>
    <row r="3337" spans="1:4" ht="15.75" customHeight="1">
      <c r="A3337" s="33">
        <f>CA!A7</f>
        <v>0</v>
      </c>
      <c r="B3337" s="36">
        <f>CA!B7</f>
        <v>0</v>
      </c>
      <c r="C3337" s="33">
        <f>CA!C7</f>
        <v>0</v>
      </c>
      <c r="D3337" s="49">
        <f>CA!D7</f>
        <v>0</v>
      </c>
    </row>
    <row r="3338" spans="1:4" ht="15.75" customHeight="1">
      <c r="A3338" s="33">
        <f>CA!A8</f>
        <v>0</v>
      </c>
      <c r="B3338" s="36">
        <f>CA!B8</f>
        <v>0</v>
      </c>
      <c r="C3338" s="33">
        <f>CA!C8</f>
        <v>0</v>
      </c>
      <c r="D3338" s="49">
        <f>CA!D8</f>
        <v>0</v>
      </c>
    </row>
    <row r="3339" spans="1:4" ht="15.75" customHeight="1">
      <c r="A3339" s="33">
        <f>CA!A9</f>
        <v>0</v>
      </c>
      <c r="B3339" s="36">
        <f>CA!B9</f>
        <v>0</v>
      </c>
      <c r="C3339" s="33">
        <f>CA!C9</f>
        <v>0</v>
      </c>
      <c r="D3339" s="49">
        <f>CA!D9</f>
        <v>0</v>
      </c>
    </row>
    <row r="3340" spans="1:4" ht="15.75" customHeight="1">
      <c r="A3340" s="33">
        <f>CA!A10</f>
        <v>0</v>
      </c>
      <c r="B3340" s="36">
        <f>CA!B10</f>
        <v>0</v>
      </c>
      <c r="C3340" s="33">
        <f>CA!C10</f>
        <v>0</v>
      </c>
      <c r="D3340" s="49">
        <f>CA!D10</f>
        <v>0</v>
      </c>
    </row>
    <row r="3341" spans="1:4" ht="15.75" customHeight="1">
      <c r="A3341" s="33">
        <f>CA!A11</f>
        <v>0</v>
      </c>
      <c r="B3341" s="36">
        <f>CA!B11</f>
        <v>0</v>
      </c>
      <c r="C3341" s="33">
        <f>CA!C11</f>
        <v>0</v>
      </c>
      <c r="D3341" s="49">
        <f>CA!D11</f>
        <v>0</v>
      </c>
    </row>
    <row r="3342" spans="1:4" ht="15.75" customHeight="1">
      <c r="A3342" s="33">
        <f>CA!A12</f>
        <v>0</v>
      </c>
      <c r="B3342" s="36">
        <f>CA!B12</f>
        <v>0</v>
      </c>
      <c r="C3342" s="33">
        <f>CA!C12</f>
        <v>0</v>
      </c>
      <c r="D3342" s="49">
        <f>CA!D12</f>
        <v>0</v>
      </c>
    </row>
    <row r="3343" spans="1:4" ht="15.75" customHeight="1">
      <c r="A3343" s="33">
        <f>CA!A13</f>
        <v>0</v>
      </c>
      <c r="B3343" s="36">
        <f>CA!B13</f>
        <v>0</v>
      </c>
      <c r="C3343" s="33">
        <f>CA!C13</f>
        <v>0</v>
      </c>
      <c r="D3343" s="49">
        <f>CA!D13</f>
        <v>0</v>
      </c>
    </row>
    <row r="3344" spans="1:4" ht="15.75" customHeight="1">
      <c r="A3344" s="33">
        <f>CA!A14</f>
        <v>0</v>
      </c>
      <c r="B3344" s="36">
        <f>CA!B14</f>
        <v>0</v>
      </c>
      <c r="C3344" s="33">
        <f>CA!C14</f>
        <v>0</v>
      </c>
      <c r="D3344" s="49">
        <f>CA!D14</f>
        <v>0</v>
      </c>
    </row>
    <row r="3345" spans="1:4" ht="15.75" customHeight="1">
      <c r="A3345" s="33">
        <f>CA!A15</f>
        <v>0</v>
      </c>
      <c r="B3345" s="36">
        <f>CA!B15</f>
        <v>0</v>
      </c>
      <c r="C3345" s="33">
        <f>CA!C15</f>
        <v>0</v>
      </c>
      <c r="D3345" s="49">
        <f>CA!D15</f>
        <v>0</v>
      </c>
    </row>
    <row r="3346" spans="1:4" ht="15.75" customHeight="1">
      <c r="A3346" s="33">
        <f>CA!A16</f>
        <v>0</v>
      </c>
      <c r="B3346" s="36">
        <f>CA!B16</f>
        <v>0</v>
      </c>
      <c r="C3346" s="33">
        <f>CA!C16</f>
        <v>0</v>
      </c>
      <c r="D3346" s="49">
        <f>CA!D16</f>
        <v>0</v>
      </c>
    </row>
    <row r="3347" spans="1:4" ht="15.75" customHeight="1">
      <c r="A3347" s="33">
        <f>CA!A17</f>
        <v>0</v>
      </c>
      <c r="B3347" s="36">
        <f>CA!B17</f>
        <v>0</v>
      </c>
      <c r="C3347" s="33">
        <f>CA!C17</f>
        <v>0</v>
      </c>
      <c r="D3347" s="49">
        <f>CA!D17</f>
        <v>0</v>
      </c>
    </row>
    <row r="3348" spans="1:4" ht="15.75" customHeight="1">
      <c r="A3348" s="33">
        <f>CA!A18</f>
        <v>0</v>
      </c>
      <c r="B3348" s="36">
        <f>CA!B18</f>
        <v>0</v>
      </c>
      <c r="C3348" s="33">
        <f>CA!C18</f>
        <v>0</v>
      </c>
      <c r="D3348" s="49">
        <f>CA!D18</f>
        <v>0</v>
      </c>
    </row>
    <row r="3349" spans="1:4" ht="15.75" customHeight="1">
      <c r="A3349" s="33">
        <f>CA!A19</f>
        <v>0</v>
      </c>
      <c r="B3349" s="36">
        <f>CA!B19</f>
        <v>0</v>
      </c>
      <c r="C3349" s="33">
        <f>CA!C19</f>
        <v>0</v>
      </c>
      <c r="D3349" s="49">
        <f>CA!D19</f>
        <v>0</v>
      </c>
    </row>
    <row r="3350" spans="1:4" ht="15.75" customHeight="1">
      <c r="A3350" s="33">
        <f>CA!A20</f>
        <v>0</v>
      </c>
      <c r="B3350" s="36">
        <f>CA!B20</f>
        <v>0</v>
      </c>
      <c r="C3350" s="33">
        <f>CA!C20</f>
        <v>0</v>
      </c>
      <c r="D3350" s="49">
        <f>CA!D20</f>
        <v>0</v>
      </c>
    </row>
    <row r="3351" spans="1:4" ht="15.75" customHeight="1">
      <c r="A3351" s="33">
        <f>CA!A21</f>
        <v>0</v>
      </c>
      <c r="B3351" s="36">
        <f>CA!B21</f>
        <v>0</v>
      </c>
      <c r="C3351" s="33">
        <f>CA!C21</f>
        <v>0</v>
      </c>
      <c r="D3351" s="49">
        <f>CA!D21</f>
        <v>0</v>
      </c>
    </row>
    <row r="3352" spans="1:4" ht="15.75" customHeight="1">
      <c r="A3352" s="33">
        <f>CA!A22</f>
        <v>0</v>
      </c>
      <c r="B3352" s="36">
        <f>CA!B22</f>
        <v>0</v>
      </c>
      <c r="C3352" s="33">
        <f>CA!C22</f>
        <v>0</v>
      </c>
      <c r="D3352" s="49">
        <f>CA!D22</f>
        <v>0</v>
      </c>
    </row>
    <row r="3353" spans="1:4" ht="15.75" customHeight="1">
      <c r="A3353" s="33">
        <f>CA!A23</f>
        <v>0</v>
      </c>
      <c r="B3353" s="36">
        <f>CA!B23</f>
        <v>0</v>
      </c>
      <c r="C3353" s="33">
        <f>CA!C23</f>
        <v>0</v>
      </c>
      <c r="D3353" s="49">
        <f>CA!D23</f>
        <v>0</v>
      </c>
    </row>
    <row r="3354" spans="1:4" ht="15.75" customHeight="1">
      <c r="A3354" s="33">
        <f>CA!A24</f>
        <v>0</v>
      </c>
      <c r="B3354" s="36">
        <f>CA!B24</f>
        <v>0</v>
      </c>
      <c r="C3354" s="33">
        <f>CA!C24</f>
        <v>0</v>
      </c>
      <c r="D3354" s="49">
        <f>CA!D24</f>
        <v>0</v>
      </c>
    </row>
    <row r="3355" spans="1:4" ht="15.75" customHeight="1">
      <c r="A3355" s="33">
        <f>CA!A25</f>
        <v>0</v>
      </c>
      <c r="B3355" s="36">
        <f>CA!B25</f>
        <v>0</v>
      </c>
      <c r="C3355" s="33">
        <f>CA!C25</f>
        <v>0</v>
      </c>
      <c r="D3355" s="49">
        <f>CA!D25</f>
        <v>0</v>
      </c>
    </row>
    <row r="3356" spans="1:4" ht="15.75" customHeight="1">
      <c r="A3356" s="33">
        <f>CA!A26</f>
        <v>0</v>
      </c>
      <c r="B3356" s="36">
        <f>CA!B26</f>
        <v>0</v>
      </c>
      <c r="C3356" s="33">
        <f>CA!C26</f>
        <v>0</v>
      </c>
      <c r="D3356" s="49">
        <f>CA!D26</f>
        <v>0</v>
      </c>
    </row>
    <row r="3357" spans="1:4" ht="15.75" customHeight="1">
      <c r="A3357" s="33">
        <f>CA!A27</f>
        <v>0</v>
      </c>
      <c r="B3357" s="36">
        <f>CA!B27</f>
        <v>0</v>
      </c>
      <c r="C3357" s="33">
        <f>CA!C27</f>
        <v>0</v>
      </c>
      <c r="D3357" s="49">
        <f>CA!D27</f>
        <v>0</v>
      </c>
    </row>
    <row r="3358" spans="1:4" ht="15.75" customHeight="1">
      <c r="A3358" s="33">
        <f>CA!A28</f>
        <v>0</v>
      </c>
      <c r="B3358" s="36">
        <f>CA!B28</f>
        <v>0</v>
      </c>
      <c r="C3358" s="33">
        <f>CA!C28</f>
        <v>0</v>
      </c>
      <c r="D3358" s="49">
        <f>CA!D28</f>
        <v>0</v>
      </c>
    </row>
    <row r="3359" spans="1:4" ht="15.75" customHeight="1">
      <c r="A3359" s="33">
        <f>CA!A29</f>
        <v>0</v>
      </c>
      <c r="B3359" s="36">
        <f>CA!B29</f>
        <v>0</v>
      </c>
      <c r="C3359" s="33">
        <f>CA!C29</f>
        <v>0</v>
      </c>
      <c r="D3359" s="49">
        <f>CA!D29</f>
        <v>0</v>
      </c>
    </row>
    <row r="3360" spans="1:4" ht="15.75" customHeight="1">
      <c r="A3360" s="33">
        <f>CA!A30</f>
        <v>0</v>
      </c>
      <c r="B3360" s="36">
        <f>CA!B30</f>
        <v>0</v>
      </c>
      <c r="C3360" s="33">
        <f>CA!C30</f>
        <v>0</v>
      </c>
      <c r="D3360" s="49">
        <f>CA!D30</f>
        <v>0</v>
      </c>
    </row>
    <row r="3361" spans="1:4" ht="15.75" customHeight="1">
      <c r="A3361" s="33">
        <f>CA!A31</f>
        <v>0</v>
      </c>
      <c r="B3361" s="36">
        <f>CA!B31</f>
        <v>0</v>
      </c>
      <c r="C3361" s="33">
        <f>CA!C31</f>
        <v>0</v>
      </c>
      <c r="D3361" s="49">
        <f>CA!D31</f>
        <v>0</v>
      </c>
    </row>
    <row r="3362" spans="1:4" ht="15.75" customHeight="1">
      <c r="A3362" s="33">
        <f>CA!A32</f>
        <v>0</v>
      </c>
      <c r="B3362" s="36">
        <f>CA!B32</f>
        <v>0</v>
      </c>
      <c r="C3362" s="33">
        <f>CA!C32</f>
        <v>0</v>
      </c>
      <c r="D3362" s="49">
        <f>CA!D32</f>
        <v>0</v>
      </c>
    </row>
    <row r="3363" spans="1:4" ht="15.75" customHeight="1">
      <c r="A3363" s="33">
        <f>CA!A33</f>
        <v>0</v>
      </c>
      <c r="B3363" s="36">
        <f>CA!B33</f>
        <v>0</v>
      </c>
      <c r="C3363" s="33">
        <f>CA!C33</f>
        <v>0</v>
      </c>
      <c r="D3363" s="49">
        <f>CA!D33</f>
        <v>0</v>
      </c>
    </row>
    <row r="3364" spans="1:4" ht="15.75" customHeight="1">
      <c r="A3364" s="33">
        <f>CA!A34</f>
        <v>0</v>
      </c>
      <c r="B3364" s="36">
        <f>CA!B34</f>
        <v>0</v>
      </c>
      <c r="C3364" s="33">
        <f>CA!C34</f>
        <v>0</v>
      </c>
      <c r="D3364" s="49">
        <f>CA!D34</f>
        <v>0</v>
      </c>
    </row>
    <row r="3365" spans="1:4" ht="15.75" customHeight="1">
      <c r="A3365" s="33">
        <f>CA!A35</f>
        <v>0</v>
      </c>
      <c r="B3365" s="36">
        <f>CA!B35</f>
        <v>0</v>
      </c>
      <c r="C3365" s="33">
        <f>CA!C35</f>
        <v>0</v>
      </c>
      <c r="D3365" s="49">
        <f>CA!D35</f>
        <v>0</v>
      </c>
    </row>
    <row r="3366" spans="1:4" ht="15.75" customHeight="1">
      <c r="A3366" s="33">
        <f>CA!A36</f>
        <v>0</v>
      </c>
      <c r="B3366" s="36">
        <f>CA!B36</f>
        <v>0</v>
      </c>
      <c r="C3366" s="33">
        <f>CA!C36</f>
        <v>0</v>
      </c>
      <c r="D3366" s="49">
        <f>CA!D36</f>
        <v>0</v>
      </c>
    </row>
    <row r="3367" spans="1:4" ht="15.75" customHeight="1">
      <c r="A3367" s="33">
        <f>CA!A37</f>
        <v>0</v>
      </c>
      <c r="B3367" s="36">
        <f>CA!B37</f>
        <v>0</v>
      </c>
      <c r="C3367" s="33">
        <f>CA!C37</f>
        <v>0</v>
      </c>
      <c r="D3367" s="49">
        <f>CA!D37</f>
        <v>0</v>
      </c>
    </row>
    <row r="3368" spans="1:4" ht="15.75" customHeight="1">
      <c r="A3368" s="33">
        <f>CA!A38</f>
        <v>0</v>
      </c>
      <c r="B3368" s="36">
        <f>CA!B38</f>
        <v>0</v>
      </c>
      <c r="C3368" s="33">
        <f>CA!C38</f>
        <v>0</v>
      </c>
      <c r="D3368" s="49">
        <f>CA!D38</f>
        <v>0</v>
      </c>
    </row>
    <row r="3369" spans="1:4" ht="15.75" customHeight="1">
      <c r="A3369" s="33">
        <f>CA!A39</f>
        <v>0</v>
      </c>
      <c r="B3369" s="36">
        <f>CA!B39</f>
        <v>0</v>
      </c>
      <c r="C3369" s="33">
        <f>CA!C39</f>
        <v>0</v>
      </c>
      <c r="D3369" s="49">
        <f>CA!D39</f>
        <v>0</v>
      </c>
    </row>
    <row r="3370" spans="1:4" ht="15.75" customHeight="1">
      <c r="A3370" s="33">
        <f>CA!A40</f>
        <v>0</v>
      </c>
      <c r="B3370" s="36">
        <f>CA!B40</f>
        <v>0</v>
      </c>
      <c r="C3370" s="33">
        <f>CA!C40</f>
        <v>0</v>
      </c>
      <c r="D3370" s="49">
        <f>CA!D40</f>
        <v>0</v>
      </c>
    </row>
    <row r="3371" spans="1:4" ht="15.75" customHeight="1">
      <c r="A3371" s="33">
        <f>CA!A41</f>
        <v>0</v>
      </c>
      <c r="B3371" s="36">
        <f>CA!B41</f>
        <v>0</v>
      </c>
      <c r="C3371" s="33">
        <f>CA!C41</f>
        <v>0</v>
      </c>
      <c r="D3371" s="49">
        <f>CA!D41</f>
        <v>0</v>
      </c>
    </row>
    <row r="3372" spans="1:4" ht="15.75" customHeight="1">
      <c r="A3372" s="33">
        <f>CA!A42</f>
        <v>0</v>
      </c>
      <c r="B3372" s="36">
        <f>CA!B42</f>
        <v>0</v>
      </c>
      <c r="C3372" s="33">
        <f>CA!C42</f>
        <v>0</v>
      </c>
      <c r="D3372" s="49">
        <f>CA!D42</f>
        <v>0</v>
      </c>
    </row>
    <row r="3373" spans="1:4" ht="15.75" customHeight="1">
      <c r="A3373" s="33">
        <f>CA!A43</f>
        <v>0</v>
      </c>
      <c r="B3373" s="36">
        <f>CA!B43</f>
        <v>0</v>
      </c>
      <c r="C3373" s="33">
        <f>CA!C43</f>
        <v>0</v>
      </c>
      <c r="D3373" s="49">
        <f>CA!D43</f>
        <v>0</v>
      </c>
    </row>
    <row r="3374" spans="1:4" ht="15.75" customHeight="1">
      <c r="A3374" s="33">
        <f>CA!A44</f>
        <v>0</v>
      </c>
      <c r="B3374" s="36">
        <f>CA!B44</f>
        <v>0</v>
      </c>
      <c r="C3374" s="33">
        <f>CA!C44</f>
        <v>0</v>
      </c>
      <c r="D3374" s="49">
        <f>CA!D44</f>
        <v>0</v>
      </c>
    </row>
    <row r="3375" spans="1:4" ht="15.75" customHeight="1">
      <c r="A3375" s="33">
        <f>CA!A45</f>
        <v>0</v>
      </c>
      <c r="B3375" s="36">
        <f>CA!B45</f>
        <v>0</v>
      </c>
      <c r="C3375" s="33">
        <f>CA!C45</f>
        <v>0</v>
      </c>
      <c r="D3375" s="49">
        <f>CA!D45</f>
        <v>0</v>
      </c>
    </row>
    <row r="3376" spans="1:4" ht="15.75" customHeight="1">
      <c r="A3376" s="33">
        <f>CA!A46</f>
        <v>0</v>
      </c>
      <c r="B3376" s="36">
        <f>CA!B46</f>
        <v>0</v>
      </c>
      <c r="C3376" s="33">
        <f>CA!C46</f>
        <v>0</v>
      </c>
      <c r="D3376" s="49">
        <f>CA!D46</f>
        <v>0</v>
      </c>
    </row>
    <row r="3377" spans="1:4" ht="15.75" customHeight="1">
      <c r="A3377" s="33">
        <f>CA!A47</f>
        <v>0</v>
      </c>
      <c r="B3377" s="36">
        <f>CA!B47</f>
        <v>0</v>
      </c>
      <c r="C3377" s="33">
        <f>CA!C47</f>
        <v>0</v>
      </c>
      <c r="D3377" s="49">
        <f>CA!D47</f>
        <v>0</v>
      </c>
    </row>
    <row r="3378" spans="1:4" ht="15.75" customHeight="1">
      <c r="A3378" s="33">
        <f>CA!A48</f>
        <v>0</v>
      </c>
      <c r="B3378" s="36">
        <f>CA!B48</f>
        <v>0</v>
      </c>
      <c r="C3378" s="33">
        <f>CA!C48</f>
        <v>0</v>
      </c>
      <c r="D3378" s="49">
        <f>CA!D48</f>
        <v>0</v>
      </c>
    </row>
    <row r="3379" spans="1:4" ht="15.75" customHeight="1">
      <c r="A3379" s="33">
        <f>CA!A49</f>
        <v>0</v>
      </c>
      <c r="B3379" s="36">
        <f>CA!B49</f>
        <v>0</v>
      </c>
      <c r="C3379" s="33">
        <f>CA!C49</f>
        <v>0</v>
      </c>
      <c r="D3379" s="49">
        <f>CA!D49</f>
        <v>0</v>
      </c>
    </row>
    <row r="3380" spans="1:4" ht="15.75" customHeight="1">
      <c r="A3380" s="33">
        <f>CA!A50</f>
        <v>0</v>
      </c>
      <c r="B3380" s="36">
        <f>CA!B50</f>
        <v>0</v>
      </c>
      <c r="C3380" s="33">
        <f>CA!C50</f>
        <v>0</v>
      </c>
      <c r="D3380" s="49">
        <f>CA!D50</f>
        <v>0</v>
      </c>
    </row>
    <row r="3381" spans="1:4" ht="15.75" customHeight="1">
      <c r="A3381" s="33">
        <f>CA!A51</f>
        <v>0</v>
      </c>
      <c r="B3381" s="36">
        <f>CA!B51</f>
        <v>0</v>
      </c>
      <c r="C3381" s="33">
        <f>CA!C51</f>
        <v>0</v>
      </c>
      <c r="D3381" s="49">
        <f>CA!D51</f>
        <v>0</v>
      </c>
    </row>
    <row r="3382" spans="1:4" ht="15.75" customHeight="1">
      <c r="A3382" s="33">
        <f>CA!A52</f>
        <v>0</v>
      </c>
      <c r="B3382" s="36">
        <f>CA!B52</f>
        <v>0</v>
      </c>
      <c r="C3382" s="33">
        <f>CA!C52</f>
        <v>0</v>
      </c>
      <c r="D3382" s="49">
        <f>CA!D52</f>
        <v>0</v>
      </c>
    </row>
    <row r="3383" spans="1:4" ht="15.75" customHeight="1">
      <c r="A3383" s="33">
        <f>CA!A53</f>
        <v>0</v>
      </c>
      <c r="B3383" s="36">
        <f>CA!B53</f>
        <v>0</v>
      </c>
      <c r="C3383" s="33">
        <f>CA!C53</f>
        <v>0</v>
      </c>
      <c r="D3383" s="49">
        <f>CA!D53</f>
        <v>0</v>
      </c>
    </row>
    <row r="3384" spans="1:4" ht="15.75" customHeight="1">
      <c r="A3384" s="33">
        <f>CA!A54</f>
        <v>0</v>
      </c>
      <c r="B3384" s="36">
        <f>CA!B54</f>
        <v>0</v>
      </c>
      <c r="C3384" s="33">
        <f>CA!C54</f>
        <v>0</v>
      </c>
      <c r="D3384" s="49">
        <f>CA!D54</f>
        <v>0</v>
      </c>
    </row>
    <row r="3385" spans="1:4" ht="15.75" customHeight="1">
      <c r="A3385" s="33">
        <f>CA!A55</f>
        <v>0</v>
      </c>
      <c r="B3385" s="36">
        <f>CA!B55</f>
        <v>0</v>
      </c>
      <c r="C3385" s="33">
        <f>CA!C55</f>
        <v>0</v>
      </c>
      <c r="D3385" s="49">
        <f>CA!D55</f>
        <v>0</v>
      </c>
    </row>
    <row r="3386" spans="1:4" ht="15.75" customHeight="1">
      <c r="A3386" s="33">
        <f>CA!A56</f>
        <v>0</v>
      </c>
      <c r="B3386" s="36">
        <f>CA!B56</f>
        <v>0</v>
      </c>
      <c r="C3386" s="33">
        <f>CA!C56</f>
        <v>0</v>
      </c>
      <c r="D3386" s="49">
        <f>CA!D56</f>
        <v>0</v>
      </c>
    </row>
    <row r="3387" spans="1:4" ht="15.75" customHeight="1">
      <c r="A3387" s="33">
        <f>CA!A57</f>
        <v>0</v>
      </c>
      <c r="B3387" s="36">
        <f>CA!B57</f>
        <v>0</v>
      </c>
      <c r="C3387" s="33">
        <f>CA!C57</f>
        <v>0</v>
      </c>
      <c r="D3387" s="49">
        <f>CA!D57</f>
        <v>0</v>
      </c>
    </row>
    <row r="3388" spans="1:4" ht="15.75" customHeight="1">
      <c r="A3388" s="33">
        <f>CA!A58</f>
        <v>0</v>
      </c>
      <c r="B3388" s="36">
        <f>CA!B58</f>
        <v>0</v>
      </c>
      <c r="C3388" s="33">
        <f>CA!C58</f>
        <v>0</v>
      </c>
      <c r="D3388" s="49">
        <f>CA!D58</f>
        <v>0</v>
      </c>
    </row>
    <row r="3389" spans="1:4" ht="15.75" customHeight="1">
      <c r="A3389" s="33">
        <f>CA!A59</f>
        <v>0</v>
      </c>
      <c r="B3389" s="36">
        <f>CA!B59</f>
        <v>0</v>
      </c>
      <c r="C3389" s="33">
        <f>CA!C59</f>
        <v>0</v>
      </c>
      <c r="D3389" s="49">
        <f>CA!D59</f>
        <v>0</v>
      </c>
    </row>
    <row r="3390" spans="1:4" ht="15.75" customHeight="1">
      <c r="A3390" s="33">
        <f>CA!A60</f>
        <v>0</v>
      </c>
      <c r="B3390" s="36">
        <f>CA!B60</f>
        <v>0</v>
      </c>
      <c r="C3390" s="33">
        <f>CA!C60</f>
        <v>0</v>
      </c>
      <c r="D3390" s="49">
        <f>CA!D60</f>
        <v>0</v>
      </c>
    </row>
    <row r="3391" spans="1:4" ht="15.75" customHeight="1">
      <c r="A3391" s="33">
        <f>CA!A61</f>
        <v>0</v>
      </c>
      <c r="B3391" s="36">
        <f>CA!B61</f>
        <v>0</v>
      </c>
      <c r="C3391" s="33">
        <f>CA!C61</f>
        <v>0</v>
      </c>
      <c r="D3391" s="49">
        <f>CA!D61</f>
        <v>0</v>
      </c>
    </row>
    <row r="3392" spans="1:4" ht="15.75" customHeight="1">
      <c r="A3392" s="33">
        <f>CA!A62</f>
        <v>0</v>
      </c>
      <c r="B3392" s="36">
        <f>CA!B62</f>
        <v>0</v>
      </c>
      <c r="C3392" s="33">
        <f>CA!C62</f>
        <v>0</v>
      </c>
      <c r="D3392" s="49">
        <f>CA!D62</f>
        <v>0</v>
      </c>
    </row>
    <row r="3393" spans="1:4" ht="15.75" customHeight="1">
      <c r="A3393" s="33">
        <f>CA!A63</f>
        <v>0</v>
      </c>
      <c r="B3393" s="36">
        <f>CA!B63</f>
        <v>0</v>
      </c>
      <c r="C3393" s="33">
        <f>CA!C63</f>
        <v>0</v>
      </c>
      <c r="D3393" s="49">
        <f>CA!D63</f>
        <v>0</v>
      </c>
    </row>
    <row r="3394" spans="1:4" ht="15.75" customHeight="1">
      <c r="A3394" s="33">
        <f>CA!A64</f>
        <v>0</v>
      </c>
      <c r="B3394" s="36">
        <f>CA!B64</f>
        <v>0</v>
      </c>
      <c r="C3394" s="33">
        <f>CA!C64</f>
        <v>0</v>
      </c>
      <c r="D3394" s="49">
        <f>CA!D64</f>
        <v>0</v>
      </c>
    </row>
    <row r="3395" spans="1:4" ht="15.75" customHeight="1">
      <c r="A3395" s="33">
        <f>CA!A65</f>
        <v>0</v>
      </c>
      <c r="B3395" s="36">
        <f>CA!B65</f>
        <v>0</v>
      </c>
      <c r="C3395" s="33">
        <f>CA!C65</f>
        <v>0</v>
      </c>
      <c r="D3395" s="49">
        <f>CA!D65</f>
        <v>0</v>
      </c>
    </row>
    <row r="3396" spans="1:4" ht="15.75" customHeight="1">
      <c r="A3396" s="33">
        <f>CA!A66</f>
        <v>0</v>
      </c>
      <c r="B3396" s="36">
        <f>CA!B66</f>
        <v>0</v>
      </c>
      <c r="C3396" s="33">
        <f>CA!C66</f>
        <v>0</v>
      </c>
      <c r="D3396" s="49">
        <f>CA!D66</f>
        <v>0</v>
      </c>
    </row>
    <row r="3397" spans="1:4" ht="15.75" customHeight="1">
      <c r="A3397" s="33">
        <f>CA!A67</f>
        <v>0</v>
      </c>
      <c r="B3397" s="36">
        <f>CA!B67</f>
        <v>0</v>
      </c>
      <c r="C3397" s="33">
        <f>CA!C67</f>
        <v>0</v>
      </c>
      <c r="D3397" s="49">
        <f>CA!D67</f>
        <v>0</v>
      </c>
    </row>
    <row r="3398" spans="1:4" ht="15.75" customHeight="1">
      <c r="A3398" s="33">
        <f>CA!A68</f>
        <v>0</v>
      </c>
      <c r="B3398" s="36">
        <f>CA!B68</f>
        <v>0</v>
      </c>
      <c r="C3398" s="33">
        <f>CA!C68</f>
        <v>0</v>
      </c>
      <c r="D3398" s="49">
        <f>CA!D68</f>
        <v>0</v>
      </c>
    </row>
    <row r="3399" spans="1:4" ht="15.75" customHeight="1">
      <c r="A3399" s="33">
        <f>CA!A69</f>
        <v>0</v>
      </c>
      <c r="B3399" s="36">
        <f>CA!B69</f>
        <v>0</v>
      </c>
      <c r="C3399" s="33">
        <f>CA!C69</f>
        <v>0</v>
      </c>
      <c r="D3399" s="49">
        <f>CA!D69</f>
        <v>0</v>
      </c>
    </row>
    <row r="3400" spans="1:4" ht="15.75" customHeight="1">
      <c r="A3400" s="33">
        <f>CA!A70</f>
        <v>0</v>
      </c>
      <c r="B3400" s="36">
        <f>CA!B70</f>
        <v>0</v>
      </c>
      <c r="C3400" s="33">
        <f>CA!C70</f>
        <v>0</v>
      </c>
      <c r="D3400" s="49">
        <f>CA!D70</f>
        <v>0</v>
      </c>
    </row>
    <row r="3401" spans="1:4" ht="15.75" customHeight="1">
      <c r="A3401" s="33">
        <f>CA!A71</f>
        <v>0</v>
      </c>
      <c r="B3401" s="36">
        <f>CA!B71</f>
        <v>0</v>
      </c>
      <c r="C3401" s="33">
        <f>CA!C71</f>
        <v>0</v>
      </c>
      <c r="D3401" s="49">
        <f>CA!D71</f>
        <v>0</v>
      </c>
    </row>
    <row r="3402" spans="1:4" ht="15.75" customHeight="1">
      <c r="A3402" s="33">
        <f>CA!A72</f>
        <v>0</v>
      </c>
      <c r="B3402" s="36">
        <f>CA!B72</f>
        <v>0</v>
      </c>
      <c r="C3402" s="33">
        <f>CA!C72</f>
        <v>0</v>
      </c>
      <c r="D3402" s="49">
        <f>CA!D72</f>
        <v>0</v>
      </c>
    </row>
    <row r="3403" spans="1:4" ht="15.75" customHeight="1">
      <c r="A3403" s="33">
        <f>CA!A73</f>
        <v>0</v>
      </c>
      <c r="B3403" s="36">
        <f>CA!B73</f>
        <v>0</v>
      </c>
      <c r="C3403" s="33">
        <f>CA!C73</f>
        <v>0</v>
      </c>
      <c r="D3403" s="49">
        <f>CA!D73</f>
        <v>0</v>
      </c>
    </row>
    <row r="3404" spans="1:4" ht="15.75" customHeight="1">
      <c r="A3404" s="33">
        <f>CA!A74</f>
        <v>0</v>
      </c>
      <c r="B3404" s="36">
        <f>CA!B74</f>
        <v>0</v>
      </c>
      <c r="C3404" s="33">
        <f>CA!C74</f>
        <v>0</v>
      </c>
      <c r="D3404" s="49">
        <f>CA!D74</f>
        <v>0</v>
      </c>
    </row>
    <row r="3405" spans="1:4" ht="15.75" customHeight="1">
      <c r="A3405" s="33">
        <f>CA!A75</f>
        <v>0</v>
      </c>
      <c r="B3405" s="36">
        <f>CA!B75</f>
        <v>0</v>
      </c>
      <c r="C3405" s="33">
        <f>CA!C75</f>
        <v>0</v>
      </c>
      <c r="D3405" s="49">
        <f>CA!D75</f>
        <v>0</v>
      </c>
    </row>
    <row r="3406" spans="1:4" ht="15.75" customHeight="1">
      <c r="C3406" s="33" t="str">
        <f>CA!C76</f>
        <v>Suma</v>
      </c>
      <c r="D3406" s="49">
        <f>CA!D76</f>
        <v>0</v>
      </c>
    </row>
  </sheetData>
  <pageMargins left="0.7" right="0.7" top="0.75" bottom="0.75" header="0" footer="0"/>
  <pageSetup orientation="landscape"/>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M200"/>
  <sheetViews>
    <sheetView showGridLines="0" workbookViewId="0"/>
  </sheetViews>
  <sheetFormatPr baseColWidth="10" defaultColWidth="14.42578125" defaultRowHeight="15" customHeight="1"/>
  <cols>
    <col min="1" max="39" width="2.85546875" customWidth="1"/>
  </cols>
  <sheetData>
    <row r="2" spans="2:39" ht="15" customHeight="1">
      <c r="B2" s="50"/>
      <c r="C2" s="50"/>
      <c r="D2" s="50"/>
      <c r="E2" s="50"/>
      <c r="F2" s="50"/>
      <c r="G2" s="50"/>
      <c r="H2" s="50"/>
      <c r="I2" s="50"/>
      <c r="J2" s="50"/>
      <c r="K2" s="295" t="s">
        <v>1999</v>
      </c>
      <c r="L2" s="235"/>
      <c r="M2" s="235"/>
      <c r="N2" s="235"/>
      <c r="O2" s="235"/>
      <c r="P2" s="235"/>
      <c r="Q2" s="235"/>
      <c r="R2" s="235"/>
      <c r="S2" s="235"/>
      <c r="T2" s="235"/>
      <c r="U2" s="235"/>
      <c r="V2" s="235"/>
      <c r="W2" s="235"/>
      <c r="X2" s="235"/>
      <c r="Y2" s="235"/>
      <c r="Z2" s="235"/>
      <c r="AA2" s="235"/>
      <c r="AB2" s="235"/>
      <c r="AC2" s="235"/>
      <c r="AD2" s="235"/>
      <c r="AE2" s="235"/>
      <c r="AF2" s="235"/>
      <c r="AG2" s="235"/>
      <c r="AH2" s="235"/>
      <c r="AI2" s="235"/>
      <c r="AJ2" s="235"/>
      <c r="AK2" s="235"/>
      <c r="AL2" s="235"/>
      <c r="AM2" s="235"/>
    </row>
    <row r="3" spans="2:39" ht="15" customHeight="1">
      <c r="B3" s="50"/>
      <c r="C3" s="50"/>
      <c r="D3" s="50"/>
      <c r="E3" s="50"/>
      <c r="F3" s="50"/>
      <c r="G3" s="50"/>
      <c r="H3" s="50"/>
      <c r="I3" s="50"/>
      <c r="J3" s="50"/>
      <c r="K3" s="296" t="s">
        <v>2000</v>
      </c>
      <c r="L3" s="235"/>
      <c r="M3" s="235"/>
      <c r="N3" s="235"/>
      <c r="O3" s="235"/>
      <c r="P3" s="235"/>
      <c r="Q3" s="235"/>
      <c r="R3" s="235"/>
      <c r="S3" s="235"/>
      <c r="T3" s="235"/>
      <c r="U3" s="235"/>
      <c r="V3" s="235"/>
      <c r="W3" s="235"/>
      <c r="X3" s="235"/>
      <c r="Y3" s="235"/>
      <c r="Z3" s="235"/>
      <c r="AA3" s="235"/>
      <c r="AB3" s="235"/>
      <c r="AC3" s="235"/>
      <c r="AD3" s="235"/>
      <c r="AE3" s="235"/>
      <c r="AF3" s="235"/>
      <c r="AG3" s="235"/>
      <c r="AH3" s="235"/>
      <c r="AI3" s="235"/>
      <c r="AJ3" s="235"/>
      <c r="AK3" s="235"/>
      <c r="AL3" s="235"/>
      <c r="AM3" s="235"/>
    </row>
    <row r="4" spans="2:39" ht="15" customHeight="1">
      <c r="B4" s="50"/>
      <c r="C4" s="50"/>
      <c r="D4" s="50"/>
      <c r="E4" s="50"/>
      <c r="F4" s="50"/>
      <c r="G4" s="50"/>
      <c r="H4" s="50"/>
      <c r="I4" s="50"/>
      <c r="J4" s="50"/>
      <c r="K4" s="50"/>
      <c r="L4" s="50"/>
      <c r="M4" s="50"/>
      <c r="N4" s="50"/>
      <c r="O4" s="50"/>
      <c r="P4" s="50"/>
      <c r="Q4" s="50"/>
      <c r="R4" s="50"/>
      <c r="S4" s="50"/>
      <c r="T4" s="50"/>
      <c r="U4" s="50"/>
      <c r="V4" s="50"/>
      <c r="W4" s="50"/>
      <c r="X4" s="50"/>
      <c r="Y4" s="50"/>
      <c r="Z4" s="50"/>
      <c r="AA4" s="50"/>
      <c r="AB4" s="50"/>
      <c r="AC4" s="50"/>
      <c r="AD4" s="50"/>
      <c r="AE4" s="50"/>
      <c r="AF4" s="50"/>
      <c r="AG4" s="50"/>
      <c r="AH4" s="50"/>
      <c r="AI4" s="50"/>
      <c r="AJ4" s="50"/>
      <c r="AK4" s="50"/>
      <c r="AL4" s="50"/>
      <c r="AM4" s="50"/>
    </row>
    <row r="5" spans="2:39" ht="15" customHeight="1">
      <c r="B5" s="251" t="s">
        <v>2001</v>
      </c>
      <c r="C5" s="246"/>
      <c r="D5" s="246"/>
      <c r="E5" s="228"/>
      <c r="F5" s="251" t="s">
        <v>2002</v>
      </c>
      <c r="G5" s="246"/>
      <c r="H5" s="246"/>
      <c r="I5" s="246"/>
      <c r="J5" s="246"/>
      <c r="K5" s="246"/>
      <c r="L5" s="246"/>
      <c r="M5" s="246"/>
      <c r="N5" s="246"/>
      <c r="O5" s="246"/>
      <c r="P5" s="246"/>
      <c r="Q5" s="246"/>
      <c r="R5" s="246"/>
      <c r="S5" s="246"/>
      <c r="T5" s="246"/>
      <c r="U5" s="246"/>
      <c r="V5" s="246"/>
      <c r="W5" s="246"/>
      <c r="X5" s="246"/>
      <c r="Y5" s="246"/>
      <c r="Z5" s="246"/>
      <c r="AA5" s="246"/>
      <c r="AB5" s="246"/>
      <c r="AC5" s="246"/>
      <c r="AD5" s="246"/>
      <c r="AE5" s="246"/>
      <c r="AF5" s="246"/>
      <c r="AG5" s="271"/>
      <c r="AH5" s="297" t="str">
        <f>Inconsistencias!Z5</f>
        <v>Versión 2024.01</v>
      </c>
      <c r="AI5" s="246"/>
      <c r="AJ5" s="246"/>
      <c r="AK5" s="246"/>
      <c r="AL5" s="246"/>
      <c r="AM5" s="228"/>
    </row>
    <row r="6" spans="2:39" ht="15" customHeight="1">
      <c r="B6" s="298" t="e">
        <f t="array" ref="B6">INDEX(EF!$M$2:$M$1001,MATCH($F$6,EF!$C$2:$C$1001,0))</f>
        <v>#N/A</v>
      </c>
      <c r="C6" s="230"/>
      <c r="D6" s="230"/>
      <c r="E6" s="231"/>
      <c r="F6" s="280"/>
      <c r="G6" s="230"/>
      <c r="H6" s="230"/>
      <c r="I6" s="230"/>
      <c r="J6" s="230"/>
      <c r="K6" s="230"/>
      <c r="L6" s="230"/>
      <c r="M6" s="230"/>
      <c r="N6" s="230"/>
      <c r="O6" s="230"/>
      <c r="P6" s="230"/>
      <c r="Q6" s="230"/>
      <c r="R6" s="230"/>
      <c r="S6" s="230"/>
      <c r="T6" s="230"/>
      <c r="U6" s="230"/>
      <c r="V6" s="230"/>
      <c r="W6" s="230"/>
      <c r="X6" s="230"/>
      <c r="Y6" s="230"/>
      <c r="Z6" s="230"/>
      <c r="AA6" s="230"/>
      <c r="AB6" s="230"/>
      <c r="AC6" s="230"/>
      <c r="AD6" s="230"/>
      <c r="AE6" s="230"/>
      <c r="AF6" s="230"/>
      <c r="AG6" s="230"/>
      <c r="AH6" s="230"/>
      <c r="AI6" s="230"/>
      <c r="AJ6" s="230"/>
      <c r="AK6" s="230"/>
      <c r="AL6" s="230"/>
      <c r="AM6" s="231"/>
    </row>
    <row r="7" spans="2:39" ht="15" customHeight="1">
      <c r="B7" s="237"/>
      <c r="C7" s="238"/>
      <c r="D7" s="238"/>
      <c r="E7" s="239"/>
      <c r="F7" s="237"/>
      <c r="G7" s="238"/>
      <c r="H7" s="238"/>
      <c r="I7" s="238"/>
      <c r="J7" s="238"/>
      <c r="K7" s="238"/>
      <c r="L7" s="238"/>
      <c r="M7" s="238"/>
      <c r="N7" s="238"/>
      <c r="O7" s="238"/>
      <c r="P7" s="238"/>
      <c r="Q7" s="238"/>
      <c r="R7" s="238"/>
      <c r="S7" s="238"/>
      <c r="T7" s="238"/>
      <c r="U7" s="238"/>
      <c r="V7" s="238"/>
      <c r="W7" s="238"/>
      <c r="X7" s="238"/>
      <c r="Y7" s="238"/>
      <c r="Z7" s="238"/>
      <c r="AA7" s="238"/>
      <c r="AB7" s="238"/>
      <c r="AC7" s="238"/>
      <c r="AD7" s="238"/>
      <c r="AE7" s="238"/>
      <c r="AF7" s="238"/>
      <c r="AG7" s="238"/>
      <c r="AH7" s="238"/>
      <c r="AI7" s="238"/>
      <c r="AJ7" s="238"/>
      <c r="AK7" s="238"/>
      <c r="AL7" s="238"/>
      <c r="AM7" s="239"/>
    </row>
    <row r="8" spans="2:39" ht="15" customHeight="1">
      <c r="B8" s="289" t="s">
        <v>2003</v>
      </c>
      <c r="C8" s="246"/>
      <c r="D8" s="246"/>
      <c r="E8" s="246"/>
      <c r="F8" s="246"/>
      <c r="G8" s="246"/>
      <c r="H8" s="271"/>
      <c r="I8" s="292" t="s">
        <v>2004</v>
      </c>
      <c r="J8" s="253"/>
      <c r="K8" s="293"/>
      <c r="L8" s="292" t="s">
        <v>2005</v>
      </c>
      <c r="M8" s="253"/>
      <c r="N8" s="253"/>
      <c r="O8" s="253"/>
      <c r="P8" s="253"/>
      <c r="Q8" s="293"/>
      <c r="R8" s="292" t="s">
        <v>2006</v>
      </c>
      <c r="S8" s="253"/>
      <c r="T8" s="253"/>
      <c r="U8" s="253"/>
      <c r="V8" s="253"/>
      <c r="W8" s="293"/>
      <c r="X8" s="292" t="s">
        <v>2007</v>
      </c>
      <c r="Y8" s="253"/>
      <c r="Z8" s="253"/>
      <c r="AA8" s="253"/>
      <c r="AB8" s="253"/>
      <c r="AC8" s="253"/>
      <c r="AD8" s="253"/>
      <c r="AE8" s="253"/>
      <c r="AF8" s="253"/>
      <c r="AG8" s="253"/>
      <c r="AH8" s="253"/>
      <c r="AI8" s="253"/>
      <c r="AJ8" s="253"/>
      <c r="AK8" s="253"/>
      <c r="AL8" s="253"/>
      <c r="AM8" s="294"/>
    </row>
    <row r="9" spans="2:39" ht="15" customHeight="1">
      <c r="B9" s="288" t="e">
        <f t="array" ref="B9">INDEX(EF!$D$2:$D$1001,MATCH($F$6,EF!$C$2:$C$1001,0))</f>
        <v>#N/A</v>
      </c>
      <c r="C9" s="246"/>
      <c r="D9" s="246"/>
      <c r="E9" s="246"/>
      <c r="F9" s="246"/>
      <c r="G9" s="246"/>
      <c r="H9" s="246"/>
      <c r="I9" s="286" t="e">
        <f t="array" ref="I9">INDEX(EF!$E$2:$E$1001,MATCH($F$6,EF!$C$2:$C$1001,0))</f>
        <v>#N/A</v>
      </c>
      <c r="J9" s="246"/>
      <c r="K9" s="246"/>
      <c r="L9" s="286" t="e">
        <f t="array" ref="L9">INDEX(EF!$G$2:$G$1001,MATCH($F$6,EF!$C$2:$C$1001,0))</f>
        <v>#N/A</v>
      </c>
      <c r="M9" s="246"/>
      <c r="N9" s="246"/>
      <c r="O9" s="246"/>
      <c r="P9" s="246"/>
      <c r="Q9" s="246"/>
      <c r="R9" s="286" t="e">
        <f t="array" ref="R9">INDEX(EF!$H$2:$H$1001,MATCH($F$6,EF!$C$2:$C$1001,0))</f>
        <v>#N/A</v>
      </c>
      <c r="S9" s="246"/>
      <c r="T9" s="246"/>
      <c r="U9" s="246"/>
      <c r="V9" s="246"/>
      <c r="W9" s="246"/>
      <c r="X9" s="286" t="e">
        <f t="array" ref="X9">INDEX(EF!$I$2:$I$1001,MATCH($F$6,EF!$C$2:$C$1001,0))</f>
        <v>#N/A</v>
      </c>
      <c r="Y9" s="246"/>
      <c r="Z9" s="246"/>
      <c r="AA9" s="246"/>
      <c r="AB9" s="246"/>
      <c r="AC9" s="246"/>
      <c r="AD9" s="246"/>
      <c r="AE9" s="246"/>
      <c r="AF9" s="246"/>
      <c r="AG9" s="246"/>
      <c r="AH9" s="246"/>
      <c r="AI9" s="246"/>
      <c r="AJ9" s="246"/>
      <c r="AK9" s="246"/>
      <c r="AL9" s="246"/>
      <c r="AM9" s="228"/>
    </row>
    <row r="10" spans="2:39" ht="15" customHeight="1">
      <c r="B10" s="289" t="s">
        <v>2008</v>
      </c>
      <c r="C10" s="246"/>
      <c r="D10" s="246"/>
      <c r="E10" s="246"/>
      <c r="F10" s="246"/>
      <c r="G10" s="246"/>
      <c r="H10" s="271"/>
      <c r="I10" s="290" t="s">
        <v>2009</v>
      </c>
      <c r="J10" s="246"/>
      <c r="K10" s="246"/>
      <c r="L10" s="246"/>
      <c r="M10" s="246"/>
      <c r="N10" s="246"/>
      <c r="O10" s="271"/>
      <c r="P10" s="291" t="s">
        <v>2010</v>
      </c>
      <c r="Q10" s="246"/>
      <c r="R10" s="246"/>
      <c r="S10" s="246"/>
      <c r="T10" s="246"/>
      <c r="U10" s="246"/>
      <c r="V10" s="246"/>
      <c r="W10" s="246"/>
      <c r="X10" s="246"/>
      <c r="Y10" s="246"/>
      <c r="Z10" s="246"/>
      <c r="AA10" s="271"/>
      <c r="AB10" s="292" t="s">
        <v>2011</v>
      </c>
      <c r="AC10" s="253"/>
      <c r="AD10" s="253"/>
      <c r="AE10" s="253"/>
      <c r="AF10" s="253"/>
      <c r="AG10" s="293"/>
      <c r="AH10" s="292" t="s">
        <v>2012</v>
      </c>
      <c r="AI10" s="253"/>
      <c r="AJ10" s="253"/>
      <c r="AK10" s="253"/>
      <c r="AL10" s="253"/>
      <c r="AM10" s="294"/>
    </row>
    <row r="11" spans="2:39" ht="15" customHeight="1">
      <c r="B11" s="284" t="e">
        <f t="array" ref="B11">INDEX(EF!$R$2:$R$1001,MATCH($F$6,EF!$C$2:$C$1001,0))</f>
        <v>#N/A</v>
      </c>
      <c r="C11" s="246"/>
      <c r="D11" s="246"/>
      <c r="E11" s="246"/>
      <c r="F11" s="246"/>
      <c r="G11" s="246"/>
      <c r="H11" s="246"/>
      <c r="I11" s="285" t="e">
        <f t="array" ref="I11">INDEX(EF!$S$2:$S$1001,MATCH($F$6,EF!$C$2:$C$1001,0))</f>
        <v>#N/A</v>
      </c>
      <c r="J11" s="246"/>
      <c r="K11" s="246"/>
      <c r="L11" s="246"/>
      <c r="M11" s="246"/>
      <c r="N11" s="246"/>
      <c r="O11" s="246"/>
      <c r="P11" s="286" t="e">
        <f t="array" ref="P11">INDEX(EF!$Q$2:$Q$1001,MATCH($F$6,EF!$C$2:$C$1001,0))</f>
        <v>#N/A</v>
      </c>
      <c r="Q11" s="246"/>
      <c r="R11" s="246"/>
      <c r="S11" s="246"/>
      <c r="T11" s="246"/>
      <c r="U11" s="246"/>
      <c r="V11" s="246"/>
      <c r="W11" s="246"/>
      <c r="X11" s="246"/>
      <c r="Y11" s="246"/>
      <c r="Z11" s="246"/>
      <c r="AA11" s="246"/>
      <c r="AB11" s="287" t="e">
        <f t="array" ref="AB11">INDEX(EF!$J$2:$J$1001,MATCH($F$6,EF!$C$2:$C$1001,0))</f>
        <v>#N/A</v>
      </c>
      <c r="AC11" s="238"/>
      <c r="AD11" s="238"/>
      <c r="AE11" s="238"/>
      <c r="AF11" s="238"/>
      <c r="AG11" s="238"/>
      <c r="AH11" s="287" t="e">
        <f t="array" ref="AH11">INDEX(EF!$K$2:$K$1001,MATCH($F$6,EF!$C$2:$C$1001,0))</f>
        <v>#N/A</v>
      </c>
      <c r="AI11" s="238"/>
      <c r="AJ11" s="238"/>
      <c r="AK11" s="238"/>
      <c r="AL11" s="238"/>
      <c r="AM11" s="239"/>
    </row>
    <row r="12" spans="2:39" ht="15" customHeight="1">
      <c r="B12" s="50"/>
      <c r="C12" s="50"/>
      <c r="D12" s="50"/>
      <c r="E12" s="50"/>
      <c r="F12" s="50"/>
      <c r="G12" s="50"/>
      <c r="H12" s="50"/>
      <c r="I12" s="50"/>
      <c r="J12" s="50"/>
      <c r="K12" s="50"/>
      <c r="L12" s="50"/>
      <c r="M12" s="50"/>
      <c r="N12" s="50"/>
      <c r="O12" s="50"/>
      <c r="P12" s="50"/>
      <c r="Q12" s="50"/>
      <c r="R12" s="50"/>
      <c r="S12" s="50"/>
      <c r="T12" s="50"/>
      <c r="U12" s="50"/>
      <c r="V12" s="50"/>
      <c r="W12" s="50"/>
      <c r="X12" s="50"/>
      <c r="Y12" s="50"/>
      <c r="Z12" s="50"/>
      <c r="AA12" s="50"/>
      <c r="AB12" s="50"/>
      <c r="AC12" s="50"/>
      <c r="AD12" s="50"/>
      <c r="AE12" s="50"/>
      <c r="AF12" s="50"/>
      <c r="AG12" s="50"/>
      <c r="AH12" s="50"/>
      <c r="AI12" s="50"/>
      <c r="AJ12" s="50"/>
      <c r="AK12" s="50"/>
      <c r="AL12" s="50"/>
      <c r="AM12" s="50"/>
    </row>
    <row r="13" spans="2:39" ht="15" customHeight="1">
      <c r="B13" s="251" t="s">
        <v>2013</v>
      </c>
      <c r="C13" s="246"/>
      <c r="D13" s="246"/>
      <c r="E13" s="246"/>
      <c r="F13" s="246"/>
      <c r="G13" s="246"/>
      <c r="H13" s="246"/>
      <c r="I13" s="246"/>
      <c r="J13" s="246"/>
      <c r="K13" s="246"/>
      <c r="L13" s="246"/>
      <c r="M13" s="246"/>
      <c r="N13" s="246"/>
      <c r="O13" s="246"/>
      <c r="P13" s="246"/>
      <c r="Q13" s="246"/>
      <c r="R13" s="246"/>
      <c r="S13" s="246"/>
      <c r="T13" s="246"/>
      <c r="U13" s="246"/>
      <c r="V13" s="246"/>
      <c r="W13" s="246"/>
      <c r="X13" s="246"/>
      <c r="Y13" s="246"/>
      <c r="Z13" s="246"/>
      <c r="AA13" s="246"/>
      <c r="AB13" s="246"/>
      <c r="AC13" s="246"/>
      <c r="AD13" s="246"/>
      <c r="AE13" s="246"/>
      <c r="AF13" s="246"/>
      <c r="AG13" s="246"/>
      <c r="AH13" s="246"/>
      <c r="AI13" s="246"/>
      <c r="AJ13" s="246"/>
      <c r="AK13" s="246"/>
      <c r="AL13" s="246"/>
      <c r="AM13" s="228"/>
    </row>
    <row r="14" spans="2:39" ht="15" customHeight="1">
      <c r="B14" s="268" t="s">
        <v>2014</v>
      </c>
      <c r="C14" s="246"/>
      <c r="D14" s="246"/>
      <c r="E14" s="246"/>
      <c r="F14" s="246"/>
      <c r="G14" s="246"/>
      <c r="H14" s="246"/>
      <c r="I14" s="246"/>
      <c r="J14" s="246"/>
      <c r="K14" s="228"/>
      <c r="L14" s="268" t="s">
        <v>2015</v>
      </c>
      <c r="M14" s="246"/>
      <c r="N14" s="246"/>
      <c r="O14" s="246"/>
      <c r="P14" s="246"/>
      <c r="Q14" s="246"/>
      <c r="R14" s="246"/>
      <c r="S14" s="246"/>
      <c r="T14" s="246"/>
      <c r="U14" s="246"/>
      <c r="V14" s="246"/>
      <c r="W14" s="246"/>
      <c r="X14" s="246"/>
      <c r="Y14" s="246"/>
      <c r="Z14" s="271"/>
      <c r="AA14" s="283" t="s">
        <v>2016</v>
      </c>
      <c r="AB14" s="246"/>
      <c r="AC14" s="246"/>
      <c r="AD14" s="246"/>
      <c r="AE14" s="246"/>
      <c r="AF14" s="246"/>
      <c r="AG14" s="246"/>
      <c r="AH14" s="246"/>
      <c r="AI14" s="246"/>
      <c r="AJ14" s="246"/>
      <c r="AK14" s="246"/>
      <c r="AL14" s="246"/>
      <c r="AM14" s="228"/>
    </row>
    <row r="15" spans="2:39" ht="15" customHeight="1">
      <c r="B15" s="272" t="s">
        <v>611</v>
      </c>
      <c r="C15" s="246"/>
      <c r="D15" s="228"/>
      <c r="E15" s="272" t="s">
        <v>2017</v>
      </c>
      <c r="F15" s="246"/>
      <c r="G15" s="246"/>
      <c r="H15" s="246"/>
      <c r="I15" s="246"/>
      <c r="J15" s="246"/>
      <c r="K15" s="228"/>
      <c r="L15" s="272" t="s">
        <v>1100</v>
      </c>
      <c r="M15" s="246"/>
      <c r="N15" s="246"/>
      <c r="O15" s="246"/>
      <c r="P15" s="246"/>
      <c r="Q15" s="246"/>
      <c r="R15" s="246"/>
      <c r="S15" s="246"/>
      <c r="T15" s="246"/>
      <c r="U15" s="228"/>
      <c r="V15" s="272" t="s">
        <v>2018</v>
      </c>
      <c r="W15" s="246"/>
      <c r="X15" s="246"/>
      <c r="Y15" s="246"/>
      <c r="Z15" s="228"/>
      <c r="AA15" s="272" t="s">
        <v>2019</v>
      </c>
      <c r="AB15" s="246"/>
      <c r="AC15" s="246"/>
      <c r="AD15" s="246"/>
      <c r="AE15" s="246"/>
      <c r="AF15" s="228"/>
      <c r="AG15" s="272" t="s">
        <v>2020</v>
      </c>
      <c r="AH15" s="246"/>
      <c r="AI15" s="246"/>
      <c r="AJ15" s="246"/>
      <c r="AK15" s="246"/>
      <c r="AL15" s="246"/>
      <c r="AM15" s="228"/>
    </row>
    <row r="16" spans="2:39" ht="15" customHeight="1">
      <c r="B16" s="282"/>
      <c r="C16" s="246"/>
      <c r="D16" s="246"/>
      <c r="E16" s="277"/>
      <c r="F16" s="246"/>
      <c r="G16" s="246"/>
      <c r="H16" s="246"/>
      <c r="I16" s="246"/>
      <c r="J16" s="246"/>
      <c r="K16" s="246"/>
      <c r="L16" s="278"/>
      <c r="M16" s="246"/>
      <c r="N16" s="246"/>
      <c r="O16" s="246"/>
      <c r="P16" s="246"/>
      <c r="Q16" s="246"/>
      <c r="R16" s="246"/>
      <c r="S16" s="246"/>
      <c r="T16" s="246"/>
      <c r="U16" s="246"/>
      <c r="V16" s="277"/>
      <c r="W16" s="246"/>
      <c r="X16" s="246"/>
      <c r="Y16" s="246"/>
      <c r="Z16" s="246"/>
      <c r="AA16" s="278"/>
      <c r="AB16" s="246"/>
      <c r="AC16" s="246"/>
      <c r="AD16" s="246"/>
      <c r="AE16" s="246"/>
      <c r="AF16" s="246"/>
      <c r="AG16" s="278"/>
      <c r="AH16" s="246"/>
      <c r="AI16" s="246"/>
      <c r="AJ16" s="246"/>
      <c r="AK16" s="246"/>
      <c r="AL16" s="246"/>
      <c r="AM16" s="228"/>
    </row>
    <row r="17" spans="2:39" ht="15" customHeight="1">
      <c r="B17" s="272" t="s">
        <v>2021</v>
      </c>
      <c r="C17" s="246"/>
      <c r="D17" s="246"/>
      <c r="E17" s="246"/>
      <c r="F17" s="246"/>
      <c r="G17" s="246"/>
      <c r="H17" s="246"/>
      <c r="I17" s="246"/>
      <c r="J17" s="246"/>
      <c r="K17" s="246"/>
      <c r="L17" s="246"/>
      <c r="M17" s="246"/>
      <c r="N17" s="246"/>
      <c r="O17" s="246"/>
      <c r="P17" s="246"/>
      <c r="Q17" s="246"/>
      <c r="R17" s="246"/>
      <c r="S17" s="246"/>
      <c r="T17" s="246"/>
      <c r="U17" s="246"/>
      <c r="V17" s="246"/>
      <c r="W17" s="246"/>
      <c r="X17" s="246"/>
      <c r="Y17" s="246"/>
      <c r="Z17" s="228"/>
      <c r="AA17" s="281" t="s">
        <v>2022</v>
      </c>
      <c r="AB17" s="246"/>
      <c r="AC17" s="246"/>
      <c r="AD17" s="246"/>
      <c r="AE17" s="246"/>
      <c r="AF17" s="246"/>
      <c r="AG17" s="246"/>
      <c r="AH17" s="246"/>
      <c r="AI17" s="246"/>
      <c r="AJ17" s="246"/>
      <c r="AK17" s="246"/>
      <c r="AL17" s="246"/>
      <c r="AM17" s="228"/>
    </row>
    <row r="18" spans="2:39" ht="15" customHeight="1">
      <c r="B18" s="279"/>
      <c r="C18" s="246"/>
      <c r="D18" s="246"/>
      <c r="E18" s="246"/>
      <c r="F18" s="246"/>
      <c r="G18" s="246"/>
      <c r="H18" s="246"/>
      <c r="I18" s="246"/>
      <c r="J18" s="246"/>
      <c r="K18" s="246"/>
      <c r="L18" s="246"/>
      <c r="M18" s="246"/>
      <c r="N18" s="246"/>
      <c r="O18" s="246"/>
      <c r="P18" s="246"/>
      <c r="Q18" s="246"/>
      <c r="R18" s="246"/>
      <c r="S18" s="246"/>
      <c r="T18" s="246"/>
      <c r="U18" s="246"/>
      <c r="V18" s="246"/>
      <c r="W18" s="246"/>
      <c r="X18" s="246"/>
      <c r="Y18" s="246"/>
      <c r="Z18" s="246"/>
      <c r="AA18" s="278"/>
      <c r="AB18" s="246"/>
      <c r="AC18" s="246"/>
      <c r="AD18" s="246"/>
      <c r="AE18" s="246"/>
      <c r="AF18" s="246"/>
      <c r="AG18" s="246"/>
      <c r="AH18" s="246"/>
      <c r="AI18" s="246"/>
      <c r="AJ18" s="246"/>
      <c r="AK18" s="246"/>
      <c r="AL18" s="246"/>
      <c r="AM18" s="228"/>
    </row>
    <row r="19" spans="2:39" ht="15" customHeight="1">
      <c r="B19" s="251" t="s">
        <v>2023</v>
      </c>
      <c r="C19" s="246"/>
      <c r="D19" s="246"/>
      <c r="E19" s="246"/>
      <c r="F19" s="246"/>
      <c r="G19" s="246"/>
      <c r="H19" s="246"/>
      <c r="I19" s="246"/>
      <c r="J19" s="246"/>
      <c r="K19" s="246"/>
      <c r="L19" s="246"/>
      <c r="M19" s="246"/>
      <c r="N19" s="246"/>
      <c r="O19" s="246"/>
      <c r="P19" s="246"/>
      <c r="Q19" s="246"/>
      <c r="R19" s="246"/>
      <c r="S19" s="246"/>
      <c r="T19" s="246"/>
      <c r="U19" s="246"/>
      <c r="V19" s="246"/>
      <c r="W19" s="246"/>
      <c r="X19" s="246"/>
      <c r="Y19" s="246"/>
      <c r="Z19" s="246"/>
      <c r="AA19" s="246"/>
      <c r="AB19" s="246"/>
      <c r="AC19" s="246"/>
      <c r="AD19" s="246"/>
      <c r="AE19" s="246"/>
      <c r="AF19" s="246"/>
      <c r="AG19" s="246"/>
      <c r="AH19" s="246"/>
      <c r="AI19" s="228"/>
      <c r="AJ19" s="251" t="s">
        <v>2024</v>
      </c>
      <c r="AK19" s="246"/>
      <c r="AL19" s="246"/>
      <c r="AM19" s="271"/>
    </row>
    <row r="20" spans="2:39" ht="15" customHeight="1">
      <c r="B20" s="280" t="str">
        <f t="array" ref="B20">INDEX(B!G2:G75,MATCH($E$20,B!H2:H75,0))</f>
        <v>PAI</v>
      </c>
      <c r="C20" s="230"/>
      <c r="D20" s="230"/>
      <c r="E20" s="276" t="s">
        <v>630</v>
      </c>
      <c r="F20" s="230"/>
      <c r="G20" s="230"/>
      <c r="H20" s="230"/>
      <c r="I20" s="230"/>
      <c r="J20" s="230"/>
      <c r="K20" s="230"/>
      <c r="L20" s="230"/>
      <c r="M20" s="230"/>
      <c r="N20" s="230"/>
      <c r="O20" s="230"/>
      <c r="P20" s="230"/>
      <c r="Q20" s="230"/>
      <c r="R20" s="230"/>
      <c r="S20" s="230"/>
      <c r="T20" s="230"/>
      <c r="U20" s="230"/>
      <c r="V20" s="230"/>
      <c r="W20" s="230"/>
      <c r="X20" s="230"/>
      <c r="Y20" s="230"/>
      <c r="Z20" s="230"/>
      <c r="AA20" s="230"/>
      <c r="AB20" s="230"/>
      <c r="AC20" s="230"/>
      <c r="AD20" s="230"/>
      <c r="AE20" s="230"/>
      <c r="AF20" s="230"/>
      <c r="AG20" s="230"/>
      <c r="AH20" s="230"/>
      <c r="AI20" s="231"/>
      <c r="AJ20" s="276">
        <f>Inconsistencias!U2</f>
        <v>2024</v>
      </c>
      <c r="AK20" s="230"/>
      <c r="AL20" s="230"/>
      <c r="AM20" s="231"/>
    </row>
    <row r="21" spans="2:39" ht="15" customHeight="1">
      <c r="B21" s="237"/>
      <c r="C21" s="238"/>
      <c r="D21" s="238"/>
      <c r="E21" s="238"/>
      <c r="F21" s="238"/>
      <c r="G21" s="238"/>
      <c r="H21" s="238"/>
      <c r="I21" s="238"/>
      <c r="J21" s="238"/>
      <c r="K21" s="238"/>
      <c r="L21" s="238"/>
      <c r="M21" s="238"/>
      <c r="N21" s="238"/>
      <c r="O21" s="238"/>
      <c r="P21" s="238"/>
      <c r="Q21" s="238"/>
      <c r="R21" s="238"/>
      <c r="S21" s="238"/>
      <c r="T21" s="238"/>
      <c r="U21" s="238"/>
      <c r="V21" s="238"/>
      <c r="W21" s="238"/>
      <c r="X21" s="238"/>
      <c r="Y21" s="238"/>
      <c r="Z21" s="238"/>
      <c r="AA21" s="238"/>
      <c r="AB21" s="238"/>
      <c r="AC21" s="238"/>
      <c r="AD21" s="238"/>
      <c r="AE21" s="238"/>
      <c r="AF21" s="238"/>
      <c r="AG21" s="238"/>
      <c r="AH21" s="238"/>
      <c r="AI21" s="239"/>
      <c r="AJ21" s="238"/>
      <c r="AK21" s="238"/>
      <c r="AL21" s="238"/>
      <c r="AM21" s="239"/>
    </row>
    <row r="22" spans="2:39" ht="15" customHeight="1">
      <c r="B22" s="251" t="s">
        <v>2025</v>
      </c>
      <c r="C22" s="246"/>
      <c r="D22" s="246"/>
      <c r="E22" s="246"/>
      <c r="F22" s="246"/>
      <c r="G22" s="246"/>
      <c r="H22" s="246"/>
      <c r="I22" s="246"/>
      <c r="J22" s="246"/>
      <c r="K22" s="246"/>
      <c r="L22" s="246"/>
      <c r="M22" s="246"/>
      <c r="N22" s="246"/>
      <c r="O22" s="246"/>
      <c r="P22" s="246"/>
      <c r="Q22" s="246"/>
      <c r="R22" s="246"/>
      <c r="S22" s="246"/>
      <c r="T22" s="246"/>
      <c r="U22" s="246"/>
      <c r="V22" s="246"/>
      <c r="W22" s="246"/>
      <c r="X22" s="246"/>
      <c r="Y22" s="246"/>
      <c r="Z22" s="246"/>
      <c r="AA22" s="246"/>
      <c r="AB22" s="246"/>
      <c r="AC22" s="246"/>
      <c r="AD22" s="246"/>
      <c r="AE22" s="246"/>
      <c r="AF22" s="246"/>
      <c r="AG22" s="246"/>
      <c r="AH22" s="246"/>
      <c r="AI22" s="246"/>
      <c r="AJ22" s="246"/>
      <c r="AK22" s="246"/>
      <c r="AL22" s="246"/>
      <c r="AM22" s="271"/>
    </row>
    <row r="23" spans="2:39" ht="15" customHeight="1">
      <c r="B23" s="268" t="s">
        <v>2026</v>
      </c>
      <c r="C23" s="246"/>
      <c r="D23" s="246"/>
      <c r="E23" s="246"/>
      <c r="F23" s="246"/>
      <c r="G23" s="246"/>
      <c r="H23" s="246"/>
      <c r="I23" s="246"/>
      <c r="J23" s="246"/>
      <c r="K23" s="246"/>
      <c r="L23" s="246"/>
      <c r="M23" s="246"/>
      <c r="N23" s="246"/>
      <c r="O23" s="246"/>
      <c r="P23" s="246"/>
      <c r="Q23" s="246"/>
      <c r="R23" s="246"/>
      <c r="S23" s="246"/>
      <c r="T23" s="246"/>
      <c r="U23" s="246"/>
      <c r="V23" s="246"/>
      <c r="W23" s="228"/>
      <c r="X23" s="268" t="s">
        <v>2027</v>
      </c>
      <c r="Y23" s="246"/>
      <c r="Z23" s="246"/>
      <c r="AA23" s="246"/>
      <c r="AB23" s="246"/>
      <c r="AC23" s="246"/>
      <c r="AD23" s="246"/>
      <c r="AE23" s="246"/>
      <c r="AF23" s="246"/>
      <c r="AG23" s="246"/>
      <c r="AH23" s="246"/>
      <c r="AI23" s="246"/>
      <c r="AJ23" s="246"/>
      <c r="AK23" s="246"/>
      <c r="AL23" s="246"/>
      <c r="AM23" s="228"/>
    </row>
    <row r="24" spans="2:39" ht="15" customHeight="1">
      <c r="B24" s="272" t="s">
        <v>2028</v>
      </c>
      <c r="C24" s="246"/>
      <c r="D24" s="246"/>
      <c r="E24" s="246"/>
      <c r="F24" s="246"/>
      <c r="G24" s="246"/>
      <c r="H24" s="228"/>
      <c r="I24" s="272" t="s">
        <v>2029</v>
      </c>
      <c r="J24" s="246"/>
      <c r="K24" s="246"/>
      <c r="L24" s="246"/>
      <c r="M24" s="246"/>
      <c r="N24" s="228"/>
      <c r="O24" s="272" t="s">
        <v>2030</v>
      </c>
      <c r="P24" s="246"/>
      <c r="Q24" s="246"/>
      <c r="R24" s="246"/>
      <c r="S24" s="246"/>
      <c r="T24" s="246"/>
      <c r="U24" s="246"/>
      <c r="V24" s="246"/>
      <c r="W24" s="228"/>
      <c r="X24" s="272" t="s">
        <v>2031</v>
      </c>
      <c r="Y24" s="246"/>
      <c r="Z24" s="246"/>
      <c r="AA24" s="246"/>
      <c r="AB24" s="246"/>
      <c r="AC24" s="246"/>
      <c r="AD24" s="246"/>
      <c r="AE24" s="228"/>
      <c r="AF24" s="272" t="s">
        <v>2032</v>
      </c>
      <c r="AG24" s="246"/>
      <c r="AH24" s="246"/>
      <c r="AI24" s="246"/>
      <c r="AJ24" s="246"/>
      <c r="AK24" s="246"/>
      <c r="AL24" s="246"/>
      <c r="AM24" s="228"/>
    </row>
    <row r="25" spans="2:39" ht="15" customHeight="1">
      <c r="B25" s="273"/>
      <c r="C25" s="246"/>
      <c r="D25" s="246"/>
      <c r="E25" s="246"/>
      <c r="F25" s="246"/>
      <c r="G25" s="246"/>
      <c r="H25" s="228"/>
      <c r="I25" s="274"/>
      <c r="J25" s="246"/>
      <c r="K25" s="246"/>
      <c r="L25" s="246"/>
      <c r="M25" s="246"/>
      <c r="N25" s="228"/>
      <c r="O25" s="273"/>
      <c r="P25" s="246"/>
      <c r="Q25" s="246"/>
      <c r="R25" s="246"/>
      <c r="S25" s="246"/>
      <c r="T25" s="246"/>
      <c r="U25" s="246"/>
      <c r="V25" s="246"/>
      <c r="W25" s="228"/>
      <c r="X25" s="275"/>
      <c r="Y25" s="246"/>
      <c r="Z25" s="246"/>
      <c r="AA25" s="246"/>
      <c r="AB25" s="246"/>
      <c r="AC25" s="246"/>
      <c r="AD25" s="246"/>
      <c r="AE25" s="228"/>
      <c r="AF25" s="275"/>
      <c r="AG25" s="246"/>
      <c r="AH25" s="246"/>
      <c r="AI25" s="246"/>
      <c r="AJ25" s="246"/>
      <c r="AK25" s="246"/>
      <c r="AL25" s="246"/>
      <c r="AM25" s="228"/>
    </row>
    <row r="26" spans="2:39" ht="15" customHeight="1">
      <c r="B26" s="50"/>
      <c r="C26" s="50"/>
      <c r="D26" s="50"/>
      <c r="E26" s="50"/>
      <c r="F26" s="50"/>
      <c r="G26" s="50"/>
      <c r="H26" s="50"/>
      <c r="I26" s="50"/>
      <c r="J26" s="50"/>
      <c r="K26" s="50"/>
      <c r="L26" s="50"/>
      <c r="M26" s="50"/>
      <c r="N26" s="50"/>
      <c r="O26" s="50"/>
      <c r="P26" s="50"/>
      <c r="Q26" s="50"/>
      <c r="R26" s="50"/>
      <c r="S26" s="50"/>
      <c r="T26" s="50"/>
      <c r="U26" s="50"/>
      <c r="V26" s="50"/>
      <c r="W26" s="50"/>
      <c r="X26" s="50"/>
      <c r="Y26" s="50"/>
      <c r="Z26" s="50"/>
      <c r="AA26" s="50"/>
      <c r="AB26" s="50"/>
      <c r="AC26" s="50"/>
      <c r="AD26" s="50"/>
      <c r="AE26" s="50"/>
      <c r="AF26" s="50"/>
      <c r="AG26" s="50"/>
      <c r="AH26" s="50"/>
      <c r="AI26" s="50"/>
      <c r="AJ26" s="50"/>
      <c r="AK26" s="50"/>
      <c r="AL26" s="50"/>
      <c r="AM26" s="50"/>
    </row>
    <row r="27" spans="2:39" ht="15" customHeight="1">
      <c r="B27" s="251" t="s">
        <v>2033</v>
      </c>
      <c r="C27" s="246"/>
      <c r="D27" s="246"/>
      <c r="E27" s="246"/>
      <c r="F27" s="246"/>
      <c r="G27" s="246"/>
      <c r="H27" s="246"/>
      <c r="I27" s="246"/>
      <c r="J27" s="246"/>
      <c r="K27" s="246"/>
      <c r="L27" s="246"/>
      <c r="M27" s="246"/>
      <c r="N27" s="246"/>
      <c r="O27" s="246"/>
      <c r="P27" s="246"/>
      <c r="Q27" s="246"/>
      <c r="R27" s="246"/>
      <c r="S27" s="246"/>
      <c r="T27" s="246"/>
      <c r="U27" s="246"/>
      <c r="V27" s="246"/>
      <c r="W27" s="246"/>
      <c r="X27" s="246"/>
      <c r="Y27" s="246"/>
      <c r="Z27" s="246"/>
      <c r="AA27" s="246"/>
      <c r="AB27" s="246"/>
      <c r="AC27" s="246"/>
      <c r="AD27" s="246"/>
      <c r="AE27" s="246"/>
      <c r="AF27" s="246"/>
      <c r="AG27" s="246"/>
      <c r="AH27" s="246"/>
      <c r="AI27" s="246"/>
      <c r="AJ27" s="246"/>
      <c r="AK27" s="246"/>
      <c r="AL27" s="246"/>
      <c r="AM27" s="228"/>
    </row>
    <row r="28" spans="2:39" ht="15" customHeight="1">
      <c r="B28" s="268" t="s">
        <v>2034</v>
      </c>
      <c r="C28" s="246"/>
      <c r="D28" s="246"/>
      <c r="E28" s="246"/>
      <c r="F28" s="246"/>
      <c r="G28" s="246"/>
      <c r="H28" s="246"/>
      <c r="I28" s="246"/>
      <c r="J28" s="246"/>
      <c r="K28" s="246"/>
      <c r="L28" s="246"/>
      <c r="M28" s="246"/>
      <c r="N28" s="246"/>
      <c r="O28" s="246"/>
      <c r="P28" s="246"/>
      <c r="Q28" s="246"/>
      <c r="R28" s="246"/>
      <c r="S28" s="246"/>
      <c r="T28" s="246"/>
      <c r="U28" s="246"/>
      <c r="V28" s="246"/>
      <c r="W28" s="246"/>
      <c r="X28" s="246"/>
      <c r="Y28" s="246"/>
      <c r="Z28" s="246"/>
      <c r="AA28" s="246"/>
      <c r="AB28" s="246"/>
      <c r="AC28" s="246"/>
      <c r="AD28" s="246"/>
      <c r="AE28" s="246"/>
      <c r="AF28" s="246"/>
      <c r="AG28" s="246"/>
      <c r="AH28" s="246"/>
      <c r="AI28" s="246"/>
      <c r="AJ28" s="246"/>
      <c r="AK28" s="246"/>
      <c r="AL28" s="246"/>
      <c r="AM28" s="228"/>
    </row>
    <row r="29" spans="2:39" ht="15" customHeight="1">
      <c r="B29" s="51" t="str">
        <f>Inconsistencias!B10</f>
        <v/>
      </c>
      <c r="C29" s="52" t="s">
        <v>2035</v>
      </c>
      <c r="D29" s="53"/>
      <c r="E29" s="53"/>
      <c r="F29" s="53"/>
      <c r="G29" s="53"/>
      <c r="H29" s="53"/>
      <c r="I29" s="53"/>
      <c r="J29" s="53"/>
      <c r="K29" s="53"/>
      <c r="L29" s="53"/>
      <c r="M29" s="53"/>
      <c r="N29" s="53"/>
      <c r="O29" s="53"/>
      <c r="P29" s="53"/>
      <c r="Q29" s="53"/>
      <c r="R29" s="53"/>
      <c r="S29" s="53"/>
      <c r="T29" s="53"/>
      <c r="U29" s="53"/>
      <c r="V29" s="53"/>
      <c r="W29" s="53"/>
      <c r="X29" s="53"/>
      <c r="Y29" s="53"/>
      <c r="Z29" s="53"/>
      <c r="AA29" s="53"/>
      <c r="AB29" s="53"/>
      <c r="AC29" s="53"/>
      <c r="AD29" s="53"/>
      <c r="AE29" s="53"/>
      <c r="AF29" s="53"/>
      <c r="AG29" s="53"/>
      <c r="AH29" s="53"/>
      <c r="AI29" s="53"/>
      <c r="AJ29" s="53"/>
      <c r="AK29" s="53"/>
      <c r="AL29" s="53"/>
      <c r="AM29" s="54"/>
    </row>
    <row r="30" spans="2:39" ht="15" customHeight="1">
      <c r="B30" s="51" t="str">
        <f>Inconsistencias!B11</f>
        <v/>
      </c>
      <c r="C30" s="52" t="s">
        <v>2036</v>
      </c>
      <c r="D30" s="53"/>
      <c r="E30" s="53"/>
      <c r="F30" s="53"/>
      <c r="G30" s="52"/>
      <c r="H30" s="53"/>
      <c r="I30" s="53"/>
      <c r="J30" s="53"/>
      <c r="K30" s="53"/>
      <c r="L30" s="53"/>
      <c r="M30" s="53"/>
      <c r="N30" s="53"/>
      <c r="O30" s="53"/>
      <c r="P30" s="53"/>
      <c r="Q30" s="53"/>
      <c r="R30" s="53"/>
      <c r="S30" s="53"/>
      <c r="T30" s="53"/>
      <c r="U30" s="53"/>
      <c r="V30" s="53"/>
      <c r="W30" s="53"/>
      <c r="X30" s="53"/>
      <c r="Y30" s="53"/>
      <c r="Z30" s="53"/>
      <c r="AA30" s="53"/>
      <c r="AB30" s="53"/>
      <c r="AC30" s="53"/>
      <c r="AD30" s="53"/>
      <c r="AE30" s="53"/>
      <c r="AF30" s="53"/>
      <c r="AG30" s="53"/>
      <c r="AH30" s="53"/>
      <c r="AI30" s="53"/>
      <c r="AJ30" s="53"/>
      <c r="AK30" s="53"/>
      <c r="AL30" s="53"/>
      <c r="AM30" s="54"/>
    </row>
    <row r="31" spans="2:39" ht="15" customHeight="1">
      <c r="B31" s="51" t="str">
        <f>Inconsistencias!B12</f>
        <v/>
      </c>
      <c r="C31" s="52" t="s">
        <v>2037</v>
      </c>
      <c r="D31" s="53"/>
      <c r="E31" s="53"/>
      <c r="F31" s="53"/>
      <c r="G31" s="52"/>
      <c r="H31" s="53"/>
      <c r="I31" s="53"/>
      <c r="J31" s="53"/>
      <c r="K31" s="53"/>
      <c r="L31" s="53"/>
      <c r="M31" s="53"/>
      <c r="N31" s="53"/>
      <c r="O31" s="53"/>
      <c r="P31" s="53"/>
      <c r="Q31" s="53"/>
      <c r="R31" s="53"/>
      <c r="S31" s="53"/>
      <c r="T31" s="53"/>
      <c r="U31" s="53"/>
      <c r="V31" s="53"/>
      <c r="W31" s="53"/>
      <c r="X31" s="53"/>
      <c r="Y31" s="53"/>
      <c r="Z31" s="53"/>
      <c r="AA31" s="53"/>
      <c r="AB31" s="53"/>
      <c r="AC31" s="53"/>
      <c r="AD31" s="53"/>
      <c r="AE31" s="53"/>
      <c r="AF31" s="53"/>
      <c r="AG31" s="53"/>
      <c r="AH31" s="53"/>
      <c r="AI31" s="53"/>
      <c r="AJ31" s="53"/>
      <c r="AK31" s="53"/>
      <c r="AL31" s="53"/>
      <c r="AM31" s="54"/>
    </row>
    <row r="32" spans="2:39" ht="15" customHeight="1">
      <c r="B32" s="51" t="str">
        <f>Inconsistencias!B13</f>
        <v/>
      </c>
      <c r="C32" s="52" t="s">
        <v>2038</v>
      </c>
      <c r="D32" s="53"/>
      <c r="E32" s="53"/>
      <c r="F32" s="53"/>
      <c r="G32" s="53"/>
      <c r="H32" s="53"/>
      <c r="I32" s="53"/>
      <c r="J32" s="53"/>
      <c r="K32" s="53"/>
      <c r="L32" s="53"/>
      <c r="M32" s="53"/>
      <c r="N32" s="53"/>
      <c r="O32" s="53"/>
      <c r="P32" s="53"/>
      <c r="Q32" s="53"/>
      <c r="R32" s="53"/>
      <c r="S32" s="53"/>
      <c r="T32" s="53"/>
      <c r="U32" s="53"/>
      <c r="V32" s="53"/>
      <c r="W32" s="53"/>
      <c r="X32" s="53"/>
      <c r="Y32" s="53"/>
      <c r="Z32" s="53"/>
      <c r="AA32" s="53"/>
      <c r="AB32" s="53"/>
      <c r="AC32" s="53"/>
      <c r="AD32" s="53"/>
      <c r="AE32" s="53"/>
      <c r="AF32" s="53"/>
      <c r="AG32" s="53"/>
      <c r="AH32" s="53"/>
      <c r="AI32" s="53"/>
      <c r="AJ32" s="53"/>
      <c r="AK32" s="53"/>
      <c r="AL32" s="53"/>
      <c r="AM32" s="54"/>
    </row>
    <row r="33" spans="2:39" ht="15" customHeight="1">
      <c r="B33" s="51" t="str">
        <f>Inconsistencias!B14</f>
        <v>X</v>
      </c>
      <c r="C33" s="52" t="s">
        <v>2039</v>
      </c>
      <c r="D33" s="53"/>
      <c r="E33" s="53"/>
      <c r="F33" s="53"/>
      <c r="G33" s="53"/>
      <c r="H33" s="53"/>
      <c r="I33" s="53"/>
      <c r="J33" s="53"/>
      <c r="K33" s="53"/>
      <c r="L33" s="53"/>
      <c r="M33" s="53"/>
      <c r="N33" s="53"/>
      <c r="O33" s="53"/>
      <c r="P33" s="53"/>
      <c r="Q33" s="53"/>
      <c r="R33" s="53"/>
      <c r="S33" s="53"/>
      <c r="T33" s="53"/>
      <c r="U33" s="53"/>
      <c r="V33" s="53"/>
      <c r="W33" s="53"/>
      <c r="X33" s="53"/>
      <c r="Y33" s="53"/>
      <c r="Z33" s="53"/>
      <c r="AA33" s="53"/>
      <c r="AB33" s="53"/>
      <c r="AC33" s="53"/>
      <c r="AD33" s="53"/>
      <c r="AE33" s="53"/>
      <c r="AF33" s="53"/>
      <c r="AG33" s="53"/>
      <c r="AH33" s="53"/>
      <c r="AI33" s="53"/>
      <c r="AJ33" s="53"/>
      <c r="AK33" s="53"/>
      <c r="AL33" s="53"/>
      <c r="AM33" s="54"/>
    </row>
    <row r="34" spans="2:39" ht="15" customHeight="1">
      <c r="B34" s="51" t="str">
        <f>Inconsistencias!P10</f>
        <v>X</v>
      </c>
      <c r="C34" s="52" t="s">
        <v>2040</v>
      </c>
      <c r="D34" s="53"/>
      <c r="E34" s="53"/>
      <c r="F34" s="53"/>
      <c r="G34" s="53"/>
      <c r="H34" s="53"/>
      <c r="I34" s="53"/>
      <c r="J34" s="53"/>
      <c r="K34" s="53"/>
      <c r="L34" s="53"/>
      <c r="M34" s="53"/>
      <c r="N34" s="53"/>
      <c r="O34" s="53"/>
      <c r="P34" s="53"/>
      <c r="Q34" s="53"/>
      <c r="R34" s="53"/>
      <c r="S34" s="53"/>
      <c r="T34" s="53"/>
      <c r="U34" s="53"/>
      <c r="V34" s="53"/>
      <c r="W34" s="53"/>
      <c r="X34" s="53"/>
      <c r="Y34" s="53"/>
      <c r="Z34" s="53"/>
      <c r="AA34" s="53"/>
      <c r="AB34" s="53"/>
      <c r="AC34" s="53"/>
      <c r="AD34" s="53"/>
      <c r="AE34" s="53"/>
      <c r="AF34" s="53"/>
      <c r="AG34" s="53"/>
      <c r="AH34" s="53"/>
      <c r="AI34" s="53"/>
      <c r="AJ34" s="53"/>
      <c r="AK34" s="53"/>
      <c r="AL34" s="53"/>
      <c r="AM34" s="54"/>
    </row>
    <row r="35" spans="2:39" ht="15" customHeight="1">
      <c r="B35" s="51" t="str">
        <f>Inconsistencias!P11</f>
        <v/>
      </c>
      <c r="C35" s="52" t="s">
        <v>2041</v>
      </c>
      <c r="D35" s="53"/>
      <c r="E35" s="53"/>
      <c r="F35" s="53"/>
      <c r="G35" s="53"/>
      <c r="H35" s="53"/>
      <c r="I35" s="53"/>
      <c r="J35" s="53"/>
      <c r="K35" s="53"/>
      <c r="L35" s="53"/>
      <c r="M35" s="53"/>
      <c r="N35" s="53"/>
      <c r="O35" s="53"/>
      <c r="P35" s="53"/>
      <c r="Q35" s="53"/>
      <c r="R35" s="53"/>
      <c r="S35" s="53"/>
      <c r="T35" s="53"/>
      <c r="U35" s="53"/>
      <c r="V35" s="53"/>
      <c r="W35" s="53"/>
      <c r="X35" s="53"/>
      <c r="Y35" s="53"/>
      <c r="Z35" s="53"/>
      <c r="AA35" s="53"/>
      <c r="AB35" s="53"/>
      <c r="AC35" s="53"/>
      <c r="AD35" s="53"/>
      <c r="AE35" s="53"/>
      <c r="AF35" s="53"/>
      <c r="AG35" s="53"/>
      <c r="AH35" s="53"/>
      <c r="AI35" s="53"/>
      <c r="AJ35" s="53"/>
      <c r="AK35" s="53"/>
      <c r="AL35" s="53"/>
      <c r="AM35" s="54"/>
    </row>
    <row r="36" spans="2:39" ht="15" customHeight="1">
      <c r="B36" s="51" t="str">
        <f>Inconsistencias!P12</f>
        <v/>
      </c>
      <c r="C36" s="52" t="s">
        <v>2042</v>
      </c>
      <c r="D36" s="53"/>
      <c r="E36" s="53"/>
      <c r="F36" s="53"/>
      <c r="G36" s="53"/>
      <c r="H36" s="53"/>
      <c r="I36" s="53"/>
      <c r="J36" s="53"/>
      <c r="K36" s="53"/>
      <c r="L36" s="53"/>
      <c r="M36" s="53"/>
      <c r="N36" s="53"/>
      <c r="O36" s="53"/>
      <c r="P36" s="53"/>
      <c r="Q36" s="53"/>
      <c r="R36" s="53"/>
      <c r="S36" s="53"/>
      <c r="T36" s="53"/>
      <c r="U36" s="53"/>
      <c r="V36" s="53"/>
      <c r="W36" s="53"/>
      <c r="X36" s="53"/>
      <c r="Y36" s="53"/>
      <c r="Z36" s="53"/>
      <c r="AA36" s="53"/>
      <c r="AB36" s="53"/>
      <c r="AC36" s="53"/>
      <c r="AD36" s="53"/>
      <c r="AE36" s="53"/>
      <c r="AF36" s="53"/>
      <c r="AG36" s="53"/>
      <c r="AH36" s="53"/>
      <c r="AI36" s="53"/>
      <c r="AJ36" s="53"/>
      <c r="AK36" s="53"/>
      <c r="AL36" s="53"/>
      <c r="AM36" s="54"/>
    </row>
    <row r="37" spans="2:39" ht="15" customHeight="1">
      <c r="B37" s="51" t="str">
        <f>Inconsistencias!P13</f>
        <v/>
      </c>
      <c r="C37" s="52" t="s">
        <v>2043</v>
      </c>
      <c r="D37" s="53"/>
      <c r="E37" s="53"/>
      <c r="F37" s="53"/>
      <c r="G37" s="53"/>
      <c r="H37" s="53"/>
      <c r="I37" s="53"/>
      <c r="J37" s="53"/>
      <c r="K37" s="53"/>
      <c r="L37" s="53"/>
      <c r="M37" s="53"/>
      <c r="N37" s="53"/>
      <c r="O37" s="53"/>
      <c r="P37" s="53"/>
      <c r="Q37" s="53"/>
      <c r="R37" s="53"/>
      <c r="S37" s="53"/>
      <c r="T37" s="53"/>
      <c r="U37" s="53"/>
      <c r="V37" s="53"/>
      <c r="W37" s="53"/>
      <c r="X37" s="53"/>
      <c r="Y37" s="53"/>
      <c r="Z37" s="53"/>
      <c r="AA37" s="53"/>
      <c r="AB37" s="53"/>
      <c r="AC37" s="53"/>
      <c r="AD37" s="53"/>
      <c r="AE37" s="53"/>
      <c r="AF37" s="53"/>
      <c r="AG37" s="53"/>
      <c r="AH37" s="53"/>
      <c r="AI37" s="53"/>
      <c r="AJ37" s="53"/>
      <c r="AK37" s="53"/>
      <c r="AL37" s="53"/>
      <c r="AM37" s="54"/>
    </row>
    <row r="38" spans="2:39" ht="15" customHeight="1">
      <c r="B38" s="51" t="str">
        <f>Inconsistencias!P14</f>
        <v>X</v>
      </c>
      <c r="C38" s="52" t="s">
        <v>2044</v>
      </c>
      <c r="D38" s="53"/>
      <c r="E38" s="53"/>
      <c r="F38" s="53"/>
      <c r="G38" s="53"/>
      <c r="H38" s="53"/>
      <c r="I38" s="53"/>
      <c r="J38" s="53"/>
      <c r="K38" s="53"/>
      <c r="L38" s="53"/>
      <c r="M38" s="53"/>
      <c r="N38" s="53"/>
      <c r="O38" s="53"/>
      <c r="P38" s="53"/>
      <c r="Q38" s="53"/>
      <c r="R38" s="53"/>
      <c r="S38" s="53"/>
      <c r="T38" s="53"/>
      <c r="U38" s="53"/>
      <c r="V38" s="53"/>
      <c r="W38" s="53"/>
      <c r="X38" s="53"/>
      <c r="Y38" s="53"/>
      <c r="Z38" s="53"/>
      <c r="AA38" s="53"/>
      <c r="AB38" s="53"/>
      <c r="AC38" s="53"/>
      <c r="AD38" s="53"/>
      <c r="AE38" s="53"/>
      <c r="AF38" s="53"/>
      <c r="AG38" s="53"/>
      <c r="AH38" s="53"/>
      <c r="AI38" s="53"/>
      <c r="AJ38" s="53"/>
      <c r="AK38" s="53"/>
      <c r="AL38" s="53"/>
      <c r="AM38" s="54"/>
    </row>
    <row r="39" spans="2:39" ht="15" customHeight="1">
      <c r="B39" s="268" t="s">
        <v>2045</v>
      </c>
      <c r="C39" s="246"/>
      <c r="D39" s="246"/>
      <c r="E39" s="246"/>
      <c r="F39" s="246"/>
      <c r="G39" s="246"/>
      <c r="H39" s="246"/>
      <c r="I39" s="246"/>
      <c r="J39" s="246"/>
      <c r="K39" s="246"/>
      <c r="L39" s="246"/>
      <c r="M39" s="246"/>
      <c r="N39" s="246"/>
      <c r="O39" s="246"/>
      <c r="P39" s="246"/>
      <c r="Q39" s="246"/>
      <c r="R39" s="246"/>
      <c r="S39" s="246"/>
      <c r="T39" s="246"/>
      <c r="U39" s="246"/>
      <c r="V39" s="246"/>
      <c r="W39" s="246"/>
      <c r="X39" s="246"/>
      <c r="Y39" s="246"/>
      <c r="Z39" s="246"/>
      <c r="AA39" s="246"/>
      <c r="AB39" s="246"/>
      <c r="AC39" s="246"/>
      <c r="AD39" s="246"/>
      <c r="AE39" s="246"/>
      <c r="AF39" s="246"/>
      <c r="AG39" s="246"/>
      <c r="AH39" s="246"/>
      <c r="AI39" s="246"/>
      <c r="AJ39" s="246"/>
      <c r="AK39" s="246"/>
      <c r="AL39" s="246"/>
      <c r="AM39" s="228"/>
    </row>
    <row r="40" spans="2:39" ht="15" customHeight="1">
      <c r="B40" s="55" t="str">
        <f>IF(C40="• No adjunta la información del presupuesto en formato electrónico.",1,"")</f>
        <v/>
      </c>
      <c r="C40" s="269" t="str">
        <f>IF(C41="• No se envía el acta de aprobación al presupuesto.","",IF(AG16&gt;0,"","• No adjunta la información del presupuesto en formato electrónico."))</f>
        <v/>
      </c>
      <c r="D40" s="265"/>
      <c r="E40" s="265"/>
      <c r="F40" s="265"/>
      <c r="G40" s="265"/>
      <c r="H40" s="265"/>
      <c r="I40" s="265"/>
      <c r="J40" s="265"/>
      <c r="K40" s="265"/>
      <c r="L40" s="265"/>
      <c r="M40" s="265"/>
      <c r="N40" s="265"/>
      <c r="O40" s="265"/>
      <c r="P40" s="265"/>
      <c r="Q40" s="265"/>
      <c r="R40" s="265"/>
      <c r="S40" s="265"/>
      <c r="T40" s="265"/>
      <c r="U40" s="265"/>
      <c r="V40" s="265"/>
      <c r="W40" s="265"/>
      <c r="X40" s="265"/>
      <c r="Y40" s="265"/>
      <c r="Z40" s="265"/>
      <c r="AA40" s="265"/>
      <c r="AB40" s="265"/>
      <c r="AC40" s="265"/>
      <c r="AD40" s="265"/>
      <c r="AE40" s="265"/>
      <c r="AF40" s="265"/>
      <c r="AG40" s="265"/>
      <c r="AH40" s="265"/>
      <c r="AI40" s="265"/>
      <c r="AJ40" s="265"/>
      <c r="AK40" s="265"/>
      <c r="AL40" s="265"/>
      <c r="AM40" s="266"/>
    </row>
    <row r="41" spans="2:39" ht="15" customHeight="1">
      <c r="B41" s="55">
        <f>IF(C41="• No se envía el acta de aprobación al presupuesto.",1,"")</f>
        <v>1</v>
      </c>
      <c r="C41" s="269" t="str">
        <f>IF(B25="","• No se envía el acta de aprobación al presupuesto.","")</f>
        <v>• No se envía el acta de aprobación al presupuesto.</v>
      </c>
      <c r="D41" s="265"/>
      <c r="E41" s="265"/>
      <c r="F41" s="265"/>
      <c r="G41" s="265"/>
      <c r="H41" s="265"/>
      <c r="I41" s="265"/>
      <c r="J41" s="265"/>
      <c r="K41" s="265"/>
      <c r="L41" s="265"/>
      <c r="M41" s="265"/>
      <c r="N41" s="265"/>
      <c r="O41" s="265"/>
      <c r="P41" s="265"/>
      <c r="Q41" s="265"/>
      <c r="R41" s="265"/>
      <c r="S41" s="265"/>
      <c r="T41" s="265"/>
      <c r="U41" s="265"/>
      <c r="V41" s="265"/>
      <c r="W41" s="265"/>
      <c r="X41" s="265"/>
      <c r="Y41" s="265"/>
      <c r="Z41" s="265"/>
      <c r="AA41" s="265"/>
      <c r="AB41" s="265"/>
      <c r="AC41" s="265"/>
      <c r="AD41" s="265"/>
      <c r="AE41" s="265"/>
      <c r="AF41" s="265"/>
      <c r="AG41" s="265"/>
      <c r="AH41" s="265"/>
      <c r="AI41" s="265"/>
      <c r="AJ41" s="265"/>
      <c r="AK41" s="265"/>
      <c r="AL41" s="265"/>
      <c r="AM41" s="266"/>
    </row>
    <row r="42" spans="2:39" ht="15" customHeight="1">
      <c r="B42" s="55" t="str">
        <f>IF(C42="• El presupuesto se aprobó posterior al 30 de diciembre de "&amp;AJ20-1&amp;", incumpliendo lo establecido en el art. 218 de la LHM.",1,"")</f>
        <v/>
      </c>
      <c r="C42" s="269" t="str">
        <f>IF(I25&gt;45290,"• El presupuesto se aprobó posterior al 30 de diciembre de "&amp;AJ20-1&amp;", incumpliendo lo establecido en el art. 218 de la LHM.","")</f>
        <v/>
      </c>
      <c r="D42" s="265"/>
      <c r="E42" s="265"/>
      <c r="F42" s="265"/>
      <c r="G42" s="265"/>
      <c r="H42" s="265"/>
      <c r="I42" s="265"/>
      <c r="J42" s="265"/>
      <c r="K42" s="265"/>
      <c r="L42" s="265"/>
      <c r="M42" s="265"/>
      <c r="N42" s="265"/>
      <c r="O42" s="265"/>
      <c r="P42" s="265"/>
      <c r="Q42" s="265"/>
      <c r="R42" s="265"/>
      <c r="S42" s="265"/>
      <c r="T42" s="265"/>
      <c r="U42" s="265"/>
      <c r="V42" s="265"/>
      <c r="W42" s="265"/>
      <c r="X42" s="265"/>
      <c r="Y42" s="265"/>
      <c r="Z42" s="265"/>
      <c r="AA42" s="265"/>
      <c r="AB42" s="265"/>
      <c r="AC42" s="265"/>
      <c r="AD42" s="265"/>
      <c r="AE42" s="265"/>
      <c r="AF42" s="265"/>
      <c r="AG42" s="265"/>
      <c r="AH42" s="265"/>
      <c r="AI42" s="265"/>
      <c r="AJ42" s="265"/>
      <c r="AK42" s="265"/>
      <c r="AL42" s="265"/>
      <c r="AM42" s="266"/>
    </row>
    <row r="43" spans="2:39" ht="15" customHeight="1">
      <c r="B43" s="55" t="str">
        <f>IF(C43="• En el acta unicamente hace referencia a la aprobación del presupuesto sin indicar por cuanto se aprobo.",1,"")</f>
        <v/>
      </c>
      <c r="C43" s="269" t="str">
        <f>IF(C41="• No se envía el acta de aprobación al presupuesto.","",IF(AF25&gt;0,IF(X25="","• En el acta únicamente hace referencia a la aprobación del presupuesto sin indicar por cuanto se aprobó.","")))</f>
        <v/>
      </c>
      <c r="D43" s="265"/>
      <c r="E43" s="265"/>
      <c r="F43" s="265"/>
      <c r="G43" s="265"/>
      <c r="H43" s="265"/>
      <c r="I43" s="265"/>
      <c r="J43" s="265"/>
      <c r="K43" s="265"/>
      <c r="L43" s="265"/>
      <c r="M43" s="265"/>
      <c r="N43" s="265"/>
      <c r="O43" s="265"/>
      <c r="P43" s="265"/>
      <c r="Q43" s="265"/>
      <c r="R43" s="265"/>
      <c r="S43" s="265"/>
      <c r="T43" s="265"/>
      <c r="U43" s="265"/>
      <c r="V43" s="265"/>
      <c r="W43" s="265"/>
      <c r="X43" s="265"/>
      <c r="Y43" s="265"/>
      <c r="Z43" s="265"/>
      <c r="AA43" s="265"/>
      <c r="AB43" s="265"/>
      <c r="AC43" s="265"/>
      <c r="AD43" s="265"/>
      <c r="AE43" s="265"/>
      <c r="AF43" s="265"/>
      <c r="AG43" s="265"/>
      <c r="AH43" s="265"/>
      <c r="AI43" s="265"/>
      <c r="AJ43" s="265"/>
      <c r="AK43" s="265"/>
      <c r="AL43" s="265"/>
      <c r="AM43" s="266"/>
    </row>
    <row r="44" spans="2:39" ht="15" customHeight="1">
      <c r="B44" s="55" t="str">
        <f>IF(C44="• Existe diferencia entre lo establecido en el acta de aprobación y la información remitida en los formatos del presupuesto.",1,"")</f>
        <v/>
      </c>
      <c r="C44" s="269" t="str">
        <f>IF(C41="• No se envía el acta de aprobación al presupuesto.","",IF(X25="","",IF(X25=AF25,"","• Existe diferencia entre lo establecido en el acta de aprobación y la información remitida en los formatos del presupuesto.")))</f>
        <v/>
      </c>
      <c r="D44" s="265"/>
      <c r="E44" s="265"/>
      <c r="F44" s="265"/>
      <c r="G44" s="265"/>
      <c r="H44" s="265"/>
      <c r="I44" s="265"/>
      <c r="J44" s="265"/>
      <c r="K44" s="265"/>
      <c r="L44" s="265"/>
      <c r="M44" s="265"/>
      <c r="N44" s="265"/>
      <c r="O44" s="265"/>
      <c r="P44" s="265"/>
      <c r="Q44" s="265"/>
      <c r="R44" s="265"/>
      <c r="S44" s="265"/>
      <c r="T44" s="265"/>
      <c r="U44" s="265"/>
      <c r="V44" s="265"/>
      <c r="W44" s="265"/>
      <c r="X44" s="265"/>
      <c r="Y44" s="265"/>
      <c r="Z44" s="265"/>
      <c r="AA44" s="265"/>
      <c r="AB44" s="265"/>
      <c r="AC44" s="265"/>
      <c r="AD44" s="265"/>
      <c r="AE44" s="265"/>
      <c r="AF44" s="265"/>
      <c r="AG44" s="265"/>
      <c r="AH44" s="265"/>
      <c r="AI44" s="265"/>
      <c r="AJ44" s="265"/>
      <c r="AK44" s="265"/>
      <c r="AL44" s="265"/>
      <c r="AM44" s="266"/>
    </row>
    <row r="45" spans="2:39" ht="50.25" customHeight="1">
      <c r="B45" s="55" t="str">
        <f>IF(C45="","",1)</f>
        <v/>
      </c>
      <c r="C45" s="270" t="str">
        <f>IF(C41="• No se envía el acta de aprobación al presupuesto.","",IF(SUM(Inconsistencias!C20:C29)&gt;0,"• No se elaboró el o los formato(s) de: ","")&amp;Inconsistencias!B20&amp;Inconsistencias!B21&amp;Inconsistencias!B22&amp;Inconsistencias!B23&amp;Inconsistencias!B24&amp;Inconsistencias!B25&amp;Inconsistencias!B26&amp;Inconsistencias!B27&amp;Inconsistencias!B28&amp;Inconsistencias!B29)</f>
        <v/>
      </c>
      <c r="D45" s="265"/>
      <c r="E45" s="265"/>
      <c r="F45" s="265"/>
      <c r="G45" s="265"/>
      <c r="H45" s="265"/>
      <c r="I45" s="265"/>
      <c r="J45" s="265"/>
      <c r="K45" s="265"/>
      <c r="L45" s="265"/>
      <c r="M45" s="265"/>
      <c r="N45" s="265"/>
      <c r="O45" s="265"/>
      <c r="P45" s="265"/>
      <c r="Q45" s="265"/>
      <c r="R45" s="265"/>
      <c r="S45" s="265"/>
      <c r="T45" s="265"/>
      <c r="U45" s="265"/>
      <c r="V45" s="265"/>
      <c r="W45" s="265"/>
      <c r="X45" s="265"/>
      <c r="Y45" s="265"/>
      <c r="Z45" s="265"/>
      <c r="AA45" s="265"/>
      <c r="AB45" s="265"/>
      <c r="AC45" s="265"/>
      <c r="AD45" s="265"/>
      <c r="AE45" s="265"/>
      <c r="AF45" s="265"/>
      <c r="AG45" s="265"/>
      <c r="AH45" s="265"/>
      <c r="AI45" s="265"/>
      <c r="AJ45" s="265"/>
      <c r="AK45" s="265"/>
      <c r="AL45" s="265"/>
      <c r="AM45" s="266"/>
    </row>
    <row r="46" spans="2:39" ht="15" customHeight="1">
      <c r="B46" s="55">
        <f>IF(C46="• El total de la estimación de ingresos es diferente al total del presupuesto de egresos.",1,"")</f>
        <v>1</v>
      </c>
      <c r="C46" s="264" t="str">
        <f>Inconsistencias!B31</f>
        <v>• El total de la estimación de ingresos es diferente al total del presupuesto de egresos.</v>
      </c>
      <c r="D46" s="265"/>
      <c r="E46" s="265"/>
      <c r="F46" s="265"/>
      <c r="G46" s="265"/>
      <c r="H46" s="265"/>
      <c r="I46" s="265"/>
      <c r="J46" s="265"/>
      <c r="K46" s="265"/>
      <c r="L46" s="265"/>
      <c r="M46" s="265"/>
      <c r="N46" s="265"/>
      <c r="O46" s="265"/>
      <c r="P46" s="265"/>
      <c r="Q46" s="265"/>
      <c r="R46" s="265"/>
      <c r="S46" s="265"/>
      <c r="T46" s="265"/>
      <c r="U46" s="265"/>
      <c r="V46" s="265"/>
      <c r="W46" s="265"/>
      <c r="X46" s="265"/>
      <c r="Y46" s="265"/>
      <c r="Z46" s="265"/>
      <c r="AA46" s="265"/>
      <c r="AB46" s="265"/>
      <c r="AC46" s="265"/>
      <c r="AD46" s="265"/>
      <c r="AE46" s="265"/>
      <c r="AF46" s="265"/>
      <c r="AG46" s="265"/>
      <c r="AH46" s="265"/>
      <c r="AI46" s="265"/>
      <c r="AJ46" s="265"/>
      <c r="AK46" s="265"/>
      <c r="AL46" s="265"/>
      <c r="AM46" s="266"/>
    </row>
    <row r="47" spans="2:39" ht="15" customHeight="1">
      <c r="B47" s="55" t="str">
        <f>IF(C47="• Se observa diferencia entre la estimación de ingresos fiscales (11) y los egresos pagaderos con dicha fuente de financiamiento.",1,"")</f>
        <v/>
      </c>
      <c r="C47" s="264" t="str">
        <f>Inconsistencias!B32</f>
        <v/>
      </c>
      <c r="D47" s="265"/>
      <c r="E47" s="265"/>
      <c r="F47" s="265"/>
      <c r="G47" s="265"/>
      <c r="H47" s="265"/>
      <c r="I47" s="265"/>
      <c r="J47" s="265"/>
      <c r="K47" s="265"/>
      <c r="L47" s="265"/>
      <c r="M47" s="265"/>
      <c r="N47" s="265"/>
      <c r="O47" s="265"/>
      <c r="P47" s="265"/>
      <c r="Q47" s="265"/>
      <c r="R47" s="265"/>
      <c r="S47" s="265"/>
      <c r="T47" s="265"/>
      <c r="U47" s="265"/>
      <c r="V47" s="265"/>
      <c r="W47" s="265"/>
      <c r="X47" s="265"/>
      <c r="Y47" s="265"/>
      <c r="Z47" s="265"/>
      <c r="AA47" s="265"/>
      <c r="AB47" s="265"/>
      <c r="AC47" s="265"/>
      <c r="AD47" s="265"/>
      <c r="AE47" s="265"/>
      <c r="AF47" s="265"/>
      <c r="AG47" s="265"/>
      <c r="AH47" s="265"/>
      <c r="AI47" s="265"/>
      <c r="AJ47" s="265"/>
      <c r="AK47" s="265"/>
      <c r="AL47" s="265"/>
      <c r="AM47" s="266"/>
    </row>
    <row r="48" spans="2:39" ht="15" customHeight="1">
      <c r="B48" s="55" t="str">
        <f>IF(C48="• Se observa diferencia entre la estimación de financiamiento interno (12) y los egresos pagaderos con dicha fuente de financiamiento.",1,"")</f>
        <v/>
      </c>
      <c r="C48" s="264" t="str">
        <f>Inconsistencias!B33</f>
        <v/>
      </c>
      <c r="D48" s="265"/>
      <c r="E48" s="265"/>
      <c r="F48" s="265"/>
      <c r="G48" s="265"/>
      <c r="H48" s="265"/>
      <c r="I48" s="265"/>
      <c r="J48" s="265"/>
      <c r="K48" s="265"/>
      <c r="L48" s="265"/>
      <c r="M48" s="265"/>
      <c r="N48" s="265"/>
      <c r="O48" s="265"/>
      <c r="P48" s="265"/>
      <c r="Q48" s="265"/>
      <c r="R48" s="265"/>
      <c r="S48" s="265"/>
      <c r="T48" s="265"/>
      <c r="U48" s="265"/>
      <c r="V48" s="265"/>
      <c r="W48" s="265"/>
      <c r="X48" s="265"/>
      <c r="Y48" s="265"/>
      <c r="Z48" s="265"/>
      <c r="AA48" s="265"/>
      <c r="AB48" s="265"/>
      <c r="AC48" s="265"/>
      <c r="AD48" s="265"/>
      <c r="AE48" s="265"/>
      <c r="AF48" s="265"/>
      <c r="AG48" s="265"/>
      <c r="AH48" s="265"/>
      <c r="AI48" s="265"/>
      <c r="AJ48" s="265"/>
      <c r="AK48" s="265"/>
      <c r="AL48" s="265"/>
      <c r="AM48" s="266"/>
    </row>
    <row r="49" spans="2:39" ht="15" customHeight="1">
      <c r="B49" s="55">
        <f>IF(C49="• Se observa diferencia entre la estimación de ingresos propios (14) y los egresos pagaderos con dicha fuente de financiamiento.",1,"")</f>
        <v>1</v>
      </c>
      <c r="C49" s="264" t="str">
        <f>Inconsistencias!B34</f>
        <v>• Se observa diferencia entre la estimación de ingresos propios (14) y los egresos pagaderos con dicha fuente de financiamiento.</v>
      </c>
      <c r="D49" s="265"/>
      <c r="E49" s="265"/>
      <c r="F49" s="265"/>
      <c r="G49" s="265"/>
      <c r="H49" s="265"/>
      <c r="I49" s="265"/>
      <c r="J49" s="265"/>
      <c r="K49" s="265"/>
      <c r="L49" s="265"/>
      <c r="M49" s="265"/>
      <c r="N49" s="265"/>
      <c r="O49" s="265"/>
      <c r="P49" s="265"/>
      <c r="Q49" s="265"/>
      <c r="R49" s="265"/>
      <c r="S49" s="265"/>
      <c r="T49" s="265"/>
      <c r="U49" s="265"/>
      <c r="V49" s="265"/>
      <c r="W49" s="265"/>
      <c r="X49" s="265"/>
      <c r="Y49" s="265"/>
      <c r="Z49" s="265"/>
      <c r="AA49" s="265"/>
      <c r="AB49" s="265"/>
      <c r="AC49" s="265"/>
      <c r="AD49" s="265"/>
      <c r="AE49" s="265"/>
      <c r="AF49" s="265"/>
      <c r="AG49" s="265"/>
      <c r="AH49" s="265"/>
      <c r="AI49" s="265"/>
      <c r="AJ49" s="265"/>
      <c r="AK49" s="265"/>
      <c r="AL49" s="265"/>
      <c r="AM49" s="266"/>
    </row>
    <row r="50" spans="2:39" ht="15" customHeight="1">
      <c r="B50" s="55" t="str">
        <f>IF(C50="• Se observa diferencia entre la estimación de ingresos de recursos federales de libre disposición (15) y los egresos pagaderos con dicha fuente de financiamiento.",1,"")</f>
        <v/>
      </c>
      <c r="C50" s="264" t="str">
        <f>Inconsistencias!B35</f>
        <v/>
      </c>
      <c r="D50" s="265"/>
      <c r="E50" s="265"/>
      <c r="F50" s="265"/>
      <c r="G50" s="265"/>
      <c r="H50" s="265"/>
      <c r="I50" s="265"/>
      <c r="J50" s="265"/>
      <c r="K50" s="265"/>
      <c r="L50" s="265"/>
      <c r="M50" s="265"/>
      <c r="N50" s="265"/>
      <c r="O50" s="265"/>
      <c r="P50" s="265"/>
      <c r="Q50" s="265"/>
      <c r="R50" s="265"/>
      <c r="S50" s="265"/>
      <c r="T50" s="265"/>
      <c r="U50" s="265"/>
      <c r="V50" s="265"/>
      <c r="W50" s="265"/>
      <c r="X50" s="265"/>
      <c r="Y50" s="265"/>
      <c r="Z50" s="265"/>
      <c r="AA50" s="265"/>
      <c r="AB50" s="265"/>
      <c r="AC50" s="265"/>
      <c r="AD50" s="265"/>
      <c r="AE50" s="265"/>
      <c r="AF50" s="265"/>
      <c r="AG50" s="265"/>
      <c r="AH50" s="265"/>
      <c r="AI50" s="265"/>
      <c r="AJ50" s="265"/>
      <c r="AK50" s="265"/>
      <c r="AL50" s="265"/>
      <c r="AM50" s="266"/>
    </row>
    <row r="51" spans="2:39" ht="15" customHeight="1">
      <c r="B51" s="55" t="str">
        <f>IF(C51="• Se observa diferencia entre la estimación de ingresos de recursos estatales de libre disposición (16) y los egresos pagaderos con dicha fuente de financiamiento.",1,"")</f>
        <v/>
      </c>
      <c r="C51" s="264" t="str">
        <f>Inconsistencias!B36</f>
        <v/>
      </c>
      <c r="D51" s="265"/>
      <c r="E51" s="265"/>
      <c r="F51" s="265"/>
      <c r="G51" s="265"/>
      <c r="H51" s="265"/>
      <c r="I51" s="265"/>
      <c r="J51" s="265"/>
      <c r="K51" s="265"/>
      <c r="L51" s="265"/>
      <c r="M51" s="265"/>
      <c r="N51" s="265"/>
      <c r="O51" s="265"/>
      <c r="P51" s="265"/>
      <c r="Q51" s="265"/>
      <c r="R51" s="265"/>
      <c r="S51" s="265"/>
      <c r="T51" s="265"/>
      <c r="U51" s="265"/>
      <c r="V51" s="265"/>
      <c r="W51" s="265"/>
      <c r="X51" s="265"/>
      <c r="Y51" s="265"/>
      <c r="Z51" s="265"/>
      <c r="AA51" s="265"/>
      <c r="AB51" s="265"/>
      <c r="AC51" s="265"/>
      <c r="AD51" s="265"/>
      <c r="AE51" s="265"/>
      <c r="AF51" s="265"/>
      <c r="AG51" s="265"/>
      <c r="AH51" s="265"/>
      <c r="AI51" s="265"/>
      <c r="AJ51" s="265"/>
      <c r="AK51" s="265"/>
      <c r="AL51" s="265"/>
      <c r="AM51" s="266"/>
    </row>
    <row r="52" spans="2:39" ht="15" customHeight="1">
      <c r="B52" s="55" t="str">
        <f>IF(C52="• Se observa diferencia entre la estimación de ingresos de otros recursos de libre disposición (17) y los egresos pagaderos con dicha fuente de financiamiento.",1,"")</f>
        <v/>
      </c>
      <c r="C52" s="264" t="str">
        <f>Inconsistencias!B37</f>
        <v/>
      </c>
      <c r="D52" s="265"/>
      <c r="E52" s="265"/>
      <c r="F52" s="265"/>
      <c r="G52" s="265"/>
      <c r="H52" s="265"/>
      <c r="I52" s="265"/>
      <c r="J52" s="265"/>
      <c r="K52" s="265"/>
      <c r="L52" s="265"/>
      <c r="M52" s="265"/>
      <c r="N52" s="265"/>
      <c r="O52" s="265"/>
      <c r="P52" s="265"/>
      <c r="Q52" s="265"/>
      <c r="R52" s="265"/>
      <c r="S52" s="265"/>
      <c r="T52" s="265"/>
      <c r="U52" s="265"/>
      <c r="V52" s="265"/>
      <c r="W52" s="265"/>
      <c r="X52" s="265"/>
      <c r="Y52" s="265"/>
      <c r="Z52" s="265"/>
      <c r="AA52" s="265"/>
      <c r="AB52" s="265"/>
      <c r="AC52" s="265"/>
      <c r="AD52" s="265"/>
      <c r="AE52" s="265"/>
      <c r="AF52" s="265"/>
      <c r="AG52" s="265"/>
      <c r="AH52" s="265"/>
      <c r="AI52" s="265"/>
      <c r="AJ52" s="265"/>
      <c r="AK52" s="265"/>
      <c r="AL52" s="265"/>
      <c r="AM52" s="266"/>
    </row>
    <row r="53" spans="2:39" ht="15" customHeight="1">
      <c r="B53" s="55" t="str">
        <f>IF(C53="• Se observa diferencia entre la estimación de ingresos de recursos federales etiquetados (25) y los egresos pagaderos con dicha fuente de financiamiento.",1,"")</f>
        <v/>
      </c>
      <c r="C53" s="264" t="str">
        <f>Inconsistencias!B38</f>
        <v/>
      </c>
      <c r="D53" s="265"/>
      <c r="E53" s="265"/>
      <c r="F53" s="265"/>
      <c r="G53" s="265"/>
      <c r="H53" s="265"/>
      <c r="I53" s="265"/>
      <c r="J53" s="265"/>
      <c r="K53" s="265"/>
      <c r="L53" s="265"/>
      <c r="M53" s="265"/>
      <c r="N53" s="265"/>
      <c r="O53" s="265"/>
      <c r="P53" s="265"/>
      <c r="Q53" s="265"/>
      <c r="R53" s="265"/>
      <c r="S53" s="265"/>
      <c r="T53" s="265"/>
      <c r="U53" s="265"/>
      <c r="V53" s="265"/>
      <c r="W53" s="265"/>
      <c r="X53" s="265"/>
      <c r="Y53" s="265"/>
      <c r="Z53" s="265"/>
      <c r="AA53" s="265"/>
      <c r="AB53" s="265"/>
      <c r="AC53" s="265"/>
      <c r="AD53" s="265"/>
      <c r="AE53" s="265"/>
      <c r="AF53" s="265"/>
      <c r="AG53" s="265"/>
      <c r="AH53" s="265"/>
      <c r="AI53" s="265"/>
      <c r="AJ53" s="265"/>
      <c r="AK53" s="265"/>
      <c r="AL53" s="265"/>
      <c r="AM53" s="266"/>
    </row>
    <row r="54" spans="2:39" ht="15" customHeight="1">
      <c r="B54" s="55" t="str">
        <f>IF(C54="• Se observa diferencia entre la estimación de ingresos de recursos estatales etiquetados (26) y los egresos pagaderos con dicha fuente de financiamiento.",1,"")</f>
        <v/>
      </c>
      <c r="C54" s="264" t="str">
        <f>Inconsistencias!B39</f>
        <v/>
      </c>
      <c r="D54" s="265"/>
      <c r="E54" s="265"/>
      <c r="F54" s="265"/>
      <c r="G54" s="265"/>
      <c r="H54" s="265"/>
      <c r="I54" s="265"/>
      <c r="J54" s="265"/>
      <c r="K54" s="265"/>
      <c r="L54" s="265"/>
      <c r="M54" s="265"/>
      <c r="N54" s="265"/>
      <c r="O54" s="265"/>
      <c r="P54" s="265"/>
      <c r="Q54" s="265"/>
      <c r="R54" s="265"/>
      <c r="S54" s="265"/>
      <c r="T54" s="265"/>
      <c r="U54" s="265"/>
      <c r="V54" s="265"/>
      <c r="W54" s="265"/>
      <c r="X54" s="265"/>
      <c r="Y54" s="265"/>
      <c r="Z54" s="265"/>
      <c r="AA54" s="265"/>
      <c r="AB54" s="265"/>
      <c r="AC54" s="265"/>
      <c r="AD54" s="265"/>
      <c r="AE54" s="265"/>
      <c r="AF54" s="265"/>
      <c r="AG54" s="265"/>
      <c r="AH54" s="265"/>
      <c r="AI54" s="265"/>
      <c r="AJ54" s="265"/>
      <c r="AK54" s="265"/>
      <c r="AL54" s="265"/>
      <c r="AM54" s="266"/>
    </row>
    <row r="55" spans="2:39" ht="22.5" customHeight="1">
      <c r="B55" s="55" t="str">
        <f>IF(C55="• Se observa diferencia entre la estimación de ingresos otros recursos de transferencia federal etiquetados (27) y los egresos pagaderos con dicha fuente de financiamiento.",1,"")</f>
        <v/>
      </c>
      <c r="C55" s="264" t="str">
        <f>Inconsistencias!B40</f>
        <v/>
      </c>
      <c r="D55" s="265"/>
      <c r="E55" s="265"/>
      <c r="F55" s="265"/>
      <c r="G55" s="265"/>
      <c r="H55" s="265"/>
      <c r="I55" s="265"/>
      <c r="J55" s="265"/>
      <c r="K55" s="265"/>
      <c r="L55" s="265"/>
      <c r="M55" s="265"/>
      <c r="N55" s="265"/>
      <c r="O55" s="265"/>
      <c r="P55" s="265"/>
      <c r="Q55" s="265"/>
      <c r="R55" s="265"/>
      <c r="S55" s="265"/>
      <c r="T55" s="265"/>
      <c r="U55" s="265"/>
      <c r="V55" s="265"/>
      <c r="W55" s="265"/>
      <c r="X55" s="265"/>
      <c r="Y55" s="265"/>
      <c r="Z55" s="265"/>
      <c r="AA55" s="265"/>
      <c r="AB55" s="265"/>
      <c r="AC55" s="265"/>
      <c r="AD55" s="265"/>
      <c r="AE55" s="265"/>
      <c r="AF55" s="265"/>
      <c r="AG55" s="265"/>
      <c r="AH55" s="265"/>
      <c r="AI55" s="265"/>
      <c r="AJ55" s="265"/>
      <c r="AK55" s="265"/>
      <c r="AL55" s="265"/>
      <c r="AM55" s="266"/>
    </row>
    <row r="56" spans="2:39" ht="15" customHeight="1">
      <c r="B56" s="55" t="str">
        <f>IF(C56="• El total del presupuesto de egresos en su clasificación por objeto del gasto difiere con el total de los egresos por clasificación funcional del gasto.",1,"")</f>
        <v/>
      </c>
      <c r="C56" s="264" t="str">
        <f>Inconsistencias!B42</f>
        <v/>
      </c>
      <c r="D56" s="265"/>
      <c r="E56" s="265"/>
      <c r="F56" s="265"/>
      <c r="G56" s="265"/>
      <c r="H56" s="265"/>
      <c r="I56" s="265"/>
      <c r="J56" s="265"/>
      <c r="K56" s="265"/>
      <c r="L56" s="265"/>
      <c r="M56" s="265"/>
      <c r="N56" s="265"/>
      <c r="O56" s="265"/>
      <c r="P56" s="265"/>
      <c r="Q56" s="265"/>
      <c r="R56" s="265"/>
      <c r="S56" s="265"/>
      <c r="T56" s="265"/>
      <c r="U56" s="265"/>
      <c r="V56" s="265"/>
      <c r="W56" s="265"/>
      <c r="X56" s="265"/>
      <c r="Y56" s="265"/>
      <c r="Z56" s="265"/>
      <c r="AA56" s="265"/>
      <c r="AB56" s="265"/>
      <c r="AC56" s="265"/>
      <c r="AD56" s="265"/>
      <c r="AE56" s="265"/>
      <c r="AF56" s="265"/>
      <c r="AG56" s="265"/>
      <c r="AH56" s="265"/>
      <c r="AI56" s="265"/>
      <c r="AJ56" s="265"/>
      <c r="AK56" s="265"/>
      <c r="AL56" s="265"/>
      <c r="AM56" s="266"/>
    </row>
    <row r="57" spans="2:39" ht="15" customHeight="1">
      <c r="B57" s="55" t="str">
        <f>IF(C57="• El total del presupuesto de egresos en su clasificación por objeto del gasto difiere con el total de los egresos en la clasificación administrativa.",1,"")</f>
        <v/>
      </c>
      <c r="C57" s="264" t="str">
        <f>Inconsistencias!B43</f>
        <v/>
      </c>
      <c r="D57" s="265"/>
      <c r="E57" s="265"/>
      <c r="F57" s="265"/>
      <c r="G57" s="265"/>
      <c r="H57" s="265"/>
      <c r="I57" s="265"/>
      <c r="J57" s="265"/>
      <c r="K57" s="265"/>
      <c r="L57" s="265"/>
      <c r="M57" s="265"/>
      <c r="N57" s="265"/>
      <c r="O57" s="265"/>
      <c r="P57" s="265"/>
      <c r="Q57" s="265"/>
      <c r="R57" s="265"/>
      <c r="S57" s="265"/>
      <c r="T57" s="265"/>
      <c r="U57" s="265"/>
      <c r="V57" s="265"/>
      <c r="W57" s="265"/>
      <c r="X57" s="265"/>
      <c r="Y57" s="265"/>
      <c r="Z57" s="265"/>
      <c r="AA57" s="265"/>
      <c r="AB57" s="265"/>
      <c r="AC57" s="265"/>
      <c r="AD57" s="265"/>
      <c r="AE57" s="265"/>
      <c r="AF57" s="265"/>
      <c r="AG57" s="265"/>
      <c r="AH57" s="265"/>
      <c r="AI57" s="265"/>
      <c r="AJ57" s="265"/>
      <c r="AK57" s="265"/>
      <c r="AL57" s="265"/>
      <c r="AM57" s="266"/>
    </row>
    <row r="58" spans="2:39" ht="15" customHeight="1">
      <c r="B58" s="55" t="str">
        <f>IF(C58="• A todo FIN debe existir un PROPÓSITO, en este caso, en el nivel de MIR se establece FIN(ES) y no se tiene el mismo número de PROPÓSITO(S).",1,"")</f>
        <v/>
      </c>
      <c r="C58" s="264" t="str">
        <f>Inconsistencias!B45</f>
        <v/>
      </c>
      <c r="D58" s="265"/>
      <c r="E58" s="265"/>
      <c r="F58" s="265"/>
      <c r="G58" s="265"/>
      <c r="H58" s="265"/>
      <c r="I58" s="265"/>
      <c r="J58" s="265"/>
      <c r="K58" s="265"/>
      <c r="L58" s="265"/>
      <c r="M58" s="265"/>
      <c r="N58" s="265"/>
      <c r="O58" s="265"/>
      <c r="P58" s="265"/>
      <c r="Q58" s="265"/>
      <c r="R58" s="265"/>
      <c r="S58" s="265"/>
      <c r="T58" s="265"/>
      <c r="U58" s="265"/>
      <c r="V58" s="265"/>
      <c r="W58" s="265"/>
      <c r="X58" s="265"/>
      <c r="Y58" s="265"/>
      <c r="Z58" s="265"/>
      <c r="AA58" s="265"/>
      <c r="AB58" s="265"/>
      <c r="AC58" s="265"/>
      <c r="AD58" s="265"/>
      <c r="AE58" s="265"/>
      <c r="AF58" s="265"/>
      <c r="AG58" s="265"/>
      <c r="AH58" s="265"/>
      <c r="AI58" s="265"/>
      <c r="AJ58" s="265"/>
      <c r="AK58" s="265"/>
      <c r="AL58" s="265"/>
      <c r="AM58" s="266"/>
    </row>
    <row r="59" spans="2:39" ht="15" customHeight="1">
      <c r="B59" s="55" t="str">
        <f>IF(C59="• A todo PROPÓSITO debe existir un FIN, en este caso, en el nivel de MIR se establece PROPÓSITO(S) y no se tiene el mismo número de FIN(ES).",1,"")</f>
        <v/>
      </c>
      <c r="C59" s="264" t="str">
        <f>Inconsistencias!B46</f>
        <v/>
      </c>
      <c r="D59" s="265"/>
      <c r="E59" s="265"/>
      <c r="F59" s="265"/>
      <c r="G59" s="265"/>
      <c r="H59" s="265"/>
      <c r="I59" s="265"/>
      <c r="J59" s="265"/>
      <c r="K59" s="265"/>
      <c r="L59" s="265"/>
      <c r="M59" s="265"/>
      <c r="N59" s="265"/>
      <c r="O59" s="265"/>
      <c r="P59" s="265"/>
      <c r="Q59" s="265"/>
      <c r="R59" s="265"/>
      <c r="S59" s="265"/>
      <c r="T59" s="265"/>
      <c r="U59" s="265"/>
      <c r="V59" s="265"/>
      <c r="W59" s="265"/>
      <c r="X59" s="265"/>
      <c r="Y59" s="265"/>
      <c r="Z59" s="265"/>
      <c r="AA59" s="265"/>
      <c r="AB59" s="265"/>
      <c r="AC59" s="265"/>
      <c r="AD59" s="265"/>
      <c r="AE59" s="265"/>
      <c r="AF59" s="265"/>
      <c r="AG59" s="265"/>
      <c r="AH59" s="265"/>
      <c r="AI59" s="265"/>
      <c r="AJ59" s="265"/>
      <c r="AK59" s="265"/>
      <c r="AL59" s="265"/>
      <c r="AM59" s="266"/>
    </row>
    <row r="60" spans="2:39" ht="15" customHeight="1">
      <c r="B60" s="55" t="str">
        <f>IF(C60="• Establecido el FIN y PROPÓSITO se construyen los COMPONENTES, en este caso, en el Nivel de MIR se establece FIN(ES) y PROPÓSITO(S) y no se tiene o es menor al número de COMPONENTE(S).",1,"")</f>
        <v/>
      </c>
      <c r="C60" s="264" t="str">
        <f>Inconsistencias!B47</f>
        <v/>
      </c>
      <c r="D60" s="265"/>
      <c r="E60" s="265"/>
      <c r="F60" s="265"/>
      <c r="G60" s="265"/>
      <c r="H60" s="265"/>
      <c r="I60" s="265"/>
      <c r="J60" s="265"/>
      <c r="K60" s="265"/>
      <c r="L60" s="265"/>
      <c r="M60" s="265"/>
      <c r="N60" s="265"/>
      <c r="O60" s="265"/>
      <c r="P60" s="265"/>
      <c r="Q60" s="265"/>
      <c r="R60" s="265"/>
      <c r="S60" s="265"/>
      <c r="T60" s="265"/>
      <c r="U60" s="265"/>
      <c r="V60" s="265"/>
      <c r="W60" s="265"/>
      <c r="X60" s="265"/>
      <c r="Y60" s="265"/>
      <c r="Z60" s="265"/>
      <c r="AA60" s="265"/>
      <c r="AB60" s="265"/>
      <c r="AC60" s="265"/>
      <c r="AD60" s="265"/>
      <c r="AE60" s="265"/>
      <c r="AF60" s="265"/>
      <c r="AG60" s="265"/>
      <c r="AH60" s="265"/>
      <c r="AI60" s="265"/>
      <c r="AJ60" s="265"/>
      <c r="AK60" s="265"/>
      <c r="AL60" s="265"/>
      <c r="AM60" s="266"/>
    </row>
    <row r="61" spans="2:39" ht="15" customHeight="1">
      <c r="B61" s="55" t="str">
        <f>IF(C61="• Determinado los COMPONENTES que contribuyen al FIN y PROPÓPOSITO se constituyen las ACTIVIDADES, en este caso, en el Nivel de MIR se establece COMPONENTE(S) y no se tiene o es menor al número de ACTIVIDADE(S).",1,"")</f>
        <v/>
      </c>
      <c r="C61" s="264" t="str">
        <f>Inconsistencias!B48</f>
        <v/>
      </c>
      <c r="D61" s="265"/>
      <c r="E61" s="265"/>
      <c r="F61" s="265"/>
      <c r="G61" s="265"/>
      <c r="H61" s="265"/>
      <c r="I61" s="265"/>
      <c r="J61" s="265"/>
      <c r="K61" s="265"/>
      <c r="L61" s="265"/>
      <c r="M61" s="265"/>
      <c r="N61" s="265"/>
      <c r="O61" s="265"/>
      <c r="P61" s="265"/>
      <c r="Q61" s="265"/>
      <c r="R61" s="265"/>
      <c r="S61" s="265"/>
      <c r="T61" s="265"/>
      <c r="U61" s="265"/>
      <c r="V61" s="265"/>
      <c r="W61" s="265"/>
      <c r="X61" s="265"/>
      <c r="Y61" s="265"/>
      <c r="Z61" s="265"/>
      <c r="AA61" s="265"/>
      <c r="AB61" s="265"/>
      <c r="AC61" s="265"/>
      <c r="AD61" s="265"/>
      <c r="AE61" s="265"/>
      <c r="AF61" s="265"/>
      <c r="AG61" s="265"/>
      <c r="AH61" s="265"/>
      <c r="AI61" s="265"/>
      <c r="AJ61" s="265"/>
      <c r="AK61" s="265"/>
      <c r="AL61" s="265"/>
      <c r="AM61" s="266"/>
    </row>
    <row r="62" spans="2:39" ht="21.75" customHeight="1">
      <c r="B62" s="55" t="str">
        <f>IF(C62="• El presupuesto de egresos en su clasificación por objeto del gasto difiere con lo erogado en la MIR y/o Indicadores de gestión, en lo correspondiente al capítulo 1000.",1,"")</f>
        <v/>
      </c>
      <c r="C62" s="264" t="str">
        <f>Inconsistencias!B49</f>
        <v/>
      </c>
      <c r="D62" s="265"/>
      <c r="E62" s="265"/>
      <c r="F62" s="265"/>
      <c r="G62" s="265"/>
      <c r="H62" s="265"/>
      <c r="I62" s="265"/>
      <c r="J62" s="265"/>
      <c r="K62" s="265"/>
      <c r="L62" s="265"/>
      <c r="M62" s="265"/>
      <c r="N62" s="265"/>
      <c r="O62" s="265"/>
      <c r="P62" s="265"/>
      <c r="Q62" s="265"/>
      <c r="R62" s="265"/>
      <c r="S62" s="265"/>
      <c r="T62" s="265"/>
      <c r="U62" s="265"/>
      <c r="V62" s="265"/>
      <c r="W62" s="265"/>
      <c r="X62" s="265"/>
      <c r="Y62" s="265"/>
      <c r="Z62" s="265"/>
      <c r="AA62" s="265"/>
      <c r="AB62" s="265"/>
      <c r="AC62" s="265"/>
      <c r="AD62" s="265"/>
      <c r="AE62" s="265"/>
      <c r="AF62" s="265"/>
      <c r="AG62" s="265"/>
      <c r="AH62" s="265"/>
      <c r="AI62" s="265"/>
      <c r="AJ62" s="265"/>
      <c r="AK62" s="265"/>
      <c r="AL62" s="265"/>
      <c r="AM62" s="266"/>
    </row>
    <row r="63" spans="2:39" ht="21.75" customHeight="1">
      <c r="B63" s="55" t="str">
        <f>IF(C63="• El presupuesto de egresos en su clasificación por objeto del gasto difiere con lo erogado en la MIR y/o Indicadores de gestión, en lo correspondiente al capítulo 2000.",1,"")</f>
        <v/>
      </c>
      <c r="C63" s="264" t="str">
        <f>Inconsistencias!B50</f>
        <v/>
      </c>
      <c r="D63" s="265"/>
      <c r="E63" s="265"/>
      <c r="F63" s="265"/>
      <c r="G63" s="265"/>
      <c r="H63" s="265"/>
      <c r="I63" s="265"/>
      <c r="J63" s="265"/>
      <c r="K63" s="265"/>
      <c r="L63" s="265"/>
      <c r="M63" s="265"/>
      <c r="N63" s="265"/>
      <c r="O63" s="265"/>
      <c r="P63" s="265"/>
      <c r="Q63" s="265"/>
      <c r="R63" s="265"/>
      <c r="S63" s="265"/>
      <c r="T63" s="265"/>
      <c r="U63" s="265"/>
      <c r="V63" s="265"/>
      <c r="W63" s="265"/>
      <c r="X63" s="265"/>
      <c r="Y63" s="265"/>
      <c r="Z63" s="265"/>
      <c r="AA63" s="265"/>
      <c r="AB63" s="265"/>
      <c r="AC63" s="265"/>
      <c r="AD63" s="265"/>
      <c r="AE63" s="265"/>
      <c r="AF63" s="265"/>
      <c r="AG63" s="265"/>
      <c r="AH63" s="265"/>
      <c r="AI63" s="265"/>
      <c r="AJ63" s="265"/>
      <c r="AK63" s="265"/>
      <c r="AL63" s="265"/>
      <c r="AM63" s="266"/>
    </row>
    <row r="64" spans="2:39" ht="26.25" customHeight="1">
      <c r="B64" s="55" t="str">
        <f>IF(C64="• El presupuesto de egresos en su clasificación por objeto del gasto difiere con lo erogado en la MIR y/o Indicadores de gestión, en lo correspondiente al capítulo 3000.",1,"")</f>
        <v/>
      </c>
      <c r="C64" s="264" t="str">
        <f>Inconsistencias!B51</f>
        <v/>
      </c>
      <c r="D64" s="265"/>
      <c r="E64" s="265"/>
      <c r="F64" s="265"/>
      <c r="G64" s="265"/>
      <c r="H64" s="265"/>
      <c r="I64" s="265"/>
      <c r="J64" s="265"/>
      <c r="K64" s="265"/>
      <c r="L64" s="265"/>
      <c r="M64" s="265"/>
      <c r="N64" s="265"/>
      <c r="O64" s="265"/>
      <c r="P64" s="265"/>
      <c r="Q64" s="265"/>
      <c r="R64" s="265"/>
      <c r="S64" s="265"/>
      <c r="T64" s="265"/>
      <c r="U64" s="265"/>
      <c r="V64" s="265"/>
      <c r="W64" s="265"/>
      <c r="X64" s="265"/>
      <c r="Y64" s="265"/>
      <c r="Z64" s="265"/>
      <c r="AA64" s="265"/>
      <c r="AB64" s="265"/>
      <c r="AC64" s="265"/>
      <c r="AD64" s="265"/>
      <c r="AE64" s="265"/>
      <c r="AF64" s="265"/>
      <c r="AG64" s="265"/>
      <c r="AH64" s="265"/>
      <c r="AI64" s="265"/>
      <c r="AJ64" s="265"/>
      <c r="AK64" s="265"/>
      <c r="AL64" s="265"/>
      <c r="AM64" s="266"/>
    </row>
    <row r="65" spans="2:39" ht="26.25" customHeight="1">
      <c r="B65" s="55" t="str">
        <f>IF(C65="• El presupuesto de egresos en su clasificación por objeto del gasto difiere con lo erogado en la MIR y/o Indicadores de gestión, en lo correspondiente al capítulo 4000.",1,"")</f>
        <v/>
      </c>
      <c r="C65" s="264" t="str">
        <f>Inconsistencias!B52</f>
        <v/>
      </c>
      <c r="D65" s="265"/>
      <c r="E65" s="265"/>
      <c r="F65" s="265"/>
      <c r="G65" s="265"/>
      <c r="H65" s="265"/>
      <c r="I65" s="265"/>
      <c r="J65" s="265"/>
      <c r="K65" s="265"/>
      <c r="L65" s="265"/>
      <c r="M65" s="265"/>
      <c r="N65" s="265"/>
      <c r="O65" s="265"/>
      <c r="P65" s="265"/>
      <c r="Q65" s="265"/>
      <c r="R65" s="265"/>
      <c r="S65" s="265"/>
      <c r="T65" s="265"/>
      <c r="U65" s="265"/>
      <c r="V65" s="265"/>
      <c r="W65" s="265"/>
      <c r="X65" s="265"/>
      <c r="Y65" s="265"/>
      <c r="Z65" s="265"/>
      <c r="AA65" s="265"/>
      <c r="AB65" s="265"/>
      <c r="AC65" s="265"/>
      <c r="AD65" s="265"/>
      <c r="AE65" s="265"/>
      <c r="AF65" s="265"/>
      <c r="AG65" s="265"/>
      <c r="AH65" s="265"/>
      <c r="AI65" s="265"/>
      <c r="AJ65" s="265"/>
      <c r="AK65" s="265"/>
      <c r="AL65" s="265"/>
      <c r="AM65" s="266"/>
    </row>
    <row r="66" spans="2:39" ht="26.25" customHeight="1">
      <c r="B66" s="55" t="str">
        <f>IF(C66="• El presupuesto de egresos en su clasificación por objeto del gasto difiere con lo erogado en la MIR y/o Indicadores de gestión, en lo correspondiente al capítulo 5000.",1,"")</f>
        <v/>
      </c>
      <c r="C66" s="264" t="str">
        <f>Inconsistencias!B53</f>
        <v/>
      </c>
      <c r="D66" s="265"/>
      <c r="E66" s="265"/>
      <c r="F66" s="265"/>
      <c r="G66" s="265"/>
      <c r="H66" s="265"/>
      <c r="I66" s="265"/>
      <c r="J66" s="265"/>
      <c r="K66" s="265"/>
      <c r="L66" s="265"/>
      <c r="M66" s="265"/>
      <c r="N66" s="265"/>
      <c r="O66" s="265"/>
      <c r="P66" s="265"/>
      <c r="Q66" s="265"/>
      <c r="R66" s="265"/>
      <c r="S66" s="265"/>
      <c r="T66" s="265"/>
      <c r="U66" s="265"/>
      <c r="V66" s="265"/>
      <c r="W66" s="265"/>
      <c r="X66" s="265"/>
      <c r="Y66" s="265"/>
      <c r="Z66" s="265"/>
      <c r="AA66" s="265"/>
      <c r="AB66" s="265"/>
      <c r="AC66" s="265"/>
      <c r="AD66" s="265"/>
      <c r="AE66" s="265"/>
      <c r="AF66" s="265"/>
      <c r="AG66" s="265"/>
      <c r="AH66" s="265"/>
      <c r="AI66" s="265"/>
      <c r="AJ66" s="265"/>
      <c r="AK66" s="265"/>
      <c r="AL66" s="265"/>
      <c r="AM66" s="266"/>
    </row>
    <row r="67" spans="2:39" ht="26.25" customHeight="1">
      <c r="B67" s="55" t="str">
        <f>IF(C67="• El presupuesto de egresos en su clasificación por objeto del gasto difiere con lo erogado en la MIR y/o Indicadores de gestión, en lo correspondiente al capítulo 6000.",1,"")</f>
        <v/>
      </c>
      <c r="C67" s="264" t="str">
        <f>Inconsistencias!B54</f>
        <v/>
      </c>
      <c r="D67" s="265"/>
      <c r="E67" s="265"/>
      <c r="F67" s="265"/>
      <c r="G67" s="265"/>
      <c r="H67" s="265"/>
      <c r="I67" s="265"/>
      <c r="J67" s="265"/>
      <c r="K67" s="265"/>
      <c r="L67" s="265"/>
      <c r="M67" s="265"/>
      <c r="N67" s="265"/>
      <c r="O67" s="265"/>
      <c r="P67" s="265"/>
      <c r="Q67" s="265"/>
      <c r="R67" s="265"/>
      <c r="S67" s="265"/>
      <c r="T67" s="265"/>
      <c r="U67" s="265"/>
      <c r="V67" s="265"/>
      <c r="W67" s="265"/>
      <c r="X67" s="265"/>
      <c r="Y67" s="265"/>
      <c r="Z67" s="265"/>
      <c r="AA67" s="265"/>
      <c r="AB67" s="265"/>
      <c r="AC67" s="265"/>
      <c r="AD67" s="265"/>
      <c r="AE67" s="265"/>
      <c r="AF67" s="265"/>
      <c r="AG67" s="265"/>
      <c r="AH67" s="265"/>
      <c r="AI67" s="265"/>
      <c r="AJ67" s="265"/>
      <c r="AK67" s="265"/>
      <c r="AL67" s="265"/>
      <c r="AM67" s="266"/>
    </row>
    <row r="68" spans="2:39" ht="26.25" customHeight="1">
      <c r="B68" s="55" t="str">
        <f>IF(C68="• El presupuesto de egresos en su clasificación por objeto del gasto difiere con lo erogado en la MIR y/o Indicadores de gestión, en lo correspondiente al capítulo 7000.",1,"")</f>
        <v/>
      </c>
      <c r="C68" s="264" t="str">
        <f>Inconsistencias!B55</f>
        <v/>
      </c>
      <c r="D68" s="265"/>
      <c r="E68" s="265"/>
      <c r="F68" s="265"/>
      <c r="G68" s="265"/>
      <c r="H68" s="265"/>
      <c r="I68" s="265"/>
      <c r="J68" s="265"/>
      <c r="K68" s="265"/>
      <c r="L68" s="265"/>
      <c r="M68" s="265"/>
      <c r="N68" s="265"/>
      <c r="O68" s="265"/>
      <c r="P68" s="265"/>
      <c r="Q68" s="265"/>
      <c r="R68" s="265"/>
      <c r="S68" s="265"/>
      <c r="T68" s="265"/>
      <c r="U68" s="265"/>
      <c r="V68" s="265"/>
      <c r="W68" s="265"/>
      <c r="X68" s="265"/>
      <c r="Y68" s="265"/>
      <c r="Z68" s="265"/>
      <c r="AA68" s="265"/>
      <c r="AB68" s="265"/>
      <c r="AC68" s="265"/>
      <c r="AD68" s="265"/>
      <c r="AE68" s="265"/>
      <c r="AF68" s="265"/>
      <c r="AG68" s="265"/>
      <c r="AH68" s="265"/>
      <c r="AI68" s="265"/>
      <c r="AJ68" s="265"/>
      <c r="AK68" s="265"/>
      <c r="AL68" s="265"/>
      <c r="AM68" s="266"/>
    </row>
    <row r="69" spans="2:39" ht="26.25" customHeight="1">
      <c r="B69" s="55" t="str">
        <f>IF(C69="• El presupuesto de egresos en su clasificación por objeto del gasto difiere con lo erogado en la MIR y/o Indicadores de gestión, en lo correspondiente al capítulo 8000.",1,"")</f>
        <v/>
      </c>
      <c r="C69" s="264" t="str">
        <f>Inconsistencias!B56</f>
        <v/>
      </c>
      <c r="D69" s="265"/>
      <c r="E69" s="265"/>
      <c r="F69" s="265"/>
      <c r="G69" s="265"/>
      <c r="H69" s="265"/>
      <c r="I69" s="265"/>
      <c r="J69" s="265"/>
      <c r="K69" s="265"/>
      <c r="L69" s="265"/>
      <c r="M69" s="265"/>
      <c r="N69" s="265"/>
      <c r="O69" s="265"/>
      <c r="P69" s="265"/>
      <c r="Q69" s="265"/>
      <c r="R69" s="265"/>
      <c r="S69" s="265"/>
      <c r="T69" s="265"/>
      <c r="U69" s="265"/>
      <c r="V69" s="265"/>
      <c r="W69" s="265"/>
      <c r="X69" s="265"/>
      <c r="Y69" s="265"/>
      <c r="Z69" s="265"/>
      <c r="AA69" s="265"/>
      <c r="AB69" s="265"/>
      <c r="AC69" s="265"/>
      <c r="AD69" s="265"/>
      <c r="AE69" s="265"/>
      <c r="AF69" s="265"/>
      <c r="AG69" s="265"/>
      <c r="AH69" s="265"/>
      <c r="AI69" s="265"/>
      <c r="AJ69" s="265"/>
      <c r="AK69" s="265"/>
      <c r="AL69" s="265"/>
      <c r="AM69" s="266"/>
    </row>
    <row r="70" spans="2:39" ht="26.25" customHeight="1">
      <c r="B70" s="55" t="str">
        <f>IF(C70="• El presupuesto de egresos en su clasificación por objeto del gasto difiere con lo erogado en la MIR y/o Indicadores de gestión, en lo correspondiente al capítulo 9000.",1,"")</f>
        <v/>
      </c>
      <c r="C70" s="264" t="str">
        <f>Inconsistencias!B57</f>
        <v/>
      </c>
      <c r="D70" s="265"/>
      <c r="E70" s="265"/>
      <c r="F70" s="265"/>
      <c r="G70" s="265"/>
      <c r="H70" s="265"/>
      <c r="I70" s="265"/>
      <c r="J70" s="265"/>
      <c r="K70" s="265"/>
      <c r="L70" s="265"/>
      <c r="M70" s="265"/>
      <c r="N70" s="265"/>
      <c r="O70" s="265"/>
      <c r="P70" s="265"/>
      <c r="Q70" s="265"/>
      <c r="R70" s="265"/>
      <c r="S70" s="265"/>
      <c r="T70" s="265"/>
      <c r="U70" s="265"/>
      <c r="V70" s="265"/>
      <c r="W70" s="265"/>
      <c r="X70" s="265"/>
      <c r="Y70" s="265"/>
      <c r="Z70" s="265"/>
      <c r="AA70" s="265"/>
      <c r="AB70" s="265"/>
      <c r="AC70" s="265"/>
      <c r="AD70" s="265"/>
      <c r="AE70" s="265"/>
      <c r="AF70" s="265"/>
      <c r="AG70" s="265"/>
      <c r="AH70" s="265"/>
      <c r="AI70" s="265"/>
      <c r="AJ70" s="265"/>
      <c r="AK70" s="265"/>
      <c r="AL70" s="265"/>
      <c r="AM70" s="266"/>
    </row>
    <row r="71" spans="2:39" ht="15" customHeight="1">
      <c r="B71" s="56"/>
      <c r="C71" s="57"/>
      <c r="D71" s="57"/>
      <c r="E71" s="57"/>
      <c r="F71" s="57"/>
      <c r="G71" s="57"/>
      <c r="H71" s="57"/>
      <c r="I71" s="57"/>
      <c r="J71" s="57"/>
      <c r="K71" s="57"/>
      <c r="L71" s="57"/>
      <c r="M71" s="57"/>
      <c r="N71" s="57"/>
      <c r="O71" s="57"/>
      <c r="P71" s="57"/>
      <c r="Q71" s="57"/>
      <c r="R71" s="57"/>
      <c r="S71" s="57"/>
      <c r="T71" s="57"/>
      <c r="U71" s="57"/>
      <c r="V71" s="57"/>
      <c r="W71" s="57"/>
      <c r="X71" s="57"/>
      <c r="Y71" s="57"/>
      <c r="Z71" s="57"/>
      <c r="AA71" s="57"/>
      <c r="AB71" s="57"/>
      <c r="AC71" s="57"/>
      <c r="AD71" s="57"/>
      <c r="AE71" s="57"/>
      <c r="AF71" s="57"/>
      <c r="AG71" s="57"/>
      <c r="AH71" s="57"/>
      <c r="AI71" s="57"/>
      <c r="AJ71" s="57"/>
      <c r="AK71" s="57"/>
      <c r="AL71" s="57"/>
      <c r="AM71" s="57"/>
    </row>
    <row r="72" spans="2:39" ht="15" customHeight="1">
      <c r="B72" s="251" t="s">
        <v>2046</v>
      </c>
      <c r="C72" s="246"/>
      <c r="D72" s="246"/>
      <c r="E72" s="246"/>
      <c r="F72" s="246"/>
      <c r="G72" s="246"/>
      <c r="H72" s="246"/>
      <c r="I72" s="246"/>
      <c r="J72" s="246"/>
      <c r="K72" s="246"/>
      <c r="L72" s="246"/>
      <c r="M72" s="246"/>
      <c r="N72" s="246"/>
      <c r="O72" s="246"/>
      <c r="P72" s="246"/>
      <c r="Q72" s="246"/>
      <c r="R72" s="246"/>
      <c r="S72" s="246"/>
      <c r="T72" s="246"/>
      <c r="U72" s="246"/>
      <c r="V72" s="246"/>
      <c r="W72" s="246"/>
      <c r="X72" s="246"/>
      <c r="Y72" s="246"/>
      <c r="Z72" s="246"/>
      <c r="AA72" s="246"/>
      <c r="AB72" s="246"/>
      <c r="AC72" s="246"/>
      <c r="AD72" s="246"/>
      <c r="AE72" s="246"/>
      <c r="AF72" s="246"/>
      <c r="AG72" s="246"/>
      <c r="AH72" s="246"/>
      <c r="AI72" s="246"/>
      <c r="AJ72" s="246"/>
      <c r="AK72" s="246"/>
      <c r="AL72" s="246"/>
      <c r="AM72" s="228"/>
    </row>
    <row r="73" spans="2:39" ht="15" customHeight="1">
      <c r="B73" s="267" t="s">
        <v>2047</v>
      </c>
      <c r="C73" s="246"/>
      <c r="D73" s="246"/>
      <c r="E73" s="246"/>
      <c r="F73" s="246"/>
      <c r="G73" s="228"/>
      <c r="H73" s="267" t="s">
        <v>2048</v>
      </c>
      <c r="I73" s="246"/>
      <c r="J73" s="246"/>
      <c r="K73" s="228"/>
      <c r="L73" s="267" t="s">
        <v>2049</v>
      </c>
      <c r="M73" s="246"/>
      <c r="N73" s="246"/>
      <c r="O73" s="246"/>
      <c r="P73" s="246"/>
      <c r="Q73" s="246"/>
      <c r="R73" s="246"/>
      <c r="S73" s="246"/>
      <c r="T73" s="228"/>
      <c r="U73" s="267" t="s">
        <v>2050</v>
      </c>
      <c r="V73" s="228"/>
      <c r="W73" s="267" t="s">
        <v>2051</v>
      </c>
      <c r="X73" s="246"/>
      <c r="Y73" s="246"/>
      <c r="Z73" s="246"/>
      <c r="AA73" s="228"/>
      <c r="AB73" s="267" t="s">
        <v>2052</v>
      </c>
      <c r="AC73" s="228"/>
      <c r="AD73" s="267" t="s">
        <v>2053</v>
      </c>
      <c r="AE73" s="246"/>
      <c r="AF73" s="246"/>
      <c r="AG73" s="246"/>
      <c r="AH73" s="246"/>
      <c r="AI73" s="246"/>
      <c r="AJ73" s="246"/>
      <c r="AK73" s="246"/>
      <c r="AL73" s="246"/>
      <c r="AM73" s="228"/>
    </row>
    <row r="74" spans="2:39" ht="17.25" customHeight="1">
      <c r="B74" s="229" t="s">
        <v>2054</v>
      </c>
      <c r="C74" s="230"/>
      <c r="D74" s="230"/>
      <c r="E74" s="230"/>
      <c r="F74" s="230"/>
      <c r="G74" s="231"/>
      <c r="H74" s="229" t="s">
        <v>2055</v>
      </c>
      <c r="I74" s="230"/>
      <c r="J74" s="230"/>
      <c r="K74" s="231"/>
      <c r="L74" s="229" t="s">
        <v>2056</v>
      </c>
      <c r="M74" s="230"/>
      <c r="N74" s="230"/>
      <c r="O74" s="230"/>
      <c r="P74" s="230"/>
      <c r="Q74" s="230"/>
      <c r="R74" s="230"/>
      <c r="S74" s="230"/>
      <c r="T74" s="231"/>
      <c r="U74" s="248"/>
      <c r="V74" s="231"/>
      <c r="W74" s="249" t="s">
        <v>2057</v>
      </c>
      <c r="X74" s="230"/>
      <c r="Y74" s="230"/>
      <c r="Z74" s="230"/>
      <c r="AA74" s="231"/>
      <c r="AB74" s="229" t="s">
        <v>2057</v>
      </c>
      <c r="AC74" s="231"/>
      <c r="AD74" s="229"/>
      <c r="AE74" s="230"/>
      <c r="AF74" s="230"/>
      <c r="AG74" s="230"/>
      <c r="AH74" s="230"/>
      <c r="AI74" s="230"/>
      <c r="AJ74" s="230"/>
      <c r="AK74" s="230"/>
      <c r="AL74" s="230"/>
      <c r="AM74" s="231"/>
    </row>
    <row r="75" spans="2:39" ht="17.25" customHeight="1">
      <c r="B75" s="241"/>
      <c r="C75" s="235"/>
      <c r="D75" s="235"/>
      <c r="E75" s="235"/>
      <c r="F75" s="235"/>
      <c r="G75" s="242"/>
      <c r="H75" s="241"/>
      <c r="I75" s="235"/>
      <c r="J75" s="235"/>
      <c r="K75" s="242"/>
      <c r="L75" s="241"/>
      <c r="M75" s="235"/>
      <c r="N75" s="235"/>
      <c r="O75" s="235"/>
      <c r="P75" s="235"/>
      <c r="Q75" s="235"/>
      <c r="R75" s="235"/>
      <c r="S75" s="235"/>
      <c r="T75" s="242"/>
      <c r="U75" s="241"/>
      <c r="V75" s="242"/>
      <c r="W75" s="241"/>
      <c r="X75" s="235"/>
      <c r="Y75" s="235"/>
      <c r="Z75" s="235"/>
      <c r="AA75" s="242"/>
      <c r="AB75" s="241"/>
      <c r="AC75" s="242"/>
      <c r="AD75" s="241"/>
      <c r="AE75" s="235"/>
      <c r="AF75" s="235"/>
      <c r="AG75" s="235"/>
      <c r="AH75" s="235"/>
      <c r="AI75" s="235"/>
      <c r="AJ75" s="235"/>
      <c r="AK75" s="235"/>
      <c r="AL75" s="235"/>
      <c r="AM75" s="242"/>
    </row>
    <row r="76" spans="2:39" ht="17.25" customHeight="1">
      <c r="B76" s="237"/>
      <c r="C76" s="238"/>
      <c r="D76" s="238"/>
      <c r="E76" s="238"/>
      <c r="F76" s="238"/>
      <c r="G76" s="239"/>
      <c r="H76" s="237"/>
      <c r="I76" s="238"/>
      <c r="J76" s="238"/>
      <c r="K76" s="239"/>
      <c r="L76" s="237"/>
      <c r="M76" s="238"/>
      <c r="N76" s="238"/>
      <c r="O76" s="238"/>
      <c r="P76" s="238"/>
      <c r="Q76" s="238"/>
      <c r="R76" s="238"/>
      <c r="S76" s="238"/>
      <c r="T76" s="239"/>
      <c r="U76" s="237"/>
      <c r="V76" s="239"/>
      <c r="W76" s="237"/>
      <c r="X76" s="238"/>
      <c r="Y76" s="238"/>
      <c r="Z76" s="238"/>
      <c r="AA76" s="239"/>
      <c r="AB76" s="237"/>
      <c r="AC76" s="239"/>
      <c r="AD76" s="237"/>
      <c r="AE76" s="238"/>
      <c r="AF76" s="238"/>
      <c r="AG76" s="238"/>
      <c r="AH76" s="238"/>
      <c r="AI76" s="238"/>
      <c r="AJ76" s="238"/>
      <c r="AK76" s="238"/>
      <c r="AL76" s="238"/>
      <c r="AM76" s="239"/>
    </row>
    <row r="77" spans="2:39" ht="15" customHeight="1">
      <c r="B77" s="229" t="s">
        <v>2058</v>
      </c>
      <c r="C77" s="230"/>
      <c r="D77" s="230"/>
      <c r="E77" s="230"/>
      <c r="F77" s="230"/>
      <c r="G77" s="231"/>
      <c r="H77" s="229" t="s">
        <v>2059</v>
      </c>
      <c r="I77" s="230"/>
      <c r="J77" s="230"/>
      <c r="K77" s="231"/>
      <c r="L77" s="229" t="s">
        <v>2060</v>
      </c>
      <c r="M77" s="230"/>
      <c r="N77" s="230"/>
      <c r="O77" s="230"/>
      <c r="P77" s="230"/>
      <c r="Q77" s="230"/>
      <c r="R77" s="230"/>
      <c r="S77" s="230"/>
      <c r="T77" s="231"/>
      <c r="U77" s="248"/>
      <c r="V77" s="231"/>
      <c r="W77" s="249" t="s">
        <v>2057</v>
      </c>
      <c r="X77" s="230"/>
      <c r="Y77" s="230"/>
      <c r="Z77" s="230"/>
      <c r="AA77" s="231"/>
      <c r="AB77" s="229" t="s">
        <v>2057</v>
      </c>
      <c r="AC77" s="231"/>
      <c r="AD77" s="229"/>
      <c r="AE77" s="230"/>
      <c r="AF77" s="230"/>
      <c r="AG77" s="230"/>
      <c r="AH77" s="230"/>
      <c r="AI77" s="230"/>
      <c r="AJ77" s="230"/>
      <c r="AK77" s="230"/>
      <c r="AL77" s="230"/>
      <c r="AM77" s="231"/>
    </row>
    <row r="78" spans="2:39" ht="15" customHeight="1">
      <c r="B78" s="241"/>
      <c r="C78" s="235"/>
      <c r="D78" s="235"/>
      <c r="E78" s="235"/>
      <c r="F78" s="235"/>
      <c r="G78" s="242"/>
      <c r="H78" s="241"/>
      <c r="I78" s="235"/>
      <c r="J78" s="235"/>
      <c r="K78" s="242"/>
      <c r="L78" s="241"/>
      <c r="M78" s="235"/>
      <c r="N78" s="235"/>
      <c r="O78" s="235"/>
      <c r="P78" s="235"/>
      <c r="Q78" s="235"/>
      <c r="R78" s="235"/>
      <c r="S78" s="235"/>
      <c r="T78" s="242"/>
      <c r="U78" s="241"/>
      <c r="V78" s="242"/>
      <c r="W78" s="241"/>
      <c r="X78" s="235"/>
      <c r="Y78" s="235"/>
      <c r="Z78" s="235"/>
      <c r="AA78" s="242"/>
      <c r="AB78" s="241"/>
      <c r="AC78" s="242"/>
      <c r="AD78" s="241"/>
      <c r="AE78" s="235"/>
      <c r="AF78" s="235"/>
      <c r="AG78" s="235"/>
      <c r="AH78" s="235"/>
      <c r="AI78" s="235"/>
      <c r="AJ78" s="235"/>
      <c r="AK78" s="235"/>
      <c r="AL78" s="235"/>
      <c r="AM78" s="242"/>
    </row>
    <row r="79" spans="2:39" ht="15" customHeight="1">
      <c r="B79" s="237"/>
      <c r="C79" s="238"/>
      <c r="D79" s="238"/>
      <c r="E79" s="238"/>
      <c r="F79" s="238"/>
      <c r="G79" s="239"/>
      <c r="H79" s="237"/>
      <c r="I79" s="238"/>
      <c r="J79" s="238"/>
      <c r="K79" s="239"/>
      <c r="L79" s="237"/>
      <c r="M79" s="238"/>
      <c r="N79" s="238"/>
      <c r="O79" s="238"/>
      <c r="P79" s="238"/>
      <c r="Q79" s="238"/>
      <c r="R79" s="238"/>
      <c r="S79" s="238"/>
      <c r="T79" s="239"/>
      <c r="U79" s="237"/>
      <c r="V79" s="239"/>
      <c r="W79" s="237"/>
      <c r="X79" s="238"/>
      <c r="Y79" s="238"/>
      <c r="Z79" s="238"/>
      <c r="AA79" s="239"/>
      <c r="AB79" s="237"/>
      <c r="AC79" s="239"/>
      <c r="AD79" s="237"/>
      <c r="AE79" s="238"/>
      <c r="AF79" s="238"/>
      <c r="AG79" s="238"/>
      <c r="AH79" s="238"/>
      <c r="AI79" s="238"/>
      <c r="AJ79" s="238"/>
      <c r="AK79" s="238"/>
      <c r="AL79" s="238"/>
      <c r="AM79" s="239"/>
    </row>
    <row r="80" spans="2:39" ht="15" customHeight="1">
      <c r="B80" s="229" t="s">
        <v>2061</v>
      </c>
      <c r="C80" s="230"/>
      <c r="D80" s="230"/>
      <c r="E80" s="230"/>
      <c r="F80" s="230"/>
      <c r="G80" s="231"/>
      <c r="H80" s="229" t="s">
        <v>2062</v>
      </c>
      <c r="I80" s="230"/>
      <c r="J80" s="230"/>
      <c r="K80" s="231"/>
      <c r="L80" s="229" t="s">
        <v>2063</v>
      </c>
      <c r="M80" s="230"/>
      <c r="N80" s="230"/>
      <c r="O80" s="230"/>
      <c r="P80" s="230"/>
      <c r="Q80" s="230"/>
      <c r="R80" s="230"/>
      <c r="S80" s="230"/>
      <c r="T80" s="231"/>
      <c r="U80" s="248">
        <f>IF(W81=W83,1,2)</f>
        <v>1</v>
      </c>
      <c r="V80" s="231"/>
      <c r="W80" s="258" t="s">
        <v>2064</v>
      </c>
      <c r="X80" s="246"/>
      <c r="Y80" s="246"/>
      <c r="Z80" s="246"/>
      <c r="AA80" s="228"/>
      <c r="AB80" s="262" t="e">
        <f>(W81/W83)-1</f>
        <v>#DIV/0!</v>
      </c>
      <c r="AC80" s="231"/>
      <c r="AD80" s="229"/>
      <c r="AE80" s="230"/>
      <c r="AF80" s="230"/>
      <c r="AG80" s="230"/>
      <c r="AH80" s="230"/>
      <c r="AI80" s="230"/>
      <c r="AJ80" s="230"/>
      <c r="AK80" s="230"/>
      <c r="AL80" s="230"/>
      <c r="AM80" s="231"/>
    </row>
    <row r="81" spans="2:39" ht="15" customHeight="1">
      <c r="B81" s="241"/>
      <c r="C81" s="235"/>
      <c r="D81" s="235"/>
      <c r="E81" s="235"/>
      <c r="F81" s="235"/>
      <c r="G81" s="242"/>
      <c r="H81" s="241"/>
      <c r="I81" s="235"/>
      <c r="J81" s="235"/>
      <c r="K81" s="242"/>
      <c r="L81" s="241"/>
      <c r="M81" s="235"/>
      <c r="N81" s="235"/>
      <c r="O81" s="235"/>
      <c r="P81" s="235"/>
      <c r="Q81" s="235"/>
      <c r="R81" s="235"/>
      <c r="S81" s="235"/>
      <c r="T81" s="242"/>
      <c r="U81" s="241"/>
      <c r="V81" s="242"/>
      <c r="W81" s="255"/>
      <c r="X81" s="246"/>
      <c r="Y81" s="246"/>
      <c r="Z81" s="246"/>
      <c r="AA81" s="228"/>
      <c r="AB81" s="241"/>
      <c r="AC81" s="242"/>
      <c r="AD81" s="241"/>
      <c r="AE81" s="235"/>
      <c r="AF81" s="235"/>
      <c r="AG81" s="235"/>
      <c r="AH81" s="235"/>
      <c r="AI81" s="235"/>
      <c r="AJ81" s="235"/>
      <c r="AK81" s="235"/>
      <c r="AL81" s="235"/>
      <c r="AM81" s="242"/>
    </row>
    <row r="82" spans="2:39" ht="15" customHeight="1">
      <c r="B82" s="241"/>
      <c r="C82" s="235"/>
      <c r="D82" s="235"/>
      <c r="E82" s="235"/>
      <c r="F82" s="235"/>
      <c r="G82" s="242"/>
      <c r="H82" s="241"/>
      <c r="I82" s="235"/>
      <c r="J82" s="235"/>
      <c r="K82" s="242"/>
      <c r="L82" s="241"/>
      <c r="M82" s="235"/>
      <c r="N82" s="235"/>
      <c r="O82" s="235"/>
      <c r="P82" s="235"/>
      <c r="Q82" s="235"/>
      <c r="R82" s="235"/>
      <c r="S82" s="235"/>
      <c r="T82" s="242"/>
      <c r="U82" s="241"/>
      <c r="V82" s="242"/>
      <c r="W82" s="258" t="s">
        <v>2065</v>
      </c>
      <c r="X82" s="246"/>
      <c r="Y82" s="246"/>
      <c r="Z82" s="246"/>
      <c r="AA82" s="228"/>
      <c r="AB82" s="241"/>
      <c r="AC82" s="242"/>
      <c r="AD82" s="241"/>
      <c r="AE82" s="235"/>
      <c r="AF82" s="235"/>
      <c r="AG82" s="235"/>
      <c r="AH82" s="235"/>
      <c r="AI82" s="235"/>
      <c r="AJ82" s="235"/>
      <c r="AK82" s="235"/>
      <c r="AL82" s="235"/>
      <c r="AM82" s="242"/>
    </row>
    <row r="83" spans="2:39" ht="15" customHeight="1">
      <c r="B83" s="237"/>
      <c r="C83" s="238"/>
      <c r="D83" s="238"/>
      <c r="E83" s="238"/>
      <c r="F83" s="238"/>
      <c r="G83" s="239"/>
      <c r="H83" s="237"/>
      <c r="I83" s="238"/>
      <c r="J83" s="238"/>
      <c r="K83" s="239"/>
      <c r="L83" s="237"/>
      <c r="M83" s="238"/>
      <c r="N83" s="238"/>
      <c r="O83" s="238"/>
      <c r="P83" s="238"/>
      <c r="Q83" s="238"/>
      <c r="R83" s="238"/>
      <c r="S83" s="238"/>
      <c r="T83" s="239"/>
      <c r="U83" s="237"/>
      <c r="V83" s="239"/>
      <c r="W83" s="255">
        <f>'CRI-RYP'!E30</f>
        <v>0</v>
      </c>
      <c r="X83" s="246"/>
      <c r="Y83" s="246"/>
      <c r="Z83" s="246"/>
      <c r="AA83" s="228"/>
      <c r="AB83" s="237"/>
      <c r="AC83" s="239"/>
      <c r="AD83" s="237"/>
      <c r="AE83" s="238"/>
      <c r="AF83" s="238"/>
      <c r="AG83" s="238"/>
      <c r="AH83" s="238"/>
      <c r="AI83" s="238"/>
      <c r="AJ83" s="238"/>
      <c r="AK83" s="238"/>
      <c r="AL83" s="238"/>
      <c r="AM83" s="239"/>
    </row>
    <row r="84" spans="2:39" ht="15" customHeight="1">
      <c r="B84" s="229" t="s">
        <v>2066</v>
      </c>
      <c r="C84" s="230"/>
      <c r="D84" s="230"/>
      <c r="E84" s="230"/>
      <c r="F84" s="230"/>
      <c r="G84" s="231"/>
      <c r="H84" s="229" t="s">
        <v>2067</v>
      </c>
      <c r="I84" s="230"/>
      <c r="J84" s="230"/>
      <c r="K84" s="231"/>
      <c r="L84" s="229" t="s">
        <v>2068</v>
      </c>
      <c r="M84" s="230"/>
      <c r="N84" s="230"/>
      <c r="O84" s="230"/>
      <c r="P84" s="230"/>
      <c r="Q84" s="230"/>
      <c r="R84" s="230"/>
      <c r="S84" s="230"/>
      <c r="T84" s="231"/>
      <c r="U84" s="248">
        <f>IF(W85&lt;=W87,1,2)</f>
        <v>1</v>
      </c>
      <c r="V84" s="231"/>
      <c r="W84" s="258" t="s">
        <v>2069</v>
      </c>
      <c r="X84" s="246"/>
      <c r="Y84" s="246"/>
      <c r="Z84" s="246"/>
      <c r="AA84" s="228"/>
      <c r="AB84" s="262" t="e">
        <f>(W85/W87)-1</f>
        <v>#DIV/0!</v>
      </c>
      <c r="AC84" s="231"/>
      <c r="AD84" s="229"/>
      <c r="AE84" s="230"/>
      <c r="AF84" s="230"/>
      <c r="AG84" s="230"/>
      <c r="AH84" s="230"/>
      <c r="AI84" s="230"/>
      <c r="AJ84" s="230"/>
      <c r="AK84" s="230"/>
      <c r="AL84" s="230"/>
      <c r="AM84" s="231"/>
    </row>
    <row r="85" spans="2:39" ht="15" customHeight="1">
      <c r="B85" s="241"/>
      <c r="C85" s="235"/>
      <c r="D85" s="235"/>
      <c r="E85" s="235"/>
      <c r="F85" s="235"/>
      <c r="G85" s="242"/>
      <c r="H85" s="241"/>
      <c r="I85" s="235"/>
      <c r="J85" s="235"/>
      <c r="K85" s="242"/>
      <c r="L85" s="241"/>
      <c r="M85" s="235"/>
      <c r="N85" s="235"/>
      <c r="O85" s="235"/>
      <c r="P85" s="235"/>
      <c r="Q85" s="235"/>
      <c r="R85" s="235"/>
      <c r="S85" s="235"/>
      <c r="T85" s="242"/>
      <c r="U85" s="241"/>
      <c r="V85" s="242"/>
      <c r="W85" s="255">
        <f>'CRI-DE'!F104-'CRI-DE'!F116</f>
        <v>0</v>
      </c>
      <c r="X85" s="246"/>
      <c r="Y85" s="246"/>
      <c r="Z85" s="246"/>
      <c r="AA85" s="228"/>
      <c r="AB85" s="241"/>
      <c r="AC85" s="242"/>
      <c r="AD85" s="241"/>
      <c r="AE85" s="235"/>
      <c r="AF85" s="235"/>
      <c r="AG85" s="235"/>
      <c r="AH85" s="235"/>
      <c r="AI85" s="235"/>
      <c r="AJ85" s="235"/>
      <c r="AK85" s="235"/>
      <c r="AL85" s="235"/>
      <c r="AM85" s="242"/>
    </row>
    <row r="86" spans="2:39" ht="15" customHeight="1">
      <c r="B86" s="241"/>
      <c r="C86" s="235"/>
      <c r="D86" s="235"/>
      <c r="E86" s="235"/>
      <c r="F86" s="235"/>
      <c r="G86" s="242"/>
      <c r="H86" s="241"/>
      <c r="I86" s="235"/>
      <c r="J86" s="235"/>
      <c r="K86" s="242"/>
      <c r="L86" s="241"/>
      <c r="M86" s="235"/>
      <c r="N86" s="235"/>
      <c r="O86" s="235"/>
      <c r="P86" s="235"/>
      <c r="Q86" s="235"/>
      <c r="R86" s="235"/>
      <c r="S86" s="235"/>
      <c r="T86" s="242"/>
      <c r="U86" s="241"/>
      <c r="V86" s="242"/>
      <c r="W86" s="258" t="s">
        <v>2070</v>
      </c>
      <c r="X86" s="246"/>
      <c r="Y86" s="246"/>
      <c r="Z86" s="246"/>
      <c r="AA86" s="228"/>
      <c r="AB86" s="241"/>
      <c r="AC86" s="242"/>
      <c r="AD86" s="241"/>
      <c r="AE86" s="235"/>
      <c r="AF86" s="235"/>
      <c r="AG86" s="235"/>
      <c r="AH86" s="235"/>
      <c r="AI86" s="235"/>
      <c r="AJ86" s="235"/>
      <c r="AK86" s="235"/>
      <c r="AL86" s="235"/>
      <c r="AM86" s="242"/>
    </row>
    <row r="87" spans="2:39" ht="15" customHeight="1">
      <c r="B87" s="237"/>
      <c r="C87" s="238"/>
      <c r="D87" s="238"/>
      <c r="E87" s="238"/>
      <c r="F87" s="238"/>
      <c r="G87" s="239"/>
      <c r="H87" s="237"/>
      <c r="I87" s="238"/>
      <c r="J87" s="238"/>
      <c r="K87" s="239"/>
      <c r="L87" s="237"/>
      <c r="M87" s="238"/>
      <c r="N87" s="238"/>
      <c r="O87" s="238"/>
      <c r="P87" s="238"/>
      <c r="Q87" s="238"/>
      <c r="R87" s="238"/>
      <c r="S87" s="238"/>
      <c r="T87" s="239"/>
      <c r="U87" s="237"/>
      <c r="V87" s="239"/>
      <c r="W87" s="255"/>
      <c r="X87" s="246"/>
      <c r="Y87" s="246"/>
      <c r="Z87" s="246"/>
      <c r="AA87" s="228"/>
      <c r="AB87" s="237"/>
      <c r="AC87" s="239"/>
      <c r="AD87" s="237"/>
      <c r="AE87" s="238"/>
      <c r="AF87" s="238"/>
      <c r="AG87" s="238"/>
      <c r="AH87" s="238"/>
      <c r="AI87" s="238"/>
      <c r="AJ87" s="238"/>
      <c r="AK87" s="238"/>
      <c r="AL87" s="238"/>
      <c r="AM87" s="239"/>
    </row>
    <row r="88" spans="2:39" ht="15" customHeight="1">
      <c r="B88" s="229" t="s">
        <v>2071</v>
      </c>
      <c r="C88" s="230"/>
      <c r="D88" s="230"/>
      <c r="E88" s="230"/>
      <c r="F88" s="230"/>
      <c r="G88" s="231"/>
      <c r="H88" s="229" t="s">
        <v>2067</v>
      </c>
      <c r="I88" s="230"/>
      <c r="J88" s="230"/>
      <c r="K88" s="231"/>
      <c r="L88" s="229" t="s">
        <v>2072</v>
      </c>
      <c r="M88" s="230"/>
      <c r="N88" s="230"/>
      <c r="O88" s="230"/>
      <c r="P88" s="230"/>
      <c r="Q88" s="230"/>
      <c r="R88" s="230"/>
      <c r="S88" s="230"/>
      <c r="T88" s="231"/>
      <c r="U88" s="248">
        <f>IF(W89&lt;=W91,1,2)</f>
        <v>1</v>
      </c>
      <c r="V88" s="231"/>
      <c r="W88" s="258" t="s">
        <v>2069</v>
      </c>
      <c r="X88" s="246"/>
      <c r="Y88" s="246"/>
      <c r="Z88" s="246"/>
      <c r="AA88" s="228"/>
      <c r="AB88" s="262" t="e">
        <f>(W89/W91)-1</f>
        <v>#DIV/0!</v>
      </c>
      <c r="AC88" s="231"/>
      <c r="AD88" s="229"/>
      <c r="AE88" s="230"/>
      <c r="AF88" s="230"/>
      <c r="AG88" s="230"/>
      <c r="AH88" s="230"/>
      <c r="AI88" s="230"/>
      <c r="AJ88" s="230"/>
      <c r="AK88" s="230"/>
      <c r="AL88" s="230"/>
      <c r="AM88" s="231"/>
    </row>
    <row r="89" spans="2:39" ht="15" customHeight="1">
      <c r="B89" s="241"/>
      <c r="C89" s="235"/>
      <c r="D89" s="235"/>
      <c r="E89" s="235"/>
      <c r="F89" s="235"/>
      <c r="G89" s="242"/>
      <c r="H89" s="241"/>
      <c r="I89" s="235"/>
      <c r="J89" s="235"/>
      <c r="K89" s="242"/>
      <c r="L89" s="241"/>
      <c r="M89" s="235"/>
      <c r="N89" s="235"/>
      <c r="O89" s="235"/>
      <c r="P89" s="235"/>
      <c r="Q89" s="235"/>
      <c r="R89" s="235"/>
      <c r="S89" s="235"/>
      <c r="T89" s="242"/>
      <c r="U89" s="241"/>
      <c r="V89" s="242"/>
      <c r="W89" s="255">
        <f>'CRI-DE'!F117</f>
        <v>0</v>
      </c>
      <c r="X89" s="246"/>
      <c r="Y89" s="246"/>
      <c r="Z89" s="246"/>
      <c r="AA89" s="228"/>
      <c r="AB89" s="241"/>
      <c r="AC89" s="242"/>
      <c r="AD89" s="241"/>
      <c r="AE89" s="235"/>
      <c r="AF89" s="235"/>
      <c r="AG89" s="235"/>
      <c r="AH89" s="235"/>
      <c r="AI89" s="235"/>
      <c r="AJ89" s="235"/>
      <c r="AK89" s="235"/>
      <c r="AL89" s="235"/>
      <c r="AM89" s="242"/>
    </row>
    <row r="90" spans="2:39" ht="15" customHeight="1">
      <c r="B90" s="241"/>
      <c r="C90" s="235"/>
      <c r="D90" s="235"/>
      <c r="E90" s="235"/>
      <c r="F90" s="235"/>
      <c r="G90" s="242"/>
      <c r="H90" s="241"/>
      <c r="I90" s="235"/>
      <c r="J90" s="235"/>
      <c r="K90" s="242"/>
      <c r="L90" s="241"/>
      <c r="M90" s="235"/>
      <c r="N90" s="235"/>
      <c r="O90" s="235"/>
      <c r="P90" s="235"/>
      <c r="Q90" s="235"/>
      <c r="R90" s="235"/>
      <c r="S90" s="235"/>
      <c r="T90" s="242"/>
      <c r="U90" s="241"/>
      <c r="V90" s="242"/>
      <c r="W90" s="258" t="s">
        <v>2070</v>
      </c>
      <c r="X90" s="246"/>
      <c r="Y90" s="246"/>
      <c r="Z90" s="246"/>
      <c r="AA90" s="228"/>
      <c r="AB90" s="241"/>
      <c r="AC90" s="242"/>
      <c r="AD90" s="241"/>
      <c r="AE90" s="235"/>
      <c r="AF90" s="235"/>
      <c r="AG90" s="235"/>
      <c r="AH90" s="235"/>
      <c r="AI90" s="235"/>
      <c r="AJ90" s="235"/>
      <c r="AK90" s="235"/>
      <c r="AL90" s="235"/>
      <c r="AM90" s="242"/>
    </row>
    <row r="91" spans="2:39" ht="15" customHeight="1">
      <c r="B91" s="237"/>
      <c r="C91" s="238"/>
      <c r="D91" s="238"/>
      <c r="E91" s="238"/>
      <c r="F91" s="238"/>
      <c r="G91" s="239"/>
      <c r="H91" s="237"/>
      <c r="I91" s="238"/>
      <c r="J91" s="238"/>
      <c r="K91" s="239"/>
      <c r="L91" s="237"/>
      <c r="M91" s="238"/>
      <c r="N91" s="238"/>
      <c r="O91" s="238"/>
      <c r="P91" s="238"/>
      <c r="Q91" s="238"/>
      <c r="R91" s="238"/>
      <c r="S91" s="238"/>
      <c r="T91" s="239"/>
      <c r="U91" s="237"/>
      <c r="V91" s="239"/>
      <c r="W91" s="255"/>
      <c r="X91" s="246"/>
      <c r="Y91" s="246"/>
      <c r="Z91" s="246"/>
      <c r="AA91" s="228"/>
      <c r="AB91" s="237"/>
      <c r="AC91" s="239"/>
      <c r="AD91" s="237"/>
      <c r="AE91" s="238"/>
      <c r="AF91" s="238"/>
      <c r="AG91" s="238"/>
      <c r="AH91" s="238"/>
      <c r="AI91" s="238"/>
      <c r="AJ91" s="238"/>
      <c r="AK91" s="238"/>
      <c r="AL91" s="238"/>
      <c r="AM91" s="239"/>
    </row>
    <row r="92" spans="2:39" ht="15" customHeight="1">
      <c r="B92" s="229" t="s">
        <v>2073</v>
      </c>
      <c r="C92" s="230"/>
      <c r="D92" s="230"/>
      <c r="E92" s="230"/>
      <c r="F92" s="230"/>
      <c r="G92" s="231"/>
      <c r="H92" s="229" t="s">
        <v>2074</v>
      </c>
      <c r="I92" s="230"/>
      <c r="J92" s="230"/>
      <c r="K92" s="231"/>
      <c r="L92" s="229" t="s">
        <v>2075</v>
      </c>
      <c r="M92" s="230"/>
      <c r="N92" s="230"/>
      <c r="O92" s="230"/>
      <c r="P92" s="230"/>
      <c r="Q92" s="230"/>
      <c r="R92" s="230"/>
      <c r="S92" s="230"/>
      <c r="T92" s="231"/>
      <c r="U92" s="248"/>
      <c r="V92" s="231"/>
      <c r="W92" s="249" t="s">
        <v>2057</v>
      </c>
      <c r="X92" s="230"/>
      <c r="Y92" s="230"/>
      <c r="Z92" s="230"/>
      <c r="AA92" s="231"/>
      <c r="AB92" s="229" t="s">
        <v>2057</v>
      </c>
      <c r="AC92" s="231"/>
      <c r="AD92" s="229"/>
      <c r="AE92" s="230"/>
      <c r="AF92" s="230"/>
      <c r="AG92" s="230"/>
      <c r="AH92" s="230"/>
      <c r="AI92" s="230"/>
      <c r="AJ92" s="230"/>
      <c r="AK92" s="230"/>
      <c r="AL92" s="230"/>
      <c r="AM92" s="231"/>
    </row>
    <row r="93" spans="2:39" ht="15" customHeight="1">
      <c r="B93" s="241"/>
      <c r="C93" s="235"/>
      <c r="D93" s="235"/>
      <c r="E93" s="235"/>
      <c r="F93" s="235"/>
      <c r="G93" s="242"/>
      <c r="H93" s="241"/>
      <c r="I93" s="235"/>
      <c r="J93" s="235"/>
      <c r="K93" s="242"/>
      <c r="L93" s="241"/>
      <c r="M93" s="235"/>
      <c r="N93" s="235"/>
      <c r="O93" s="235"/>
      <c r="P93" s="235"/>
      <c r="Q93" s="235"/>
      <c r="R93" s="235"/>
      <c r="S93" s="235"/>
      <c r="T93" s="242"/>
      <c r="U93" s="241"/>
      <c r="V93" s="242"/>
      <c r="W93" s="241"/>
      <c r="X93" s="235"/>
      <c r="Y93" s="235"/>
      <c r="Z93" s="235"/>
      <c r="AA93" s="242"/>
      <c r="AB93" s="241"/>
      <c r="AC93" s="242"/>
      <c r="AD93" s="241"/>
      <c r="AE93" s="235"/>
      <c r="AF93" s="235"/>
      <c r="AG93" s="235"/>
      <c r="AH93" s="235"/>
      <c r="AI93" s="235"/>
      <c r="AJ93" s="235"/>
      <c r="AK93" s="235"/>
      <c r="AL93" s="235"/>
      <c r="AM93" s="242"/>
    </row>
    <row r="94" spans="2:39" ht="15" customHeight="1">
      <c r="B94" s="241"/>
      <c r="C94" s="235"/>
      <c r="D94" s="235"/>
      <c r="E94" s="235"/>
      <c r="F94" s="235"/>
      <c r="G94" s="242"/>
      <c r="H94" s="241"/>
      <c r="I94" s="235"/>
      <c r="J94" s="235"/>
      <c r="K94" s="242"/>
      <c r="L94" s="241"/>
      <c r="M94" s="235"/>
      <c r="N94" s="235"/>
      <c r="O94" s="235"/>
      <c r="P94" s="235"/>
      <c r="Q94" s="235"/>
      <c r="R94" s="235"/>
      <c r="S94" s="235"/>
      <c r="T94" s="242"/>
      <c r="U94" s="241"/>
      <c r="V94" s="242"/>
      <c r="W94" s="241"/>
      <c r="X94" s="235"/>
      <c r="Y94" s="235"/>
      <c r="Z94" s="235"/>
      <c r="AA94" s="242"/>
      <c r="AB94" s="241"/>
      <c r="AC94" s="242"/>
      <c r="AD94" s="241"/>
      <c r="AE94" s="235"/>
      <c r="AF94" s="235"/>
      <c r="AG94" s="235"/>
      <c r="AH94" s="235"/>
      <c r="AI94" s="235"/>
      <c r="AJ94" s="235"/>
      <c r="AK94" s="235"/>
      <c r="AL94" s="235"/>
      <c r="AM94" s="242"/>
    </row>
    <row r="95" spans="2:39" ht="15" customHeight="1">
      <c r="B95" s="237"/>
      <c r="C95" s="238"/>
      <c r="D95" s="238"/>
      <c r="E95" s="238"/>
      <c r="F95" s="238"/>
      <c r="G95" s="239"/>
      <c r="H95" s="237"/>
      <c r="I95" s="238"/>
      <c r="J95" s="238"/>
      <c r="K95" s="239"/>
      <c r="L95" s="237"/>
      <c r="M95" s="238"/>
      <c r="N95" s="238"/>
      <c r="O95" s="238"/>
      <c r="P95" s="238"/>
      <c r="Q95" s="238"/>
      <c r="R95" s="238"/>
      <c r="S95" s="238"/>
      <c r="T95" s="239"/>
      <c r="U95" s="237"/>
      <c r="V95" s="239"/>
      <c r="W95" s="237"/>
      <c r="X95" s="238"/>
      <c r="Y95" s="238"/>
      <c r="Z95" s="238"/>
      <c r="AA95" s="239"/>
      <c r="AB95" s="237"/>
      <c r="AC95" s="239"/>
      <c r="AD95" s="237"/>
      <c r="AE95" s="238"/>
      <c r="AF95" s="238"/>
      <c r="AG95" s="238"/>
      <c r="AH95" s="238"/>
      <c r="AI95" s="238"/>
      <c r="AJ95" s="238"/>
      <c r="AK95" s="238"/>
      <c r="AL95" s="238"/>
      <c r="AM95" s="239"/>
    </row>
    <row r="96" spans="2:39" ht="21" customHeight="1">
      <c r="B96" s="229" t="s">
        <v>2076</v>
      </c>
      <c r="C96" s="230"/>
      <c r="D96" s="230"/>
      <c r="E96" s="230"/>
      <c r="F96" s="230"/>
      <c r="G96" s="231"/>
      <c r="H96" s="229" t="s">
        <v>2077</v>
      </c>
      <c r="I96" s="230"/>
      <c r="J96" s="230"/>
      <c r="K96" s="231"/>
      <c r="L96" s="229" t="str">
        <f>"El porcentaje de incremento en la proyección de ingresos no debe ser mayor al:
• 3.0% para el "&amp;$AJ$20+1&amp;"
• 3.0% para el "&amp;$AJ$20+2&amp;"
• 3.0% para el "&amp;$AJ$20+3</f>
        <v>El porcentaje de incremento en la proyección de ingresos no debe ser mayor al:
• 3.0% para el 2025
• 3.0% para el 2026
• 3.0% para el 2027</v>
      </c>
      <c r="M96" s="230"/>
      <c r="N96" s="230"/>
      <c r="O96" s="230"/>
      <c r="P96" s="230"/>
      <c r="Q96" s="230"/>
      <c r="R96" s="230"/>
      <c r="S96" s="230"/>
      <c r="T96" s="231"/>
      <c r="U96" s="256" t="e">
        <f t="shared" ref="U96:U98" si="0">IF(AB96&lt;3%,1,2)</f>
        <v>#DIV/0!</v>
      </c>
      <c r="V96" s="228"/>
      <c r="W96" s="58">
        <f>RIGHT(AJ20,2)+1</f>
        <v>25</v>
      </c>
      <c r="X96" s="255">
        <f>'CRI-RYP'!F28</f>
        <v>0</v>
      </c>
      <c r="Y96" s="246"/>
      <c r="Z96" s="246"/>
      <c r="AA96" s="228"/>
      <c r="AB96" s="257" t="e">
        <f>(X96/'CRI-RYP'!E28)-1</f>
        <v>#DIV/0!</v>
      </c>
      <c r="AC96" s="228"/>
      <c r="AD96" s="229"/>
      <c r="AE96" s="230"/>
      <c r="AF96" s="230"/>
      <c r="AG96" s="230"/>
      <c r="AH96" s="230"/>
      <c r="AI96" s="230"/>
      <c r="AJ96" s="230"/>
      <c r="AK96" s="230"/>
      <c r="AL96" s="230"/>
      <c r="AM96" s="231"/>
    </row>
    <row r="97" spans="2:39" ht="21" customHeight="1">
      <c r="B97" s="241"/>
      <c r="C97" s="235"/>
      <c r="D97" s="235"/>
      <c r="E97" s="235"/>
      <c r="F97" s="235"/>
      <c r="G97" s="242"/>
      <c r="H97" s="241"/>
      <c r="I97" s="235"/>
      <c r="J97" s="235"/>
      <c r="K97" s="242"/>
      <c r="L97" s="241"/>
      <c r="M97" s="235"/>
      <c r="N97" s="235"/>
      <c r="O97" s="235"/>
      <c r="P97" s="235"/>
      <c r="Q97" s="235"/>
      <c r="R97" s="235"/>
      <c r="S97" s="235"/>
      <c r="T97" s="242"/>
      <c r="U97" s="256" t="e">
        <f t="shared" si="0"/>
        <v>#DIV/0!</v>
      </c>
      <c r="V97" s="228"/>
      <c r="W97" s="58">
        <f t="shared" ref="W97:W98" si="1">W96+1</f>
        <v>26</v>
      </c>
      <c r="X97" s="255">
        <f>'CRI-RYP'!G28</f>
        <v>0</v>
      </c>
      <c r="Y97" s="246"/>
      <c r="Z97" s="246"/>
      <c r="AA97" s="228"/>
      <c r="AB97" s="257" t="e">
        <f t="shared" ref="AB97:AB98" si="2">(X97/X96)-1</f>
        <v>#DIV/0!</v>
      </c>
      <c r="AC97" s="228"/>
      <c r="AD97" s="241"/>
      <c r="AE97" s="235"/>
      <c r="AF97" s="235"/>
      <c r="AG97" s="235"/>
      <c r="AH97" s="235"/>
      <c r="AI97" s="235"/>
      <c r="AJ97" s="235"/>
      <c r="AK97" s="235"/>
      <c r="AL97" s="235"/>
      <c r="AM97" s="242"/>
    </row>
    <row r="98" spans="2:39" ht="21" customHeight="1">
      <c r="B98" s="237"/>
      <c r="C98" s="238"/>
      <c r="D98" s="238"/>
      <c r="E98" s="238"/>
      <c r="F98" s="238"/>
      <c r="G98" s="239"/>
      <c r="H98" s="237"/>
      <c r="I98" s="238"/>
      <c r="J98" s="238"/>
      <c r="K98" s="239"/>
      <c r="L98" s="237"/>
      <c r="M98" s="238"/>
      <c r="N98" s="238"/>
      <c r="O98" s="238"/>
      <c r="P98" s="238"/>
      <c r="Q98" s="238"/>
      <c r="R98" s="238"/>
      <c r="S98" s="238"/>
      <c r="T98" s="239"/>
      <c r="U98" s="256" t="e">
        <f t="shared" si="0"/>
        <v>#DIV/0!</v>
      </c>
      <c r="V98" s="228"/>
      <c r="W98" s="58">
        <f t="shared" si="1"/>
        <v>27</v>
      </c>
      <c r="X98" s="255">
        <f>'CRI-RYP'!H28</f>
        <v>0</v>
      </c>
      <c r="Y98" s="246"/>
      <c r="Z98" s="246"/>
      <c r="AA98" s="228"/>
      <c r="AB98" s="257" t="e">
        <f t="shared" si="2"/>
        <v>#DIV/0!</v>
      </c>
      <c r="AC98" s="228"/>
      <c r="AD98" s="237"/>
      <c r="AE98" s="238"/>
      <c r="AF98" s="238"/>
      <c r="AG98" s="238"/>
      <c r="AH98" s="238"/>
      <c r="AI98" s="238"/>
      <c r="AJ98" s="238"/>
      <c r="AK98" s="238"/>
      <c r="AL98" s="238"/>
      <c r="AM98" s="239"/>
    </row>
    <row r="99" spans="2:39" ht="15" customHeight="1">
      <c r="B99" s="229" t="s">
        <v>2078</v>
      </c>
      <c r="C99" s="230"/>
      <c r="D99" s="230"/>
      <c r="E99" s="230"/>
      <c r="F99" s="230"/>
      <c r="G99" s="231"/>
      <c r="H99" s="229" t="s">
        <v>2079</v>
      </c>
      <c r="I99" s="230"/>
      <c r="J99" s="230"/>
      <c r="K99" s="231"/>
      <c r="L99" s="229" t="s">
        <v>2080</v>
      </c>
      <c r="M99" s="230"/>
      <c r="N99" s="230"/>
      <c r="O99" s="230"/>
      <c r="P99" s="230"/>
      <c r="Q99" s="230"/>
      <c r="R99" s="230"/>
      <c r="S99" s="230"/>
      <c r="T99" s="231"/>
      <c r="U99" s="248"/>
      <c r="V99" s="231"/>
      <c r="W99" s="249" t="s">
        <v>2057</v>
      </c>
      <c r="X99" s="230"/>
      <c r="Y99" s="230"/>
      <c r="Z99" s="230"/>
      <c r="AA99" s="231"/>
      <c r="AB99" s="229" t="s">
        <v>2057</v>
      </c>
      <c r="AC99" s="231"/>
      <c r="AD99" s="229"/>
      <c r="AE99" s="230"/>
      <c r="AF99" s="230"/>
      <c r="AG99" s="230"/>
      <c r="AH99" s="230"/>
      <c r="AI99" s="230"/>
      <c r="AJ99" s="230"/>
      <c r="AK99" s="230"/>
      <c r="AL99" s="230"/>
      <c r="AM99" s="231"/>
    </row>
    <row r="100" spans="2:39" ht="15" customHeight="1">
      <c r="B100" s="241"/>
      <c r="C100" s="235"/>
      <c r="D100" s="235"/>
      <c r="E100" s="235"/>
      <c r="F100" s="235"/>
      <c r="G100" s="242"/>
      <c r="H100" s="241"/>
      <c r="I100" s="235"/>
      <c r="J100" s="235"/>
      <c r="K100" s="242"/>
      <c r="L100" s="241"/>
      <c r="M100" s="235"/>
      <c r="N100" s="235"/>
      <c r="O100" s="235"/>
      <c r="P100" s="235"/>
      <c r="Q100" s="235"/>
      <c r="R100" s="235"/>
      <c r="S100" s="235"/>
      <c r="T100" s="242"/>
      <c r="U100" s="241"/>
      <c r="V100" s="242"/>
      <c r="W100" s="241"/>
      <c r="X100" s="235"/>
      <c r="Y100" s="235"/>
      <c r="Z100" s="235"/>
      <c r="AA100" s="242"/>
      <c r="AB100" s="241"/>
      <c r="AC100" s="242"/>
      <c r="AD100" s="241"/>
      <c r="AE100" s="235"/>
      <c r="AF100" s="235"/>
      <c r="AG100" s="235"/>
      <c r="AH100" s="235"/>
      <c r="AI100" s="235"/>
      <c r="AJ100" s="235"/>
      <c r="AK100" s="235"/>
      <c r="AL100" s="235"/>
      <c r="AM100" s="242"/>
    </row>
    <row r="101" spans="2:39" ht="15" customHeight="1">
      <c r="B101" s="241"/>
      <c r="C101" s="235"/>
      <c r="D101" s="235"/>
      <c r="E101" s="235"/>
      <c r="F101" s="235"/>
      <c r="G101" s="242"/>
      <c r="H101" s="241"/>
      <c r="I101" s="235"/>
      <c r="J101" s="235"/>
      <c r="K101" s="242"/>
      <c r="L101" s="237"/>
      <c r="M101" s="238"/>
      <c r="N101" s="238"/>
      <c r="O101" s="238"/>
      <c r="P101" s="238"/>
      <c r="Q101" s="238"/>
      <c r="R101" s="238"/>
      <c r="S101" s="238"/>
      <c r="T101" s="239"/>
      <c r="U101" s="237"/>
      <c r="V101" s="239"/>
      <c r="W101" s="237"/>
      <c r="X101" s="238"/>
      <c r="Y101" s="238"/>
      <c r="Z101" s="238"/>
      <c r="AA101" s="239"/>
      <c r="AB101" s="237"/>
      <c r="AC101" s="239"/>
      <c r="AD101" s="237"/>
      <c r="AE101" s="238"/>
      <c r="AF101" s="238"/>
      <c r="AG101" s="238"/>
      <c r="AH101" s="238"/>
      <c r="AI101" s="238"/>
      <c r="AJ101" s="238"/>
      <c r="AK101" s="238"/>
      <c r="AL101" s="238"/>
      <c r="AM101" s="239"/>
    </row>
    <row r="102" spans="2:39" ht="15" customHeight="1">
      <c r="B102" s="241"/>
      <c r="C102" s="235"/>
      <c r="D102" s="235"/>
      <c r="E102" s="235"/>
      <c r="F102" s="235"/>
      <c r="G102" s="242"/>
      <c r="H102" s="241"/>
      <c r="I102" s="235"/>
      <c r="J102" s="235"/>
      <c r="K102" s="242"/>
      <c r="L102" s="229" t="s">
        <v>2081</v>
      </c>
      <c r="M102" s="230"/>
      <c r="N102" s="230"/>
      <c r="O102" s="230"/>
      <c r="P102" s="230"/>
      <c r="Q102" s="230"/>
      <c r="R102" s="230"/>
      <c r="S102" s="230"/>
      <c r="T102" s="231"/>
      <c r="U102" s="248"/>
      <c r="V102" s="231"/>
      <c r="W102" s="249" t="s">
        <v>2057</v>
      </c>
      <c r="X102" s="230"/>
      <c r="Y102" s="230"/>
      <c r="Z102" s="230"/>
      <c r="AA102" s="231"/>
      <c r="AB102" s="229" t="s">
        <v>2057</v>
      </c>
      <c r="AC102" s="231"/>
      <c r="AD102" s="229"/>
      <c r="AE102" s="230"/>
      <c r="AF102" s="230"/>
      <c r="AG102" s="230"/>
      <c r="AH102" s="230"/>
      <c r="AI102" s="230"/>
      <c r="AJ102" s="230"/>
      <c r="AK102" s="230"/>
      <c r="AL102" s="230"/>
      <c r="AM102" s="231"/>
    </row>
    <row r="103" spans="2:39" ht="15" customHeight="1">
      <c r="B103" s="241"/>
      <c r="C103" s="235"/>
      <c r="D103" s="235"/>
      <c r="E103" s="235"/>
      <c r="F103" s="235"/>
      <c r="G103" s="242"/>
      <c r="H103" s="241"/>
      <c r="I103" s="235"/>
      <c r="J103" s="235"/>
      <c r="K103" s="242"/>
      <c r="L103" s="241"/>
      <c r="M103" s="235"/>
      <c r="N103" s="235"/>
      <c r="O103" s="235"/>
      <c r="P103" s="235"/>
      <c r="Q103" s="235"/>
      <c r="R103" s="235"/>
      <c r="S103" s="235"/>
      <c r="T103" s="242"/>
      <c r="U103" s="241"/>
      <c r="V103" s="242"/>
      <c r="W103" s="241"/>
      <c r="X103" s="235"/>
      <c r="Y103" s="235"/>
      <c r="Z103" s="235"/>
      <c r="AA103" s="242"/>
      <c r="AB103" s="241"/>
      <c r="AC103" s="242"/>
      <c r="AD103" s="241"/>
      <c r="AE103" s="235"/>
      <c r="AF103" s="235"/>
      <c r="AG103" s="235"/>
      <c r="AH103" s="235"/>
      <c r="AI103" s="235"/>
      <c r="AJ103" s="235"/>
      <c r="AK103" s="235"/>
      <c r="AL103" s="235"/>
      <c r="AM103" s="242"/>
    </row>
    <row r="104" spans="2:39" ht="15" customHeight="1">
      <c r="B104" s="237"/>
      <c r="C104" s="238"/>
      <c r="D104" s="238"/>
      <c r="E104" s="238"/>
      <c r="F104" s="238"/>
      <c r="G104" s="239"/>
      <c r="H104" s="237"/>
      <c r="I104" s="238"/>
      <c r="J104" s="238"/>
      <c r="K104" s="239"/>
      <c r="L104" s="237"/>
      <c r="M104" s="238"/>
      <c r="N104" s="238"/>
      <c r="O104" s="238"/>
      <c r="P104" s="238"/>
      <c r="Q104" s="238"/>
      <c r="R104" s="238"/>
      <c r="S104" s="238"/>
      <c r="T104" s="239"/>
      <c r="U104" s="237"/>
      <c r="V104" s="239"/>
      <c r="W104" s="237"/>
      <c r="X104" s="238"/>
      <c r="Y104" s="238"/>
      <c r="Z104" s="238"/>
      <c r="AA104" s="239"/>
      <c r="AB104" s="237"/>
      <c r="AC104" s="239"/>
      <c r="AD104" s="237"/>
      <c r="AE104" s="238"/>
      <c r="AF104" s="238"/>
      <c r="AG104" s="238"/>
      <c r="AH104" s="238"/>
      <c r="AI104" s="238"/>
      <c r="AJ104" s="238"/>
      <c r="AK104" s="238"/>
      <c r="AL104" s="238"/>
      <c r="AM104" s="239"/>
    </row>
    <row r="105" spans="2:39" ht="26.25" customHeight="1">
      <c r="B105" s="229" t="s">
        <v>2082</v>
      </c>
      <c r="C105" s="230"/>
      <c r="D105" s="230"/>
      <c r="E105" s="230"/>
      <c r="F105" s="230"/>
      <c r="G105" s="231"/>
      <c r="H105" s="229" t="s">
        <v>2083</v>
      </c>
      <c r="I105" s="230"/>
      <c r="J105" s="230"/>
      <c r="K105" s="231"/>
      <c r="L105" s="229" t="s">
        <v>2084</v>
      </c>
      <c r="M105" s="230"/>
      <c r="N105" s="230"/>
      <c r="O105" s="230"/>
      <c r="P105" s="230"/>
      <c r="Q105" s="230"/>
      <c r="R105" s="230"/>
      <c r="S105" s="230"/>
      <c r="T105" s="231"/>
      <c r="U105" s="248" t="b">
        <f>IF(W106="Elevado",IF(AB105&lt;=0%,1,2),IF(W106="Observación",IF(AB105&lt;=5%,1,2),IF(W106="Sostenible",IF(AB105&lt;=15%,1,2),IF(W106="N/A","N/A"))))</f>
        <v>0</v>
      </c>
      <c r="V105" s="231"/>
      <c r="W105" s="258" t="s">
        <v>2085</v>
      </c>
      <c r="X105" s="246"/>
      <c r="Y105" s="246"/>
      <c r="Z105" s="246"/>
      <c r="AA105" s="228"/>
      <c r="AB105" s="263" t="e">
        <f>W108/W110</f>
        <v>#DIV/0!</v>
      </c>
      <c r="AC105" s="231"/>
      <c r="AD105" s="229"/>
      <c r="AE105" s="230"/>
      <c r="AF105" s="230"/>
      <c r="AG105" s="230"/>
      <c r="AH105" s="230"/>
      <c r="AI105" s="230"/>
      <c r="AJ105" s="230"/>
      <c r="AK105" s="230"/>
      <c r="AL105" s="230"/>
      <c r="AM105" s="231"/>
    </row>
    <row r="106" spans="2:39" ht="18.75" customHeight="1">
      <c r="B106" s="241"/>
      <c r="C106" s="235"/>
      <c r="D106" s="235"/>
      <c r="E106" s="235"/>
      <c r="F106" s="235"/>
      <c r="G106" s="242"/>
      <c r="H106" s="241"/>
      <c r="I106" s="235"/>
      <c r="J106" s="235"/>
      <c r="K106" s="242"/>
      <c r="L106" s="241"/>
      <c r="M106" s="235"/>
      <c r="N106" s="235"/>
      <c r="O106" s="235"/>
      <c r="P106" s="235"/>
      <c r="Q106" s="235"/>
      <c r="R106" s="235"/>
      <c r="S106" s="235"/>
      <c r="T106" s="242"/>
      <c r="U106" s="241"/>
      <c r="V106" s="242"/>
      <c r="W106" s="258"/>
      <c r="X106" s="246"/>
      <c r="Y106" s="246"/>
      <c r="Z106" s="246"/>
      <c r="AA106" s="228"/>
      <c r="AB106" s="241"/>
      <c r="AC106" s="242"/>
      <c r="AD106" s="241"/>
      <c r="AE106" s="235"/>
      <c r="AF106" s="235"/>
      <c r="AG106" s="235"/>
      <c r="AH106" s="235"/>
      <c r="AI106" s="235"/>
      <c r="AJ106" s="235"/>
      <c r="AK106" s="235"/>
      <c r="AL106" s="235"/>
      <c r="AM106" s="242"/>
    </row>
    <row r="107" spans="2:39" ht="26.25" customHeight="1">
      <c r="B107" s="241"/>
      <c r="C107" s="235"/>
      <c r="D107" s="235"/>
      <c r="E107" s="235"/>
      <c r="F107" s="235"/>
      <c r="G107" s="242"/>
      <c r="H107" s="241"/>
      <c r="I107" s="235"/>
      <c r="J107" s="235"/>
      <c r="K107" s="242"/>
      <c r="L107" s="241"/>
      <c r="M107" s="235"/>
      <c r="N107" s="235"/>
      <c r="O107" s="235"/>
      <c r="P107" s="235"/>
      <c r="Q107" s="235"/>
      <c r="R107" s="235"/>
      <c r="S107" s="235"/>
      <c r="T107" s="242"/>
      <c r="U107" s="241"/>
      <c r="V107" s="242"/>
      <c r="W107" s="258" t="s">
        <v>1428</v>
      </c>
      <c r="X107" s="246"/>
      <c r="Y107" s="246"/>
      <c r="Z107" s="246"/>
      <c r="AA107" s="228"/>
      <c r="AB107" s="241"/>
      <c r="AC107" s="242"/>
      <c r="AD107" s="241"/>
      <c r="AE107" s="235"/>
      <c r="AF107" s="235"/>
      <c r="AG107" s="235"/>
      <c r="AH107" s="235"/>
      <c r="AI107" s="235"/>
      <c r="AJ107" s="235"/>
      <c r="AK107" s="235"/>
      <c r="AL107" s="235"/>
      <c r="AM107" s="242"/>
    </row>
    <row r="108" spans="2:39" ht="18.75" customHeight="1">
      <c r="B108" s="241"/>
      <c r="C108" s="235"/>
      <c r="D108" s="235"/>
      <c r="E108" s="235"/>
      <c r="F108" s="235"/>
      <c r="G108" s="242"/>
      <c r="H108" s="241"/>
      <c r="I108" s="235"/>
      <c r="J108" s="235"/>
      <c r="K108" s="242"/>
      <c r="L108" s="241"/>
      <c r="M108" s="235"/>
      <c r="N108" s="235"/>
      <c r="O108" s="235"/>
      <c r="P108" s="235"/>
      <c r="Q108" s="235"/>
      <c r="R108" s="235"/>
      <c r="S108" s="235"/>
      <c r="T108" s="242"/>
      <c r="U108" s="241"/>
      <c r="V108" s="242"/>
      <c r="W108" s="255">
        <f>'CRI-DE'!F149</f>
        <v>0</v>
      </c>
      <c r="X108" s="246"/>
      <c r="Y108" s="246"/>
      <c r="Z108" s="246"/>
      <c r="AA108" s="228"/>
      <c r="AB108" s="241"/>
      <c r="AC108" s="242"/>
      <c r="AD108" s="241"/>
      <c r="AE108" s="235"/>
      <c r="AF108" s="235"/>
      <c r="AG108" s="235"/>
      <c r="AH108" s="235"/>
      <c r="AI108" s="235"/>
      <c r="AJ108" s="235"/>
      <c r="AK108" s="235"/>
      <c r="AL108" s="235"/>
      <c r="AM108" s="242"/>
    </row>
    <row r="109" spans="2:39" ht="26.25" customHeight="1">
      <c r="B109" s="241"/>
      <c r="C109" s="235"/>
      <c r="D109" s="235"/>
      <c r="E109" s="235"/>
      <c r="F109" s="235"/>
      <c r="G109" s="242"/>
      <c r="H109" s="241"/>
      <c r="I109" s="235"/>
      <c r="J109" s="235"/>
      <c r="K109" s="242"/>
      <c r="L109" s="241"/>
      <c r="M109" s="235"/>
      <c r="N109" s="235"/>
      <c r="O109" s="235"/>
      <c r="P109" s="235"/>
      <c r="Q109" s="235"/>
      <c r="R109" s="235"/>
      <c r="S109" s="235"/>
      <c r="T109" s="242"/>
      <c r="U109" s="241"/>
      <c r="V109" s="242"/>
      <c r="W109" s="258" t="s">
        <v>2086</v>
      </c>
      <c r="X109" s="246"/>
      <c r="Y109" s="246"/>
      <c r="Z109" s="246"/>
      <c r="AA109" s="228"/>
      <c r="AB109" s="241"/>
      <c r="AC109" s="242"/>
      <c r="AD109" s="241"/>
      <c r="AE109" s="235"/>
      <c r="AF109" s="235"/>
      <c r="AG109" s="235"/>
      <c r="AH109" s="235"/>
      <c r="AI109" s="235"/>
      <c r="AJ109" s="235"/>
      <c r="AK109" s="235"/>
      <c r="AL109" s="235"/>
      <c r="AM109" s="242"/>
    </row>
    <row r="110" spans="2:39" ht="18.75" customHeight="1">
      <c r="B110" s="237"/>
      <c r="C110" s="238"/>
      <c r="D110" s="238"/>
      <c r="E110" s="238"/>
      <c r="F110" s="238"/>
      <c r="G110" s="239"/>
      <c r="H110" s="237"/>
      <c r="I110" s="238"/>
      <c r="J110" s="238"/>
      <c r="K110" s="239"/>
      <c r="L110" s="237"/>
      <c r="M110" s="238"/>
      <c r="N110" s="238"/>
      <c r="O110" s="238"/>
      <c r="P110" s="238"/>
      <c r="Q110" s="238"/>
      <c r="R110" s="238"/>
      <c r="S110" s="238"/>
      <c r="T110" s="239"/>
      <c r="U110" s="237"/>
      <c r="V110" s="239"/>
      <c r="W110" s="255">
        <f>'CRI-DE'!D151</f>
        <v>0</v>
      </c>
      <c r="X110" s="246"/>
      <c r="Y110" s="246"/>
      <c r="Z110" s="246"/>
      <c r="AA110" s="228"/>
      <c r="AB110" s="237"/>
      <c r="AC110" s="239"/>
      <c r="AD110" s="237"/>
      <c r="AE110" s="238"/>
      <c r="AF110" s="238"/>
      <c r="AG110" s="238"/>
      <c r="AH110" s="238"/>
      <c r="AI110" s="238"/>
      <c r="AJ110" s="238"/>
      <c r="AK110" s="238"/>
      <c r="AL110" s="238"/>
      <c r="AM110" s="239"/>
    </row>
    <row r="111" spans="2:39" ht="22.5" customHeight="1">
      <c r="B111" s="229" t="s">
        <v>2087</v>
      </c>
      <c r="C111" s="230"/>
      <c r="D111" s="230"/>
      <c r="E111" s="230"/>
      <c r="F111" s="230"/>
      <c r="G111" s="231"/>
      <c r="H111" s="229" t="s">
        <v>2088</v>
      </c>
      <c r="I111" s="230"/>
      <c r="J111" s="230"/>
      <c r="K111" s="231"/>
      <c r="L111" s="229" t="s">
        <v>2089</v>
      </c>
      <c r="M111" s="230"/>
      <c r="N111" s="230"/>
      <c r="O111" s="230"/>
      <c r="P111" s="230"/>
      <c r="Q111" s="230"/>
      <c r="R111" s="230"/>
      <c r="S111" s="230"/>
      <c r="T111" s="231"/>
      <c r="U111" s="248"/>
      <c r="V111" s="231"/>
      <c r="W111" s="258" t="s">
        <v>1428</v>
      </c>
      <c r="X111" s="246"/>
      <c r="Y111" s="246"/>
      <c r="Z111" s="246"/>
      <c r="AA111" s="228"/>
      <c r="AB111" s="262" t="e">
        <f>W114/W112</f>
        <v>#DIV/0!</v>
      </c>
      <c r="AC111" s="231"/>
      <c r="AD111" s="229"/>
      <c r="AE111" s="230"/>
      <c r="AF111" s="230"/>
      <c r="AG111" s="230"/>
      <c r="AH111" s="230"/>
      <c r="AI111" s="230"/>
      <c r="AJ111" s="230"/>
      <c r="AK111" s="230"/>
      <c r="AL111" s="230"/>
      <c r="AM111" s="231"/>
    </row>
    <row r="112" spans="2:39" ht="18.75" customHeight="1">
      <c r="B112" s="241"/>
      <c r="C112" s="235"/>
      <c r="D112" s="235"/>
      <c r="E112" s="235"/>
      <c r="F112" s="235"/>
      <c r="G112" s="242"/>
      <c r="H112" s="241"/>
      <c r="I112" s="235"/>
      <c r="J112" s="235"/>
      <c r="K112" s="242"/>
      <c r="L112" s="241"/>
      <c r="M112" s="235"/>
      <c r="N112" s="235"/>
      <c r="O112" s="235"/>
      <c r="P112" s="235"/>
      <c r="Q112" s="235"/>
      <c r="R112" s="235"/>
      <c r="S112" s="235"/>
      <c r="T112" s="242"/>
      <c r="U112" s="241"/>
      <c r="V112" s="242"/>
      <c r="W112" s="255">
        <f>W108</f>
        <v>0</v>
      </c>
      <c r="X112" s="246"/>
      <c r="Y112" s="246"/>
      <c r="Z112" s="246"/>
      <c r="AA112" s="228"/>
      <c r="AB112" s="241"/>
      <c r="AC112" s="242"/>
      <c r="AD112" s="241"/>
      <c r="AE112" s="235"/>
      <c r="AF112" s="235"/>
      <c r="AG112" s="235"/>
      <c r="AH112" s="235"/>
      <c r="AI112" s="235"/>
      <c r="AJ112" s="235"/>
      <c r="AK112" s="235"/>
      <c r="AL112" s="235"/>
      <c r="AM112" s="242"/>
    </row>
    <row r="113" spans="2:39" ht="22.5" customHeight="1">
      <c r="B113" s="241"/>
      <c r="C113" s="235"/>
      <c r="D113" s="235"/>
      <c r="E113" s="235"/>
      <c r="F113" s="235"/>
      <c r="G113" s="242"/>
      <c r="H113" s="241"/>
      <c r="I113" s="235"/>
      <c r="J113" s="235"/>
      <c r="K113" s="242"/>
      <c r="L113" s="241"/>
      <c r="M113" s="235"/>
      <c r="N113" s="235"/>
      <c r="O113" s="235"/>
      <c r="P113" s="235"/>
      <c r="Q113" s="235"/>
      <c r="R113" s="235"/>
      <c r="S113" s="235"/>
      <c r="T113" s="242"/>
      <c r="U113" s="241"/>
      <c r="V113" s="242"/>
      <c r="W113" s="258" t="s">
        <v>2090</v>
      </c>
      <c r="X113" s="246"/>
      <c r="Y113" s="246"/>
      <c r="Z113" s="246"/>
      <c r="AA113" s="228"/>
      <c r="AB113" s="241"/>
      <c r="AC113" s="242"/>
      <c r="AD113" s="241"/>
      <c r="AE113" s="235"/>
      <c r="AF113" s="235"/>
      <c r="AG113" s="235"/>
      <c r="AH113" s="235"/>
      <c r="AI113" s="235"/>
      <c r="AJ113" s="235"/>
      <c r="AK113" s="235"/>
      <c r="AL113" s="235"/>
      <c r="AM113" s="242"/>
    </row>
    <row r="114" spans="2:39" ht="18.75" customHeight="1">
      <c r="B114" s="237"/>
      <c r="C114" s="238"/>
      <c r="D114" s="238"/>
      <c r="E114" s="238"/>
      <c r="F114" s="238"/>
      <c r="G114" s="239"/>
      <c r="H114" s="237"/>
      <c r="I114" s="238"/>
      <c r="J114" s="238"/>
      <c r="K114" s="239"/>
      <c r="L114" s="237"/>
      <c r="M114" s="238"/>
      <c r="N114" s="238"/>
      <c r="O114" s="238"/>
      <c r="P114" s="238"/>
      <c r="Q114" s="238"/>
      <c r="R114" s="238"/>
      <c r="S114" s="238"/>
      <c r="T114" s="239"/>
      <c r="U114" s="237"/>
      <c r="V114" s="239"/>
      <c r="W114" s="258"/>
      <c r="X114" s="246"/>
      <c r="Y114" s="246"/>
      <c r="Z114" s="246"/>
      <c r="AA114" s="228"/>
      <c r="AB114" s="237"/>
      <c r="AC114" s="239"/>
      <c r="AD114" s="237"/>
      <c r="AE114" s="238"/>
      <c r="AF114" s="238"/>
      <c r="AG114" s="238"/>
      <c r="AH114" s="238"/>
      <c r="AI114" s="238"/>
      <c r="AJ114" s="238"/>
      <c r="AK114" s="238"/>
      <c r="AL114" s="238"/>
      <c r="AM114" s="239"/>
    </row>
    <row r="115" spans="2:39" ht="15" customHeight="1">
      <c r="B115" s="229" t="s">
        <v>2091</v>
      </c>
      <c r="C115" s="230"/>
      <c r="D115" s="230"/>
      <c r="E115" s="230"/>
      <c r="F115" s="230"/>
      <c r="G115" s="231"/>
      <c r="H115" s="229" t="s">
        <v>2074</v>
      </c>
      <c r="I115" s="230"/>
      <c r="J115" s="230"/>
      <c r="K115" s="231"/>
      <c r="L115" s="229" t="s">
        <v>2092</v>
      </c>
      <c r="M115" s="230"/>
      <c r="N115" s="230"/>
      <c r="O115" s="230"/>
      <c r="P115" s="230"/>
      <c r="Q115" s="230"/>
      <c r="R115" s="230"/>
      <c r="S115" s="230"/>
      <c r="T115" s="231"/>
      <c r="U115" s="248"/>
      <c r="V115" s="231"/>
      <c r="W115" s="249" t="s">
        <v>2057</v>
      </c>
      <c r="X115" s="230"/>
      <c r="Y115" s="230"/>
      <c r="Z115" s="230"/>
      <c r="AA115" s="231"/>
      <c r="AB115" s="229" t="s">
        <v>2057</v>
      </c>
      <c r="AC115" s="231"/>
      <c r="AD115" s="229"/>
      <c r="AE115" s="230"/>
      <c r="AF115" s="230"/>
      <c r="AG115" s="230"/>
      <c r="AH115" s="230"/>
      <c r="AI115" s="230"/>
      <c r="AJ115" s="230"/>
      <c r="AK115" s="230"/>
      <c r="AL115" s="230"/>
      <c r="AM115" s="231"/>
    </row>
    <row r="116" spans="2:39" ht="15" customHeight="1">
      <c r="B116" s="241"/>
      <c r="C116" s="235"/>
      <c r="D116" s="235"/>
      <c r="E116" s="235"/>
      <c r="F116" s="235"/>
      <c r="G116" s="242"/>
      <c r="H116" s="241"/>
      <c r="I116" s="235"/>
      <c r="J116" s="235"/>
      <c r="K116" s="242"/>
      <c r="L116" s="241"/>
      <c r="M116" s="235"/>
      <c r="N116" s="235"/>
      <c r="O116" s="235"/>
      <c r="P116" s="235"/>
      <c r="Q116" s="235"/>
      <c r="R116" s="235"/>
      <c r="S116" s="235"/>
      <c r="T116" s="242"/>
      <c r="U116" s="241"/>
      <c r="V116" s="242"/>
      <c r="W116" s="241"/>
      <c r="X116" s="235"/>
      <c r="Y116" s="235"/>
      <c r="Z116" s="235"/>
      <c r="AA116" s="242"/>
      <c r="AB116" s="241"/>
      <c r="AC116" s="242"/>
      <c r="AD116" s="241"/>
      <c r="AE116" s="235"/>
      <c r="AF116" s="235"/>
      <c r="AG116" s="235"/>
      <c r="AH116" s="235"/>
      <c r="AI116" s="235"/>
      <c r="AJ116" s="235"/>
      <c r="AK116" s="235"/>
      <c r="AL116" s="235"/>
      <c r="AM116" s="242"/>
    </row>
    <row r="117" spans="2:39" ht="15" customHeight="1">
      <c r="B117" s="241"/>
      <c r="C117" s="235"/>
      <c r="D117" s="235"/>
      <c r="E117" s="235"/>
      <c r="F117" s="235"/>
      <c r="G117" s="242"/>
      <c r="H117" s="241"/>
      <c r="I117" s="235"/>
      <c r="J117" s="235"/>
      <c r="K117" s="242"/>
      <c r="L117" s="241"/>
      <c r="M117" s="235"/>
      <c r="N117" s="235"/>
      <c r="O117" s="235"/>
      <c r="P117" s="235"/>
      <c r="Q117" s="235"/>
      <c r="R117" s="235"/>
      <c r="S117" s="235"/>
      <c r="T117" s="242"/>
      <c r="U117" s="241"/>
      <c r="V117" s="242"/>
      <c r="W117" s="241"/>
      <c r="X117" s="235"/>
      <c r="Y117" s="235"/>
      <c r="Z117" s="235"/>
      <c r="AA117" s="242"/>
      <c r="AB117" s="241"/>
      <c r="AC117" s="242"/>
      <c r="AD117" s="241"/>
      <c r="AE117" s="235"/>
      <c r="AF117" s="235"/>
      <c r="AG117" s="235"/>
      <c r="AH117" s="235"/>
      <c r="AI117" s="235"/>
      <c r="AJ117" s="235"/>
      <c r="AK117" s="235"/>
      <c r="AL117" s="235"/>
      <c r="AM117" s="242"/>
    </row>
    <row r="118" spans="2:39" ht="15" customHeight="1">
      <c r="B118" s="237"/>
      <c r="C118" s="238"/>
      <c r="D118" s="238"/>
      <c r="E118" s="238"/>
      <c r="F118" s="238"/>
      <c r="G118" s="239"/>
      <c r="H118" s="237"/>
      <c r="I118" s="238"/>
      <c r="J118" s="238"/>
      <c r="K118" s="239"/>
      <c r="L118" s="237"/>
      <c r="M118" s="238"/>
      <c r="N118" s="238"/>
      <c r="O118" s="238"/>
      <c r="P118" s="238"/>
      <c r="Q118" s="238"/>
      <c r="R118" s="238"/>
      <c r="S118" s="238"/>
      <c r="T118" s="239"/>
      <c r="U118" s="237"/>
      <c r="V118" s="239"/>
      <c r="W118" s="237"/>
      <c r="X118" s="238"/>
      <c r="Y118" s="238"/>
      <c r="Z118" s="238"/>
      <c r="AA118" s="239"/>
      <c r="AB118" s="237"/>
      <c r="AC118" s="239"/>
      <c r="AD118" s="237"/>
      <c r="AE118" s="238"/>
      <c r="AF118" s="238"/>
      <c r="AG118" s="238"/>
      <c r="AH118" s="238"/>
      <c r="AI118" s="238"/>
      <c r="AJ118" s="238"/>
      <c r="AK118" s="238"/>
      <c r="AL118" s="238"/>
      <c r="AM118" s="239"/>
    </row>
    <row r="119" spans="2:39" ht="22.5" customHeight="1">
      <c r="B119" s="229" t="s">
        <v>2076</v>
      </c>
      <c r="C119" s="230"/>
      <c r="D119" s="230"/>
      <c r="E119" s="230"/>
      <c r="F119" s="230"/>
      <c r="G119" s="231"/>
      <c r="H119" s="229" t="s">
        <v>2077</v>
      </c>
      <c r="I119" s="230"/>
      <c r="J119" s="230"/>
      <c r="K119" s="231"/>
      <c r="L119" s="229" t="str">
        <f>"El porcentaje de incremento en la proyección de los egresos no debe ser mayor al:
• 3.0% para el "&amp;$AJ$20+1&amp;"
• 3.0% para el "&amp;$AJ$20+2&amp;"
• 3.0% para el "&amp;$AJ$20+3</f>
        <v>El porcentaje de incremento en la proyección de los egresos no debe ser mayor al:
• 3.0% para el 2025
• 3.0% para el 2026
• 3.0% para el 2027</v>
      </c>
      <c r="M119" s="230"/>
      <c r="N119" s="230"/>
      <c r="O119" s="230"/>
      <c r="P119" s="230"/>
      <c r="Q119" s="230"/>
      <c r="R119" s="230"/>
      <c r="S119" s="230"/>
      <c r="T119" s="231"/>
      <c r="U119" s="256">
        <f t="shared" ref="U119:U121" si="3">IF(AB119&lt;3%,1,2)</f>
        <v>1</v>
      </c>
      <c r="V119" s="228"/>
      <c r="W119" s="58">
        <f t="shared" ref="W119:W121" si="4">W96</f>
        <v>25</v>
      </c>
      <c r="X119" s="255">
        <f>'COG-RYP'!F24</f>
        <v>0</v>
      </c>
      <c r="Y119" s="246"/>
      <c r="Z119" s="246"/>
      <c r="AA119" s="228"/>
      <c r="AB119" s="257">
        <f>(X119/'COG-RYP'!E24)-1</f>
        <v>-1</v>
      </c>
      <c r="AC119" s="228"/>
      <c r="AD119" s="229"/>
      <c r="AE119" s="230"/>
      <c r="AF119" s="230"/>
      <c r="AG119" s="230"/>
      <c r="AH119" s="230"/>
      <c r="AI119" s="230"/>
      <c r="AJ119" s="230"/>
      <c r="AK119" s="230"/>
      <c r="AL119" s="230"/>
      <c r="AM119" s="231"/>
    </row>
    <row r="120" spans="2:39" ht="22.5" customHeight="1">
      <c r="B120" s="241"/>
      <c r="C120" s="235"/>
      <c r="D120" s="235"/>
      <c r="E120" s="235"/>
      <c r="F120" s="235"/>
      <c r="G120" s="242"/>
      <c r="H120" s="241"/>
      <c r="I120" s="235"/>
      <c r="J120" s="235"/>
      <c r="K120" s="242"/>
      <c r="L120" s="241"/>
      <c r="M120" s="235"/>
      <c r="N120" s="235"/>
      <c r="O120" s="235"/>
      <c r="P120" s="235"/>
      <c r="Q120" s="235"/>
      <c r="R120" s="235"/>
      <c r="S120" s="235"/>
      <c r="T120" s="242"/>
      <c r="U120" s="256" t="e">
        <f t="shared" si="3"/>
        <v>#DIV/0!</v>
      </c>
      <c r="V120" s="228"/>
      <c r="W120" s="58">
        <f t="shared" si="4"/>
        <v>26</v>
      </c>
      <c r="X120" s="255">
        <f>'COG-RYP'!G24</f>
        <v>0</v>
      </c>
      <c r="Y120" s="246"/>
      <c r="Z120" s="246"/>
      <c r="AA120" s="228"/>
      <c r="AB120" s="257" t="e">
        <f t="shared" ref="AB120:AB121" si="5">(X120/X119)-1</f>
        <v>#DIV/0!</v>
      </c>
      <c r="AC120" s="228"/>
      <c r="AD120" s="241"/>
      <c r="AE120" s="235"/>
      <c r="AF120" s="235"/>
      <c r="AG120" s="235"/>
      <c r="AH120" s="235"/>
      <c r="AI120" s="235"/>
      <c r="AJ120" s="235"/>
      <c r="AK120" s="235"/>
      <c r="AL120" s="235"/>
      <c r="AM120" s="242"/>
    </row>
    <row r="121" spans="2:39" ht="21.75" customHeight="1">
      <c r="B121" s="237"/>
      <c r="C121" s="238"/>
      <c r="D121" s="238"/>
      <c r="E121" s="238"/>
      <c r="F121" s="238"/>
      <c r="G121" s="239"/>
      <c r="H121" s="237"/>
      <c r="I121" s="238"/>
      <c r="J121" s="238"/>
      <c r="K121" s="239"/>
      <c r="L121" s="237"/>
      <c r="M121" s="238"/>
      <c r="N121" s="238"/>
      <c r="O121" s="238"/>
      <c r="P121" s="238"/>
      <c r="Q121" s="238"/>
      <c r="R121" s="238"/>
      <c r="S121" s="238"/>
      <c r="T121" s="239"/>
      <c r="U121" s="256" t="e">
        <f t="shared" si="3"/>
        <v>#DIV/0!</v>
      </c>
      <c r="V121" s="228"/>
      <c r="W121" s="58">
        <f t="shared" si="4"/>
        <v>27</v>
      </c>
      <c r="X121" s="255">
        <f>'COG-RYP'!H24</f>
        <v>0</v>
      </c>
      <c r="Y121" s="246"/>
      <c r="Z121" s="246"/>
      <c r="AA121" s="228"/>
      <c r="AB121" s="257" t="e">
        <f t="shared" si="5"/>
        <v>#DIV/0!</v>
      </c>
      <c r="AC121" s="228"/>
      <c r="AD121" s="237"/>
      <c r="AE121" s="238"/>
      <c r="AF121" s="238"/>
      <c r="AG121" s="238"/>
      <c r="AH121" s="238"/>
      <c r="AI121" s="238"/>
      <c r="AJ121" s="238"/>
      <c r="AK121" s="238"/>
      <c r="AL121" s="238"/>
      <c r="AM121" s="239"/>
    </row>
    <row r="122" spans="2:39" ht="15" customHeight="1">
      <c r="B122" s="229" t="s">
        <v>2093</v>
      </c>
      <c r="C122" s="230"/>
      <c r="D122" s="230"/>
      <c r="E122" s="230"/>
      <c r="F122" s="230"/>
      <c r="G122" s="231"/>
      <c r="H122" s="229" t="s">
        <v>2094</v>
      </c>
      <c r="I122" s="230"/>
      <c r="J122" s="230"/>
      <c r="K122" s="231"/>
      <c r="L122" s="229" t="s">
        <v>2095</v>
      </c>
      <c r="M122" s="230"/>
      <c r="N122" s="230"/>
      <c r="O122" s="230"/>
      <c r="P122" s="230"/>
      <c r="Q122" s="230"/>
      <c r="R122" s="230"/>
      <c r="S122" s="230"/>
      <c r="T122" s="231"/>
      <c r="U122" s="248"/>
      <c r="V122" s="231"/>
      <c r="W122" s="249" t="s">
        <v>2057</v>
      </c>
      <c r="X122" s="230"/>
      <c r="Y122" s="230"/>
      <c r="Z122" s="230"/>
      <c r="AA122" s="231"/>
      <c r="AB122" s="229" t="s">
        <v>2057</v>
      </c>
      <c r="AC122" s="231"/>
      <c r="AD122" s="229"/>
      <c r="AE122" s="230"/>
      <c r="AF122" s="230"/>
      <c r="AG122" s="230"/>
      <c r="AH122" s="230"/>
      <c r="AI122" s="230"/>
      <c r="AJ122" s="230"/>
      <c r="AK122" s="230"/>
      <c r="AL122" s="230"/>
      <c r="AM122" s="231"/>
    </row>
    <row r="123" spans="2:39" ht="15" customHeight="1">
      <c r="B123" s="241"/>
      <c r="C123" s="235"/>
      <c r="D123" s="235"/>
      <c r="E123" s="235"/>
      <c r="F123" s="235"/>
      <c r="G123" s="242"/>
      <c r="H123" s="241"/>
      <c r="I123" s="235"/>
      <c r="J123" s="235"/>
      <c r="K123" s="242"/>
      <c r="L123" s="241"/>
      <c r="M123" s="235"/>
      <c r="N123" s="235"/>
      <c r="O123" s="235"/>
      <c r="P123" s="235"/>
      <c r="Q123" s="235"/>
      <c r="R123" s="235"/>
      <c r="S123" s="235"/>
      <c r="T123" s="242"/>
      <c r="U123" s="241"/>
      <c r="V123" s="242"/>
      <c r="W123" s="241"/>
      <c r="X123" s="235"/>
      <c r="Y123" s="235"/>
      <c r="Z123" s="235"/>
      <c r="AA123" s="242"/>
      <c r="AB123" s="241"/>
      <c r="AC123" s="242"/>
      <c r="AD123" s="241"/>
      <c r="AE123" s="235"/>
      <c r="AF123" s="235"/>
      <c r="AG123" s="235"/>
      <c r="AH123" s="235"/>
      <c r="AI123" s="235"/>
      <c r="AJ123" s="235"/>
      <c r="AK123" s="235"/>
      <c r="AL123" s="235"/>
      <c r="AM123" s="242"/>
    </row>
    <row r="124" spans="2:39" ht="15" customHeight="1">
      <c r="B124" s="241"/>
      <c r="C124" s="235"/>
      <c r="D124" s="235"/>
      <c r="E124" s="235"/>
      <c r="F124" s="235"/>
      <c r="G124" s="242"/>
      <c r="H124" s="241"/>
      <c r="I124" s="235"/>
      <c r="J124" s="235"/>
      <c r="K124" s="242"/>
      <c r="L124" s="237"/>
      <c r="M124" s="238"/>
      <c r="N124" s="238"/>
      <c r="O124" s="238"/>
      <c r="P124" s="238"/>
      <c r="Q124" s="238"/>
      <c r="R124" s="238"/>
      <c r="S124" s="238"/>
      <c r="T124" s="239"/>
      <c r="U124" s="237"/>
      <c r="V124" s="239"/>
      <c r="W124" s="237"/>
      <c r="X124" s="238"/>
      <c r="Y124" s="238"/>
      <c r="Z124" s="238"/>
      <c r="AA124" s="239"/>
      <c r="AB124" s="237"/>
      <c r="AC124" s="239"/>
      <c r="AD124" s="237"/>
      <c r="AE124" s="238"/>
      <c r="AF124" s="238"/>
      <c r="AG124" s="238"/>
      <c r="AH124" s="238"/>
      <c r="AI124" s="238"/>
      <c r="AJ124" s="238"/>
      <c r="AK124" s="238"/>
      <c r="AL124" s="238"/>
      <c r="AM124" s="239"/>
    </row>
    <row r="125" spans="2:39" ht="15" customHeight="1">
      <c r="B125" s="241"/>
      <c r="C125" s="235"/>
      <c r="D125" s="235"/>
      <c r="E125" s="235"/>
      <c r="F125" s="235"/>
      <c r="G125" s="242"/>
      <c r="H125" s="241"/>
      <c r="I125" s="235"/>
      <c r="J125" s="235"/>
      <c r="K125" s="242"/>
      <c r="L125" s="229" t="s">
        <v>2096</v>
      </c>
      <c r="M125" s="230"/>
      <c r="N125" s="230"/>
      <c r="O125" s="230"/>
      <c r="P125" s="230"/>
      <c r="Q125" s="230"/>
      <c r="R125" s="230"/>
      <c r="S125" s="230"/>
      <c r="T125" s="231"/>
      <c r="U125" s="248"/>
      <c r="V125" s="231"/>
      <c r="W125" s="249" t="s">
        <v>2057</v>
      </c>
      <c r="X125" s="230"/>
      <c r="Y125" s="230"/>
      <c r="Z125" s="230"/>
      <c r="AA125" s="231"/>
      <c r="AB125" s="229" t="s">
        <v>2057</v>
      </c>
      <c r="AC125" s="231"/>
      <c r="AD125" s="229"/>
      <c r="AE125" s="230"/>
      <c r="AF125" s="230"/>
      <c r="AG125" s="230"/>
      <c r="AH125" s="230"/>
      <c r="AI125" s="230"/>
      <c r="AJ125" s="230"/>
      <c r="AK125" s="230"/>
      <c r="AL125" s="230"/>
      <c r="AM125" s="231"/>
    </row>
    <row r="126" spans="2:39" ht="15" customHeight="1">
      <c r="B126" s="241"/>
      <c r="C126" s="235"/>
      <c r="D126" s="235"/>
      <c r="E126" s="235"/>
      <c r="F126" s="235"/>
      <c r="G126" s="242"/>
      <c r="H126" s="241"/>
      <c r="I126" s="235"/>
      <c r="J126" s="235"/>
      <c r="K126" s="242"/>
      <c r="L126" s="241"/>
      <c r="M126" s="235"/>
      <c r="N126" s="235"/>
      <c r="O126" s="235"/>
      <c r="P126" s="235"/>
      <c r="Q126" s="235"/>
      <c r="R126" s="235"/>
      <c r="S126" s="235"/>
      <c r="T126" s="242"/>
      <c r="U126" s="241"/>
      <c r="V126" s="242"/>
      <c r="W126" s="241"/>
      <c r="X126" s="235"/>
      <c r="Y126" s="235"/>
      <c r="Z126" s="235"/>
      <c r="AA126" s="242"/>
      <c r="AB126" s="241"/>
      <c r="AC126" s="242"/>
      <c r="AD126" s="241"/>
      <c r="AE126" s="235"/>
      <c r="AF126" s="235"/>
      <c r="AG126" s="235"/>
      <c r="AH126" s="235"/>
      <c r="AI126" s="235"/>
      <c r="AJ126" s="235"/>
      <c r="AK126" s="235"/>
      <c r="AL126" s="235"/>
      <c r="AM126" s="242"/>
    </row>
    <row r="127" spans="2:39" ht="15" customHeight="1">
      <c r="B127" s="241"/>
      <c r="C127" s="235"/>
      <c r="D127" s="235"/>
      <c r="E127" s="235"/>
      <c r="F127" s="235"/>
      <c r="G127" s="242"/>
      <c r="H127" s="241"/>
      <c r="I127" s="235"/>
      <c r="J127" s="235"/>
      <c r="K127" s="242"/>
      <c r="L127" s="237"/>
      <c r="M127" s="238"/>
      <c r="N127" s="238"/>
      <c r="O127" s="238"/>
      <c r="P127" s="238"/>
      <c r="Q127" s="238"/>
      <c r="R127" s="238"/>
      <c r="S127" s="238"/>
      <c r="T127" s="239"/>
      <c r="U127" s="237"/>
      <c r="V127" s="239"/>
      <c r="W127" s="237"/>
      <c r="X127" s="238"/>
      <c r="Y127" s="238"/>
      <c r="Z127" s="238"/>
      <c r="AA127" s="239"/>
      <c r="AB127" s="237"/>
      <c r="AC127" s="239"/>
      <c r="AD127" s="237"/>
      <c r="AE127" s="238"/>
      <c r="AF127" s="238"/>
      <c r="AG127" s="238"/>
      <c r="AH127" s="238"/>
      <c r="AI127" s="238"/>
      <c r="AJ127" s="238"/>
      <c r="AK127" s="238"/>
      <c r="AL127" s="238"/>
      <c r="AM127" s="239"/>
    </row>
    <row r="128" spans="2:39" ht="15" customHeight="1">
      <c r="B128" s="241"/>
      <c r="C128" s="235"/>
      <c r="D128" s="235"/>
      <c r="E128" s="235"/>
      <c r="F128" s="235"/>
      <c r="G128" s="242"/>
      <c r="H128" s="241"/>
      <c r="I128" s="235"/>
      <c r="J128" s="235"/>
      <c r="K128" s="242"/>
      <c r="L128" s="229" t="s">
        <v>2097</v>
      </c>
      <c r="M128" s="230"/>
      <c r="N128" s="230"/>
      <c r="O128" s="230"/>
      <c r="P128" s="230"/>
      <c r="Q128" s="230"/>
      <c r="R128" s="230"/>
      <c r="S128" s="230"/>
      <c r="T128" s="231"/>
      <c r="U128" s="248"/>
      <c r="V128" s="231"/>
      <c r="W128" s="249" t="s">
        <v>2057</v>
      </c>
      <c r="X128" s="230"/>
      <c r="Y128" s="230"/>
      <c r="Z128" s="230"/>
      <c r="AA128" s="231"/>
      <c r="AB128" s="229" t="s">
        <v>2057</v>
      </c>
      <c r="AC128" s="231"/>
      <c r="AD128" s="229"/>
      <c r="AE128" s="230"/>
      <c r="AF128" s="230"/>
      <c r="AG128" s="230"/>
      <c r="AH128" s="230"/>
      <c r="AI128" s="230"/>
      <c r="AJ128" s="230"/>
      <c r="AK128" s="230"/>
      <c r="AL128" s="230"/>
      <c r="AM128" s="231"/>
    </row>
    <row r="129" spans="2:39" ht="15" customHeight="1">
      <c r="B129" s="241"/>
      <c r="C129" s="235"/>
      <c r="D129" s="235"/>
      <c r="E129" s="235"/>
      <c r="F129" s="235"/>
      <c r="G129" s="242"/>
      <c r="H129" s="241"/>
      <c r="I129" s="235"/>
      <c r="J129" s="235"/>
      <c r="K129" s="242"/>
      <c r="L129" s="241"/>
      <c r="M129" s="235"/>
      <c r="N129" s="235"/>
      <c r="O129" s="235"/>
      <c r="P129" s="235"/>
      <c r="Q129" s="235"/>
      <c r="R129" s="235"/>
      <c r="S129" s="235"/>
      <c r="T129" s="242"/>
      <c r="U129" s="241"/>
      <c r="V129" s="242"/>
      <c r="W129" s="241"/>
      <c r="X129" s="235"/>
      <c r="Y129" s="235"/>
      <c r="Z129" s="235"/>
      <c r="AA129" s="242"/>
      <c r="AB129" s="241"/>
      <c r="AC129" s="242"/>
      <c r="AD129" s="241"/>
      <c r="AE129" s="235"/>
      <c r="AF129" s="235"/>
      <c r="AG129" s="235"/>
      <c r="AH129" s="235"/>
      <c r="AI129" s="235"/>
      <c r="AJ129" s="235"/>
      <c r="AK129" s="235"/>
      <c r="AL129" s="235"/>
      <c r="AM129" s="242"/>
    </row>
    <row r="130" spans="2:39" ht="15" customHeight="1">
      <c r="B130" s="241"/>
      <c r="C130" s="235"/>
      <c r="D130" s="235"/>
      <c r="E130" s="235"/>
      <c r="F130" s="235"/>
      <c r="G130" s="242"/>
      <c r="H130" s="241"/>
      <c r="I130" s="235"/>
      <c r="J130" s="235"/>
      <c r="K130" s="242"/>
      <c r="L130" s="237"/>
      <c r="M130" s="238"/>
      <c r="N130" s="238"/>
      <c r="O130" s="238"/>
      <c r="P130" s="238"/>
      <c r="Q130" s="238"/>
      <c r="R130" s="238"/>
      <c r="S130" s="238"/>
      <c r="T130" s="239"/>
      <c r="U130" s="237"/>
      <c r="V130" s="239"/>
      <c r="W130" s="237"/>
      <c r="X130" s="238"/>
      <c r="Y130" s="238"/>
      <c r="Z130" s="238"/>
      <c r="AA130" s="239"/>
      <c r="AB130" s="237"/>
      <c r="AC130" s="239"/>
      <c r="AD130" s="237"/>
      <c r="AE130" s="238"/>
      <c r="AF130" s="238"/>
      <c r="AG130" s="238"/>
      <c r="AH130" s="238"/>
      <c r="AI130" s="238"/>
      <c r="AJ130" s="238"/>
      <c r="AK130" s="238"/>
      <c r="AL130" s="238"/>
      <c r="AM130" s="239"/>
    </row>
    <row r="131" spans="2:39" ht="15" customHeight="1">
      <c r="B131" s="241"/>
      <c r="C131" s="235"/>
      <c r="D131" s="235"/>
      <c r="E131" s="235"/>
      <c r="F131" s="235"/>
      <c r="G131" s="242"/>
      <c r="H131" s="241"/>
      <c r="I131" s="235"/>
      <c r="J131" s="235"/>
      <c r="K131" s="242"/>
      <c r="L131" s="229" t="s">
        <v>2098</v>
      </c>
      <c r="M131" s="230"/>
      <c r="N131" s="230"/>
      <c r="O131" s="230"/>
      <c r="P131" s="230"/>
      <c r="Q131" s="230"/>
      <c r="R131" s="230"/>
      <c r="S131" s="230"/>
      <c r="T131" s="231"/>
      <c r="U131" s="248"/>
      <c r="V131" s="231"/>
      <c r="W131" s="249" t="s">
        <v>2057</v>
      </c>
      <c r="X131" s="230"/>
      <c r="Y131" s="230"/>
      <c r="Z131" s="230"/>
      <c r="AA131" s="231"/>
      <c r="AB131" s="229" t="s">
        <v>2057</v>
      </c>
      <c r="AC131" s="231"/>
      <c r="AD131" s="229"/>
      <c r="AE131" s="230"/>
      <c r="AF131" s="230"/>
      <c r="AG131" s="230"/>
      <c r="AH131" s="230"/>
      <c r="AI131" s="230"/>
      <c r="AJ131" s="230"/>
      <c r="AK131" s="230"/>
      <c r="AL131" s="230"/>
      <c r="AM131" s="231"/>
    </row>
    <row r="132" spans="2:39" ht="15" customHeight="1">
      <c r="B132" s="241"/>
      <c r="C132" s="235"/>
      <c r="D132" s="235"/>
      <c r="E132" s="235"/>
      <c r="F132" s="235"/>
      <c r="G132" s="242"/>
      <c r="H132" s="241"/>
      <c r="I132" s="235"/>
      <c r="J132" s="235"/>
      <c r="K132" s="242"/>
      <c r="L132" s="241"/>
      <c r="M132" s="235"/>
      <c r="N132" s="235"/>
      <c r="O132" s="235"/>
      <c r="P132" s="235"/>
      <c r="Q132" s="235"/>
      <c r="R132" s="235"/>
      <c r="S132" s="235"/>
      <c r="T132" s="242"/>
      <c r="U132" s="241"/>
      <c r="V132" s="242"/>
      <c r="W132" s="241"/>
      <c r="X132" s="235"/>
      <c r="Y132" s="235"/>
      <c r="Z132" s="235"/>
      <c r="AA132" s="242"/>
      <c r="AB132" s="241"/>
      <c r="AC132" s="242"/>
      <c r="AD132" s="241"/>
      <c r="AE132" s="235"/>
      <c r="AF132" s="235"/>
      <c r="AG132" s="235"/>
      <c r="AH132" s="235"/>
      <c r="AI132" s="235"/>
      <c r="AJ132" s="235"/>
      <c r="AK132" s="235"/>
      <c r="AL132" s="235"/>
      <c r="AM132" s="242"/>
    </row>
    <row r="133" spans="2:39" ht="15" customHeight="1">
      <c r="B133" s="241"/>
      <c r="C133" s="235"/>
      <c r="D133" s="235"/>
      <c r="E133" s="235"/>
      <c r="F133" s="235"/>
      <c r="G133" s="242"/>
      <c r="H133" s="241"/>
      <c r="I133" s="235"/>
      <c r="J133" s="235"/>
      <c r="K133" s="242"/>
      <c r="L133" s="237"/>
      <c r="M133" s="238"/>
      <c r="N133" s="238"/>
      <c r="O133" s="238"/>
      <c r="P133" s="238"/>
      <c r="Q133" s="238"/>
      <c r="R133" s="238"/>
      <c r="S133" s="238"/>
      <c r="T133" s="239"/>
      <c r="U133" s="237"/>
      <c r="V133" s="239"/>
      <c r="W133" s="237"/>
      <c r="X133" s="238"/>
      <c r="Y133" s="238"/>
      <c r="Z133" s="238"/>
      <c r="AA133" s="239"/>
      <c r="AB133" s="237"/>
      <c r="AC133" s="239"/>
      <c r="AD133" s="237"/>
      <c r="AE133" s="238"/>
      <c r="AF133" s="238"/>
      <c r="AG133" s="238"/>
      <c r="AH133" s="238"/>
      <c r="AI133" s="238"/>
      <c r="AJ133" s="238"/>
      <c r="AK133" s="238"/>
      <c r="AL133" s="238"/>
      <c r="AM133" s="239"/>
    </row>
    <row r="134" spans="2:39" ht="15" customHeight="1">
      <c r="B134" s="241"/>
      <c r="C134" s="235"/>
      <c r="D134" s="235"/>
      <c r="E134" s="235"/>
      <c r="F134" s="235"/>
      <c r="G134" s="242"/>
      <c r="H134" s="241"/>
      <c r="I134" s="235"/>
      <c r="J134" s="235"/>
      <c r="K134" s="242"/>
      <c r="L134" s="229" t="s">
        <v>2099</v>
      </c>
      <c r="M134" s="230"/>
      <c r="N134" s="230"/>
      <c r="O134" s="230"/>
      <c r="P134" s="230"/>
      <c r="Q134" s="230"/>
      <c r="R134" s="230"/>
      <c r="S134" s="230"/>
      <c r="T134" s="231"/>
      <c r="U134" s="248"/>
      <c r="V134" s="231"/>
      <c r="W134" s="249" t="s">
        <v>2057</v>
      </c>
      <c r="X134" s="230"/>
      <c r="Y134" s="230"/>
      <c r="Z134" s="230"/>
      <c r="AA134" s="231"/>
      <c r="AB134" s="229" t="s">
        <v>2057</v>
      </c>
      <c r="AC134" s="231"/>
      <c r="AD134" s="229"/>
      <c r="AE134" s="230"/>
      <c r="AF134" s="230"/>
      <c r="AG134" s="230"/>
      <c r="AH134" s="230"/>
      <c r="AI134" s="230"/>
      <c r="AJ134" s="230"/>
      <c r="AK134" s="230"/>
      <c r="AL134" s="230"/>
      <c r="AM134" s="231"/>
    </row>
    <row r="135" spans="2:39" ht="15" customHeight="1">
      <c r="B135" s="241"/>
      <c r="C135" s="235"/>
      <c r="D135" s="235"/>
      <c r="E135" s="235"/>
      <c r="F135" s="235"/>
      <c r="G135" s="242"/>
      <c r="H135" s="241"/>
      <c r="I135" s="235"/>
      <c r="J135" s="235"/>
      <c r="K135" s="242"/>
      <c r="L135" s="241"/>
      <c r="M135" s="235"/>
      <c r="N135" s="235"/>
      <c r="O135" s="235"/>
      <c r="P135" s="235"/>
      <c r="Q135" s="235"/>
      <c r="R135" s="235"/>
      <c r="S135" s="235"/>
      <c r="T135" s="242"/>
      <c r="U135" s="241"/>
      <c r="V135" s="242"/>
      <c r="W135" s="241"/>
      <c r="X135" s="235"/>
      <c r="Y135" s="235"/>
      <c r="Z135" s="235"/>
      <c r="AA135" s="242"/>
      <c r="AB135" s="241"/>
      <c r="AC135" s="242"/>
      <c r="AD135" s="241"/>
      <c r="AE135" s="235"/>
      <c r="AF135" s="235"/>
      <c r="AG135" s="235"/>
      <c r="AH135" s="235"/>
      <c r="AI135" s="235"/>
      <c r="AJ135" s="235"/>
      <c r="AK135" s="235"/>
      <c r="AL135" s="235"/>
      <c r="AM135" s="242"/>
    </row>
    <row r="136" spans="2:39" ht="15" customHeight="1">
      <c r="B136" s="237"/>
      <c r="C136" s="238"/>
      <c r="D136" s="238"/>
      <c r="E136" s="238"/>
      <c r="F136" s="238"/>
      <c r="G136" s="239"/>
      <c r="H136" s="237"/>
      <c r="I136" s="238"/>
      <c r="J136" s="238"/>
      <c r="K136" s="239"/>
      <c r="L136" s="237"/>
      <c r="M136" s="238"/>
      <c r="N136" s="238"/>
      <c r="O136" s="238"/>
      <c r="P136" s="238"/>
      <c r="Q136" s="238"/>
      <c r="R136" s="238"/>
      <c r="S136" s="238"/>
      <c r="T136" s="239"/>
      <c r="U136" s="237"/>
      <c r="V136" s="239"/>
      <c r="W136" s="237"/>
      <c r="X136" s="238"/>
      <c r="Y136" s="238"/>
      <c r="Z136" s="238"/>
      <c r="AA136" s="239"/>
      <c r="AB136" s="237"/>
      <c r="AC136" s="239"/>
      <c r="AD136" s="237"/>
      <c r="AE136" s="238"/>
      <c r="AF136" s="238"/>
      <c r="AG136" s="238"/>
      <c r="AH136" s="238"/>
      <c r="AI136" s="238"/>
      <c r="AJ136" s="238"/>
      <c r="AK136" s="238"/>
      <c r="AL136" s="238"/>
      <c r="AM136" s="239"/>
    </row>
    <row r="137" spans="2:39" ht="15" customHeight="1">
      <c r="B137" s="229" t="s">
        <v>2100</v>
      </c>
      <c r="C137" s="230"/>
      <c r="D137" s="230"/>
      <c r="E137" s="230"/>
      <c r="F137" s="230"/>
      <c r="G137" s="231"/>
      <c r="H137" s="229" t="s">
        <v>2101</v>
      </c>
      <c r="I137" s="230"/>
      <c r="J137" s="230"/>
      <c r="K137" s="231"/>
      <c r="L137" s="229" t="s">
        <v>2102</v>
      </c>
      <c r="M137" s="230"/>
      <c r="N137" s="230"/>
      <c r="O137" s="230"/>
      <c r="P137" s="230"/>
      <c r="Q137" s="230"/>
      <c r="R137" s="230"/>
      <c r="S137" s="230"/>
      <c r="T137" s="231"/>
      <c r="U137" s="248" t="str">
        <f>IF(B37="X",IF(EA!B48&lt;AJ20,IF(EA!B48&gt;=AJ20-4,1,2),2),"")</f>
        <v/>
      </c>
      <c r="V137" s="231"/>
      <c r="W137" s="249" t="s">
        <v>2057</v>
      </c>
      <c r="X137" s="230"/>
      <c r="Y137" s="230"/>
      <c r="Z137" s="230"/>
      <c r="AA137" s="231"/>
      <c r="AB137" s="229" t="s">
        <v>2057</v>
      </c>
      <c r="AC137" s="231"/>
      <c r="AD137" s="229"/>
      <c r="AE137" s="230"/>
      <c r="AF137" s="230"/>
      <c r="AG137" s="230"/>
      <c r="AH137" s="230"/>
      <c r="AI137" s="230"/>
      <c r="AJ137" s="230"/>
      <c r="AK137" s="230"/>
      <c r="AL137" s="230"/>
      <c r="AM137" s="231"/>
    </row>
    <row r="138" spans="2:39" ht="15" customHeight="1">
      <c r="B138" s="241"/>
      <c r="C138" s="235"/>
      <c r="D138" s="235"/>
      <c r="E138" s="235"/>
      <c r="F138" s="235"/>
      <c r="G138" s="242"/>
      <c r="H138" s="241"/>
      <c r="I138" s="235"/>
      <c r="J138" s="235"/>
      <c r="K138" s="242"/>
      <c r="L138" s="241"/>
      <c r="M138" s="235"/>
      <c r="N138" s="235"/>
      <c r="O138" s="235"/>
      <c r="P138" s="235"/>
      <c r="Q138" s="235"/>
      <c r="R138" s="235"/>
      <c r="S138" s="235"/>
      <c r="T138" s="242"/>
      <c r="U138" s="241"/>
      <c r="V138" s="242"/>
      <c r="W138" s="241"/>
      <c r="X138" s="235"/>
      <c r="Y138" s="235"/>
      <c r="Z138" s="235"/>
      <c r="AA138" s="242"/>
      <c r="AB138" s="241"/>
      <c r="AC138" s="242"/>
      <c r="AD138" s="241"/>
      <c r="AE138" s="235"/>
      <c r="AF138" s="235"/>
      <c r="AG138" s="235"/>
      <c r="AH138" s="235"/>
      <c r="AI138" s="235"/>
      <c r="AJ138" s="235"/>
      <c r="AK138" s="235"/>
      <c r="AL138" s="235"/>
      <c r="AM138" s="242"/>
    </row>
    <row r="139" spans="2:39" ht="15" customHeight="1">
      <c r="B139" s="237"/>
      <c r="C139" s="238"/>
      <c r="D139" s="238"/>
      <c r="E139" s="238"/>
      <c r="F139" s="238"/>
      <c r="G139" s="239"/>
      <c r="H139" s="237"/>
      <c r="I139" s="238"/>
      <c r="J139" s="238"/>
      <c r="K139" s="239"/>
      <c r="L139" s="237"/>
      <c r="M139" s="238"/>
      <c r="N139" s="238"/>
      <c r="O139" s="238"/>
      <c r="P139" s="238"/>
      <c r="Q139" s="238"/>
      <c r="R139" s="238"/>
      <c r="S139" s="238"/>
      <c r="T139" s="239"/>
      <c r="U139" s="237"/>
      <c r="V139" s="239"/>
      <c r="W139" s="237"/>
      <c r="X139" s="238"/>
      <c r="Y139" s="238"/>
      <c r="Z139" s="238"/>
      <c r="AA139" s="239"/>
      <c r="AB139" s="237"/>
      <c r="AC139" s="239"/>
      <c r="AD139" s="237"/>
      <c r="AE139" s="238"/>
      <c r="AF139" s="238"/>
      <c r="AG139" s="238"/>
      <c r="AH139" s="238"/>
      <c r="AI139" s="238"/>
      <c r="AJ139" s="238"/>
      <c r="AK139" s="238"/>
      <c r="AL139" s="238"/>
      <c r="AM139" s="239"/>
    </row>
    <row r="140" spans="2:39" ht="15" customHeight="1">
      <c r="B140" s="229" t="s">
        <v>2103</v>
      </c>
      <c r="C140" s="230"/>
      <c r="D140" s="230"/>
      <c r="E140" s="230"/>
      <c r="F140" s="230"/>
      <c r="G140" s="231"/>
      <c r="H140" s="229" t="s">
        <v>2104</v>
      </c>
      <c r="I140" s="230"/>
      <c r="J140" s="230"/>
      <c r="K140" s="231"/>
      <c r="L140" s="229" t="s">
        <v>2105</v>
      </c>
      <c r="M140" s="230"/>
      <c r="N140" s="230"/>
      <c r="O140" s="230"/>
      <c r="P140" s="230"/>
      <c r="Q140" s="230"/>
      <c r="R140" s="230"/>
      <c r="S140" s="230"/>
      <c r="T140" s="231"/>
      <c r="U140" s="248">
        <f>IF(AB140=0,1,2)</f>
        <v>2</v>
      </c>
      <c r="V140" s="231"/>
      <c r="W140" s="258" t="s">
        <v>2106</v>
      </c>
      <c r="X140" s="246"/>
      <c r="Y140" s="246"/>
      <c r="Z140" s="246"/>
      <c r="AA140" s="228"/>
      <c r="AB140" s="259">
        <f>W141-W143</f>
        <v>-49128589.679999992</v>
      </c>
      <c r="AC140" s="231"/>
      <c r="AD140" s="229"/>
      <c r="AE140" s="230"/>
      <c r="AF140" s="230"/>
      <c r="AG140" s="230"/>
      <c r="AH140" s="230"/>
      <c r="AI140" s="230"/>
      <c r="AJ140" s="230"/>
      <c r="AK140" s="230"/>
      <c r="AL140" s="230"/>
      <c r="AM140" s="231"/>
    </row>
    <row r="141" spans="2:39" ht="15" customHeight="1">
      <c r="B141" s="241"/>
      <c r="C141" s="235"/>
      <c r="D141" s="235"/>
      <c r="E141" s="235"/>
      <c r="F141" s="235"/>
      <c r="G141" s="242"/>
      <c r="H141" s="241"/>
      <c r="I141" s="235"/>
      <c r="J141" s="235"/>
      <c r="K141" s="242"/>
      <c r="L141" s="241"/>
      <c r="M141" s="235"/>
      <c r="N141" s="235"/>
      <c r="O141" s="235"/>
      <c r="P141" s="235"/>
      <c r="Q141" s="235"/>
      <c r="R141" s="235"/>
      <c r="S141" s="235"/>
      <c r="T141" s="242"/>
      <c r="U141" s="241"/>
      <c r="V141" s="242"/>
      <c r="W141" s="255">
        <f>'CRI-RYP'!E30</f>
        <v>0</v>
      </c>
      <c r="X141" s="246"/>
      <c r="Y141" s="246"/>
      <c r="Z141" s="246"/>
      <c r="AA141" s="228"/>
      <c r="AB141" s="241"/>
      <c r="AC141" s="242"/>
      <c r="AD141" s="241"/>
      <c r="AE141" s="235"/>
      <c r="AF141" s="235"/>
      <c r="AG141" s="235"/>
      <c r="AH141" s="235"/>
      <c r="AI141" s="235"/>
      <c r="AJ141" s="235"/>
      <c r="AK141" s="235"/>
      <c r="AL141" s="235"/>
      <c r="AM141" s="242"/>
    </row>
    <row r="142" spans="2:39" ht="15" customHeight="1">
      <c r="B142" s="241"/>
      <c r="C142" s="235"/>
      <c r="D142" s="235"/>
      <c r="E142" s="235"/>
      <c r="F142" s="235"/>
      <c r="G142" s="242"/>
      <c r="H142" s="241"/>
      <c r="I142" s="235"/>
      <c r="J142" s="235"/>
      <c r="K142" s="242"/>
      <c r="L142" s="241"/>
      <c r="M142" s="235"/>
      <c r="N142" s="235"/>
      <c r="O142" s="235"/>
      <c r="P142" s="235"/>
      <c r="Q142" s="235"/>
      <c r="R142" s="235"/>
      <c r="S142" s="235"/>
      <c r="T142" s="242"/>
      <c r="U142" s="241"/>
      <c r="V142" s="242"/>
      <c r="W142" s="258" t="s">
        <v>2107</v>
      </c>
      <c r="X142" s="246"/>
      <c r="Y142" s="246"/>
      <c r="Z142" s="246"/>
      <c r="AA142" s="228"/>
      <c r="AB142" s="241"/>
      <c r="AC142" s="242"/>
      <c r="AD142" s="241"/>
      <c r="AE142" s="235"/>
      <c r="AF142" s="235"/>
      <c r="AG142" s="235"/>
      <c r="AH142" s="235"/>
      <c r="AI142" s="235"/>
      <c r="AJ142" s="235"/>
      <c r="AK142" s="235"/>
      <c r="AL142" s="235"/>
      <c r="AM142" s="242"/>
    </row>
    <row r="143" spans="2:39" ht="15" customHeight="1">
      <c r="B143" s="237"/>
      <c r="C143" s="238"/>
      <c r="D143" s="238"/>
      <c r="E143" s="238"/>
      <c r="F143" s="238"/>
      <c r="G143" s="239"/>
      <c r="H143" s="237"/>
      <c r="I143" s="238"/>
      <c r="J143" s="238"/>
      <c r="K143" s="239"/>
      <c r="L143" s="237"/>
      <c r="M143" s="238"/>
      <c r="N143" s="238"/>
      <c r="O143" s="238"/>
      <c r="P143" s="238"/>
      <c r="Q143" s="238"/>
      <c r="R143" s="238"/>
      <c r="S143" s="238"/>
      <c r="T143" s="239"/>
      <c r="U143" s="237"/>
      <c r="V143" s="239"/>
      <c r="W143" s="255">
        <f>'COG-RYP'!E24</f>
        <v>49128589.679999992</v>
      </c>
      <c r="X143" s="246"/>
      <c r="Y143" s="246"/>
      <c r="Z143" s="246"/>
      <c r="AA143" s="228"/>
      <c r="AB143" s="237"/>
      <c r="AC143" s="239"/>
      <c r="AD143" s="237"/>
      <c r="AE143" s="238"/>
      <c r="AF143" s="238"/>
      <c r="AG143" s="238"/>
      <c r="AH143" s="238"/>
      <c r="AI143" s="238"/>
      <c r="AJ143" s="238"/>
      <c r="AK143" s="238"/>
      <c r="AL143" s="238"/>
      <c r="AM143" s="239"/>
    </row>
    <row r="144" spans="2:39" ht="15" customHeight="1">
      <c r="B144" s="229" t="s">
        <v>2108</v>
      </c>
      <c r="C144" s="230"/>
      <c r="D144" s="230"/>
      <c r="E144" s="230"/>
      <c r="F144" s="230"/>
      <c r="G144" s="231"/>
      <c r="H144" s="229" t="s">
        <v>2109</v>
      </c>
      <c r="I144" s="230"/>
      <c r="J144" s="230"/>
      <c r="K144" s="231"/>
      <c r="L144" s="229" t="s">
        <v>2110</v>
      </c>
      <c r="M144" s="230"/>
      <c r="N144" s="230"/>
      <c r="O144" s="230"/>
      <c r="P144" s="230"/>
      <c r="Q144" s="230"/>
      <c r="R144" s="230"/>
      <c r="S144" s="230"/>
      <c r="T144" s="231"/>
      <c r="U144" s="248" t="e">
        <f>IF(AB144&gt;=2.5%,2,1)</f>
        <v>#DIV/0!</v>
      </c>
      <c r="V144" s="231"/>
      <c r="W144" s="258" t="s">
        <v>2106</v>
      </c>
      <c r="X144" s="246"/>
      <c r="Y144" s="246"/>
      <c r="Z144" s="246"/>
      <c r="AA144" s="228"/>
      <c r="AB144" s="260" t="e">
        <f>W147/W145</f>
        <v>#DIV/0!</v>
      </c>
      <c r="AC144" s="231"/>
      <c r="AD144" s="229"/>
      <c r="AE144" s="230"/>
      <c r="AF144" s="230"/>
      <c r="AG144" s="230"/>
      <c r="AH144" s="230"/>
      <c r="AI144" s="230"/>
      <c r="AJ144" s="230"/>
      <c r="AK144" s="230"/>
      <c r="AL144" s="230"/>
      <c r="AM144" s="231"/>
    </row>
    <row r="145" spans="2:39" ht="15" customHeight="1">
      <c r="B145" s="241"/>
      <c r="C145" s="235"/>
      <c r="D145" s="235"/>
      <c r="E145" s="235"/>
      <c r="F145" s="235"/>
      <c r="G145" s="242"/>
      <c r="H145" s="241"/>
      <c r="I145" s="235"/>
      <c r="J145" s="235"/>
      <c r="K145" s="242"/>
      <c r="L145" s="241"/>
      <c r="M145" s="235"/>
      <c r="N145" s="235"/>
      <c r="O145" s="235"/>
      <c r="P145" s="235"/>
      <c r="Q145" s="235"/>
      <c r="R145" s="235"/>
      <c r="S145" s="235"/>
      <c r="T145" s="242"/>
      <c r="U145" s="241"/>
      <c r="V145" s="242"/>
      <c r="W145" s="255">
        <f>'CRI-RYP'!E28</f>
        <v>0</v>
      </c>
      <c r="X145" s="246"/>
      <c r="Y145" s="246"/>
      <c r="Z145" s="246"/>
      <c r="AA145" s="228"/>
      <c r="AB145" s="241"/>
      <c r="AC145" s="242"/>
      <c r="AD145" s="241"/>
      <c r="AE145" s="235"/>
      <c r="AF145" s="235"/>
      <c r="AG145" s="235"/>
      <c r="AH145" s="235"/>
      <c r="AI145" s="235"/>
      <c r="AJ145" s="235"/>
      <c r="AK145" s="235"/>
      <c r="AL145" s="235"/>
      <c r="AM145" s="242"/>
    </row>
    <row r="146" spans="2:39" ht="15" customHeight="1">
      <c r="B146" s="241"/>
      <c r="C146" s="235"/>
      <c r="D146" s="235"/>
      <c r="E146" s="235"/>
      <c r="F146" s="235"/>
      <c r="G146" s="242"/>
      <c r="H146" s="241"/>
      <c r="I146" s="235"/>
      <c r="J146" s="235"/>
      <c r="K146" s="242"/>
      <c r="L146" s="241"/>
      <c r="M146" s="235"/>
      <c r="N146" s="235"/>
      <c r="O146" s="235"/>
      <c r="P146" s="235"/>
      <c r="Q146" s="235"/>
      <c r="R146" s="235"/>
      <c r="S146" s="235"/>
      <c r="T146" s="242"/>
      <c r="U146" s="241"/>
      <c r="V146" s="242"/>
      <c r="W146" s="258" t="s">
        <v>1858</v>
      </c>
      <c r="X146" s="246"/>
      <c r="Y146" s="246"/>
      <c r="Z146" s="246"/>
      <c r="AA146" s="228"/>
      <c r="AB146" s="241"/>
      <c r="AC146" s="242"/>
      <c r="AD146" s="241"/>
      <c r="AE146" s="235"/>
      <c r="AF146" s="235"/>
      <c r="AG146" s="235"/>
      <c r="AH146" s="235"/>
      <c r="AI146" s="235"/>
      <c r="AJ146" s="235"/>
      <c r="AK146" s="235"/>
      <c r="AL146" s="235"/>
      <c r="AM146" s="242"/>
    </row>
    <row r="147" spans="2:39" ht="15" customHeight="1">
      <c r="B147" s="237"/>
      <c r="C147" s="238"/>
      <c r="D147" s="238"/>
      <c r="E147" s="238"/>
      <c r="F147" s="238"/>
      <c r="G147" s="239"/>
      <c r="H147" s="237"/>
      <c r="I147" s="238"/>
      <c r="J147" s="238"/>
      <c r="K147" s="239"/>
      <c r="L147" s="237"/>
      <c r="M147" s="238"/>
      <c r="N147" s="238"/>
      <c r="O147" s="238"/>
      <c r="P147" s="238"/>
      <c r="Q147" s="238"/>
      <c r="R147" s="238"/>
      <c r="S147" s="238"/>
      <c r="T147" s="239"/>
      <c r="U147" s="237"/>
      <c r="V147" s="239"/>
      <c r="W147" s="255">
        <f>'COG-M'!P3018</f>
        <v>0</v>
      </c>
      <c r="X147" s="246"/>
      <c r="Y147" s="246"/>
      <c r="Z147" s="246"/>
      <c r="AA147" s="228"/>
      <c r="AB147" s="237"/>
      <c r="AC147" s="239"/>
      <c r="AD147" s="237"/>
      <c r="AE147" s="238"/>
      <c r="AF147" s="238"/>
      <c r="AG147" s="238"/>
      <c r="AH147" s="238"/>
      <c r="AI147" s="238"/>
      <c r="AJ147" s="238"/>
      <c r="AK147" s="238"/>
      <c r="AL147" s="238"/>
      <c r="AM147" s="239"/>
    </row>
    <row r="148" spans="2:39" ht="22.5" customHeight="1">
      <c r="B148" s="229" t="s">
        <v>2111</v>
      </c>
      <c r="C148" s="230"/>
      <c r="D148" s="230"/>
      <c r="E148" s="230"/>
      <c r="F148" s="230"/>
      <c r="G148" s="231"/>
      <c r="H148" s="229" t="s">
        <v>2112</v>
      </c>
      <c r="I148" s="230"/>
      <c r="J148" s="230"/>
      <c r="K148" s="231"/>
      <c r="L148" s="229" t="str">
        <f>"Monto del capítulo 1000 del presupuesto "&amp;AJ20&amp;" menos capítulo 1000 del presupuesto "&amp;AJ20-1&amp;", el resultado se divide entre el valor del capítulo 1000 del presupuesto "&amp;AJ20-1&amp;" y se multiplica por 100, el total resultante no debe rebasar el 3.00%"</f>
        <v>Monto del capítulo 1000 del presupuesto 2024 menos capítulo 1000 del presupuesto 2023, el resultado se divide entre el valor del capítulo 1000 del presupuesto 2023 y se multiplica por 100, el total resultante no debe rebasar el 3.00%</v>
      </c>
      <c r="M148" s="230"/>
      <c r="N148" s="230"/>
      <c r="O148" s="230"/>
      <c r="P148" s="230"/>
      <c r="Q148" s="230"/>
      <c r="R148" s="230"/>
      <c r="S148" s="230"/>
      <c r="T148" s="231"/>
      <c r="U148" s="248" t="e">
        <f>IF(AB148&gt;=3%,2,1)</f>
        <v>#DIV/0!</v>
      </c>
      <c r="V148" s="231"/>
      <c r="W148" s="258" t="str">
        <f>"Cap. 1000
Presup. "&amp;AJ20-1</f>
        <v>Cap. 1000
Presup. 2023</v>
      </c>
      <c r="X148" s="246"/>
      <c r="Y148" s="246"/>
      <c r="Z148" s="246"/>
      <c r="AA148" s="228"/>
      <c r="AB148" s="261" t="e">
        <f>(W151-W149)/W149</f>
        <v>#DIV/0!</v>
      </c>
      <c r="AC148" s="231"/>
      <c r="AD148" s="229"/>
      <c r="AE148" s="230"/>
      <c r="AF148" s="230"/>
      <c r="AG148" s="230"/>
      <c r="AH148" s="230"/>
      <c r="AI148" s="230"/>
      <c r="AJ148" s="230"/>
      <c r="AK148" s="230"/>
      <c r="AL148" s="230"/>
      <c r="AM148" s="231"/>
    </row>
    <row r="149" spans="2:39" ht="22.5" customHeight="1">
      <c r="B149" s="241"/>
      <c r="C149" s="235"/>
      <c r="D149" s="235"/>
      <c r="E149" s="235"/>
      <c r="F149" s="235"/>
      <c r="G149" s="242"/>
      <c r="H149" s="241"/>
      <c r="I149" s="235"/>
      <c r="J149" s="235"/>
      <c r="K149" s="242"/>
      <c r="L149" s="241"/>
      <c r="M149" s="235"/>
      <c r="N149" s="235"/>
      <c r="O149" s="235"/>
      <c r="P149" s="235"/>
      <c r="Q149" s="235"/>
      <c r="R149" s="235"/>
      <c r="S149" s="235"/>
      <c r="T149" s="242"/>
      <c r="U149" s="241"/>
      <c r="V149" s="242"/>
      <c r="W149" s="255"/>
      <c r="X149" s="246"/>
      <c r="Y149" s="246"/>
      <c r="Z149" s="246"/>
      <c r="AA149" s="228"/>
      <c r="AB149" s="241"/>
      <c r="AC149" s="242"/>
      <c r="AD149" s="241"/>
      <c r="AE149" s="235"/>
      <c r="AF149" s="235"/>
      <c r="AG149" s="235"/>
      <c r="AH149" s="235"/>
      <c r="AI149" s="235"/>
      <c r="AJ149" s="235"/>
      <c r="AK149" s="235"/>
      <c r="AL149" s="235"/>
      <c r="AM149" s="242"/>
    </row>
    <row r="150" spans="2:39" ht="22.5" customHeight="1">
      <c r="B150" s="241"/>
      <c r="C150" s="235"/>
      <c r="D150" s="235"/>
      <c r="E150" s="235"/>
      <c r="F150" s="235"/>
      <c r="G150" s="242"/>
      <c r="H150" s="241"/>
      <c r="I150" s="235"/>
      <c r="J150" s="235"/>
      <c r="K150" s="242"/>
      <c r="L150" s="241"/>
      <c r="M150" s="235"/>
      <c r="N150" s="235"/>
      <c r="O150" s="235"/>
      <c r="P150" s="235"/>
      <c r="Q150" s="235"/>
      <c r="R150" s="235"/>
      <c r="S150" s="235"/>
      <c r="T150" s="242"/>
      <c r="U150" s="241"/>
      <c r="V150" s="242"/>
      <c r="W150" s="258" t="str">
        <f>"Cap. 1000
Presup. "&amp;AJ20</f>
        <v>Cap. 1000
Presup. 2024</v>
      </c>
      <c r="X150" s="246"/>
      <c r="Y150" s="246"/>
      <c r="Z150" s="246"/>
      <c r="AA150" s="228"/>
      <c r="AB150" s="241"/>
      <c r="AC150" s="242"/>
      <c r="AD150" s="241"/>
      <c r="AE150" s="235"/>
      <c r="AF150" s="235"/>
      <c r="AG150" s="235"/>
      <c r="AH150" s="235"/>
      <c r="AI150" s="235"/>
      <c r="AJ150" s="235"/>
      <c r="AK150" s="235"/>
      <c r="AL150" s="235"/>
      <c r="AM150" s="242"/>
    </row>
    <row r="151" spans="2:39" ht="22.5" customHeight="1">
      <c r="B151" s="237"/>
      <c r="C151" s="238"/>
      <c r="D151" s="238"/>
      <c r="E151" s="238"/>
      <c r="F151" s="238"/>
      <c r="G151" s="239"/>
      <c r="H151" s="237"/>
      <c r="I151" s="238"/>
      <c r="J151" s="238"/>
      <c r="K151" s="239"/>
      <c r="L151" s="237"/>
      <c r="M151" s="238"/>
      <c r="N151" s="238"/>
      <c r="O151" s="238"/>
      <c r="P151" s="238"/>
      <c r="Q151" s="238"/>
      <c r="R151" s="238"/>
      <c r="S151" s="238"/>
      <c r="T151" s="239"/>
      <c r="U151" s="237"/>
      <c r="V151" s="239"/>
      <c r="W151" s="255">
        <f>'COG-M'!P2</f>
        <v>8866023.8399999999</v>
      </c>
      <c r="X151" s="246"/>
      <c r="Y151" s="246"/>
      <c r="Z151" s="246"/>
      <c r="AA151" s="228"/>
      <c r="AB151" s="237"/>
      <c r="AC151" s="239"/>
      <c r="AD151" s="237"/>
      <c r="AE151" s="238"/>
      <c r="AF151" s="238"/>
      <c r="AG151" s="238"/>
      <c r="AH151" s="238"/>
      <c r="AI151" s="238"/>
      <c r="AJ151" s="238"/>
      <c r="AK151" s="238"/>
      <c r="AL151" s="238"/>
      <c r="AM151" s="239"/>
    </row>
    <row r="152" spans="2:39" ht="31.5" customHeight="1">
      <c r="B152" s="229" t="s">
        <v>2113</v>
      </c>
      <c r="C152" s="230"/>
      <c r="D152" s="230"/>
      <c r="E152" s="230"/>
      <c r="F152" s="230"/>
      <c r="G152" s="231"/>
      <c r="H152" s="229" t="s">
        <v>2114</v>
      </c>
      <c r="I152" s="230"/>
      <c r="J152" s="230"/>
      <c r="K152" s="231"/>
      <c r="L152" s="229" t="s">
        <v>2115</v>
      </c>
      <c r="M152" s="230"/>
      <c r="N152" s="230"/>
      <c r="O152" s="230"/>
      <c r="P152" s="230"/>
      <c r="Q152" s="230"/>
      <c r="R152" s="230"/>
      <c r="S152" s="230"/>
      <c r="T152" s="231"/>
      <c r="U152" s="248"/>
      <c r="V152" s="231"/>
      <c r="W152" s="249" t="s">
        <v>2057</v>
      </c>
      <c r="X152" s="230"/>
      <c r="Y152" s="230"/>
      <c r="Z152" s="230"/>
      <c r="AA152" s="231"/>
      <c r="AB152" s="229" t="s">
        <v>2057</v>
      </c>
      <c r="AC152" s="231"/>
      <c r="AD152" s="229"/>
      <c r="AE152" s="230"/>
      <c r="AF152" s="230"/>
      <c r="AG152" s="230"/>
      <c r="AH152" s="230"/>
      <c r="AI152" s="230"/>
      <c r="AJ152" s="230"/>
      <c r="AK152" s="230"/>
      <c r="AL152" s="230"/>
      <c r="AM152" s="231"/>
    </row>
    <row r="153" spans="2:39" ht="31.5" customHeight="1">
      <c r="B153" s="241"/>
      <c r="C153" s="235"/>
      <c r="D153" s="235"/>
      <c r="E153" s="235"/>
      <c r="F153" s="235"/>
      <c r="G153" s="242"/>
      <c r="H153" s="241"/>
      <c r="I153" s="235"/>
      <c r="J153" s="235"/>
      <c r="K153" s="242"/>
      <c r="L153" s="241"/>
      <c r="M153" s="235"/>
      <c r="N153" s="235"/>
      <c r="O153" s="235"/>
      <c r="P153" s="235"/>
      <c r="Q153" s="235"/>
      <c r="R153" s="235"/>
      <c r="S153" s="235"/>
      <c r="T153" s="242"/>
      <c r="U153" s="241"/>
      <c r="V153" s="242"/>
      <c r="W153" s="241"/>
      <c r="X153" s="235"/>
      <c r="Y153" s="235"/>
      <c r="Z153" s="235"/>
      <c r="AA153" s="242"/>
      <c r="AB153" s="241"/>
      <c r="AC153" s="242"/>
      <c r="AD153" s="241"/>
      <c r="AE153" s="235"/>
      <c r="AF153" s="235"/>
      <c r="AG153" s="235"/>
      <c r="AH153" s="235"/>
      <c r="AI153" s="235"/>
      <c r="AJ153" s="235"/>
      <c r="AK153" s="235"/>
      <c r="AL153" s="235"/>
      <c r="AM153" s="242"/>
    </row>
    <row r="154" spans="2:39" ht="31.5" customHeight="1">
      <c r="B154" s="237"/>
      <c r="C154" s="238"/>
      <c r="D154" s="238"/>
      <c r="E154" s="238"/>
      <c r="F154" s="238"/>
      <c r="G154" s="239"/>
      <c r="H154" s="237"/>
      <c r="I154" s="238"/>
      <c r="J154" s="238"/>
      <c r="K154" s="239"/>
      <c r="L154" s="237"/>
      <c r="M154" s="238"/>
      <c r="N154" s="238"/>
      <c r="O154" s="238"/>
      <c r="P154" s="238"/>
      <c r="Q154" s="238"/>
      <c r="R154" s="238"/>
      <c r="S154" s="238"/>
      <c r="T154" s="239"/>
      <c r="U154" s="237"/>
      <c r="V154" s="239"/>
      <c r="W154" s="237"/>
      <c r="X154" s="238"/>
      <c r="Y154" s="238"/>
      <c r="Z154" s="238"/>
      <c r="AA154" s="239"/>
      <c r="AB154" s="237"/>
      <c r="AC154" s="239"/>
      <c r="AD154" s="237"/>
      <c r="AE154" s="238"/>
      <c r="AF154" s="238"/>
      <c r="AG154" s="238"/>
      <c r="AH154" s="238"/>
      <c r="AI154" s="238"/>
      <c r="AJ154" s="238"/>
      <c r="AK154" s="238"/>
      <c r="AL154" s="238"/>
      <c r="AM154" s="239"/>
    </row>
    <row r="155" spans="2:39" ht="20.25" customHeight="1">
      <c r="B155" s="229" t="s">
        <v>2116</v>
      </c>
      <c r="C155" s="230"/>
      <c r="D155" s="230"/>
      <c r="E155" s="230"/>
      <c r="F155" s="230"/>
      <c r="G155" s="231"/>
      <c r="H155" s="229" t="s">
        <v>2117</v>
      </c>
      <c r="I155" s="230"/>
      <c r="J155" s="230"/>
      <c r="K155" s="231"/>
      <c r="L155" s="229" t="s">
        <v>2118</v>
      </c>
      <c r="M155" s="230"/>
      <c r="N155" s="230"/>
      <c r="O155" s="230"/>
      <c r="P155" s="230"/>
      <c r="Q155" s="230"/>
      <c r="R155" s="230"/>
      <c r="S155" s="230"/>
      <c r="T155" s="231"/>
      <c r="U155" s="248"/>
      <c r="V155" s="231"/>
      <c r="W155" s="249" t="s">
        <v>2057</v>
      </c>
      <c r="X155" s="230"/>
      <c r="Y155" s="230"/>
      <c r="Z155" s="230"/>
      <c r="AA155" s="231"/>
      <c r="AB155" s="229" t="s">
        <v>2057</v>
      </c>
      <c r="AC155" s="231"/>
      <c r="AD155" s="229"/>
      <c r="AE155" s="230"/>
      <c r="AF155" s="230"/>
      <c r="AG155" s="230"/>
      <c r="AH155" s="230"/>
      <c r="AI155" s="230"/>
      <c r="AJ155" s="230"/>
      <c r="AK155" s="230"/>
      <c r="AL155" s="230"/>
      <c r="AM155" s="231"/>
    </row>
    <row r="156" spans="2:39" ht="20.25" customHeight="1">
      <c r="B156" s="241"/>
      <c r="C156" s="235"/>
      <c r="D156" s="235"/>
      <c r="E156" s="235"/>
      <c r="F156" s="235"/>
      <c r="G156" s="242"/>
      <c r="H156" s="241"/>
      <c r="I156" s="235"/>
      <c r="J156" s="235"/>
      <c r="K156" s="242"/>
      <c r="L156" s="241"/>
      <c r="M156" s="235"/>
      <c r="N156" s="235"/>
      <c r="O156" s="235"/>
      <c r="P156" s="235"/>
      <c r="Q156" s="235"/>
      <c r="R156" s="235"/>
      <c r="S156" s="235"/>
      <c r="T156" s="242"/>
      <c r="U156" s="241"/>
      <c r="V156" s="242"/>
      <c r="W156" s="241"/>
      <c r="X156" s="235"/>
      <c r="Y156" s="235"/>
      <c r="Z156" s="235"/>
      <c r="AA156" s="242"/>
      <c r="AB156" s="241"/>
      <c r="AC156" s="242"/>
      <c r="AD156" s="241"/>
      <c r="AE156" s="235"/>
      <c r="AF156" s="235"/>
      <c r="AG156" s="235"/>
      <c r="AH156" s="235"/>
      <c r="AI156" s="235"/>
      <c r="AJ156" s="235"/>
      <c r="AK156" s="235"/>
      <c r="AL156" s="235"/>
      <c r="AM156" s="242"/>
    </row>
    <row r="157" spans="2:39" ht="20.25" customHeight="1">
      <c r="B157" s="237"/>
      <c r="C157" s="238"/>
      <c r="D157" s="238"/>
      <c r="E157" s="238"/>
      <c r="F157" s="238"/>
      <c r="G157" s="239"/>
      <c r="H157" s="237"/>
      <c r="I157" s="238"/>
      <c r="J157" s="238"/>
      <c r="K157" s="239"/>
      <c r="L157" s="237"/>
      <c r="M157" s="238"/>
      <c r="N157" s="238"/>
      <c r="O157" s="238"/>
      <c r="P157" s="238"/>
      <c r="Q157" s="238"/>
      <c r="R157" s="238"/>
      <c r="S157" s="238"/>
      <c r="T157" s="239"/>
      <c r="U157" s="237"/>
      <c r="V157" s="239"/>
      <c r="W157" s="237"/>
      <c r="X157" s="238"/>
      <c r="Y157" s="238"/>
      <c r="Z157" s="238"/>
      <c r="AA157" s="239"/>
      <c r="AB157" s="237"/>
      <c r="AC157" s="239"/>
      <c r="AD157" s="237"/>
      <c r="AE157" s="238"/>
      <c r="AF157" s="238"/>
      <c r="AG157" s="238"/>
      <c r="AH157" s="238"/>
      <c r="AI157" s="238"/>
      <c r="AJ157" s="238"/>
      <c r="AK157" s="238"/>
      <c r="AL157" s="238"/>
      <c r="AM157" s="239"/>
    </row>
    <row r="158" spans="2:39" ht="26.25" customHeight="1">
      <c r="B158" s="229" t="s">
        <v>2119</v>
      </c>
      <c r="C158" s="230"/>
      <c r="D158" s="230"/>
      <c r="E158" s="230"/>
      <c r="F158" s="230"/>
      <c r="G158" s="231"/>
      <c r="H158" s="229" t="s">
        <v>2120</v>
      </c>
      <c r="I158" s="230"/>
      <c r="J158" s="230"/>
      <c r="K158" s="231"/>
      <c r="L158" s="229" t="s">
        <v>2121</v>
      </c>
      <c r="M158" s="230"/>
      <c r="N158" s="230"/>
      <c r="O158" s="230"/>
      <c r="P158" s="230"/>
      <c r="Q158" s="230"/>
      <c r="R158" s="230"/>
      <c r="S158" s="230"/>
      <c r="T158" s="231"/>
      <c r="U158" s="248"/>
      <c r="V158" s="231"/>
      <c r="W158" s="249"/>
      <c r="X158" s="230"/>
      <c r="Y158" s="230"/>
      <c r="Z158" s="230"/>
      <c r="AA158" s="231"/>
      <c r="AB158" s="229" t="s">
        <v>2057</v>
      </c>
      <c r="AC158" s="231"/>
      <c r="AD158" s="229"/>
      <c r="AE158" s="230"/>
      <c r="AF158" s="230"/>
      <c r="AG158" s="230"/>
      <c r="AH158" s="230"/>
      <c r="AI158" s="230"/>
      <c r="AJ158" s="230"/>
      <c r="AK158" s="230"/>
      <c r="AL158" s="230"/>
      <c r="AM158" s="231"/>
    </row>
    <row r="159" spans="2:39" ht="26.25" customHeight="1">
      <c r="B159" s="241"/>
      <c r="C159" s="235"/>
      <c r="D159" s="235"/>
      <c r="E159" s="235"/>
      <c r="F159" s="235"/>
      <c r="G159" s="242"/>
      <c r="H159" s="241"/>
      <c r="I159" s="235"/>
      <c r="J159" s="235"/>
      <c r="K159" s="242"/>
      <c r="L159" s="241"/>
      <c r="M159" s="235"/>
      <c r="N159" s="235"/>
      <c r="O159" s="235"/>
      <c r="P159" s="235"/>
      <c r="Q159" s="235"/>
      <c r="R159" s="235"/>
      <c r="S159" s="235"/>
      <c r="T159" s="242"/>
      <c r="U159" s="241"/>
      <c r="V159" s="242"/>
      <c r="W159" s="241"/>
      <c r="X159" s="235"/>
      <c r="Y159" s="235"/>
      <c r="Z159" s="235"/>
      <c r="AA159" s="242"/>
      <c r="AB159" s="241"/>
      <c r="AC159" s="242"/>
      <c r="AD159" s="241"/>
      <c r="AE159" s="235"/>
      <c r="AF159" s="235"/>
      <c r="AG159" s="235"/>
      <c r="AH159" s="235"/>
      <c r="AI159" s="235"/>
      <c r="AJ159" s="235"/>
      <c r="AK159" s="235"/>
      <c r="AL159" s="235"/>
      <c r="AM159" s="242"/>
    </row>
    <row r="160" spans="2:39" ht="26.25" customHeight="1">
      <c r="B160" s="237"/>
      <c r="C160" s="238"/>
      <c r="D160" s="238"/>
      <c r="E160" s="238"/>
      <c r="F160" s="238"/>
      <c r="G160" s="239"/>
      <c r="H160" s="237"/>
      <c r="I160" s="238"/>
      <c r="J160" s="238"/>
      <c r="K160" s="239"/>
      <c r="L160" s="237"/>
      <c r="M160" s="238"/>
      <c r="N160" s="238"/>
      <c r="O160" s="238"/>
      <c r="P160" s="238"/>
      <c r="Q160" s="238"/>
      <c r="R160" s="238"/>
      <c r="S160" s="238"/>
      <c r="T160" s="239"/>
      <c r="U160" s="237"/>
      <c r="V160" s="239"/>
      <c r="W160" s="237"/>
      <c r="X160" s="238"/>
      <c r="Y160" s="238"/>
      <c r="Z160" s="238"/>
      <c r="AA160" s="239"/>
      <c r="AB160" s="237"/>
      <c r="AC160" s="239"/>
      <c r="AD160" s="237"/>
      <c r="AE160" s="238"/>
      <c r="AF160" s="238"/>
      <c r="AG160" s="238"/>
      <c r="AH160" s="238"/>
      <c r="AI160" s="238"/>
      <c r="AJ160" s="238"/>
      <c r="AK160" s="238"/>
      <c r="AL160" s="238"/>
      <c r="AM160" s="239"/>
    </row>
    <row r="162" spans="4:23" ht="15" customHeight="1">
      <c r="D162" s="61" t="e">
        <f>Inconsistencias!#REF!</f>
        <v>#REF!</v>
      </c>
      <c r="E162" s="62" t="e">
        <f>Inconsistencias!#REF!</f>
        <v>#REF!</v>
      </c>
      <c r="F162" s="60"/>
      <c r="G162" s="60"/>
      <c r="H162" s="60"/>
      <c r="I162" s="60"/>
      <c r="J162" s="60"/>
      <c r="K162" s="60"/>
      <c r="L162" s="60"/>
      <c r="M162" s="60"/>
      <c r="N162" s="60"/>
      <c r="O162" s="60"/>
      <c r="P162" s="60"/>
      <c r="Q162" s="60"/>
      <c r="R162" s="60"/>
      <c r="S162" s="60"/>
      <c r="T162" s="60"/>
      <c r="U162" s="60"/>
      <c r="V162" s="60"/>
      <c r="W162" s="60"/>
    </row>
    <row r="163" spans="4:23" ht="15" customHeight="1">
      <c r="D163" s="61" t="e">
        <f>Inconsistencias!#REF!</f>
        <v>#REF!</v>
      </c>
      <c r="E163" s="62" t="e">
        <f>Inconsistencias!#REF!</f>
        <v>#REF!</v>
      </c>
      <c r="F163" s="60"/>
      <c r="G163" s="60"/>
      <c r="H163" s="60"/>
      <c r="I163" s="60"/>
      <c r="J163" s="60"/>
      <c r="K163" s="60"/>
      <c r="L163" s="60"/>
      <c r="M163" s="60"/>
      <c r="N163" s="60"/>
      <c r="O163" s="60"/>
      <c r="P163" s="60"/>
      <c r="Q163" s="60"/>
      <c r="R163" s="60"/>
      <c r="S163" s="60"/>
      <c r="T163" s="60"/>
      <c r="U163" s="60"/>
      <c r="V163" s="59" t="e">
        <f>Inconsistencias!#REF!</f>
        <v>#REF!</v>
      </c>
      <c r="W163" s="61" t="e">
        <f>Inconsistencias!#REF!</f>
        <v>#REF!</v>
      </c>
    </row>
    <row r="164" spans="4:23" ht="15" customHeight="1">
      <c r="D164" s="61" t="e">
        <f>Inconsistencias!#REF!</f>
        <v>#REF!</v>
      </c>
      <c r="E164" s="62" t="e">
        <f>Inconsistencias!#REF!</f>
        <v>#REF!</v>
      </c>
      <c r="F164" s="60"/>
      <c r="G164" s="60"/>
      <c r="H164" s="60"/>
      <c r="I164" s="60"/>
      <c r="J164" s="60"/>
      <c r="K164" s="60"/>
      <c r="L164" s="60"/>
      <c r="M164" s="60"/>
      <c r="N164" s="60"/>
      <c r="O164" s="60"/>
      <c r="P164" s="60"/>
      <c r="Q164" s="60"/>
      <c r="R164" s="60"/>
      <c r="S164" s="60"/>
      <c r="T164" s="60"/>
      <c r="U164" s="60"/>
      <c r="V164" s="59" t="e">
        <f>Inconsistencias!#REF!</f>
        <v>#REF!</v>
      </c>
      <c r="W164" s="61" t="e">
        <f>Inconsistencias!#REF!</f>
        <v>#REF!</v>
      </c>
    </row>
    <row r="165" spans="4:23" ht="15" customHeight="1">
      <c r="D165" s="61" t="e">
        <f>Inconsistencias!#REF!</f>
        <v>#REF!</v>
      </c>
      <c r="E165" s="62" t="e">
        <f>Inconsistencias!#REF!</f>
        <v>#REF!</v>
      </c>
      <c r="F165" s="60"/>
      <c r="G165" s="60"/>
      <c r="H165" s="60"/>
      <c r="I165" s="60"/>
      <c r="J165" s="60"/>
      <c r="K165" s="60"/>
      <c r="L165" s="60"/>
      <c r="M165" s="60"/>
      <c r="N165" s="60"/>
      <c r="O165" s="60"/>
      <c r="P165" s="60"/>
      <c r="Q165" s="60"/>
      <c r="R165" s="60"/>
      <c r="S165" s="60"/>
      <c r="T165" s="60"/>
      <c r="U165" s="60"/>
      <c r="V165" s="59" t="e">
        <f>Inconsistencias!#REF!</f>
        <v>#REF!</v>
      </c>
      <c r="W165" s="61" t="e">
        <f>Inconsistencias!#REF!</f>
        <v>#REF!</v>
      </c>
    </row>
    <row r="166" spans="4:23" ht="15" customHeight="1">
      <c r="D166" s="61" t="e">
        <f>Inconsistencias!#REF!</f>
        <v>#REF!</v>
      </c>
      <c r="E166" s="62" t="e">
        <f>Inconsistencias!#REF!</f>
        <v>#REF!</v>
      </c>
      <c r="F166" s="60"/>
      <c r="G166" s="60"/>
      <c r="H166" s="60"/>
      <c r="I166" s="60"/>
      <c r="J166" s="60"/>
      <c r="K166" s="60"/>
      <c r="L166" s="60"/>
      <c r="M166" s="60"/>
      <c r="N166" s="60"/>
      <c r="O166" s="60"/>
      <c r="P166" s="60"/>
      <c r="Q166" s="60"/>
      <c r="R166" s="60"/>
      <c r="S166" s="60"/>
      <c r="T166" s="60"/>
      <c r="U166" s="60"/>
      <c r="V166" s="59" t="e">
        <f>Inconsistencias!#REF!</f>
        <v>#REF!</v>
      </c>
      <c r="W166" s="61" t="e">
        <f>Inconsistencias!#REF!</f>
        <v>#REF!</v>
      </c>
    </row>
    <row r="167" spans="4:23" ht="15" customHeight="1">
      <c r="D167" s="61" t="e">
        <f>Inconsistencias!#REF!</f>
        <v>#REF!</v>
      </c>
      <c r="E167" s="62" t="e">
        <f>Inconsistencias!#REF!</f>
        <v>#REF!</v>
      </c>
      <c r="F167" s="60"/>
      <c r="G167" s="60"/>
      <c r="H167" s="60"/>
      <c r="I167" s="60"/>
      <c r="J167" s="60"/>
      <c r="K167" s="60"/>
      <c r="L167" s="60"/>
      <c r="M167" s="60"/>
      <c r="N167" s="60"/>
      <c r="O167" s="60"/>
      <c r="P167" s="60"/>
      <c r="Q167" s="60"/>
      <c r="R167" s="60"/>
      <c r="S167" s="60"/>
      <c r="T167" s="60"/>
      <c r="U167" s="60"/>
      <c r="V167" s="59" t="e">
        <f>Inconsistencias!#REF!</f>
        <v>#REF!</v>
      </c>
      <c r="W167" s="61" t="e">
        <f>Inconsistencias!#REF!</f>
        <v>#REF!</v>
      </c>
    </row>
    <row r="168" spans="4:23" ht="15" customHeight="1">
      <c r="D168" s="61" t="e">
        <f>Inconsistencias!#REF!</f>
        <v>#REF!</v>
      </c>
      <c r="E168" s="62" t="e">
        <f>Inconsistencias!#REF!</f>
        <v>#REF!</v>
      </c>
      <c r="F168" s="60"/>
      <c r="G168" s="60"/>
      <c r="H168" s="60"/>
      <c r="I168" s="60"/>
      <c r="J168" s="60"/>
      <c r="K168" s="60"/>
      <c r="L168" s="60"/>
      <c r="M168" s="60"/>
      <c r="N168" s="60"/>
      <c r="O168" s="60"/>
      <c r="P168" s="60"/>
      <c r="Q168" s="60"/>
      <c r="R168" s="60"/>
      <c r="S168" s="60"/>
      <c r="T168" s="60"/>
      <c r="U168" s="60"/>
      <c r="V168" s="59" t="e">
        <f>Inconsistencias!#REF!</f>
        <v>#REF!</v>
      </c>
      <c r="W168" s="61" t="e">
        <f>Inconsistencias!#REF!</f>
        <v>#REF!</v>
      </c>
    </row>
    <row r="169" spans="4:23" ht="15" customHeight="1">
      <c r="D169" s="61" t="e">
        <f>Inconsistencias!#REF!</f>
        <v>#REF!</v>
      </c>
      <c r="E169" s="62" t="e">
        <f>Inconsistencias!#REF!</f>
        <v>#REF!</v>
      </c>
      <c r="F169" s="60"/>
      <c r="G169" s="60"/>
      <c r="H169" s="60"/>
      <c r="I169" s="60"/>
      <c r="J169" s="60"/>
      <c r="K169" s="60"/>
      <c r="L169" s="60"/>
      <c r="M169" s="60"/>
      <c r="N169" s="60"/>
      <c r="O169" s="60"/>
      <c r="P169" s="60"/>
      <c r="Q169" s="60"/>
      <c r="R169" s="60"/>
      <c r="S169" s="60"/>
      <c r="T169" s="60"/>
      <c r="U169" s="60"/>
      <c r="V169" s="59" t="e">
        <f>Inconsistencias!#REF!</f>
        <v>#REF!</v>
      </c>
      <c r="W169" s="61" t="e">
        <f>Inconsistencias!#REF!</f>
        <v>#REF!</v>
      </c>
    </row>
    <row r="170" spans="4:23" ht="15" customHeight="1">
      <c r="D170" s="61" t="e">
        <f>Inconsistencias!#REF!</f>
        <v>#REF!</v>
      </c>
      <c r="E170" s="62" t="e">
        <f>Inconsistencias!#REF!</f>
        <v>#REF!</v>
      </c>
      <c r="F170" s="60"/>
      <c r="G170" s="60"/>
      <c r="H170" s="60"/>
      <c r="I170" s="60"/>
      <c r="J170" s="60"/>
      <c r="K170" s="60"/>
      <c r="L170" s="60"/>
      <c r="M170" s="60"/>
      <c r="N170" s="60"/>
      <c r="O170" s="60"/>
      <c r="P170" s="60"/>
      <c r="Q170" s="60"/>
      <c r="R170" s="60"/>
      <c r="S170" s="60"/>
      <c r="T170" s="60"/>
      <c r="U170" s="60"/>
      <c r="V170" s="59" t="e">
        <f>Inconsistencias!#REF!</f>
        <v>#REF!</v>
      </c>
      <c r="W170" s="61" t="e">
        <f>Inconsistencias!#REF!</f>
        <v>#REF!</v>
      </c>
    </row>
    <row r="171" spans="4:23" ht="15" customHeight="1">
      <c r="D171" s="61" t="e">
        <f>Inconsistencias!#REF!</f>
        <v>#REF!</v>
      </c>
      <c r="E171" s="62" t="e">
        <f>Inconsistencias!#REF!</f>
        <v>#REF!</v>
      </c>
      <c r="F171" s="60"/>
      <c r="G171" s="60"/>
      <c r="H171" s="60"/>
      <c r="I171" s="60"/>
      <c r="J171" s="60"/>
      <c r="K171" s="60"/>
      <c r="L171" s="60"/>
      <c r="M171" s="60"/>
      <c r="N171" s="60"/>
      <c r="O171" s="60"/>
      <c r="P171" s="60"/>
      <c r="Q171" s="60"/>
      <c r="R171" s="60"/>
      <c r="S171" s="60"/>
      <c r="T171" s="60"/>
      <c r="U171" s="60"/>
      <c r="V171" s="59" t="e">
        <f>Inconsistencias!#REF!</f>
        <v>#REF!</v>
      </c>
      <c r="W171" s="61" t="e">
        <f>Inconsistencias!#REF!</f>
        <v>#REF!</v>
      </c>
    </row>
    <row r="178" spans="2:39" ht="15" customHeight="1">
      <c r="B178" s="251" t="s">
        <v>2122</v>
      </c>
      <c r="C178" s="246"/>
      <c r="D178" s="246"/>
      <c r="E178" s="246"/>
      <c r="F178" s="246"/>
      <c r="G178" s="246"/>
      <c r="H178" s="246"/>
      <c r="I178" s="246"/>
      <c r="J178" s="246"/>
      <c r="K178" s="246"/>
      <c r="L178" s="246"/>
      <c r="M178" s="246"/>
      <c r="N178" s="246"/>
      <c r="O178" s="246"/>
      <c r="P178" s="246"/>
      <c r="Q178" s="246"/>
      <c r="R178" s="246"/>
      <c r="S178" s="246"/>
      <c r="T178" s="246"/>
      <c r="U178" s="246"/>
      <c r="V178" s="246"/>
      <c r="W178" s="246"/>
      <c r="X178" s="246"/>
      <c r="Y178" s="246"/>
      <c r="Z178" s="246"/>
      <c r="AA178" s="246"/>
      <c r="AB178" s="246"/>
      <c r="AC178" s="246"/>
      <c r="AD178" s="246"/>
      <c r="AE178" s="246"/>
      <c r="AF178" s="246"/>
      <c r="AG178" s="246"/>
      <c r="AH178" s="246"/>
      <c r="AI178" s="246"/>
      <c r="AJ178" s="246"/>
      <c r="AK178" s="246"/>
      <c r="AL178" s="246"/>
      <c r="AM178" s="228"/>
    </row>
    <row r="179" spans="2:39" ht="15" customHeight="1">
      <c r="B179" s="252" t="s">
        <v>2123</v>
      </c>
      <c r="C179" s="253"/>
      <c r="D179" s="253"/>
      <c r="E179" s="253"/>
      <c r="F179" s="253"/>
      <c r="G179" s="253"/>
      <c r="H179" s="253"/>
      <c r="I179" s="253"/>
      <c r="J179" s="253"/>
      <c r="K179" s="253"/>
      <c r="L179" s="253"/>
      <c r="M179" s="253"/>
      <c r="N179" s="253"/>
      <c r="O179" s="253"/>
      <c r="P179" s="253"/>
      <c r="Q179" s="253"/>
      <c r="R179" s="253"/>
      <c r="S179" s="253"/>
      <c r="T179" s="253"/>
      <c r="U179" s="253"/>
      <c r="V179" s="253"/>
      <c r="W179" s="253"/>
      <c r="X179" s="253"/>
      <c r="Y179" s="253"/>
      <c r="Z179" s="253"/>
      <c r="AA179" s="253"/>
      <c r="AB179" s="253"/>
      <c r="AC179" s="253"/>
      <c r="AD179" s="253"/>
      <c r="AE179" s="253"/>
      <c r="AF179" s="253"/>
      <c r="AG179" s="253"/>
      <c r="AH179" s="253"/>
      <c r="AI179" s="253"/>
      <c r="AJ179" s="253"/>
      <c r="AK179" s="253"/>
      <c r="AL179" s="253"/>
      <c r="AM179" s="254"/>
    </row>
    <row r="180" spans="2:39" ht="15" customHeight="1">
      <c r="B180" s="236" t="s">
        <v>2124</v>
      </c>
      <c r="C180" s="230"/>
      <c r="D180" s="230"/>
      <c r="E180" s="230"/>
      <c r="F180" s="230"/>
      <c r="G180" s="230"/>
      <c r="H180" s="230"/>
      <c r="I180" s="230"/>
      <c r="J180" s="230"/>
      <c r="K180" s="230"/>
      <c r="L180" s="230"/>
      <c r="M180" s="230"/>
      <c r="N180" s="230"/>
      <c r="O180" s="231"/>
      <c r="P180" s="63" t="str">
        <f>IF($F$6=0,"",IF(RIGHT($B$6,2)="00",IF('CRI-DE'!$F$4&gt;0,"SI","NO"),"N/A"))</f>
        <v/>
      </c>
      <c r="Q180" s="227">
        <v>1101</v>
      </c>
      <c r="R180" s="228"/>
      <c r="S180" s="63" t="str">
        <f>IF($F$6=0,"",IF(RIGHT($B$6,2)="00",IF('CRI-DE'!$F$6&gt;0,"SI","NO"),"N/A"))</f>
        <v/>
      </c>
      <c r="T180" s="227">
        <v>1201</v>
      </c>
      <c r="U180" s="228"/>
      <c r="V180" s="63" t="str">
        <f>IF($F$6=0,"",IF(RIGHT($B$6,2)="00",IF('CRI-DE'!$F$7&gt;0,"SI","NO"),"N/A"))</f>
        <v/>
      </c>
      <c r="W180" s="227">
        <v>1202</v>
      </c>
      <c r="X180" s="228"/>
      <c r="Y180" s="63" t="str">
        <f>IF($F$6=0,"",IF(RIGHT($B$6,2)="00",IF('CRI-DE'!$F$8&gt;0,"SI","NO"),"N/A"))</f>
        <v/>
      </c>
      <c r="Z180" s="227">
        <v>1203</v>
      </c>
      <c r="AA180" s="228"/>
      <c r="AB180" s="63" t="str">
        <f>IF($F$6=0,"",IF(RIGHT($B$6,2)="00",IF('CRI-DE'!$F$14&gt;0,"SI","NO"),"N/A"))</f>
        <v/>
      </c>
      <c r="AC180" s="227">
        <v>1701</v>
      </c>
      <c r="AD180" s="228"/>
      <c r="AE180" s="63" t="str">
        <f>IF($F$6=0,"",IF(RIGHT($B$6,2)="00",IF('CRI-DE'!$F$15&gt;0,"SI","NO"),"N/A"))</f>
        <v/>
      </c>
      <c r="AF180" s="227">
        <v>1702</v>
      </c>
      <c r="AG180" s="228"/>
      <c r="AH180" s="63" t="str">
        <f>IF($F$6=0,"",IF(RIGHT($B$6,2)="00",IF('CRI-DE'!$F$31&gt;0,"SI","NO"),"N/A"))</f>
        <v/>
      </c>
      <c r="AI180" s="227">
        <v>3101</v>
      </c>
      <c r="AJ180" s="228"/>
      <c r="AK180" s="63" t="str">
        <f>IF($F$6=0,"",IF(RIGHT($B$6,2)="00",IF('CRI-DE'!$F$36&gt;0,"SI","NO"),"N/A"))</f>
        <v/>
      </c>
      <c r="AL180" s="227">
        <v>4301</v>
      </c>
      <c r="AM180" s="228"/>
    </row>
    <row r="181" spans="2:39" ht="15" customHeight="1">
      <c r="B181" s="237"/>
      <c r="C181" s="238"/>
      <c r="D181" s="238"/>
      <c r="E181" s="238"/>
      <c r="F181" s="238"/>
      <c r="G181" s="238"/>
      <c r="H181" s="238"/>
      <c r="I181" s="238"/>
      <c r="J181" s="238"/>
      <c r="K181" s="238"/>
      <c r="L181" s="238"/>
      <c r="M181" s="238"/>
      <c r="N181" s="238"/>
      <c r="O181" s="239"/>
      <c r="P181" s="63" t="str">
        <f>IF($F$6=0,"",IF(RIGHT($B$6,2)="00",IF('CRI-DE'!$F$37&gt;0,"SI","NO"),"N/A"))</f>
        <v/>
      </c>
      <c r="Q181" s="227">
        <v>4302</v>
      </c>
      <c r="R181" s="228"/>
      <c r="S181" s="63" t="str">
        <f>IF($F$6=0,"",IF(RIGHT($B$6,2)="00",IF('CRI-DE'!$F$38&gt;0,"SI","NO"),"N/A"))</f>
        <v/>
      </c>
      <c r="T181" s="227">
        <v>4303</v>
      </c>
      <c r="U181" s="228"/>
      <c r="V181" s="63" t="str">
        <f>IF($F$6=0,"",IF(RIGHT($B$6,2)="00",IF('CRI-DE'!$F$49&gt;0,"SI","NO"),"N/A"))</f>
        <v/>
      </c>
      <c r="W181" s="227">
        <v>4308</v>
      </c>
      <c r="X181" s="228"/>
      <c r="Y181" s="63" t="str">
        <f>IF($F$6=0,"",IF(RIGHT($B$6,2)="00",IF('CRI-DE'!$F$51&gt;0,"SI","NO"),"N/A"))</f>
        <v/>
      </c>
      <c r="Z181" s="227">
        <v>4310</v>
      </c>
      <c r="AA181" s="228"/>
      <c r="AB181" s="63" t="str">
        <f>IF($F$6=0,"",IF(RIGHT($B$6,2)="00",IF('CRI-DE'!$F$104&gt;0,"SI","NO"),"N/A"))</f>
        <v/>
      </c>
      <c r="AC181" s="227">
        <v>8100</v>
      </c>
      <c r="AD181" s="228"/>
      <c r="AE181" s="63" t="str">
        <f>IF($F$6=0,"",IF(RIGHT($B$6,2)="00",IF('CRI-DE'!$F$116&gt;0,"SI","NO"),"N/A"))</f>
        <v/>
      </c>
      <c r="AF181" s="227">
        <v>8112</v>
      </c>
      <c r="AG181" s="228"/>
      <c r="AH181" s="63" t="str">
        <f>IF($F$6=0,"",IF(RIGHT($B$6,2)="00",IF('CRI-DE'!$F$118&gt;0,"SI","NO"),"N/A"))</f>
        <v/>
      </c>
      <c r="AI181" s="227">
        <v>8201</v>
      </c>
      <c r="AJ181" s="228"/>
      <c r="AK181" s="63" t="str">
        <f>IF($F$6=0,"",IF(RIGHT($B$6,2)="00",IF('CRI-DE'!$F$119&gt;0,"SI","NO"),"N/A"))</f>
        <v/>
      </c>
      <c r="AL181" s="227">
        <v>8202</v>
      </c>
      <c r="AM181" s="228"/>
    </row>
    <row r="182" spans="2:39" ht="15" customHeight="1">
      <c r="B182" s="245" t="s">
        <v>2125</v>
      </c>
      <c r="C182" s="246"/>
      <c r="D182" s="246"/>
      <c r="E182" s="246"/>
      <c r="F182" s="246"/>
      <c r="G182" s="246"/>
      <c r="H182" s="246"/>
      <c r="I182" s="246"/>
      <c r="J182" s="246"/>
      <c r="K182" s="246"/>
      <c r="L182" s="246"/>
      <c r="M182" s="246"/>
      <c r="N182" s="246"/>
      <c r="O182" s="246"/>
      <c r="P182" s="246"/>
      <c r="Q182" s="246"/>
      <c r="R182" s="246"/>
      <c r="S182" s="246"/>
      <c r="T182" s="246"/>
      <c r="U182" s="246"/>
      <c r="V182" s="246"/>
      <c r="W182" s="246"/>
      <c r="X182" s="246"/>
      <c r="Y182" s="246"/>
      <c r="Z182" s="246"/>
      <c r="AA182" s="228"/>
      <c r="AB182" s="63" t="str">
        <f>IF($F$6=0,"",IF(RIGHT($B$6,2)="00",IF(SUM('COG-M'!$P$4:$P$13)&gt;0,"SI","NO"),"N/A"))</f>
        <v/>
      </c>
      <c r="AC182" s="227">
        <v>111</v>
      </c>
      <c r="AD182" s="228"/>
      <c r="AE182" s="63" t="str">
        <f>IF($F$6=0,"",IF(SUM('COG-M'!$P$15:$P$24)&gt;0,"SI","NO"))</f>
        <v/>
      </c>
      <c r="AF182" s="227">
        <v>113</v>
      </c>
      <c r="AG182" s="228"/>
      <c r="AH182" s="63" t="str">
        <f>IF($F$6=0,"",IF(SUM('COG-M'!$P$78:$P$87)&gt;0,"SI","NO"))</f>
        <v/>
      </c>
      <c r="AI182" s="227">
        <v>132</v>
      </c>
      <c r="AJ182" s="228"/>
      <c r="AK182" s="63" t="str">
        <f>IF($F$6=0,"",IF(SUM('COG-M'!$P$131:$P$140)&gt;0,"SI","NO"))</f>
        <v/>
      </c>
      <c r="AL182" s="227">
        <v>141</v>
      </c>
      <c r="AM182" s="228"/>
    </row>
    <row r="183" spans="2:39" ht="15" customHeight="1">
      <c r="B183" s="236" t="s">
        <v>2126</v>
      </c>
      <c r="C183" s="230"/>
      <c r="D183" s="230"/>
      <c r="E183" s="230"/>
      <c r="F183" s="230"/>
      <c r="G183" s="230"/>
      <c r="H183" s="230"/>
      <c r="I183" s="230"/>
      <c r="J183" s="230"/>
      <c r="K183" s="230"/>
      <c r="L183" s="230"/>
      <c r="M183" s="230"/>
      <c r="N183" s="230"/>
      <c r="O183" s="230"/>
      <c r="P183" s="230"/>
      <c r="Q183" s="230"/>
      <c r="R183" s="230"/>
      <c r="S183" s="230"/>
      <c r="T183" s="230"/>
      <c r="U183" s="231"/>
      <c r="V183" s="229" t="s">
        <v>2127</v>
      </c>
      <c r="W183" s="230"/>
      <c r="X183" s="230"/>
      <c r="Y183" s="230"/>
      <c r="Z183" s="230"/>
      <c r="AA183" s="230"/>
      <c r="AB183" s="229" t="s">
        <v>2128</v>
      </c>
      <c r="AC183" s="230"/>
      <c r="AD183" s="230"/>
      <c r="AE183" s="230"/>
      <c r="AF183" s="230"/>
      <c r="AG183" s="230"/>
      <c r="AH183" s="229" t="s">
        <v>638</v>
      </c>
      <c r="AI183" s="230"/>
      <c r="AJ183" s="230"/>
      <c r="AK183" s="230"/>
      <c r="AL183" s="230"/>
      <c r="AM183" s="231"/>
    </row>
    <row r="184" spans="2:39" ht="15" customHeight="1">
      <c r="B184" s="237"/>
      <c r="C184" s="238"/>
      <c r="D184" s="238"/>
      <c r="E184" s="238"/>
      <c r="F184" s="238"/>
      <c r="G184" s="238"/>
      <c r="H184" s="238"/>
      <c r="I184" s="238"/>
      <c r="J184" s="238"/>
      <c r="K184" s="238"/>
      <c r="L184" s="238"/>
      <c r="M184" s="238"/>
      <c r="N184" s="238"/>
      <c r="O184" s="238"/>
      <c r="P184" s="238"/>
      <c r="Q184" s="238"/>
      <c r="R184" s="238"/>
      <c r="S184" s="238"/>
      <c r="T184" s="238"/>
      <c r="U184" s="239"/>
      <c r="V184" s="250"/>
      <c r="W184" s="238"/>
      <c r="X184" s="238"/>
      <c r="Y184" s="238"/>
      <c r="Z184" s="238"/>
      <c r="AA184" s="239"/>
      <c r="AB184" s="250">
        <f>'COG-RYP'!E24-FU!V184</f>
        <v>49128589.679999992</v>
      </c>
      <c r="AC184" s="238"/>
      <c r="AD184" s="238"/>
      <c r="AE184" s="238"/>
      <c r="AF184" s="238"/>
      <c r="AG184" s="239"/>
      <c r="AH184" s="247" t="e">
        <f>('COG-RYP'!E24/V184)-1</f>
        <v>#DIV/0!</v>
      </c>
      <c r="AI184" s="238"/>
      <c r="AJ184" s="238"/>
      <c r="AK184" s="238"/>
      <c r="AL184" s="238"/>
      <c r="AM184" s="239"/>
    </row>
    <row r="185" spans="2:39" ht="15" customHeight="1">
      <c r="B185" s="236" t="s">
        <v>2129</v>
      </c>
      <c r="C185" s="230"/>
      <c r="D185" s="230"/>
      <c r="E185" s="230"/>
      <c r="F185" s="230"/>
      <c r="G185" s="230"/>
      <c r="H185" s="230"/>
      <c r="I185" s="230"/>
      <c r="J185" s="230"/>
      <c r="K185" s="230"/>
      <c r="L185" s="230"/>
      <c r="M185" s="230"/>
      <c r="N185" s="230"/>
      <c r="O185" s="230"/>
      <c r="P185" s="230"/>
      <c r="Q185" s="230"/>
      <c r="R185" s="230"/>
      <c r="S185" s="230"/>
      <c r="T185" s="230"/>
      <c r="U185" s="230"/>
      <c r="V185" s="230"/>
      <c r="W185" s="230"/>
      <c r="X185" s="230"/>
      <c r="Y185" s="230"/>
      <c r="Z185" s="230"/>
      <c r="AA185" s="231"/>
      <c r="AB185" s="229" t="s">
        <v>2130</v>
      </c>
      <c r="AC185" s="230"/>
      <c r="AD185" s="230"/>
      <c r="AE185" s="230"/>
      <c r="AF185" s="230"/>
      <c r="AG185" s="230"/>
      <c r="AH185" s="230"/>
      <c r="AI185" s="230"/>
      <c r="AJ185" s="230"/>
      <c r="AK185" s="230"/>
      <c r="AL185" s="230"/>
      <c r="AM185" s="231"/>
    </row>
    <row r="186" spans="2:39" ht="15" customHeight="1">
      <c r="B186" s="237"/>
      <c r="C186" s="238"/>
      <c r="D186" s="238"/>
      <c r="E186" s="238"/>
      <c r="F186" s="238"/>
      <c r="G186" s="238"/>
      <c r="H186" s="238"/>
      <c r="I186" s="238"/>
      <c r="J186" s="238"/>
      <c r="K186" s="238"/>
      <c r="L186" s="238"/>
      <c r="M186" s="238"/>
      <c r="N186" s="238"/>
      <c r="O186" s="238"/>
      <c r="P186" s="238"/>
      <c r="Q186" s="238"/>
      <c r="R186" s="238"/>
      <c r="S186" s="238"/>
      <c r="T186" s="238"/>
      <c r="U186" s="238"/>
      <c r="V186" s="238"/>
      <c r="W186" s="238"/>
      <c r="X186" s="238"/>
      <c r="Y186" s="238"/>
      <c r="Z186" s="238"/>
      <c r="AA186" s="239"/>
      <c r="AB186" s="244" t="e">
        <f>'COG-RYP'!E24/I11</f>
        <v>#N/A</v>
      </c>
      <c r="AC186" s="238"/>
      <c r="AD186" s="238"/>
      <c r="AE186" s="238"/>
      <c r="AF186" s="238"/>
      <c r="AG186" s="238"/>
      <c r="AH186" s="238"/>
      <c r="AI186" s="238"/>
      <c r="AJ186" s="238"/>
      <c r="AK186" s="238"/>
      <c r="AL186" s="238"/>
      <c r="AM186" s="239"/>
    </row>
    <row r="187" spans="2:39" ht="15" customHeight="1">
      <c r="B187" s="240"/>
      <c r="C187" s="230"/>
      <c r="D187" s="230"/>
      <c r="E187" s="230"/>
      <c r="F187" s="230"/>
      <c r="G187" s="230"/>
      <c r="H187" s="230"/>
      <c r="I187" s="230"/>
      <c r="J187" s="230"/>
      <c r="K187" s="230"/>
      <c r="L187" s="230"/>
      <c r="M187" s="230"/>
      <c r="N187" s="230"/>
      <c r="O187" s="230"/>
      <c r="P187" s="230"/>
      <c r="Q187" s="230"/>
      <c r="R187" s="230"/>
      <c r="S187" s="230"/>
      <c r="T187" s="230"/>
      <c r="U187" s="230"/>
      <c r="V187" s="230"/>
      <c r="W187" s="230"/>
      <c r="X187" s="230"/>
      <c r="Y187" s="230"/>
      <c r="Z187" s="230"/>
      <c r="AA187" s="230"/>
      <c r="AB187" s="230"/>
      <c r="AC187" s="230"/>
      <c r="AD187" s="230"/>
      <c r="AE187" s="230"/>
      <c r="AF187" s="230"/>
      <c r="AG187" s="230"/>
      <c r="AH187" s="230"/>
      <c r="AI187" s="230"/>
      <c r="AJ187" s="230"/>
      <c r="AK187" s="230"/>
      <c r="AL187" s="230"/>
      <c r="AM187" s="231"/>
    </row>
    <row r="188" spans="2:39" ht="15" customHeight="1">
      <c r="B188" s="241"/>
      <c r="C188" s="235"/>
      <c r="D188" s="235"/>
      <c r="E188" s="235"/>
      <c r="F188" s="235"/>
      <c r="G188" s="235"/>
      <c r="H188" s="235"/>
      <c r="I188" s="235"/>
      <c r="J188" s="235"/>
      <c r="K188" s="235"/>
      <c r="L188" s="235"/>
      <c r="M188" s="235"/>
      <c r="N188" s="235"/>
      <c r="O188" s="235"/>
      <c r="P188" s="235"/>
      <c r="Q188" s="235"/>
      <c r="R188" s="235"/>
      <c r="S188" s="235"/>
      <c r="T188" s="235"/>
      <c r="U188" s="235"/>
      <c r="V188" s="235"/>
      <c r="W188" s="235"/>
      <c r="X188" s="235"/>
      <c r="Y188" s="235"/>
      <c r="Z188" s="235"/>
      <c r="AA188" s="235"/>
      <c r="AB188" s="235"/>
      <c r="AC188" s="235"/>
      <c r="AD188" s="235"/>
      <c r="AE188" s="235"/>
      <c r="AF188" s="235"/>
      <c r="AG188" s="235"/>
      <c r="AH188" s="235"/>
      <c r="AI188" s="235"/>
      <c r="AJ188" s="235"/>
      <c r="AK188" s="235"/>
      <c r="AL188" s="235"/>
      <c r="AM188" s="242"/>
    </row>
    <row r="189" spans="2:39" ht="15" customHeight="1">
      <c r="B189" s="240"/>
      <c r="C189" s="230"/>
      <c r="D189" s="230"/>
      <c r="E189" s="230"/>
      <c r="F189" s="230"/>
      <c r="G189" s="230"/>
      <c r="H189" s="230"/>
      <c r="I189" s="230"/>
      <c r="J189" s="230"/>
      <c r="K189" s="230"/>
      <c r="L189" s="230"/>
      <c r="M189" s="230"/>
      <c r="N189" s="230"/>
      <c r="O189" s="230"/>
      <c r="P189" s="230"/>
      <c r="Q189" s="230"/>
      <c r="R189" s="230"/>
      <c r="S189" s="230"/>
      <c r="T189" s="230"/>
      <c r="U189" s="230"/>
      <c r="V189" s="230"/>
      <c r="W189" s="230"/>
      <c r="X189" s="230"/>
      <c r="Y189" s="230"/>
      <c r="Z189" s="230"/>
      <c r="AA189" s="230"/>
      <c r="AB189" s="230"/>
      <c r="AC189" s="230"/>
      <c r="AD189" s="230"/>
      <c r="AE189" s="230"/>
      <c r="AF189" s="230"/>
      <c r="AG189" s="230"/>
      <c r="AH189" s="230"/>
      <c r="AI189" s="230"/>
      <c r="AJ189" s="230"/>
      <c r="AK189" s="230"/>
      <c r="AL189" s="230"/>
      <c r="AM189" s="231"/>
    </row>
    <row r="190" spans="2:39" ht="15" customHeight="1">
      <c r="B190" s="241"/>
      <c r="C190" s="235"/>
      <c r="D190" s="235"/>
      <c r="E190" s="235"/>
      <c r="F190" s="235"/>
      <c r="G190" s="235"/>
      <c r="H190" s="235"/>
      <c r="I190" s="235"/>
      <c r="J190" s="235"/>
      <c r="K190" s="235"/>
      <c r="L190" s="235"/>
      <c r="M190" s="235"/>
      <c r="N190" s="235"/>
      <c r="O190" s="235"/>
      <c r="P190" s="235"/>
      <c r="Q190" s="235"/>
      <c r="R190" s="235"/>
      <c r="S190" s="235"/>
      <c r="T190" s="235"/>
      <c r="U190" s="235"/>
      <c r="V190" s="235"/>
      <c r="W190" s="235"/>
      <c r="X190" s="235"/>
      <c r="Y190" s="235"/>
      <c r="Z190" s="235"/>
      <c r="AA190" s="235"/>
      <c r="AB190" s="235"/>
      <c r="AC190" s="235"/>
      <c r="AD190" s="235"/>
      <c r="AE190" s="235"/>
      <c r="AF190" s="235"/>
      <c r="AG190" s="235"/>
      <c r="AH190" s="235"/>
      <c r="AI190" s="235"/>
      <c r="AJ190" s="235"/>
      <c r="AK190" s="235"/>
      <c r="AL190" s="235"/>
      <c r="AM190" s="242"/>
    </row>
    <row r="191" spans="2:39" ht="15" customHeight="1">
      <c r="B191" s="240"/>
      <c r="C191" s="230"/>
      <c r="D191" s="230"/>
      <c r="E191" s="230"/>
      <c r="F191" s="230"/>
      <c r="G191" s="230"/>
      <c r="H191" s="230"/>
      <c r="I191" s="230"/>
      <c r="J191" s="230"/>
      <c r="K191" s="230"/>
      <c r="L191" s="230"/>
      <c r="M191" s="230"/>
      <c r="N191" s="230"/>
      <c r="O191" s="230"/>
      <c r="P191" s="230"/>
      <c r="Q191" s="230"/>
      <c r="R191" s="230"/>
      <c r="S191" s="230"/>
      <c r="T191" s="230"/>
      <c r="U191" s="230"/>
      <c r="V191" s="230"/>
      <c r="W191" s="230"/>
      <c r="X191" s="230"/>
      <c r="Y191" s="230"/>
      <c r="Z191" s="230"/>
      <c r="AA191" s="230"/>
      <c r="AB191" s="230"/>
      <c r="AC191" s="230"/>
      <c r="AD191" s="230"/>
      <c r="AE191" s="230"/>
      <c r="AF191" s="230"/>
      <c r="AG191" s="230"/>
      <c r="AH191" s="230"/>
      <c r="AI191" s="230"/>
      <c r="AJ191" s="230"/>
      <c r="AK191" s="230"/>
      <c r="AL191" s="230"/>
      <c r="AM191" s="231"/>
    </row>
    <row r="192" spans="2:39" ht="15" customHeight="1">
      <c r="B192" s="241"/>
      <c r="C192" s="235"/>
      <c r="D192" s="235"/>
      <c r="E192" s="235"/>
      <c r="F192" s="235"/>
      <c r="G192" s="235"/>
      <c r="H192" s="235"/>
      <c r="I192" s="235"/>
      <c r="J192" s="235"/>
      <c r="K192" s="235"/>
      <c r="L192" s="235"/>
      <c r="M192" s="235"/>
      <c r="N192" s="235"/>
      <c r="O192" s="235"/>
      <c r="P192" s="235"/>
      <c r="Q192" s="235"/>
      <c r="R192" s="235"/>
      <c r="S192" s="235"/>
      <c r="T192" s="235"/>
      <c r="U192" s="235"/>
      <c r="V192" s="235"/>
      <c r="W192" s="235"/>
      <c r="X192" s="235"/>
      <c r="Y192" s="235"/>
      <c r="Z192" s="235"/>
      <c r="AA192" s="235"/>
      <c r="AB192" s="235"/>
      <c r="AC192" s="235"/>
      <c r="AD192" s="235"/>
      <c r="AE192" s="235"/>
      <c r="AF192" s="235"/>
      <c r="AG192" s="235"/>
      <c r="AH192" s="235"/>
      <c r="AI192" s="235"/>
      <c r="AJ192" s="235"/>
      <c r="AK192" s="235"/>
      <c r="AL192" s="235"/>
      <c r="AM192" s="242"/>
    </row>
    <row r="193" spans="2:39" ht="15" customHeight="1">
      <c r="B193" s="240"/>
      <c r="C193" s="230"/>
      <c r="D193" s="230"/>
      <c r="E193" s="230"/>
      <c r="F193" s="230"/>
      <c r="G193" s="230"/>
      <c r="H193" s="230"/>
      <c r="I193" s="230"/>
      <c r="J193" s="230"/>
      <c r="K193" s="230"/>
      <c r="L193" s="230"/>
      <c r="M193" s="230"/>
      <c r="N193" s="230"/>
      <c r="O193" s="230"/>
      <c r="P193" s="230"/>
      <c r="Q193" s="230"/>
      <c r="R193" s="230"/>
      <c r="S193" s="230"/>
      <c r="T193" s="230"/>
      <c r="U193" s="230"/>
      <c r="V193" s="230"/>
      <c r="W193" s="230"/>
      <c r="X193" s="230"/>
      <c r="Y193" s="230"/>
      <c r="Z193" s="230"/>
      <c r="AA193" s="230"/>
      <c r="AB193" s="230"/>
      <c r="AC193" s="230"/>
      <c r="AD193" s="230"/>
      <c r="AE193" s="230"/>
      <c r="AF193" s="230"/>
      <c r="AG193" s="230"/>
      <c r="AH193" s="230"/>
      <c r="AI193" s="230"/>
      <c r="AJ193" s="230"/>
      <c r="AK193" s="230"/>
      <c r="AL193" s="230"/>
      <c r="AM193" s="231"/>
    </row>
    <row r="194" spans="2:39" ht="15" customHeight="1">
      <c r="B194" s="237"/>
      <c r="C194" s="238"/>
      <c r="D194" s="238"/>
      <c r="E194" s="238"/>
      <c r="F194" s="238"/>
      <c r="G194" s="238"/>
      <c r="H194" s="238"/>
      <c r="I194" s="238"/>
      <c r="J194" s="238"/>
      <c r="K194" s="238"/>
      <c r="L194" s="238"/>
      <c r="M194" s="238"/>
      <c r="N194" s="238"/>
      <c r="O194" s="238"/>
      <c r="P194" s="238"/>
      <c r="Q194" s="238"/>
      <c r="R194" s="238"/>
      <c r="S194" s="238"/>
      <c r="T194" s="238"/>
      <c r="U194" s="238"/>
      <c r="V194" s="238"/>
      <c r="W194" s="238"/>
      <c r="X194" s="238"/>
      <c r="Y194" s="238"/>
      <c r="Z194" s="238"/>
      <c r="AA194" s="238"/>
      <c r="AB194" s="238"/>
      <c r="AC194" s="238"/>
      <c r="AD194" s="238"/>
      <c r="AE194" s="238"/>
      <c r="AF194" s="238"/>
      <c r="AG194" s="238"/>
      <c r="AH194" s="238"/>
      <c r="AI194" s="238"/>
      <c r="AJ194" s="238"/>
      <c r="AK194" s="238"/>
      <c r="AL194" s="238"/>
      <c r="AM194" s="239"/>
    </row>
    <row r="195" spans="2:39" ht="15" customHeight="1">
      <c r="B195" s="50"/>
      <c r="C195" s="50"/>
      <c r="D195" s="50"/>
      <c r="E195" s="50"/>
      <c r="F195" s="50"/>
      <c r="G195" s="50"/>
      <c r="H195" s="50"/>
      <c r="I195" s="50"/>
      <c r="J195" s="50"/>
      <c r="K195" s="50"/>
      <c r="L195" s="50"/>
      <c r="M195" s="50"/>
      <c r="N195" s="50"/>
      <c r="O195" s="50"/>
      <c r="P195" s="50"/>
      <c r="Q195" s="50"/>
      <c r="R195" s="50"/>
      <c r="S195" s="50"/>
      <c r="T195" s="50"/>
      <c r="U195" s="50"/>
      <c r="V195" s="50"/>
      <c r="W195" s="50"/>
      <c r="X195" s="50"/>
      <c r="Y195" s="50"/>
      <c r="Z195" s="50"/>
      <c r="AA195" s="50"/>
      <c r="AB195" s="50"/>
      <c r="AC195" s="50"/>
      <c r="AD195" s="50"/>
      <c r="AE195" s="50"/>
      <c r="AF195" s="50"/>
      <c r="AG195" s="50"/>
      <c r="AH195" s="50"/>
      <c r="AI195" s="50"/>
      <c r="AJ195" s="50"/>
      <c r="AK195" s="50"/>
      <c r="AL195" s="50"/>
      <c r="AM195" s="50"/>
    </row>
    <row r="196" spans="2:39" ht="15" customHeight="1">
      <c r="B196" s="64"/>
      <c r="C196" s="50"/>
      <c r="D196" s="50"/>
      <c r="E196" s="50"/>
      <c r="F196" s="50"/>
      <c r="G196" s="50"/>
      <c r="H196" s="50"/>
      <c r="I196" s="50"/>
      <c r="J196" s="50"/>
      <c r="K196" s="50"/>
      <c r="L196" s="50"/>
      <c r="M196" s="50"/>
      <c r="N196" s="50"/>
      <c r="O196" s="50"/>
      <c r="P196" s="50"/>
      <c r="Q196" s="50"/>
      <c r="R196" s="65" t="s">
        <v>2131</v>
      </c>
      <c r="S196" s="243"/>
      <c r="T196" s="235"/>
      <c r="U196" s="235"/>
      <c r="V196" s="235"/>
      <c r="W196" s="235"/>
      <c r="X196" s="235"/>
      <c r="Y196" s="235"/>
      <c r="Z196" s="235"/>
      <c r="AA196" s="235"/>
      <c r="AB196" s="235"/>
      <c r="AC196" s="235"/>
      <c r="AD196" s="235"/>
      <c r="AE196" s="235"/>
      <c r="AF196" s="235"/>
      <c r="AG196" s="235"/>
      <c r="AH196" s="235"/>
      <c r="AI196" s="235"/>
      <c r="AJ196" s="235"/>
      <c r="AK196" s="235"/>
      <c r="AL196" s="50"/>
      <c r="AM196" s="50"/>
    </row>
    <row r="197" spans="2:39" ht="15" customHeight="1">
      <c r="B197" s="50"/>
      <c r="C197" s="50"/>
      <c r="D197" s="50"/>
      <c r="E197" s="50"/>
      <c r="F197" s="50"/>
      <c r="G197" s="50"/>
      <c r="H197" s="50"/>
      <c r="I197" s="50"/>
      <c r="J197" s="50"/>
      <c r="K197" s="50"/>
      <c r="L197" s="50"/>
      <c r="M197" s="50"/>
      <c r="N197" s="50"/>
      <c r="O197" s="50"/>
      <c r="P197" s="50"/>
      <c r="Q197" s="50"/>
      <c r="R197" s="50"/>
      <c r="S197" s="50"/>
      <c r="T197" s="50"/>
      <c r="U197" s="50"/>
      <c r="V197" s="50"/>
      <c r="W197" s="50"/>
      <c r="X197" s="50"/>
      <c r="Y197" s="50"/>
      <c r="Z197" s="50"/>
      <c r="AA197" s="50"/>
      <c r="AB197" s="50"/>
      <c r="AC197" s="50"/>
      <c r="AD197" s="50"/>
      <c r="AE197" s="50"/>
      <c r="AF197" s="50"/>
      <c r="AG197" s="50"/>
      <c r="AH197" s="50"/>
      <c r="AI197" s="50"/>
      <c r="AJ197" s="50"/>
      <c r="AK197" s="50"/>
      <c r="AL197" s="50"/>
      <c r="AM197" s="50"/>
    </row>
    <row r="198" spans="2:39" ht="15" customHeight="1">
      <c r="B198" s="232"/>
      <c r="C198" s="233"/>
      <c r="D198" s="233"/>
      <c r="E198" s="233"/>
      <c r="F198" s="233"/>
      <c r="G198" s="233"/>
      <c r="H198" s="233"/>
      <c r="I198" s="233"/>
      <c r="J198" s="233"/>
      <c r="K198" s="233"/>
      <c r="L198" s="233"/>
      <c r="M198" s="233"/>
      <c r="N198" s="233"/>
      <c r="O198" s="233"/>
      <c r="P198" s="50"/>
      <c r="Q198" s="50"/>
      <c r="R198" s="50"/>
      <c r="S198" s="50"/>
      <c r="T198" s="50"/>
      <c r="U198" s="50"/>
      <c r="V198" s="50"/>
      <c r="W198" s="50"/>
      <c r="X198" s="50"/>
      <c r="Y198" s="50"/>
      <c r="Z198" s="232"/>
      <c r="AA198" s="233"/>
      <c r="AB198" s="233"/>
      <c r="AC198" s="233"/>
      <c r="AD198" s="233"/>
      <c r="AE198" s="233"/>
      <c r="AF198" s="233"/>
      <c r="AG198" s="233"/>
      <c r="AH198" s="233"/>
      <c r="AI198" s="233"/>
      <c r="AJ198" s="233"/>
      <c r="AK198" s="233"/>
      <c r="AL198" s="233"/>
      <c r="AM198" s="233"/>
    </row>
    <row r="199" spans="2:39" ht="15" customHeight="1">
      <c r="B199" s="234" t="s">
        <v>2132</v>
      </c>
      <c r="C199" s="235"/>
      <c r="D199" s="235"/>
      <c r="E199" s="235"/>
      <c r="F199" s="235"/>
      <c r="G199" s="235"/>
      <c r="H199" s="235"/>
      <c r="I199" s="235"/>
      <c r="J199" s="235"/>
      <c r="K199" s="235"/>
      <c r="L199" s="235"/>
      <c r="M199" s="235"/>
      <c r="N199" s="235"/>
      <c r="O199" s="235"/>
      <c r="P199" s="50"/>
      <c r="Q199" s="50"/>
      <c r="R199" s="50"/>
      <c r="S199" s="50"/>
      <c r="T199" s="50"/>
      <c r="U199" s="50"/>
      <c r="V199" s="50"/>
      <c r="W199" s="50"/>
      <c r="X199" s="50"/>
      <c r="Y199" s="50"/>
      <c r="Z199" s="234" t="s">
        <v>2133</v>
      </c>
      <c r="AA199" s="235"/>
      <c r="AB199" s="235"/>
      <c r="AC199" s="235"/>
      <c r="AD199" s="235"/>
      <c r="AE199" s="235"/>
      <c r="AF199" s="235"/>
      <c r="AG199" s="235"/>
      <c r="AH199" s="235"/>
      <c r="AI199" s="235"/>
      <c r="AJ199" s="235"/>
      <c r="AK199" s="235"/>
      <c r="AL199" s="235"/>
      <c r="AM199" s="235"/>
    </row>
    <row r="200" spans="2:39" ht="15" customHeight="1">
      <c r="B200" s="234"/>
      <c r="C200" s="235"/>
      <c r="D200" s="235"/>
      <c r="E200" s="235"/>
      <c r="F200" s="235"/>
      <c r="G200" s="235"/>
      <c r="H200" s="235"/>
      <c r="I200" s="235"/>
      <c r="J200" s="235"/>
      <c r="K200" s="235"/>
      <c r="L200" s="235"/>
      <c r="M200" s="235"/>
      <c r="N200" s="235"/>
      <c r="O200" s="235"/>
      <c r="P200" s="50"/>
      <c r="Q200" s="50"/>
      <c r="R200" s="50"/>
      <c r="S200" s="50"/>
      <c r="T200" s="50"/>
      <c r="U200" s="50"/>
      <c r="V200" s="50"/>
      <c r="W200" s="50"/>
      <c r="X200" s="50"/>
      <c r="Y200" s="50"/>
      <c r="Z200" s="234" t="s">
        <v>2134</v>
      </c>
      <c r="AA200" s="235"/>
      <c r="AB200" s="235"/>
      <c r="AC200" s="235"/>
      <c r="AD200" s="235"/>
      <c r="AE200" s="235"/>
      <c r="AF200" s="235"/>
      <c r="AG200" s="235"/>
      <c r="AH200" s="235"/>
      <c r="AI200" s="235"/>
      <c r="AJ200" s="235"/>
      <c r="AK200" s="235"/>
      <c r="AL200" s="235"/>
      <c r="AM200" s="235"/>
    </row>
  </sheetData>
  <mergeCells count="355">
    <mergeCell ref="K2:AM2"/>
    <mergeCell ref="K3:AM3"/>
    <mergeCell ref="B5:E5"/>
    <mergeCell ref="F5:AG5"/>
    <mergeCell ref="AH5:AM5"/>
    <mergeCell ref="B6:E7"/>
    <mergeCell ref="F6:AM7"/>
    <mergeCell ref="B8:H8"/>
    <mergeCell ref="I8:K8"/>
    <mergeCell ref="L8:Q8"/>
    <mergeCell ref="R8:W8"/>
    <mergeCell ref="X8:AM8"/>
    <mergeCell ref="B11:H11"/>
    <mergeCell ref="I11:O11"/>
    <mergeCell ref="P11:AA11"/>
    <mergeCell ref="AB11:AG11"/>
    <mergeCell ref="AH11:AM11"/>
    <mergeCell ref="B13:AM13"/>
    <mergeCell ref="B14:K14"/>
    <mergeCell ref="B9:H9"/>
    <mergeCell ref="I9:K9"/>
    <mergeCell ref="X9:AM9"/>
    <mergeCell ref="L9:Q9"/>
    <mergeCell ref="R9:W9"/>
    <mergeCell ref="B10:H10"/>
    <mergeCell ref="I10:O10"/>
    <mergeCell ref="P10:AA10"/>
    <mergeCell ref="AB10:AG10"/>
    <mergeCell ref="AH10:AM10"/>
    <mergeCell ref="B15:D15"/>
    <mergeCell ref="E15:K15"/>
    <mergeCell ref="L15:U15"/>
    <mergeCell ref="V15:Z15"/>
    <mergeCell ref="AA15:AF15"/>
    <mergeCell ref="AG15:AM15"/>
    <mergeCell ref="B16:D16"/>
    <mergeCell ref="AG16:AM16"/>
    <mergeCell ref="L14:Z14"/>
    <mergeCell ref="AA14:AM14"/>
    <mergeCell ref="E20:AI21"/>
    <mergeCell ref="AJ20:AM21"/>
    <mergeCell ref="E16:K16"/>
    <mergeCell ref="L16:U16"/>
    <mergeCell ref="B17:Z17"/>
    <mergeCell ref="B18:Z18"/>
    <mergeCell ref="B19:AI19"/>
    <mergeCell ref="AJ19:AM19"/>
    <mergeCell ref="B20:D21"/>
    <mergeCell ref="V16:Z16"/>
    <mergeCell ref="AA16:AF16"/>
    <mergeCell ref="AA17:AM17"/>
    <mergeCell ref="AA18:AM18"/>
    <mergeCell ref="B22:AM22"/>
    <mergeCell ref="B23:W23"/>
    <mergeCell ref="X23:AM23"/>
    <mergeCell ref="I24:N24"/>
    <mergeCell ref="O24:W24"/>
    <mergeCell ref="X24:AE24"/>
    <mergeCell ref="AF24:AM24"/>
    <mergeCell ref="B24:H24"/>
    <mergeCell ref="B25:H25"/>
    <mergeCell ref="I25:N25"/>
    <mergeCell ref="O25:W25"/>
    <mergeCell ref="X25:AE25"/>
    <mergeCell ref="AF25:AM25"/>
    <mergeCell ref="B27:AM27"/>
    <mergeCell ref="B28:AM28"/>
    <mergeCell ref="B39:AM39"/>
    <mergeCell ref="C40:AM40"/>
    <mergeCell ref="C41:AM41"/>
    <mergeCell ref="C42:AM42"/>
    <mergeCell ref="C43:AM43"/>
    <mergeCell ref="C44:AM44"/>
    <mergeCell ref="C45:AM45"/>
    <mergeCell ref="C46:AM46"/>
    <mergeCell ref="C47:AM47"/>
    <mergeCell ref="C48:AM48"/>
    <mergeCell ref="C49:AM49"/>
    <mergeCell ref="C50:AM50"/>
    <mergeCell ref="C51:AM51"/>
    <mergeCell ref="C52:AM52"/>
    <mergeCell ref="C53:AM53"/>
    <mergeCell ref="C54:AM54"/>
    <mergeCell ref="C55:AM55"/>
    <mergeCell ref="C56:AM56"/>
    <mergeCell ref="C57:AM57"/>
    <mergeCell ref="C58:AM58"/>
    <mergeCell ref="W81:AA81"/>
    <mergeCell ref="W82:AA82"/>
    <mergeCell ref="H80:K83"/>
    <mergeCell ref="L80:T83"/>
    <mergeCell ref="U80:V83"/>
    <mergeCell ref="W80:AA80"/>
    <mergeCell ref="AB80:AC83"/>
    <mergeCell ref="AD80:AM83"/>
    <mergeCell ref="W83:AA83"/>
    <mergeCell ref="C59:AM59"/>
    <mergeCell ref="C60:AM60"/>
    <mergeCell ref="C61:AM61"/>
    <mergeCell ref="C62:AM62"/>
    <mergeCell ref="C63:AM63"/>
    <mergeCell ref="C64:AM64"/>
    <mergeCell ref="C65:AM65"/>
    <mergeCell ref="U73:V73"/>
    <mergeCell ref="W73:AA73"/>
    <mergeCell ref="AB73:AC73"/>
    <mergeCell ref="AD73:AM73"/>
    <mergeCell ref="AD74:AM76"/>
    <mergeCell ref="AD77:AM79"/>
    <mergeCell ref="C66:AM66"/>
    <mergeCell ref="C67:AM67"/>
    <mergeCell ref="C68:AM68"/>
    <mergeCell ref="C69:AM69"/>
    <mergeCell ref="C70:AM70"/>
    <mergeCell ref="B72:AM72"/>
    <mergeCell ref="B73:G73"/>
    <mergeCell ref="H73:K73"/>
    <mergeCell ref="L73:T73"/>
    <mergeCell ref="H74:K76"/>
    <mergeCell ref="L74:T76"/>
    <mergeCell ref="U74:V76"/>
    <mergeCell ref="W74:AA76"/>
    <mergeCell ref="AB74:AC76"/>
    <mergeCell ref="B74:G76"/>
    <mergeCell ref="B77:G79"/>
    <mergeCell ref="H77:K79"/>
    <mergeCell ref="L77:T79"/>
    <mergeCell ref="U77:V79"/>
    <mergeCell ref="W77:AA79"/>
    <mergeCell ref="AB77:AC79"/>
    <mergeCell ref="AD99:AM101"/>
    <mergeCell ref="W108:AA108"/>
    <mergeCell ref="W109:AA109"/>
    <mergeCell ref="X98:AA98"/>
    <mergeCell ref="W99:AA101"/>
    <mergeCell ref="AB99:AC101"/>
    <mergeCell ref="W102:AA104"/>
    <mergeCell ref="AB102:AC104"/>
    <mergeCell ref="W105:AA105"/>
    <mergeCell ref="AB105:AC110"/>
    <mergeCell ref="W110:AA110"/>
    <mergeCell ref="AD102:AM104"/>
    <mergeCell ref="AD105:AM110"/>
    <mergeCell ref="W106:AA106"/>
    <mergeCell ref="W107:AA107"/>
    <mergeCell ref="AD88:AM91"/>
    <mergeCell ref="AD92:AM95"/>
    <mergeCell ref="AD96:AM98"/>
    <mergeCell ref="AB97:AC97"/>
    <mergeCell ref="AB98:AC98"/>
    <mergeCell ref="W84:AA84"/>
    <mergeCell ref="W85:AA85"/>
    <mergeCell ref="W89:AA89"/>
    <mergeCell ref="W90:AA90"/>
    <mergeCell ref="W92:AA95"/>
    <mergeCell ref="AB92:AC95"/>
    <mergeCell ref="X96:AA96"/>
    <mergeCell ref="AB96:AC96"/>
    <mergeCell ref="X97:AA97"/>
    <mergeCell ref="AB88:AC91"/>
    <mergeCell ref="W88:AA88"/>
    <mergeCell ref="W91:AA91"/>
    <mergeCell ref="B80:G83"/>
    <mergeCell ref="B84:G87"/>
    <mergeCell ref="H84:K87"/>
    <mergeCell ref="L84:T87"/>
    <mergeCell ref="U84:V87"/>
    <mergeCell ref="AB84:AC87"/>
    <mergeCell ref="AD84:AM87"/>
    <mergeCell ref="W86:AA86"/>
    <mergeCell ref="W87:AA87"/>
    <mergeCell ref="U99:V101"/>
    <mergeCell ref="U102:V104"/>
    <mergeCell ref="U105:V110"/>
    <mergeCell ref="B88:G91"/>
    <mergeCell ref="B92:G95"/>
    <mergeCell ref="H92:K95"/>
    <mergeCell ref="L92:T95"/>
    <mergeCell ref="B96:G98"/>
    <mergeCell ref="H96:K98"/>
    <mergeCell ref="L96:T98"/>
    <mergeCell ref="B99:G104"/>
    <mergeCell ref="H99:K104"/>
    <mergeCell ref="L99:T101"/>
    <mergeCell ref="L102:T104"/>
    <mergeCell ref="B105:G110"/>
    <mergeCell ref="H105:K110"/>
    <mergeCell ref="L105:T110"/>
    <mergeCell ref="H88:K91"/>
    <mergeCell ref="L88:T91"/>
    <mergeCell ref="U88:V91"/>
    <mergeCell ref="U92:V95"/>
    <mergeCell ref="U96:V96"/>
    <mergeCell ref="U97:V97"/>
    <mergeCell ref="U98:V98"/>
    <mergeCell ref="H111:K114"/>
    <mergeCell ref="L111:T114"/>
    <mergeCell ref="U111:V114"/>
    <mergeCell ref="W111:AA111"/>
    <mergeCell ref="AB111:AC114"/>
    <mergeCell ref="AD111:AM114"/>
    <mergeCell ref="W114:AA114"/>
    <mergeCell ref="B111:G114"/>
    <mergeCell ref="B115:G118"/>
    <mergeCell ref="H115:K118"/>
    <mergeCell ref="L115:T118"/>
    <mergeCell ref="W112:AA112"/>
    <mergeCell ref="W113:AA113"/>
    <mergeCell ref="W115:AA118"/>
    <mergeCell ref="AB115:AC118"/>
    <mergeCell ref="AD115:AM118"/>
    <mergeCell ref="B119:G121"/>
    <mergeCell ref="H119:K121"/>
    <mergeCell ref="L119:T121"/>
    <mergeCell ref="L122:T124"/>
    <mergeCell ref="L125:T127"/>
    <mergeCell ref="L128:T130"/>
    <mergeCell ref="L131:T133"/>
    <mergeCell ref="L134:T136"/>
    <mergeCell ref="L137:T139"/>
    <mergeCell ref="U137:V139"/>
    <mergeCell ref="AB137:AC139"/>
    <mergeCell ref="AB140:AC143"/>
    <mergeCell ref="AB144:AC147"/>
    <mergeCell ref="AB148:AC151"/>
    <mergeCell ref="B122:G136"/>
    <mergeCell ref="H122:K136"/>
    <mergeCell ref="B137:G139"/>
    <mergeCell ref="H137:K139"/>
    <mergeCell ref="B140:G143"/>
    <mergeCell ref="H140:K143"/>
    <mergeCell ref="H144:K147"/>
    <mergeCell ref="W149:AA149"/>
    <mergeCell ref="W150:AA150"/>
    <mergeCell ref="W151:AA151"/>
    <mergeCell ref="B144:G147"/>
    <mergeCell ref="B148:G151"/>
    <mergeCell ref="H148:K151"/>
    <mergeCell ref="L148:T151"/>
    <mergeCell ref="U148:V151"/>
    <mergeCell ref="AB134:AC136"/>
    <mergeCell ref="L140:T143"/>
    <mergeCell ref="U140:V143"/>
    <mergeCell ref="W141:AA141"/>
    <mergeCell ref="L144:T147"/>
    <mergeCell ref="U144:V147"/>
    <mergeCell ref="W144:AA144"/>
    <mergeCell ref="W145:AA145"/>
    <mergeCell ref="AB152:AC154"/>
    <mergeCell ref="AD152:AM154"/>
    <mergeCell ref="AC180:AD180"/>
    <mergeCell ref="AF180:AG180"/>
    <mergeCell ref="AD144:AM147"/>
    <mergeCell ref="AD148:AM151"/>
    <mergeCell ref="U152:V154"/>
    <mergeCell ref="Q180:R180"/>
    <mergeCell ref="W180:X180"/>
    <mergeCell ref="W137:AA139"/>
    <mergeCell ref="W140:AA140"/>
    <mergeCell ref="W146:AA146"/>
    <mergeCell ref="W147:AA147"/>
    <mergeCell ref="AB155:AC157"/>
    <mergeCell ref="W148:AA148"/>
    <mergeCell ref="W134:AA136"/>
    <mergeCell ref="W142:AA142"/>
    <mergeCell ref="W143:AA143"/>
    <mergeCell ref="AD122:AM124"/>
    <mergeCell ref="AD125:AM127"/>
    <mergeCell ref="AD128:AM130"/>
    <mergeCell ref="AD131:AM133"/>
    <mergeCell ref="AD134:AM136"/>
    <mergeCell ref="AD137:AM139"/>
    <mergeCell ref="AD140:AM143"/>
    <mergeCell ref="AD155:AM157"/>
    <mergeCell ref="AB119:AC119"/>
    <mergeCell ref="AD119:AM121"/>
    <mergeCell ref="AB120:AC120"/>
    <mergeCell ref="AB121:AC121"/>
    <mergeCell ref="U131:V133"/>
    <mergeCell ref="U134:V136"/>
    <mergeCell ref="U115:V118"/>
    <mergeCell ref="U119:V119"/>
    <mergeCell ref="U120:V120"/>
    <mergeCell ref="U121:V121"/>
    <mergeCell ref="U122:V124"/>
    <mergeCell ref="U125:V127"/>
    <mergeCell ref="U128:V130"/>
    <mergeCell ref="X119:AA119"/>
    <mergeCell ref="X120:AA120"/>
    <mergeCell ref="W122:AA124"/>
    <mergeCell ref="AB122:AC124"/>
    <mergeCell ref="W125:AA127"/>
    <mergeCell ref="AB125:AC127"/>
    <mergeCell ref="AB128:AC130"/>
    <mergeCell ref="W128:AA130"/>
    <mergeCell ref="W131:AA133"/>
    <mergeCell ref="AB131:AC133"/>
    <mergeCell ref="X121:AA121"/>
    <mergeCell ref="B152:G154"/>
    <mergeCell ref="H152:K154"/>
    <mergeCell ref="B155:G157"/>
    <mergeCell ref="H155:K157"/>
    <mergeCell ref="L155:T157"/>
    <mergeCell ref="U155:V157"/>
    <mergeCell ref="W155:AA157"/>
    <mergeCell ref="L152:T154"/>
    <mergeCell ref="W152:AA154"/>
    <mergeCell ref="V183:AA183"/>
    <mergeCell ref="AH184:AM184"/>
    <mergeCell ref="B158:G160"/>
    <mergeCell ref="H158:K160"/>
    <mergeCell ref="L158:T160"/>
    <mergeCell ref="U158:V160"/>
    <mergeCell ref="W158:AA160"/>
    <mergeCell ref="AB158:AC160"/>
    <mergeCell ref="AD158:AM160"/>
    <mergeCell ref="V184:AA184"/>
    <mergeCell ref="AB184:AG184"/>
    <mergeCell ref="AI180:AJ180"/>
    <mergeCell ref="AL180:AM180"/>
    <mergeCell ref="T180:U180"/>
    <mergeCell ref="T181:U181"/>
    <mergeCell ref="Z180:AA180"/>
    <mergeCell ref="Z181:AA181"/>
    <mergeCell ref="AC181:AD181"/>
    <mergeCell ref="AF181:AG181"/>
    <mergeCell ref="AI181:AJ181"/>
    <mergeCell ref="AL181:AM181"/>
    <mergeCell ref="B178:AM178"/>
    <mergeCell ref="B179:AM179"/>
    <mergeCell ref="B180:O181"/>
    <mergeCell ref="Q181:R181"/>
    <mergeCell ref="W181:X181"/>
    <mergeCell ref="AB183:AG183"/>
    <mergeCell ref="AH183:AM183"/>
    <mergeCell ref="B198:O198"/>
    <mergeCell ref="Z198:AM198"/>
    <mergeCell ref="B199:O199"/>
    <mergeCell ref="Z199:AM199"/>
    <mergeCell ref="B200:O200"/>
    <mergeCell ref="Z200:AM200"/>
    <mergeCell ref="B183:U184"/>
    <mergeCell ref="B185:AA186"/>
    <mergeCell ref="B187:AM188"/>
    <mergeCell ref="B189:AM190"/>
    <mergeCell ref="B191:AM192"/>
    <mergeCell ref="B193:AM194"/>
    <mergeCell ref="S196:AK196"/>
    <mergeCell ref="AB185:AM185"/>
    <mergeCell ref="AB186:AM186"/>
    <mergeCell ref="B182:AA182"/>
    <mergeCell ref="AC182:AD182"/>
    <mergeCell ref="AF182:AG182"/>
    <mergeCell ref="AI182:AJ182"/>
    <mergeCell ref="AL182:AM182"/>
  </mergeCells>
  <conditionalFormatting sqref="B25">
    <cfRule type="cellIs" dxfId="271" priority="1" operator="lessThanOrEqual">
      <formula>0</formula>
    </cfRule>
  </conditionalFormatting>
  <conditionalFormatting sqref="B187">
    <cfRule type="cellIs" dxfId="270" priority="2" operator="equal">
      <formula>0</formula>
    </cfRule>
  </conditionalFormatting>
  <conditionalFormatting sqref="B189">
    <cfRule type="cellIs" dxfId="269" priority="3" operator="equal">
      <formula>0</formula>
    </cfRule>
  </conditionalFormatting>
  <conditionalFormatting sqref="B191">
    <cfRule type="cellIs" dxfId="268" priority="4" operator="equal">
      <formula>0</formula>
    </cfRule>
  </conditionalFormatting>
  <conditionalFormatting sqref="B193">
    <cfRule type="cellIs" dxfId="267" priority="5" operator="equal">
      <formula>0</formula>
    </cfRule>
  </conditionalFormatting>
  <conditionalFormatting sqref="B16:L16 AG16">
    <cfRule type="cellIs" dxfId="266" priority="6" operator="lessThanOrEqual">
      <formula>0</formula>
    </cfRule>
  </conditionalFormatting>
  <conditionalFormatting sqref="B200:O200">
    <cfRule type="containsBlanks" dxfId="265" priority="7">
      <formula>LEN(TRIM(B200))=0</formula>
    </cfRule>
  </conditionalFormatting>
  <conditionalFormatting sqref="B18:AM18">
    <cfRule type="cellIs" dxfId="264" priority="8" operator="lessThanOrEqual">
      <formula>0</formula>
    </cfRule>
  </conditionalFormatting>
  <conditionalFormatting sqref="E20">
    <cfRule type="cellIs" dxfId="263" priority="9" operator="lessThanOrEqual">
      <formula>0</formula>
    </cfRule>
  </conditionalFormatting>
  <conditionalFormatting sqref="I25">
    <cfRule type="cellIs" dxfId="262" priority="10" operator="lessThanOrEqual">
      <formula>0</formula>
    </cfRule>
  </conditionalFormatting>
  <conditionalFormatting sqref="O25">
    <cfRule type="cellIs" dxfId="261" priority="11" operator="lessThanOrEqual">
      <formula>0</formula>
    </cfRule>
  </conditionalFormatting>
  <conditionalFormatting sqref="S196">
    <cfRule type="cellIs" dxfId="260" priority="12" operator="equal">
      <formula>0</formula>
    </cfRule>
  </conditionalFormatting>
  <conditionalFormatting sqref="U74:V83">
    <cfRule type="containsBlanks" dxfId="259" priority="13">
      <formula>LEN(TRIM(U74))=0</formula>
    </cfRule>
  </conditionalFormatting>
  <conditionalFormatting sqref="U92:V95">
    <cfRule type="containsBlanks" dxfId="258" priority="14">
      <formula>LEN(TRIM(U92))=0</formula>
    </cfRule>
  </conditionalFormatting>
  <conditionalFormatting sqref="U99:V104">
    <cfRule type="containsBlanks" dxfId="257" priority="15">
      <formula>LEN(TRIM(U99))=0</formula>
    </cfRule>
  </conditionalFormatting>
  <conditionalFormatting sqref="U111:V118">
    <cfRule type="containsBlanks" dxfId="256" priority="16">
      <formula>LEN(TRIM(U111))=0</formula>
    </cfRule>
  </conditionalFormatting>
  <conditionalFormatting sqref="U122:V139">
    <cfRule type="containsBlanks" dxfId="255" priority="17">
      <formula>LEN(TRIM(U122))=0</formula>
    </cfRule>
  </conditionalFormatting>
  <conditionalFormatting sqref="U152:V160">
    <cfRule type="containsBlanks" dxfId="254" priority="18">
      <formula>LEN(TRIM(U152))=0</formula>
    </cfRule>
  </conditionalFormatting>
  <conditionalFormatting sqref="V16">
    <cfRule type="cellIs" dxfId="253" priority="19" operator="lessThanOrEqual">
      <formula>0</formula>
    </cfRule>
  </conditionalFormatting>
  <conditionalFormatting sqref="V184">
    <cfRule type="cellIs" dxfId="252" priority="20" operator="equal">
      <formula>0</formula>
    </cfRule>
  </conditionalFormatting>
  <conditionalFormatting sqref="W81:AA81">
    <cfRule type="containsBlanks" dxfId="251" priority="21">
      <formula>LEN(TRIM(W81))=0</formula>
    </cfRule>
  </conditionalFormatting>
  <conditionalFormatting sqref="W87:AA87">
    <cfRule type="containsBlanks" dxfId="250" priority="22">
      <formula>LEN(TRIM(W87))=0</formula>
    </cfRule>
  </conditionalFormatting>
  <conditionalFormatting sqref="W91:AA91">
    <cfRule type="containsBlanks" dxfId="249" priority="23">
      <formula>LEN(TRIM(W91))=0</formula>
    </cfRule>
  </conditionalFormatting>
  <conditionalFormatting sqref="W106:AA106">
    <cfRule type="containsBlanks" dxfId="248" priority="24">
      <formula>LEN(TRIM(W106))=0</formula>
    </cfRule>
  </conditionalFormatting>
  <conditionalFormatting sqref="W108:AA108 W110:AA110">
    <cfRule type="containsBlanks" dxfId="247" priority="25">
      <formula>LEN(TRIM(W108))=0</formula>
    </cfRule>
  </conditionalFormatting>
  <conditionalFormatting sqref="W112:AA112">
    <cfRule type="containsBlanks" dxfId="246" priority="26">
      <formula>LEN(TRIM(W112))=0</formula>
    </cfRule>
  </conditionalFormatting>
  <conditionalFormatting sqref="W114:AA114">
    <cfRule type="containsBlanks" dxfId="245" priority="27">
      <formula>LEN(TRIM(W114))=0</formula>
    </cfRule>
  </conditionalFormatting>
  <conditionalFormatting sqref="W149:AA149 W151:AA151">
    <cfRule type="containsBlanks" dxfId="244" priority="28">
      <formula>LEN(TRIM(W149))=0</formula>
    </cfRule>
  </conditionalFormatting>
  <conditionalFormatting sqref="W155:AA160">
    <cfRule type="containsBlanks" dxfId="243" priority="29">
      <formula>LEN(TRIM(W155))=0</formula>
    </cfRule>
  </conditionalFormatting>
  <conditionalFormatting sqref="X25">
    <cfRule type="cellIs" dxfId="242" priority="30" operator="lessThanOrEqual">
      <formula>0</formula>
    </cfRule>
  </conditionalFormatting>
  <conditionalFormatting sqref="Z200">
    <cfRule type="containsBlanks" dxfId="241" priority="31">
      <formula>LEN(TRIM(Z200))=0</formula>
    </cfRule>
  </conditionalFormatting>
  <conditionalFormatting sqref="AA16">
    <cfRule type="cellIs" dxfId="240" priority="32" operator="lessThanOrEqual">
      <formula>0</formula>
    </cfRule>
  </conditionalFormatting>
  <conditionalFormatting sqref="AB186">
    <cfRule type="cellIs" dxfId="239" priority="33" operator="equal">
      <formula>0</formula>
    </cfRule>
  </conditionalFormatting>
  <conditionalFormatting sqref="AD74:AM160">
    <cfRule type="containsBlanks" dxfId="238" priority="34">
      <formula>LEN(TRIM(AD74))=0</formula>
    </cfRule>
  </conditionalFormatting>
  <conditionalFormatting sqref="AF25">
    <cfRule type="cellIs" dxfId="237" priority="35" operator="lessThanOrEqual">
      <formula>0</formula>
    </cfRule>
  </conditionalFormatting>
  <conditionalFormatting sqref="AJ20">
    <cfRule type="cellIs" dxfId="236" priority="36" operator="lessThanOrEqual">
      <formula>0</formula>
    </cfRule>
  </conditionalFormatting>
  <dataValidations count="6">
    <dataValidation type="list" allowBlank="1" showInputMessage="1" showErrorMessage="1" prompt=" - " sqref="W106">
      <formula1>"Sostenible,Observación,Elevado,N/A"</formula1>
    </dataValidation>
    <dataValidation type="date" operator="greaterThanOrEqual" allowBlank="1" showInputMessage="1" showErrorMessage="1" prompt=" - " sqref="E16">
      <formula1>43101</formula1>
    </dataValidation>
    <dataValidation type="date" operator="greaterThanOrEqual" allowBlank="1" showInputMessage="1" showErrorMessage="1" prompt=" - " sqref="V16">
      <formula1>42736</formula1>
    </dataValidation>
    <dataValidation type="list" allowBlank="1" showInputMessage="1" showErrorMessage="1" prompt=" - " sqref="AJ20">
      <formula1>"2019,2020,2021,2022,2023,2024,2025"</formula1>
    </dataValidation>
    <dataValidation type="decimal" allowBlank="1" showInputMessage="1" showErrorMessage="1" prompt=" - " sqref="B16">
      <formula1>0</formula1>
      <formula2>9999</formula2>
    </dataValidation>
    <dataValidation type="decimal" operator="greaterThanOrEqual" allowBlank="1" showInputMessage="1" showErrorMessage="1" prompt=" - " sqref="AA16 AG16 X25 AF25 W81 W83 W85 W87 W89 W91 X96:X98 AB96:AB98 W108:W110 W112 W114 X119:X121 AB120:AB121 W141 W143 W145 W147 W149 W151 W155 W158 V184 AB184 AB186">
      <formula1>0</formula1>
    </dataValidation>
  </dataValidations>
  <pageMargins left="0.7" right="0.7" top="0.75" bottom="0.75" header="0" footer="0"/>
  <pageSetup orientation="landscape"/>
  <headerFooter>
    <oddFooter>&amp;R&amp;P de</oddFooter>
  </headerFooter>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B2:AD57"/>
  <sheetViews>
    <sheetView showGridLines="0" workbookViewId="0"/>
  </sheetViews>
  <sheetFormatPr baseColWidth="10" defaultColWidth="14.42578125" defaultRowHeight="15" customHeight="1"/>
  <cols>
    <col min="1" max="1" width="2.85546875" customWidth="1"/>
    <col min="2" max="30" width="5.5703125" customWidth="1"/>
  </cols>
  <sheetData>
    <row r="2" spans="2:30" ht="15" customHeight="1">
      <c r="B2" s="66"/>
      <c r="C2" s="66"/>
      <c r="D2" s="67"/>
      <c r="E2" s="67"/>
      <c r="F2" s="305" t="s">
        <v>2135</v>
      </c>
      <c r="G2" s="235"/>
      <c r="H2" s="235"/>
      <c r="I2" s="235"/>
      <c r="J2" s="235"/>
      <c r="K2" s="235"/>
      <c r="L2" s="235"/>
      <c r="M2" s="235"/>
      <c r="N2" s="235"/>
      <c r="O2" s="235"/>
      <c r="P2" s="235"/>
      <c r="Q2" s="235"/>
      <c r="R2" s="235"/>
      <c r="S2" s="235"/>
      <c r="T2" s="235"/>
      <c r="U2" s="306">
        <v>2024</v>
      </c>
      <c r="V2" s="235"/>
      <c r="W2" s="68"/>
      <c r="X2" s="68"/>
      <c r="Y2" s="67"/>
      <c r="Z2" s="68"/>
      <c r="AA2" s="68"/>
      <c r="AB2" s="68"/>
      <c r="AC2" s="66"/>
      <c r="AD2" s="66"/>
    </row>
    <row r="3" spans="2:30" ht="18.75" customHeight="1">
      <c r="B3" s="307" t="s">
        <v>2136</v>
      </c>
      <c r="C3" s="235"/>
      <c r="D3" s="235"/>
      <c r="E3" s="235"/>
      <c r="F3" s="235"/>
      <c r="G3" s="235"/>
      <c r="H3" s="235"/>
      <c r="I3" s="235"/>
      <c r="J3" s="235"/>
      <c r="K3" s="235"/>
      <c r="L3" s="235"/>
      <c r="M3" s="235"/>
      <c r="N3" s="235"/>
      <c r="O3" s="235"/>
      <c r="P3" s="235"/>
      <c r="Q3" s="235"/>
      <c r="R3" s="235"/>
      <c r="S3" s="235"/>
      <c r="T3" s="235"/>
      <c r="U3" s="235"/>
      <c r="V3" s="235"/>
      <c r="W3" s="235"/>
      <c r="X3" s="235"/>
      <c r="Y3" s="235"/>
      <c r="Z3" s="235"/>
      <c r="AA3" s="235"/>
      <c r="AB3" s="235"/>
      <c r="AC3" s="235"/>
      <c r="AD3" s="235"/>
    </row>
    <row r="4" spans="2:30" ht="15.75" customHeight="1">
      <c r="B4" s="68"/>
      <c r="C4" s="68"/>
      <c r="D4" s="68"/>
      <c r="E4" s="68"/>
      <c r="F4" s="68"/>
      <c r="G4" s="68"/>
      <c r="H4" s="68"/>
      <c r="I4" s="68"/>
      <c r="J4" s="68"/>
      <c r="K4" s="68"/>
      <c r="L4" s="68"/>
      <c r="M4" s="68"/>
      <c r="N4" s="68"/>
      <c r="O4" s="68"/>
      <c r="P4" s="68"/>
      <c r="Q4" s="68"/>
      <c r="R4" s="68"/>
      <c r="S4" s="68"/>
      <c r="T4" s="68"/>
      <c r="U4" s="68"/>
      <c r="V4" s="68"/>
      <c r="W4" s="68"/>
      <c r="X4" s="68"/>
      <c r="Y4" s="68"/>
      <c r="Z4" s="68"/>
      <c r="AA4" s="68"/>
      <c r="AB4" s="68"/>
      <c r="AC4" s="68"/>
      <c r="AD4" s="68"/>
    </row>
    <row r="5" spans="2:30" ht="15.75" customHeight="1">
      <c r="B5" s="308" t="s">
        <v>2002</v>
      </c>
      <c r="C5" s="246"/>
      <c r="D5" s="246"/>
      <c r="E5" s="246"/>
      <c r="F5" s="246"/>
      <c r="G5" s="246"/>
      <c r="H5" s="246"/>
      <c r="I5" s="246"/>
      <c r="J5" s="246"/>
      <c r="K5" s="246"/>
      <c r="L5" s="246"/>
      <c r="M5" s="246"/>
      <c r="N5" s="246"/>
      <c r="O5" s="246"/>
      <c r="P5" s="246"/>
      <c r="Q5" s="246"/>
      <c r="R5" s="246"/>
      <c r="S5" s="246"/>
      <c r="T5" s="246"/>
      <c r="U5" s="246"/>
      <c r="V5" s="246"/>
      <c r="W5" s="246"/>
      <c r="X5" s="246"/>
      <c r="Y5" s="228"/>
      <c r="Z5" s="308" t="str">
        <f>"Versión "&amp;U2&amp;".01"</f>
        <v>Versión 2024.01</v>
      </c>
      <c r="AA5" s="246"/>
      <c r="AB5" s="246"/>
      <c r="AC5" s="246"/>
      <c r="AD5" s="228"/>
    </row>
    <row r="6" spans="2:30" ht="15.75" customHeight="1">
      <c r="B6" s="302"/>
      <c r="C6" s="230"/>
      <c r="D6" s="230"/>
      <c r="E6" s="230"/>
      <c r="F6" s="230"/>
      <c r="G6" s="230"/>
      <c r="H6" s="230"/>
      <c r="I6" s="230"/>
      <c r="J6" s="230"/>
      <c r="K6" s="230"/>
      <c r="L6" s="230"/>
      <c r="M6" s="230"/>
      <c r="N6" s="230"/>
      <c r="O6" s="230"/>
      <c r="P6" s="230"/>
      <c r="Q6" s="230"/>
      <c r="R6" s="230"/>
      <c r="S6" s="230"/>
      <c r="T6" s="230"/>
      <c r="U6" s="230"/>
      <c r="V6" s="230"/>
      <c r="W6" s="230"/>
      <c r="X6" s="230"/>
      <c r="Y6" s="230"/>
      <c r="Z6" s="230"/>
      <c r="AA6" s="230"/>
      <c r="AB6" s="230"/>
      <c r="AC6" s="230"/>
      <c r="AD6" s="231"/>
    </row>
    <row r="7" spans="2:30" ht="15.75" customHeight="1">
      <c r="B7" s="241"/>
      <c r="C7" s="235"/>
      <c r="D7" s="235"/>
      <c r="E7" s="235"/>
      <c r="F7" s="235"/>
      <c r="G7" s="235"/>
      <c r="H7" s="235"/>
      <c r="I7" s="235"/>
      <c r="J7" s="235"/>
      <c r="K7" s="235"/>
      <c r="L7" s="235"/>
      <c r="M7" s="235"/>
      <c r="N7" s="235"/>
      <c r="O7" s="235"/>
      <c r="P7" s="235"/>
      <c r="Q7" s="235"/>
      <c r="R7" s="235"/>
      <c r="S7" s="235"/>
      <c r="T7" s="235"/>
      <c r="U7" s="235"/>
      <c r="V7" s="235"/>
      <c r="W7" s="235"/>
      <c r="X7" s="235"/>
      <c r="Y7" s="235"/>
      <c r="Z7" s="235"/>
      <c r="AA7" s="235"/>
      <c r="AB7" s="235"/>
      <c r="AC7" s="235"/>
      <c r="AD7" s="242"/>
    </row>
    <row r="8" spans="2:30" ht="15.75" customHeight="1">
      <c r="B8" s="237"/>
      <c r="C8" s="238"/>
      <c r="D8" s="238"/>
      <c r="E8" s="238"/>
      <c r="F8" s="238"/>
      <c r="G8" s="238"/>
      <c r="H8" s="238"/>
      <c r="I8" s="238"/>
      <c r="J8" s="238"/>
      <c r="K8" s="238"/>
      <c r="L8" s="238"/>
      <c r="M8" s="238"/>
      <c r="N8" s="238"/>
      <c r="O8" s="238"/>
      <c r="P8" s="238"/>
      <c r="Q8" s="238"/>
      <c r="R8" s="238"/>
      <c r="S8" s="238"/>
      <c r="T8" s="238"/>
      <c r="U8" s="238"/>
      <c r="V8" s="238"/>
      <c r="W8" s="238"/>
      <c r="X8" s="238"/>
      <c r="Y8" s="238"/>
      <c r="Z8" s="238"/>
      <c r="AA8" s="238"/>
      <c r="AB8" s="238"/>
      <c r="AC8" s="238"/>
      <c r="AD8" s="239"/>
    </row>
    <row r="9" spans="2:30" ht="15.75" customHeight="1">
      <c r="B9" s="303" t="s">
        <v>2137</v>
      </c>
      <c r="C9" s="246"/>
      <c r="D9" s="246"/>
      <c r="E9" s="246"/>
      <c r="F9" s="246"/>
      <c r="G9" s="246"/>
      <c r="H9" s="246"/>
      <c r="I9" s="246"/>
      <c r="J9" s="246"/>
      <c r="K9" s="246"/>
      <c r="L9" s="246"/>
      <c r="M9" s="246"/>
      <c r="N9" s="246"/>
      <c r="O9" s="246"/>
      <c r="P9" s="246"/>
      <c r="Q9" s="246"/>
      <c r="R9" s="246"/>
      <c r="S9" s="246"/>
      <c r="T9" s="246"/>
      <c r="U9" s="246"/>
      <c r="V9" s="246"/>
      <c r="W9" s="246"/>
      <c r="X9" s="246"/>
      <c r="Y9" s="246"/>
      <c r="Z9" s="246"/>
      <c r="AA9" s="246"/>
      <c r="AB9" s="246"/>
      <c r="AC9" s="246"/>
      <c r="AD9" s="228"/>
    </row>
    <row r="10" spans="2:30" ht="15.75" customHeight="1">
      <c r="B10" s="69" t="str">
        <f>IF(SUM('MIR-IG'!P2:X2)&gt;0,IF('MIR-IG'!A3&gt;0,"X",""),"")</f>
        <v/>
      </c>
      <c r="C10" s="70" t="s">
        <v>2138</v>
      </c>
      <c r="D10" s="71"/>
      <c r="E10" s="71"/>
      <c r="F10" s="71"/>
      <c r="G10" s="72"/>
      <c r="H10" s="71"/>
      <c r="I10" s="71"/>
      <c r="J10" s="71"/>
      <c r="K10" s="71"/>
      <c r="L10" s="71"/>
      <c r="M10" s="71"/>
      <c r="N10" s="71"/>
      <c r="O10" s="71"/>
      <c r="P10" s="69" t="str">
        <f>IF('CTG-FF'!M8&gt;0,"X","")</f>
        <v>X</v>
      </c>
      <c r="Q10" s="70" t="s">
        <v>2139</v>
      </c>
      <c r="R10" s="71"/>
      <c r="S10" s="71"/>
      <c r="T10" s="71"/>
      <c r="U10" s="71"/>
      <c r="V10" s="71"/>
      <c r="W10" s="71"/>
      <c r="X10" s="71"/>
      <c r="Y10" s="71"/>
      <c r="Z10" s="71"/>
      <c r="AA10" s="71"/>
      <c r="AB10" s="71"/>
      <c r="AC10" s="71"/>
      <c r="AD10" s="73"/>
    </row>
    <row r="11" spans="2:30" ht="15.75" customHeight="1">
      <c r="B11" s="69" t="str">
        <f>IF(('CRI-RYP'!D28+'CRI-RYP'!F28)&gt;0,IF('CRI-RYP'!F28&gt;0,"X",""),"")</f>
        <v/>
      </c>
      <c r="C11" s="70" t="s">
        <v>2140</v>
      </c>
      <c r="D11" s="71"/>
      <c r="E11" s="71"/>
      <c r="F11" s="71"/>
      <c r="G11" s="72"/>
      <c r="H11" s="71"/>
      <c r="I11" s="71"/>
      <c r="J11" s="71"/>
      <c r="K11" s="71"/>
      <c r="L11" s="71"/>
      <c r="M11" s="71"/>
      <c r="N11" s="71"/>
      <c r="O11" s="71"/>
      <c r="P11" s="69" t="str">
        <f>IF(CF!C146&gt;0,"X","")</f>
        <v/>
      </c>
      <c r="Q11" s="70" t="s">
        <v>2141</v>
      </c>
      <c r="R11" s="71"/>
      <c r="S11" s="71"/>
      <c r="T11" s="71"/>
      <c r="U11" s="71"/>
      <c r="V11" s="71"/>
      <c r="W11" s="71"/>
      <c r="X11" s="71"/>
      <c r="Y11" s="71"/>
      <c r="Z11" s="71"/>
      <c r="AA11" s="71"/>
      <c r="AB11" s="71"/>
      <c r="AC11" s="71"/>
      <c r="AD11" s="73"/>
    </row>
    <row r="12" spans="2:30" ht="15.75" customHeight="1">
      <c r="B12" s="69" t="str">
        <f>IF('CRI-DE'!F151&gt;0,"X","")</f>
        <v/>
      </c>
      <c r="C12" s="70" t="s">
        <v>2142</v>
      </c>
      <c r="D12" s="71"/>
      <c r="E12" s="71"/>
      <c r="F12" s="71"/>
      <c r="G12" s="72"/>
      <c r="H12" s="71"/>
      <c r="I12" s="71"/>
      <c r="J12" s="71"/>
      <c r="K12" s="71"/>
      <c r="L12" s="71"/>
      <c r="M12" s="71"/>
      <c r="N12" s="71"/>
      <c r="O12" s="71"/>
      <c r="P12" s="69" t="str">
        <f>IF(CA!D76&gt;0,"X","")</f>
        <v/>
      </c>
      <c r="Q12" s="70" t="s">
        <v>2143</v>
      </c>
      <c r="R12" s="71"/>
      <c r="S12" s="71"/>
      <c r="T12" s="71"/>
      <c r="U12" s="71"/>
      <c r="V12" s="71"/>
      <c r="W12" s="71"/>
      <c r="X12" s="71"/>
      <c r="Y12" s="71"/>
      <c r="Z12" s="71"/>
      <c r="AA12" s="71"/>
      <c r="AB12" s="71"/>
      <c r="AC12" s="71"/>
      <c r="AD12" s="73"/>
    </row>
    <row r="13" spans="2:30" ht="15.75" customHeight="1">
      <c r="B13" s="69" t="str">
        <f>IF(('COG-RYP'!D24+'COG-RYP'!F24)&gt;0,IF('COG-RYP'!F24&gt;0,"X",""),"")</f>
        <v/>
      </c>
      <c r="C13" s="70" t="s">
        <v>2144</v>
      </c>
      <c r="D13" s="71"/>
      <c r="E13" s="71"/>
      <c r="F13" s="71"/>
      <c r="G13" s="71"/>
      <c r="H13" s="71"/>
      <c r="I13" s="71"/>
      <c r="J13" s="71"/>
      <c r="K13" s="71"/>
      <c r="L13" s="71"/>
      <c r="M13" s="71"/>
      <c r="N13" s="71"/>
      <c r="O13" s="71"/>
      <c r="P13" s="69" t="str">
        <f>IF(SUM(EA!B48:F48)&gt;=2000,"X","")</f>
        <v/>
      </c>
      <c r="Q13" s="70" t="s">
        <v>2145</v>
      </c>
      <c r="R13" s="71"/>
      <c r="S13" s="71"/>
      <c r="T13" s="71"/>
      <c r="U13" s="71"/>
      <c r="V13" s="71"/>
      <c r="W13" s="71"/>
      <c r="X13" s="71"/>
      <c r="Y13" s="71"/>
      <c r="Z13" s="71"/>
      <c r="AA13" s="71"/>
      <c r="AB13" s="71"/>
      <c r="AC13" s="71"/>
      <c r="AD13" s="73"/>
    </row>
    <row r="14" spans="2:30" ht="15.75" customHeight="1">
      <c r="B14" s="69" t="str">
        <f>IF('COG-FF'!M429&gt;0,"X","")</f>
        <v>X</v>
      </c>
      <c r="C14" s="70" t="s">
        <v>2146</v>
      </c>
      <c r="D14" s="71"/>
      <c r="E14" s="71"/>
      <c r="F14" s="71"/>
      <c r="G14" s="71"/>
      <c r="H14" s="71"/>
      <c r="I14" s="71"/>
      <c r="J14" s="71"/>
      <c r="K14" s="71"/>
      <c r="L14" s="71"/>
      <c r="M14" s="71"/>
      <c r="N14" s="71"/>
      <c r="O14" s="71"/>
      <c r="P14" s="69" t="str">
        <f>IF(Plantilla!O429&gt;0,"X","")</f>
        <v>X</v>
      </c>
      <c r="Q14" s="70" t="s">
        <v>2147</v>
      </c>
      <c r="R14" s="71"/>
      <c r="S14" s="71"/>
      <c r="T14" s="71"/>
      <c r="U14" s="71"/>
      <c r="V14" s="71"/>
      <c r="W14" s="71"/>
      <c r="X14" s="71"/>
      <c r="Y14" s="71"/>
      <c r="Z14" s="71"/>
      <c r="AA14" s="71"/>
      <c r="AB14" s="71"/>
      <c r="AC14" s="71"/>
      <c r="AD14" s="73"/>
    </row>
    <row r="15" spans="2:30" ht="15.75" customHeight="1">
      <c r="B15" s="300" t="s">
        <v>2148</v>
      </c>
      <c r="C15" s="246"/>
      <c r="D15" s="246"/>
      <c r="E15" s="246"/>
      <c r="F15" s="246"/>
      <c r="G15" s="246"/>
      <c r="H15" s="246"/>
      <c r="I15" s="246"/>
      <c r="J15" s="246"/>
      <c r="K15" s="246"/>
      <c r="L15" s="246"/>
      <c r="M15" s="246"/>
      <c r="N15" s="246"/>
      <c r="O15" s="246"/>
      <c r="P15" s="246"/>
      <c r="Q15" s="246"/>
      <c r="R15" s="246"/>
      <c r="S15" s="246"/>
      <c r="T15" s="246"/>
      <c r="U15" s="246"/>
      <c r="V15" s="246"/>
      <c r="W15" s="246"/>
      <c r="X15" s="246"/>
      <c r="Y15" s="246"/>
      <c r="Z15" s="246"/>
      <c r="AA15" s="246"/>
      <c r="AB15" s="246"/>
      <c r="AC15" s="246"/>
      <c r="AD15" s="228"/>
    </row>
    <row r="16" spans="2:30" ht="15.75" customHeight="1">
      <c r="B16" s="304" t="str">
        <f>IF(SUM(C20:C29)&gt;0,"• No se elaboró el o los formato(s) de: ","")&amp;B20&amp;B21&amp;B22&amp;B23&amp;B24&amp;B25&amp;B26&amp;B27&amp;B28&amp;B29</f>
        <v xml:space="preserve">• No se elaboró el o los formato(s) de: Matriz de indicadores para resultados y/o Indicadores de gestión. Resultado y proyección de ingresos - LDF. Estimación de ingresos (Clasificación por rubro de ingresos de libre disposición y etiquetados). Resultado y proyección de egresos - LDF. Presupuesto de egresos (Clasificación funcional del gasto). Presupuesto de egresos (Clasificación administrativa). Informe sobre estudios actuariales - LDF. </v>
      </c>
      <c r="C16" s="230"/>
      <c r="D16" s="230"/>
      <c r="E16" s="230"/>
      <c r="F16" s="230"/>
      <c r="G16" s="230"/>
      <c r="H16" s="230"/>
      <c r="I16" s="230"/>
      <c r="J16" s="230"/>
      <c r="K16" s="230"/>
      <c r="L16" s="230"/>
      <c r="M16" s="230"/>
      <c r="N16" s="230"/>
      <c r="O16" s="230"/>
      <c r="P16" s="230"/>
      <c r="Q16" s="230"/>
      <c r="R16" s="230"/>
      <c r="S16" s="230"/>
      <c r="T16" s="230"/>
      <c r="U16" s="230"/>
      <c r="V16" s="230"/>
      <c r="W16" s="230"/>
      <c r="X16" s="230"/>
      <c r="Y16" s="230"/>
      <c r="Z16" s="230"/>
      <c r="AA16" s="230"/>
      <c r="AB16" s="230"/>
      <c r="AC16" s="230"/>
      <c r="AD16" s="231"/>
    </row>
    <row r="17" spans="2:30" ht="15.75" customHeight="1">
      <c r="B17" s="241"/>
      <c r="C17" s="235"/>
      <c r="D17" s="235"/>
      <c r="E17" s="235"/>
      <c r="F17" s="235"/>
      <c r="G17" s="235"/>
      <c r="H17" s="235"/>
      <c r="I17" s="235"/>
      <c r="J17" s="235"/>
      <c r="K17" s="235"/>
      <c r="L17" s="235"/>
      <c r="M17" s="235"/>
      <c r="N17" s="235"/>
      <c r="O17" s="235"/>
      <c r="P17" s="235"/>
      <c r="Q17" s="235"/>
      <c r="R17" s="235"/>
      <c r="S17" s="235"/>
      <c r="T17" s="235"/>
      <c r="U17" s="235"/>
      <c r="V17" s="235"/>
      <c r="W17" s="235"/>
      <c r="X17" s="235"/>
      <c r="Y17" s="235"/>
      <c r="Z17" s="235"/>
      <c r="AA17" s="235"/>
      <c r="AB17" s="235"/>
      <c r="AC17" s="235"/>
      <c r="AD17" s="242"/>
    </row>
    <row r="18" spans="2:30" ht="15.75" customHeight="1">
      <c r="B18" s="241"/>
      <c r="C18" s="235"/>
      <c r="D18" s="235"/>
      <c r="E18" s="235"/>
      <c r="F18" s="235"/>
      <c r="G18" s="235"/>
      <c r="H18" s="235"/>
      <c r="I18" s="235"/>
      <c r="J18" s="235"/>
      <c r="K18" s="235"/>
      <c r="L18" s="235"/>
      <c r="M18" s="235"/>
      <c r="N18" s="235"/>
      <c r="O18" s="235"/>
      <c r="P18" s="235"/>
      <c r="Q18" s="235"/>
      <c r="R18" s="235"/>
      <c r="S18" s="235"/>
      <c r="T18" s="235"/>
      <c r="U18" s="235"/>
      <c r="V18" s="235"/>
      <c r="W18" s="235"/>
      <c r="X18" s="235"/>
      <c r="Y18" s="235"/>
      <c r="Z18" s="235"/>
      <c r="AA18" s="235"/>
      <c r="AB18" s="235"/>
      <c r="AC18" s="235"/>
      <c r="AD18" s="242"/>
    </row>
    <row r="19" spans="2:30" ht="15.75" customHeight="1">
      <c r="B19" s="237"/>
      <c r="C19" s="238"/>
      <c r="D19" s="238"/>
      <c r="E19" s="238"/>
      <c r="F19" s="238"/>
      <c r="G19" s="238"/>
      <c r="H19" s="238"/>
      <c r="I19" s="238"/>
      <c r="J19" s="238"/>
      <c r="K19" s="238"/>
      <c r="L19" s="238"/>
      <c r="M19" s="238"/>
      <c r="N19" s="238"/>
      <c r="O19" s="238"/>
      <c r="P19" s="238"/>
      <c r="Q19" s="238"/>
      <c r="R19" s="238"/>
      <c r="S19" s="238"/>
      <c r="T19" s="238"/>
      <c r="U19" s="238"/>
      <c r="V19" s="238"/>
      <c r="W19" s="238"/>
      <c r="X19" s="238"/>
      <c r="Y19" s="238"/>
      <c r="Z19" s="238"/>
      <c r="AA19" s="238"/>
      <c r="AB19" s="238"/>
      <c r="AC19" s="238"/>
      <c r="AD19" s="239"/>
    </row>
    <row r="20" spans="2:30" ht="15.75" hidden="1" customHeight="1">
      <c r="B20" s="68" t="str">
        <f t="shared" ref="B20:B24" si="0">IF(B10="X","",C10)</f>
        <v xml:space="preserve">Matriz de indicadores para resultados y/o Indicadores de gestión. </v>
      </c>
      <c r="C20" s="68">
        <f t="shared" ref="C20:C24" si="1">IF(B10="X",0,1)</f>
        <v>1</v>
      </c>
      <c r="D20" s="74"/>
      <c r="E20" s="74"/>
      <c r="F20" s="74"/>
      <c r="G20" s="74"/>
      <c r="H20" s="74"/>
      <c r="I20" s="74"/>
      <c r="J20" s="74"/>
      <c r="K20" s="74"/>
      <c r="L20" s="74"/>
      <c r="M20" s="74"/>
      <c r="N20" s="74"/>
      <c r="O20" s="74"/>
      <c r="P20" s="74"/>
      <c r="Q20" s="74"/>
      <c r="R20" s="74"/>
      <c r="S20" s="74"/>
      <c r="T20" s="74"/>
      <c r="U20" s="74"/>
      <c r="V20" s="74"/>
      <c r="W20" s="74"/>
      <c r="X20" s="74"/>
      <c r="Y20" s="74"/>
      <c r="Z20" s="74"/>
      <c r="AA20" s="74"/>
      <c r="AB20" s="74"/>
      <c r="AC20" s="74"/>
      <c r="AD20" s="74"/>
    </row>
    <row r="21" spans="2:30" ht="15.75" hidden="1" customHeight="1">
      <c r="B21" s="68" t="str">
        <f t="shared" si="0"/>
        <v xml:space="preserve">Resultado y proyección de ingresos - LDF. </v>
      </c>
      <c r="C21" s="68">
        <f t="shared" si="1"/>
        <v>1</v>
      </c>
      <c r="D21" s="68" t="str">
        <f>IF(B16&gt;0,"",1)</f>
        <v/>
      </c>
      <c r="E21" s="68"/>
      <c r="F21" s="68"/>
      <c r="G21" s="68"/>
      <c r="H21" s="68"/>
      <c r="I21" s="68"/>
      <c r="J21" s="68"/>
      <c r="K21" s="68"/>
      <c r="L21" s="68"/>
      <c r="M21" s="68"/>
      <c r="N21" s="68"/>
      <c r="O21" s="68"/>
      <c r="P21" s="68"/>
      <c r="Q21" s="68"/>
      <c r="R21" s="68"/>
      <c r="S21" s="68"/>
      <c r="T21" s="68"/>
      <c r="U21" s="68"/>
      <c r="V21" s="68"/>
      <c r="W21" s="68"/>
      <c r="X21" s="68"/>
      <c r="Y21" s="68"/>
      <c r="Z21" s="68"/>
      <c r="AA21" s="68"/>
      <c r="AB21" s="68"/>
      <c r="AC21" s="68"/>
      <c r="AD21" s="68"/>
    </row>
    <row r="22" spans="2:30" ht="15.75" hidden="1" customHeight="1">
      <c r="B22" s="68" t="str">
        <f t="shared" si="0"/>
        <v xml:space="preserve">Estimación de ingresos (Clasificación por rubro de ingresos de libre disposición y etiquetados). </v>
      </c>
      <c r="C22" s="68">
        <f t="shared" si="1"/>
        <v>1</v>
      </c>
      <c r="D22" s="68"/>
      <c r="E22" s="68"/>
      <c r="F22" s="68"/>
      <c r="G22" s="68"/>
      <c r="H22" s="68"/>
      <c r="I22" s="68"/>
      <c r="J22" s="68"/>
      <c r="K22" s="68"/>
      <c r="L22" s="68"/>
      <c r="M22" s="68"/>
      <c r="N22" s="68"/>
      <c r="O22" s="68"/>
      <c r="P22" s="68"/>
      <c r="Q22" s="68"/>
      <c r="R22" s="68"/>
      <c r="S22" s="68"/>
      <c r="T22" s="68"/>
      <c r="U22" s="68"/>
      <c r="V22" s="68"/>
      <c r="W22" s="68"/>
      <c r="X22" s="68"/>
      <c r="Y22" s="68"/>
      <c r="Z22" s="68"/>
      <c r="AA22" s="68"/>
      <c r="AB22" s="68"/>
      <c r="AC22" s="68"/>
      <c r="AD22" s="68"/>
    </row>
    <row r="23" spans="2:30" ht="15.75" hidden="1" customHeight="1">
      <c r="B23" s="68" t="str">
        <f t="shared" si="0"/>
        <v xml:space="preserve">Resultado y proyección de egresos - LDF. </v>
      </c>
      <c r="C23" s="68">
        <f t="shared" si="1"/>
        <v>1</v>
      </c>
      <c r="D23" s="68"/>
      <c r="E23" s="68"/>
      <c r="F23" s="68"/>
      <c r="G23" s="68"/>
      <c r="H23" s="68"/>
      <c r="I23" s="68"/>
      <c r="J23" s="68"/>
      <c r="K23" s="68"/>
      <c r="L23" s="68"/>
      <c r="M23" s="68"/>
      <c r="N23" s="68"/>
      <c r="O23" s="68"/>
      <c r="P23" s="68"/>
      <c r="Q23" s="68"/>
      <c r="R23" s="68"/>
      <c r="S23" s="68"/>
      <c r="T23" s="68"/>
      <c r="U23" s="68"/>
      <c r="V23" s="68"/>
      <c r="W23" s="68"/>
      <c r="X23" s="68"/>
      <c r="Y23" s="68"/>
      <c r="Z23" s="68"/>
      <c r="AA23" s="68"/>
      <c r="AB23" s="68"/>
      <c r="AC23" s="68"/>
      <c r="AD23" s="68"/>
    </row>
    <row r="24" spans="2:30" ht="15.75" hidden="1" customHeight="1">
      <c r="B24" s="68" t="str">
        <f t="shared" si="0"/>
        <v/>
      </c>
      <c r="C24" s="68">
        <f t="shared" si="1"/>
        <v>0</v>
      </c>
      <c r="D24" s="68"/>
      <c r="E24" s="68"/>
      <c r="F24" s="68"/>
      <c r="G24" s="68"/>
      <c r="H24" s="68"/>
      <c r="I24" s="68"/>
      <c r="J24" s="68"/>
      <c r="K24" s="68"/>
      <c r="L24" s="68"/>
      <c r="M24" s="68"/>
      <c r="N24" s="68"/>
      <c r="O24" s="68"/>
      <c r="P24" s="68"/>
      <c r="Q24" s="68"/>
      <c r="R24" s="68"/>
      <c r="S24" s="68"/>
      <c r="T24" s="68"/>
      <c r="U24" s="68"/>
      <c r="V24" s="68"/>
      <c r="W24" s="68"/>
      <c r="X24" s="68"/>
      <c r="Y24" s="68"/>
      <c r="Z24" s="68"/>
      <c r="AA24" s="68"/>
      <c r="AB24" s="68"/>
      <c r="AC24" s="68"/>
      <c r="AD24" s="68"/>
    </row>
    <row r="25" spans="2:30" ht="15.75" hidden="1" customHeight="1">
      <c r="B25" s="68" t="str">
        <f t="shared" ref="B25:B29" si="2">IF(P10="X","",Q10)</f>
        <v/>
      </c>
      <c r="C25" s="68">
        <f t="shared" ref="C25:C29" si="3">IF(P10="X",0,1)</f>
        <v>0</v>
      </c>
      <c r="D25" s="68"/>
      <c r="E25" s="68"/>
      <c r="F25" s="68"/>
      <c r="G25" s="68"/>
      <c r="H25" s="68"/>
      <c r="I25" s="68"/>
      <c r="J25" s="68"/>
      <c r="K25" s="68"/>
      <c r="L25" s="68"/>
      <c r="M25" s="68"/>
      <c r="N25" s="68"/>
      <c r="O25" s="68"/>
      <c r="P25" s="68"/>
      <c r="Q25" s="68"/>
      <c r="R25" s="68"/>
      <c r="S25" s="68"/>
      <c r="T25" s="68"/>
      <c r="U25" s="68"/>
      <c r="V25" s="68"/>
      <c r="W25" s="68"/>
      <c r="X25" s="68"/>
      <c r="Y25" s="68"/>
      <c r="Z25" s="68"/>
      <c r="AA25" s="68"/>
      <c r="AB25" s="68"/>
      <c r="AC25" s="68"/>
      <c r="AD25" s="68"/>
    </row>
    <row r="26" spans="2:30" ht="15.75" hidden="1" customHeight="1">
      <c r="B26" s="68" t="str">
        <f t="shared" si="2"/>
        <v xml:space="preserve">Presupuesto de egresos (Clasificación funcional del gasto). </v>
      </c>
      <c r="C26" s="68">
        <f t="shared" si="3"/>
        <v>1</v>
      </c>
      <c r="D26" s="68"/>
      <c r="E26" s="68"/>
      <c r="F26" s="68"/>
      <c r="G26" s="68"/>
      <c r="H26" s="68"/>
      <c r="I26" s="68"/>
      <c r="J26" s="68"/>
      <c r="K26" s="68"/>
      <c r="L26" s="68"/>
      <c r="M26" s="68"/>
      <c r="N26" s="68"/>
      <c r="O26" s="68"/>
      <c r="P26" s="68"/>
      <c r="Q26" s="68"/>
      <c r="R26" s="68"/>
      <c r="S26" s="68"/>
      <c r="T26" s="68"/>
      <c r="U26" s="68"/>
      <c r="V26" s="68"/>
      <c r="W26" s="68"/>
      <c r="X26" s="68"/>
      <c r="Y26" s="68"/>
      <c r="Z26" s="68"/>
      <c r="AA26" s="68"/>
      <c r="AB26" s="68"/>
      <c r="AC26" s="68"/>
      <c r="AD26" s="68"/>
    </row>
    <row r="27" spans="2:30" ht="15.75" hidden="1" customHeight="1">
      <c r="B27" s="68" t="str">
        <f t="shared" si="2"/>
        <v xml:space="preserve">Presupuesto de egresos (Clasificación administrativa). </v>
      </c>
      <c r="C27" s="68">
        <f t="shared" si="3"/>
        <v>1</v>
      </c>
      <c r="D27" s="68"/>
      <c r="E27" s="68"/>
      <c r="F27" s="68"/>
      <c r="G27" s="68"/>
      <c r="H27" s="68"/>
      <c r="I27" s="68"/>
      <c r="J27" s="68"/>
      <c r="K27" s="68"/>
      <c r="L27" s="68"/>
      <c r="M27" s="68"/>
      <c r="N27" s="68"/>
      <c r="O27" s="68"/>
      <c r="P27" s="68"/>
      <c r="Q27" s="68"/>
      <c r="R27" s="68"/>
      <c r="S27" s="68"/>
      <c r="T27" s="68"/>
      <c r="U27" s="68"/>
      <c r="V27" s="68"/>
      <c r="W27" s="68"/>
      <c r="X27" s="68"/>
      <c r="Y27" s="68"/>
      <c r="Z27" s="68"/>
      <c r="AA27" s="68"/>
      <c r="AB27" s="68"/>
      <c r="AC27" s="68"/>
      <c r="AD27" s="68"/>
    </row>
    <row r="28" spans="2:30" ht="15.75" hidden="1" customHeight="1">
      <c r="B28" s="68" t="str">
        <f t="shared" si="2"/>
        <v xml:space="preserve">Informe sobre estudios actuariales - LDF. </v>
      </c>
      <c r="C28" s="68">
        <f t="shared" si="3"/>
        <v>1</v>
      </c>
      <c r="D28" s="68"/>
      <c r="E28" s="68"/>
      <c r="F28" s="68"/>
      <c r="G28" s="68"/>
      <c r="H28" s="68"/>
      <c r="I28" s="68"/>
      <c r="J28" s="68"/>
      <c r="K28" s="68"/>
      <c r="L28" s="68"/>
      <c r="M28" s="68"/>
      <c r="N28" s="68"/>
      <c r="O28" s="68"/>
      <c r="P28" s="68"/>
      <c r="Q28" s="68"/>
      <c r="R28" s="68"/>
      <c r="S28" s="68"/>
      <c r="T28" s="68"/>
      <c r="U28" s="68"/>
      <c r="V28" s="68"/>
      <c r="W28" s="68"/>
      <c r="X28" s="68"/>
      <c r="Y28" s="68"/>
      <c r="Z28" s="68"/>
      <c r="AA28" s="68"/>
      <c r="AB28" s="68"/>
      <c r="AC28" s="68"/>
      <c r="AD28" s="68"/>
    </row>
    <row r="29" spans="2:30" ht="15.75" hidden="1" customHeight="1">
      <c r="B29" s="68" t="str">
        <f t="shared" si="2"/>
        <v/>
      </c>
      <c r="C29" s="68">
        <f t="shared" si="3"/>
        <v>0</v>
      </c>
      <c r="D29" s="68"/>
      <c r="E29" s="68"/>
      <c r="F29" s="68"/>
      <c r="G29" s="68"/>
      <c r="H29" s="68"/>
      <c r="I29" s="68"/>
      <c r="J29" s="68"/>
      <c r="K29" s="68"/>
      <c r="L29" s="68"/>
      <c r="M29" s="68"/>
      <c r="N29" s="68"/>
      <c r="O29" s="68"/>
      <c r="P29" s="68"/>
      <c r="Q29" s="68"/>
      <c r="R29" s="68"/>
      <c r="S29" s="68"/>
      <c r="T29" s="68"/>
      <c r="U29" s="68"/>
      <c r="V29" s="68"/>
      <c r="W29" s="68"/>
      <c r="X29" s="68"/>
      <c r="Y29" s="68"/>
      <c r="Z29" s="68"/>
      <c r="AA29" s="68"/>
      <c r="AB29" s="68"/>
      <c r="AC29" s="68"/>
      <c r="AD29" s="68"/>
    </row>
    <row r="30" spans="2:30" ht="15.75" customHeight="1">
      <c r="B30" s="300" t="s">
        <v>2149</v>
      </c>
      <c r="C30" s="246"/>
      <c r="D30" s="246"/>
      <c r="E30" s="246"/>
      <c r="F30" s="246"/>
      <c r="G30" s="246"/>
      <c r="H30" s="246"/>
      <c r="I30" s="246"/>
      <c r="J30" s="246"/>
      <c r="K30" s="246"/>
      <c r="L30" s="246"/>
      <c r="M30" s="246"/>
      <c r="N30" s="246"/>
      <c r="O30" s="246"/>
      <c r="P30" s="246"/>
      <c r="Q30" s="246"/>
      <c r="R30" s="246"/>
      <c r="S30" s="246"/>
      <c r="T30" s="246"/>
      <c r="U30" s="246"/>
      <c r="V30" s="246"/>
      <c r="W30" s="246"/>
      <c r="X30" s="246"/>
      <c r="Y30" s="246"/>
      <c r="Z30" s="246"/>
      <c r="AA30" s="246"/>
      <c r="AB30" s="246"/>
      <c r="AC30" s="246"/>
      <c r="AD30" s="228"/>
    </row>
    <row r="31" spans="2:30" ht="15.75" customHeight="1">
      <c r="B31" s="301" t="str">
        <f>IF(ABS('CRI-RYP'!E30-'COG-RYP'!E24)&gt;=1000,"• El total de la estimación de ingresos es diferente al total del presupuesto de egresos.","")</f>
        <v>• El total de la estimación de ingresos es diferente al total del presupuesto de egresos.</v>
      </c>
      <c r="C31" s="246"/>
      <c r="D31" s="246"/>
      <c r="E31" s="246"/>
      <c r="F31" s="246"/>
      <c r="G31" s="246"/>
      <c r="H31" s="246"/>
      <c r="I31" s="246"/>
      <c r="J31" s="246"/>
      <c r="K31" s="246"/>
      <c r="L31" s="246"/>
      <c r="M31" s="246"/>
      <c r="N31" s="246"/>
      <c r="O31" s="246"/>
      <c r="P31" s="246"/>
      <c r="Q31" s="246"/>
      <c r="R31" s="246"/>
      <c r="S31" s="246"/>
      <c r="T31" s="246"/>
      <c r="U31" s="246"/>
      <c r="V31" s="246"/>
      <c r="W31" s="246"/>
      <c r="X31" s="246"/>
      <c r="Y31" s="246"/>
      <c r="Z31" s="246"/>
      <c r="AA31" s="246"/>
      <c r="AB31" s="246"/>
      <c r="AC31" s="246"/>
      <c r="AD31" s="228"/>
    </row>
    <row r="32" spans="2:30" ht="15.75" customHeight="1">
      <c r="B32" s="299" t="str">
        <f>IF(ABS(SUM('CRI-M'!P2+'CRI-M'!P23+'CRI-M'!P29+'CRI-M'!P34+'CRI-M'!P66+'CRI-M'!P73+'CRI-M'!P158)-'CTG-FF'!C8)&gt;=1000,"• Se observa diferencia entre la estimación de ingresos fiscales (11) y los egresos pagaderos con dicha fuente de financiamiento.","")</f>
        <v/>
      </c>
      <c r="C32" s="246"/>
      <c r="D32" s="246"/>
      <c r="E32" s="246"/>
      <c r="F32" s="246"/>
      <c r="G32" s="246"/>
      <c r="H32" s="246"/>
      <c r="I32" s="246"/>
      <c r="J32" s="246"/>
      <c r="K32" s="246"/>
      <c r="L32" s="246"/>
      <c r="M32" s="246"/>
      <c r="N32" s="246"/>
      <c r="O32" s="246"/>
      <c r="P32" s="246"/>
      <c r="Q32" s="246"/>
      <c r="R32" s="246"/>
      <c r="S32" s="246"/>
      <c r="T32" s="246"/>
      <c r="U32" s="246"/>
      <c r="V32" s="246"/>
      <c r="W32" s="246"/>
      <c r="X32" s="246"/>
      <c r="Y32" s="246"/>
      <c r="Z32" s="246"/>
      <c r="AA32" s="246"/>
      <c r="AB32" s="246"/>
      <c r="AC32" s="246"/>
      <c r="AD32" s="228"/>
    </row>
    <row r="33" spans="2:30" ht="15.75" customHeight="1">
      <c r="B33" s="299" t="str">
        <f>IF(ABS('CRI-M'!P156+'CRI-M'!P159-'CTG-FF'!D8)&gt;=1000,"• Se observa diferencia entre la estimación de financiamiento interno (12) y los egresos pagaderos con dicha fuente de financiamiento.","")</f>
        <v/>
      </c>
      <c r="C33" s="246"/>
      <c r="D33" s="246"/>
      <c r="E33" s="246"/>
      <c r="F33" s="246"/>
      <c r="G33" s="246"/>
      <c r="H33" s="246"/>
      <c r="I33" s="246"/>
      <c r="J33" s="246"/>
      <c r="K33" s="246"/>
      <c r="L33" s="246"/>
      <c r="M33" s="246"/>
      <c r="N33" s="246"/>
      <c r="O33" s="246"/>
      <c r="P33" s="246"/>
      <c r="Q33" s="246"/>
      <c r="R33" s="246"/>
      <c r="S33" s="246"/>
      <c r="T33" s="246"/>
      <c r="U33" s="246"/>
      <c r="V33" s="246"/>
      <c r="W33" s="246"/>
      <c r="X33" s="246"/>
      <c r="Y33" s="246"/>
      <c r="Z33" s="246"/>
      <c r="AA33" s="246"/>
      <c r="AB33" s="246"/>
      <c r="AC33" s="246"/>
      <c r="AD33" s="228"/>
    </row>
    <row r="34" spans="2:30" ht="15.75" customHeight="1">
      <c r="B34" s="299" t="str">
        <f>IF(ABS('CRI-M'!P89+'CRI-M'!P160-'CTG-FF'!F8)&gt;=1000,"• Se observa diferencia entre la estimación de ingresos propios (14) y los egresos pagaderos con dicha fuente de financiamiento.","")</f>
        <v>• Se observa diferencia entre la estimación de ingresos propios (14) y los egresos pagaderos con dicha fuente de financiamiento.</v>
      </c>
      <c r="C34" s="246"/>
      <c r="D34" s="246"/>
      <c r="E34" s="246"/>
      <c r="F34" s="246"/>
      <c r="G34" s="246"/>
      <c r="H34" s="246"/>
      <c r="I34" s="246"/>
      <c r="J34" s="246"/>
      <c r="K34" s="246"/>
      <c r="L34" s="246"/>
      <c r="M34" s="246"/>
      <c r="N34" s="246"/>
      <c r="O34" s="246"/>
      <c r="P34" s="246"/>
      <c r="Q34" s="246"/>
      <c r="R34" s="246"/>
      <c r="S34" s="246"/>
      <c r="T34" s="246"/>
      <c r="U34" s="246"/>
      <c r="V34" s="246"/>
      <c r="W34" s="246"/>
      <c r="X34" s="246"/>
      <c r="Y34" s="246"/>
      <c r="Z34" s="246"/>
      <c r="AA34" s="246"/>
      <c r="AB34" s="246"/>
      <c r="AC34" s="246"/>
      <c r="AD34" s="228"/>
    </row>
    <row r="35" spans="2:30" ht="15.75" customHeight="1">
      <c r="B35" s="299" t="str">
        <f>IF(ABS((SUM('CRI-M'!P105:P115)+SUM('CRI-M'!P128:P132)+'CRI-M'!P161)-'CTG-FF'!G8)&gt;=1000,"• Se observa diferencia entre la estimación de ingresos de recursos federales de libre disposición (15) y los egresos pagaderos con dicha fuente de financiamiento.","")</f>
        <v/>
      </c>
      <c r="C35" s="246"/>
      <c r="D35" s="246"/>
      <c r="E35" s="246"/>
      <c r="F35" s="246"/>
      <c r="G35" s="246"/>
      <c r="H35" s="246"/>
      <c r="I35" s="246"/>
      <c r="J35" s="246"/>
      <c r="K35" s="246"/>
      <c r="L35" s="246"/>
      <c r="M35" s="246"/>
      <c r="N35" s="246"/>
      <c r="O35" s="246"/>
      <c r="P35" s="246"/>
      <c r="Q35" s="246"/>
      <c r="R35" s="246"/>
      <c r="S35" s="246"/>
      <c r="T35" s="246"/>
      <c r="U35" s="246"/>
      <c r="V35" s="246"/>
      <c r="W35" s="246"/>
      <c r="X35" s="246"/>
      <c r="Y35" s="246"/>
      <c r="Z35" s="246"/>
      <c r="AA35" s="246"/>
      <c r="AB35" s="246"/>
      <c r="AC35" s="246"/>
      <c r="AD35" s="228"/>
    </row>
    <row r="36" spans="2:30" ht="15.75" customHeight="1">
      <c r="B36" s="299" t="str">
        <f>IF(ABS('CRI-M'!P116+'CRI-M'!P162-'CTG-FF'!H8)&gt;=1000,"• Se observa diferencia entre la estimación de ingresos de recursos estatales de libre disposición (16) y los egresos pagaderos con dicha fuente de financiamiento.","")</f>
        <v/>
      </c>
      <c r="C36" s="246"/>
      <c r="D36" s="246"/>
      <c r="E36" s="246"/>
      <c r="F36" s="246"/>
      <c r="G36" s="246"/>
      <c r="H36" s="246"/>
      <c r="I36" s="246"/>
      <c r="J36" s="246"/>
      <c r="K36" s="246"/>
      <c r="L36" s="246"/>
      <c r="M36" s="246"/>
      <c r="N36" s="246"/>
      <c r="O36" s="246"/>
      <c r="P36" s="246"/>
      <c r="Q36" s="246"/>
      <c r="R36" s="246"/>
      <c r="S36" s="246"/>
      <c r="T36" s="246"/>
      <c r="U36" s="246"/>
      <c r="V36" s="246"/>
      <c r="W36" s="246"/>
      <c r="X36" s="246"/>
      <c r="Y36" s="246"/>
      <c r="Z36" s="246"/>
      <c r="AA36" s="246"/>
      <c r="AB36" s="246"/>
      <c r="AC36" s="246"/>
      <c r="AD36" s="228"/>
    </row>
    <row r="37" spans="2:30" ht="15.75" customHeight="1">
      <c r="B37" s="299" t="str">
        <f>IF(ABS((SUM('CRI-M'!P121:P124)+'CRI-M'!P138+'CRI-M'!P143+'CRI-M'!P148+'CRI-M'!P151+'CRI-M'!P163)-'CTG-FF'!I8)&gt;=1000,"• Se observa diferencia entre la estimación de ingresos de otros recursos de libre disposición (17) y los egresos pagaderos con dicha fuente de financiamiento.","")</f>
        <v/>
      </c>
      <c r="C37" s="246"/>
      <c r="D37" s="246"/>
      <c r="E37" s="246"/>
      <c r="F37" s="246"/>
      <c r="G37" s="246"/>
      <c r="H37" s="246"/>
      <c r="I37" s="246"/>
      <c r="J37" s="246"/>
      <c r="K37" s="246"/>
      <c r="L37" s="246"/>
      <c r="M37" s="246"/>
      <c r="N37" s="246"/>
      <c r="O37" s="246"/>
      <c r="P37" s="246"/>
      <c r="Q37" s="246"/>
      <c r="R37" s="246"/>
      <c r="S37" s="246"/>
      <c r="T37" s="246"/>
      <c r="U37" s="246"/>
      <c r="V37" s="246"/>
      <c r="W37" s="246"/>
      <c r="X37" s="246"/>
      <c r="Y37" s="246"/>
      <c r="Z37" s="246"/>
      <c r="AA37" s="246"/>
      <c r="AB37" s="246"/>
      <c r="AC37" s="246"/>
      <c r="AD37" s="228"/>
    </row>
    <row r="38" spans="2:30" ht="15.75" customHeight="1">
      <c r="B38" s="299" t="str">
        <f>IF(ABS('CRI-M'!P117+'CRI-M'!P125+'CRI-M'!P133+'CRI-M'!P164-'CTG-FF'!J8)&gt;=1000,"• Se observa diferencia entre la estimación de ingresos de recursos federales etiquetados (25) y los egresos pagaderos con dicha fuente de financiamiento.","")</f>
        <v/>
      </c>
      <c r="C38" s="246"/>
      <c r="D38" s="246"/>
      <c r="E38" s="246"/>
      <c r="F38" s="246"/>
      <c r="G38" s="246"/>
      <c r="H38" s="246"/>
      <c r="I38" s="246"/>
      <c r="J38" s="246"/>
      <c r="K38" s="246"/>
      <c r="L38" s="246"/>
      <c r="M38" s="246"/>
      <c r="N38" s="246"/>
      <c r="O38" s="246"/>
      <c r="P38" s="246"/>
      <c r="Q38" s="246"/>
      <c r="R38" s="246"/>
      <c r="S38" s="246"/>
      <c r="T38" s="246"/>
      <c r="U38" s="246"/>
      <c r="V38" s="246"/>
      <c r="W38" s="246"/>
      <c r="X38" s="246"/>
      <c r="Y38" s="246"/>
      <c r="Z38" s="246"/>
      <c r="AA38" s="246"/>
      <c r="AB38" s="246"/>
      <c r="AC38" s="246"/>
      <c r="AD38" s="228"/>
    </row>
    <row r="39" spans="2:30" ht="15.75" customHeight="1">
      <c r="B39" s="299" t="str">
        <f>IF(ABS('CRI-M'!P126+'CRI-M'!P140+'CRI-M'!P145+'CRI-M'!P165-'CTG-FF'!K8)&gt;=1000,"• Se observa diferencia entre la estimación de ingresos de recursos estatales etiquetados (26) y los egresos pagaderos con dicha fuente de financiamiento.","")</f>
        <v/>
      </c>
      <c r="C39" s="246"/>
      <c r="D39" s="246"/>
      <c r="E39" s="246"/>
      <c r="F39" s="246"/>
      <c r="G39" s="246"/>
      <c r="H39" s="246"/>
      <c r="I39" s="246"/>
      <c r="J39" s="246"/>
      <c r="K39" s="246"/>
      <c r="L39" s="246"/>
      <c r="M39" s="246"/>
      <c r="N39" s="246"/>
      <c r="O39" s="246"/>
      <c r="P39" s="246"/>
      <c r="Q39" s="246"/>
      <c r="R39" s="246"/>
      <c r="S39" s="246"/>
      <c r="T39" s="246"/>
      <c r="U39" s="246"/>
      <c r="V39" s="246"/>
      <c r="W39" s="246"/>
      <c r="X39" s="246"/>
      <c r="Y39" s="246"/>
      <c r="Z39" s="246"/>
      <c r="AA39" s="246"/>
      <c r="AB39" s="246"/>
      <c r="AC39" s="246"/>
      <c r="AD39" s="228"/>
    </row>
    <row r="40" spans="2:30" ht="15.75" customHeight="1">
      <c r="B40" s="299" t="str">
        <f>IF(ABS(('CRI-M'!P139+'CRI-M'!P144+'CRI-M'!P166)-'CTG-FF'!L8)&gt;=1000,"• Se observa diferencia entre la estimación de ingresos otros recursos de transferencia federal etiquetados (27) y los egresos pagaderos con dicha fuente de financiamiento.","")</f>
        <v/>
      </c>
      <c r="C40" s="246"/>
      <c r="D40" s="246"/>
      <c r="E40" s="246"/>
      <c r="F40" s="246"/>
      <c r="G40" s="246"/>
      <c r="H40" s="246"/>
      <c r="I40" s="246"/>
      <c r="J40" s="246"/>
      <c r="K40" s="246"/>
      <c r="L40" s="246"/>
      <c r="M40" s="246"/>
      <c r="N40" s="246"/>
      <c r="O40" s="246"/>
      <c r="P40" s="246"/>
      <c r="Q40" s="246"/>
      <c r="R40" s="246"/>
      <c r="S40" s="246"/>
      <c r="T40" s="246"/>
      <c r="U40" s="246"/>
      <c r="V40" s="246"/>
      <c r="W40" s="246"/>
      <c r="X40" s="246"/>
      <c r="Y40" s="246"/>
      <c r="Z40" s="246"/>
      <c r="AA40" s="246"/>
      <c r="AB40" s="246"/>
      <c r="AC40" s="246"/>
      <c r="AD40" s="228"/>
    </row>
    <row r="41" spans="2:30" ht="15.75" customHeight="1">
      <c r="B41" s="300" t="s">
        <v>2150</v>
      </c>
      <c r="C41" s="246"/>
      <c r="D41" s="246"/>
      <c r="E41" s="246"/>
      <c r="F41" s="246"/>
      <c r="G41" s="246"/>
      <c r="H41" s="246"/>
      <c r="I41" s="246"/>
      <c r="J41" s="246"/>
      <c r="K41" s="246"/>
      <c r="L41" s="246"/>
      <c r="M41" s="246"/>
      <c r="N41" s="246"/>
      <c r="O41" s="246"/>
      <c r="P41" s="246"/>
      <c r="Q41" s="246"/>
      <c r="R41" s="246"/>
      <c r="S41" s="246"/>
      <c r="T41" s="246"/>
      <c r="U41" s="246"/>
      <c r="V41" s="246"/>
      <c r="W41" s="246"/>
      <c r="X41" s="246"/>
      <c r="Y41" s="246"/>
      <c r="Z41" s="246"/>
      <c r="AA41" s="246"/>
      <c r="AB41" s="246"/>
      <c r="AC41" s="246"/>
      <c r="AD41" s="228"/>
    </row>
    <row r="42" spans="2:30" ht="15.75" customHeight="1">
      <c r="B42" s="299" t="str">
        <f>IF(CF!C146=0,"",IF(ABS('COG-RYP'!E24-CF!C146)&gt;=1000,"• El total del presupuesto de egresos en su clasificación por objeto del gasto difiere con el total de los egresos por clasificación funcional del gasto.",""))</f>
        <v/>
      </c>
      <c r="C42" s="246"/>
      <c r="D42" s="246"/>
      <c r="E42" s="246"/>
      <c r="F42" s="246"/>
      <c r="G42" s="246"/>
      <c r="H42" s="246"/>
      <c r="I42" s="246"/>
      <c r="J42" s="246"/>
      <c r="K42" s="246"/>
      <c r="L42" s="246"/>
      <c r="M42" s="246"/>
      <c r="N42" s="246"/>
      <c r="O42" s="246"/>
      <c r="P42" s="246"/>
      <c r="Q42" s="246"/>
      <c r="R42" s="246"/>
      <c r="S42" s="246"/>
      <c r="T42" s="246"/>
      <c r="U42" s="246"/>
      <c r="V42" s="246"/>
      <c r="W42" s="246"/>
      <c r="X42" s="246"/>
      <c r="Y42" s="246"/>
      <c r="Z42" s="246"/>
      <c r="AA42" s="246"/>
      <c r="AB42" s="246"/>
      <c r="AC42" s="246"/>
      <c r="AD42" s="228"/>
    </row>
    <row r="43" spans="2:30" ht="15.75" customHeight="1">
      <c r="B43" s="299" t="str">
        <f>IF(CA!D76=0,"",IF(ABS('COG-RYP'!E24-CA!D76)&gt;=1000,"• El total del presupuesto de egresos en su clasificación por objeto del gasto difiere con el total de los egresos en la clasificación administrativa.",""))</f>
        <v/>
      </c>
      <c r="C43" s="246"/>
      <c r="D43" s="246"/>
      <c r="E43" s="246"/>
      <c r="F43" s="246"/>
      <c r="G43" s="246"/>
      <c r="H43" s="246"/>
      <c r="I43" s="246"/>
      <c r="J43" s="246"/>
      <c r="K43" s="246"/>
      <c r="L43" s="246"/>
      <c r="M43" s="246"/>
      <c r="N43" s="246"/>
      <c r="O43" s="246"/>
      <c r="P43" s="246"/>
      <c r="Q43" s="246"/>
      <c r="R43" s="246"/>
      <c r="S43" s="246"/>
      <c r="T43" s="246"/>
      <c r="U43" s="246"/>
      <c r="V43" s="246"/>
      <c r="W43" s="246"/>
      <c r="X43" s="246"/>
      <c r="Y43" s="246"/>
      <c r="Z43" s="246"/>
      <c r="AA43" s="246"/>
      <c r="AB43" s="246"/>
      <c r="AC43" s="246"/>
      <c r="AD43" s="228"/>
    </row>
    <row r="44" spans="2:30" ht="15.75" customHeight="1">
      <c r="B44" s="300" t="s">
        <v>2151</v>
      </c>
      <c r="C44" s="246"/>
      <c r="D44" s="246"/>
      <c r="E44" s="246"/>
      <c r="F44" s="246"/>
      <c r="G44" s="246"/>
      <c r="H44" s="246"/>
      <c r="I44" s="246"/>
      <c r="J44" s="246"/>
      <c r="K44" s="246"/>
      <c r="L44" s="246"/>
      <c r="M44" s="246"/>
      <c r="N44" s="246"/>
      <c r="O44" s="246"/>
      <c r="P44" s="246"/>
      <c r="Q44" s="246"/>
      <c r="R44" s="246"/>
      <c r="S44" s="246"/>
      <c r="T44" s="246"/>
      <c r="U44" s="246"/>
      <c r="V44" s="246"/>
      <c r="W44" s="246"/>
      <c r="X44" s="246"/>
      <c r="Y44" s="246"/>
      <c r="Z44" s="246"/>
      <c r="AA44" s="246"/>
      <c r="AB44" s="246"/>
      <c r="AC44" s="246"/>
      <c r="AD44" s="228"/>
    </row>
    <row r="45" spans="2:30" ht="15.75" customHeight="1">
      <c r="B45" s="299" t="str">
        <f>IF('MIR-IG'!Y1&lt;='MIR-IG'!Z1,"","• A todo FIN debe existir un PROPÓSITO, en este caso, en el nivel de MIR se establece FIN(ES) y no se tiene el mismo número de PROPÓSITO(S).")</f>
        <v/>
      </c>
      <c r="C45" s="246"/>
      <c r="D45" s="246"/>
      <c r="E45" s="246"/>
      <c r="F45" s="246"/>
      <c r="G45" s="246"/>
      <c r="H45" s="246"/>
      <c r="I45" s="246"/>
      <c r="J45" s="246"/>
      <c r="K45" s="246"/>
      <c r="L45" s="246"/>
      <c r="M45" s="246"/>
      <c r="N45" s="246"/>
      <c r="O45" s="246"/>
      <c r="P45" s="246"/>
      <c r="Q45" s="246"/>
      <c r="R45" s="246"/>
      <c r="S45" s="246"/>
      <c r="T45" s="246"/>
      <c r="U45" s="246"/>
      <c r="V45" s="246"/>
      <c r="W45" s="246"/>
      <c r="X45" s="246"/>
      <c r="Y45" s="246"/>
      <c r="Z45" s="246"/>
      <c r="AA45" s="246"/>
      <c r="AB45" s="246"/>
      <c r="AC45" s="246"/>
      <c r="AD45" s="228"/>
    </row>
    <row r="46" spans="2:30" ht="15.75" customHeight="1">
      <c r="B46" s="299" t="str">
        <f>IF('MIR-IG'!Z1&lt;='MIR-IG'!Y1,"","• A todo PROPÓSITO debe existir un FIN, en este caso, en el nivel de MIR se establece PROPÓSITO(S) y no se tiene el mismo número de FIN(ES).")</f>
        <v/>
      </c>
      <c r="C46" s="246"/>
      <c r="D46" s="246"/>
      <c r="E46" s="246"/>
      <c r="F46" s="246"/>
      <c r="G46" s="246"/>
      <c r="H46" s="246"/>
      <c r="I46" s="246"/>
      <c r="J46" s="246"/>
      <c r="K46" s="246"/>
      <c r="L46" s="246"/>
      <c r="M46" s="246"/>
      <c r="N46" s="246"/>
      <c r="O46" s="246"/>
      <c r="P46" s="246"/>
      <c r="Q46" s="246"/>
      <c r="R46" s="246"/>
      <c r="S46" s="246"/>
      <c r="T46" s="246"/>
      <c r="U46" s="246"/>
      <c r="V46" s="246"/>
      <c r="W46" s="246"/>
      <c r="X46" s="246"/>
      <c r="Y46" s="246"/>
      <c r="Z46" s="246"/>
      <c r="AA46" s="246"/>
      <c r="AB46" s="246"/>
      <c r="AC46" s="246"/>
      <c r="AD46" s="228"/>
    </row>
    <row r="47" spans="2:30" ht="15.75" customHeight="1">
      <c r="B47" s="299" t="str">
        <f>IF(AND('MIR-IG'!Y1='MIR-IG'!Z1,'MIR-IG'!AA1&gt;='MIR-IG'!Z1),"","• En el Nivel de MIR se establece FIN(ES) y PROPÓSITO(S) y no se tiene o es menor al número de COMPONENTE(S).")</f>
        <v/>
      </c>
      <c r="C47" s="246"/>
      <c r="D47" s="246"/>
      <c r="E47" s="246"/>
      <c r="F47" s="246"/>
      <c r="G47" s="246"/>
      <c r="H47" s="246"/>
      <c r="I47" s="246"/>
      <c r="J47" s="246"/>
      <c r="K47" s="246"/>
      <c r="L47" s="246"/>
      <c r="M47" s="246"/>
      <c r="N47" s="246"/>
      <c r="O47" s="246"/>
      <c r="P47" s="246"/>
      <c r="Q47" s="246"/>
      <c r="R47" s="246"/>
      <c r="S47" s="246"/>
      <c r="T47" s="246"/>
      <c r="U47" s="246"/>
      <c r="V47" s="246"/>
      <c r="W47" s="246"/>
      <c r="X47" s="246"/>
      <c r="Y47" s="246"/>
      <c r="Z47" s="246"/>
      <c r="AA47" s="246"/>
      <c r="AB47" s="246"/>
      <c r="AC47" s="246"/>
      <c r="AD47" s="228"/>
    </row>
    <row r="48" spans="2:30" ht="15.75" customHeight="1">
      <c r="B48" s="299" t="str">
        <f>IF('MIR-IG'!AB1&lt;'MIR-IG'!AA1,"• En el nivel de MIR se establece COMPONENTE(S) y no se tiene o es menor al número de ACTIVIDADE(S).","")</f>
        <v/>
      </c>
      <c r="C48" s="246"/>
      <c r="D48" s="246"/>
      <c r="E48" s="246"/>
      <c r="F48" s="246"/>
      <c r="G48" s="246"/>
      <c r="H48" s="246"/>
      <c r="I48" s="246"/>
      <c r="J48" s="246"/>
      <c r="K48" s="246"/>
      <c r="L48" s="246"/>
      <c r="M48" s="246"/>
      <c r="N48" s="246"/>
      <c r="O48" s="246"/>
      <c r="P48" s="246"/>
      <c r="Q48" s="246"/>
      <c r="R48" s="246"/>
      <c r="S48" s="246"/>
      <c r="T48" s="246"/>
      <c r="U48" s="246"/>
      <c r="V48" s="246"/>
      <c r="W48" s="246"/>
      <c r="X48" s="246"/>
      <c r="Y48" s="246"/>
      <c r="Z48" s="246"/>
      <c r="AA48" s="246"/>
      <c r="AB48" s="246"/>
      <c r="AC48" s="246"/>
      <c r="AD48" s="228"/>
    </row>
    <row r="49" spans="2:30" ht="15.75" customHeight="1">
      <c r="B49" s="299" t="str">
        <f>IF('MIR-IG'!P2=0,"",IF(ABS('MIR-IG'!P2-'CTG-FF'!C19)&gt;=1000,"• El presupuesto de egresos en su clasificación por objeto del gasto difiere con lo asignado en la MIR y/o Indicadores de gestión, en lo correspondiente al capítulo 1000.",""))</f>
        <v/>
      </c>
      <c r="C49" s="246"/>
      <c r="D49" s="246"/>
      <c r="E49" s="246"/>
      <c r="F49" s="246"/>
      <c r="G49" s="246"/>
      <c r="H49" s="246"/>
      <c r="I49" s="246"/>
      <c r="J49" s="246"/>
      <c r="K49" s="246"/>
      <c r="L49" s="246"/>
      <c r="M49" s="246"/>
      <c r="N49" s="246"/>
      <c r="O49" s="246"/>
      <c r="P49" s="246"/>
      <c r="Q49" s="246"/>
      <c r="R49" s="246"/>
      <c r="S49" s="246"/>
      <c r="T49" s="246"/>
      <c r="U49" s="246"/>
      <c r="V49" s="246"/>
      <c r="W49" s="246"/>
      <c r="X49" s="246"/>
      <c r="Y49" s="246"/>
      <c r="Z49" s="246"/>
      <c r="AA49" s="246"/>
      <c r="AB49" s="246"/>
      <c r="AC49" s="246"/>
      <c r="AD49" s="228"/>
    </row>
    <row r="50" spans="2:30" ht="15.75" customHeight="1">
      <c r="B50" s="299" t="str">
        <f>IF('MIR-IG'!Q2=0,"",IF(ABS('MIR-IG'!Q2-'CTG-FF'!D19)&gt;=1000,"• El presupuesto de egresos en su clasificación por objeto del gasto difiere con lo asignado en la MIR y/o Indicadores de gestión, en lo correspondiente al capítulo 2000.",""))</f>
        <v/>
      </c>
      <c r="C50" s="246"/>
      <c r="D50" s="246"/>
      <c r="E50" s="246"/>
      <c r="F50" s="246"/>
      <c r="G50" s="246"/>
      <c r="H50" s="246"/>
      <c r="I50" s="246"/>
      <c r="J50" s="246"/>
      <c r="K50" s="246"/>
      <c r="L50" s="246"/>
      <c r="M50" s="246"/>
      <c r="N50" s="246"/>
      <c r="O50" s="246"/>
      <c r="P50" s="246"/>
      <c r="Q50" s="246"/>
      <c r="R50" s="246"/>
      <c r="S50" s="246"/>
      <c r="T50" s="246"/>
      <c r="U50" s="246"/>
      <c r="V50" s="246"/>
      <c r="W50" s="246"/>
      <c r="X50" s="246"/>
      <c r="Y50" s="246"/>
      <c r="Z50" s="246"/>
      <c r="AA50" s="246"/>
      <c r="AB50" s="246"/>
      <c r="AC50" s="246"/>
      <c r="AD50" s="228"/>
    </row>
    <row r="51" spans="2:30" ht="15.75" customHeight="1">
      <c r="B51" s="299" t="str">
        <f>IF('MIR-IG'!R2=0,"",IF(ABS('MIR-IG'!R2-'CTG-FF'!E19)&gt;=1000,"• El presupuesto de egresos en su clasificación por objeto del gasto difiere con lo asignado en la MIR y/o Indicadores de gestión, en lo correspondiente al capítulo 3000.",""))</f>
        <v/>
      </c>
      <c r="C51" s="246"/>
      <c r="D51" s="246"/>
      <c r="E51" s="246"/>
      <c r="F51" s="246"/>
      <c r="G51" s="246"/>
      <c r="H51" s="246"/>
      <c r="I51" s="246"/>
      <c r="J51" s="246"/>
      <c r="K51" s="246"/>
      <c r="L51" s="246"/>
      <c r="M51" s="246"/>
      <c r="N51" s="246"/>
      <c r="O51" s="246"/>
      <c r="P51" s="246"/>
      <c r="Q51" s="246"/>
      <c r="R51" s="246"/>
      <c r="S51" s="246"/>
      <c r="T51" s="246"/>
      <c r="U51" s="246"/>
      <c r="V51" s="246"/>
      <c r="W51" s="246"/>
      <c r="X51" s="246"/>
      <c r="Y51" s="246"/>
      <c r="Z51" s="246"/>
      <c r="AA51" s="246"/>
      <c r="AB51" s="246"/>
      <c r="AC51" s="246"/>
      <c r="AD51" s="228"/>
    </row>
    <row r="52" spans="2:30" ht="15.75" customHeight="1">
      <c r="B52" s="299" t="str">
        <f>IF('MIR-IG'!S2=0,"",IF(ABS('MIR-IG'!S2-'CTG-FF'!F19)&gt;=1000,"• El presupuesto de egresos en su clasificación por objeto del gasto difiere con lo asignado en la MIR y/o Indicadores de gestión, en lo correspondiente al capítulo 4000.",""))</f>
        <v/>
      </c>
      <c r="C52" s="246"/>
      <c r="D52" s="246"/>
      <c r="E52" s="246"/>
      <c r="F52" s="246"/>
      <c r="G52" s="246"/>
      <c r="H52" s="246"/>
      <c r="I52" s="246"/>
      <c r="J52" s="246"/>
      <c r="K52" s="246"/>
      <c r="L52" s="246"/>
      <c r="M52" s="246"/>
      <c r="N52" s="246"/>
      <c r="O52" s="246"/>
      <c r="P52" s="246"/>
      <c r="Q52" s="246"/>
      <c r="R52" s="246"/>
      <c r="S52" s="246"/>
      <c r="T52" s="246"/>
      <c r="U52" s="246"/>
      <c r="V52" s="246"/>
      <c r="W52" s="246"/>
      <c r="X52" s="246"/>
      <c r="Y52" s="246"/>
      <c r="Z52" s="246"/>
      <c r="AA52" s="246"/>
      <c r="AB52" s="246"/>
      <c r="AC52" s="246"/>
      <c r="AD52" s="228"/>
    </row>
    <row r="53" spans="2:30" ht="15.75" customHeight="1">
      <c r="B53" s="299" t="str">
        <f>IF('MIR-IG'!T2=0,"",IF(ABS('MIR-IG'!T2-'CTG-FF'!G19)&gt;=1000,"• El presupuesto de egresos en su clasificación por objeto del gasto difiere con lo asignado en la MIR y/o Indicadores de gestión, en lo correspondiente al capítulo 5000.",""))</f>
        <v/>
      </c>
      <c r="C53" s="246"/>
      <c r="D53" s="246"/>
      <c r="E53" s="246"/>
      <c r="F53" s="246"/>
      <c r="G53" s="246"/>
      <c r="H53" s="246"/>
      <c r="I53" s="246"/>
      <c r="J53" s="246"/>
      <c r="K53" s="246"/>
      <c r="L53" s="246"/>
      <c r="M53" s="246"/>
      <c r="N53" s="246"/>
      <c r="O53" s="246"/>
      <c r="P53" s="246"/>
      <c r="Q53" s="246"/>
      <c r="R53" s="246"/>
      <c r="S53" s="246"/>
      <c r="T53" s="246"/>
      <c r="U53" s="246"/>
      <c r="V53" s="246"/>
      <c r="W53" s="246"/>
      <c r="X53" s="246"/>
      <c r="Y53" s="246"/>
      <c r="Z53" s="246"/>
      <c r="AA53" s="246"/>
      <c r="AB53" s="246"/>
      <c r="AC53" s="246"/>
      <c r="AD53" s="228"/>
    </row>
    <row r="54" spans="2:30" ht="15.75" customHeight="1">
      <c r="B54" s="299" t="str">
        <f>IF('MIR-IG'!U2=0,"",IF(ABS('MIR-IG'!U2-'CTG-FF'!H19)&gt;=1000,"• El presupuesto de egresos en su clasificación por objeto del gasto difiere con lo asignado en la MIR y/o Indicadores de gestión, en lo correspondiente al capítulo 6000.",""))</f>
        <v/>
      </c>
      <c r="C54" s="246"/>
      <c r="D54" s="246"/>
      <c r="E54" s="246"/>
      <c r="F54" s="246"/>
      <c r="G54" s="246"/>
      <c r="H54" s="246"/>
      <c r="I54" s="246"/>
      <c r="J54" s="246"/>
      <c r="K54" s="246"/>
      <c r="L54" s="246"/>
      <c r="M54" s="246"/>
      <c r="N54" s="246"/>
      <c r="O54" s="246"/>
      <c r="P54" s="246"/>
      <c r="Q54" s="246"/>
      <c r="R54" s="246"/>
      <c r="S54" s="246"/>
      <c r="T54" s="246"/>
      <c r="U54" s="246"/>
      <c r="V54" s="246"/>
      <c r="W54" s="246"/>
      <c r="X54" s="246"/>
      <c r="Y54" s="246"/>
      <c r="Z54" s="246"/>
      <c r="AA54" s="246"/>
      <c r="AB54" s="246"/>
      <c r="AC54" s="246"/>
      <c r="AD54" s="228"/>
    </row>
    <row r="55" spans="2:30" ht="15.75" customHeight="1">
      <c r="B55" s="299" t="str">
        <f>IF('MIR-IG'!V2=0,"",IF(ABS('MIR-IG'!V2-'CTG-FF'!I19)&gt;=1000,"• El presupuesto de egresos en su clasificación por objeto del gasto difiere con lo asignado en la MIR y/o Indicadores de gestión, en lo correspondiente al capítulo 7000.",""))</f>
        <v/>
      </c>
      <c r="C55" s="246"/>
      <c r="D55" s="246"/>
      <c r="E55" s="246"/>
      <c r="F55" s="246"/>
      <c r="G55" s="246"/>
      <c r="H55" s="246"/>
      <c r="I55" s="246"/>
      <c r="J55" s="246"/>
      <c r="K55" s="246"/>
      <c r="L55" s="246"/>
      <c r="M55" s="246"/>
      <c r="N55" s="246"/>
      <c r="O55" s="246"/>
      <c r="P55" s="246"/>
      <c r="Q55" s="246"/>
      <c r="R55" s="246"/>
      <c r="S55" s="246"/>
      <c r="T55" s="246"/>
      <c r="U55" s="246"/>
      <c r="V55" s="246"/>
      <c r="W55" s="246"/>
      <c r="X55" s="246"/>
      <c r="Y55" s="246"/>
      <c r="Z55" s="246"/>
      <c r="AA55" s="246"/>
      <c r="AB55" s="246"/>
      <c r="AC55" s="246"/>
      <c r="AD55" s="228"/>
    </row>
    <row r="56" spans="2:30" ht="15.75" customHeight="1">
      <c r="B56" s="299" t="str">
        <f>IF('MIR-IG'!W2=0,"",IF(ABS('MIR-IG'!W2-'CTG-FF'!J19)&gt;=1000,"• El presupuesto de egresos en su clasificación por objeto del gasto difiere con lo asignado en la MIR y/o Indicadores de gestión, en lo correspondiente al capítulo 8000.",""))</f>
        <v/>
      </c>
      <c r="C56" s="246"/>
      <c r="D56" s="246"/>
      <c r="E56" s="246"/>
      <c r="F56" s="246"/>
      <c r="G56" s="246"/>
      <c r="H56" s="246"/>
      <c r="I56" s="246"/>
      <c r="J56" s="246"/>
      <c r="K56" s="246"/>
      <c r="L56" s="246"/>
      <c r="M56" s="246"/>
      <c r="N56" s="246"/>
      <c r="O56" s="246"/>
      <c r="P56" s="246"/>
      <c r="Q56" s="246"/>
      <c r="R56" s="246"/>
      <c r="S56" s="246"/>
      <c r="T56" s="246"/>
      <c r="U56" s="246"/>
      <c r="V56" s="246"/>
      <c r="W56" s="246"/>
      <c r="X56" s="246"/>
      <c r="Y56" s="246"/>
      <c r="Z56" s="246"/>
      <c r="AA56" s="246"/>
      <c r="AB56" s="246"/>
      <c r="AC56" s="246"/>
      <c r="AD56" s="228"/>
    </row>
    <row r="57" spans="2:30" ht="15.75" customHeight="1">
      <c r="B57" s="299" t="str">
        <f>IF('MIR-IG'!X2=0,"",IF(ABS('MIR-IG'!X2-'CTG-FF'!K19)&gt;=1000,"• El presupuesto de egresos en su clasificación por objeto del gasto difiere con lo asignado en la MIR y/o Indicadores de gestión, en lo correspondiente al capítulo 9000.",""))</f>
        <v/>
      </c>
      <c r="C57" s="246"/>
      <c r="D57" s="246"/>
      <c r="E57" s="246"/>
      <c r="F57" s="246"/>
      <c r="G57" s="246"/>
      <c r="H57" s="246"/>
      <c r="I57" s="246"/>
      <c r="J57" s="246"/>
      <c r="K57" s="246"/>
      <c r="L57" s="246"/>
      <c r="M57" s="246"/>
      <c r="N57" s="246"/>
      <c r="O57" s="246"/>
      <c r="P57" s="246"/>
      <c r="Q57" s="246"/>
      <c r="R57" s="246"/>
      <c r="S57" s="246"/>
      <c r="T57" s="246"/>
      <c r="U57" s="246"/>
      <c r="V57" s="246"/>
      <c r="W57" s="246"/>
      <c r="X57" s="246"/>
      <c r="Y57" s="246"/>
      <c r="Z57" s="246"/>
      <c r="AA57" s="246"/>
      <c r="AB57" s="246"/>
      <c r="AC57" s="246"/>
      <c r="AD57" s="228"/>
    </row>
  </sheetData>
  <mergeCells count="37">
    <mergeCell ref="F2:T2"/>
    <mergeCell ref="U2:V2"/>
    <mergeCell ref="B3:AD3"/>
    <mergeCell ref="B5:Y5"/>
    <mergeCell ref="Z5:AD5"/>
    <mergeCell ref="B6:AD8"/>
    <mergeCell ref="B9:AD9"/>
    <mergeCell ref="B15:AD15"/>
    <mergeCell ref="B16:AD19"/>
    <mergeCell ref="B30:AD30"/>
    <mergeCell ref="B31:AD31"/>
    <mergeCell ref="B32:AD32"/>
    <mergeCell ref="B33:AD33"/>
    <mergeCell ref="B34:AD34"/>
    <mergeCell ref="B35:AD35"/>
    <mergeCell ref="B36:AD36"/>
    <mergeCell ref="B37:AD37"/>
    <mergeCell ref="B38:AD38"/>
    <mergeCell ref="B39:AD39"/>
    <mergeCell ref="B40:AD40"/>
    <mergeCell ref="B41:AD41"/>
    <mergeCell ref="B42:AD42"/>
    <mergeCell ref="B43:AD43"/>
    <mergeCell ref="B44:AD44"/>
    <mergeCell ref="B45:AD45"/>
    <mergeCell ref="B46:AD46"/>
    <mergeCell ref="B47:AD47"/>
    <mergeCell ref="B48:AD48"/>
    <mergeCell ref="B56:AD56"/>
    <mergeCell ref="B57:AD57"/>
    <mergeCell ref="B49:AD49"/>
    <mergeCell ref="B50:AD50"/>
    <mergeCell ref="B51:AD51"/>
    <mergeCell ref="B52:AD52"/>
    <mergeCell ref="B53:AD53"/>
    <mergeCell ref="B54:AD54"/>
    <mergeCell ref="B55:AD55"/>
  </mergeCells>
  <conditionalFormatting sqref="B10:B14">
    <cfRule type="containsBlanks" dxfId="235" priority="1">
      <formula>LEN(TRIM(B10))=0</formula>
    </cfRule>
  </conditionalFormatting>
  <conditionalFormatting sqref="B6:AD8">
    <cfRule type="cellIs" dxfId="234" priority="2" operator="lessThanOrEqual">
      <formula>0</formula>
    </cfRule>
    <cfRule type="containsBlanks" dxfId="233" priority="3">
      <formula>LEN(TRIM(B6))=0</formula>
    </cfRule>
  </conditionalFormatting>
  <conditionalFormatting sqref="B16:AD19">
    <cfRule type="cellIs" dxfId="232" priority="4" operator="greaterThanOrEqual">
      <formula>0</formula>
    </cfRule>
  </conditionalFormatting>
  <conditionalFormatting sqref="B31:AD40 B42:AD43 B45:AD57">
    <cfRule type="cellIs" dxfId="231" priority="5" operator="greaterThanOrEqual">
      <formula>""""""</formula>
    </cfRule>
  </conditionalFormatting>
  <conditionalFormatting sqref="P10:P14">
    <cfRule type="containsBlanks" dxfId="230" priority="6">
      <formula>LEN(TRIM(P10))=0</formula>
    </cfRule>
  </conditionalFormatting>
  <dataValidations count="1">
    <dataValidation type="list" allowBlank="1" showInputMessage="1" showErrorMessage="1" prompt=" - " sqref="U2">
      <formula1>"2022,2023,2024,2025,2026,2027,2028,2029,2030"</formula1>
    </dataValidation>
  </dataValidations>
  <pageMargins left="0.7" right="0.7" top="0.75" bottom="0.75" header="0" footer="0"/>
  <pageSetup orientation="landscape"/>
  <legacy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339966"/>
  </sheetPr>
  <dimension ref="A1:AC202"/>
  <sheetViews>
    <sheetView workbookViewId="0">
      <pane xSplit="1" ySplit="2" topLeftCell="B3" activePane="bottomRight" state="frozen"/>
      <selection pane="topRight" activeCell="B1" sqref="B1"/>
      <selection pane="bottomLeft" activeCell="A3" sqref="A3"/>
      <selection pane="bottomRight" activeCell="L3" sqref="L3"/>
    </sheetView>
  </sheetViews>
  <sheetFormatPr baseColWidth="10" defaultColWidth="14.42578125" defaultRowHeight="15" customHeight="1"/>
  <cols>
    <col min="1" max="1" width="5.5703125" customWidth="1"/>
    <col min="2" max="2" width="24.42578125" customWidth="1"/>
    <col min="3" max="3" width="15.85546875" customWidth="1"/>
    <col min="4" max="7" width="14.85546875" customWidth="1"/>
    <col min="8" max="8" width="11.42578125" customWidth="1"/>
    <col min="9" max="9" width="18.5703125" customWidth="1"/>
    <col min="10" max="11" width="14.85546875" customWidth="1"/>
    <col min="12" max="13" width="17.140625" customWidth="1"/>
    <col min="14" max="15" width="14.85546875" customWidth="1"/>
    <col min="16" max="24" width="18.5703125" customWidth="1"/>
    <col min="25" max="28" width="4.42578125" hidden="1" customWidth="1"/>
    <col min="29" max="29" width="14" hidden="1" customWidth="1"/>
  </cols>
  <sheetData>
    <row r="1" spans="1:29" ht="30" customHeight="1">
      <c r="A1" s="311" t="s">
        <v>2152</v>
      </c>
      <c r="B1" s="309" t="s">
        <v>2153</v>
      </c>
      <c r="C1" s="309" t="s">
        <v>622</v>
      </c>
      <c r="D1" s="309" t="s">
        <v>2154</v>
      </c>
      <c r="E1" s="309" t="s">
        <v>619</v>
      </c>
      <c r="F1" s="309" t="s">
        <v>620</v>
      </c>
      <c r="G1" s="309" t="s">
        <v>2155</v>
      </c>
      <c r="H1" s="309" t="s">
        <v>2156</v>
      </c>
      <c r="I1" s="309" t="s">
        <v>2157</v>
      </c>
      <c r="J1" s="309" t="s">
        <v>2158</v>
      </c>
      <c r="K1" s="309" t="s">
        <v>2159</v>
      </c>
      <c r="L1" s="309" t="s">
        <v>2160</v>
      </c>
      <c r="M1" s="309" t="s">
        <v>2161</v>
      </c>
      <c r="N1" s="309" t="s">
        <v>2162</v>
      </c>
      <c r="O1" s="309" t="s">
        <v>624</v>
      </c>
      <c r="P1" s="75" t="s">
        <v>2163</v>
      </c>
      <c r="Q1" s="75" t="s">
        <v>2164</v>
      </c>
      <c r="R1" s="75" t="s">
        <v>2165</v>
      </c>
      <c r="S1" s="75" t="s">
        <v>2166</v>
      </c>
      <c r="T1" s="75" t="s">
        <v>2167</v>
      </c>
      <c r="U1" s="75" t="s">
        <v>2168</v>
      </c>
      <c r="V1" s="75" t="s">
        <v>2169</v>
      </c>
      <c r="W1" s="75" t="s">
        <v>2170</v>
      </c>
      <c r="X1" s="76" t="s">
        <v>2171</v>
      </c>
      <c r="Y1" s="77">
        <f t="shared" ref="Y1:AB1" si="0">SUM(Y3:Y202)</f>
        <v>0</v>
      </c>
      <c r="Z1" s="77">
        <f t="shared" si="0"/>
        <v>0</v>
      </c>
      <c r="AA1" s="77">
        <f t="shared" si="0"/>
        <v>0</v>
      </c>
      <c r="AB1" s="77">
        <f t="shared" si="0"/>
        <v>0</v>
      </c>
      <c r="AC1" s="68"/>
    </row>
    <row r="2" spans="1:29" ht="15.75" customHeight="1">
      <c r="A2" s="312"/>
      <c r="B2" s="310"/>
      <c r="C2" s="310"/>
      <c r="D2" s="310"/>
      <c r="E2" s="310"/>
      <c r="F2" s="310"/>
      <c r="G2" s="310"/>
      <c r="H2" s="310"/>
      <c r="I2" s="310"/>
      <c r="J2" s="310"/>
      <c r="K2" s="310"/>
      <c r="L2" s="310"/>
      <c r="M2" s="310"/>
      <c r="N2" s="310"/>
      <c r="O2" s="310"/>
      <c r="P2" s="78">
        <f t="shared" ref="P2:X2" si="1">SUM(P3:P202)</f>
        <v>0</v>
      </c>
      <c r="Q2" s="78">
        <f t="shared" si="1"/>
        <v>0</v>
      </c>
      <c r="R2" s="78">
        <f t="shared" si="1"/>
        <v>0</v>
      </c>
      <c r="S2" s="78">
        <f t="shared" si="1"/>
        <v>0</v>
      </c>
      <c r="T2" s="78">
        <f t="shared" si="1"/>
        <v>0</v>
      </c>
      <c r="U2" s="78">
        <f t="shared" si="1"/>
        <v>0</v>
      </c>
      <c r="V2" s="78">
        <f t="shared" si="1"/>
        <v>0</v>
      </c>
      <c r="W2" s="78">
        <f t="shared" si="1"/>
        <v>0</v>
      </c>
      <c r="X2" s="79">
        <f t="shared" si="1"/>
        <v>0</v>
      </c>
      <c r="Y2" s="80" t="s">
        <v>639</v>
      </c>
      <c r="Z2" s="80" t="s">
        <v>2172</v>
      </c>
      <c r="AA2" s="80" t="s">
        <v>662</v>
      </c>
      <c r="AB2" s="80" t="s">
        <v>671</v>
      </c>
      <c r="AC2" s="68"/>
    </row>
    <row r="3" spans="1:29" ht="15.75" customHeight="1">
      <c r="A3" s="81" t="str">
        <f>IF(B3&gt;0,1,"")</f>
        <v/>
      </c>
      <c r="B3" s="82"/>
      <c r="C3" s="82" t="str">
        <f t="shared" ref="C3:C202" si="2">IF(G3&gt;0,IF(G3="INDICADOR DE GESTIÓN","INDICADOR DE GESTIÓN","MIR"),"")</f>
        <v/>
      </c>
      <c r="D3" s="82" t="str">
        <f t="array" ref="D3">IF(F3="","",INDEX(B!$I$2:$I$112,MATCH(F3,B!$K$2:$K$112,0)))</f>
        <v/>
      </c>
      <c r="E3" s="82" t="str">
        <f t="array" ref="E3">IF(F3="","",INDEX(B!$J$2:$J$112,MATCH(F3,B!$K$2:$K$112,0)))</f>
        <v/>
      </c>
      <c r="F3" s="82"/>
      <c r="G3" s="82"/>
      <c r="H3" s="83"/>
      <c r="I3" s="82"/>
      <c r="J3" s="82"/>
      <c r="K3" s="82"/>
      <c r="L3" s="82"/>
      <c r="M3" s="82"/>
      <c r="N3" s="82"/>
      <c r="O3" s="82"/>
      <c r="P3" s="84"/>
      <c r="Q3" s="84"/>
      <c r="R3" s="84"/>
      <c r="S3" s="84"/>
      <c r="T3" s="84"/>
      <c r="U3" s="84"/>
      <c r="V3" s="84"/>
      <c r="W3" s="84"/>
      <c r="X3" s="84"/>
      <c r="Y3" s="80">
        <f t="shared" ref="Y3:Y202" si="3">IF(G3="FIN",1,0)</f>
        <v>0</v>
      </c>
      <c r="Z3" s="80">
        <f t="shared" ref="Z3:Z202" si="4">IF(G3="PROPÓSITO",1,0)</f>
        <v>0</v>
      </c>
      <c r="AA3" s="80">
        <f t="shared" ref="AA3:AA202" si="5">IF(G3="COMPONENTE",1,0)</f>
        <v>0</v>
      </c>
      <c r="AB3" s="80">
        <f t="shared" ref="AB3:AB202" si="6">IF(G3="ACTIVIDAD",1,0)</f>
        <v>0</v>
      </c>
      <c r="AC3" s="85">
        <f t="shared" ref="AC3:AC202" si="7">SUM(P3:X3)</f>
        <v>0</v>
      </c>
    </row>
    <row r="4" spans="1:29" ht="15.75" customHeight="1">
      <c r="A4" s="86" t="str">
        <f t="shared" ref="A4:A202" si="8">IF(B4&gt;0,A3+1,"")</f>
        <v/>
      </c>
      <c r="B4" s="87"/>
      <c r="C4" s="87" t="str">
        <f t="shared" si="2"/>
        <v/>
      </c>
      <c r="D4" s="87" t="str">
        <f t="array" ref="D4">IF(F4="","",INDEX(B!$I$2:$I$112,MATCH(F4,B!$K$2:$K$112,0)))</f>
        <v/>
      </c>
      <c r="E4" s="87" t="str">
        <f t="array" ref="E4">IF(F4="","",INDEX(B!$J$2:$J$112,MATCH(F4,B!$K$2:$K$112,0)))</f>
        <v/>
      </c>
      <c r="F4" s="87"/>
      <c r="G4" s="87"/>
      <c r="H4" s="88"/>
      <c r="I4" s="87"/>
      <c r="J4" s="87"/>
      <c r="K4" s="87"/>
      <c r="L4" s="87"/>
      <c r="M4" s="87"/>
      <c r="N4" s="87"/>
      <c r="O4" s="87"/>
      <c r="P4" s="89"/>
      <c r="Q4" s="89"/>
      <c r="R4" s="89"/>
      <c r="S4" s="89"/>
      <c r="T4" s="89"/>
      <c r="U4" s="89"/>
      <c r="V4" s="89"/>
      <c r="W4" s="89"/>
      <c r="X4" s="89"/>
      <c r="Y4" s="80">
        <f t="shared" si="3"/>
        <v>0</v>
      </c>
      <c r="Z4" s="80">
        <f t="shared" si="4"/>
        <v>0</v>
      </c>
      <c r="AA4" s="80">
        <f t="shared" si="5"/>
        <v>0</v>
      </c>
      <c r="AB4" s="80">
        <f t="shared" si="6"/>
        <v>0</v>
      </c>
      <c r="AC4" s="85">
        <f t="shared" si="7"/>
        <v>0</v>
      </c>
    </row>
    <row r="5" spans="1:29" ht="15.75" customHeight="1">
      <c r="A5" s="86" t="str">
        <f t="shared" si="8"/>
        <v/>
      </c>
      <c r="B5" s="87"/>
      <c r="C5" s="87" t="str">
        <f t="shared" si="2"/>
        <v/>
      </c>
      <c r="D5" s="87" t="str">
        <f t="array" ref="D5">IF(F5="","",INDEX(B!$I$2:$I$112,MATCH(F5,B!$K$2:$K$112,0)))</f>
        <v/>
      </c>
      <c r="E5" s="87" t="str">
        <f t="array" ref="E5">IF(F5="","",INDEX(B!$J$2:$J$112,MATCH(F5,B!$K$2:$K$112,0)))</f>
        <v/>
      </c>
      <c r="F5" s="87"/>
      <c r="G5" s="87"/>
      <c r="H5" s="88"/>
      <c r="I5" s="87"/>
      <c r="J5" s="87"/>
      <c r="K5" s="87"/>
      <c r="L5" s="87"/>
      <c r="M5" s="87"/>
      <c r="N5" s="87"/>
      <c r="O5" s="87"/>
      <c r="P5" s="89"/>
      <c r="Q5" s="89"/>
      <c r="R5" s="89"/>
      <c r="S5" s="89"/>
      <c r="T5" s="89"/>
      <c r="U5" s="89"/>
      <c r="V5" s="89"/>
      <c r="W5" s="89"/>
      <c r="X5" s="89"/>
      <c r="Y5" s="80">
        <f t="shared" si="3"/>
        <v>0</v>
      </c>
      <c r="Z5" s="80">
        <f t="shared" si="4"/>
        <v>0</v>
      </c>
      <c r="AA5" s="80">
        <f t="shared" si="5"/>
        <v>0</v>
      </c>
      <c r="AB5" s="80">
        <f t="shared" si="6"/>
        <v>0</v>
      </c>
      <c r="AC5" s="85">
        <f t="shared" si="7"/>
        <v>0</v>
      </c>
    </row>
    <row r="6" spans="1:29" ht="15.75" customHeight="1">
      <c r="A6" s="86" t="str">
        <f t="shared" si="8"/>
        <v/>
      </c>
      <c r="B6" s="87"/>
      <c r="C6" s="87" t="str">
        <f t="shared" si="2"/>
        <v/>
      </c>
      <c r="D6" s="87" t="str">
        <f t="array" ref="D6">IF(F6="","",INDEX(B!$I$2:$I$112,MATCH(F6,B!$K$2:$K$112,0)))</f>
        <v/>
      </c>
      <c r="E6" s="87" t="str">
        <f t="array" ref="E6">IF(F6="","",INDEX(B!$J$2:$J$112,MATCH(F6,B!$K$2:$K$112,0)))</f>
        <v/>
      </c>
      <c r="F6" s="87"/>
      <c r="G6" s="87"/>
      <c r="H6" s="88"/>
      <c r="I6" s="87"/>
      <c r="J6" s="87"/>
      <c r="K6" s="87"/>
      <c r="L6" s="87"/>
      <c r="M6" s="87"/>
      <c r="N6" s="87"/>
      <c r="O6" s="87"/>
      <c r="P6" s="89"/>
      <c r="Q6" s="89"/>
      <c r="R6" s="89"/>
      <c r="S6" s="89"/>
      <c r="T6" s="89"/>
      <c r="U6" s="89"/>
      <c r="V6" s="89"/>
      <c r="W6" s="89"/>
      <c r="X6" s="89"/>
      <c r="Y6" s="80">
        <f t="shared" si="3"/>
        <v>0</v>
      </c>
      <c r="Z6" s="80">
        <f t="shared" si="4"/>
        <v>0</v>
      </c>
      <c r="AA6" s="80">
        <f t="shared" si="5"/>
        <v>0</v>
      </c>
      <c r="AB6" s="80">
        <f t="shared" si="6"/>
        <v>0</v>
      </c>
      <c r="AC6" s="85">
        <f t="shared" si="7"/>
        <v>0</v>
      </c>
    </row>
    <row r="7" spans="1:29" ht="15.75" customHeight="1">
      <c r="A7" s="86" t="str">
        <f t="shared" si="8"/>
        <v/>
      </c>
      <c r="B7" s="87"/>
      <c r="C7" s="87" t="str">
        <f t="shared" si="2"/>
        <v/>
      </c>
      <c r="D7" s="87" t="str">
        <f t="array" ref="D7">IF(F7="","",INDEX(B!$I$2:$I$112,MATCH(F7,B!$K$2:$K$112,0)))</f>
        <v/>
      </c>
      <c r="E7" s="87" t="str">
        <f t="array" ref="E7">IF(F7="","",INDEX(B!$J$2:$J$112,MATCH(F7,B!$K$2:$K$112,0)))</f>
        <v/>
      </c>
      <c r="F7" s="87"/>
      <c r="G7" s="87"/>
      <c r="H7" s="88"/>
      <c r="I7" s="87"/>
      <c r="J7" s="87"/>
      <c r="K7" s="87"/>
      <c r="L7" s="87"/>
      <c r="M7" s="87"/>
      <c r="N7" s="87"/>
      <c r="O7" s="87"/>
      <c r="P7" s="89"/>
      <c r="Q7" s="89"/>
      <c r="R7" s="89"/>
      <c r="S7" s="89"/>
      <c r="T7" s="89"/>
      <c r="U7" s="89"/>
      <c r="V7" s="89"/>
      <c r="W7" s="89"/>
      <c r="X7" s="89"/>
      <c r="Y7" s="80">
        <f t="shared" si="3"/>
        <v>0</v>
      </c>
      <c r="Z7" s="80">
        <f t="shared" si="4"/>
        <v>0</v>
      </c>
      <c r="AA7" s="80">
        <f t="shared" si="5"/>
        <v>0</v>
      </c>
      <c r="AB7" s="80">
        <f t="shared" si="6"/>
        <v>0</v>
      </c>
      <c r="AC7" s="85">
        <f t="shared" si="7"/>
        <v>0</v>
      </c>
    </row>
    <row r="8" spans="1:29" ht="15.75" customHeight="1">
      <c r="A8" s="86" t="str">
        <f t="shared" si="8"/>
        <v/>
      </c>
      <c r="B8" s="87"/>
      <c r="C8" s="87" t="str">
        <f t="shared" si="2"/>
        <v/>
      </c>
      <c r="D8" s="87" t="str">
        <f t="array" ref="D8">IF(F8="","",INDEX(B!$I$2:$I$112,MATCH(F8,B!$K$2:$K$112,0)))</f>
        <v/>
      </c>
      <c r="E8" s="87" t="str">
        <f t="array" ref="E8">IF(F8="","",INDEX(B!$J$2:$J$112,MATCH(F8,B!$K$2:$K$112,0)))</f>
        <v/>
      </c>
      <c r="F8" s="87"/>
      <c r="G8" s="87"/>
      <c r="H8" s="88"/>
      <c r="I8" s="87"/>
      <c r="J8" s="87"/>
      <c r="K8" s="87"/>
      <c r="L8" s="87"/>
      <c r="M8" s="87"/>
      <c r="N8" s="87"/>
      <c r="O8" s="87"/>
      <c r="P8" s="89"/>
      <c r="Q8" s="89"/>
      <c r="R8" s="89"/>
      <c r="S8" s="89"/>
      <c r="T8" s="89"/>
      <c r="U8" s="89"/>
      <c r="V8" s="89"/>
      <c r="W8" s="89"/>
      <c r="X8" s="89"/>
      <c r="Y8" s="80">
        <f t="shared" si="3"/>
        <v>0</v>
      </c>
      <c r="Z8" s="80">
        <f t="shared" si="4"/>
        <v>0</v>
      </c>
      <c r="AA8" s="80">
        <f t="shared" si="5"/>
        <v>0</v>
      </c>
      <c r="AB8" s="80">
        <f t="shared" si="6"/>
        <v>0</v>
      </c>
      <c r="AC8" s="85">
        <f t="shared" si="7"/>
        <v>0</v>
      </c>
    </row>
    <row r="9" spans="1:29" ht="15.75" customHeight="1">
      <c r="A9" s="86" t="str">
        <f t="shared" si="8"/>
        <v/>
      </c>
      <c r="B9" s="87"/>
      <c r="C9" s="87" t="str">
        <f t="shared" si="2"/>
        <v/>
      </c>
      <c r="D9" s="87" t="str">
        <f t="array" ref="D9">IF(F9="","",INDEX(B!$I$2:$I$112,MATCH(F9,B!$K$2:$K$112,0)))</f>
        <v/>
      </c>
      <c r="E9" s="87" t="str">
        <f t="array" ref="E9">IF(F9="","",INDEX(B!$J$2:$J$112,MATCH(F9,B!$K$2:$K$112,0)))</f>
        <v/>
      </c>
      <c r="F9" s="87"/>
      <c r="G9" s="87"/>
      <c r="H9" s="88"/>
      <c r="I9" s="87"/>
      <c r="J9" s="87"/>
      <c r="K9" s="87"/>
      <c r="L9" s="87"/>
      <c r="M9" s="87"/>
      <c r="N9" s="87"/>
      <c r="O9" s="87"/>
      <c r="P9" s="89"/>
      <c r="Q9" s="89"/>
      <c r="R9" s="89"/>
      <c r="S9" s="89"/>
      <c r="T9" s="89"/>
      <c r="U9" s="89"/>
      <c r="V9" s="89"/>
      <c r="W9" s="89"/>
      <c r="X9" s="89"/>
      <c r="Y9" s="80">
        <f t="shared" si="3"/>
        <v>0</v>
      </c>
      <c r="Z9" s="80">
        <f t="shared" si="4"/>
        <v>0</v>
      </c>
      <c r="AA9" s="80">
        <f t="shared" si="5"/>
        <v>0</v>
      </c>
      <c r="AB9" s="80">
        <f t="shared" si="6"/>
        <v>0</v>
      </c>
      <c r="AC9" s="85">
        <f t="shared" si="7"/>
        <v>0</v>
      </c>
    </row>
    <row r="10" spans="1:29" ht="15.75" customHeight="1">
      <c r="A10" s="86" t="str">
        <f t="shared" si="8"/>
        <v/>
      </c>
      <c r="B10" s="87"/>
      <c r="C10" s="87" t="str">
        <f t="shared" si="2"/>
        <v/>
      </c>
      <c r="D10" s="87" t="str">
        <f t="array" ref="D10">IF(F10="","",INDEX(B!$I$2:$I$112,MATCH(F10,B!$K$2:$K$112,0)))</f>
        <v/>
      </c>
      <c r="E10" s="87" t="str">
        <f t="array" ref="E10">IF(F10="","",INDEX(B!$J$2:$J$112,MATCH(F10,B!$K$2:$K$112,0)))</f>
        <v/>
      </c>
      <c r="F10" s="87"/>
      <c r="G10" s="87"/>
      <c r="H10" s="88"/>
      <c r="I10" s="87"/>
      <c r="J10" s="87"/>
      <c r="K10" s="87"/>
      <c r="L10" s="87"/>
      <c r="M10" s="87"/>
      <c r="N10" s="87"/>
      <c r="O10" s="87"/>
      <c r="P10" s="89"/>
      <c r="Q10" s="89"/>
      <c r="R10" s="89"/>
      <c r="S10" s="89"/>
      <c r="T10" s="89"/>
      <c r="U10" s="89"/>
      <c r="V10" s="89"/>
      <c r="W10" s="89"/>
      <c r="X10" s="89"/>
      <c r="Y10" s="80">
        <f t="shared" si="3"/>
        <v>0</v>
      </c>
      <c r="Z10" s="80">
        <f t="shared" si="4"/>
        <v>0</v>
      </c>
      <c r="AA10" s="80">
        <f t="shared" si="5"/>
        <v>0</v>
      </c>
      <c r="AB10" s="80">
        <f t="shared" si="6"/>
        <v>0</v>
      </c>
      <c r="AC10" s="85">
        <f t="shared" si="7"/>
        <v>0</v>
      </c>
    </row>
    <row r="11" spans="1:29" ht="15.75" customHeight="1">
      <c r="A11" s="86" t="str">
        <f t="shared" si="8"/>
        <v/>
      </c>
      <c r="B11" s="87"/>
      <c r="C11" s="87" t="str">
        <f t="shared" si="2"/>
        <v/>
      </c>
      <c r="D11" s="87" t="str">
        <f t="array" ref="D11">IF(F11="","",INDEX(B!$I$2:$I$112,MATCH(F11,B!$K$2:$K$112,0)))</f>
        <v/>
      </c>
      <c r="E11" s="87" t="str">
        <f t="array" ref="E11">IF(F11="","",INDEX(B!$J$2:$J$112,MATCH(F11,B!$K$2:$K$112,0)))</f>
        <v/>
      </c>
      <c r="F11" s="87"/>
      <c r="G11" s="87"/>
      <c r="H11" s="88"/>
      <c r="I11" s="87"/>
      <c r="J11" s="87"/>
      <c r="K11" s="87"/>
      <c r="L11" s="87"/>
      <c r="M11" s="87"/>
      <c r="N11" s="87"/>
      <c r="O11" s="87"/>
      <c r="P11" s="89"/>
      <c r="Q11" s="89"/>
      <c r="R11" s="89"/>
      <c r="S11" s="89"/>
      <c r="T11" s="89"/>
      <c r="U11" s="89"/>
      <c r="V11" s="89"/>
      <c r="W11" s="89"/>
      <c r="X11" s="89"/>
      <c r="Y11" s="80">
        <f t="shared" si="3"/>
        <v>0</v>
      </c>
      <c r="Z11" s="80">
        <f t="shared" si="4"/>
        <v>0</v>
      </c>
      <c r="AA11" s="80">
        <f t="shared" si="5"/>
        <v>0</v>
      </c>
      <c r="AB11" s="80">
        <f t="shared" si="6"/>
        <v>0</v>
      </c>
      <c r="AC11" s="85">
        <f t="shared" si="7"/>
        <v>0</v>
      </c>
    </row>
    <row r="12" spans="1:29" ht="15.75" customHeight="1">
      <c r="A12" s="86" t="str">
        <f t="shared" si="8"/>
        <v/>
      </c>
      <c r="B12" s="87"/>
      <c r="C12" s="87" t="str">
        <f t="shared" si="2"/>
        <v/>
      </c>
      <c r="D12" s="87" t="str">
        <f t="array" ref="D12">IF(F12="","",INDEX(B!$I$2:$I$112,MATCH(F12,B!$K$2:$K$112,0)))</f>
        <v/>
      </c>
      <c r="E12" s="87" t="str">
        <f t="array" ref="E12">IF(F12="","",INDEX(B!$J$2:$J$112,MATCH(F12,B!$K$2:$K$112,0)))</f>
        <v/>
      </c>
      <c r="F12" s="87"/>
      <c r="G12" s="87"/>
      <c r="H12" s="88"/>
      <c r="I12" s="87"/>
      <c r="J12" s="87"/>
      <c r="K12" s="87"/>
      <c r="L12" s="87"/>
      <c r="M12" s="87"/>
      <c r="N12" s="87"/>
      <c r="O12" s="87"/>
      <c r="P12" s="89"/>
      <c r="Q12" s="89"/>
      <c r="R12" s="89"/>
      <c r="S12" s="89"/>
      <c r="T12" s="89"/>
      <c r="U12" s="89"/>
      <c r="V12" s="89"/>
      <c r="W12" s="89"/>
      <c r="X12" s="89"/>
      <c r="Y12" s="80">
        <f t="shared" si="3"/>
        <v>0</v>
      </c>
      <c r="Z12" s="80">
        <f t="shared" si="4"/>
        <v>0</v>
      </c>
      <c r="AA12" s="80">
        <f t="shared" si="5"/>
        <v>0</v>
      </c>
      <c r="AB12" s="80">
        <f t="shared" si="6"/>
        <v>0</v>
      </c>
      <c r="AC12" s="85">
        <f t="shared" si="7"/>
        <v>0</v>
      </c>
    </row>
    <row r="13" spans="1:29" ht="15.75" customHeight="1">
      <c r="A13" s="86" t="str">
        <f t="shared" si="8"/>
        <v/>
      </c>
      <c r="B13" s="87"/>
      <c r="C13" s="87" t="str">
        <f t="shared" si="2"/>
        <v/>
      </c>
      <c r="D13" s="87" t="str">
        <f t="array" ref="D13">IF(F13="","",INDEX(B!$I$2:$I$112,MATCH(F13,B!$K$2:$K$112,0)))</f>
        <v/>
      </c>
      <c r="E13" s="87" t="str">
        <f t="array" ref="E13">IF(F13="","",INDEX(B!$J$2:$J$112,MATCH(F13,B!$K$2:$K$112,0)))</f>
        <v/>
      </c>
      <c r="F13" s="87"/>
      <c r="G13" s="87"/>
      <c r="H13" s="88"/>
      <c r="I13" s="87"/>
      <c r="J13" s="87"/>
      <c r="K13" s="87"/>
      <c r="L13" s="87"/>
      <c r="M13" s="87"/>
      <c r="N13" s="87"/>
      <c r="O13" s="87"/>
      <c r="P13" s="89"/>
      <c r="Q13" s="89"/>
      <c r="R13" s="89"/>
      <c r="S13" s="89"/>
      <c r="T13" s="89"/>
      <c r="U13" s="89"/>
      <c r="V13" s="89"/>
      <c r="W13" s="89"/>
      <c r="X13" s="89"/>
      <c r="Y13" s="80">
        <f t="shared" si="3"/>
        <v>0</v>
      </c>
      <c r="Z13" s="80">
        <f t="shared" si="4"/>
        <v>0</v>
      </c>
      <c r="AA13" s="80">
        <f t="shared" si="5"/>
        <v>0</v>
      </c>
      <c r="AB13" s="80">
        <f t="shared" si="6"/>
        <v>0</v>
      </c>
      <c r="AC13" s="85">
        <f t="shared" si="7"/>
        <v>0</v>
      </c>
    </row>
    <row r="14" spans="1:29" ht="15.75" customHeight="1">
      <c r="A14" s="86" t="str">
        <f t="shared" si="8"/>
        <v/>
      </c>
      <c r="B14" s="87"/>
      <c r="C14" s="87" t="str">
        <f t="shared" si="2"/>
        <v/>
      </c>
      <c r="D14" s="87" t="str">
        <f t="array" ref="D14">IF(F14="","",INDEX(B!$I$2:$I$112,MATCH(F14,B!$K$2:$K$112,0)))</f>
        <v/>
      </c>
      <c r="E14" s="87" t="str">
        <f t="array" ref="E14">IF(F14="","",INDEX(B!$J$2:$J$112,MATCH(F14,B!$K$2:$K$112,0)))</f>
        <v/>
      </c>
      <c r="F14" s="87"/>
      <c r="G14" s="87"/>
      <c r="H14" s="88"/>
      <c r="I14" s="87"/>
      <c r="J14" s="87"/>
      <c r="K14" s="87"/>
      <c r="L14" s="87"/>
      <c r="M14" s="87"/>
      <c r="N14" s="87"/>
      <c r="O14" s="87"/>
      <c r="P14" s="89"/>
      <c r="Q14" s="89"/>
      <c r="R14" s="89"/>
      <c r="S14" s="89"/>
      <c r="T14" s="89"/>
      <c r="U14" s="89"/>
      <c r="V14" s="89"/>
      <c r="W14" s="89"/>
      <c r="X14" s="89"/>
      <c r="Y14" s="80">
        <f t="shared" si="3"/>
        <v>0</v>
      </c>
      <c r="Z14" s="80">
        <f t="shared" si="4"/>
        <v>0</v>
      </c>
      <c r="AA14" s="80">
        <f t="shared" si="5"/>
        <v>0</v>
      </c>
      <c r="AB14" s="80">
        <f t="shared" si="6"/>
        <v>0</v>
      </c>
      <c r="AC14" s="85">
        <f t="shared" si="7"/>
        <v>0</v>
      </c>
    </row>
    <row r="15" spans="1:29" ht="15.75" customHeight="1">
      <c r="A15" s="86" t="str">
        <f t="shared" si="8"/>
        <v/>
      </c>
      <c r="B15" s="87"/>
      <c r="C15" s="87" t="str">
        <f t="shared" si="2"/>
        <v/>
      </c>
      <c r="D15" s="87" t="str">
        <f t="array" ref="D15">IF(F15="","",INDEX(B!$I$2:$I$112,MATCH(F15,B!$K$2:$K$112,0)))</f>
        <v/>
      </c>
      <c r="E15" s="87" t="str">
        <f t="array" ref="E15">IF(F15="","",INDEX(B!$J$2:$J$112,MATCH(F15,B!$K$2:$K$112,0)))</f>
        <v/>
      </c>
      <c r="F15" s="87"/>
      <c r="G15" s="87"/>
      <c r="H15" s="88"/>
      <c r="I15" s="87"/>
      <c r="J15" s="87"/>
      <c r="K15" s="87"/>
      <c r="L15" s="87"/>
      <c r="M15" s="87"/>
      <c r="N15" s="87"/>
      <c r="O15" s="87"/>
      <c r="P15" s="89"/>
      <c r="Q15" s="89"/>
      <c r="R15" s="89"/>
      <c r="S15" s="89"/>
      <c r="T15" s="89"/>
      <c r="U15" s="89"/>
      <c r="V15" s="89"/>
      <c r="W15" s="89"/>
      <c r="X15" s="89"/>
      <c r="Y15" s="80">
        <f t="shared" si="3"/>
        <v>0</v>
      </c>
      <c r="Z15" s="80">
        <f t="shared" si="4"/>
        <v>0</v>
      </c>
      <c r="AA15" s="80">
        <f t="shared" si="5"/>
        <v>0</v>
      </c>
      <c r="AB15" s="80">
        <f t="shared" si="6"/>
        <v>0</v>
      </c>
      <c r="AC15" s="85">
        <f t="shared" si="7"/>
        <v>0</v>
      </c>
    </row>
    <row r="16" spans="1:29" ht="15.75" customHeight="1">
      <c r="A16" s="86" t="str">
        <f t="shared" si="8"/>
        <v/>
      </c>
      <c r="B16" s="87"/>
      <c r="C16" s="87" t="str">
        <f t="shared" si="2"/>
        <v/>
      </c>
      <c r="D16" s="87" t="str">
        <f t="array" ref="D16">IF(F16="","",INDEX(B!$I$2:$I$112,MATCH(F16,B!$K$2:$K$112,0)))</f>
        <v/>
      </c>
      <c r="E16" s="87" t="str">
        <f t="array" ref="E16">IF(F16="","",INDEX(B!$J$2:$J$112,MATCH(F16,B!$K$2:$K$112,0)))</f>
        <v/>
      </c>
      <c r="F16" s="87"/>
      <c r="G16" s="87"/>
      <c r="H16" s="88"/>
      <c r="I16" s="87"/>
      <c r="J16" s="87"/>
      <c r="K16" s="87"/>
      <c r="L16" s="87"/>
      <c r="M16" s="87"/>
      <c r="N16" s="87"/>
      <c r="O16" s="87"/>
      <c r="P16" s="89"/>
      <c r="Q16" s="89"/>
      <c r="R16" s="89"/>
      <c r="S16" s="89"/>
      <c r="T16" s="89"/>
      <c r="U16" s="89"/>
      <c r="V16" s="89"/>
      <c r="W16" s="89"/>
      <c r="X16" s="89"/>
      <c r="Y16" s="80">
        <f t="shared" si="3"/>
        <v>0</v>
      </c>
      <c r="Z16" s="80">
        <f t="shared" si="4"/>
        <v>0</v>
      </c>
      <c r="AA16" s="80">
        <f t="shared" si="5"/>
        <v>0</v>
      </c>
      <c r="AB16" s="80">
        <f t="shared" si="6"/>
        <v>0</v>
      </c>
      <c r="AC16" s="85">
        <f t="shared" si="7"/>
        <v>0</v>
      </c>
    </row>
    <row r="17" spans="1:29" ht="15.75" customHeight="1">
      <c r="A17" s="86" t="str">
        <f t="shared" si="8"/>
        <v/>
      </c>
      <c r="B17" s="87"/>
      <c r="C17" s="87" t="str">
        <f t="shared" si="2"/>
        <v/>
      </c>
      <c r="D17" s="87" t="str">
        <f t="array" ref="D17">IF(F17="","",INDEX(B!$I$2:$I$112,MATCH(F17,B!$K$2:$K$112,0)))</f>
        <v/>
      </c>
      <c r="E17" s="87" t="str">
        <f t="array" ref="E17">IF(F17="","",INDEX(B!$J$2:$J$112,MATCH(F17,B!$K$2:$K$112,0)))</f>
        <v/>
      </c>
      <c r="F17" s="87"/>
      <c r="G17" s="87"/>
      <c r="H17" s="88"/>
      <c r="I17" s="87"/>
      <c r="J17" s="87"/>
      <c r="K17" s="87"/>
      <c r="L17" s="87"/>
      <c r="M17" s="87"/>
      <c r="N17" s="87"/>
      <c r="O17" s="87"/>
      <c r="P17" s="89"/>
      <c r="Q17" s="89"/>
      <c r="R17" s="89"/>
      <c r="S17" s="89"/>
      <c r="T17" s="89"/>
      <c r="U17" s="89"/>
      <c r="V17" s="89"/>
      <c r="W17" s="89"/>
      <c r="X17" s="89"/>
      <c r="Y17" s="80">
        <f t="shared" si="3"/>
        <v>0</v>
      </c>
      <c r="Z17" s="80">
        <f t="shared" si="4"/>
        <v>0</v>
      </c>
      <c r="AA17" s="80">
        <f t="shared" si="5"/>
        <v>0</v>
      </c>
      <c r="AB17" s="80">
        <f t="shared" si="6"/>
        <v>0</v>
      </c>
      <c r="AC17" s="85">
        <f t="shared" si="7"/>
        <v>0</v>
      </c>
    </row>
    <row r="18" spans="1:29" ht="15.75" customHeight="1">
      <c r="A18" s="86" t="str">
        <f t="shared" si="8"/>
        <v/>
      </c>
      <c r="B18" s="87"/>
      <c r="C18" s="87" t="str">
        <f t="shared" si="2"/>
        <v/>
      </c>
      <c r="D18" s="87" t="str">
        <f t="array" ref="D18">IF(F18="","",INDEX(B!$I$2:$I$112,MATCH(F18,B!$K$2:$K$112,0)))</f>
        <v/>
      </c>
      <c r="E18" s="87" t="str">
        <f t="array" ref="E18">IF(F18="","",INDEX(B!$J$2:$J$112,MATCH(F18,B!$K$2:$K$112,0)))</f>
        <v/>
      </c>
      <c r="F18" s="87"/>
      <c r="G18" s="87"/>
      <c r="H18" s="88"/>
      <c r="I18" s="87"/>
      <c r="J18" s="87"/>
      <c r="K18" s="87"/>
      <c r="L18" s="87"/>
      <c r="M18" s="87"/>
      <c r="N18" s="87"/>
      <c r="O18" s="87"/>
      <c r="P18" s="89"/>
      <c r="Q18" s="89"/>
      <c r="R18" s="89"/>
      <c r="S18" s="89"/>
      <c r="T18" s="89"/>
      <c r="U18" s="89"/>
      <c r="V18" s="89"/>
      <c r="W18" s="89"/>
      <c r="X18" s="89"/>
      <c r="Y18" s="80">
        <f t="shared" si="3"/>
        <v>0</v>
      </c>
      <c r="Z18" s="80">
        <f t="shared" si="4"/>
        <v>0</v>
      </c>
      <c r="AA18" s="80">
        <f t="shared" si="5"/>
        <v>0</v>
      </c>
      <c r="AB18" s="80">
        <f t="shared" si="6"/>
        <v>0</v>
      </c>
      <c r="AC18" s="85">
        <f t="shared" si="7"/>
        <v>0</v>
      </c>
    </row>
    <row r="19" spans="1:29" ht="15.75" customHeight="1">
      <c r="A19" s="86" t="str">
        <f t="shared" si="8"/>
        <v/>
      </c>
      <c r="B19" s="87"/>
      <c r="C19" s="87" t="str">
        <f t="shared" si="2"/>
        <v/>
      </c>
      <c r="D19" s="87" t="str">
        <f t="array" ref="D19">IF(F19="","",INDEX(B!$I$2:$I$112,MATCH(F19,B!$K$2:$K$112,0)))</f>
        <v/>
      </c>
      <c r="E19" s="87" t="str">
        <f t="array" ref="E19">IF(F19="","",INDEX(B!$J$2:$J$112,MATCH(F19,B!$K$2:$K$112,0)))</f>
        <v/>
      </c>
      <c r="F19" s="87"/>
      <c r="G19" s="87"/>
      <c r="H19" s="88"/>
      <c r="I19" s="87"/>
      <c r="J19" s="87"/>
      <c r="K19" s="87"/>
      <c r="L19" s="87"/>
      <c r="M19" s="87"/>
      <c r="N19" s="87"/>
      <c r="O19" s="87"/>
      <c r="P19" s="89"/>
      <c r="Q19" s="89"/>
      <c r="R19" s="89"/>
      <c r="S19" s="89"/>
      <c r="T19" s="89"/>
      <c r="U19" s="89"/>
      <c r="V19" s="89"/>
      <c r="W19" s="89"/>
      <c r="X19" s="89"/>
      <c r="Y19" s="80">
        <f t="shared" si="3"/>
        <v>0</v>
      </c>
      <c r="Z19" s="80">
        <f t="shared" si="4"/>
        <v>0</v>
      </c>
      <c r="AA19" s="80">
        <f t="shared" si="5"/>
        <v>0</v>
      </c>
      <c r="AB19" s="80">
        <f t="shared" si="6"/>
        <v>0</v>
      </c>
      <c r="AC19" s="85">
        <f t="shared" si="7"/>
        <v>0</v>
      </c>
    </row>
    <row r="20" spans="1:29" ht="15.75" customHeight="1">
      <c r="A20" s="86" t="str">
        <f t="shared" si="8"/>
        <v/>
      </c>
      <c r="B20" s="87"/>
      <c r="C20" s="87" t="str">
        <f t="shared" si="2"/>
        <v/>
      </c>
      <c r="D20" s="87" t="str">
        <f t="array" ref="D20">IF(F20="","",INDEX(B!$I$2:$I$112,MATCH(F20,B!$K$2:$K$112,0)))</f>
        <v/>
      </c>
      <c r="E20" s="87" t="str">
        <f t="array" ref="E20">IF(F20="","",INDEX(B!$J$2:$J$112,MATCH(F20,B!$K$2:$K$112,0)))</f>
        <v/>
      </c>
      <c r="F20" s="87"/>
      <c r="G20" s="87"/>
      <c r="H20" s="88"/>
      <c r="I20" s="87"/>
      <c r="J20" s="87"/>
      <c r="K20" s="87"/>
      <c r="L20" s="87"/>
      <c r="M20" s="87"/>
      <c r="N20" s="87"/>
      <c r="O20" s="87"/>
      <c r="P20" s="89"/>
      <c r="Q20" s="89"/>
      <c r="R20" s="89"/>
      <c r="S20" s="89"/>
      <c r="T20" s="89"/>
      <c r="U20" s="89"/>
      <c r="V20" s="89"/>
      <c r="W20" s="89"/>
      <c r="X20" s="89"/>
      <c r="Y20" s="80">
        <f t="shared" si="3"/>
        <v>0</v>
      </c>
      <c r="Z20" s="80">
        <f t="shared" si="4"/>
        <v>0</v>
      </c>
      <c r="AA20" s="80">
        <f t="shared" si="5"/>
        <v>0</v>
      </c>
      <c r="AB20" s="80">
        <f t="shared" si="6"/>
        <v>0</v>
      </c>
      <c r="AC20" s="85">
        <f t="shared" si="7"/>
        <v>0</v>
      </c>
    </row>
    <row r="21" spans="1:29" ht="15.75" customHeight="1">
      <c r="A21" s="86" t="str">
        <f t="shared" si="8"/>
        <v/>
      </c>
      <c r="B21" s="87"/>
      <c r="C21" s="87" t="str">
        <f t="shared" si="2"/>
        <v/>
      </c>
      <c r="D21" s="87" t="str">
        <f t="array" ref="D21">IF(F21="","",INDEX(B!$I$2:$I$112,MATCH(F21,B!$K$2:$K$112,0)))</f>
        <v/>
      </c>
      <c r="E21" s="87" t="str">
        <f t="array" ref="E21">IF(F21="","",INDEX(B!$J$2:$J$112,MATCH(F21,B!$K$2:$K$112,0)))</f>
        <v/>
      </c>
      <c r="F21" s="87"/>
      <c r="G21" s="87"/>
      <c r="H21" s="88"/>
      <c r="I21" s="87"/>
      <c r="J21" s="87"/>
      <c r="K21" s="87"/>
      <c r="L21" s="87"/>
      <c r="M21" s="87"/>
      <c r="N21" s="87"/>
      <c r="O21" s="87"/>
      <c r="P21" s="89"/>
      <c r="Q21" s="89"/>
      <c r="R21" s="89"/>
      <c r="S21" s="89"/>
      <c r="T21" s="89"/>
      <c r="U21" s="89"/>
      <c r="V21" s="89"/>
      <c r="W21" s="89"/>
      <c r="X21" s="89"/>
      <c r="Y21" s="80">
        <f t="shared" si="3"/>
        <v>0</v>
      </c>
      <c r="Z21" s="80">
        <f t="shared" si="4"/>
        <v>0</v>
      </c>
      <c r="AA21" s="80">
        <f t="shared" si="5"/>
        <v>0</v>
      </c>
      <c r="AB21" s="80">
        <f t="shared" si="6"/>
        <v>0</v>
      </c>
      <c r="AC21" s="85">
        <f t="shared" si="7"/>
        <v>0</v>
      </c>
    </row>
    <row r="22" spans="1:29" ht="15.75" customHeight="1">
      <c r="A22" s="86" t="str">
        <f t="shared" si="8"/>
        <v/>
      </c>
      <c r="B22" s="87"/>
      <c r="C22" s="87" t="str">
        <f t="shared" si="2"/>
        <v/>
      </c>
      <c r="D22" s="87" t="str">
        <f t="array" ref="D22">IF(F22="","",INDEX(B!$I$2:$I$112,MATCH(F22,B!$K$2:$K$112,0)))</f>
        <v/>
      </c>
      <c r="E22" s="87" t="str">
        <f t="array" ref="E22">IF(F22="","",INDEX(B!$J$2:$J$112,MATCH(F22,B!$K$2:$K$112,0)))</f>
        <v/>
      </c>
      <c r="F22" s="87"/>
      <c r="G22" s="87"/>
      <c r="H22" s="88"/>
      <c r="I22" s="87"/>
      <c r="J22" s="87"/>
      <c r="K22" s="87"/>
      <c r="L22" s="87"/>
      <c r="M22" s="87"/>
      <c r="N22" s="87"/>
      <c r="O22" s="87"/>
      <c r="P22" s="89"/>
      <c r="Q22" s="89"/>
      <c r="R22" s="89"/>
      <c r="S22" s="89"/>
      <c r="T22" s="89"/>
      <c r="U22" s="89"/>
      <c r="V22" s="89"/>
      <c r="W22" s="89"/>
      <c r="X22" s="89"/>
      <c r="Y22" s="80">
        <f t="shared" si="3"/>
        <v>0</v>
      </c>
      <c r="Z22" s="80">
        <f t="shared" si="4"/>
        <v>0</v>
      </c>
      <c r="AA22" s="80">
        <f t="shared" si="5"/>
        <v>0</v>
      </c>
      <c r="AB22" s="80">
        <f t="shared" si="6"/>
        <v>0</v>
      </c>
      <c r="AC22" s="85">
        <f t="shared" si="7"/>
        <v>0</v>
      </c>
    </row>
    <row r="23" spans="1:29" ht="15.75" customHeight="1">
      <c r="A23" s="86" t="str">
        <f t="shared" si="8"/>
        <v/>
      </c>
      <c r="B23" s="87"/>
      <c r="C23" s="87" t="str">
        <f t="shared" si="2"/>
        <v/>
      </c>
      <c r="D23" s="87" t="str">
        <f t="array" ref="D23">IF(F23="","",INDEX(B!$I$2:$I$112,MATCH(F23,B!$K$2:$K$112,0)))</f>
        <v/>
      </c>
      <c r="E23" s="87" t="str">
        <f t="array" ref="E23">IF(F23="","",INDEX(B!$J$2:$J$112,MATCH(F23,B!$K$2:$K$112,0)))</f>
        <v/>
      </c>
      <c r="F23" s="87"/>
      <c r="G23" s="87"/>
      <c r="H23" s="88"/>
      <c r="I23" s="87"/>
      <c r="J23" s="87"/>
      <c r="K23" s="87"/>
      <c r="L23" s="87"/>
      <c r="M23" s="87"/>
      <c r="N23" s="87"/>
      <c r="O23" s="87"/>
      <c r="P23" s="89"/>
      <c r="Q23" s="89"/>
      <c r="R23" s="89"/>
      <c r="S23" s="89"/>
      <c r="T23" s="89"/>
      <c r="U23" s="89"/>
      <c r="V23" s="89"/>
      <c r="W23" s="89"/>
      <c r="X23" s="89"/>
      <c r="Y23" s="80">
        <f t="shared" si="3"/>
        <v>0</v>
      </c>
      <c r="Z23" s="80">
        <f t="shared" si="4"/>
        <v>0</v>
      </c>
      <c r="AA23" s="80">
        <f t="shared" si="5"/>
        <v>0</v>
      </c>
      <c r="AB23" s="80">
        <f t="shared" si="6"/>
        <v>0</v>
      </c>
      <c r="AC23" s="85">
        <f t="shared" si="7"/>
        <v>0</v>
      </c>
    </row>
    <row r="24" spans="1:29" ht="15.75" customHeight="1">
      <c r="A24" s="86" t="str">
        <f t="shared" si="8"/>
        <v/>
      </c>
      <c r="B24" s="87"/>
      <c r="C24" s="87" t="str">
        <f t="shared" si="2"/>
        <v/>
      </c>
      <c r="D24" s="87" t="str">
        <f t="array" ref="D24">IF(F24="","",INDEX(B!$I$2:$I$112,MATCH(F24,B!$K$2:$K$112,0)))</f>
        <v/>
      </c>
      <c r="E24" s="87" t="str">
        <f t="array" ref="E24">IF(F24="","",INDEX(B!$J$2:$J$112,MATCH(F24,B!$K$2:$K$112,0)))</f>
        <v/>
      </c>
      <c r="F24" s="87"/>
      <c r="G24" s="87"/>
      <c r="H24" s="88"/>
      <c r="I24" s="87"/>
      <c r="J24" s="87"/>
      <c r="K24" s="87"/>
      <c r="L24" s="87"/>
      <c r="M24" s="87"/>
      <c r="N24" s="87"/>
      <c r="O24" s="87"/>
      <c r="P24" s="89"/>
      <c r="Q24" s="89"/>
      <c r="R24" s="89"/>
      <c r="S24" s="89"/>
      <c r="T24" s="89"/>
      <c r="U24" s="89"/>
      <c r="V24" s="89"/>
      <c r="W24" s="89"/>
      <c r="X24" s="89"/>
      <c r="Y24" s="80">
        <f t="shared" si="3"/>
        <v>0</v>
      </c>
      <c r="Z24" s="80">
        <f t="shared" si="4"/>
        <v>0</v>
      </c>
      <c r="AA24" s="80">
        <f t="shared" si="5"/>
        <v>0</v>
      </c>
      <c r="AB24" s="80">
        <f t="shared" si="6"/>
        <v>0</v>
      </c>
      <c r="AC24" s="85">
        <f t="shared" si="7"/>
        <v>0</v>
      </c>
    </row>
    <row r="25" spans="1:29" ht="15.75" customHeight="1">
      <c r="A25" s="86" t="str">
        <f t="shared" si="8"/>
        <v/>
      </c>
      <c r="B25" s="87"/>
      <c r="C25" s="87" t="str">
        <f t="shared" si="2"/>
        <v/>
      </c>
      <c r="D25" s="87" t="str">
        <f t="array" ref="D25">IF(F25="","",INDEX(B!$I$2:$I$112,MATCH(F25,B!$K$2:$K$112,0)))</f>
        <v/>
      </c>
      <c r="E25" s="87" t="str">
        <f t="array" ref="E25">IF(F25="","",INDEX(B!$J$2:$J$112,MATCH(F25,B!$K$2:$K$112,0)))</f>
        <v/>
      </c>
      <c r="F25" s="87"/>
      <c r="G25" s="87"/>
      <c r="H25" s="88"/>
      <c r="I25" s="87"/>
      <c r="J25" s="87"/>
      <c r="K25" s="87"/>
      <c r="L25" s="87"/>
      <c r="M25" s="87"/>
      <c r="N25" s="87"/>
      <c r="O25" s="87"/>
      <c r="P25" s="89"/>
      <c r="Q25" s="89"/>
      <c r="R25" s="89"/>
      <c r="S25" s="89"/>
      <c r="T25" s="89"/>
      <c r="U25" s="89"/>
      <c r="V25" s="89"/>
      <c r="W25" s="89"/>
      <c r="X25" s="89"/>
      <c r="Y25" s="80">
        <f t="shared" si="3"/>
        <v>0</v>
      </c>
      <c r="Z25" s="80">
        <f t="shared" si="4"/>
        <v>0</v>
      </c>
      <c r="AA25" s="80">
        <f t="shared" si="5"/>
        <v>0</v>
      </c>
      <c r="AB25" s="80">
        <f t="shared" si="6"/>
        <v>0</v>
      </c>
      <c r="AC25" s="85">
        <f t="shared" si="7"/>
        <v>0</v>
      </c>
    </row>
    <row r="26" spans="1:29" ht="15.75" customHeight="1">
      <c r="A26" s="86" t="str">
        <f t="shared" si="8"/>
        <v/>
      </c>
      <c r="B26" s="87"/>
      <c r="C26" s="87" t="str">
        <f t="shared" si="2"/>
        <v/>
      </c>
      <c r="D26" s="87" t="str">
        <f t="array" ref="D26">IF(F26="","",INDEX(B!$I$2:$I$112,MATCH(F26,B!$K$2:$K$112,0)))</f>
        <v/>
      </c>
      <c r="E26" s="87" t="str">
        <f t="array" ref="E26">IF(F26="","",INDEX(B!$J$2:$J$112,MATCH(F26,B!$K$2:$K$112,0)))</f>
        <v/>
      </c>
      <c r="F26" s="87"/>
      <c r="G26" s="87"/>
      <c r="H26" s="88"/>
      <c r="I26" s="87"/>
      <c r="J26" s="87"/>
      <c r="K26" s="87"/>
      <c r="L26" s="87"/>
      <c r="M26" s="87"/>
      <c r="N26" s="87"/>
      <c r="O26" s="87"/>
      <c r="P26" s="89"/>
      <c r="Q26" s="89"/>
      <c r="R26" s="89"/>
      <c r="S26" s="89"/>
      <c r="T26" s="89"/>
      <c r="U26" s="89"/>
      <c r="V26" s="89"/>
      <c r="W26" s="89"/>
      <c r="X26" s="89"/>
      <c r="Y26" s="80">
        <f t="shared" si="3"/>
        <v>0</v>
      </c>
      <c r="Z26" s="80">
        <f t="shared" si="4"/>
        <v>0</v>
      </c>
      <c r="AA26" s="80">
        <f t="shared" si="5"/>
        <v>0</v>
      </c>
      <c r="AB26" s="80">
        <f t="shared" si="6"/>
        <v>0</v>
      </c>
      <c r="AC26" s="85">
        <f t="shared" si="7"/>
        <v>0</v>
      </c>
    </row>
    <row r="27" spans="1:29" ht="15.75" customHeight="1">
      <c r="A27" s="86" t="str">
        <f t="shared" si="8"/>
        <v/>
      </c>
      <c r="B27" s="87"/>
      <c r="C27" s="87" t="str">
        <f t="shared" si="2"/>
        <v/>
      </c>
      <c r="D27" s="87" t="str">
        <f t="array" ref="D27">IF(F27="","",INDEX(B!$I$2:$I$112,MATCH(F27,B!$K$2:$K$112,0)))</f>
        <v/>
      </c>
      <c r="E27" s="87" t="str">
        <f t="array" ref="E27">IF(F27="","",INDEX(B!$J$2:$J$112,MATCH(F27,B!$K$2:$K$112,0)))</f>
        <v/>
      </c>
      <c r="F27" s="87"/>
      <c r="G27" s="87"/>
      <c r="H27" s="88"/>
      <c r="I27" s="87"/>
      <c r="J27" s="87"/>
      <c r="K27" s="87"/>
      <c r="L27" s="87"/>
      <c r="M27" s="87"/>
      <c r="N27" s="87"/>
      <c r="O27" s="87"/>
      <c r="P27" s="89"/>
      <c r="Q27" s="89"/>
      <c r="R27" s="89"/>
      <c r="S27" s="89"/>
      <c r="T27" s="89"/>
      <c r="U27" s="89"/>
      <c r="V27" s="89"/>
      <c r="W27" s="89"/>
      <c r="X27" s="89"/>
      <c r="Y27" s="80">
        <f t="shared" si="3"/>
        <v>0</v>
      </c>
      <c r="Z27" s="80">
        <f t="shared" si="4"/>
        <v>0</v>
      </c>
      <c r="AA27" s="80">
        <f t="shared" si="5"/>
        <v>0</v>
      </c>
      <c r="AB27" s="80">
        <f t="shared" si="6"/>
        <v>0</v>
      </c>
      <c r="AC27" s="85">
        <f t="shared" si="7"/>
        <v>0</v>
      </c>
    </row>
    <row r="28" spans="1:29" ht="15.75" customHeight="1">
      <c r="A28" s="86" t="str">
        <f t="shared" si="8"/>
        <v/>
      </c>
      <c r="B28" s="87"/>
      <c r="C28" s="87" t="str">
        <f t="shared" si="2"/>
        <v/>
      </c>
      <c r="D28" s="87" t="str">
        <f t="array" ref="D28">IF(F28="","",INDEX(B!$I$2:$I$112,MATCH(F28,B!$K$2:$K$112,0)))</f>
        <v/>
      </c>
      <c r="E28" s="87" t="str">
        <f t="array" ref="E28">IF(F28="","",INDEX(B!$J$2:$J$112,MATCH(F28,B!$K$2:$K$112,0)))</f>
        <v/>
      </c>
      <c r="F28" s="87"/>
      <c r="G28" s="87"/>
      <c r="H28" s="88"/>
      <c r="I28" s="87"/>
      <c r="J28" s="87"/>
      <c r="K28" s="87"/>
      <c r="L28" s="87"/>
      <c r="M28" s="87"/>
      <c r="N28" s="87"/>
      <c r="O28" s="87"/>
      <c r="P28" s="89"/>
      <c r="Q28" s="89"/>
      <c r="R28" s="89"/>
      <c r="S28" s="89"/>
      <c r="T28" s="89"/>
      <c r="U28" s="89"/>
      <c r="V28" s="89"/>
      <c r="W28" s="89"/>
      <c r="X28" s="89"/>
      <c r="Y28" s="80">
        <f t="shared" si="3"/>
        <v>0</v>
      </c>
      <c r="Z28" s="80">
        <f t="shared" si="4"/>
        <v>0</v>
      </c>
      <c r="AA28" s="80">
        <f t="shared" si="5"/>
        <v>0</v>
      </c>
      <c r="AB28" s="80">
        <f t="shared" si="6"/>
        <v>0</v>
      </c>
      <c r="AC28" s="85">
        <f t="shared" si="7"/>
        <v>0</v>
      </c>
    </row>
    <row r="29" spans="1:29" ht="15.75" customHeight="1">
      <c r="A29" s="86" t="str">
        <f t="shared" si="8"/>
        <v/>
      </c>
      <c r="B29" s="87"/>
      <c r="C29" s="87" t="str">
        <f t="shared" si="2"/>
        <v/>
      </c>
      <c r="D29" s="87" t="str">
        <f t="array" ref="D29">IF(F29="","",INDEX(B!$I$2:$I$112,MATCH(F29,B!$K$2:$K$112,0)))</f>
        <v/>
      </c>
      <c r="E29" s="87" t="str">
        <f t="array" ref="E29">IF(F29="","",INDEX(B!$J$2:$J$112,MATCH(F29,B!$K$2:$K$112,0)))</f>
        <v/>
      </c>
      <c r="F29" s="87"/>
      <c r="G29" s="87"/>
      <c r="H29" s="88"/>
      <c r="I29" s="87"/>
      <c r="J29" s="87"/>
      <c r="K29" s="87"/>
      <c r="L29" s="87"/>
      <c r="M29" s="87"/>
      <c r="N29" s="87"/>
      <c r="O29" s="87"/>
      <c r="P29" s="89"/>
      <c r="Q29" s="89"/>
      <c r="R29" s="89"/>
      <c r="S29" s="89"/>
      <c r="T29" s="89"/>
      <c r="U29" s="89"/>
      <c r="V29" s="89"/>
      <c r="W29" s="89"/>
      <c r="X29" s="89"/>
      <c r="Y29" s="80">
        <f t="shared" si="3"/>
        <v>0</v>
      </c>
      <c r="Z29" s="80">
        <f t="shared" si="4"/>
        <v>0</v>
      </c>
      <c r="AA29" s="80">
        <f t="shared" si="5"/>
        <v>0</v>
      </c>
      <c r="AB29" s="80">
        <f t="shared" si="6"/>
        <v>0</v>
      </c>
      <c r="AC29" s="85">
        <f t="shared" si="7"/>
        <v>0</v>
      </c>
    </row>
    <row r="30" spans="1:29" ht="15.75" customHeight="1">
      <c r="A30" s="86" t="str">
        <f t="shared" si="8"/>
        <v/>
      </c>
      <c r="B30" s="87"/>
      <c r="C30" s="87" t="str">
        <f t="shared" si="2"/>
        <v/>
      </c>
      <c r="D30" s="87" t="str">
        <f t="array" ref="D30">IF(F30="","",INDEX(B!$I$2:$I$112,MATCH(F30,B!$K$2:$K$112,0)))</f>
        <v/>
      </c>
      <c r="E30" s="87" t="str">
        <f t="array" ref="E30">IF(F30="","",INDEX(B!$J$2:$J$112,MATCH(F30,B!$K$2:$K$112,0)))</f>
        <v/>
      </c>
      <c r="F30" s="87"/>
      <c r="G30" s="87"/>
      <c r="H30" s="88"/>
      <c r="I30" s="87"/>
      <c r="J30" s="87"/>
      <c r="K30" s="87"/>
      <c r="L30" s="87"/>
      <c r="M30" s="87"/>
      <c r="N30" s="87"/>
      <c r="O30" s="87"/>
      <c r="P30" s="89"/>
      <c r="Q30" s="89"/>
      <c r="R30" s="89"/>
      <c r="S30" s="89"/>
      <c r="T30" s="89"/>
      <c r="U30" s="89"/>
      <c r="V30" s="89"/>
      <c r="W30" s="89"/>
      <c r="X30" s="89"/>
      <c r="Y30" s="80">
        <f t="shared" si="3"/>
        <v>0</v>
      </c>
      <c r="Z30" s="80">
        <f t="shared" si="4"/>
        <v>0</v>
      </c>
      <c r="AA30" s="80">
        <f t="shared" si="5"/>
        <v>0</v>
      </c>
      <c r="AB30" s="80">
        <f t="shared" si="6"/>
        <v>0</v>
      </c>
      <c r="AC30" s="85">
        <f t="shared" si="7"/>
        <v>0</v>
      </c>
    </row>
    <row r="31" spans="1:29" ht="15.75" customHeight="1">
      <c r="A31" s="86" t="str">
        <f t="shared" si="8"/>
        <v/>
      </c>
      <c r="B31" s="87"/>
      <c r="C31" s="87" t="str">
        <f t="shared" si="2"/>
        <v/>
      </c>
      <c r="D31" s="87" t="str">
        <f t="array" ref="D31">IF(F31="","",INDEX(B!$I$2:$I$112,MATCH(F31,B!$K$2:$K$112,0)))</f>
        <v/>
      </c>
      <c r="E31" s="87" t="str">
        <f t="array" ref="E31">IF(F31="","",INDEX(B!$J$2:$J$112,MATCH(F31,B!$K$2:$K$112,0)))</f>
        <v/>
      </c>
      <c r="F31" s="87"/>
      <c r="G31" s="87"/>
      <c r="H31" s="88"/>
      <c r="I31" s="87"/>
      <c r="J31" s="87"/>
      <c r="K31" s="87"/>
      <c r="L31" s="87"/>
      <c r="M31" s="87"/>
      <c r="N31" s="87"/>
      <c r="O31" s="87"/>
      <c r="P31" s="89"/>
      <c r="Q31" s="89"/>
      <c r="R31" s="89"/>
      <c r="S31" s="89"/>
      <c r="T31" s="89"/>
      <c r="U31" s="89"/>
      <c r="V31" s="89"/>
      <c r="W31" s="89"/>
      <c r="X31" s="89"/>
      <c r="Y31" s="80">
        <f t="shared" si="3"/>
        <v>0</v>
      </c>
      <c r="Z31" s="80">
        <f t="shared" si="4"/>
        <v>0</v>
      </c>
      <c r="AA31" s="80">
        <f t="shared" si="5"/>
        <v>0</v>
      </c>
      <c r="AB31" s="80">
        <f t="shared" si="6"/>
        <v>0</v>
      </c>
      <c r="AC31" s="85">
        <f t="shared" si="7"/>
        <v>0</v>
      </c>
    </row>
    <row r="32" spans="1:29" ht="15.75" customHeight="1">
      <c r="A32" s="86" t="str">
        <f t="shared" si="8"/>
        <v/>
      </c>
      <c r="B32" s="87"/>
      <c r="C32" s="87" t="str">
        <f t="shared" si="2"/>
        <v/>
      </c>
      <c r="D32" s="87" t="str">
        <f t="array" ref="D32">IF(F32="","",INDEX(B!$I$2:$I$112,MATCH(F32,B!$K$2:$K$112,0)))</f>
        <v/>
      </c>
      <c r="E32" s="87" t="str">
        <f t="array" ref="E32">IF(F32="","",INDEX(B!$J$2:$J$112,MATCH(F32,B!$K$2:$K$112,0)))</f>
        <v/>
      </c>
      <c r="F32" s="87"/>
      <c r="G32" s="87"/>
      <c r="H32" s="88"/>
      <c r="I32" s="87"/>
      <c r="J32" s="87"/>
      <c r="K32" s="87"/>
      <c r="L32" s="87"/>
      <c r="M32" s="87"/>
      <c r="N32" s="87"/>
      <c r="O32" s="87"/>
      <c r="P32" s="89"/>
      <c r="Q32" s="89"/>
      <c r="R32" s="89"/>
      <c r="S32" s="89"/>
      <c r="T32" s="89"/>
      <c r="U32" s="89"/>
      <c r="V32" s="89"/>
      <c r="W32" s="89"/>
      <c r="X32" s="89"/>
      <c r="Y32" s="80">
        <f t="shared" si="3"/>
        <v>0</v>
      </c>
      <c r="Z32" s="80">
        <f t="shared" si="4"/>
        <v>0</v>
      </c>
      <c r="AA32" s="80">
        <f t="shared" si="5"/>
        <v>0</v>
      </c>
      <c r="AB32" s="80">
        <f t="shared" si="6"/>
        <v>0</v>
      </c>
      <c r="AC32" s="85">
        <f t="shared" si="7"/>
        <v>0</v>
      </c>
    </row>
    <row r="33" spans="1:29" ht="15.75" customHeight="1">
      <c r="A33" s="86" t="str">
        <f t="shared" si="8"/>
        <v/>
      </c>
      <c r="B33" s="87"/>
      <c r="C33" s="87" t="str">
        <f t="shared" si="2"/>
        <v/>
      </c>
      <c r="D33" s="87" t="str">
        <f t="array" ref="D33">IF(F33="","",INDEX(B!$I$2:$I$112,MATCH(F33,B!$K$2:$K$112,0)))</f>
        <v/>
      </c>
      <c r="E33" s="87" t="str">
        <f t="array" ref="E33">IF(F33="","",INDEX(B!$J$2:$J$112,MATCH(F33,B!$K$2:$K$112,0)))</f>
        <v/>
      </c>
      <c r="F33" s="87"/>
      <c r="G33" s="87"/>
      <c r="H33" s="88"/>
      <c r="I33" s="87"/>
      <c r="J33" s="87"/>
      <c r="K33" s="87"/>
      <c r="L33" s="87"/>
      <c r="M33" s="87"/>
      <c r="N33" s="87"/>
      <c r="O33" s="87"/>
      <c r="P33" s="89"/>
      <c r="Q33" s="89"/>
      <c r="R33" s="89"/>
      <c r="S33" s="89"/>
      <c r="T33" s="89"/>
      <c r="U33" s="89"/>
      <c r="V33" s="89"/>
      <c r="W33" s="89"/>
      <c r="X33" s="89"/>
      <c r="Y33" s="80">
        <f t="shared" si="3"/>
        <v>0</v>
      </c>
      <c r="Z33" s="80">
        <f t="shared" si="4"/>
        <v>0</v>
      </c>
      <c r="AA33" s="80">
        <f t="shared" si="5"/>
        <v>0</v>
      </c>
      <c r="AB33" s="80">
        <f t="shared" si="6"/>
        <v>0</v>
      </c>
      <c r="AC33" s="85">
        <f t="shared" si="7"/>
        <v>0</v>
      </c>
    </row>
    <row r="34" spans="1:29" ht="15.75" customHeight="1">
      <c r="A34" s="86" t="str">
        <f t="shared" si="8"/>
        <v/>
      </c>
      <c r="B34" s="87"/>
      <c r="C34" s="87" t="str">
        <f t="shared" si="2"/>
        <v/>
      </c>
      <c r="D34" s="87" t="str">
        <f t="array" ref="D34">IF(F34="","",INDEX(B!$I$2:$I$112,MATCH(F34,B!$K$2:$K$112,0)))</f>
        <v/>
      </c>
      <c r="E34" s="87" t="str">
        <f t="array" ref="E34">IF(F34="","",INDEX(B!$J$2:$J$112,MATCH(F34,B!$K$2:$K$112,0)))</f>
        <v/>
      </c>
      <c r="F34" s="87"/>
      <c r="G34" s="87"/>
      <c r="H34" s="88"/>
      <c r="I34" s="87"/>
      <c r="J34" s="87"/>
      <c r="K34" s="87"/>
      <c r="L34" s="87"/>
      <c r="M34" s="87"/>
      <c r="N34" s="87"/>
      <c r="O34" s="87"/>
      <c r="P34" s="89"/>
      <c r="Q34" s="89"/>
      <c r="R34" s="89"/>
      <c r="S34" s="89"/>
      <c r="T34" s="89"/>
      <c r="U34" s="89"/>
      <c r="V34" s="89"/>
      <c r="W34" s="89"/>
      <c r="X34" s="89"/>
      <c r="Y34" s="80">
        <f t="shared" si="3"/>
        <v>0</v>
      </c>
      <c r="Z34" s="80">
        <f t="shared" si="4"/>
        <v>0</v>
      </c>
      <c r="AA34" s="80">
        <f t="shared" si="5"/>
        <v>0</v>
      </c>
      <c r="AB34" s="80">
        <f t="shared" si="6"/>
        <v>0</v>
      </c>
      <c r="AC34" s="85">
        <f t="shared" si="7"/>
        <v>0</v>
      </c>
    </row>
    <row r="35" spans="1:29" ht="15.75" customHeight="1">
      <c r="A35" s="86" t="str">
        <f t="shared" si="8"/>
        <v/>
      </c>
      <c r="B35" s="87"/>
      <c r="C35" s="87" t="str">
        <f t="shared" si="2"/>
        <v/>
      </c>
      <c r="D35" s="87" t="str">
        <f t="array" ref="D35">IF(F35="","",INDEX(B!$I$2:$I$112,MATCH(F35,B!$K$2:$K$112,0)))</f>
        <v/>
      </c>
      <c r="E35" s="87" t="str">
        <f t="array" ref="E35">IF(F35="","",INDEX(B!$J$2:$J$112,MATCH(F35,B!$K$2:$K$112,0)))</f>
        <v/>
      </c>
      <c r="F35" s="87"/>
      <c r="G35" s="87"/>
      <c r="H35" s="88"/>
      <c r="I35" s="87"/>
      <c r="J35" s="87"/>
      <c r="K35" s="87"/>
      <c r="L35" s="87"/>
      <c r="M35" s="87"/>
      <c r="N35" s="87"/>
      <c r="O35" s="87"/>
      <c r="P35" s="89"/>
      <c r="Q35" s="89"/>
      <c r="R35" s="89"/>
      <c r="S35" s="89"/>
      <c r="T35" s="89"/>
      <c r="U35" s="89"/>
      <c r="V35" s="89"/>
      <c r="W35" s="89"/>
      <c r="X35" s="89"/>
      <c r="Y35" s="80">
        <f t="shared" si="3"/>
        <v>0</v>
      </c>
      <c r="Z35" s="80">
        <f t="shared" si="4"/>
        <v>0</v>
      </c>
      <c r="AA35" s="80">
        <f t="shared" si="5"/>
        <v>0</v>
      </c>
      <c r="AB35" s="80">
        <f t="shared" si="6"/>
        <v>0</v>
      </c>
      <c r="AC35" s="85">
        <f t="shared" si="7"/>
        <v>0</v>
      </c>
    </row>
    <row r="36" spans="1:29" ht="15.75" customHeight="1">
      <c r="A36" s="86" t="str">
        <f t="shared" si="8"/>
        <v/>
      </c>
      <c r="B36" s="87"/>
      <c r="C36" s="87" t="str">
        <f t="shared" si="2"/>
        <v/>
      </c>
      <c r="D36" s="87" t="str">
        <f t="array" ref="D36">IF(F36="","",INDEX(B!$I$2:$I$112,MATCH(F36,B!$K$2:$K$112,0)))</f>
        <v/>
      </c>
      <c r="E36" s="87" t="str">
        <f t="array" ref="E36">IF(F36="","",INDEX(B!$J$2:$J$112,MATCH(F36,B!$K$2:$K$112,0)))</f>
        <v/>
      </c>
      <c r="F36" s="87"/>
      <c r="G36" s="87"/>
      <c r="H36" s="88"/>
      <c r="I36" s="87"/>
      <c r="J36" s="87"/>
      <c r="K36" s="87"/>
      <c r="L36" s="87"/>
      <c r="M36" s="87"/>
      <c r="N36" s="87"/>
      <c r="O36" s="87"/>
      <c r="P36" s="89"/>
      <c r="Q36" s="89"/>
      <c r="R36" s="89"/>
      <c r="S36" s="89"/>
      <c r="T36" s="89"/>
      <c r="U36" s="89"/>
      <c r="V36" s="89"/>
      <c r="W36" s="89"/>
      <c r="X36" s="89"/>
      <c r="Y36" s="80">
        <f t="shared" si="3"/>
        <v>0</v>
      </c>
      <c r="Z36" s="80">
        <f t="shared" si="4"/>
        <v>0</v>
      </c>
      <c r="AA36" s="80">
        <f t="shared" si="5"/>
        <v>0</v>
      </c>
      <c r="AB36" s="80">
        <f t="shared" si="6"/>
        <v>0</v>
      </c>
      <c r="AC36" s="85">
        <f t="shared" si="7"/>
        <v>0</v>
      </c>
    </row>
    <row r="37" spans="1:29" ht="15.75" customHeight="1">
      <c r="A37" s="86" t="str">
        <f t="shared" si="8"/>
        <v/>
      </c>
      <c r="B37" s="87"/>
      <c r="C37" s="87" t="str">
        <f t="shared" si="2"/>
        <v/>
      </c>
      <c r="D37" s="87" t="str">
        <f t="array" ref="D37">IF(F37="","",INDEX(B!$I$2:$I$112,MATCH(F37,B!$K$2:$K$112,0)))</f>
        <v/>
      </c>
      <c r="E37" s="87" t="str">
        <f t="array" ref="E37">IF(F37="","",INDEX(B!$J$2:$J$112,MATCH(F37,B!$K$2:$K$112,0)))</f>
        <v/>
      </c>
      <c r="F37" s="87"/>
      <c r="G37" s="87"/>
      <c r="H37" s="88"/>
      <c r="I37" s="87"/>
      <c r="J37" s="87"/>
      <c r="K37" s="87"/>
      <c r="L37" s="87"/>
      <c r="M37" s="87"/>
      <c r="N37" s="87"/>
      <c r="O37" s="87"/>
      <c r="P37" s="89"/>
      <c r="Q37" s="89"/>
      <c r="R37" s="89"/>
      <c r="S37" s="89"/>
      <c r="T37" s="89"/>
      <c r="U37" s="89"/>
      <c r="V37" s="89"/>
      <c r="W37" s="89"/>
      <c r="X37" s="89"/>
      <c r="Y37" s="80">
        <f t="shared" si="3"/>
        <v>0</v>
      </c>
      <c r="Z37" s="80">
        <f t="shared" si="4"/>
        <v>0</v>
      </c>
      <c r="AA37" s="80">
        <f t="shared" si="5"/>
        <v>0</v>
      </c>
      <c r="AB37" s="80">
        <f t="shared" si="6"/>
        <v>0</v>
      </c>
      <c r="AC37" s="85">
        <f t="shared" si="7"/>
        <v>0</v>
      </c>
    </row>
    <row r="38" spans="1:29" ht="15.75" customHeight="1">
      <c r="A38" s="86" t="str">
        <f t="shared" si="8"/>
        <v/>
      </c>
      <c r="B38" s="87"/>
      <c r="C38" s="87" t="str">
        <f t="shared" si="2"/>
        <v/>
      </c>
      <c r="D38" s="87" t="str">
        <f t="array" ref="D38">IF(F38="","",INDEX(B!$I$2:$I$112,MATCH(F38,B!$K$2:$K$112,0)))</f>
        <v/>
      </c>
      <c r="E38" s="87" t="str">
        <f t="array" ref="E38">IF(F38="","",INDEX(B!$J$2:$J$112,MATCH(F38,B!$K$2:$K$112,0)))</f>
        <v/>
      </c>
      <c r="F38" s="87"/>
      <c r="G38" s="87"/>
      <c r="H38" s="88"/>
      <c r="I38" s="87"/>
      <c r="J38" s="87"/>
      <c r="K38" s="87"/>
      <c r="L38" s="87"/>
      <c r="M38" s="87"/>
      <c r="N38" s="87"/>
      <c r="O38" s="87"/>
      <c r="P38" s="89"/>
      <c r="Q38" s="89"/>
      <c r="R38" s="89"/>
      <c r="S38" s="89"/>
      <c r="T38" s="89"/>
      <c r="U38" s="89"/>
      <c r="V38" s="89"/>
      <c r="W38" s="89"/>
      <c r="X38" s="89"/>
      <c r="Y38" s="80">
        <f t="shared" si="3"/>
        <v>0</v>
      </c>
      <c r="Z38" s="80">
        <f t="shared" si="4"/>
        <v>0</v>
      </c>
      <c r="AA38" s="80">
        <f t="shared" si="5"/>
        <v>0</v>
      </c>
      <c r="AB38" s="80">
        <f t="shared" si="6"/>
        <v>0</v>
      </c>
      <c r="AC38" s="85">
        <f t="shared" si="7"/>
        <v>0</v>
      </c>
    </row>
    <row r="39" spans="1:29" ht="15.75" customHeight="1">
      <c r="A39" s="86" t="str">
        <f t="shared" si="8"/>
        <v/>
      </c>
      <c r="B39" s="87"/>
      <c r="C39" s="87" t="str">
        <f t="shared" si="2"/>
        <v/>
      </c>
      <c r="D39" s="87" t="str">
        <f t="array" ref="D39">IF(F39="","",INDEX(B!$I$2:$I$112,MATCH(F39,B!$K$2:$K$112,0)))</f>
        <v/>
      </c>
      <c r="E39" s="87" t="str">
        <f t="array" ref="E39">IF(F39="","",INDEX(B!$J$2:$J$112,MATCH(F39,B!$K$2:$K$112,0)))</f>
        <v/>
      </c>
      <c r="F39" s="87"/>
      <c r="G39" s="87"/>
      <c r="H39" s="88"/>
      <c r="I39" s="87"/>
      <c r="J39" s="87"/>
      <c r="K39" s="87"/>
      <c r="L39" s="87"/>
      <c r="M39" s="87"/>
      <c r="N39" s="87"/>
      <c r="O39" s="87"/>
      <c r="P39" s="89"/>
      <c r="Q39" s="89"/>
      <c r="R39" s="89"/>
      <c r="S39" s="89"/>
      <c r="T39" s="89"/>
      <c r="U39" s="89"/>
      <c r="V39" s="89"/>
      <c r="W39" s="89"/>
      <c r="X39" s="89"/>
      <c r="Y39" s="80">
        <f t="shared" si="3"/>
        <v>0</v>
      </c>
      <c r="Z39" s="80">
        <f t="shared" si="4"/>
        <v>0</v>
      </c>
      <c r="AA39" s="80">
        <f t="shared" si="5"/>
        <v>0</v>
      </c>
      <c r="AB39" s="80">
        <f t="shared" si="6"/>
        <v>0</v>
      </c>
      <c r="AC39" s="85">
        <f t="shared" si="7"/>
        <v>0</v>
      </c>
    </row>
    <row r="40" spans="1:29" ht="15.75" customHeight="1">
      <c r="A40" s="86" t="str">
        <f t="shared" si="8"/>
        <v/>
      </c>
      <c r="B40" s="87"/>
      <c r="C40" s="87" t="str">
        <f t="shared" si="2"/>
        <v/>
      </c>
      <c r="D40" s="87" t="str">
        <f t="array" ref="D40">IF(F40="","",INDEX(B!$I$2:$I$112,MATCH(F40,B!$K$2:$K$112,0)))</f>
        <v/>
      </c>
      <c r="E40" s="87" t="str">
        <f t="array" ref="E40">IF(F40="","",INDEX(B!$J$2:$J$112,MATCH(F40,B!$K$2:$K$112,0)))</f>
        <v/>
      </c>
      <c r="F40" s="87"/>
      <c r="G40" s="87"/>
      <c r="H40" s="88"/>
      <c r="I40" s="87"/>
      <c r="J40" s="87"/>
      <c r="K40" s="87"/>
      <c r="L40" s="87"/>
      <c r="M40" s="87"/>
      <c r="N40" s="87"/>
      <c r="O40" s="87"/>
      <c r="P40" s="89"/>
      <c r="Q40" s="89"/>
      <c r="R40" s="89"/>
      <c r="S40" s="89"/>
      <c r="T40" s="89"/>
      <c r="U40" s="89"/>
      <c r="V40" s="89"/>
      <c r="W40" s="89"/>
      <c r="X40" s="89"/>
      <c r="Y40" s="80">
        <f t="shared" si="3"/>
        <v>0</v>
      </c>
      <c r="Z40" s="80">
        <f t="shared" si="4"/>
        <v>0</v>
      </c>
      <c r="AA40" s="80">
        <f t="shared" si="5"/>
        <v>0</v>
      </c>
      <c r="AB40" s="80">
        <f t="shared" si="6"/>
        <v>0</v>
      </c>
      <c r="AC40" s="85">
        <f t="shared" si="7"/>
        <v>0</v>
      </c>
    </row>
    <row r="41" spans="1:29" ht="15.75" customHeight="1">
      <c r="A41" s="86" t="str">
        <f t="shared" si="8"/>
        <v/>
      </c>
      <c r="B41" s="87"/>
      <c r="C41" s="87" t="str">
        <f t="shared" si="2"/>
        <v/>
      </c>
      <c r="D41" s="87" t="str">
        <f t="array" ref="D41">IF(F41="","",INDEX(B!$I$2:$I$112,MATCH(F41,B!$K$2:$K$112,0)))</f>
        <v/>
      </c>
      <c r="E41" s="87" t="str">
        <f t="array" ref="E41">IF(F41="","",INDEX(B!$J$2:$J$112,MATCH(F41,B!$K$2:$K$112,0)))</f>
        <v/>
      </c>
      <c r="F41" s="87"/>
      <c r="G41" s="87"/>
      <c r="H41" s="88"/>
      <c r="I41" s="87"/>
      <c r="J41" s="87"/>
      <c r="K41" s="87"/>
      <c r="L41" s="87"/>
      <c r="M41" s="87"/>
      <c r="N41" s="87"/>
      <c r="O41" s="87"/>
      <c r="P41" s="89"/>
      <c r="Q41" s="89"/>
      <c r="R41" s="89"/>
      <c r="S41" s="89"/>
      <c r="T41" s="89"/>
      <c r="U41" s="89"/>
      <c r="V41" s="89"/>
      <c r="W41" s="89"/>
      <c r="X41" s="89"/>
      <c r="Y41" s="80">
        <f t="shared" si="3"/>
        <v>0</v>
      </c>
      <c r="Z41" s="80">
        <f t="shared" si="4"/>
        <v>0</v>
      </c>
      <c r="AA41" s="80">
        <f t="shared" si="5"/>
        <v>0</v>
      </c>
      <c r="AB41" s="80">
        <f t="shared" si="6"/>
        <v>0</v>
      </c>
      <c r="AC41" s="85">
        <f t="shared" si="7"/>
        <v>0</v>
      </c>
    </row>
    <row r="42" spans="1:29" ht="15.75" customHeight="1">
      <c r="A42" s="86" t="str">
        <f t="shared" si="8"/>
        <v/>
      </c>
      <c r="B42" s="87"/>
      <c r="C42" s="87" t="str">
        <f t="shared" si="2"/>
        <v/>
      </c>
      <c r="D42" s="87" t="str">
        <f t="array" ref="D42">IF(F42="","",INDEX(B!$I$2:$I$112,MATCH(F42,B!$K$2:$K$112,0)))</f>
        <v/>
      </c>
      <c r="E42" s="87" t="str">
        <f t="array" ref="E42">IF(F42="","",INDEX(B!$J$2:$J$112,MATCH(F42,B!$K$2:$K$112,0)))</f>
        <v/>
      </c>
      <c r="F42" s="87"/>
      <c r="G42" s="87"/>
      <c r="H42" s="88"/>
      <c r="I42" s="87"/>
      <c r="J42" s="87"/>
      <c r="K42" s="87"/>
      <c r="L42" s="87"/>
      <c r="M42" s="87"/>
      <c r="N42" s="87"/>
      <c r="O42" s="87"/>
      <c r="P42" s="89"/>
      <c r="Q42" s="89"/>
      <c r="R42" s="89"/>
      <c r="S42" s="89"/>
      <c r="T42" s="89"/>
      <c r="U42" s="89"/>
      <c r="V42" s="89"/>
      <c r="W42" s="89"/>
      <c r="X42" s="89"/>
      <c r="Y42" s="80">
        <f t="shared" si="3"/>
        <v>0</v>
      </c>
      <c r="Z42" s="80">
        <f t="shared" si="4"/>
        <v>0</v>
      </c>
      <c r="AA42" s="80">
        <f t="shared" si="5"/>
        <v>0</v>
      </c>
      <c r="AB42" s="80">
        <f t="shared" si="6"/>
        <v>0</v>
      </c>
      <c r="AC42" s="85">
        <f t="shared" si="7"/>
        <v>0</v>
      </c>
    </row>
    <row r="43" spans="1:29" ht="15.75" customHeight="1">
      <c r="A43" s="86" t="str">
        <f t="shared" si="8"/>
        <v/>
      </c>
      <c r="B43" s="87"/>
      <c r="C43" s="87" t="str">
        <f t="shared" si="2"/>
        <v/>
      </c>
      <c r="D43" s="87" t="str">
        <f t="array" ref="D43">IF(F43="","",INDEX(B!$I$2:$I$112,MATCH(F43,B!$K$2:$K$112,0)))</f>
        <v/>
      </c>
      <c r="E43" s="87" t="str">
        <f t="array" ref="E43">IF(F43="","",INDEX(B!$J$2:$J$112,MATCH(F43,B!$K$2:$K$112,0)))</f>
        <v/>
      </c>
      <c r="F43" s="87"/>
      <c r="G43" s="87"/>
      <c r="H43" s="88"/>
      <c r="I43" s="87"/>
      <c r="J43" s="87"/>
      <c r="K43" s="87"/>
      <c r="L43" s="87"/>
      <c r="M43" s="87"/>
      <c r="N43" s="87"/>
      <c r="O43" s="87"/>
      <c r="P43" s="89"/>
      <c r="Q43" s="89"/>
      <c r="R43" s="89"/>
      <c r="S43" s="89"/>
      <c r="T43" s="89"/>
      <c r="U43" s="89"/>
      <c r="V43" s="89"/>
      <c r="W43" s="89"/>
      <c r="X43" s="89"/>
      <c r="Y43" s="80">
        <f t="shared" si="3"/>
        <v>0</v>
      </c>
      <c r="Z43" s="80">
        <f t="shared" si="4"/>
        <v>0</v>
      </c>
      <c r="AA43" s="80">
        <f t="shared" si="5"/>
        <v>0</v>
      </c>
      <c r="AB43" s="80">
        <f t="shared" si="6"/>
        <v>0</v>
      </c>
      <c r="AC43" s="85">
        <f t="shared" si="7"/>
        <v>0</v>
      </c>
    </row>
    <row r="44" spans="1:29" ht="15.75" customHeight="1">
      <c r="A44" s="86" t="str">
        <f t="shared" si="8"/>
        <v/>
      </c>
      <c r="B44" s="87"/>
      <c r="C44" s="87" t="str">
        <f t="shared" si="2"/>
        <v/>
      </c>
      <c r="D44" s="87" t="str">
        <f t="array" ref="D44">IF(F44="","",INDEX(B!$I$2:$I$112,MATCH(F44,B!$K$2:$K$112,0)))</f>
        <v/>
      </c>
      <c r="E44" s="87" t="str">
        <f t="array" ref="E44">IF(F44="","",INDEX(B!$J$2:$J$112,MATCH(F44,B!$K$2:$K$112,0)))</f>
        <v/>
      </c>
      <c r="F44" s="87"/>
      <c r="G44" s="87"/>
      <c r="H44" s="88"/>
      <c r="I44" s="87"/>
      <c r="J44" s="87"/>
      <c r="K44" s="87"/>
      <c r="L44" s="87"/>
      <c r="M44" s="87"/>
      <c r="N44" s="87"/>
      <c r="O44" s="87"/>
      <c r="P44" s="89"/>
      <c r="Q44" s="89"/>
      <c r="R44" s="89"/>
      <c r="S44" s="89"/>
      <c r="T44" s="89"/>
      <c r="U44" s="89"/>
      <c r="V44" s="89"/>
      <c r="W44" s="89"/>
      <c r="X44" s="89"/>
      <c r="Y44" s="80">
        <f t="shared" si="3"/>
        <v>0</v>
      </c>
      <c r="Z44" s="80">
        <f t="shared" si="4"/>
        <v>0</v>
      </c>
      <c r="AA44" s="80">
        <f t="shared" si="5"/>
        <v>0</v>
      </c>
      <c r="AB44" s="80">
        <f t="shared" si="6"/>
        <v>0</v>
      </c>
      <c r="AC44" s="85">
        <f t="shared" si="7"/>
        <v>0</v>
      </c>
    </row>
    <row r="45" spans="1:29" ht="15.75" customHeight="1">
      <c r="A45" s="86" t="str">
        <f t="shared" si="8"/>
        <v/>
      </c>
      <c r="B45" s="87"/>
      <c r="C45" s="87" t="str">
        <f t="shared" si="2"/>
        <v/>
      </c>
      <c r="D45" s="87" t="str">
        <f t="array" ref="D45">IF(F45="","",INDEX(B!$I$2:$I$112,MATCH(F45,B!$K$2:$K$112,0)))</f>
        <v/>
      </c>
      <c r="E45" s="87" t="str">
        <f t="array" ref="E45">IF(F45="","",INDEX(B!$J$2:$J$112,MATCH(F45,B!$K$2:$K$112,0)))</f>
        <v/>
      </c>
      <c r="F45" s="87"/>
      <c r="G45" s="87"/>
      <c r="H45" s="88"/>
      <c r="I45" s="87"/>
      <c r="J45" s="87"/>
      <c r="K45" s="87"/>
      <c r="L45" s="87"/>
      <c r="M45" s="87"/>
      <c r="N45" s="87"/>
      <c r="O45" s="87"/>
      <c r="P45" s="89"/>
      <c r="Q45" s="89"/>
      <c r="R45" s="89"/>
      <c r="S45" s="89"/>
      <c r="T45" s="89"/>
      <c r="U45" s="89"/>
      <c r="V45" s="89"/>
      <c r="W45" s="89"/>
      <c r="X45" s="89"/>
      <c r="Y45" s="80">
        <f t="shared" si="3"/>
        <v>0</v>
      </c>
      <c r="Z45" s="80">
        <f t="shared" si="4"/>
        <v>0</v>
      </c>
      <c r="AA45" s="80">
        <f t="shared" si="5"/>
        <v>0</v>
      </c>
      <c r="AB45" s="80">
        <f t="shared" si="6"/>
        <v>0</v>
      </c>
      <c r="AC45" s="85">
        <f t="shared" si="7"/>
        <v>0</v>
      </c>
    </row>
    <row r="46" spans="1:29" ht="15.75" customHeight="1">
      <c r="A46" s="86" t="str">
        <f t="shared" si="8"/>
        <v/>
      </c>
      <c r="B46" s="87"/>
      <c r="C46" s="87" t="str">
        <f t="shared" si="2"/>
        <v/>
      </c>
      <c r="D46" s="87" t="str">
        <f t="array" ref="D46">IF(F46="","",INDEX(B!$I$2:$I$112,MATCH(F46,B!$K$2:$K$112,0)))</f>
        <v/>
      </c>
      <c r="E46" s="87" t="str">
        <f t="array" ref="E46">IF(F46="","",INDEX(B!$J$2:$J$112,MATCH(F46,B!$K$2:$K$112,0)))</f>
        <v/>
      </c>
      <c r="F46" s="87"/>
      <c r="G46" s="87"/>
      <c r="H46" s="88"/>
      <c r="I46" s="87"/>
      <c r="J46" s="87"/>
      <c r="K46" s="87"/>
      <c r="L46" s="87"/>
      <c r="M46" s="87"/>
      <c r="N46" s="87"/>
      <c r="O46" s="87"/>
      <c r="P46" s="89"/>
      <c r="Q46" s="89"/>
      <c r="R46" s="89"/>
      <c r="S46" s="89"/>
      <c r="T46" s="89"/>
      <c r="U46" s="89"/>
      <c r="V46" s="89"/>
      <c r="W46" s="89"/>
      <c r="X46" s="89"/>
      <c r="Y46" s="80">
        <f t="shared" si="3"/>
        <v>0</v>
      </c>
      <c r="Z46" s="80">
        <f t="shared" si="4"/>
        <v>0</v>
      </c>
      <c r="AA46" s="80">
        <f t="shared" si="5"/>
        <v>0</v>
      </c>
      <c r="AB46" s="80">
        <f t="shared" si="6"/>
        <v>0</v>
      </c>
      <c r="AC46" s="85">
        <f t="shared" si="7"/>
        <v>0</v>
      </c>
    </row>
    <row r="47" spans="1:29" ht="15.75" customHeight="1">
      <c r="A47" s="86" t="str">
        <f t="shared" si="8"/>
        <v/>
      </c>
      <c r="B47" s="87"/>
      <c r="C47" s="87" t="str">
        <f t="shared" si="2"/>
        <v/>
      </c>
      <c r="D47" s="87" t="str">
        <f t="array" ref="D47">IF(F47="","",INDEX(B!$I$2:$I$112,MATCH(F47,B!$K$2:$K$112,0)))</f>
        <v/>
      </c>
      <c r="E47" s="87" t="str">
        <f t="array" ref="E47">IF(F47="","",INDEX(B!$J$2:$J$112,MATCH(F47,B!$K$2:$K$112,0)))</f>
        <v/>
      </c>
      <c r="F47" s="87"/>
      <c r="G47" s="87"/>
      <c r="H47" s="88"/>
      <c r="I47" s="87"/>
      <c r="J47" s="87"/>
      <c r="K47" s="87"/>
      <c r="L47" s="87"/>
      <c r="M47" s="87"/>
      <c r="N47" s="87"/>
      <c r="O47" s="87"/>
      <c r="P47" s="89"/>
      <c r="Q47" s="89"/>
      <c r="R47" s="89"/>
      <c r="S47" s="89"/>
      <c r="T47" s="89"/>
      <c r="U47" s="89"/>
      <c r="V47" s="89"/>
      <c r="W47" s="89"/>
      <c r="X47" s="89"/>
      <c r="Y47" s="80">
        <f t="shared" si="3"/>
        <v>0</v>
      </c>
      <c r="Z47" s="80">
        <f t="shared" si="4"/>
        <v>0</v>
      </c>
      <c r="AA47" s="80">
        <f t="shared" si="5"/>
        <v>0</v>
      </c>
      <c r="AB47" s="80">
        <f t="shared" si="6"/>
        <v>0</v>
      </c>
      <c r="AC47" s="85">
        <f t="shared" si="7"/>
        <v>0</v>
      </c>
    </row>
    <row r="48" spans="1:29" ht="15.75" customHeight="1">
      <c r="A48" s="86" t="str">
        <f t="shared" si="8"/>
        <v/>
      </c>
      <c r="B48" s="87"/>
      <c r="C48" s="87" t="str">
        <f t="shared" si="2"/>
        <v/>
      </c>
      <c r="D48" s="87" t="str">
        <f t="array" ref="D48">IF(F48="","",INDEX(B!$I$2:$I$112,MATCH(F48,B!$K$2:$K$112,0)))</f>
        <v/>
      </c>
      <c r="E48" s="87" t="str">
        <f t="array" ref="E48">IF(F48="","",INDEX(B!$J$2:$J$112,MATCH(F48,B!$K$2:$K$112,0)))</f>
        <v/>
      </c>
      <c r="F48" s="87"/>
      <c r="G48" s="87"/>
      <c r="H48" s="88"/>
      <c r="I48" s="87"/>
      <c r="J48" s="87"/>
      <c r="K48" s="87"/>
      <c r="L48" s="87"/>
      <c r="M48" s="87"/>
      <c r="N48" s="87"/>
      <c r="O48" s="87"/>
      <c r="P48" s="89"/>
      <c r="Q48" s="89"/>
      <c r="R48" s="89"/>
      <c r="S48" s="89"/>
      <c r="T48" s="89"/>
      <c r="U48" s="89"/>
      <c r="V48" s="89"/>
      <c r="W48" s="89"/>
      <c r="X48" s="89"/>
      <c r="Y48" s="80">
        <f t="shared" si="3"/>
        <v>0</v>
      </c>
      <c r="Z48" s="80">
        <f t="shared" si="4"/>
        <v>0</v>
      </c>
      <c r="AA48" s="80">
        <f t="shared" si="5"/>
        <v>0</v>
      </c>
      <c r="AB48" s="80">
        <f t="shared" si="6"/>
        <v>0</v>
      </c>
      <c r="AC48" s="85">
        <f t="shared" si="7"/>
        <v>0</v>
      </c>
    </row>
    <row r="49" spans="1:29" ht="15.75" customHeight="1">
      <c r="A49" s="86" t="str">
        <f t="shared" si="8"/>
        <v/>
      </c>
      <c r="B49" s="87"/>
      <c r="C49" s="87" t="str">
        <f t="shared" si="2"/>
        <v/>
      </c>
      <c r="D49" s="87" t="str">
        <f t="array" ref="D49">IF(F49="","",INDEX(B!$I$2:$I$112,MATCH(F49,B!$K$2:$K$112,0)))</f>
        <v/>
      </c>
      <c r="E49" s="87" t="str">
        <f t="array" ref="E49">IF(F49="","",INDEX(B!$J$2:$J$112,MATCH(F49,B!$K$2:$K$112,0)))</f>
        <v/>
      </c>
      <c r="F49" s="87"/>
      <c r="G49" s="87"/>
      <c r="H49" s="88"/>
      <c r="I49" s="87"/>
      <c r="J49" s="87"/>
      <c r="K49" s="87"/>
      <c r="L49" s="87"/>
      <c r="M49" s="87"/>
      <c r="N49" s="87"/>
      <c r="O49" s="87"/>
      <c r="P49" s="89"/>
      <c r="Q49" s="89"/>
      <c r="R49" s="89"/>
      <c r="S49" s="89"/>
      <c r="T49" s="89"/>
      <c r="U49" s="89"/>
      <c r="V49" s="89"/>
      <c r="W49" s="89"/>
      <c r="X49" s="89"/>
      <c r="Y49" s="80">
        <f t="shared" si="3"/>
        <v>0</v>
      </c>
      <c r="Z49" s="80">
        <f t="shared" si="4"/>
        <v>0</v>
      </c>
      <c r="AA49" s="80">
        <f t="shared" si="5"/>
        <v>0</v>
      </c>
      <c r="AB49" s="80">
        <f t="shared" si="6"/>
        <v>0</v>
      </c>
      <c r="AC49" s="85">
        <f t="shared" si="7"/>
        <v>0</v>
      </c>
    </row>
    <row r="50" spans="1:29" ht="15.75" customHeight="1">
      <c r="A50" s="86" t="str">
        <f t="shared" si="8"/>
        <v/>
      </c>
      <c r="B50" s="87"/>
      <c r="C50" s="87" t="str">
        <f t="shared" si="2"/>
        <v/>
      </c>
      <c r="D50" s="87" t="str">
        <f t="array" ref="D50">IF(F50="","",INDEX(B!$I$2:$I$112,MATCH(F50,B!$K$2:$K$112,0)))</f>
        <v/>
      </c>
      <c r="E50" s="87" t="str">
        <f t="array" ref="E50">IF(F50="","",INDEX(B!$J$2:$J$112,MATCH(F50,B!$K$2:$K$112,0)))</f>
        <v/>
      </c>
      <c r="F50" s="87"/>
      <c r="G50" s="87"/>
      <c r="H50" s="88"/>
      <c r="I50" s="87"/>
      <c r="J50" s="87"/>
      <c r="K50" s="87"/>
      <c r="L50" s="87"/>
      <c r="M50" s="87"/>
      <c r="N50" s="87"/>
      <c r="O50" s="87"/>
      <c r="P50" s="89"/>
      <c r="Q50" s="89"/>
      <c r="R50" s="89"/>
      <c r="S50" s="89"/>
      <c r="T50" s="89"/>
      <c r="U50" s="89"/>
      <c r="V50" s="89"/>
      <c r="W50" s="89"/>
      <c r="X50" s="89"/>
      <c r="Y50" s="80">
        <f t="shared" si="3"/>
        <v>0</v>
      </c>
      <c r="Z50" s="80">
        <f t="shared" si="4"/>
        <v>0</v>
      </c>
      <c r="AA50" s="80">
        <f t="shared" si="5"/>
        <v>0</v>
      </c>
      <c r="AB50" s="80">
        <f t="shared" si="6"/>
        <v>0</v>
      </c>
      <c r="AC50" s="85">
        <f t="shared" si="7"/>
        <v>0</v>
      </c>
    </row>
    <row r="51" spans="1:29" ht="15.75" customHeight="1">
      <c r="A51" s="86" t="str">
        <f t="shared" si="8"/>
        <v/>
      </c>
      <c r="B51" s="87"/>
      <c r="C51" s="87" t="str">
        <f t="shared" si="2"/>
        <v/>
      </c>
      <c r="D51" s="87" t="str">
        <f t="array" ref="D51">IF(F51="","",INDEX(B!$I$2:$I$112,MATCH(F51,B!$K$2:$K$112,0)))</f>
        <v/>
      </c>
      <c r="E51" s="87" t="str">
        <f t="array" ref="E51">IF(F51="","",INDEX(B!$J$2:$J$112,MATCH(F51,B!$K$2:$K$112,0)))</f>
        <v/>
      </c>
      <c r="F51" s="87"/>
      <c r="G51" s="87"/>
      <c r="H51" s="88"/>
      <c r="I51" s="87"/>
      <c r="J51" s="87"/>
      <c r="K51" s="87"/>
      <c r="L51" s="87"/>
      <c r="M51" s="87"/>
      <c r="N51" s="87"/>
      <c r="O51" s="87"/>
      <c r="P51" s="89"/>
      <c r="Q51" s="89"/>
      <c r="R51" s="89"/>
      <c r="S51" s="89"/>
      <c r="T51" s="89"/>
      <c r="U51" s="89"/>
      <c r="V51" s="89"/>
      <c r="W51" s="89"/>
      <c r="X51" s="89"/>
      <c r="Y51" s="80">
        <f t="shared" si="3"/>
        <v>0</v>
      </c>
      <c r="Z51" s="80">
        <f t="shared" si="4"/>
        <v>0</v>
      </c>
      <c r="AA51" s="80">
        <f t="shared" si="5"/>
        <v>0</v>
      </c>
      <c r="AB51" s="80">
        <f t="shared" si="6"/>
        <v>0</v>
      </c>
      <c r="AC51" s="85">
        <f t="shared" si="7"/>
        <v>0</v>
      </c>
    </row>
    <row r="52" spans="1:29" ht="15.75" customHeight="1">
      <c r="A52" s="86" t="str">
        <f t="shared" si="8"/>
        <v/>
      </c>
      <c r="B52" s="87"/>
      <c r="C52" s="87" t="str">
        <f t="shared" si="2"/>
        <v/>
      </c>
      <c r="D52" s="87" t="str">
        <f t="array" ref="D52">IF(F52="","",INDEX(B!$I$2:$I$112,MATCH(F52,B!$K$2:$K$112,0)))</f>
        <v/>
      </c>
      <c r="E52" s="87" t="str">
        <f t="array" ref="E52">IF(F52="","",INDEX(B!$J$2:$J$112,MATCH(F52,B!$K$2:$K$112,0)))</f>
        <v/>
      </c>
      <c r="F52" s="87"/>
      <c r="G52" s="87"/>
      <c r="H52" s="88"/>
      <c r="I52" s="87"/>
      <c r="J52" s="87"/>
      <c r="K52" s="87"/>
      <c r="L52" s="87"/>
      <c r="M52" s="87"/>
      <c r="N52" s="87"/>
      <c r="O52" s="87"/>
      <c r="P52" s="89"/>
      <c r="Q52" s="89"/>
      <c r="R52" s="89"/>
      <c r="S52" s="89"/>
      <c r="T52" s="89"/>
      <c r="U52" s="89"/>
      <c r="V52" s="89"/>
      <c r="W52" s="89"/>
      <c r="X52" s="89"/>
      <c r="Y52" s="80">
        <f t="shared" si="3"/>
        <v>0</v>
      </c>
      <c r="Z52" s="80">
        <f t="shared" si="4"/>
        <v>0</v>
      </c>
      <c r="AA52" s="80">
        <f t="shared" si="5"/>
        <v>0</v>
      </c>
      <c r="AB52" s="80">
        <f t="shared" si="6"/>
        <v>0</v>
      </c>
      <c r="AC52" s="85">
        <f t="shared" si="7"/>
        <v>0</v>
      </c>
    </row>
    <row r="53" spans="1:29" ht="15.75" customHeight="1">
      <c r="A53" s="86" t="str">
        <f t="shared" si="8"/>
        <v/>
      </c>
      <c r="B53" s="87"/>
      <c r="C53" s="87" t="str">
        <f t="shared" si="2"/>
        <v/>
      </c>
      <c r="D53" s="87" t="str">
        <f t="array" ref="D53">IF(F53="","",INDEX(B!$I$2:$I$112,MATCH(F53,B!$K$2:$K$112,0)))</f>
        <v/>
      </c>
      <c r="E53" s="87" t="str">
        <f t="array" ref="E53">IF(F53="","",INDEX(B!$J$2:$J$112,MATCH(F53,B!$K$2:$K$112,0)))</f>
        <v/>
      </c>
      <c r="F53" s="87"/>
      <c r="G53" s="87"/>
      <c r="H53" s="88"/>
      <c r="I53" s="87"/>
      <c r="J53" s="87"/>
      <c r="K53" s="87"/>
      <c r="L53" s="87"/>
      <c r="M53" s="87"/>
      <c r="N53" s="87"/>
      <c r="O53" s="87"/>
      <c r="P53" s="89"/>
      <c r="Q53" s="89"/>
      <c r="R53" s="89"/>
      <c r="S53" s="89"/>
      <c r="T53" s="89"/>
      <c r="U53" s="89"/>
      <c r="V53" s="89"/>
      <c r="W53" s="89"/>
      <c r="X53" s="89"/>
      <c r="Y53" s="80">
        <f t="shared" si="3"/>
        <v>0</v>
      </c>
      <c r="Z53" s="80">
        <f t="shared" si="4"/>
        <v>0</v>
      </c>
      <c r="AA53" s="80">
        <f t="shared" si="5"/>
        <v>0</v>
      </c>
      <c r="AB53" s="80">
        <f t="shared" si="6"/>
        <v>0</v>
      </c>
      <c r="AC53" s="85">
        <f t="shared" si="7"/>
        <v>0</v>
      </c>
    </row>
    <row r="54" spans="1:29" ht="15.75" customHeight="1">
      <c r="A54" s="86" t="str">
        <f t="shared" si="8"/>
        <v/>
      </c>
      <c r="B54" s="87"/>
      <c r="C54" s="87" t="str">
        <f t="shared" si="2"/>
        <v/>
      </c>
      <c r="D54" s="87" t="str">
        <f t="array" ref="D54">IF(F54="","",INDEX(B!$I$2:$I$112,MATCH(F54,B!$K$2:$K$112,0)))</f>
        <v/>
      </c>
      <c r="E54" s="87" t="str">
        <f t="array" ref="E54">IF(F54="","",INDEX(B!$J$2:$J$112,MATCH(F54,B!$K$2:$K$112,0)))</f>
        <v/>
      </c>
      <c r="F54" s="87"/>
      <c r="G54" s="87"/>
      <c r="H54" s="88"/>
      <c r="I54" s="87"/>
      <c r="J54" s="87"/>
      <c r="K54" s="87"/>
      <c r="L54" s="87"/>
      <c r="M54" s="87"/>
      <c r="N54" s="87"/>
      <c r="O54" s="87"/>
      <c r="P54" s="89"/>
      <c r="Q54" s="89"/>
      <c r="R54" s="89"/>
      <c r="S54" s="89"/>
      <c r="T54" s="89"/>
      <c r="U54" s="89"/>
      <c r="V54" s="89"/>
      <c r="W54" s="89"/>
      <c r="X54" s="89"/>
      <c r="Y54" s="80">
        <f t="shared" si="3"/>
        <v>0</v>
      </c>
      <c r="Z54" s="80">
        <f t="shared" si="4"/>
        <v>0</v>
      </c>
      <c r="AA54" s="80">
        <f t="shared" si="5"/>
        <v>0</v>
      </c>
      <c r="AB54" s="80">
        <f t="shared" si="6"/>
        <v>0</v>
      </c>
      <c r="AC54" s="85">
        <f t="shared" si="7"/>
        <v>0</v>
      </c>
    </row>
    <row r="55" spans="1:29" ht="15.75" customHeight="1">
      <c r="A55" s="86" t="str">
        <f t="shared" si="8"/>
        <v/>
      </c>
      <c r="B55" s="87"/>
      <c r="C55" s="87" t="str">
        <f t="shared" si="2"/>
        <v/>
      </c>
      <c r="D55" s="87" t="str">
        <f t="array" ref="D55">IF(F55="","",INDEX(B!$I$2:$I$112,MATCH(F55,B!$K$2:$K$112,0)))</f>
        <v/>
      </c>
      <c r="E55" s="87" t="str">
        <f t="array" ref="E55">IF(F55="","",INDEX(B!$J$2:$J$112,MATCH(F55,B!$K$2:$K$112,0)))</f>
        <v/>
      </c>
      <c r="F55" s="87"/>
      <c r="G55" s="87"/>
      <c r="H55" s="88"/>
      <c r="I55" s="87"/>
      <c r="J55" s="87"/>
      <c r="K55" s="87"/>
      <c r="L55" s="87"/>
      <c r="M55" s="87"/>
      <c r="N55" s="87"/>
      <c r="O55" s="87"/>
      <c r="P55" s="89"/>
      <c r="Q55" s="89"/>
      <c r="R55" s="89"/>
      <c r="S55" s="89"/>
      <c r="T55" s="89"/>
      <c r="U55" s="89"/>
      <c r="V55" s="89"/>
      <c r="W55" s="89"/>
      <c r="X55" s="89"/>
      <c r="Y55" s="80">
        <f t="shared" si="3"/>
        <v>0</v>
      </c>
      <c r="Z55" s="80">
        <f t="shared" si="4"/>
        <v>0</v>
      </c>
      <c r="AA55" s="80">
        <f t="shared" si="5"/>
        <v>0</v>
      </c>
      <c r="AB55" s="80">
        <f t="shared" si="6"/>
        <v>0</v>
      </c>
      <c r="AC55" s="85">
        <f t="shared" si="7"/>
        <v>0</v>
      </c>
    </row>
    <row r="56" spans="1:29" ht="15.75" customHeight="1">
      <c r="A56" s="86" t="str">
        <f t="shared" si="8"/>
        <v/>
      </c>
      <c r="B56" s="87"/>
      <c r="C56" s="87" t="str">
        <f t="shared" si="2"/>
        <v/>
      </c>
      <c r="D56" s="87" t="str">
        <f t="array" ref="D56">IF(F56="","",INDEX(B!$I$2:$I$112,MATCH(F56,B!$K$2:$K$112,0)))</f>
        <v/>
      </c>
      <c r="E56" s="87" t="str">
        <f t="array" ref="E56">IF(F56="","",INDEX(B!$J$2:$J$112,MATCH(F56,B!$K$2:$K$112,0)))</f>
        <v/>
      </c>
      <c r="F56" s="87"/>
      <c r="G56" s="87"/>
      <c r="H56" s="88"/>
      <c r="I56" s="87"/>
      <c r="J56" s="87"/>
      <c r="K56" s="87"/>
      <c r="L56" s="87"/>
      <c r="M56" s="87"/>
      <c r="N56" s="87"/>
      <c r="O56" s="87"/>
      <c r="P56" s="89"/>
      <c r="Q56" s="89"/>
      <c r="R56" s="89"/>
      <c r="S56" s="89"/>
      <c r="T56" s="89"/>
      <c r="U56" s="89"/>
      <c r="V56" s="89"/>
      <c r="W56" s="89"/>
      <c r="X56" s="89"/>
      <c r="Y56" s="80">
        <f t="shared" si="3"/>
        <v>0</v>
      </c>
      <c r="Z56" s="80">
        <f t="shared" si="4"/>
        <v>0</v>
      </c>
      <c r="AA56" s="80">
        <f t="shared" si="5"/>
        <v>0</v>
      </c>
      <c r="AB56" s="80">
        <f t="shared" si="6"/>
        <v>0</v>
      </c>
      <c r="AC56" s="85">
        <f t="shared" si="7"/>
        <v>0</v>
      </c>
    </row>
    <row r="57" spans="1:29" ht="15.75" customHeight="1">
      <c r="A57" s="86" t="str">
        <f t="shared" si="8"/>
        <v/>
      </c>
      <c r="B57" s="87"/>
      <c r="C57" s="87" t="str">
        <f t="shared" si="2"/>
        <v/>
      </c>
      <c r="D57" s="87" t="str">
        <f t="array" ref="D57">IF(F57="","",INDEX(B!$I$2:$I$112,MATCH(F57,B!$K$2:$K$112,0)))</f>
        <v/>
      </c>
      <c r="E57" s="87" t="str">
        <f t="array" ref="E57">IF(F57="","",INDEX(B!$J$2:$J$112,MATCH(F57,B!$K$2:$K$112,0)))</f>
        <v/>
      </c>
      <c r="F57" s="87"/>
      <c r="G57" s="87"/>
      <c r="H57" s="88"/>
      <c r="I57" s="87"/>
      <c r="J57" s="87"/>
      <c r="K57" s="87"/>
      <c r="L57" s="87"/>
      <c r="M57" s="87"/>
      <c r="N57" s="87"/>
      <c r="O57" s="87"/>
      <c r="P57" s="89"/>
      <c r="Q57" s="89"/>
      <c r="R57" s="89"/>
      <c r="S57" s="89"/>
      <c r="T57" s="89"/>
      <c r="U57" s="89"/>
      <c r="V57" s="89"/>
      <c r="W57" s="89"/>
      <c r="X57" s="89"/>
      <c r="Y57" s="80">
        <f t="shared" si="3"/>
        <v>0</v>
      </c>
      <c r="Z57" s="80">
        <f t="shared" si="4"/>
        <v>0</v>
      </c>
      <c r="AA57" s="80">
        <f t="shared" si="5"/>
        <v>0</v>
      </c>
      <c r="AB57" s="80">
        <f t="shared" si="6"/>
        <v>0</v>
      </c>
      <c r="AC57" s="85">
        <f t="shared" si="7"/>
        <v>0</v>
      </c>
    </row>
    <row r="58" spans="1:29" ht="15.75" customHeight="1">
      <c r="A58" s="86" t="str">
        <f t="shared" si="8"/>
        <v/>
      </c>
      <c r="B58" s="87"/>
      <c r="C58" s="87" t="str">
        <f t="shared" si="2"/>
        <v/>
      </c>
      <c r="D58" s="87" t="str">
        <f t="array" ref="D58">IF(F58="","",INDEX(B!$I$2:$I$112,MATCH(F58,B!$K$2:$K$112,0)))</f>
        <v/>
      </c>
      <c r="E58" s="87" t="str">
        <f t="array" ref="E58">IF(F58="","",INDEX(B!$J$2:$J$112,MATCH(F58,B!$K$2:$K$112,0)))</f>
        <v/>
      </c>
      <c r="F58" s="87"/>
      <c r="G58" s="87"/>
      <c r="H58" s="88"/>
      <c r="I58" s="87"/>
      <c r="J58" s="87"/>
      <c r="K58" s="87"/>
      <c r="L58" s="87"/>
      <c r="M58" s="87"/>
      <c r="N58" s="87"/>
      <c r="O58" s="87"/>
      <c r="P58" s="89"/>
      <c r="Q58" s="89"/>
      <c r="R58" s="89"/>
      <c r="S58" s="89"/>
      <c r="T58" s="89"/>
      <c r="U58" s="89"/>
      <c r="V58" s="89"/>
      <c r="W58" s="89"/>
      <c r="X58" s="89"/>
      <c r="Y58" s="80">
        <f t="shared" si="3"/>
        <v>0</v>
      </c>
      <c r="Z58" s="80">
        <f t="shared" si="4"/>
        <v>0</v>
      </c>
      <c r="AA58" s="80">
        <f t="shared" si="5"/>
        <v>0</v>
      </c>
      <c r="AB58" s="80">
        <f t="shared" si="6"/>
        <v>0</v>
      </c>
      <c r="AC58" s="85">
        <f t="shared" si="7"/>
        <v>0</v>
      </c>
    </row>
    <row r="59" spans="1:29" ht="15.75" customHeight="1">
      <c r="A59" s="86" t="str">
        <f t="shared" si="8"/>
        <v/>
      </c>
      <c r="B59" s="87"/>
      <c r="C59" s="87" t="str">
        <f t="shared" si="2"/>
        <v/>
      </c>
      <c r="D59" s="87" t="str">
        <f t="array" ref="D59">IF(F59="","",INDEX(B!$I$2:$I$112,MATCH(F59,B!$K$2:$K$112,0)))</f>
        <v/>
      </c>
      <c r="E59" s="87" t="str">
        <f t="array" ref="E59">IF(F59="","",INDEX(B!$J$2:$J$112,MATCH(F59,B!$K$2:$K$112,0)))</f>
        <v/>
      </c>
      <c r="F59" s="87"/>
      <c r="G59" s="87"/>
      <c r="H59" s="88"/>
      <c r="I59" s="87"/>
      <c r="J59" s="87"/>
      <c r="K59" s="87"/>
      <c r="L59" s="87"/>
      <c r="M59" s="87"/>
      <c r="N59" s="87"/>
      <c r="O59" s="87"/>
      <c r="P59" s="89"/>
      <c r="Q59" s="89"/>
      <c r="R59" s="89"/>
      <c r="S59" s="89"/>
      <c r="T59" s="89"/>
      <c r="U59" s="89"/>
      <c r="V59" s="89"/>
      <c r="W59" s="89"/>
      <c r="X59" s="89"/>
      <c r="Y59" s="80">
        <f t="shared" si="3"/>
        <v>0</v>
      </c>
      <c r="Z59" s="80">
        <f t="shared" si="4"/>
        <v>0</v>
      </c>
      <c r="AA59" s="80">
        <f t="shared" si="5"/>
        <v>0</v>
      </c>
      <c r="AB59" s="80">
        <f t="shared" si="6"/>
        <v>0</v>
      </c>
      <c r="AC59" s="85">
        <f t="shared" si="7"/>
        <v>0</v>
      </c>
    </row>
    <row r="60" spans="1:29" ht="15.75" customHeight="1">
      <c r="A60" s="86" t="str">
        <f t="shared" si="8"/>
        <v/>
      </c>
      <c r="B60" s="87"/>
      <c r="C60" s="87" t="str">
        <f t="shared" si="2"/>
        <v/>
      </c>
      <c r="D60" s="87" t="str">
        <f t="array" ref="D60">IF(F60="","",INDEX(B!$I$2:$I$112,MATCH(F60,B!$K$2:$K$112,0)))</f>
        <v/>
      </c>
      <c r="E60" s="87" t="str">
        <f t="array" ref="E60">IF(F60="","",INDEX(B!$J$2:$J$112,MATCH(F60,B!$K$2:$K$112,0)))</f>
        <v/>
      </c>
      <c r="F60" s="87"/>
      <c r="G60" s="87"/>
      <c r="H60" s="88"/>
      <c r="I60" s="87"/>
      <c r="J60" s="87"/>
      <c r="K60" s="87"/>
      <c r="L60" s="87"/>
      <c r="M60" s="87"/>
      <c r="N60" s="87"/>
      <c r="O60" s="87"/>
      <c r="P60" s="89"/>
      <c r="Q60" s="89"/>
      <c r="R60" s="89"/>
      <c r="S60" s="89"/>
      <c r="T60" s="89"/>
      <c r="U60" s="89"/>
      <c r="V60" s="89"/>
      <c r="W60" s="89"/>
      <c r="X60" s="89"/>
      <c r="Y60" s="80">
        <f t="shared" si="3"/>
        <v>0</v>
      </c>
      <c r="Z60" s="80">
        <f t="shared" si="4"/>
        <v>0</v>
      </c>
      <c r="AA60" s="80">
        <f t="shared" si="5"/>
        <v>0</v>
      </c>
      <c r="AB60" s="80">
        <f t="shared" si="6"/>
        <v>0</v>
      </c>
      <c r="AC60" s="85">
        <f t="shared" si="7"/>
        <v>0</v>
      </c>
    </row>
    <row r="61" spans="1:29" ht="15.75" customHeight="1">
      <c r="A61" s="86" t="str">
        <f t="shared" si="8"/>
        <v/>
      </c>
      <c r="B61" s="87"/>
      <c r="C61" s="87" t="str">
        <f t="shared" si="2"/>
        <v/>
      </c>
      <c r="D61" s="87" t="str">
        <f t="array" ref="D61">IF(F61="","",INDEX(B!$I$2:$I$112,MATCH(F61,B!$K$2:$K$112,0)))</f>
        <v/>
      </c>
      <c r="E61" s="87" t="str">
        <f t="array" ref="E61">IF(F61="","",INDEX(B!$J$2:$J$112,MATCH(F61,B!$K$2:$K$112,0)))</f>
        <v/>
      </c>
      <c r="F61" s="87"/>
      <c r="G61" s="87"/>
      <c r="H61" s="88"/>
      <c r="I61" s="87"/>
      <c r="J61" s="87"/>
      <c r="K61" s="87"/>
      <c r="L61" s="87"/>
      <c r="M61" s="87"/>
      <c r="N61" s="87"/>
      <c r="O61" s="87"/>
      <c r="P61" s="89"/>
      <c r="Q61" s="89"/>
      <c r="R61" s="89"/>
      <c r="S61" s="89"/>
      <c r="T61" s="89"/>
      <c r="U61" s="89"/>
      <c r="V61" s="89"/>
      <c r="W61" s="89"/>
      <c r="X61" s="89"/>
      <c r="Y61" s="80">
        <f t="shared" si="3"/>
        <v>0</v>
      </c>
      <c r="Z61" s="80">
        <f t="shared" si="4"/>
        <v>0</v>
      </c>
      <c r="AA61" s="80">
        <f t="shared" si="5"/>
        <v>0</v>
      </c>
      <c r="AB61" s="80">
        <f t="shared" si="6"/>
        <v>0</v>
      </c>
      <c r="AC61" s="85">
        <f t="shared" si="7"/>
        <v>0</v>
      </c>
    </row>
    <row r="62" spans="1:29" ht="15.75" customHeight="1">
      <c r="A62" s="86" t="str">
        <f t="shared" si="8"/>
        <v/>
      </c>
      <c r="B62" s="87"/>
      <c r="C62" s="87" t="str">
        <f t="shared" si="2"/>
        <v/>
      </c>
      <c r="D62" s="87" t="str">
        <f t="array" ref="D62">IF(F62="","",INDEX(B!$I$2:$I$112,MATCH(F62,B!$K$2:$K$112,0)))</f>
        <v/>
      </c>
      <c r="E62" s="87" t="str">
        <f t="array" ref="E62">IF(F62="","",INDEX(B!$J$2:$J$112,MATCH(F62,B!$K$2:$K$112,0)))</f>
        <v/>
      </c>
      <c r="F62" s="87"/>
      <c r="G62" s="87"/>
      <c r="H62" s="88"/>
      <c r="I62" s="87"/>
      <c r="J62" s="87"/>
      <c r="K62" s="87"/>
      <c r="L62" s="87"/>
      <c r="M62" s="87"/>
      <c r="N62" s="87"/>
      <c r="O62" s="87"/>
      <c r="P62" s="89"/>
      <c r="Q62" s="89"/>
      <c r="R62" s="89"/>
      <c r="S62" s="89"/>
      <c r="T62" s="89"/>
      <c r="U62" s="89"/>
      <c r="V62" s="89"/>
      <c r="W62" s="89"/>
      <c r="X62" s="89"/>
      <c r="Y62" s="80">
        <f t="shared" si="3"/>
        <v>0</v>
      </c>
      <c r="Z62" s="80">
        <f t="shared" si="4"/>
        <v>0</v>
      </c>
      <c r="AA62" s="80">
        <f t="shared" si="5"/>
        <v>0</v>
      </c>
      <c r="AB62" s="80">
        <f t="shared" si="6"/>
        <v>0</v>
      </c>
      <c r="AC62" s="85">
        <f t="shared" si="7"/>
        <v>0</v>
      </c>
    </row>
    <row r="63" spans="1:29" ht="15.75" customHeight="1">
      <c r="A63" s="86" t="str">
        <f t="shared" si="8"/>
        <v/>
      </c>
      <c r="B63" s="87"/>
      <c r="C63" s="87" t="str">
        <f t="shared" si="2"/>
        <v/>
      </c>
      <c r="D63" s="87" t="str">
        <f t="array" ref="D63">IF(F63="","",INDEX(B!$I$2:$I$112,MATCH(F63,B!$K$2:$K$112,0)))</f>
        <v/>
      </c>
      <c r="E63" s="87" t="str">
        <f t="array" ref="E63">IF(F63="","",INDEX(B!$J$2:$J$112,MATCH(F63,B!$K$2:$K$112,0)))</f>
        <v/>
      </c>
      <c r="F63" s="87"/>
      <c r="G63" s="87"/>
      <c r="H63" s="88"/>
      <c r="I63" s="87"/>
      <c r="J63" s="87"/>
      <c r="K63" s="87"/>
      <c r="L63" s="87"/>
      <c r="M63" s="87"/>
      <c r="N63" s="87"/>
      <c r="O63" s="87"/>
      <c r="P63" s="89"/>
      <c r="Q63" s="89"/>
      <c r="R63" s="89"/>
      <c r="S63" s="89"/>
      <c r="T63" s="89"/>
      <c r="U63" s="89"/>
      <c r="V63" s="89"/>
      <c r="W63" s="89"/>
      <c r="X63" s="89"/>
      <c r="Y63" s="80">
        <f t="shared" si="3"/>
        <v>0</v>
      </c>
      <c r="Z63" s="80">
        <f t="shared" si="4"/>
        <v>0</v>
      </c>
      <c r="AA63" s="80">
        <f t="shared" si="5"/>
        <v>0</v>
      </c>
      <c r="AB63" s="80">
        <f t="shared" si="6"/>
        <v>0</v>
      </c>
      <c r="AC63" s="85">
        <f t="shared" si="7"/>
        <v>0</v>
      </c>
    </row>
    <row r="64" spans="1:29" ht="15.75" customHeight="1">
      <c r="A64" s="86" t="str">
        <f t="shared" si="8"/>
        <v/>
      </c>
      <c r="B64" s="87"/>
      <c r="C64" s="87" t="str">
        <f t="shared" si="2"/>
        <v/>
      </c>
      <c r="D64" s="87" t="str">
        <f t="array" ref="D64">IF(F64="","",INDEX(B!$I$2:$I$112,MATCH(F64,B!$K$2:$K$112,0)))</f>
        <v/>
      </c>
      <c r="E64" s="87" t="str">
        <f t="array" ref="E64">IF(F64="","",INDEX(B!$J$2:$J$112,MATCH(F64,B!$K$2:$K$112,0)))</f>
        <v/>
      </c>
      <c r="F64" s="87"/>
      <c r="G64" s="87"/>
      <c r="H64" s="88"/>
      <c r="I64" s="87"/>
      <c r="J64" s="87"/>
      <c r="K64" s="87"/>
      <c r="L64" s="87"/>
      <c r="M64" s="87"/>
      <c r="N64" s="87"/>
      <c r="O64" s="87"/>
      <c r="P64" s="89"/>
      <c r="Q64" s="89"/>
      <c r="R64" s="89"/>
      <c r="S64" s="89"/>
      <c r="T64" s="89"/>
      <c r="U64" s="89"/>
      <c r="V64" s="89"/>
      <c r="W64" s="89"/>
      <c r="X64" s="89"/>
      <c r="Y64" s="80">
        <f t="shared" si="3"/>
        <v>0</v>
      </c>
      <c r="Z64" s="80">
        <f t="shared" si="4"/>
        <v>0</v>
      </c>
      <c r="AA64" s="80">
        <f t="shared" si="5"/>
        <v>0</v>
      </c>
      <c r="AB64" s="80">
        <f t="shared" si="6"/>
        <v>0</v>
      </c>
      <c r="AC64" s="85">
        <f t="shared" si="7"/>
        <v>0</v>
      </c>
    </row>
    <row r="65" spans="1:29" ht="15.75" customHeight="1">
      <c r="A65" s="86" t="str">
        <f t="shared" si="8"/>
        <v/>
      </c>
      <c r="B65" s="87"/>
      <c r="C65" s="87" t="str">
        <f t="shared" si="2"/>
        <v/>
      </c>
      <c r="D65" s="87" t="str">
        <f t="array" ref="D65">IF(F65="","",INDEX(B!$I$2:$I$112,MATCH(F65,B!$K$2:$K$112,0)))</f>
        <v/>
      </c>
      <c r="E65" s="87" t="str">
        <f t="array" ref="E65">IF(F65="","",INDEX(B!$J$2:$J$112,MATCH(F65,B!$K$2:$K$112,0)))</f>
        <v/>
      </c>
      <c r="F65" s="87"/>
      <c r="G65" s="87"/>
      <c r="H65" s="88"/>
      <c r="I65" s="87"/>
      <c r="J65" s="87"/>
      <c r="K65" s="87"/>
      <c r="L65" s="87"/>
      <c r="M65" s="87"/>
      <c r="N65" s="87"/>
      <c r="O65" s="87"/>
      <c r="P65" s="89"/>
      <c r="Q65" s="89"/>
      <c r="R65" s="89"/>
      <c r="S65" s="89"/>
      <c r="T65" s="89"/>
      <c r="U65" s="89"/>
      <c r="V65" s="89"/>
      <c r="W65" s="89"/>
      <c r="X65" s="89"/>
      <c r="Y65" s="80">
        <f t="shared" si="3"/>
        <v>0</v>
      </c>
      <c r="Z65" s="80">
        <f t="shared" si="4"/>
        <v>0</v>
      </c>
      <c r="AA65" s="80">
        <f t="shared" si="5"/>
        <v>0</v>
      </c>
      <c r="AB65" s="80">
        <f t="shared" si="6"/>
        <v>0</v>
      </c>
      <c r="AC65" s="85">
        <f t="shared" si="7"/>
        <v>0</v>
      </c>
    </row>
    <row r="66" spans="1:29" ht="15.75" customHeight="1">
      <c r="A66" s="86" t="str">
        <f t="shared" si="8"/>
        <v/>
      </c>
      <c r="B66" s="87"/>
      <c r="C66" s="87" t="str">
        <f t="shared" si="2"/>
        <v/>
      </c>
      <c r="D66" s="87" t="str">
        <f t="array" ref="D66">IF(F66="","",INDEX(B!$I$2:$I$112,MATCH(F66,B!$K$2:$K$112,0)))</f>
        <v/>
      </c>
      <c r="E66" s="87" t="str">
        <f t="array" ref="E66">IF(F66="","",INDEX(B!$J$2:$J$112,MATCH(F66,B!$K$2:$K$112,0)))</f>
        <v/>
      </c>
      <c r="F66" s="87"/>
      <c r="G66" s="87"/>
      <c r="H66" s="88"/>
      <c r="I66" s="87"/>
      <c r="J66" s="87"/>
      <c r="K66" s="87"/>
      <c r="L66" s="87"/>
      <c r="M66" s="87"/>
      <c r="N66" s="87"/>
      <c r="O66" s="87"/>
      <c r="P66" s="89"/>
      <c r="Q66" s="89"/>
      <c r="R66" s="89"/>
      <c r="S66" s="89"/>
      <c r="T66" s="89"/>
      <c r="U66" s="89"/>
      <c r="V66" s="89"/>
      <c r="W66" s="89"/>
      <c r="X66" s="89"/>
      <c r="Y66" s="80">
        <f t="shared" si="3"/>
        <v>0</v>
      </c>
      <c r="Z66" s="80">
        <f t="shared" si="4"/>
        <v>0</v>
      </c>
      <c r="AA66" s="80">
        <f t="shared" si="5"/>
        <v>0</v>
      </c>
      <c r="AB66" s="80">
        <f t="shared" si="6"/>
        <v>0</v>
      </c>
      <c r="AC66" s="85">
        <f t="shared" si="7"/>
        <v>0</v>
      </c>
    </row>
    <row r="67" spans="1:29" ht="15.75" customHeight="1">
      <c r="A67" s="86" t="str">
        <f t="shared" si="8"/>
        <v/>
      </c>
      <c r="B67" s="87"/>
      <c r="C67" s="87" t="str">
        <f t="shared" si="2"/>
        <v/>
      </c>
      <c r="D67" s="87" t="str">
        <f t="array" ref="D67">IF(F67="","",INDEX(B!$I$2:$I$112,MATCH(F67,B!$K$2:$K$112,0)))</f>
        <v/>
      </c>
      <c r="E67" s="87" t="str">
        <f t="array" ref="E67">IF(F67="","",INDEX(B!$J$2:$J$112,MATCH(F67,B!$K$2:$K$112,0)))</f>
        <v/>
      </c>
      <c r="F67" s="87"/>
      <c r="G67" s="87"/>
      <c r="H67" s="88"/>
      <c r="I67" s="87"/>
      <c r="J67" s="87"/>
      <c r="K67" s="87"/>
      <c r="L67" s="87"/>
      <c r="M67" s="87"/>
      <c r="N67" s="87"/>
      <c r="O67" s="87"/>
      <c r="P67" s="89"/>
      <c r="Q67" s="89"/>
      <c r="R67" s="89"/>
      <c r="S67" s="89"/>
      <c r="T67" s="89"/>
      <c r="U67" s="89"/>
      <c r="V67" s="89"/>
      <c r="W67" s="89"/>
      <c r="X67" s="89"/>
      <c r="Y67" s="80">
        <f t="shared" si="3"/>
        <v>0</v>
      </c>
      <c r="Z67" s="80">
        <f t="shared" si="4"/>
        <v>0</v>
      </c>
      <c r="AA67" s="80">
        <f t="shared" si="5"/>
        <v>0</v>
      </c>
      <c r="AB67" s="80">
        <f t="shared" si="6"/>
        <v>0</v>
      </c>
      <c r="AC67" s="85">
        <f t="shared" si="7"/>
        <v>0</v>
      </c>
    </row>
    <row r="68" spans="1:29" ht="15.75" customHeight="1">
      <c r="A68" s="86" t="str">
        <f t="shared" si="8"/>
        <v/>
      </c>
      <c r="B68" s="87"/>
      <c r="C68" s="87" t="str">
        <f t="shared" si="2"/>
        <v/>
      </c>
      <c r="D68" s="87" t="str">
        <f t="array" ref="D68">IF(F68="","",INDEX(B!$I$2:$I$112,MATCH(F68,B!$K$2:$K$112,0)))</f>
        <v/>
      </c>
      <c r="E68" s="87" t="str">
        <f t="array" ref="E68">IF(F68="","",INDEX(B!$J$2:$J$112,MATCH(F68,B!$K$2:$K$112,0)))</f>
        <v/>
      </c>
      <c r="F68" s="87"/>
      <c r="G68" s="87"/>
      <c r="H68" s="88"/>
      <c r="I68" s="87"/>
      <c r="J68" s="87"/>
      <c r="K68" s="87"/>
      <c r="L68" s="87"/>
      <c r="M68" s="87"/>
      <c r="N68" s="87"/>
      <c r="O68" s="87"/>
      <c r="P68" s="89"/>
      <c r="Q68" s="89"/>
      <c r="R68" s="89"/>
      <c r="S68" s="89"/>
      <c r="T68" s="89"/>
      <c r="U68" s="89"/>
      <c r="V68" s="89"/>
      <c r="W68" s="89"/>
      <c r="X68" s="89"/>
      <c r="Y68" s="80">
        <f t="shared" si="3"/>
        <v>0</v>
      </c>
      <c r="Z68" s="80">
        <f t="shared" si="4"/>
        <v>0</v>
      </c>
      <c r="AA68" s="80">
        <f t="shared" si="5"/>
        <v>0</v>
      </c>
      <c r="AB68" s="80">
        <f t="shared" si="6"/>
        <v>0</v>
      </c>
      <c r="AC68" s="85">
        <f t="shared" si="7"/>
        <v>0</v>
      </c>
    </row>
    <row r="69" spans="1:29" ht="15.75" customHeight="1">
      <c r="A69" s="86" t="str">
        <f t="shared" si="8"/>
        <v/>
      </c>
      <c r="B69" s="87"/>
      <c r="C69" s="87" t="str">
        <f t="shared" si="2"/>
        <v/>
      </c>
      <c r="D69" s="87" t="str">
        <f t="array" ref="D69">IF(F69="","",INDEX(B!$I$2:$I$112,MATCH(F69,B!$K$2:$K$112,0)))</f>
        <v/>
      </c>
      <c r="E69" s="87" t="str">
        <f t="array" ref="E69">IF(F69="","",INDEX(B!$J$2:$J$112,MATCH(F69,B!$K$2:$K$112,0)))</f>
        <v/>
      </c>
      <c r="F69" s="87"/>
      <c r="G69" s="87"/>
      <c r="H69" s="88"/>
      <c r="I69" s="87"/>
      <c r="J69" s="87"/>
      <c r="K69" s="87"/>
      <c r="L69" s="87"/>
      <c r="M69" s="87"/>
      <c r="N69" s="87"/>
      <c r="O69" s="87"/>
      <c r="P69" s="89"/>
      <c r="Q69" s="89"/>
      <c r="R69" s="89"/>
      <c r="S69" s="89"/>
      <c r="T69" s="89"/>
      <c r="U69" s="89"/>
      <c r="V69" s="89"/>
      <c r="W69" s="89"/>
      <c r="X69" s="89"/>
      <c r="Y69" s="80">
        <f t="shared" si="3"/>
        <v>0</v>
      </c>
      <c r="Z69" s="80">
        <f t="shared" si="4"/>
        <v>0</v>
      </c>
      <c r="AA69" s="80">
        <f t="shared" si="5"/>
        <v>0</v>
      </c>
      <c r="AB69" s="80">
        <f t="shared" si="6"/>
        <v>0</v>
      </c>
      <c r="AC69" s="85">
        <f t="shared" si="7"/>
        <v>0</v>
      </c>
    </row>
    <row r="70" spans="1:29" ht="15.75" customHeight="1">
      <c r="A70" s="86" t="str">
        <f t="shared" si="8"/>
        <v/>
      </c>
      <c r="B70" s="87"/>
      <c r="C70" s="87" t="str">
        <f t="shared" si="2"/>
        <v/>
      </c>
      <c r="D70" s="87" t="str">
        <f t="array" ref="D70">IF(F70="","",INDEX(B!$I$2:$I$112,MATCH(F70,B!$K$2:$K$112,0)))</f>
        <v/>
      </c>
      <c r="E70" s="87" t="str">
        <f t="array" ref="E70">IF(F70="","",INDEX(B!$J$2:$J$112,MATCH(F70,B!$K$2:$K$112,0)))</f>
        <v/>
      </c>
      <c r="F70" s="87"/>
      <c r="G70" s="87"/>
      <c r="H70" s="88"/>
      <c r="I70" s="87"/>
      <c r="J70" s="87"/>
      <c r="K70" s="87"/>
      <c r="L70" s="87"/>
      <c r="M70" s="87"/>
      <c r="N70" s="87"/>
      <c r="O70" s="87"/>
      <c r="P70" s="89"/>
      <c r="Q70" s="89"/>
      <c r="R70" s="89"/>
      <c r="S70" s="89"/>
      <c r="T70" s="89"/>
      <c r="U70" s="89"/>
      <c r="V70" s="89"/>
      <c r="W70" s="89"/>
      <c r="X70" s="89"/>
      <c r="Y70" s="80">
        <f t="shared" si="3"/>
        <v>0</v>
      </c>
      <c r="Z70" s="80">
        <f t="shared" si="4"/>
        <v>0</v>
      </c>
      <c r="AA70" s="80">
        <f t="shared" si="5"/>
        <v>0</v>
      </c>
      <c r="AB70" s="80">
        <f t="shared" si="6"/>
        <v>0</v>
      </c>
      <c r="AC70" s="85">
        <f t="shared" si="7"/>
        <v>0</v>
      </c>
    </row>
    <row r="71" spans="1:29" ht="15.75" customHeight="1">
      <c r="A71" s="86" t="str">
        <f t="shared" si="8"/>
        <v/>
      </c>
      <c r="B71" s="87"/>
      <c r="C71" s="87" t="str">
        <f t="shared" si="2"/>
        <v/>
      </c>
      <c r="D71" s="87" t="str">
        <f t="array" ref="D71">IF(F71="","",INDEX(B!$I$2:$I$112,MATCH(F71,B!$K$2:$K$112,0)))</f>
        <v/>
      </c>
      <c r="E71" s="87" t="str">
        <f t="array" ref="E71">IF(F71="","",INDEX(B!$J$2:$J$112,MATCH(F71,B!$K$2:$K$112,0)))</f>
        <v/>
      </c>
      <c r="F71" s="87"/>
      <c r="G71" s="87"/>
      <c r="H71" s="88"/>
      <c r="I71" s="87"/>
      <c r="J71" s="87"/>
      <c r="K71" s="87"/>
      <c r="L71" s="87"/>
      <c r="M71" s="87"/>
      <c r="N71" s="87"/>
      <c r="O71" s="87"/>
      <c r="P71" s="89"/>
      <c r="Q71" s="89"/>
      <c r="R71" s="89"/>
      <c r="S71" s="89"/>
      <c r="T71" s="89"/>
      <c r="U71" s="89"/>
      <c r="V71" s="89"/>
      <c r="W71" s="89"/>
      <c r="X71" s="89"/>
      <c r="Y71" s="80">
        <f t="shared" si="3"/>
        <v>0</v>
      </c>
      <c r="Z71" s="80">
        <f t="shared" si="4"/>
        <v>0</v>
      </c>
      <c r="AA71" s="80">
        <f t="shared" si="5"/>
        <v>0</v>
      </c>
      <c r="AB71" s="80">
        <f t="shared" si="6"/>
        <v>0</v>
      </c>
      <c r="AC71" s="85">
        <f t="shared" si="7"/>
        <v>0</v>
      </c>
    </row>
    <row r="72" spans="1:29" ht="15.75" customHeight="1">
      <c r="A72" s="86" t="str">
        <f t="shared" si="8"/>
        <v/>
      </c>
      <c r="B72" s="87"/>
      <c r="C72" s="87" t="str">
        <f t="shared" si="2"/>
        <v/>
      </c>
      <c r="D72" s="87" t="str">
        <f t="array" ref="D72">IF(F72="","",INDEX(B!$I$2:$I$112,MATCH(F72,B!$K$2:$K$112,0)))</f>
        <v/>
      </c>
      <c r="E72" s="87" t="str">
        <f t="array" ref="E72">IF(F72="","",INDEX(B!$J$2:$J$112,MATCH(F72,B!$K$2:$K$112,0)))</f>
        <v/>
      </c>
      <c r="F72" s="87"/>
      <c r="G72" s="87"/>
      <c r="H72" s="88"/>
      <c r="I72" s="87"/>
      <c r="J72" s="87"/>
      <c r="K72" s="87"/>
      <c r="L72" s="87"/>
      <c r="M72" s="87"/>
      <c r="N72" s="87"/>
      <c r="O72" s="87"/>
      <c r="P72" s="89"/>
      <c r="Q72" s="89"/>
      <c r="R72" s="89"/>
      <c r="S72" s="89"/>
      <c r="T72" s="89"/>
      <c r="U72" s="89"/>
      <c r="V72" s="89"/>
      <c r="W72" s="89"/>
      <c r="X72" s="89"/>
      <c r="Y72" s="80">
        <f t="shared" si="3"/>
        <v>0</v>
      </c>
      <c r="Z72" s="80">
        <f t="shared" si="4"/>
        <v>0</v>
      </c>
      <c r="AA72" s="80">
        <f t="shared" si="5"/>
        <v>0</v>
      </c>
      <c r="AB72" s="80">
        <f t="shared" si="6"/>
        <v>0</v>
      </c>
      <c r="AC72" s="85">
        <f t="shared" si="7"/>
        <v>0</v>
      </c>
    </row>
    <row r="73" spans="1:29" ht="15.75" customHeight="1">
      <c r="A73" s="86" t="str">
        <f t="shared" si="8"/>
        <v/>
      </c>
      <c r="B73" s="87"/>
      <c r="C73" s="87" t="str">
        <f t="shared" si="2"/>
        <v/>
      </c>
      <c r="D73" s="87" t="str">
        <f t="array" ref="D73">IF(F73="","",INDEX(B!$I$2:$I$112,MATCH(F73,B!$K$2:$K$112,0)))</f>
        <v/>
      </c>
      <c r="E73" s="87" t="str">
        <f t="array" ref="E73">IF(F73="","",INDEX(B!$J$2:$J$112,MATCH(F73,B!$K$2:$K$112,0)))</f>
        <v/>
      </c>
      <c r="F73" s="87"/>
      <c r="G73" s="87"/>
      <c r="H73" s="88"/>
      <c r="I73" s="87"/>
      <c r="J73" s="87"/>
      <c r="K73" s="87"/>
      <c r="L73" s="87"/>
      <c r="M73" s="87"/>
      <c r="N73" s="87"/>
      <c r="O73" s="87"/>
      <c r="P73" s="89"/>
      <c r="Q73" s="89"/>
      <c r="R73" s="89"/>
      <c r="S73" s="89"/>
      <c r="T73" s="89"/>
      <c r="U73" s="89"/>
      <c r="V73" s="89"/>
      <c r="W73" s="89"/>
      <c r="X73" s="89"/>
      <c r="Y73" s="80">
        <f t="shared" si="3"/>
        <v>0</v>
      </c>
      <c r="Z73" s="80">
        <f t="shared" si="4"/>
        <v>0</v>
      </c>
      <c r="AA73" s="80">
        <f t="shared" si="5"/>
        <v>0</v>
      </c>
      <c r="AB73" s="80">
        <f t="shared" si="6"/>
        <v>0</v>
      </c>
      <c r="AC73" s="85">
        <f t="shared" si="7"/>
        <v>0</v>
      </c>
    </row>
    <row r="74" spans="1:29" ht="15.75" customHeight="1">
      <c r="A74" s="86" t="str">
        <f t="shared" si="8"/>
        <v/>
      </c>
      <c r="B74" s="87"/>
      <c r="C74" s="87" t="str">
        <f t="shared" si="2"/>
        <v/>
      </c>
      <c r="D74" s="87" t="str">
        <f t="array" ref="D74">IF(F74="","",INDEX(B!$I$2:$I$112,MATCH(F74,B!$K$2:$K$112,0)))</f>
        <v/>
      </c>
      <c r="E74" s="87" t="str">
        <f t="array" ref="E74">IF(F74="","",INDEX(B!$J$2:$J$112,MATCH(F74,B!$K$2:$K$112,0)))</f>
        <v/>
      </c>
      <c r="F74" s="87"/>
      <c r="G74" s="87"/>
      <c r="H74" s="88"/>
      <c r="I74" s="87"/>
      <c r="J74" s="87"/>
      <c r="K74" s="87"/>
      <c r="L74" s="87"/>
      <c r="M74" s="87"/>
      <c r="N74" s="87"/>
      <c r="O74" s="87"/>
      <c r="P74" s="89"/>
      <c r="Q74" s="89"/>
      <c r="R74" s="89"/>
      <c r="S74" s="89"/>
      <c r="T74" s="89"/>
      <c r="U74" s="89"/>
      <c r="V74" s="89"/>
      <c r="W74" s="89"/>
      <c r="X74" s="89"/>
      <c r="Y74" s="80">
        <f t="shared" si="3"/>
        <v>0</v>
      </c>
      <c r="Z74" s="80">
        <f t="shared" si="4"/>
        <v>0</v>
      </c>
      <c r="AA74" s="80">
        <f t="shared" si="5"/>
        <v>0</v>
      </c>
      <c r="AB74" s="80">
        <f t="shared" si="6"/>
        <v>0</v>
      </c>
      <c r="AC74" s="85">
        <f t="shared" si="7"/>
        <v>0</v>
      </c>
    </row>
    <row r="75" spans="1:29" ht="15.75" customHeight="1">
      <c r="A75" s="86" t="str">
        <f t="shared" si="8"/>
        <v/>
      </c>
      <c r="B75" s="87"/>
      <c r="C75" s="87" t="str">
        <f t="shared" si="2"/>
        <v/>
      </c>
      <c r="D75" s="87" t="str">
        <f t="array" ref="D75">IF(F75="","",INDEX(B!$I$2:$I$112,MATCH(F75,B!$K$2:$K$112,0)))</f>
        <v/>
      </c>
      <c r="E75" s="87" t="str">
        <f t="array" ref="E75">IF(F75="","",INDEX(B!$J$2:$J$112,MATCH(F75,B!$K$2:$K$112,0)))</f>
        <v/>
      </c>
      <c r="F75" s="87"/>
      <c r="G75" s="87"/>
      <c r="H75" s="88"/>
      <c r="I75" s="87"/>
      <c r="J75" s="87"/>
      <c r="K75" s="87"/>
      <c r="L75" s="87"/>
      <c r="M75" s="87"/>
      <c r="N75" s="87"/>
      <c r="O75" s="87"/>
      <c r="P75" s="89"/>
      <c r="Q75" s="89"/>
      <c r="R75" s="89"/>
      <c r="S75" s="89"/>
      <c r="T75" s="89"/>
      <c r="U75" s="89"/>
      <c r="V75" s="89"/>
      <c r="W75" s="89"/>
      <c r="X75" s="89"/>
      <c r="Y75" s="80">
        <f t="shared" si="3"/>
        <v>0</v>
      </c>
      <c r="Z75" s="80">
        <f t="shared" si="4"/>
        <v>0</v>
      </c>
      <c r="AA75" s="80">
        <f t="shared" si="5"/>
        <v>0</v>
      </c>
      <c r="AB75" s="80">
        <f t="shared" si="6"/>
        <v>0</v>
      </c>
      <c r="AC75" s="85">
        <f t="shared" si="7"/>
        <v>0</v>
      </c>
    </row>
    <row r="76" spans="1:29" ht="15.75" customHeight="1">
      <c r="A76" s="86" t="str">
        <f t="shared" si="8"/>
        <v/>
      </c>
      <c r="B76" s="87"/>
      <c r="C76" s="87" t="str">
        <f t="shared" si="2"/>
        <v/>
      </c>
      <c r="D76" s="87" t="str">
        <f t="array" ref="D76">IF(F76="","",INDEX(B!$I$2:$I$112,MATCH(F76,B!$K$2:$K$112,0)))</f>
        <v/>
      </c>
      <c r="E76" s="87" t="str">
        <f t="array" ref="E76">IF(F76="","",INDEX(B!$J$2:$J$112,MATCH(F76,B!$K$2:$K$112,0)))</f>
        <v/>
      </c>
      <c r="F76" s="87"/>
      <c r="G76" s="87"/>
      <c r="H76" s="88"/>
      <c r="I76" s="87"/>
      <c r="J76" s="87"/>
      <c r="K76" s="87"/>
      <c r="L76" s="87"/>
      <c r="M76" s="87"/>
      <c r="N76" s="87"/>
      <c r="O76" s="87"/>
      <c r="P76" s="89"/>
      <c r="Q76" s="89"/>
      <c r="R76" s="89"/>
      <c r="S76" s="89"/>
      <c r="T76" s="89"/>
      <c r="U76" s="89"/>
      <c r="V76" s="89"/>
      <c r="W76" s="89"/>
      <c r="X76" s="89"/>
      <c r="Y76" s="80">
        <f t="shared" si="3"/>
        <v>0</v>
      </c>
      <c r="Z76" s="80">
        <f t="shared" si="4"/>
        <v>0</v>
      </c>
      <c r="AA76" s="80">
        <f t="shared" si="5"/>
        <v>0</v>
      </c>
      <c r="AB76" s="80">
        <f t="shared" si="6"/>
        <v>0</v>
      </c>
      <c r="AC76" s="85">
        <f t="shared" si="7"/>
        <v>0</v>
      </c>
    </row>
    <row r="77" spans="1:29" ht="15.75" customHeight="1">
      <c r="A77" s="86" t="str">
        <f t="shared" si="8"/>
        <v/>
      </c>
      <c r="B77" s="87"/>
      <c r="C77" s="87" t="str">
        <f t="shared" si="2"/>
        <v/>
      </c>
      <c r="D77" s="87" t="str">
        <f t="array" ref="D77">IF(F77="","",INDEX(B!$I$2:$I$112,MATCH(F77,B!$K$2:$K$112,0)))</f>
        <v/>
      </c>
      <c r="E77" s="87" t="str">
        <f t="array" ref="E77">IF(F77="","",INDEX(B!$J$2:$J$112,MATCH(F77,B!$K$2:$K$112,0)))</f>
        <v/>
      </c>
      <c r="F77" s="87"/>
      <c r="G77" s="87"/>
      <c r="H77" s="88"/>
      <c r="I77" s="87"/>
      <c r="J77" s="87"/>
      <c r="K77" s="87"/>
      <c r="L77" s="87"/>
      <c r="M77" s="87"/>
      <c r="N77" s="87"/>
      <c r="O77" s="87"/>
      <c r="P77" s="89"/>
      <c r="Q77" s="89"/>
      <c r="R77" s="89"/>
      <c r="S77" s="89"/>
      <c r="T77" s="89"/>
      <c r="U77" s="89"/>
      <c r="V77" s="89"/>
      <c r="W77" s="89"/>
      <c r="X77" s="89"/>
      <c r="Y77" s="80">
        <f t="shared" si="3"/>
        <v>0</v>
      </c>
      <c r="Z77" s="80">
        <f t="shared" si="4"/>
        <v>0</v>
      </c>
      <c r="AA77" s="80">
        <f t="shared" si="5"/>
        <v>0</v>
      </c>
      <c r="AB77" s="80">
        <f t="shared" si="6"/>
        <v>0</v>
      </c>
      <c r="AC77" s="85">
        <f t="shared" si="7"/>
        <v>0</v>
      </c>
    </row>
    <row r="78" spans="1:29" ht="15.75" customHeight="1">
      <c r="A78" s="86" t="str">
        <f t="shared" si="8"/>
        <v/>
      </c>
      <c r="B78" s="87"/>
      <c r="C78" s="87" t="str">
        <f t="shared" si="2"/>
        <v/>
      </c>
      <c r="D78" s="87" t="str">
        <f t="array" ref="D78">IF(F78="","",INDEX(B!$I$2:$I$112,MATCH(F78,B!$K$2:$K$112,0)))</f>
        <v/>
      </c>
      <c r="E78" s="87" t="str">
        <f t="array" ref="E78">IF(F78="","",INDEX(B!$J$2:$J$112,MATCH(F78,B!$K$2:$K$112,0)))</f>
        <v/>
      </c>
      <c r="F78" s="87"/>
      <c r="G78" s="87"/>
      <c r="H78" s="88"/>
      <c r="I78" s="87"/>
      <c r="J78" s="87"/>
      <c r="K78" s="87"/>
      <c r="L78" s="87"/>
      <c r="M78" s="87"/>
      <c r="N78" s="87"/>
      <c r="O78" s="87"/>
      <c r="P78" s="89"/>
      <c r="Q78" s="89"/>
      <c r="R78" s="89"/>
      <c r="S78" s="89"/>
      <c r="T78" s="89"/>
      <c r="U78" s="89"/>
      <c r="V78" s="89"/>
      <c r="W78" s="89"/>
      <c r="X78" s="89"/>
      <c r="Y78" s="80">
        <f t="shared" si="3"/>
        <v>0</v>
      </c>
      <c r="Z78" s="80">
        <f t="shared" si="4"/>
        <v>0</v>
      </c>
      <c r="AA78" s="80">
        <f t="shared" si="5"/>
        <v>0</v>
      </c>
      <c r="AB78" s="80">
        <f t="shared" si="6"/>
        <v>0</v>
      </c>
      <c r="AC78" s="85">
        <f t="shared" si="7"/>
        <v>0</v>
      </c>
    </row>
    <row r="79" spans="1:29" ht="15.75" customHeight="1">
      <c r="A79" s="86" t="str">
        <f t="shared" si="8"/>
        <v/>
      </c>
      <c r="B79" s="87"/>
      <c r="C79" s="87" t="str">
        <f t="shared" si="2"/>
        <v/>
      </c>
      <c r="D79" s="87" t="str">
        <f t="array" ref="D79">IF(F79="","",INDEX(B!$I$2:$I$112,MATCH(F79,B!$K$2:$K$112,0)))</f>
        <v/>
      </c>
      <c r="E79" s="87" t="str">
        <f t="array" ref="E79">IF(F79="","",INDEX(B!$J$2:$J$112,MATCH(F79,B!$K$2:$K$112,0)))</f>
        <v/>
      </c>
      <c r="F79" s="87"/>
      <c r="G79" s="87"/>
      <c r="H79" s="88"/>
      <c r="I79" s="87"/>
      <c r="J79" s="87"/>
      <c r="K79" s="87"/>
      <c r="L79" s="87"/>
      <c r="M79" s="87"/>
      <c r="N79" s="87"/>
      <c r="O79" s="87"/>
      <c r="P79" s="89"/>
      <c r="Q79" s="89"/>
      <c r="R79" s="89"/>
      <c r="S79" s="89"/>
      <c r="T79" s="89"/>
      <c r="U79" s="89"/>
      <c r="V79" s="89"/>
      <c r="W79" s="89"/>
      <c r="X79" s="89"/>
      <c r="Y79" s="80">
        <f t="shared" si="3"/>
        <v>0</v>
      </c>
      <c r="Z79" s="80">
        <f t="shared" si="4"/>
        <v>0</v>
      </c>
      <c r="AA79" s="80">
        <f t="shared" si="5"/>
        <v>0</v>
      </c>
      <c r="AB79" s="80">
        <f t="shared" si="6"/>
        <v>0</v>
      </c>
      <c r="AC79" s="85">
        <f t="shared" si="7"/>
        <v>0</v>
      </c>
    </row>
    <row r="80" spans="1:29" ht="15.75" customHeight="1">
      <c r="A80" s="86" t="str">
        <f t="shared" si="8"/>
        <v/>
      </c>
      <c r="B80" s="87"/>
      <c r="C80" s="87" t="str">
        <f t="shared" si="2"/>
        <v/>
      </c>
      <c r="D80" s="87" t="str">
        <f t="array" ref="D80">IF(F80="","",INDEX(B!$I$2:$I$112,MATCH(F80,B!$K$2:$K$112,0)))</f>
        <v/>
      </c>
      <c r="E80" s="87" t="str">
        <f t="array" ref="E80">IF(F80="","",INDEX(B!$J$2:$J$112,MATCH(F80,B!$K$2:$K$112,0)))</f>
        <v/>
      </c>
      <c r="F80" s="87"/>
      <c r="G80" s="87"/>
      <c r="H80" s="88"/>
      <c r="I80" s="87"/>
      <c r="J80" s="87"/>
      <c r="K80" s="87"/>
      <c r="L80" s="87"/>
      <c r="M80" s="87"/>
      <c r="N80" s="87"/>
      <c r="O80" s="87"/>
      <c r="P80" s="89"/>
      <c r="Q80" s="89"/>
      <c r="R80" s="89"/>
      <c r="S80" s="89"/>
      <c r="T80" s="89"/>
      <c r="U80" s="89"/>
      <c r="V80" s="89"/>
      <c r="W80" s="89"/>
      <c r="X80" s="89"/>
      <c r="Y80" s="80">
        <f t="shared" si="3"/>
        <v>0</v>
      </c>
      <c r="Z80" s="80">
        <f t="shared" si="4"/>
        <v>0</v>
      </c>
      <c r="AA80" s="80">
        <f t="shared" si="5"/>
        <v>0</v>
      </c>
      <c r="AB80" s="80">
        <f t="shared" si="6"/>
        <v>0</v>
      </c>
      <c r="AC80" s="85">
        <f t="shared" si="7"/>
        <v>0</v>
      </c>
    </row>
    <row r="81" spans="1:29" ht="15.75" customHeight="1">
      <c r="A81" s="86" t="str">
        <f t="shared" si="8"/>
        <v/>
      </c>
      <c r="B81" s="87"/>
      <c r="C81" s="87" t="str">
        <f t="shared" si="2"/>
        <v/>
      </c>
      <c r="D81" s="87" t="str">
        <f t="array" ref="D81">IF(F81="","",INDEX(B!$I$2:$I$112,MATCH(F81,B!$K$2:$K$112,0)))</f>
        <v/>
      </c>
      <c r="E81" s="87" t="str">
        <f t="array" ref="E81">IF(F81="","",INDEX(B!$J$2:$J$112,MATCH(F81,B!$K$2:$K$112,0)))</f>
        <v/>
      </c>
      <c r="F81" s="87"/>
      <c r="G81" s="87"/>
      <c r="H81" s="88"/>
      <c r="I81" s="87"/>
      <c r="J81" s="87"/>
      <c r="K81" s="87"/>
      <c r="L81" s="87"/>
      <c r="M81" s="87"/>
      <c r="N81" s="87"/>
      <c r="O81" s="87"/>
      <c r="P81" s="89"/>
      <c r="Q81" s="89"/>
      <c r="R81" s="89"/>
      <c r="S81" s="89"/>
      <c r="T81" s="89"/>
      <c r="U81" s="89"/>
      <c r="V81" s="89"/>
      <c r="W81" s="89"/>
      <c r="X81" s="89"/>
      <c r="Y81" s="80">
        <f t="shared" si="3"/>
        <v>0</v>
      </c>
      <c r="Z81" s="80">
        <f t="shared" si="4"/>
        <v>0</v>
      </c>
      <c r="AA81" s="80">
        <f t="shared" si="5"/>
        <v>0</v>
      </c>
      <c r="AB81" s="80">
        <f t="shared" si="6"/>
        <v>0</v>
      </c>
      <c r="AC81" s="85">
        <f t="shared" si="7"/>
        <v>0</v>
      </c>
    </row>
    <row r="82" spans="1:29" ht="15.75" customHeight="1">
      <c r="A82" s="86" t="str">
        <f t="shared" si="8"/>
        <v/>
      </c>
      <c r="B82" s="87"/>
      <c r="C82" s="87" t="str">
        <f t="shared" si="2"/>
        <v/>
      </c>
      <c r="D82" s="87" t="str">
        <f t="array" ref="D82">IF(F82="","",INDEX(B!$I$2:$I$112,MATCH(F82,B!$K$2:$K$112,0)))</f>
        <v/>
      </c>
      <c r="E82" s="87" t="str">
        <f t="array" ref="E82">IF(F82="","",INDEX(B!$J$2:$J$112,MATCH(F82,B!$K$2:$K$112,0)))</f>
        <v/>
      </c>
      <c r="F82" s="87"/>
      <c r="G82" s="87"/>
      <c r="H82" s="88"/>
      <c r="I82" s="87"/>
      <c r="J82" s="87"/>
      <c r="K82" s="87"/>
      <c r="L82" s="87"/>
      <c r="M82" s="87"/>
      <c r="N82" s="87"/>
      <c r="O82" s="87"/>
      <c r="P82" s="89"/>
      <c r="Q82" s="89"/>
      <c r="R82" s="89"/>
      <c r="S82" s="89"/>
      <c r="T82" s="89"/>
      <c r="U82" s="89"/>
      <c r="V82" s="89"/>
      <c r="W82" s="89"/>
      <c r="X82" s="89"/>
      <c r="Y82" s="80">
        <f t="shared" si="3"/>
        <v>0</v>
      </c>
      <c r="Z82" s="80">
        <f t="shared" si="4"/>
        <v>0</v>
      </c>
      <c r="AA82" s="80">
        <f t="shared" si="5"/>
        <v>0</v>
      </c>
      <c r="AB82" s="80">
        <f t="shared" si="6"/>
        <v>0</v>
      </c>
      <c r="AC82" s="85">
        <f t="shared" si="7"/>
        <v>0</v>
      </c>
    </row>
    <row r="83" spans="1:29" ht="15.75" customHeight="1">
      <c r="A83" s="86" t="str">
        <f t="shared" si="8"/>
        <v/>
      </c>
      <c r="B83" s="87"/>
      <c r="C83" s="87" t="str">
        <f t="shared" si="2"/>
        <v/>
      </c>
      <c r="D83" s="87" t="str">
        <f t="array" ref="D83">IF(F83="","",INDEX(B!$I$2:$I$112,MATCH(F83,B!$K$2:$K$112,0)))</f>
        <v/>
      </c>
      <c r="E83" s="87" t="str">
        <f t="array" ref="E83">IF(F83="","",INDEX(B!$J$2:$J$112,MATCH(F83,B!$K$2:$K$112,0)))</f>
        <v/>
      </c>
      <c r="F83" s="87"/>
      <c r="G83" s="87"/>
      <c r="H83" s="88"/>
      <c r="I83" s="87"/>
      <c r="J83" s="87"/>
      <c r="K83" s="87"/>
      <c r="L83" s="87"/>
      <c r="M83" s="87"/>
      <c r="N83" s="87"/>
      <c r="O83" s="87"/>
      <c r="P83" s="89"/>
      <c r="Q83" s="89"/>
      <c r="R83" s="89"/>
      <c r="S83" s="89"/>
      <c r="T83" s="89"/>
      <c r="U83" s="89"/>
      <c r="V83" s="89"/>
      <c r="W83" s="89"/>
      <c r="X83" s="89"/>
      <c r="Y83" s="80">
        <f t="shared" si="3"/>
        <v>0</v>
      </c>
      <c r="Z83" s="80">
        <f t="shared" si="4"/>
        <v>0</v>
      </c>
      <c r="AA83" s="80">
        <f t="shared" si="5"/>
        <v>0</v>
      </c>
      <c r="AB83" s="80">
        <f t="shared" si="6"/>
        <v>0</v>
      </c>
      <c r="AC83" s="85">
        <f t="shared" si="7"/>
        <v>0</v>
      </c>
    </row>
    <row r="84" spans="1:29" ht="15.75" customHeight="1">
      <c r="A84" s="86" t="str">
        <f t="shared" si="8"/>
        <v/>
      </c>
      <c r="B84" s="87"/>
      <c r="C84" s="87" t="str">
        <f t="shared" si="2"/>
        <v/>
      </c>
      <c r="D84" s="87" t="str">
        <f t="array" ref="D84">IF(F84="","",INDEX(B!$I$2:$I$112,MATCH(F84,B!$K$2:$K$112,0)))</f>
        <v/>
      </c>
      <c r="E84" s="87" t="str">
        <f t="array" ref="E84">IF(F84="","",INDEX(B!$J$2:$J$112,MATCH(F84,B!$K$2:$K$112,0)))</f>
        <v/>
      </c>
      <c r="F84" s="87"/>
      <c r="G84" s="87"/>
      <c r="H84" s="88"/>
      <c r="I84" s="87"/>
      <c r="J84" s="87"/>
      <c r="K84" s="87"/>
      <c r="L84" s="87"/>
      <c r="M84" s="87"/>
      <c r="N84" s="87"/>
      <c r="O84" s="87"/>
      <c r="P84" s="89"/>
      <c r="Q84" s="89"/>
      <c r="R84" s="89"/>
      <c r="S84" s="89"/>
      <c r="T84" s="89"/>
      <c r="U84" s="89"/>
      <c r="V84" s="89"/>
      <c r="W84" s="89"/>
      <c r="X84" s="89"/>
      <c r="Y84" s="80">
        <f t="shared" si="3"/>
        <v>0</v>
      </c>
      <c r="Z84" s="80">
        <f t="shared" si="4"/>
        <v>0</v>
      </c>
      <c r="AA84" s="80">
        <f t="shared" si="5"/>
        <v>0</v>
      </c>
      <c r="AB84" s="80">
        <f t="shared" si="6"/>
        <v>0</v>
      </c>
      <c r="AC84" s="85">
        <f t="shared" si="7"/>
        <v>0</v>
      </c>
    </row>
    <row r="85" spans="1:29" ht="15.75" customHeight="1">
      <c r="A85" s="86" t="str">
        <f t="shared" si="8"/>
        <v/>
      </c>
      <c r="B85" s="87"/>
      <c r="C85" s="87" t="str">
        <f t="shared" si="2"/>
        <v/>
      </c>
      <c r="D85" s="87" t="str">
        <f t="array" ref="D85">IF(F85="","",INDEX(B!$I$2:$I$112,MATCH(F85,B!$K$2:$K$112,0)))</f>
        <v/>
      </c>
      <c r="E85" s="87" t="str">
        <f t="array" ref="E85">IF(F85="","",INDEX(B!$J$2:$J$112,MATCH(F85,B!$K$2:$K$112,0)))</f>
        <v/>
      </c>
      <c r="F85" s="87"/>
      <c r="G85" s="87"/>
      <c r="H85" s="88"/>
      <c r="I85" s="87"/>
      <c r="J85" s="87"/>
      <c r="K85" s="87"/>
      <c r="L85" s="87"/>
      <c r="M85" s="87"/>
      <c r="N85" s="87"/>
      <c r="O85" s="87"/>
      <c r="P85" s="89"/>
      <c r="Q85" s="89"/>
      <c r="R85" s="89"/>
      <c r="S85" s="89"/>
      <c r="T85" s="89"/>
      <c r="U85" s="89"/>
      <c r="V85" s="89"/>
      <c r="W85" s="89"/>
      <c r="X85" s="89"/>
      <c r="Y85" s="80">
        <f t="shared" si="3"/>
        <v>0</v>
      </c>
      <c r="Z85" s="80">
        <f t="shared" si="4"/>
        <v>0</v>
      </c>
      <c r="AA85" s="80">
        <f t="shared" si="5"/>
        <v>0</v>
      </c>
      <c r="AB85" s="80">
        <f t="shared" si="6"/>
        <v>0</v>
      </c>
      <c r="AC85" s="85">
        <f t="shared" si="7"/>
        <v>0</v>
      </c>
    </row>
    <row r="86" spans="1:29" ht="15.75" customHeight="1">
      <c r="A86" s="86" t="str">
        <f t="shared" si="8"/>
        <v/>
      </c>
      <c r="B86" s="87"/>
      <c r="C86" s="87" t="str">
        <f t="shared" si="2"/>
        <v/>
      </c>
      <c r="D86" s="87" t="str">
        <f t="array" ref="D86">IF(F86="","",INDEX(B!$I$2:$I$112,MATCH(F86,B!$K$2:$K$112,0)))</f>
        <v/>
      </c>
      <c r="E86" s="87" t="str">
        <f t="array" ref="E86">IF(F86="","",INDEX(B!$J$2:$J$112,MATCH(F86,B!$K$2:$K$112,0)))</f>
        <v/>
      </c>
      <c r="F86" s="87"/>
      <c r="G86" s="87"/>
      <c r="H86" s="88"/>
      <c r="I86" s="87"/>
      <c r="J86" s="87"/>
      <c r="K86" s="87"/>
      <c r="L86" s="87"/>
      <c r="M86" s="87"/>
      <c r="N86" s="87"/>
      <c r="O86" s="87"/>
      <c r="P86" s="89"/>
      <c r="Q86" s="89"/>
      <c r="R86" s="89"/>
      <c r="S86" s="89"/>
      <c r="T86" s="89"/>
      <c r="U86" s="89"/>
      <c r="V86" s="89"/>
      <c r="W86" s="89"/>
      <c r="X86" s="89"/>
      <c r="Y86" s="80">
        <f t="shared" si="3"/>
        <v>0</v>
      </c>
      <c r="Z86" s="80">
        <f t="shared" si="4"/>
        <v>0</v>
      </c>
      <c r="AA86" s="80">
        <f t="shared" si="5"/>
        <v>0</v>
      </c>
      <c r="AB86" s="80">
        <f t="shared" si="6"/>
        <v>0</v>
      </c>
      <c r="AC86" s="85">
        <f t="shared" si="7"/>
        <v>0</v>
      </c>
    </row>
    <row r="87" spans="1:29" ht="15.75" customHeight="1">
      <c r="A87" s="86" t="str">
        <f t="shared" si="8"/>
        <v/>
      </c>
      <c r="B87" s="87"/>
      <c r="C87" s="87" t="str">
        <f t="shared" si="2"/>
        <v/>
      </c>
      <c r="D87" s="87" t="str">
        <f t="array" ref="D87">IF(F87="","",INDEX(B!$I$2:$I$112,MATCH(F87,B!$K$2:$K$112,0)))</f>
        <v/>
      </c>
      <c r="E87" s="87" t="str">
        <f t="array" ref="E87">IF(F87="","",INDEX(B!$J$2:$J$112,MATCH(F87,B!$K$2:$K$112,0)))</f>
        <v/>
      </c>
      <c r="F87" s="87"/>
      <c r="G87" s="87"/>
      <c r="H87" s="88"/>
      <c r="I87" s="87"/>
      <c r="J87" s="87"/>
      <c r="K87" s="87"/>
      <c r="L87" s="87"/>
      <c r="M87" s="87"/>
      <c r="N87" s="87"/>
      <c r="O87" s="87"/>
      <c r="P87" s="89"/>
      <c r="Q87" s="89"/>
      <c r="R87" s="89"/>
      <c r="S87" s="89"/>
      <c r="T87" s="89"/>
      <c r="U87" s="89"/>
      <c r="V87" s="89"/>
      <c r="W87" s="89"/>
      <c r="X87" s="89"/>
      <c r="Y87" s="80">
        <f t="shared" si="3"/>
        <v>0</v>
      </c>
      <c r="Z87" s="80">
        <f t="shared" si="4"/>
        <v>0</v>
      </c>
      <c r="AA87" s="80">
        <f t="shared" si="5"/>
        <v>0</v>
      </c>
      <c r="AB87" s="80">
        <f t="shared" si="6"/>
        <v>0</v>
      </c>
      <c r="AC87" s="85">
        <f t="shared" si="7"/>
        <v>0</v>
      </c>
    </row>
    <row r="88" spans="1:29" ht="15.75" customHeight="1">
      <c r="A88" s="86" t="str">
        <f t="shared" si="8"/>
        <v/>
      </c>
      <c r="B88" s="87"/>
      <c r="C88" s="87" t="str">
        <f t="shared" si="2"/>
        <v/>
      </c>
      <c r="D88" s="87" t="str">
        <f t="array" ref="D88">IF(F88="","",INDEX(B!$I$2:$I$112,MATCH(F88,B!$K$2:$K$112,0)))</f>
        <v/>
      </c>
      <c r="E88" s="87" t="str">
        <f t="array" ref="E88">IF(F88="","",INDEX(B!$J$2:$J$112,MATCH(F88,B!$K$2:$K$112,0)))</f>
        <v/>
      </c>
      <c r="F88" s="87"/>
      <c r="G88" s="87"/>
      <c r="H88" s="88"/>
      <c r="I88" s="87"/>
      <c r="J88" s="87"/>
      <c r="K88" s="87"/>
      <c r="L88" s="87"/>
      <c r="M88" s="87"/>
      <c r="N88" s="87"/>
      <c r="O88" s="87"/>
      <c r="P88" s="89"/>
      <c r="Q88" s="89"/>
      <c r="R88" s="89"/>
      <c r="S88" s="89"/>
      <c r="T88" s="89"/>
      <c r="U88" s="89"/>
      <c r="V88" s="89"/>
      <c r="W88" s="89"/>
      <c r="X88" s="89"/>
      <c r="Y88" s="80">
        <f t="shared" si="3"/>
        <v>0</v>
      </c>
      <c r="Z88" s="80">
        <f t="shared" si="4"/>
        <v>0</v>
      </c>
      <c r="AA88" s="80">
        <f t="shared" si="5"/>
        <v>0</v>
      </c>
      <c r="AB88" s="80">
        <f t="shared" si="6"/>
        <v>0</v>
      </c>
      <c r="AC88" s="85">
        <f t="shared" si="7"/>
        <v>0</v>
      </c>
    </row>
    <row r="89" spans="1:29" ht="15.75" customHeight="1">
      <c r="A89" s="86" t="str">
        <f t="shared" si="8"/>
        <v/>
      </c>
      <c r="B89" s="87"/>
      <c r="C89" s="87" t="str">
        <f t="shared" si="2"/>
        <v/>
      </c>
      <c r="D89" s="87" t="str">
        <f t="array" ref="D89">IF(F89="","",INDEX(B!$I$2:$I$112,MATCH(F89,B!$K$2:$K$112,0)))</f>
        <v/>
      </c>
      <c r="E89" s="87" t="str">
        <f t="array" ref="E89">IF(F89="","",INDEX(B!$J$2:$J$112,MATCH(F89,B!$K$2:$K$112,0)))</f>
        <v/>
      </c>
      <c r="F89" s="87"/>
      <c r="G89" s="87"/>
      <c r="H89" s="88"/>
      <c r="I89" s="87"/>
      <c r="J89" s="87"/>
      <c r="K89" s="87"/>
      <c r="L89" s="87"/>
      <c r="M89" s="87"/>
      <c r="N89" s="87"/>
      <c r="O89" s="87"/>
      <c r="P89" s="89"/>
      <c r="Q89" s="89"/>
      <c r="R89" s="89"/>
      <c r="S89" s="89"/>
      <c r="T89" s="89"/>
      <c r="U89" s="89"/>
      <c r="V89" s="89"/>
      <c r="W89" s="89"/>
      <c r="X89" s="89"/>
      <c r="Y89" s="80">
        <f t="shared" si="3"/>
        <v>0</v>
      </c>
      <c r="Z89" s="80">
        <f t="shared" si="4"/>
        <v>0</v>
      </c>
      <c r="AA89" s="80">
        <f t="shared" si="5"/>
        <v>0</v>
      </c>
      <c r="AB89" s="80">
        <f t="shared" si="6"/>
        <v>0</v>
      </c>
      <c r="AC89" s="85">
        <f t="shared" si="7"/>
        <v>0</v>
      </c>
    </row>
    <row r="90" spans="1:29" ht="15.75" customHeight="1">
      <c r="A90" s="86" t="str">
        <f t="shared" si="8"/>
        <v/>
      </c>
      <c r="B90" s="87"/>
      <c r="C90" s="87" t="str">
        <f t="shared" si="2"/>
        <v/>
      </c>
      <c r="D90" s="87" t="str">
        <f t="array" ref="D90">IF(F90="","",INDEX(B!$I$2:$I$112,MATCH(F90,B!$K$2:$K$112,0)))</f>
        <v/>
      </c>
      <c r="E90" s="87" t="str">
        <f t="array" ref="E90">IF(F90="","",INDEX(B!$J$2:$J$112,MATCH(F90,B!$K$2:$K$112,0)))</f>
        <v/>
      </c>
      <c r="F90" s="87"/>
      <c r="G90" s="87"/>
      <c r="H90" s="88"/>
      <c r="I90" s="87"/>
      <c r="J90" s="87"/>
      <c r="K90" s="87"/>
      <c r="L90" s="87"/>
      <c r="M90" s="87"/>
      <c r="N90" s="87"/>
      <c r="O90" s="87"/>
      <c r="P90" s="89"/>
      <c r="Q90" s="89"/>
      <c r="R90" s="89"/>
      <c r="S90" s="89"/>
      <c r="T90" s="89"/>
      <c r="U90" s="89"/>
      <c r="V90" s="89"/>
      <c r="W90" s="89"/>
      <c r="X90" s="89"/>
      <c r="Y90" s="80">
        <f t="shared" si="3"/>
        <v>0</v>
      </c>
      <c r="Z90" s="80">
        <f t="shared" si="4"/>
        <v>0</v>
      </c>
      <c r="AA90" s="80">
        <f t="shared" si="5"/>
        <v>0</v>
      </c>
      <c r="AB90" s="80">
        <f t="shared" si="6"/>
        <v>0</v>
      </c>
      <c r="AC90" s="85">
        <f t="shared" si="7"/>
        <v>0</v>
      </c>
    </row>
    <row r="91" spans="1:29" ht="15.75" customHeight="1">
      <c r="A91" s="86" t="str">
        <f t="shared" si="8"/>
        <v/>
      </c>
      <c r="B91" s="87"/>
      <c r="C91" s="87" t="str">
        <f t="shared" si="2"/>
        <v/>
      </c>
      <c r="D91" s="87" t="str">
        <f t="array" ref="D91">IF(F91="","",INDEX(B!$I$2:$I$112,MATCH(F91,B!$K$2:$K$112,0)))</f>
        <v/>
      </c>
      <c r="E91" s="87" t="str">
        <f t="array" ref="E91">IF(F91="","",INDEX(B!$J$2:$J$112,MATCH(F91,B!$K$2:$K$112,0)))</f>
        <v/>
      </c>
      <c r="F91" s="87"/>
      <c r="G91" s="87"/>
      <c r="H91" s="88"/>
      <c r="I91" s="87"/>
      <c r="J91" s="87"/>
      <c r="K91" s="87"/>
      <c r="L91" s="87"/>
      <c r="M91" s="87"/>
      <c r="N91" s="87"/>
      <c r="O91" s="87"/>
      <c r="P91" s="89"/>
      <c r="Q91" s="89"/>
      <c r="R91" s="89"/>
      <c r="S91" s="89"/>
      <c r="T91" s="89"/>
      <c r="U91" s="89"/>
      <c r="V91" s="89"/>
      <c r="W91" s="89"/>
      <c r="X91" s="89"/>
      <c r="Y91" s="80">
        <f t="shared" si="3"/>
        <v>0</v>
      </c>
      <c r="Z91" s="80">
        <f t="shared" si="4"/>
        <v>0</v>
      </c>
      <c r="AA91" s="80">
        <f t="shared" si="5"/>
        <v>0</v>
      </c>
      <c r="AB91" s="80">
        <f t="shared" si="6"/>
        <v>0</v>
      </c>
      <c r="AC91" s="85">
        <f t="shared" si="7"/>
        <v>0</v>
      </c>
    </row>
    <row r="92" spans="1:29" ht="15.75" customHeight="1">
      <c r="A92" s="86" t="str">
        <f t="shared" si="8"/>
        <v/>
      </c>
      <c r="B92" s="87"/>
      <c r="C92" s="87" t="str">
        <f t="shared" si="2"/>
        <v/>
      </c>
      <c r="D92" s="87" t="str">
        <f t="array" ref="D92">IF(F92="","",INDEX(B!$I$2:$I$112,MATCH(F92,B!$K$2:$K$112,0)))</f>
        <v/>
      </c>
      <c r="E92" s="87" t="str">
        <f t="array" ref="E92">IF(F92="","",INDEX(B!$J$2:$J$112,MATCH(F92,B!$K$2:$K$112,0)))</f>
        <v/>
      </c>
      <c r="F92" s="87"/>
      <c r="G92" s="87"/>
      <c r="H92" s="88"/>
      <c r="I92" s="87"/>
      <c r="J92" s="87"/>
      <c r="K92" s="87"/>
      <c r="L92" s="87"/>
      <c r="M92" s="87"/>
      <c r="N92" s="87"/>
      <c r="O92" s="87"/>
      <c r="P92" s="89"/>
      <c r="Q92" s="89"/>
      <c r="R92" s="89"/>
      <c r="S92" s="89"/>
      <c r="T92" s="89"/>
      <c r="U92" s="89"/>
      <c r="V92" s="89"/>
      <c r="W92" s="89"/>
      <c r="X92" s="89"/>
      <c r="Y92" s="80">
        <f t="shared" si="3"/>
        <v>0</v>
      </c>
      <c r="Z92" s="80">
        <f t="shared" si="4"/>
        <v>0</v>
      </c>
      <c r="AA92" s="80">
        <f t="shared" si="5"/>
        <v>0</v>
      </c>
      <c r="AB92" s="80">
        <f t="shared" si="6"/>
        <v>0</v>
      </c>
      <c r="AC92" s="85">
        <f t="shared" si="7"/>
        <v>0</v>
      </c>
    </row>
    <row r="93" spans="1:29" ht="15.75" customHeight="1">
      <c r="A93" s="86" t="str">
        <f t="shared" si="8"/>
        <v/>
      </c>
      <c r="B93" s="87"/>
      <c r="C93" s="87" t="str">
        <f t="shared" si="2"/>
        <v/>
      </c>
      <c r="D93" s="87" t="str">
        <f t="array" ref="D93">IF(F93="","",INDEX(B!$I$2:$I$112,MATCH(F93,B!$K$2:$K$112,0)))</f>
        <v/>
      </c>
      <c r="E93" s="87" t="str">
        <f t="array" ref="E93">IF(F93="","",INDEX(B!$J$2:$J$112,MATCH(F93,B!$K$2:$K$112,0)))</f>
        <v/>
      </c>
      <c r="F93" s="87"/>
      <c r="G93" s="87"/>
      <c r="H93" s="88"/>
      <c r="I93" s="87"/>
      <c r="J93" s="87"/>
      <c r="K93" s="87"/>
      <c r="L93" s="87"/>
      <c r="M93" s="87"/>
      <c r="N93" s="87"/>
      <c r="O93" s="87"/>
      <c r="P93" s="89"/>
      <c r="Q93" s="89"/>
      <c r="R93" s="89"/>
      <c r="S93" s="89"/>
      <c r="T93" s="89"/>
      <c r="U93" s="89"/>
      <c r="V93" s="89"/>
      <c r="W93" s="89"/>
      <c r="X93" s="89"/>
      <c r="Y93" s="80">
        <f t="shared" si="3"/>
        <v>0</v>
      </c>
      <c r="Z93" s="80">
        <f t="shared" si="4"/>
        <v>0</v>
      </c>
      <c r="AA93" s="80">
        <f t="shared" si="5"/>
        <v>0</v>
      </c>
      <c r="AB93" s="80">
        <f t="shared" si="6"/>
        <v>0</v>
      </c>
      <c r="AC93" s="85">
        <f t="shared" si="7"/>
        <v>0</v>
      </c>
    </row>
    <row r="94" spans="1:29" ht="15.75" customHeight="1">
      <c r="A94" s="86" t="str">
        <f t="shared" si="8"/>
        <v/>
      </c>
      <c r="B94" s="87"/>
      <c r="C94" s="87" t="str">
        <f t="shared" si="2"/>
        <v/>
      </c>
      <c r="D94" s="87" t="str">
        <f t="array" ref="D94">IF(F94="","",INDEX(B!$I$2:$I$112,MATCH(F94,B!$K$2:$K$112,0)))</f>
        <v/>
      </c>
      <c r="E94" s="87" t="str">
        <f t="array" ref="E94">IF(F94="","",INDEX(B!$J$2:$J$112,MATCH(F94,B!$K$2:$K$112,0)))</f>
        <v/>
      </c>
      <c r="F94" s="87"/>
      <c r="G94" s="87"/>
      <c r="H94" s="88"/>
      <c r="I94" s="87"/>
      <c r="J94" s="87"/>
      <c r="K94" s="87"/>
      <c r="L94" s="87"/>
      <c r="M94" s="87"/>
      <c r="N94" s="87"/>
      <c r="O94" s="87"/>
      <c r="P94" s="89"/>
      <c r="Q94" s="89"/>
      <c r="R94" s="89"/>
      <c r="S94" s="89"/>
      <c r="T94" s="89"/>
      <c r="U94" s="89"/>
      <c r="V94" s="89"/>
      <c r="W94" s="89"/>
      <c r="X94" s="89"/>
      <c r="Y94" s="80">
        <f t="shared" si="3"/>
        <v>0</v>
      </c>
      <c r="Z94" s="80">
        <f t="shared" si="4"/>
        <v>0</v>
      </c>
      <c r="AA94" s="80">
        <f t="shared" si="5"/>
        <v>0</v>
      </c>
      <c r="AB94" s="80">
        <f t="shared" si="6"/>
        <v>0</v>
      </c>
      <c r="AC94" s="85">
        <f t="shared" si="7"/>
        <v>0</v>
      </c>
    </row>
    <row r="95" spans="1:29" ht="15.75" customHeight="1">
      <c r="A95" s="86" t="str">
        <f t="shared" si="8"/>
        <v/>
      </c>
      <c r="B95" s="87"/>
      <c r="C95" s="87" t="str">
        <f t="shared" si="2"/>
        <v/>
      </c>
      <c r="D95" s="87" t="str">
        <f t="array" ref="D95">IF(F95="","",INDEX(B!$I$2:$I$112,MATCH(F95,B!$K$2:$K$112,0)))</f>
        <v/>
      </c>
      <c r="E95" s="87" t="str">
        <f t="array" ref="E95">IF(F95="","",INDEX(B!$J$2:$J$112,MATCH(F95,B!$K$2:$K$112,0)))</f>
        <v/>
      </c>
      <c r="F95" s="87"/>
      <c r="G95" s="87"/>
      <c r="H95" s="88"/>
      <c r="I95" s="87"/>
      <c r="J95" s="87"/>
      <c r="K95" s="87"/>
      <c r="L95" s="87"/>
      <c r="M95" s="87"/>
      <c r="N95" s="87"/>
      <c r="O95" s="87"/>
      <c r="P95" s="89"/>
      <c r="Q95" s="89"/>
      <c r="R95" s="89"/>
      <c r="S95" s="89"/>
      <c r="T95" s="89"/>
      <c r="U95" s="89"/>
      <c r="V95" s="89"/>
      <c r="W95" s="89"/>
      <c r="X95" s="89"/>
      <c r="Y95" s="80">
        <f t="shared" si="3"/>
        <v>0</v>
      </c>
      <c r="Z95" s="80">
        <f t="shared" si="4"/>
        <v>0</v>
      </c>
      <c r="AA95" s="80">
        <f t="shared" si="5"/>
        <v>0</v>
      </c>
      <c r="AB95" s="80">
        <f t="shared" si="6"/>
        <v>0</v>
      </c>
      <c r="AC95" s="85">
        <f t="shared" si="7"/>
        <v>0</v>
      </c>
    </row>
    <row r="96" spans="1:29" ht="15.75" customHeight="1">
      <c r="A96" s="86" t="str">
        <f t="shared" si="8"/>
        <v/>
      </c>
      <c r="B96" s="87"/>
      <c r="C96" s="87" t="str">
        <f t="shared" si="2"/>
        <v/>
      </c>
      <c r="D96" s="87" t="str">
        <f t="array" ref="D96">IF(F96="","",INDEX(B!$I$2:$I$112,MATCH(F96,B!$K$2:$K$112,0)))</f>
        <v/>
      </c>
      <c r="E96" s="87" t="str">
        <f t="array" ref="E96">IF(F96="","",INDEX(B!$J$2:$J$112,MATCH(F96,B!$K$2:$K$112,0)))</f>
        <v/>
      </c>
      <c r="F96" s="87"/>
      <c r="G96" s="87"/>
      <c r="H96" s="88"/>
      <c r="I96" s="87"/>
      <c r="J96" s="87"/>
      <c r="K96" s="87"/>
      <c r="L96" s="87"/>
      <c r="M96" s="87"/>
      <c r="N96" s="87"/>
      <c r="O96" s="87"/>
      <c r="P96" s="89"/>
      <c r="Q96" s="89"/>
      <c r="R96" s="89"/>
      <c r="S96" s="89"/>
      <c r="T96" s="89"/>
      <c r="U96" s="89"/>
      <c r="V96" s="89"/>
      <c r="W96" s="89"/>
      <c r="X96" s="89"/>
      <c r="Y96" s="80">
        <f t="shared" si="3"/>
        <v>0</v>
      </c>
      <c r="Z96" s="80">
        <f t="shared" si="4"/>
        <v>0</v>
      </c>
      <c r="AA96" s="80">
        <f t="shared" si="5"/>
        <v>0</v>
      </c>
      <c r="AB96" s="80">
        <f t="shared" si="6"/>
        <v>0</v>
      </c>
      <c r="AC96" s="85">
        <f t="shared" si="7"/>
        <v>0</v>
      </c>
    </row>
    <row r="97" spans="1:29" ht="15.75" customHeight="1">
      <c r="A97" s="86" t="str">
        <f t="shared" si="8"/>
        <v/>
      </c>
      <c r="B97" s="87"/>
      <c r="C97" s="87" t="str">
        <f t="shared" si="2"/>
        <v/>
      </c>
      <c r="D97" s="87" t="str">
        <f t="array" ref="D97">IF(F97="","",INDEX(B!$I$2:$I$112,MATCH(F97,B!$K$2:$K$112,0)))</f>
        <v/>
      </c>
      <c r="E97" s="87" t="str">
        <f t="array" ref="E97">IF(F97="","",INDEX(B!$J$2:$J$112,MATCH(F97,B!$K$2:$K$112,0)))</f>
        <v/>
      </c>
      <c r="F97" s="87"/>
      <c r="G97" s="87"/>
      <c r="H97" s="88"/>
      <c r="I97" s="87"/>
      <c r="J97" s="87"/>
      <c r="K97" s="87"/>
      <c r="L97" s="87"/>
      <c r="M97" s="87"/>
      <c r="N97" s="87"/>
      <c r="O97" s="87"/>
      <c r="P97" s="89"/>
      <c r="Q97" s="89"/>
      <c r="R97" s="89"/>
      <c r="S97" s="89"/>
      <c r="T97" s="89"/>
      <c r="U97" s="89"/>
      <c r="V97" s="89"/>
      <c r="W97" s="89"/>
      <c r="X97" s="89"/>
      <c r="Y97" s="80">
        <f t="shared" si="3"/>
        <v>0</v>
      </c>
      <c r="Z97" s="80">
        <f t="shared" si="4"/>
        <v>0</v>
      </c>
      <c r="AA97" s="80">
        <f t="shared" si="5"/>
        <v>0</v>
      </c>
      <c r="AB97" s="80">
        <f t="shared" si="6"/>
        <v>0</v>
      </c>
      <c r="AC97" s="85">
        <f t="shared" si="7"/>
        <v>0</v>
      </c>
    </row>
    <row r="98" spans="1:29" ht="15.75" customHeight="1">
      <c r="A98" s="86" t="str">
        <f t="shared" si="8"/>
        <v/>
      </c>
      <c r="B98" s="87"/>
      <c r="C98" s="87" t="str">
        <f t="shared" si="2"/>
        <v/>
      </c>
      <c r="D98" s="87" t="str">
        <f t="array" ref="D98">IF(F98="","",INDEX(B!$I$2:$I$112,MATCH(F98,B!$K$2:$K$112,0)))</f>
        <v/>
      </c>
      <c r="E98" s="87" t="str">
        <f t="array" ref="E98">IF(F98="","",INDEX(B!$J$2:$J$112,MATCH(F98,B!$K$2:$K$112,0)))</f>
        <v/>
      </c>
      <c r="F98" s="87"/>
      <c r="G98" s="87"/>
      <c r="H98" s="88"/>
      <c r="I98" s="87"/>
      <c r="J98" s="87"/>
      <c r="K98" s="87"/>
      <c r="L98" s="87"/>
      <c r="M98" s="87"/>
      <c r="N98" s="87"/>
      <c r="O98" s="87"/>
      <c r="P98" s="89"/>
      <c r="Q98" s="89"/>
      <c r="R98" s="89"/>
      <c r="S98" s="89"/>
      <c r="T98" s="89"/>
      <c r="U98" s="89"/>
      <c r="V98" s="89"/>
      <c r="W98" s="89"/>
      <c r="X98" s="89"/>
      <c r="Y98" s="80">
        <f t="shared" si="3"/>
        <v>0</v>
      </c>
      <c r="Z98" s="80">
        <f t="shared" si="4"/>
        <v>0</v>
      </c>
      <c r="AA98" s="80">
        <f t="shared" si="5"/>
        <v>0</v>
      </c>
      <c r="AB98" s="80">
        <f t="shared" si="6"/>
        <v>0</v>
      </c>
      <c r="AC98" s="85">
        <f t="shared" si="7"/>
        <v>0</v>
      </c>
    </row>
    <row r="99" spans="1:29" ht="15.75" customHeight="1">
      <c r="A99" s="86" t="str">
        <f t="shared" si="8"/>
        <v/>
      </c>
      <c r="B99" s="87"/>
      <c r="C99" s="87" t="str">
        <f t="shared" si="2"/>
        <v/>
      </c>
      <c r="D99" s="87" t="str">
        <f t="array" ref="D99">IF(F99="","",INDEX(B!$I$2:$I$112,MATCH(F99,B!$K$2:$K$112,0)))</f>
        <v/>
      </c>
      <c r="E99" s="87" t="str">
        <f t="array" ref="E99">IF(F99="","",INDEX(B!$J$2:$J$112,MATCH(F99,B!$K$2:$K$112,0)))</f>
        <v/>
      </c>
      <c r="F99" s="87"/>
      <c r="G99" s="87"/>
      <c r="H99" s="88"/>
      <c r="I99" s="87"/>
      <c r="J99" s="87"/>
      <c r="K99" s="87"/>
      <c r="L99" s="87"/>
      <c r="M99" s="87"/>
      <c r="N99" s="87"/>
      <c r="O99" s="87"/>
      <c r="P99" s="89"/>
      <c r="Q99" s="89"/>
      <c r="R99" s="89"/>
      <c r="S99" s="89"/>
      <c r="T99" s="89"/>
      <c r="U99" s="89"/>
      <c r="V99" s="89"/>
      <c r="W99" s="89"/>
      <c r="X99" s="89"/>
      <c r="Y99" s="80">
        <f t="shared" si="3"/>
        <v>0</v>
      </c>
      <c r="Z99" s="80">
        <f t="shared" si="4"/>
        <v>0</v>
      </c>
      <c r="AA99" s="80">
        <f t="shared" si="5"/>
        <v>0</v>
      </c>
      <c r="AB99" s="80">
        <f t="shared" si="6"/>
        <v>0</v>
      </c>
      <c r="AC99" s="85">
        <f t="shared" si="7"/>
        <v>0</v>
      </c>
    </row>
    <row r="100" spans="1:29" ht="15.75" customHeight="1">
      <c r="A100" s="86" t="str">
        <f t="shared" si="8"/>
        <v/>
      </c>
      <c r="B100" s="87"/>
      <c r="C100" s="87" t="str">
        <f t="shared" si="2"/>
        <v/>
      </c>
      <c r="D100" s="87" t="str">
        <f t="array" ref="D100">IF(F100="","",INDEX(B!$I$2:$I$112,MATCH(F100,B!$K$2:$K$112,0)))</f>
        <v/>
      </c>
      <c r="E100" s="87" t="str">
        <f t="array" ref="E100">IF(F100="","",INDEX(B!$J$2:$J$112,MATCH(F100,B!$K$2:$K$112,0)))</f>
        <v/>
      </c>
      <c r="F100" s="87"/>
      <c r="G100" s="87"/>
      <c r="H100" s="88"/>
      <c r="I100" s="87"/>
      <c r="J100" s="87"/>
      <c r="K100" s="87"/>
      <c r="L100" s="87"/>
      <c r="M100" s="87"/>
      <c r="N100" s="87"/>
      <c r="O100" s="87"/>
      <c r="P100" s="89"/>
      <c r="Q100" s="89"/>
      <c r="R100" s="89"/>
      <c r="S100" s="89"/>
      <c r="T100" s="89"/>
      <c r="U100" s="89"/>
      <c r="V100" s="89"/>
      <c r="W100" s="89"/>
      <c r="X100" s="89"/>
      <c r="Y100" s="80">
        <f t="shared" si="3"/>
        <v>0</v>
      </c>
      <c r="Z100" s="80">
        <f t="shared" si="4"/>
        <v>0</v>
      </c>
      <c r="AA100" s="80">
        <f t="shared" si="5"/>
        <v>0</v>
      </c>
      <c r="AB100" s="80">
        <f t="shared" si="6"/>
        <v>0</v>
      </c>
      <c r="AC100" s="85">
        <f t="shared" si="7"/>
        <v>0</v>
      </c>
    </row>
    <row r="101" spans="1:29" ht="15.75" customHeight="1">
      <c r="A101" s="86" t="str">
        <f t="shared" si="8"/>
        <v/>
      </c>
      <c r="B101" s="87"/>
      <c r="C101" s="87" t="str">
        <f t="shared" si="2"/>
        <v/>
      </c>
      <c r="D101" s="87" t="str">
        <f t="array" ref="D101">IF(F101="","",INDEX(B!$I$2:$I$112,MATCH(F101,B!$K$2:$K$112,0)))</f>
        <v/>
      </c>
      <c r="E101" s="87" t="str">
        <f t="array" ref="E101">IF(F101="","",INDEX(B!$J$2:$J$112,MATCH(F101,B!$K$2:$K$112,0)))</f>
        <v/>
      </c>
      <c r="F101" s="87"/>
      <c r="G101" s="87"/>
      <c r="H101" s="88"/>
      <c r="I101" s="87"/>
      <c r="J101" s="87"/>
      <c r="K101" s="87"/>
      <c r="L101" s="87"/>
      <c r="M101" s="87"/>
      <c r="N101" s="87"/>
      <c r="O101" s="87"/>
      <c r="P101" s="89"/>
      <c r="Q101" s="89"/>
      <c r="R101" s="89"/>
      <c r="S101" s="89"/>
      <c r="T101" s="89"/>
      <c r="U101" s="89"/>
      <c r="V101" s="89"/>
      <c r="W101" s="89"/>
      <c r="X101" s="89"/>
      <c r="Y101" s="80">
        <f t="shared" si="3"/>
        <v>0</v>
      </c>
      <c r="Z101" s="80">
        <f t="shared" si="4"/>
        <v>0</v>
      </c>
      <c r="AA101" s="80">
        <f t="shared" si="5"/>
        <v>0</v>
      </c>
      <c r="AB101" s="80">
        <f t="shared" si="6"/>
        <v>0</v>
      </c>
      <c r="AC101" s="85">
        <f t="shared" si="7"/>
        <v>0</v>
      </c>
    </row>
    <row r="102" spans="1:29" ht="15.75" customHeight="1">
      <c r="A102" s="86" t="str">
        <f t="shared" si="8"/>
        <v/>
      </c>
      <c r="B102" s="87"/>
      <c r="C102" s="87" t="str">
        <f t="shared" si="2"/>
        <v/>
      </c>
      <c r="D102" s="87" t="str">
        <f t="array" ref="D102">IF(F102="","",INDEX(B!$I$2:$I$112,MATCH(F102,B!$K$2:$K$112,0)))</f>
        <v/>
      </c>
      <c r="E102" s="87" t="str">
        <f t="array" ref="E102">IF(F102="","",INDEX(B!$J$2:$J$112,MATCH(F102,B!$K$2:$K$112,0)))</f>
        <v/>
      </c>
      <c r="F102" s="87"/>
      <c r="G102" s="87"/>
      <c r="H102" s="88"/>
      <c r="I102" s="87"/>
      <c r="J102" s="87"/>
      <c r="K102" s="87"/>
      <c r="L102" s="87"/>
      <c r="M102" s="87"/>
      <c r="N102" s="87"/>
      <c r="O102" s="87"/>
      <c r="P102" s="89"/>
      <c r="Q102" s="89"/>
      <c r="R102" s="89"/>
      <c r="S102" s="89"/>
      <c r="T102" s="89"/>
      <c r="U102" s="89"/>
      <c r="V102" s="89"/>
      <c r="W102" s="89"/>
      <c r="X102" s="89"/>
      <c r="Y102" s="80">
        <f t="shared" si="3"/>
        <v>0</v>
      </c>
      <c r="Z102" s="80">
        <f t="shared" si="4"/>
        <v>0</v>
      </c>
      <c r="AA102" s="80">
        <f t="shared" si="5"/>
        <v>0</v>
      </c>
      <c r="AB102" s="80">
        <f t="shared" si="6"/>
        <v>0</v>
      </c>
      <c r="AC102" s="85">
        <f t="shared" si="7"/>
        <v>0</v>
      </c>
    </row>
    <row r="103" spans="1:29" ht="15.75" customHeight="1">
      <c r="A103" s="86" t="str">
        <f t="shared" si="8"/>
        <v/>
      </c>
      <c r="B103" s="87"/>
      <c r="C103" s="87" t="str">
        <f t="shared" si="2"/>
        <v/>
      </c>
      <c r="D103" s="87" t="str">
        <f t="array" ref="D103">IF(F103="","",INDEX(B!$I$2:$I$112,MATCH(F103,B!$K$2:$K$112,0)))</f>
        <v/>
      </c>
      <c r="E103" s="87" t="str">
        <f t="array" ref="E103">IF(F103="","",INDEX(B!$J$2:$J$112,MATCH(F103,B!$K$2:$K$112,0)))</f>
        <v/>
      </c>
      <c r="F103" s="87"/>
      <c r="G103" s="87"/>
      <c r="H103" s="88"/>
      <c r="I103" s="87"/>
      <c r="J103" s="87"/>
      <c r="K103" s="87"/>
      <c r="L103" s="87"/>
      <c r="M103" s="87"/>
      <c r="N103" s="87"/>
      <c r="O103" s="87"/>
      <c r="P103" s="89"/>
      <c r="Q103" s="89"/>
      <c r="R103" s="89"/>
      <c r="S103" s="89"/>
      <c r="T103" s="89"/>
      <c r="U103" s="89"/>
      <c r="V103" s="89"/>
      <c r="W103" s="89"/>
      <c r="X103" s="89"/>
      <c r="Y103" s="80">
        <f t="shared" si="3"/>
        <v>0</v>
      </c>
      <c r="Z103" s="80">
        <f t="shared" si="4"/>
        <v>0</v>
      </c>
      <c r="AA103" s="80">
        <f t="shared" si="5"/>
        <v>0</v>
      </c>
      <c r="AB103" s="80">
        <f t="shared" si="6"/>
        <v>0</v>
      </c>
      <c r="AC103" s="85">
        <f t="shared" si="7"/>
        <v>0</v>
      </c>
    </row>
    <row r="104" spans="1:29" ht="15.75" customHeight="1">
      <c r="A104" s="86" t="str">
        <f t="shared" si="8"/>
        <v/>
      </c>
      <c r="B104" s="87"/>
      <c r="C104" s="87" t="str">
        <f t="shared" si="2"/>
        <v/>
      </c>
      <c r="D104" s="87" t="str">
        <f t="array" ref="D104">IF(F104="","",INDEX(B!$I$2:$I$112,MATCH(F104,B!$K$2:$K$112,0)))</f>
        <v/>
      </c>
      <c r="E104" s="87" t="str">
        <f t="array" ref="E104">IF(F104="","",INDEX(B!$J$2:$J$112,MATCH(F104,B!$K$2:$K$112,0)))</f>
        <v/>
      </c>
      <c r="F104" s="87"/>
      <c r="G104" s="87"/>
      <c r="H104" s="88"/>
      <c r="I104" s="87"/>
      <c r="J104" s="87"/>
      <c r="K104" s="87"/>
      <c r="L104" s="87"/>
      <c r="M104" s="87"/>
      <c r="N104" s="87"/>
      <c r="O104" s="87"/>
      <c r="P104" s="89"/>
      <c r="Q104" s="89"/>
      <c r="R104" s="89"/>
      <c r="S104" s="89"/>
      <c r="T104" s="89"/>
      <c r="U104" s="89"/>
      <c r="V104" s="89"/>
      <c r="W104" s="89"/>
      <c r="X104" s="89"/>
      <c r="Y104" s="80">
        <f t="shared" si="3"/>
        <v>0</v>
      </c>
      <c r="Z104" s="80">
        <f t="shared" si="4"/>
        <v>0</v>
      </c>
      <c r="AA104" s="80">
        <f t="shared" si="5"/>
        <v>0</v>
      </c>
      <c r="AB104" s="80">
        <f t="shared" si="6"/>
        <v>0</v>
      </c>
      <c r="AC104" s="85">
        <f t="shared" si="7"/>
        <v>0</v>
      </c>
    </row>
    <row r="105" spans="1:29" ht="15.75" customHeight="1">
      <c r="A105" s="86" t="str">
        <f t="shared" si="8"/>
        <v/>
      </c>
      <c r="B105" s="87"/>
      <c r="C105" s="87" t="str">
        <f t="shared" si="2"/>
        <v/>
      </c>
      <c r="D105" s="87" t="str">
        <f t="array" ref="D105">IF(F105="","",INDEX(B!$I$2:$I$112,MATCH(F105,B!$K$2:$K$112,0)))</f>
        <v/>
      </c>
      <c r="E105" s="87" t="str">
        <f t="array" ref="E105">IF(F105="","",INDEX(B!$J$2:$J$112,MATCH(F105,B!$K$2:$K$112,0)))</f>
        <v/>
      </c>
      <c r="F105" s="87"/>
      <c r="G105" s="87"/>
      <c r="H105" s="88"/>
      <c r="I105" s="87"/>
      <c r="J105" s="87"/>
      <c r="K105" s="87"/>
      <c r="L105" s="87"/>
      <c r="M105" s="87"/>
      <c r="N105" s="87"/>
      <c r="O105" s="87"/>
      <c r="P105" s="89"/>
      <c r="Q105" s="89"/>
      <c r="R105" s="89"/>
      <c r="S105" s="89"/>
      <c r="T105" s="89"/>
      <c r="U105" s="89"/>
      <c r="V105" s="89"/>
      <c r="W105" s="89"/>
      <c r="X105" s="89"/>
      <c r="Y105" s="80">
        <f t="shared" si="3"/>
        <v>0</v>
      </c>
      <c r="Z105" s="80">
        <f t="shared" si="4"/>
        <v>0</v>
      </c>
      <c r="AA105" s="80">
        <f t="shared" si="5"/>
        <v>0</v>
      </c>
      <c r="AB105" s="80">
        <f t="shared" si="6"/>
        <v>0</v>
      </c>
      <c r="AC105" s="85">
        <f t="shared" si="7"/>
        <v>0</v>
      </c>
    </row>
    <row r="106" spans="1:29" ht="15.75" customHeight="1">
      <c r="A106" s="86" t="str">
        <f t="shared" si="8"/>
        <v/>
      </c>
      <c r="B106" s="87"/>
      <c r="C106" s="87" t="str">
        <f t="shared" si="2"/>
        <v/>
      </c>
      <c r="D106" s="87" t="str">
        <f t="array" ref="D106">IF(F106="","",INDEX(B!$I$2:$I$112,MATCH(F106,B!$K$2:$K$112,0)))</f>
        <v/>
      </c>
      <c r="E106" s="87" t="str">
        <f t="array" ref="E106">IF(F106="","",INDEX(B!$J$2:$J$112,MATCH(F106,B!$K$2:$K$112,0)))</f>
        <v/>
      </c>
      <c r="F106" s="87"/>
      <c r="G106" s="87"/>
      <c r="H106" s="88"/>
      <c r="I106" s="87"/>
      <c r="J106" s="87"/>
      <c r="K106" s="87"/>
      <c r="L106" s="87"/>
      <c r="M106" s="87"/>
      <c r="N106" s="87"/>
      <c r="O106" s="87"/>
      <c r="P106" s="89"/>
      <c r="Q106" s="89"/>
      <c r="R106" s="89"/>
      <c r="S106" s="89"/>
      <c r="T106" s="89"/>
      <c r="U106" s="89"/>
      <c r="V106" s="89"/>
      <c r="W106" s="89"/>
      <c r="X106" s="89"/>
      <c r="Y106" s="80">
        <f t="shared" si="3"/>
        <v>0</v>
      </c>
      <c r="Z106" s="80">
        <f t="shared" si="4"/>
        <v>0</v>
      </c>
      <c r="AA106" s="80">
        <f t="shared" si="5"/>
        <v>0</v>
      </c>
      <c r="AB106" s="80">
        <f t="shared" si="6"/>
        <v>0</v>
      </c>
      <c r="AC106" s="85">
        <f t="shared" si="7"/>
        <v>0</v>
      </c>
    </row>
    <row r="107" spans="1:29" ht="15.75" customHeight="1">
      <c r="A107" s="86" t="str">
        <f t="shared" si="8"/>
        <v/>
      </c>
      <c r="B107" s="87"/>
      <c r="C107" s="87" t="str">
        <f t="shared" si="2"/>
        <v/>
      </c>
      <c r="D107" s="87" t="str">
        <f t="array" ref="D107">IF(F107="","",INDEX(B!$I$2:$I$112,MATCH(F107,B!$K$2:$K$112,0)))</f>
        <v/>
      </c>
      <c r="E107" s="87" t="str">
        <f t="array" ref="E107">IF(F107="","",INDEX(B!$J$2:$J$112,MATCH(F107,B!$K$2:$K$112,0)))</f>
        <v/>
      </c>
      <c r="F107" s="87"/>
      <c r="G107" s="87"/>
      <c r="H107" s="88"/>
      <c r="I107" s="87"/>
      <c r="J107" s="87"/>
      <c r="K107" s="87"/>
      <c r="L107" s="87"/>
      <c r="M107" s="87"/>
      <c r="N107" s="87"/>
      <c r="O107" s="87"/>
      <c r="P107" s="89"/>
      <c r="Q107" s="89"/>
      <c r="R107" s="89"/>
      <c r="S107" s="89"/>
      <c r="T107" s="89"/>
      <c r="U107" s="89"/>
      <c r="V107" s="89"/>
      <c r="W107" s="89"/>
      <c r="X107" s="89"/>
      <c r="Y107" s="80">
        <f t="shared" si="3"/>
        <v>0</v>
      </c>
      <c r="Z107" s="80">
        <f t="shared" si="4"/>
        <v>0</v>
      </c>
      <c r="AA107" s="80">
        <f t="shared" si="5"/>
        <v>0</v>
      </c>
      <c r="AB107" s="80">
        <f t="shared" si="6"/>
        <v>0</v>
      </c>
      <c r="AC107" s="85">
        <f t="shared" si="7"/>
        <v>0</v>
      </c>
    </row>
    <row r="108" spans="1:29" ht="15.75" customHeight="1">
      <c r="A108" s="86" t="str">
        <f t="shared" si="8"/>
        <v/>
      </c>
      <c r="B108" s="87"/>
      <c r="C108" s="87" t="str">
        <f t="shared" si="2"/>
        <v/>
      </c>
      <c r="D108" s="87" t="str">
        <f t="array" ref="D108">IF(F108="","",INDEX(B!$I$2:$I$112,MATCH(F108,B!$K$2:$K$112,0)))</f>
        <v/>
      </c>
      <c r="E108" s="87" t="str">
        <f t="array" ref="E108">IF(F108="","",INDEX(B!$J$2:$J$112,MATCH(F108,B!$K$2:$K$112,0)))</f>
        <v/>
      </c>
      <c r="F108" s="87"/>
      <c r="G108" s="87"/>
      <c r="H108" s="88"/>
      <c r="I108" s="87"/>
      <c r="J108" s="87"/>
      <c r="K108" s="87"/>
      <c r="L108" s="87"/>
      <c r="M108" s="87"/>
      <c r="N108" s="87"/>
      <c r="O108" s="87"/>
      <c r="P108" s="89"/>
      <c r="Q108" s="89"/>
      <c r="R108" s="89"/>
      <c r="S108" s="89"/>
      <c r="T108" s="89"/>
      <c r="U108" s="89"/>
      <c r="V108" s="89"/>
      <c r="W108" s="89"/>
      <c r="X108" s="89"/>
      <c r="Y108" s="80">
        <f t="shared" si="3"/>
        <v>0</v>
      </c>
      <c r="Z108" s="80">
        <f t="shared" si="4"/>
        <v>0</v>
      </c>
      <c r="AA108" s="80">
        <f t="shared" si="5"/>
        <v>0</v>
      </c>
      <c r="AB108" s="80">
        <f t="shared" si="6"/>
        <v>0</v>
      </c>
      <c r="AC108" s="85">
        <f t="shared" si="7"/>
        <v>0</v>
      </c>
    </row>
    <row r="109" spans="1:29" ht="15.75" customHeight="1">
      <c r="A109" s="86" t="str">
        <f t="shared" si="8"/>
        <v/>
      </c>
      <c r="B109" s="87"/>
      <c r="C109" s="87" t="str">
        <f t="shared" si="2"/>
        <v/>
      </c>
      <c r="D109" s="87" t="str">
        <f t="array" ref="D109">IF(F109="","",INDEX(B!$I$2:$I$112,MATCH(F109,B!$K$2:$K$112,0)))</f>
        <v/>
      </c>
      <c r="E109" s="87" t="str">
        <f t="array" ref="E109">IF(F109="","",INDEX(B!$J$2:$J$112,MATCH(F109,B!$K$2:$K$112,0)))</f>
        <v/>
      </c>
      <c r="F109" s="87"/>
      <c r="G109" s="87"/>
      <c r="H109" s="88"/>
      <c r="I109" s="87"/>
      <c r="J109" s="87"/>
      <c r="K109" s="87"/>
      <c r="L109" s="87"/>
      <c r="M109" s="87"/>
      <c r="N109" s="87"/>
      <c r="O109" s="87"/>
      <c r="P109" s="89"/>
      <c r="Q109" s="89"/>
      <c r="R109" s="89"/>
      <c r="S109" s="89"/>
      <c r="T109" s="89"/>
      <c r="U109" s="89"/>
      <c r="V109" s="89"/>
      <c r="W109" s="89"/>
      <c r="X109" s="89"/>
      <c r="Y109" s="80">
        <f t="shared" si="3"/>
        <v>0</v>
      </c>
      <c r="Z109" s="80">
        <f t="shared" si="4"/>
        <v>0</v>
      </c>
      <c r="AA109" s="80">
        <f t="shared" si="5"/>
        <v>0</v>
      </c>
      <c r="AB109" s="80">
        <f t="shared" si="6"/>
        <v>0</v>
      </c>
      <c r="AC109" s="85">
        <f t="shared" si="7"/>
        <v>0</v>
      </c>
    </row>
    <row r="110" spans="1:29" ht="15.75" customHeight="1">
      <c r="A110" s="86" t="str">
        <f t="shared" si="8"/>
        <v/>
      </c>
      <c r="B110" s="87"/>
      <c r="C110" s="87" t="str">
        <f t="shared" si="2"/>
        <v/>
      </c>
      <c r="D110" s="87" t="str">
        <f t="array" ref="D110">IF(F110="","",INDEX(B!$I$2:$I$112,MATCH(F110,B!$K$2:$K$112,0)))</f>
        <v/>
      </c>
      <c r="E110" s="87" t="str">
        <f t="array" ref="E110">IF(F110="","",INDEX(B!$J$2:$J$112,MATCH(F110,B!$K$2:$K$112,0)))</f>
        <v/>
      </c>
      <c r="F110" s="87"/>
      <c r="G110" s="87"/>
      <c r="H110" s="88"/>
      <c r="I110" s="87"/>
      <c r="J110" s="87"/>
      <c r="K110" s="87"/>
      <c r="L110" s="87"/>
      <c r="M110" s="87"/>
      <c r="N110" s="87"/>
      <c r="O110" s="87"/>
      <c r="P110" s="89"/>
      <c r="Q110" s="89"/>
      <c r="R110" s="89"/>
      <c r="S110" s="89"/>
      <c r="T110" s="89"/>
      <c r="U110" s="89"/>
      <c r="V110" s="89"/>
      <c r="W110" s="89"/>
      <c r="X110" s="89"/>
      <c r="Y110" s="80">
        <f t="shared" si="3"/>
        <v>0</v>
      </c>
      <c r="Z110" s="80">
        <f t="shared" si="4"/>
        <v>0</v>
      </c>
      <c r="AA110" s="80">
        <f t="shared" si="5"/>
        <v>0</v>
      </c>
      <c r="AB110" s="80">
        <f t="shared" si="6"/>
        <v>0</v>
      </c>
      <c r="AC110" s="85">
        <f t="shared" si="7"/>
        <v>0</v>
      </c>
    </row>
    <row r="111" spans="1:29" ht="15.75" customHeight="1">
      <c r="A111" s="86" t="str">
        <f t="shared" si="8"/>
        <v/>
      </c>
      <c r="B111" s="87"/>
      <c r="C111" s="87" t="str">
        <f t="shared" si="2"/>
        <v/>
      </c>
      <c r="D111" s="87" t="str">
        <f t="array" ref="D111">IF(F111="","",INDEX(B!$I$2:$I$112,MATCH(F111,B!$K$2:$K$112,0)))</f>
        <v/>
      </c>
      <c r="E111" s="87" t="str">
        <f t="array" ref="E111">IF(F111="","",INDEX(B!$J$2:$J$112,MATCH(F111,B!$K$2:$K$112,0)))</f>
        <v/>
      </c>
      <c r="F111" s="87"/>
      <c r="G111" s="87"/>
      <c r="H111" s="88"/>
      <c r="I111" s="87"/>
      <c r="J111" s="87"/>
      <c r="K111" s="87"/>
      <c r="L111" s="87"/>
      <c r="M111" s="87"/>
      <c r="N111" s="87"/>
      <c r="O111" s="87"/>
      <c r="P111" s="89"/>
      <c r="Q111" s="89"/>
      <c r="R111" s="89"/>
      <c r="S111" s="89"/>
      <c r="T111" s="89"/>
      <c r="U111" s="89"/>
      <c r="V111" s="89"/>
      <c r="W111" s="89"/>
      <c r="X111" s="89"/>
      <c r="Y111" s="80">
        <f t="shared" si="3"/>
        <v>0</v>
      </c>
      <c r="Z111" s="80">
        <f t="shared" si="4"/>
        <v>0</v>
      </c>
      <c r="AA111" s="80">
        <f t="shared" si="5"/>
        <v>0</v>
      </c>
      <c r="AB111" s="80">
        <f t="shared" si="6"/>
        <v>0</v>
      </c>
      <c r="AC111" s="85">
        <f t="shared" si="7"/>
        <v>0</v>
      </c>
    </row>
    <row r="112" spans="1:29" ht="15.75" customHeight="1">
      <c r="A112" s="86" t="str">
        <f t="shared" si="8"/>
        <v/>
      </c>
      <c r="B112" s="87"/>
      <c r="C112" s="87" t="str">
        <f t="shared" si="2"/>
        <v/>
      </c>
      <c r="D112" s="87" t="str">
        <f t="array" ref="D112">IF(F112="","",INDEX(B!$I$2:$I$112,MATCH(F112,B!$K$2:$K$112,0)))</f>
        <v/>
      </c>
      <c r="E112" s="87" t="str">
        <f t="array" ref="E112">IF(F112="","",INDEX(B!$J$2:$J$112,MATCH(F112,B!$K$2:$K$112,0)))</f>
        <v/>
      </c>
      <c r="F112" s="87"/>
      <c r="G112" s="87"/>
      <c r="H112" s="88"/>
      <c r="I112" s="87"/>
      <c r="J112" s="87"/>
      <c r="K112" s="87"/>
      <c r="L112" s="87"/>
      <c r="M112" s="87"/>
      <c r="N112" s="87"/>
      <c r="O112" s="87"/>
      <c r="P112" s="89"/>
      <c r="Q112" s="89"/>
      <c r="R112" s="89"/>
      <c r="S112" s="89"/>
      <c r="T112" s="89"/>
      <c r="U112" s="89"/>
      <c r="V112" s="89"/>
      <c r="W112" s="89"/>
      <c r="X112" s="89"/>
      <c r="Y112" s="80">
        <f t="shared" si="3"/>
        <v>0</v>
      </c>
      <c r="Z112" s="80">
        <f t="shared" si="4"/>
        <v>0</v>
      </c>
      <c r="AA112" s="80">
        <f t="shared" si="5"/>
        <v>0</v>
      </c>
      <c r="AB112" s="80">
        <f t="shared" si="6"/>
        <v>0</v>
      </c>
      <c r="AC112" s="85">
        <f t="shared" si="7"/>
        <v>0</v>
      </c>
    </row>
    <row r="113" spans="1:29" ht="15.75" customHeight="1">
      <c r="A113" s="86" t="str">
        <f t="shared" si="8"/>
        <v/>
      </c>
      <c r="B113" s="87"/>
      <c r="C113" s="87" t="str">
        <f t="shared" si="2"/>
        <v/>
      </c>
      <c r="D113" s="87" t="str">
        <f t="array" ref="D113">IF(F113="","",INDEX(B!$I$2:$I$112,MATCH(F113,B!$K$2:$K$112,0)))</f>
        <v/>
      </c>
      <c r="E113" s="87" t="str">
        <f t="array" ref="E113">IF(F113="","",INDEX(B!$J$2:$J$112,MATCH(F113,B!$K$2:$K$112,0)))</f>
        <v/>
      </c>
      <c r="F113" s="87"/>
      <c r="G113" s="87"/>
      <c r="H113" s="88"/>
      <c r="I113" s="87"/>
      <c r="J113" s="87"/>
      <c r="K113" s="87"/>
      <c r="L113" s="87"/>
      <c r="M113" s="87"/>
      <c r="N113" s="87"/>
      <c r="O113" s="87"/>
      <c r="P113" s="89"/>
      <c r="Q113" s="89"/>
      <c r="R113" s="89"/>
      <c r="S113" s="89"/>
      <c r="T113" s="89"/>
      <c r="U113" s="89"/>
      <c r="V113" s="89"/>
      <c r="W113" s="89"/>
      <c r="X113" s="89"/>
      <c r="Y113" s="80">
        <f t="shared" si="3"/>
        <v>0</v>
      </c>
      <c r="Z113" s="80">
        <f t="shared" si="4"/>
        <v>0</v>
      </c>
      <c r="AA113" s="80">
        <f t="shared" si="5"/>
        <v>0</v>
      </c>
      <c r="AB113" s="80">
        <f t="shared" si="6"/>
        <v>0</v>
      </c>
      <c r="AC113" s="85">
        <f t="shared" si="7"/>
        <v>0</v>
      </c>
    </row>
    <row r="114" spans="1:29" ht="15.75" customHeight="1">
      <c r="A114" s="86" t="str">
        <f t="shared" si="8"/>
        <v/>
      </c>
      <c r="B114" s="87"/>
      <c r="C114" s="87" t="str">
        <f t="shared" si="2"/>
        <v/>
      </c>
      <c r="D114" s="87" t="str">
        <f t="array" ref="D114">IF(F114="","",INDEX(B!$I$2:$I$112,MATCH(F114,B!$K$2:$K$112,0)))</f>
        <v/>
      </c>
      <c r="E114" s="87" t="str">
        <f t="array" ref="E114">IF(F114="","",INDEX(B!$J$2:$J$112,MATCH(F114,B!$K$2:$K$112,0)))</f>
        <v/>
      </c>
      <c r="F114" s="87"/>
      <c r="G114" s="87"/>
      <c r="H114" s="88"/>
      <c r="I114" s="87"/>
      <c r="J114" s="87"/>
      <c r="K114" s="87"/>
      <c r="L114" s="87"/>
      <c r="M114" s="87"/>
      <c r="N114" s="87"/>
      <c r="O114" s="87"/>
      <c r="P114" s="89"/>
      <c r="Q114" s="89"/>
      <c r="R114" s="89"/>
      <c r="S114" s="89"/>
      <c r="T114" s="89"/>
      <c r="U114" s="89"/>
      <c r="V114" s="89"/>
      <c r="W114" s="89"/>
      <c r="X114" s="89"/>
      <c r="Y114" s="80">
        <f t="shared" si="3"/>
        <v>0</v>
      </c>
      <c r="Z114" s="80">
        <f t="shared" si="4"/>
        <v>0</v>
      </c>
      <c r="AA114" s="80">
        <f t="shared" si="5"/>
        <v>0</v>
      </c>
      <c r="AB114" s="80">
        <f t="shared" si="6"/>
        <v>0</v>
      </c>
      <c r="AC114" s="85">
        <f t="shared" si="7"/>
        <v>0</v>
      </c>
    </row>
    <row r="115" spans="1:29" ht="15.75" customHeight="1">
      <c r="A115" s="86" t="str">
        <f t="shared" si="8"/>
        <v/>
      </c>
      <c r="B115" s="87"/>
      <c r="C115" s="87" t="str">
        <f t="shared" si="2"/>
        <v/>
      </c>
      <c r="D115" s="87" t="str">
        <f t="array" ref="D115">IF(F115="","",INDEX(B!$I$2:$I$112,MATCH(F115,B!$K$2:$K$112,0)))</f>
        <v/>
      </c>
      <c r="E115" s="87" t="str">
        <f t="array" ref="E115">IF(F115="","",INDEX(B!$J$2:$J$112,MATCH(F115,B!$K$2:$K$112,0)))</f>
        <v/>
      </c>
      <c r="F115" s="87"/>
      <c r="G115" s="87"/>
      <c r="H115" s="88"/>
      <c r="I115" s="87"/>
      <c r="J115" s="87"/>
      <c r="K115" s="87"/>
      <c r="L115" s="87"/>
      <c r="M115" s="87"/>
      <c r="N115" s="87"/>
      <c r="O115" s="87"/>
      <c r="P115" s="89"/>
      <c r="Q115" s="89"/>
      <c r="R115" s="89"/>
      <c r="S115" s="89"/>
      <c r="T115" s="89"/>
      <c r="U115" s="89"/>
      <c r="V115" s="89"/>
      <c r="W115" s="89"/>
      <c r="X115" s="89"/>
      <c r="Y115" s="80">
        <f t="shared" si="3"/>
        <v>0</v>
      </c>
      <c r="Z115" s="80">
        <f t="shared" si="4"/>
        <v>0</v>
      </c>
      <c r="AA115" s="80">
        <f t="shared" si="5"/>
        <v>0</v>
      </c>
      <c r="AB115" s="80">
        <f t="shared" si="6"/>
        <v>0</v>
      </c>
      <c r="AC115" s="85">
        <f t="shared" si="7"/>
        <v>0</v>
      </c>
    </row>
    <row r="116" spans="1:29" ht="15.75" customHeight="1">
      <c r="A116" s="86" t="str">
        <f t="shared" si="8"/>
        <v/>
      </c>
      <c r="B116" s="87"/>
      <c r="C116" s="87" t="str">
        <f t="shared" si="2"/>
        <v/>
      </c>
      <c r="D116" s="87" t="str">
        <f t="array" ref="D116">IF(F116="","",INDEX(B!$I$2:$I$112,MATCH(F116,B!$K$2:$K$112,0)))</f>
        <v/>
      </c>
      <c r="E116" s="87" t="str">
        <f t="array" ref="E116">IF(F116="","",INDEX(B!$J$2:$J$112,MATCH(F116,B!$K$2:$K$112,0)))</f>
        <v/>
      </c>
      <c r="F116" s="87"/>
      <c r="G116" s="87"/>
      <c r="H116" s="88"/>
      <c r="I116" s="87"/>
      <c r="J116" s="87"/>
      <c r="K116" s="87"/>
      <c r="L116" s="87"/>
      <c r="M116" s="87"/>
      <c r="N116" s="87"/>
      <c r="O116" s="87"/>
      <c r="P116" s="89"/>
      <c r="Q116" s="89"/>
      <c r="R116" s="89"/>
      <c r="S116" s="89"/>
      <c r="T116" s="89"/>
      <c r="U116" s="89"/>
      <c r="V116" s="89"/>
      <c r="W116" s="89"/>
      <c r="X116" s="89"/>
      <c r="Y116" s="80">
        <f t="shared" si="3"/>
        <v>0</v>
      </c>
      <c r="Z116" s="80">
        <f t="shared" si="4"/>
        <v>0</v>
      </c>
      <c r="AA116" s="80">
        <f t="shared" si="5"/>
        <v>0</v>
      </c>
      <c r="AB116" s="80">
        <f t="shared" si="6"/>
        <v>0</v>
      </c>
      <c r="AC116" s="85">
        <f t="shared" si="7"/>
        <v>0</v>
      </c>
    </row>
    <row r="117" spans="1:29" ht="15.75" customHeight="1">
      <c r="A117" s="86" t="str">
        <f t="shared" si="8"/>
        <v/>
      </c>
      <c r="B117" s="87"/>
      <c r="C117" s="87" t="str">
        <f t="shared" si="2"/>
        <v/>
      </c>
      <c r="D117" s="87" t="str">
        <f t="array" ref="D117">IF(F117="","",INDEX(B!$I$2:$I$112,MATCH(F117,B!$K$2:$K$112,0)))</f>
        <v/>
      </c>
      <c r="E117" s="87" t="str">
        <f t="array" ref="E117">IF(F117="","",INDEX(B!$J$2:$J$112,MATCH(F117,B!$K$2:$K$112,0)))</f>
        <v/>
      </c>
      <c r="F117" s="87"/>
      <c r="G117" s="87"/>
      <c r="H117" s="88"/>
      <c r="I117" s="87"/>
      <c r="J117" s="87"/>
      <c r="K117" s="87"/>
      <c r="L117" s="87"/>
      <c r="M117" s="87"/>
      <c r="N117" s="87"/>
      <c r="O117" s="87"/>
      <c r="P117" s="89"/>
      <c r="Q117" s="89"/>
      <c r="R117" s="89"/>
      <c r="S117" s="89"/>
      <c r="T117" s="89"/>
      <c r="U117" s="89"/>
      <c r="V117" s="89"/>
      <c r="W117" s="89"/>
      <c r="X117" s="89"/>
      <c r="Y117" s="80">
        <f t="shared" si="3"/>
        <v>0</v>
      </c>
      <c r="Z117" s="80">
        <f t="shared" si="4"/>
        <v>0</v>
      </c>
      <c r="AA117" s="80">
        <f t="shared" si="5"/>
        <v>0</v>
      </c>
      <c r="AB117" s="80">
        <f t="shared" si="6"/>
        <v>0</v>
      </c>
      <c r="AC117" s="85">
        <f t="shared" si="7"/>
        <v>0</v>
      </c>
    </row>
    <row r="118" spans="1:29" ht="15.75" customHeight="1">
      <c r="A118" s="86" t="str">
        <f t="shared" si="8"/>
        <v/>
      </c>
      <c r="B118" s="87"/>
      <c r="C118" s="87" t="str">
        <f t="shared" si="2"/>
        <v/>
      </c>
      <c r="D118" s="87" t="str">
        <f t="array" ref="D118">IF(F118="","",INDEX(B!$I$2:$I$112,MATCH(F118,B!$K$2:$K$112,0)))</f>
        <v/>
      </c>
      <c r="E118" s="87" t="str">
        <f t="array" ref="E118">IF(F118="","",INDEX(B!$J$2:$J$112,MATCH(F118,B!$K$2:$K$112,0)))</f>
        <v/>
      </c>
      <c r="F118" s="87"/>
      <c r="G118" s="87"/>
      <c r="H118" s="88"/>
      <c r="I118" s="87"/>
      <c r="J118" s="87"/>
      <c r="K118" s="87"/>
      <c r="L118" s="87"/>
      <c r="M118" s="87"/>
      <c r="N118" s="87"/>
      <c r="O118" s="87"/>
      <c r="P118" s="89"/>
      <c r="Q118" s="89"/>
      <c r="R118" s="89"/>
      <c r="S118" s="89"/>
      <c r="T118" s="89"/>
      <c r="U118" s="89"/>
      <c r="V118" s="89"/>
      <c r="W118" s="89"/>
      <c r="X118" s="89"/>
      <c r="Y118" s="80">
        <f t="shared" si="3"/>
        <v>0</v>
      </c>
      <c r="Z118" s="80">
        <f t="shared" si="4"/>
        <v>0</v>
      </c>
      <c r="AA118" s="80">
        <f t="shared" si="5"/>
        <v>0</v>
      </c>
      <c r="AB118" s="80">
        <f t="shared" si="6"/>
        <v>0</v>
      </c>
      <c r="AC118" s="85">
        <f t="shared" si="7"/>
        <v>0</v>
      </c>
    </row>
    <row r="119" spans="1:29" ht="15.75" customHeight="1">
      <c r="A119" s="86" t="str">
        <f t="shared" si="8"/>
        <v/>
      </c>
      <c r="B119" s="87"/>
      <c r="C119" s="87" t="str">
        <f t="shared" si="2"/>
        <v/>
      </c>
      <c r="D119" s="87" t="str">
        <f t="array" ref="D119">IF(F119="","",INDEX(B!$I$2:$I$112,MATCH(F119,B!$K$2:$K$112,0)))</f>
        <v/>
      </c>
      <c r="E119" s="87" t="str">
        <f t="array" ref="E119">IF(F119="","",INDEX(B!$J$2:$J$112,MATCH(F119,B!$K$2:$K$112,0)))</f>
        <v/>
      </c>
      <c r="F119" s="87"/>
      <c r="G119" s="87"/>
      <c r="H119" s="88"/>
      <c r="I119" s="87"/>
      <c r="J119" s="87"/>
      <c r="K119" s="87"/>
      <c r="L119" s="87"/>
      <c r="M119" s="87"/>
      <c r="N119" s="87"/>
      <c r="O119" s="87"/>
      <c r="P119" s="89"/>
      <c r="Q119" s="89"/>
      <c r="R119" s="89"/>
      <c r="S119" s="89"/>
      <c r="T119" s="89"/>
      <c r="U119" s="89"/>
      <c r="V119" s="89"/>
      <c r="W119" s="89"/>
      <c r="X119" s="89"/>
      <c r="Y119" s="80">
        <f t="shared" si="3"/>
        <v>0</v>
      </c>
      <c r="Z119" s="80">
        <f t="shared" si="4"/>
        <v>0</v>
      </c>
      <c r="AA119" s="80">
        <f t="shared" si="5"/>
        <v>0</v>
      </c>
      <c r="AB119" s="80">
        <f t="shared" si="6"/>
        <v>0</v>
      </c>
      <c r="AC119" s="85">
        <f t="shared" si="7"/>
        <v>0</v>
      </c>
    </row>
    <row r="120" spans="1:29" ht="15.75" customHeight="1">
      <c r="A120" s="86" t="str">
        <f t="shared" si="8"/>
        <v/>
      </c>
      <c r="B120" s="87"/>
      <c r="C120" s="87" t="str">
        <f t="shared" si="2"/>
        <v/>
      </c>
      <c r="D120" s="87" t="str">
        <f t="array" ref="D120">IF(F120="","",INDEX(B!$I$2:$I$112,MATCH(F120,B!$K$2:$K$112,0)))</f>
        <v/>
      </c>
      <c r="E120" s="87" t="str">
        <f t="array" ref="E120">IF(F120="","",INDEX(B!$J$2:$J$112,MATCH(F120,B!$K$2:$K$112,0)))</f>
        <v/>
      </c>
      <c r="F120" s="87"/>
      <c r="G120" s="87"/>
      <c r="H120" s="88"/>
      <c r="I120" s="87"/>
      <c r="J120" s="87"/>
      <c r="K120" s="87"/>
      <c r="L120" s="87"/>
      <c r="M120" s="87"/>
      <c r="N120" s="87"/>
      <c r="O120" s="87"/>
      <c r="P120" s="89"/>
      <c r="Q120" s="89"/>
      <c r="R120" s="89"/>
      <c r="S120" s="89"/>
      <c r="T120" s="89"/>
      <c r="U120" s="89"/>
      <c r="V120" s="89"/>
      <c r="W120" s="89"/>
      <c r="X120" s="89"/>
      <c r="Y120" s="80">
        <f t="shared" si="3"/>
        <v>0</v>
      </c>
      <c r="Z120" s="80">
        <f t="shared" si="4"/>
        <v>0</v>
      </c>
      <c r="AA120" s="80">
        <f t="shared" si="5"/>
        <v>0</v>
      </c>
      <c r="AB120" s="80">
        <f t="shared" si="6"/>
        <v>0</v>
      </c>
      <c r="AC120" s="85">
        <f t="shared" si="7"/>
        <v>0</v>
      </c>
    </row>
    <row r="121" spans="1:29" ht="15.75" customHeight="1">
      <c r="A121" s="86" t="str">
        <f t="shared" si="8"/>
        <v/>
      </c>
      <c r="B121" s="87"/>
      <c r="C121" s="87" t="str">
        <f t="shared" si="2"/>
        <v/>
      </c>
      <c r="D121" s="87" t="str">
        <f t="array" ref="D121">IF(F121="","",INDEX(B!$I$2:$I$112,MATCH(F121,B!$K$2:$K$112,0)))</f>
        <v/>
      </c>
      <c r="E121" s="87" t="str">
        <f t="array" ref="E121">IF(F121="","",INDEX(B!$J$2:$J$112,MATCH(F121,B!$K$2:$K$112,0)))</f>
        <v/>
      </c>
      <c r="F121" s="87"/>
      <c r="G121" s="87"/>
      <c r="H121" s="88"/>
      <c r="I121" s="87"/>
      <c r="J121" s="87"/>
      <c r="K121" s="87"/>
      <c r="L121" s="87"/>
      <c r="M121" s="87"/>
      <c r="N121" s="87"/>
      <c r="O121" s="87"/>
      <c r="P121" s="89"/>
      <c r="Q121" s="89"/>
      <c r="R121" s="89"/>
      <c r="S121" s="89"/>
      <c r="T121" s="89"/>
      <c r="U121" s="89"/>
      <c r="V121" s="89"/>
      <c r="W121" s="89"/>
      <c r="X121" s="89"/>
      <c r="Y121" s="80">
        <f t="shared" si="3"/>
        <v>0</v>
      </c>
      <c r="Z121" s="80">
        <f t="shared" si="4"/>
        <v>0</v>
      </c>
      <c r="AA121" s="80">
        <f t="shared" si="5"/>
        <v>0</v>
      </c>
      <c r="AB121" s="80">
        <f t="shared" si="6"/>
        <v>0</v>
      </c>
      <c r="AC121" s="85">
        <f t="shared" si="7"/>
        <v>0</v>
      </c>
    </row>
    <row r="122" spans="1:29" ht="15.75" customHeight="1">
      <c r="A122" s="86" t="str">
        <f t="shared" si="8"/>
        <v/>
      </c>
      <c r="B122" s="87"/>
      <c r="C122" s="87" t="str">
        <f t="shared" si="2"/>
        <v/>
      </c>
      <c r="D122" s="87" t="str">
        <f t="array" ref="D122">IF(F122="","",INDEX(B!$I$2:$I$112,MATCH(F122,B!$K$2:$K$112,0)))</f>
        <v/>
      </c>
      <c r="E122" s="87" t="str">
        <f t="array" ref="E122">IF(F122="","",INDEX(B!$J$2:$J$112,MATCH(F122,B!$K$2:$K$112,0)))</f>
        <v/>
      </c>
      <c r="F122" s="87"/>
      <c r="G122" s="87"/>
      <c r="H122" s="88"/>
      <c r="I122" s="87"/>
      <c r="J122" s="87"/>
      <c r="K122" s="87"/>
      <c r="L122" s="87"/>
      <c r="M122" s="87"/>
      <c r="N122" s="87"/>
      <c r="O122" s="87"/>
      <c r="P122" s="89"/>
      <c r="Q122" s="89"/>
      <c r="R122" s="89"/>
      <c r="S122" s="89"/>
      <c r="T122" s="89"/>
      <c r="U122" s="89"/>
      <c r="V122" s="89"/>
      <c r="W122" s="89"/>
      <c r="X122" s="89"/>
      <c r="Y122" s="80">
        <f t="shared" si="3"/>
        <v>0</v>
      </c>
      <c r="Z122" s="80">
        <f t="shared" si="4"/>
        <v>0</v>
      </c>
      <c r="AA122" s="80">
        <f t="shared" si="5"/>
        <v>0</v>
      </c>
      <c r="AB122" s="80">
        <f t="shared" si="6"/>
        <v>0</v>
      </c>
      <c r="AC122" s="85">
        <f t="shared" si="7"/>
        <v>0</v>
      </c>
    </row>
    <row r="123" spans="1:29" ht="15.75" customHeight="1">
      <c r="A123" s="86" t="str">
        <f t="shared" si="8"/>
        <v/>
      </c>
      <c r="B123" s="87"/>
      <c r="C123" s="87" t="str">
        <f t="shared" si="2"/>
        <v/>
      </c>
      <c r="D123" s="87" t="str">
        <f t="array" ref="D123">IF(F123="","",INDEX(B!$I$2:$I$112,MATCH(F123,B!$K$2:$K$112,0)))</f>
        <v/>
      </c>
      <c r="E123" s="87" t="str">
        <f t="array" ref="E123">IF(F123="","",INDEX(B!$J$2:$J$112,MATCH(F123,B!$K$2:$K$112,0)))</f>
        <v/>
      </c>
      <c r="F123" s="87"/>
      <c r="G123" s="87"/>
      <c r="H123" s="88"/>
      <c r="I123" s="87"/>
      <c r="J123" s="87"/>
      <c r="K123" s="87"/>
      <c r="L123" s="87"/>
      <c r="M123" s="87"/>
      <c r="N123" s="87"/>
      <c r="O123" s="87"/>
      <c r="P123" s="89"/>
      <c r="Q123" s="89"/>
      <c r="R123" s="89"/>
      <c r="S123" s="89"/>
      <c r="T123" s="89"/>
      <c r="U123" s="89"/>
      <c r="V123" s="89"/>
      <c r="W123" s="89"/>
      <c r="X123" s="89"/>
      <c r="Y123" s="80">
        <f t="shared" si="3"/>
        <v>0</v>
      </c>
      <c r="Z123" s="80">
        <f t="shared" si="4"/>
        <v>0</v>
      </c>
      <c r="AA123" s="80">
        <f t="shared" si="5"/>
        <v>0</v>
      </c>
      <c r="AB123" s="80">
        <f t="shared" si="6"/>
        <v>0</v>
      </c>
      <c r="AC123" s="85">
        <f t="shared" si="7"/>
        <v>0</v>
      </c>
    </row>
    <row r="124" spans="1:29" ht="15.75" customHeight="1">
      <c r="A124" s="86" t="str">
        <f t="shared" si="8"/>
        <v/>
      </c>
      <c r="B124" s="87"/>
      <c r="C124" s="87" t="str">
        <f t="shared" si="2"/>
        <v/>
      </c>
      <c r="D124" s="87" t="str">
        <f t="array" ref="D124">IF(F124="","",INDEX(B!$I$2:$I$112,MATCH(F124,B!$K$2:$K$112,0)))</f>
        <v/>
      </c>
      <c r="E124" s="87" t="str">
        <f t="array" ref="E124">IF(F124="","",INDEX(B!$J$2:$J$112,MATCH(F124,B!$K$2:$K$112,0)))</f>
        <v/>
      </c>
      <c r="F124" s="87"/>
      <c r="G124" s="87"/>
      <c r="H124" s="88"/>
      <c r="I124" s="87"/>
      <c r="J124" s="87"/>
      <c r="K124" s="87"/>
      <c r="L124" s="87"/>
      <c r="M124" s="87"/>
      <c r="N124" s="87"/>
      <c r="O124" s="87"/>
      <c r="P124" s="89"/>
      <c r="Q124" s="89"/>
      <c r="R124" s="89"/>
      <c r="S124" s="89"/>
      <c r="T124" s="89"/>
      <c r="U124" s="89"/>
      <c r="V124" s="89"/>
      <c r="W124" s="89"/>
      <c r="X124" s="89"/>
      <c r="Y124" s="80">
        <f t="shared" si="3"/>
        <v>0</v>
      </c>
      <c r="Z124" s="80">
        <f t="shared" si="4"/>
        <v>0</v>
      </c>
      <c r="AA124" s="80">
        <f t="shared" si="5"/>
        <v>0</v>
      </c>
      <c r="AB124" s="80">
        <f t="shared" si="6"/>
        <v>0</v>
      </c>
      <c r="AC124" s="85">
        <f t="shared" si="7"/>
        <v>0</v>
      </c>
    </row>
    <row r="125" spans="1:29" ht="15.75" customHeight="1">
      <c r="A125" s="86" t="str">
        <f t="shared" si="8"/>
        <v/>
      </c>
      <c r="B125" s="87"/>
      <c r="C125" s="87" t="str">
        <f t="shared" si="2"/>
        <v/>
      </c>
      <c r="D125" s="87" t="str">
        <f t="array" ref="D125">IF(F125="","",INDEX(B!$I$2:$I$112,MATCH(F125,B!$K$2:$K$112,0)))</f>
        <v/>
      </c>
      <c r="E125" s="87" t="str">
        <f t="array" ref="E125">IF(F125="","",INDEX(B!$J$2:$J$112,MATCH(F125,B!$K$2:$K$112,0)))</f>
        <v/>
      </c>
      <c r="F125" s="87"/>
      <c r="G125" s="87"/>
      <c r="H125" s="88"/>
      <c r="I125" s="87"/>
      <c r="J125" s="87"/>
      <c r="K125" s="87"/>
      <c r="L125" s="87"/>
      <c r="M125" s="87"/>
      <c r="N125" s="87"/>
      <c r="O125" s="87"/>
      <c r="P125" s="89"/>
      <c r="Q125" s="89"/>
      <c r="R125" s="89"/>
      <c r="S125" s="89"/>
      <c r="T125" s="89"/>
      <c r="U125" s="89"/>
      <c r="V125" s="89"/>
      <c r="W125" s="89"/>
      <c r="X125" s="89"/>
      <c r="Y125" s="80">
        <f t="shared" si="3"/>
        <v>0</v>
      </c>
      <c r="Z125" s="80">
        <f t="shared" si="4"/>
        <v>0</v>
      </c>
      <c r="AA125" s="80">
        <f t="shared" si="5"/>
        <v>0</v>
      </c>
      <c r="AB125" s="80">
        <f t="shared" si="6"/>
        <v>0</v>
      </c>
      <c r="AC125" s="85">
        <f t="shared" si="7"/>
        <v>0</v>
      </c>
    </row>
    <row r="126" spans="1:29" ht="15.75" customHeight="1">
      <c r="A126" s="86" t="str">
        <f t="shared" si="8"/>
        <v/>
      </c>
      <c r="B126" s="87"/>
      <c r="C126" s="87" t="str">
        <f t="shared" si="2"/>
        <v/>
      </c>
      <c r="D126" s="87" t="str">
        <f t="array" ref="D126">IF(F126="","",INDEX(B!$I$2:$I$112,MATCH(F126,B!$K$2:$K$112,0)))</f>
        <v/>
      </c>
      <c r="E126" s="87" t="str">
        <f t="array" ref="E126">IF(F126="","",INDEX(B!$J$2:$J$112,MATCH(F126,B!$K$2:$K$112,0)))</f>
        <v/>
      </c>
      <c r="F126" s="87"/>
      <c r="G126" s="87"/>
      <c r="H126" s="88"/>
      <c r="I126" s="87"/>
      <c r="J126" s="87"/>
      <c r="K126" s="87"/>
      <c r="L126" s="87"/>
      <c r="M126" s="87"/>
      <c r="N126" s="87"/>
      <c r="O126" s="87"/>
      <c r="P126" s="89"/>
      <c r="Q126" s="89"/>
      <c r="R126" s="89"/>
      <c r="S126" s="89"/>
      <c r="T126" s="89"/>
      <c r="U126" s="89"/>
      <c r="V126" s="89"/>
      <c r="W126" s="89"/>
      <c r="X126" s="89"/>
      <c r="Y126" s="80">
        <f t="shared" si="3"/>
        <v>0</v>
      </c>
      <c r="Z126" s="80">
        <f t="shared" si="4"/>
        <v>0</v>
      </c>
      <c r="AA126" s="80">
        <f t="shared" si="5"/>
        <v>0</v>
      </c>
      <c r="AB126" s="80">
        <f t="shared" si="6"/>
        <v>0</v>
      </c>
      <c r="AC126" s="85">
        <f t="shared" si="7"/>
        <v>0</v>
      </c>
    </row>
    <row r="127" spans="1:29" ht="15.75" customHeight="1">
      <c r="A127" s="86" t="str">
        <f t="shared" si="8"/>
        <v/>
      </c>
      <c r="B127" s="87"/>
      <c r="C127" s="87" t="str">
        <f t="shared" si="2"/>
        <v/>
      </c>
      <c r="D127" s="87" t="str">
        <f t="array" ref="D127">IF(F127="","",INDEX(B!$I$2:$I$112,MATCH(F127,B!$K$2:$K$112,0)))</f>
        <v/>
      </c>
      <c r="E127" s="87" t="str">
        <f t="array" ref="E127">IF(F127="","",INDEX(B!$J$2:$J$112,MATCH(F127,B!$K$2:$K$112,0)))</f>
        <v/>
      </c>
      <c r="F127" s="87"/>
      <c r="G127" s="87"/>
      <c r="H127" s="88"/>
      <c r="I127" s="87"/>
      <c r="J127" s="87"/>
      <c r="K127" s="87"/>
      <c r="L127" s="87"/>
      <c r="M127" s="87"/>
      <c r="N127" s="87"/>
      <c r="O127" s="87"/>
      <c r="P127" s="89"/>
      <c r="Q127" s="89"/>
      <c r="R127" s="89"/>
      <c r="S127" s="89"/>
      <c r="T127" s="89"/>
      <c r="U127" s="89"/>
      <c r="V127" s="89"/>
      <c r="W127" s="89"/>
      <c r="X127" s="89"/>
      <c r="Y127" s="80">
        <f t="shared" si="3"/>
        <v>0</v>
      </c>
      <c r="Z127" s="80">
        <f t="shared" si="4"/>
        <v>0</v>
      </c>
      <c r="AA127" s="80">
        <f t="shared" si="5"/>
        <v>0</v>
      </c>
      <c r="AB127" s="80">
        <f t="shared" si="6"/>
        <v>0</v>
      </c>
      <c r="AC127" s="85">
        <f t="shared" si="7"/>
        <v>0</v>
      </c>
    </row>
    <row r="128" spans="1:29" ht="15.75" customHeight="1">
      <c r="A128" s="86" t="str">
        <f t="shared" si="8"/>
        <v/>
      </c>
      <c r="B128" s="87"/>
      <c r="C128" s="87" t="str">
        <f t="shared" si="2"/>
        <v/>
      </c>
      <c r="D128" s="87" t="str">
        <f t="array" ref="D128">IF(F128="","",INDEX(B!$I$2:$I$112,MATCH(F128,B!$K$2:$K$112,0)))</f>
        <v/>
      </c>
      <c r="E128" s="87" t="str">
        <f t="array" ref="E128">IF(F128="","",INDEX(B!$J$2:$J$112,MATCH(F128,B!$K$2:$K$112,0)))</f>
        <v/>
      </c>
      <c r="F128" s="87"/>
      <c r="G128" s="87"/>
      <c r="H128" s="88"/>
      <c r="I128" s="87"/>
      <c r="J128" s="87"/>
      <c r="K128" s="87"/>
      <c r="L128" s="87"/>
      <c r="M128" s="87"/>
      <c r="N128" s="87"/>
      <c r="O128" s="87"/>
      <c r="P128" s="89"/>
      <c r="Q128" s="89"/>
      <c r="R128" s="89"/>
      <c r="S128" s="89"/>
      <c r="T128" s="89"/>
      <c r="U128" s="89"/>
      <c r="V128" s="89"/>
      <c r="W128" s="89"/>
      <c r="X128" s="89"/>
      <c r="Y128" s="80">
        <f t="shared" si="3"/>
        <v>0</v>
      </c>
      <c r="Z128" s="80">
        <f t="shared" si="4"/>
        <v>0</v>
      </c>
      <c r="AA128" s="80">
        <f t="shared" si="5"/>
        <v>0</v>
      </c>
      <c r="AB128" s="80">
        <f t="shared" si="6"/>
        <v>0</v>
      </c>
      <c r="AC128" s="85">
        <f t="shared" si="7"/>
        <v>0</v>
      </c>
    </row>
    <row r="129" spans="1:29" ht="15.75" customHeight="1">
      <c r="A129" s="86" t="str">
        <f t="shared" si="8"/>
        <v/>
      </c>
      <c r="B129" s="87"/>
      <c r="C129" s="87" t="str">
        <f t="shared" si="2"/>
        <v/>
      </c>
      <c r="D129" s="87" t="str">
        <f t="array" ref="D129">IF(F129="","",INDEX(B!$I$2:$I$112,MATCH(F129,B!$K$2:$K$112,0)))</f>
        <v/>
      </c>
      <c r="E129" s="87" t="str">
        <f t="array" ref="E129">IF(F129="","",INDEX(B!$J$2:$J$112,MATCH(F129,B!$K$2:$K$112,0)))</f>
        <v/>
      </c>
      <c r="F129" s="87"/>
      <c r="G129" s="87"/>
      <c r="H129" s="88"/>
      <c r="I129" s="87"/>
      <c r="J129" s="87"/>
      <c r="K129" s="87"/>
      <c r="L129" s="87"/>
      <c r="M129" s="87"/>
      <c r="N129" s="87"/>
      <c r="O129" s="87"/>
      <c r="P129" s="89"/>
      <c r="Q129" s="89"/>
      <c r="R129" s="89"/>
      <c r="S129" s="89"/>
      <c r="T129" s="89"/>
      <c r="U129" s="89"/>
      <c r="V129" s="89"/>
      <c r="W129" s="89"/>
      <c r="X129" s="89"/>
      <c r="Y129" s="80">
        <f t="shared" si="3"/>
        <v>0</v>
      </c>
      <c r="Z129" s="80">
        <f t="shared" si="4"/>
        <v>0</v>
      </c>
      <c r="AA129" s="80">
        <f t="shared" si="5"/>
        <v>0</v>
      </c>
      <c r="AB129" s="80">
        <f t="shared" si="6"/>
        <v>0</v>
      </c>
      <c r="AC129" s="85">
        <f t="shared" si="7"/>
        <v>0</v>
      </c>
    </row>
    <row r="130" spans="1:29" ht="15.75" customHeight="1">
      <c r="A130" s="86" t="str">
        <f t="shared" si="8"/>
        <v/>
      </c>
      <c r="B130" s="87"/>
      <c r="C130" s="87" t="str">
        <f t="shared" si="2"/>
        <v/>
      </c>
      <c r="D130" s="87" t="str">
        <f t="array" ref="D130">IF(F130="","",INDEX(B!$I$2:$I$112,MATCH(F130,B!$K$2:$K$112,0)))</f>
        <v/>
      </c>
      <c r="E130" s="87" t="str">
        <f t="array" ref="E130">IF(F130="","",INDEX(B!$J$2:$J$112,MATCH(F130,B!$K$2:$K$112,0)))</f>
        <v/>
      </c>
      <c r="F130" s="87"/>
      <c r="G130" s="87"/>
      <c r="H130" s="88"/>
      <c r="I130" s="87"/>
      <c r="J130" s="87"/>
      <c r="K130" s="87"/>
      <c r="L130" s="87"/>
      <c r="M130" s="87"/>
      <c r="N130" s="87"/>
      <c r="O130" s="87"/>
      <c r="P130" s="89"/>
      <c r="Q130" s="89"/>
      <c r="R130" s="89"/>
      <c r="S130" s="89"/>
      <c r="T130" s="89"/>
      <c r="U130" s="89"/>
      <c r="V130" s="89"/>
      <c r="W130" s="89"/>
      <c r="X130" s="89"/>
      <c r="Y130" s="80">
        <f t="shared" si="3"/>
        <v>0</v>
      </c>
      <c r="Z130" s="80">
        <f t="shared" si="4"/>
        <v>0</v>
      </c>
      <c r="AA130" s="80">
        <f t="shared" si="5"/>
        <v>0</v>
      </c>
      <c r="AB130" s="80">
        <f t="shared" si="6"/>
        <v>0</v>
      </c>
      <c r="AC130" s="85">
        <f t="shared" si="7"/>
        <v>0</v>
      </c>
    </row>
    <row r="131" spans="1:29" ht="15.75" customHeight="1">
      <c r="A131" s="86" t="str">
        <f t="shared" si="8"/>
        <v/>
      </c>
      <c r="B131" s="87"/>
      <c r="C131" s="87" t="str">
        <f t="shared" si="2"/>
        <v/>
      </c>
      <c r="D131" s="87" t="str">
        <f t="array" ref="D131">IF(F131="","",INDEX(B!$I$2:$I$112,MATCH(F131,B!$K$2:$K$112,0)))</f>
        <v/>
      </c>
      <c r="E131" s="87" t="str">
        <f t="array" ref="E131">IF(F131="","",INDEX(B!$J$2:$J$112,MATCH(F131,B!$K$2:$K$112,0)))</f>
        <v/>
      </c>
      <c r="F131" s="87"/>
      <c r="G131" s="87"/>
      <c r="H131" s="88"/>
      <c r="I131" s="87"/>
      <c r="J131" s="87"/>
      <c r="K131" s="87"/>
      <c r="L131" s="87"/>
      <c r="M131" s="87"/>
      <c r="N131" s="87"/>
      <c r="O131" s="87"/>
      <c r="P131" s="89"/>
      <c r="Q131" s="89"/>
      <c r="R131" s="89"/>
      <c r="S131" s="89"/>
      <c r="T131" s="89"/>
      <c r="U131" s="89"/>
      <c r="V131" s="89"/>
      <c r="W131" s="89"/>
      <c r="X131" s="89"/>
      <c r="Y131" s="80">
        <f t="shared" si="3"/>
        <v>0</v>
      </c>
      <c r="Z131" s="80">
        <f t="shared" si="4"/>
        <v>0</v>
      </c>
      <c r="AA131" s="80">
        <f t="shared" si="5"/>
        <v>0</v>
      </c>
      <c r="AB131" s="80">
        <f t="shared" si="6"/>
        <v>0</v>
      </c>
      <c r="AC131" s="85">
        <f t="shared" si="7"/>
        <v>0</v>
      </c>
    </row>
    <row r="132" spans="1:29" ht="15.75" customHeight="1">
      <c r="A132" s="86" t="str">
        <f t="shared" si="8"/>
        <v/>
      </c>
      <c r="B132" s="87"/>
      <c r="C132" s="87" t="str">
        <f t="shared" si="2"/>
        <v/>
      </c>
      <c r="D132" s="87" t="str">
        <f t="array" ref="D132">IF(F132="","",INDEX(B!$I$2:$I$112,MATCH(F132,B!$K$2:$K$112,0)))</f>
        <v/>
      </c>
      <c r="E132" s="87" t="str">
        <f t="array" ref="E132">IF(F132="","",INDEX(B!$J$2:$J$112,MATCH(F132,B!$K$2:$K$112,0)))</f>
        <v/>
      </c>
      <c r="F132" s="87"/>
      <c r="G132" s="87"/>
      <c r="H132" s="88"/>
      <c r="I132" s="87"/>
      <c r="J132" s="87"/>
      <c r="K132" s="87"/>
      <c r="L132" s="87"/>
      <c r="M132" s="87"/>
      <c r="N132" s="87"/>
      <c r="O132" s="87"/>
      <c r="P132" s="89"/>
      <c r="Q132" s="89"/>
      <c r="R132" s="89"/>
      <c r="S132" s="89"/>
      <c r="T132" s="89"/>
      <c r="U132" s="89"/>
      <c r="V132" s="89"/>
      <c r="W132" s="89"/>
      <c r="X132" s="89"/>
      <c r="Y132" s="80">
        <f t="shared" si="3"/>
        <v>0</v>
      </c>
      <c r="Z132" s="80">
        <f t="shared" si="4"/>
        <v>0</v>
      </c>
      <c r="AA132" s="80">
        <f t="shared" si="5"/>
        <v>0</v>
      </c>
      <c r="AB132" s="80">
        <f t="shared" si="6"/>
        <v>0</v>
      </c>
      <c r="AC132" s="85">
        <f t="shared" si="7"/>
        <v>0</v>
      </c>
    </row>
    <row r="133" spans="1:29" ht="15.75" customHeight="1">
      <c r="A133" s="86" t="str">
        <f t="shared" si="8"/>
        <v/>
      </c>
      <c r="B133" s="87"/>
      <c r="C133" s="87" t="str">
        <f t="shared" si="2"/>
        <v/>
      </c>
      <c r="D133" s="87" t="str">
        <f t="array" ref="D133">IF(F133="","",INDEX(B!$I$2:$I$112,MATCH(F133,B!$K$2:$K$112,0)))</f>
        <v/>
      </c>
      <c r="E133" s="87" t="str">
        <f t="array" ref="E133">IF(F133="","",INDEX(B!$J$2:$J$112,MATCH(F133,B!$K$2:$K$112,0)))</f>
        <v/>
      </c>
      <c r="F133" s="87"/>
      <c r="G133" s="87"/>
      <c r="H133" s="88"/>
      <c r="I133" s="87"/>
      <c r="J133" s="87"/>
      <c r="K133" s="87"/>
      <c r="L133" s="87"/>
      <c r="M133" s="87"/>
      <c r="N133" s="87"/>
      <c r="O133" s="87"/>
      <c r="P133" s="89"/>
      <c r="Q133" s="89"/>
      <c r="R133" s="89"/>
      <c r="S133" s="89"/>
      <c r="T133" s="89"/>
      <c r="U133" s="89"/>
      <c r="V133" s="89"/>
      <c r="W133" s="89"/>
      <c r="X133" s="89"/>
      <c r="Y133" s="80">
        <f t="shared" si="3"/>
        <v>0</v>
      </c>
      <c r="Z133" s="80">
        <f t="shared" si="4"/>
        <v>0</v>
      </c>
      <c r="AA133" s="80">
        <f t="shared" si="5"/>
        <v>0</v>
      </c>
      <c r="AB133" s="80">
        <f t="shared" si="6"/>
        <v>0</v>
      </c>
      <c r="AC133" s="85">
        <f t="shared" si="7"/>
        <v>0</v>
      </c>
    </row>
    <row r="134" spans="1:29" ht="15.75" customHeight="1">
      <c r="A134" s="86" t="str">
        <f t="shared" si="8"/>
        <v/>
      </c>
      <c r="B134" s="87"/>
      <c r="C134" s="87" t="str">
        <f t="shared" si="2"/>
        <v/>
      </c>
      <c r="D134" s="87" t="str">
        <f t="array" ref="D134">IF(F134="","",INDEX(B!$I$2:$I$112,MATCH(F134,B!$K$2:$K$112,0)))</f>
        <v/>
      </c>
      <c r="E134" s="87" t="str">
        <f t="array" ref="E134">IF(F134="","",INDEX(B!$J$2:$J$112,MATCH(F134,B!$K$2:$K$112,0)))</f>
        <v/>
      </c>
      <c r="F134" s="87"/>
      <c r="G134" s="87"/>
      <c r="H134" s="88"/>
      <c r="I134" s="87"/>
      <c r="J134" s="87"/>
      <c r="K134" s="87"/>
      <c r="L134" s="87"/>
      <c r="M134" s="87"/>
      <c r="N134" s="87"/>
      <c r="O134" s="87"/>
      <c r="P134" s="89"/>
      <c r="Q134" s="89"/>
      <c r="R134" s="89"/>
      <c r="S134" s="89"/>
      <c r="T134" s="89"/>
      <c r="U134" s="89"/>
      <c r="V134" s="89"/>
      <c r="W134" s="89"/>
      <c r="X134" s="89"/>
      <c r="Y134" s="80">
        <f t="shared" si="3"/>
        <v>0</v>
      </c>
      <c r="Z134" s="80">
        <f t="shared" si="4"/>
        <v>0</v>
      </c>
      <c r="AA134" s="80">
        <f t="shared" si="5"/>
        <v>0</v>
      </c>
      <c r="AB134" s="80">
        <f t="shared" si="6"/>
        <v>0</v>
      </c>
      <c r="AC134" s="85">
        <f t="shared" si="7"/>
        <v>0</v>
      </c>
    </row>
    <row r="135" spans="1:29" ht="15.75" customHeight="1">
      <c r="A135" s="86" t="str">
        <f t="shared" si="8"/>
        <v/>
      </c>
      <c r="B135" s="87"/>
      <c r="C135" s="87" t="str">
        <f t="shared" si="2"/>
        <v/>
      </c>
      <c r="D135" s="87" t="str">
        <f t="array" ref="D135">IF(F135="","",INDEX(B!$I$2:$I$112,MATCH(F135,B!$K$2:$K$112,0)))</f>
        <v/>
      </c>
      <c r="E135" s="87" t="str">
        <f t="array" ref="E135">IF(F135="","",INDEX(B!$J$2:$J$112,MATCH(F135,B!$K$2:$K$112,0)))</f>
        <v/>
      </c>
      <c r="F135" s="87"/>
      <c r="G135" s="87"/>
      <c r="H135" s="88"/>
      <c r="I135" s="87"/>
      <c r="J135" s="87"/>
      <c r="K135" s="87"/>
      <c r="L135" s="87"/>
      <c r="M135" s="87"/>
      <c r="N135" s="87"/>
      <c r="O135" s="87"/>
      <c r="P135" s="89"/>
      <c r="Q135" s="89"/>
      <c r="R135" s="89"/>
      <c r="S135" s="89"/>
      <c r="T135" s="89"/>
      <c r="U135" s="89"/>
      <c r="V135" s="89"/>
      <c r="W135" s="89"/>
      <c r="X135" s="89"/>
      <c r="Y135" s="80">
        <f t="shared" si="3"/>
        <v>0</v>
      </c>
      <c r="Z135" s="80">
        <f t="shared" si="4"/>
        <v>0</v>
      </c>
      <c r="AA135" s="80">
        <f t="shared" si="5"/>
        <v>0</v>
      </c>
      <c r="AB135" s="80">
        <f t="shared" si="6"/>
        <v>0</v>
      </c>
      <c r="AC135" s="85">
        <f t="shared" si="7"/>
        <v>0</v>
      </c>
    </row>
    <row r="136" spans="1:29" ht="15.75" customHeight="1">
      <c r="A136" s="86" t="str">
        <f t="shared" si="8"/>
        <v/>
      </c>
      <c r="B136" s="87"/>
      <c r="C136" s="87" t="str">
        <f t="shared" si="2"/>
        <v/>
      </c>
      <c r="D136" s="87" t="str">
        <f t="array" ref="D136">IF(F136="","",INDEX(B!$I$2:$I$112,MATCH(F136,B!$K$2:$K$112,0)))</f>
        <v/>
      </c>
      <c r="E136" s="87" t="str">
        <f t="array" ref="E136">IF(F136="","",INDEX(B!$J$2:$J$112,MATCH(F136,B!$K$2:$K$112,0)))</f>
        <v/>
      </c>
      <c r="F136" s="87"/>
      <c r="G136" s="87"/>
      <c r="H136" s="88"/>
      <c r="I136" s="87"/>
      <c r="J136" s="87"/>
      <c r="K136" s="87"/>
      <c r="L136" s="87"/>
      <c r="M136" s="87"/>
      <c r="N136" s="87"/>
      <c r="O136" s="87"/>
      <c r="P136" s="89"/>
      <c r="Q136" s="89"/>
      <c r="R136" s="89"/>
      <c r="S136" s="89"/>
      <c r="T136" s="89"/>
      <c r="U136" s="89"/>
      <c r="V136" s="89"/>
      <c r="W136" s="89"/>
      <c r="X136" s="89"/>
      <c r="Y136" s="80">
        <f t="shared" si="3"/>
        <v>0</v>
      </c>
      <c r="Z136" s="80">
        <f t="shared" si="4"/>
        <v>0</v>
      </c>
      <c r="AA136" s="80">
        <f t="shared" si="5"/>
        <v>0</v>
      </c>
      <c r="AB136" s="80">
        <f t="shared" si="6"/>
        <v>0</v>
      </c>
      <c r="AC136" s="85">
        <f t="shared" si="7"/>
        <v>0</v>
      </c>
    </row>
    <row r="137" spans="1:29" ht="15.75" customHeight="1">
      <c r="A137" s="86" t="str">
        <f t="shared" si="8"/>
        <v/>
      </c>
      <c r="B137" s="87"/>
      <c r="C137" s="87" t="str">
        <f t="shared" si="2"/>
        <v/>
      </c>
      <c r="D137" s="87" t="str">
        <f t="array" ref="D137">IF(F137="","",INDEX(B!$I$2:$I$112,MATCH(F137,B!$K$2:$K$112,0)))</f>
        <v/>
      </c>
      <c r="E137" s="87" t="str">
        <f t="array" ref="E137">IF(F137="","",INDEX(B!$J$2:$J$112,MATCH(F137,B!$K$2:$K$112,0)))</f>
        <v/>
      </c>
      <c r="F137" s="87"/>
      <c r="G137" s="87"/>
      <c r="H137" s="88"/>
      <c r="I137" s="87"/>
      <c r="J137" s="87"/>
      <c r="K137" s="87"/>
      <c r="L137" s="87"/>
      <c r="M137" s="87"/>
      <c r="N137" s="87"/>
      <c r="O137" s="87"/>
      <c r="P137" s="89"/>
      <c r="Q137" s="89"/>
      <c r="R137" s="89"/>
      <c r="S137" s="89"/>
      <c r="T137" s="89"/>
      <c r="U137" s="89"/>
      <c r="V137" s="89"/>
      <c r="W137" s="89"/>
      <c r="X137" s="89"/>
      <c r="Y137" s="80">
        <f t="shared" si="3"/>
        <v>0</v>
      </c>
      <c r="Z137" s="80">
        <f t="shared" si="4"/>
        <v>0</v>
      </c>
      <c r="AA137" s="80">
        <f t="shared" si="5"/>
        <v>0</v>
      </c>
      <c r="AB137" s="80">
        <f t="shared" si="6"/>
        <v>0</v>
      </c>
      <c r="AC137" s="85">
        <f t="shared" si="7"/>
        <v>0</v>
      </c>
    </row>
    <row r="138" spans="1:29" ht="15.75" customHeight="1">
      <c r="A138" s="86" t="str">
        <f t="shared" si="8"/>
        <v/>
      </c>
      <c r="B138" s="87"/>
      <c r="C138" s="87" t="str">
        <f t="shared" si="2"/>
        <v/>
      </c>
      <c r="D138" s="87" t="str">
        <f t="array" ref="D138">IF(F138="","",INDEX(B!$I$2:$I$112,MATCH(F138,B!$K$2:$K$112,0)))</f>
        <v/>
      </c>
      <c r="E138" s="87" t="str">
        <f t="array" ref="E138">IF(F138="","",INDEX(B!$J$2:$J$112,MATCH(F138,B!$K$2:$K$112,0)))</f>
        <v/>
      </c>
      <c r="F138" s="87"/>
      <c r="G138" s="87"/>
      <c r="H138" s="88"/>
      <c r="I138" s="87"/>
      <c r="J138" s="87"/>
      <c r="K138" s="87"/>
      <c r="L138" s="87"/>
      <c r="M138" s="87"/>
      <c r="N138" s="87"/>
      <c r="O138" s="87"/>
      <c r="P138" s="89"/>
      <c r="Q138" s="89"/>
      <c r="R138" s="89"/>
      <c r="S138" s="89"/>
      <c r="T138" s="89"/>
      <c r="U138" s="89"/>
      <c r="V138" s="89"/>
      <c r="W138" s="89"/>
      <c r="X138" s="89"/>
      <c r="Y138" s="80">
        <f t="shared" si="3"/>
        <v>0</v>
      </c>
      <c r="Z138" s="80">
        <f t="shared" si="4"/>
        <v>0</v>
      </c>
      <c r="AA138" s="80">
        <f t="shared" si="5"/>
        <v>0</v>
      </c>
      <c r="AB138" s="80">
        <f t="shared" si="6"/>
        <v>0</v>
      </c>
      <c r="AC138" s="85">
        <f t="shared" si="7"/>
        <v>0</v>
      </c>
    </row>
    <row r="139" spans="1:29" ht="15.75" customHeight="1">
      <c r="A139" s="86" t="str">
        <f t="shared" si="8"/>
        <v/>
      </c>
      <c r="B139" s="87"/>
      <c r="C139" s="87" t="str">
        <f t="shared" si="2"/>
        <v/>
      </c>
      <c r="D139" s="87" t="str">
        <f t="array" ref="D139">IF(F139="","",INDEX(B!$I$2:$I$112,MATCH(F139,B!$K$2:$K$112,0)))</f>
        <v/>
      </c>
      <c r="E139" s="87" t="str">
        <f t="array" ref="E139">IF(F139="","",INDEX(B!$J$2:$J$112,MATCH(F139,B!$K$2:$K$112,0)))</f>
        <v/>
      </c>
      <c r="F139" s="87"/>
      <c r="G139" s="87"/>
      <c r="H139" s="88"/>
      <c r="I139" s="87"/>
      <c r="J139" s="87"/>
      <c r="K139" s="87"/>
      <c r="L139" s="87"/>
      <c r="M139" s="87"/>
      <c r="N139" s="87"/>
      <c r="O139" s="87"/>
      <c r="P139" s="89"/>
      <c r="Q139" s="89"/>
      <c r="R139" s="89"/>
      <c r="S139" s="89"/>
      <c r="T139" s="89"/>
      <c r="U139" s="89"/>
      <c r="V139" s="89"/>
      <c r="W139" s="89"/>
      <c r="X139" s="89"/>
      <c r="Y139" s="80">
        <f t="shared" si="3"/>
        <v>0</v>
      </c>
      <c r="Z139" s="80">
        <f t="shared" si="4"/>
        <v>0</v>
      </c>
      <c r="AA139" s="80">
        <f t="shared" si="5"/>
        <v>0</v>
      </c>
      <c r="AB139" s="80">
        <f t="shared" si="6"/>
        <v>0</v>
      </c>
      <c r="AC139" s="85">
        <f t="shared" si="7"/>
        <v>0</v>
      </c>
    </row>
    <row r="140" spans="1:29" ht="15.75" customHeight="1">
      <c r="A140" s="86" t="str">
        <f t="shared" si="8"/>
        <v/>
      </c>
      <c r="B140" s="87"/>
      <c r="C140" s="87" t="str">
        <f t="shared" si="2"/>
        <v/>
      </c>
      <c r="D140" s="87" t="str">
        <f t="array" ref="D140">IF(F140="","",INDEX(B!$I$2:$I$112,MATCH(F140,B!$K$2:$K$112,0)))</f>
        <v/>
      </c>
      <c r="E140" s="87" t="str">
        <f t="array" ref="E140">IF(F140="","",INDEX(B!$J$2:$J$112,MATCH(F140,B!$K$2:$K$112,0)))</f>
        <v/>
      </c>
      <c r="F140" s="87"/>
      <c r="G140" s="87"/>
      <c r="H140" s="88"/>
      <c r="I140" s="87"/>
      <c r="J140" s="87"/>
      <c r="K140" s="87"/>
      <c r="L140" s="87"/>
      <c r="M140" s="87"/>
      <c r="N140" s="87"/>
      <c r="O140" s="87"/>
      <c r="P140" s="89"/>
      <c r="Q140" s="89"/>
      <c r="R140" s="89"/>
      <c r="S140" s="89"/>
      <c r="T140" s="89"/>
      <c r="U140" s="89"/>
      <c r="V140" s="89"/>
      <c r="W140" s="89"/>
      <c r="X140" s="89"/>
      <c r="Y140" s="80">
        <f t="shared" si="3"/>
        <v>0</v>
      </c>
      <c r="Z140" s="80">
        <f t="shared" si="4"/>
        <v>0</v>
      </c>
      <c r="AA140" s="80">
        <f t="shared" si="5"/>
        <v>0</v>
      </c>
      <c r="AB140" s="80">
        <f t="shared" si="6"/>
        <v>0</v>
      </c>
      <c r="AC140" s="85">
        <f t="shared" si="7"/>
        <v>0</v>
      </c>
    </row>
    <row r="141" spans="1:29" ht="15.75" customHeight="1">
      <c r="A141" s="86" t="str">
        <f t="shared" si="8"/>
        <v/>
      </c>
      <c r="B141" s="87"/>
      <c r="C141" s="87" t="str">
        <f t="shared" si="2"/>
        <v/>
      </c>
      <c r="D141" s="87" t="str">
        <f t="array" ref="D141">IF(F141="","",INDEX(B!$I$2:$I$112,MATCH(F141,B!$K$2:$K$112,0)))</f>
        <v/>
      </c>
      <c r="E141" s="87" t="str">
        <f t="array" ref="E141">IF(F141="","",INDEX(B!$J$2:$J$112,MATCH(F141,B!$K$2:$K$112,0)))</f>
        <v/>
      </c>
      <c r="F141" s="87"/>
      <c r="G141" s="87"/>
      <c r="H141" s="88"/>
      <c r="I141" s="87"/>
      <c r="J141" s="87"/>
      <c r="K141" s="87"/>
      <c r="L141" s="87"/>
      <c r="M141" s="87"/>
      <c r="N141" s="87"/>
      <c r="O141" s="87"/>
      <c r="P141" s="89"/>
      <c r="Q141" s="89"/>
      <c r="R141" s="89"/>
      <c r="S141" s="89"/>
      <c r="T141" s="89"/>
      <c r="U141" s="89"/>
      <c r="V141" s="89"/>
      <c r="W141" s="89"/>
      <c r="X141" s="89"/>
      <c r="Y141" s="80">
        <f t="shared" si="3"/>
        <v>0</v>
      </c>
      <c r="Z141" s="80">
        <f t="shared" si="4"/>
        <v>0</v>
      </c>
      <c r="AA141" s="80">
        <f t="shared" si="5"/>
        <v>0</v>
      </c>
      <c r="AB141" s="80">
        <f t="shared" si="6"/>
        <v>0</v>
      </c>
      <c r="AC141" s="85">
        <f t="shared" si="7"/>
        <v>0</v>
      </c>
    </row>
    <row r="142" spans="1:29" ht="15.75" customHeight="1">
      <c r="A142" s="86" t="str">
        <f t="shared" si="8"/>
        <v/>
      </c>
      <c r="B142" s="87"/>
      <c r="C142" s="87" t="str">
        <f t="shared" si="2"/>
        <v/>
      </c>
      <c r="D142" s="87" t="str">
        <f t="array" ref="D142">IF(F142="","",INDEX(B!$I$2:$I$112,MATCH(F142,B!$K$2:$K$112,0)))</f>
        <v/>
      </c>
      <c r="E142" s="87" t="str">
        <f t="array" ref="E142">IF(F142="","",INDEX(B!$J$2:$J$112,MATCH(F142,B!$K$2:$K$112,0)))</f>
        <v/>
      </c>
      <c r="F142" s="87"/>
      <c r="G142" s="87"/>
      <c r="H142" s="88"/>
      <c r="I142" s="87"/>
      <c r="J142" s="87"/>
      <c r="K142" s="87"/>
      <c r="L142" s="87"/>
      <c r="M142" s="87"/>
      <c r="N142" s="87"/>
      <c r="O142" s="87"/>
      <c r="P142" s="89"/>
      <c r="Q142" s="89"/>
      <c r="R142" s="89"/>
      <c r="S142" s="89"/>
      <c r="T142" s="89"/>
      <c r="U142" s="89"/>
      <c r="V142" s="89"/>
      <c r="W142" s="89"/>
      <c r="X142" s="89"/>
      <c r="Y142" s="80">
        <f t="shared" si="3"/>
        <v>0</v>
      </c>
      <c r="Z142" s="80">
        <f t="shared" si="4"/>
        <v>0</v>
      </c>
      <c r="AA142" s="80">
        <f t="shared" si="5"/>
        <v>0</v>
      </c>
      <c r="AB142" s="80">
        <f t="shared" si="6"/>
        <v>0</v>
      </c>
      <c r="AC142" s="85">
        <f t="shared" si="7"/>
        <v>0</v>
      </c>
    </row>
    <row r="143" spans="1:29" ht="15.75" customHeight="1">
      <c r="A143" s="86" t="str">
        <f t="shared" si="8"/>
        <v/>
      </c>
      <c r="B143" s="87"/>
      <c r="C143" s="87" t="str">
        <f t="shared" si="2"/>
        <v/>
      </c>
      <c r="D143" s="87" t="str">
        <f t="array" ref="D143">IF(F143="","",INDEX(B!$I$2:$I$112,MATCH(F143,B!$K$2:$K$112,0)))</f>
        <v/>
      </c>
      <c r="E143" s="87" t="str">
        <f t="array" ref="E143">IF(F143="","",INDEX(B!$J$2:$J$112,MATCH(F143,B!$K$2:$K$112,0)))</f>
        <v/>
      </c>
      <c r="F143" s="87"/>
      <c r="G143" s="87"/>
      <c r="H143" s="88"/>
      <c r="I143" s="87"/>
      <c r="J143" s="87"/>
      <c r="K143" s="87"/>
      <c r="L143" s="87"/>
      <c r="M143" s="87"/>
      <c r="N143" s="87"/>
      <c r="O143" s="87"/>
      <c r="P143" s="89"/>
      <c r="Q143" s="89"/>
      <c r="R143" s="89"/>
      <c r="S143" s="89"/>
      <c r="T143" s="89"/>
      <c r="U143" s="89"/>
      <c r="V143" s="89"/>
      <c r="W143" s="89"/>
      <c r="X143" s="89"/>
      <c r="Y143" s="80">
        <f t="shared" si="3"/>
        <v>0</v>
      </c>
      <c r="Z143" s="80">
        <f t="shared" si="4"/>
        <v>0</v>
      </c>
      <c r="AA143" s="80">
        <f t="shared" si="5"/>
        <v>0</v>
      </c>
      <c r="AB143" s="80">
        <f t="shared" si="6"/>
        <v>0</v>
      </c>
      <c r="AC143" s="85">
        <f t="shared" si="7"/>
        <v>0</v>
      </c>
    </row>
    <row r="144" spans="1:29" ht="15.75" customHeight="1">
      <c r="A144" s="86" t="str">
        <f t="shared" si="8"/>
        <v/>
      </c>
      <c r="B144" s="87"/>
      <c r="C144" s="87" t="str">
        <f t="shared" si="2"/>
        <v/>
      </c>
      <c r="D144" s="87" t="str">
        <f t="array" ref="D144">IF(F144="","",INDEX(B!$I$2:$I$112,MATCH(F144,B!$K$2:$K$112,0)))</f>
        <v/>
      </c>
      <c r="E144" s="87" t="str">
        <f t="array" ref="E144">IF(F144="","",INDEX(B!$J$2:$J$112,MATCH(F144,B!$K$2:$K$112,0)))</f>
        <v/>
      </c>
      <c r="F144" s="87"/>
      <c r="G144" s="87"/>
      <c r="H144" s="88"/>
      <c r="I144" s="87"/>
      <c r="J144" s="87"/>
      <c r="K144" s="87"/>
      <c r="L144" s="87"/>
      <c r="M144" s="87"/>
      <c r="N144" s="87"/>
      <c r="O144" s="87"/>
      <c r="P144" s="89"/>
      <c r="Q144" s="89"/>
      <c r="R144" s="89"/>
      <c r="S144" s="89"/>
      <c r="T144" s="89"/>
      <c r="U144" s="89"/>
      <c r="V144" s="89"/>
      <c r="W144" s="89"/>
      <c r="X144" s="89"/>
      <c r="Y144" s="80">
        <f t="shared" si="3"/>
        <v>0</v>
      </c>
      <c r="Z144" s="80">
        <f t="shared" si="4"/>
        <v>0</v>
      </c>
      <c r="AA144" s="80">
        <f t="shared" si="5"/>
        <v>0</v>
      </c>
      <c r="AB144" s="80">
        <f t="shared" si="6"/>
        <v>0</v>
      </c>
      <c r="AC144" s="85">
        <f t="shared" si="7"/>
        <v>0</v>
      </c>
    </row>
    <row r="145" spans="1:29" ht="15.75" customHeight="1">
      <c r="A145" s="86" t="str">
        <f t="shared" si="8"/>
        <v/>
      </c>
      <c r="B145" s="87"/>
      <c r="C145" s="87" t="str">
        <f t="shared" si="2"/>
        <v/>
      </c>
      <c r="D145" s="87" t="str">
        <f t="array" ref="D145">IF(F145="","",INDEX(B!$I$2:$I$112,MATCH(F145,B!$K$2:$K$112,0)))</f>
        <v/>
      </c>
      <c r="E145" s="87" t="str">
        <f t="array" ref="E145">IF(F145="","",INDEX(B!$J$2:$J$112,MATCH(F145,B!$K$2:$K$112,0)))</f>
        <v/>
      </c>
      <c r="F145" s="87"/>
      <c r="G145" s="87"/>
      <c r="H145" s="88"/>
      <c r="I145" s="87"/>
      <c r="J145" s="87"/>
      <c r="K145" s="87"/>
      <c r="L145" s="87"/>
      <c r="M145" s="87"/>
      <c r="N145" s="87"/>
      <c r="O145" s="87"/>
      <c r="P145" s="89"/>
      <c r="Q145" s="89"/>
      <c r="R145" s="89"/>
      <c r="S145" s="89"/>
      <c r="T145" s="89"/>
      <c r="U145" s="89"/>
      <c r="V145" s="89"/>
      <c r="W145" s="89"/>
      <c r="X145" s="89"/>
      <c r="Y145" s="80">
        <f t="shared" si="3"/>
        <v>0</v>
      </c>
      <c r="Z145" s="80">
        <f t="shared" si="4"/>
        <v>0</v>
      </c>
      <c r="AA145" s="80">
        <f t="shared" si="5"/>
        <v>0</v>
      </c>
      <c r="AB145" s="80">
        <f t="shared" si="6"/>
        <v>0</v>
      </c>
      <c r="AC145" s="85">
        <f t="shared" si="7"/>
        <v>0</v>
      </c>
    </row>
    <row r="146" spans="1:29" ht="15.75" customHeight="1">
      <c r="A146" s="86" t="str">
        <f t="shared" si="8"/>
        <v/>
      </c>
      <c r="B146" s="87"/>
      <c r="C146" s="87" t="str">
        <f t="shared" si="2"/>
        <v/>
      </c>
      <c r="D146" s="87" t="str">
        <f t="array" ref="D146">IF(F146="","",INDEX(B!$I$2:$I$112,MATCH(F146,B!$K$2:$K$112,0)))</f>
        <v/>
      </c>
      <c r="E146" s="87" t="str">
        <f t="array" ref="E146">IF(F146="","",INDEX(B!$J$2:$J$112,MATCH(F146,B!$K$2:$K$112,0)))</f>
        <v/>
      </c>
      <c r="F146" s="87"/>
      <c r="G146" s="87"/>
      <c r="H146" s="88"/>
      <c r="I146" s="87"/>
      <c r="J146" s="87"/>
      <c r="K146" s="87"/>
      <c r="L146" s="87"/>
      <c r="M146" s="87"/>
      <c r="N146" s="87"/>
      <c r="O146" s="87"/>
      <c r="P146" s="89"/>
      <c r="Q146" s="89"/>
      <c r="R146" s="89"/>
      <c r="S146" s="89"/>
      <c r="T146" s="89"/>
      <c r="U146" s="89"/>
      <c r="V146" s="89"/>
      <c r="W146" s="89"/>
      <c r="X146" s="89"/>
      <c r="Y146" s="80">
        <f t="shared" si="3"/>
        <v>0</v>
      </c>
      <c r="Z146" s="80">
        <f t="shared" si="4"/>
        <v>0</v>
      </c>
      <c r="AA146" s="80">
        <f t="shared" si="5"/>
        <v>0</v>
      </c>
      <c r="AB146" s="80">
        <f t="shared" si="6"/>
        <v>0</v>
      </c>
      <c r="AC146" s="85">
        <f t="shared" si="7"/>
        <v>0</v>
      </c>
    </row>
    <row r="147" spans="1:29" ht="15.75" customHeight="1">
      <c r="A147" s="86" t="str">
        <f t="shared" si="8"/>
        <v/>
      </c>
      <c r="B147" s="87"/>
      <c r="C147" s="87" t="str">
        <f t="shared" si="2"/>
        <v/>
      </c>
      <c r="D147" s="87" t="str">
        <f t="array" ref="D147">IF(F147="","",INDEX(B!$I$2:$I$112,MATCH(F147,B!$K$2:$K$112,0)))</f>
        <v/>
      </c>
      <c r="E147" s="87" t="str">
        <f t="array" ref="E147">IF(F147="","",INDEX(B!$J$2:$J$112,MATCH(F147,B!$K$2:$K$112,0)))</f>
        <v/>
      </c>
      <c r="F147" s="87"/>
      <c r="G147" s="87"/>
      <c r="H147" s="88"/>
      <c r="I147" s="87"/>
      <c r="J147" s="87"/>
      <c r="K147" s="87"/>
      <c r="L147" s="87"/>
      <c r="M147" s="87"/>
      <c r="N147" s="87"/>
      <c r="O147" s="87"/>
      <c r="P147" s="89"/>
      <c r="Q147" s="89"/>
      <c r="R147" s="89"/>
      <c r="S147" s="89"/>
      <c r="T147" s="89"/>
      <c r="U147" s="89"/>
      <c r="V147" s="89"/>
      <c r="W147" s="89"/>
      <c r="X147" s="89"/>
      <c r="Y147" s="80">
        <f t="shared" si="3"/>
        <v>0</v>
      </c>
      <c r="Z147" s="80">
        <f t="shared" si="4"/>
        <v>0</v>
      </c>
      <c r="AA147" s="80">
        <f t="shared" si="5"/>
        <v>0</v>
      </c>
      <c r="AB147" s="80">
        <f t="shared" si="6"/>
        <v>0</v>
      </c>
      <c r="AC147" s="85">
        <f t="shared" si="7"/>
        <v>0</v>
      </c>
    </row>
    <row r="148" spans="1:29" ht="15.75" customHeight="1">
      <c r="A148" s="86" t="str">
        <f t="shared" si="8"/>
        <v/>
      </c>
      <c r="B148" s="87"/>
      <c r="C148" s="87" t="str">
        <f t="shared" si="2"/>
        <v/>
      </c>
      <c r="D148" s="87" t="str">
        <f t="array" ref="D148">IF(F148="","",INDEX(B!$I$2:$I$112,MATCH(F148,B!$K$2:$K$112,0)))</f>
        <v/>
      </c>
      <c r="E148" s="87" t="str">
        <f t="array" ref="E148">IF(F148="","",INDEX(B!$J$2:$J$112,MATCH(F148,B!$K$2:$K$112,0)))</f>
        <v/>
      </c>
      <c r="F148" s="87"/>
      <c r="G148" s="87"/>
      <c r="H148" s="88"/>
      <c r="I148" s="87"/>
      <c r="J148" s="87"/>
      <c r="K148" s="87"/>
      <c r="L148" s="87"/>
      <c r="M148" s="87"/>
      <c r="N148" s="87"/>
      <c r="O148" s="87"/>
      <c r="P148" s="89"/>
      <c r="Q148" s="89"/>
      <c r="R148" s="89"/>
      <c r="S148" s="89"/>
      <c r="T148" s="89"/>
      <c r="U148" s="89"/>
      <c r="V148" s="89"/>
      <c r="W148" s="89"/>
      <c r="X148" s="89"/>
      <c r="Y148" s="80">
        <f t="shared" si="3"/>
        <v>0</v>
      </c>
      <c r="Z148" s="80">
        <f t="shared" si="4"/>
        <v>0</v>
      </c>
      <c r="AA148" s="80">
        <f t="shared" si="5"/>
        <v>0</v>
      </c>
      <c r="AB148" s="80">
        <f t="shared" si="6"/>
        <v>0</v>
      </c>
      <c r="AC148" s="85">
        <f t="shared" si="7"/>
        <v>0</v>
      </c>
    </row>
    <row r="149" spans="1:29" ht="15.75" customHeight="1">
      <c r="A149" s="86" t="str">
        <f t="shared" si="8"/>
        <v/>
      </c>
      <c r="B149" s="87"/>
      <c r="C149" s="87" t="str">
        <f t="shared" si="2"/>
        <v/>
      </c>
      <c r="D149" s="87" t="str">
        <f t="array" ref="D149">IF(F149="","",INDEX(B!$I$2:$I$112,MATCH(F149,B!$K$2:$K$112,0)))</f>
        <v/>
      </c>
      <c r="E149" s="87" t="str">
        <f t="array" ref="E149">IF(F149="","",INDEX(B!$J$2:$J$112,MATCH(F149,B!$K$2:$K$112,0)))</f>
        <v/>
      </c>
      <c r="F149" s="87"/>
      <c r="G149" s="87"/>
      <c r="H149" s="88"/>
      <c r="I149" s="87"/>
      <c r="J149" s="87"/>
      <c r="K149" s="87"/>
      <c r="L149" s="87"/>
      <c r="M149" s="87"/>
      <c r="N149" s="87"/>
      <c r="O149" s="87"/>
      <c r="P149" s="89"/>
      <c r="Q149" s="89"/>
      <c r="R149" s="89"/>
      <c r="S149" s="89"/>
      <c r="T149" s="89"/>
      <c r="U149" s="89"/>
      <c r="V149" s="89"/>
      <c r="W149" s="89"/>
      <c r="X149" s="89"/>
      <c r="Y149" s="80">
        <f t="shared" si="3"/>
        <v>0</v>
      </c>
      <c r="Z149" s="80">
        <f t="shared" si="4"/>
        <v>0</v>
      </c>
      <c r="AA149" s="80">
        <f t="shared" si="5"/>
        <v>0</v>
      </c>
      <c r="AB149" s="80">
        <f t="shared" si="6"/>
        <v>0</v>
      </c>
      <c r="AC149" s="85">
        <f t="shared" si="7"/>
        <v>0</v>
      </c>
    </row>
    <row r="150" spans="1:29" ht="15.75" customHeight="1">
      <c r="A150" s="86" t="str">
        <f t="shared" si="8"/>
        <v/>
      </c>
      <c r="B150" s="87"/>
      <c r="C150" s="87" t="str">
        <f t="shared" si="2"/>
        <v/>
      </c>
      <c r="D150" s="87" t="str">
        <f t="array" ref="D150">IF(F150="","",INDEX(B!$I$2:$I$112,MATCH(F150,B!$K$2:$K$112,0)))</f>
        <v/>
      </c>
      <c r="E150" s="87" t="str">
        <f t="array" ref="E150">IF(F150="","",INDEX(B!$J$2:$J$112,MATCH(F150,B!$K$2:$K$112,0)))</f>
        <v/>
      </c>
      <c r="F150" s="87"/>
      <c r="G150" s="87"/>
      <c r="H150" s="88"/>
      <c r="I150" s="87"/>
      <c r="J150" s="87"/>
      <c r="K150" s="87"/>
      <c r="L150" s="87"/>
      <c r="M150" s="87"/>
      <c r="N150" s="87"/>
      <c r="O150" s="87"/>
      <c r="P150" s="89"/>
      <c r="Q150" s="89"/>
      <c r="R150" s="89"/>
      <c r="S150" s="89"/>
      <c r="T150" s="89"/>
      <c r="U150" s="89"/>
      <c r="V150" s="89"/>
      <c r="W150" s="89"/>
      <c r="X150" s="89"/>
      <c r="Y150" s="80">
        <f t="shared" si="3"/>
        <v>0</v>
      </c>
      <c r="Z150" s="80">
        <f t="shared" si="4"/>
        <v>0</v>
      </c>
      <c r="AA150" s="80">
        <f t="shared" si="5"/>
        <v>0</v>
      </c>
      <c r="AB150" s="80">
        <f t="shared" si="6"/>
        <v>0</v>
      </c>
      <c r="AC150" s="85">
        <f t="shared" si="7"/>
        <v>0</v>
      </c>
    </row>
    <row r="151" spans="1:29" ht="15.75" customHeight="1">
      <c r="A151" s="86" t="str">
        <f t="shared" si="8"/>
        <v/>
      </c>
      <c r="B151" s="87"/>
      <c r="C151" s="87" t="str">
        <f t="shared" si="2"/>
        <v/>
      </c>
      <c r="D151" s="87" t="str">
        <f t="array" ref="D151">IF(F151="","",INDEX(B!$I$2:$I$112,MATCH(F151,B!$K$2:$K$112,0)))</f>
        <v/>
      </c>
      <c r="E151" s="87" t="str">
        <f t="array" ref="E151">IF(F151="","",INDEX(B!$J$2:$J$112,MATCH(F151,B!$K$2:$K$112,0)))</f>
        <v/>
      </c>
      <c r="F151" s="87"/>
      <c r="G151" s="87"/>
      <c r="H151" s="88"/>
      <c r="I151" s="87"/>
      <c r="J151" s="87"/>
      <c r="K151" s="87"/>
      <c r="L151" s="87"/>
      <c r="M151" s="87"/>
      <c r="N151" s="87"/>
      <c r="O151" s="87"/>
      <c r="P151" s="89"/>
      <c r="Q151" s="89"/>
      <c r="R151" s="89"/>
      <c r="S151" s="89"/>
      <c r="T151" s="89"/>
      <c r="U151" s="89"/>
      <c r="V151" s="89"/>
      <c r="W151" s="89"/>
      <c r="X151" s="89"/>
      <c r="Y151" s="80">
        <f t="shared" si="3"/>
        <v>0</v>
      </c>
      <c r="Z151" s="80">
        <f t="shared" si="4"/>
        <v>0</v>
      </c>
      <c r="AA151" s="80">
        <f t="shared" si="5"/>
        <v>0</v>
      </c>
      <c r="AB151" s="80">
        <f t="shared" si="6"/>
        <v>0</v>
      </c>
      <c r="AC151" s="85">
        <f t="shared" si="7"/>
        <v>0</v>
      </c>
    </row>
    <row r="152" spans="1:29" ht="15.75" customHeight="1">
      <c r="A152" s="86" t="str">
        <f t="shared" si="8"/>
        <v/>
      </c>
      <c r="B152" s="87"/>
      <c r="C152" s="87" t="str">
        <f t="shared" si="2"/>
        <v/>
      </c>
      <c r="D152" s="87" t="str">
        <f t="array" ref="D152">IF(F152="","",INDEX(B!$I$2:$I$112,MATCH(F152,B!$K$2:$K$112,0)))</f>
        <v/>
      </c>
      <c r="E152" s="87" t="str">
        <f t="array" ref="E152">IF(F152="","",INDEX(B!$J$2:$J$112,MATCH(F152,B!$K$2:$K$112,0)))</f>
        <v/>
      </c>
      <c r="F152" s="87"/>
      <c r="G152" s="87"/>
      <c r="H152" s="88"/>
      <c r="I152" s="87"/>
      <c r="J152" s="87"/>
      <c r="K152" s="87"/>
      <c r="L152" s="87"/>
      <c r="M152" s="87"/>
      <c r="N152" s="87"/>
      <c r="O152" s="87"/>
      <c r="P152" s="89"/>
      <c r="Q152" s="89"/>
      <c r="R152" s="89"/>
      <c r="S152" s="89"/>
      <c r="T152" s="89"/>
      <c r="U152" s="89"/>
      <c r="V152" s="89"/>
      <c r="W152" s="89"/>
      <c r="X152" s="89"/>
      <c r="Y152" s="80">
        <f t="shared" si="3"/>
        <v>0</v>
      </c>
      <c r="Z152" s="80">
        <f t="shared" si="4"/>
        <v>0</v>
      </c>
      <c r="AA152" s="80">
        <f t="shared" si="5"/>
        <v>0</v>
      </c>
      <c r="AB152" s="80">
        <f t="shared" si="6"/>
        <v>0</v>
      </c>
      <c r="AC152" s="85">
        <f t="shared" si="7"/>
        <v>0</v>
      </c>
    </row>
    <row r="153" spans="1:29" ht="15.75" customHeight="1">
      <c r="A153" s="86" t="str">
        <f t="shared" si="8"/>
        <v/>
      </c>
      <c r="B153" s="87"/>
      <c r="C153" s="87" t="str">
        <f t="shared" si="2"/>
        <v/>
      </c>
      <c r="D153" s="87" t="str">
        <f t="array" ref="D153">IF(F153="","",INDEX(B!$I$2:$I$112,MATCH(F153,B!$K$2:$K$112,0)))</f>
        <v/>
      </c>
      <c r="E153" s="87" t="str">
        <f t="array" ref="E153">IF(F153="","",INDEX(B!$J$2:$J$112,MATCH(F153,B!$K$2:$K$112,0)))</f>
        <v/>
      </c>
      <c r="F153" s="87"/>
      <c r="G153" s="87"/>
      <c r="H153" s="88"/>
      <c r="I153" s="87"/>
      <c r="J153" s="87"/>
      <c r="K153" s="87"/>
      <c r="L153" s="87"/>
      <c r="M153" s="87"/>
      <c r="N153" s="87"/>
      <c r="O153" s="87"/>
      <c r="P153" s="89"/>
      <c r="Q153" s="89"/>
      <c r="R153" s="89"/>
      <c r="S153" s="89"/>
      <c r="T153" s="89"/>
      <c r="U153" s="89"/>
      <c r="V153" s="89"/>
      <c r="W153" s="89"/>
      <c r="X153" s="89"/>
      <c r="Y153" s="80">
        <f t="shared" si="3"/>
        <v>0</v>
      </c>
      <c r="Z153" s="80">
        <f t="shared" si="4"/>
        <v>0</v>
      </c>
      <c r="AA153" s="80">
        <f t="shared" si="5"/>
        <v>0</v>
      </c>
      <c r="AB153" s="80">
        <f t="shared" si="6"/>
        <v>0</v>
      </c>
      <c r="AC153" s="85">
        <f t="shared" si="7"/>
        <v>0</v>
      </c>
    </row>
    <row r="154" spans="1:29" ht="15.75" customHeight="1">
      <c r="A154" s="86" t="str">
        <f t="shared" si="8"/>
        <v/>
      </c>
      <c r="B154" s="87"/>
      <c r="C154" s="87" t="str">
        <f t="shared" si="2"/>
        <v/>
      </c>
      <c r="D154" s="87" t="str">
        <f t="array" ref="D154">IF(F154="","",INDEX(B!$I$2:$I$112,MATCH(F154,B!$K$2:$K$112,0)))</f>
        <v/>
      </c>
      <c r="E154" s="87" t="str">
        <f t="array" ref="E154">IF(F154="","",INDEX(B!$J$2:$J$112,MATCH(F154,B!$K$2:$K$112,0)))</f>
        <v/>
      </c>
      <c r="F154" s="87"/>
      <c r="G154" s="87"/>
      <c r="H154" s="88"/>
      <c r="I154" s="87"/>
      <c r="J154" s="87"/>
      <c r="K154" s="87"/>
      <c r="L154" s="87"/>
      <c r="M154" s="87"/>
      <c r="N154" s="87"/>
      <c r="O154" s="87"/>
      <c r="P154" s="89"/>
      <c r="Q154" s="89"/>
      <c r="R154" s="89"/>
      <c r="S154" s="89"/>
      <c r="T154" s="89"/>
      <c r="U154" s="89"/>
      <c r="V154" s="89"/>
      <c r="W154" s="89"/>
      <c r="X154" s="89"/>
      <c r="Y154" s="80">
        <f t="shared" si="3"/>
        <v>0</v>
      </c>
      <c r="Z154" s="80">
        <f t="shared" si="4"/>
        <v>0</v>
      </c>
      <c r="AA154" s="80">
        <f t="shared" si="5"/>
        <v>0</v>
      </c>
      <c r="AB154" s="80">
        <f t="shared" si="6"/>
        <v>0</v>
      </c>
      <c r="AC154" s="85">
        <f t="shared" si="7"/>
        <v>0</v>
      </c>
    </row>
    <row r="155" spans="1:29" ht="15.75" customHeight="1">
      <c r="A155" s="86" t="str">
        <f t="shared" si="8"/>
        <v/>
      </c>
      <c r="B155" s="87"/>
      <c r="C155" s="87" t="str">
        <f t="shared" si="2"/>
        <v/>
      </c>
      <c r="D155" s="87" t="str">
        <f t="array" ref="D155">IF(F155="","",INDEX(B!$I$2:$I$112,MATCH(F155,B!$K$2:$K$112,0)))</f>
        <v/>
      </c>
      <c r="E155" s="87" t="str">
        <f t="array" ref="E155">IF(F155="","",INDEX(B!$J$2:$J$112,MATCH(F155,B!$K$2:$K$112,0)))</f>
        <v/>
      </c>
      <c r="F155" s="87"/>
      <c r="G155" s="87"/>
      <c r="H155" s="88"/>
      <c r="I155" s="87"/>
      <c r="J155" s="87"/>
      <c r="K155" s="87"/>
      <c r="L155" s="87"/>
      <c r="M155" s="87"/>
      <c r="N155" s="87"/>
      <c r="O155" s="87"/>
      <c r="P155" s="89"/>
      <c r="Q155" s="89"/>
      <c r="R155" s="89"/>
      <c r="S155" s="89"/>
      <c r="T155" s="89"/>
      <c r="U155" s="89"/>
      <c r="V155" s="89"/>
      <c r="W155" s="89"/>
      <c r="X155" s="89"/>
      <c r="Y155" s="80">
        <f t="shared" si="3"/>
        <v>0</v>
      </c>
      <c r="Z155" s="80">
        <f t="shared" si="4"/>
        <v>0</v>
      </c>
      <c r="AA155" s="80">
        <f t="shared" si="5"/>
        <v>0</v>
      </c>
      <c r="AB155" s="80">
        <f t="shared" si="6"/>
        <v>0</v>
      </c>
      <c r="AC155" s="85">
        <f t="shared" si="7"/>
        <v>0</v>
      </c>
    </row>
    <row r="156" spans="1:29" ht="15.75" customHeight="1">
      <c r="A156" s="86" t="str">
        <f t="shared" si="8"/>
        <v/>
      </c>
      <c r="B156" s="87"/>
      <c r="C156" s="87" t="str">
        <f t="shared" si="2"/>
        <v/>
      </c>
      <c r="D156" s="87" t="str">
        <f t="array" ref="D156">IF(F156="","",INDEX(B!$I$2:$I$112,MATCH(F156,B!$K$2:$K$112,0)))</f>
        <v/>
      </c>
      <c r="E156" s="87" t="str">
        <f t="array" ref="E156">IF(F156="","",INDEX(B!$J$2:$J$112,MATCH(F156,B!$K$2:$K$112,0)))</f>
        <v/>
      </c>
      <c r="F156" s="87"/>
      <c r="G156" s="87"/>
      <c r="H156" s="88"/>
      <c r="I156" s="87"/>
      <c r="J156" s="87"/>
      <c r="K156" s="87"/>
      <c r="L156" s="87"/>
      <c r="M156" s="87"/>
      <c r="N156" s="87"/>
      <c r="O156" s="87"/>
      <c r="P156" s="89"/>
      <c r="Q156" s="89"/>
      <c r="R156" s="89"/>
      <c r="S156" s="89"/>
      <c r="T156" s="89"/>
      <c r="U156" s="89"/>
      <c r="V156" s="89"/>
      <c r="W156" s="89"/>
      <c r="X156" s="89"/>
      <c r="Y156" s="80">
        <f t="shared" si="3"/>
        <v>0</v>
      </c>
      <c r="Z156" s="80">
        <f t="shared" si="4"/>
        <v>0</v>
      </c>
      <c r="AA156" s="80">
        <f t="shared" si="5"/>
        <v>0</v>
      </c>
      <c r="AB156" s="80">
        <f t="shared" si="6"/>
        <v>0</v>
      </c>
      <c r="AC156" s="85">
        <f t="shared" si="7"/>
        <v>0</v>
      </c>
    </row>
    <row r="157" spans="1:29" ht="15.75" customHeight="1">
      <c r="A157" s="86" t="str">
        <f t="shared" si="8"/>
        <v/>
      </c>
      <c r="B157" s="87"/>
      <c r="C157" s="87" t="str">
        <f t="shared" si="2"/>
        <v/>
      </c>
      <c r="D157" s="87" t="str">
        <f t="array" ref="D157">IF(F157="","",INDEX(B!$I$2:$I$112,MATCH(F157,B!$K$2:$K$112,0)))</f>
        <v/>
      </c>
      <c r="E157" s="87" t="str">
        <f t="array" ref="E157">IF(F157="","",INDEX(B!$J$2:$J$112,MATCH(F157,B!$K$2:$K$112,0)))</f>
        <v/>
      </c>
      <c r="F157" s="87"/>
      <c r="G157" s="87"/>
      <c r="H157" s="88"/>
      <c r="I157" s="87"/>
      <c r="J157" s="87"/>
      <c r="K157" s="87"/>
      <c r="L157" s="87"/>
      <c r="M157" s="87"/>
      <c r="N157" s="87"/>
      <c r="O157" s="87"/>
      <c r="P157" s="89"/>
      <c r="Q157" s="89"/>
      <c r="R157" s="89"/>
      <c r="S157" s="89"/>
      <c r="T157" s="89"/>
      <c r="U157" s="89"/>
      <c r="V157" s="89"/>
      <c r="W157" s="89"/>
      <c r="X157" s="89"/>
      <c r="Y157" s="80">
        <f t="shared" si="3"/>
        <v>0</v>
      </c>
      <c r="Z157" s="80">
        <f t="shared" si="4"/>
        <v>0</v>
      </c>
      <c r="AA157" s="80">
        <f t="shared" si="5"/>
        <v>0</v>
      </c>
      <c r="AB157" s="80">
        <f t="shared" si="6"/>
        <v>0</v>
      </c>
      <c r="AC157" s="85">
        <f t="shared" si="7"/>
        <v>0</v>
      </c>
    </row>
    <row r="158" spans="1:29" ht="15.75" customHeight="1">
      <c r="A158" s="86" t="str">
        <f t="shared" si="8"/>
        <v/>
      </c>
      <c r="B158" s="87"/>
      <c r="C158" s="87" t="str">
        <f t="shared" si="2"/>
        <v/>
      </c>
      <c r="D158" s="87" t="str">
        <f t="array" ref="D158">IF(F158="","",INDEX(B!$I$2:$I$112,MATCH(F158,B!$K$2:$K$112,0)))</f>
        <v/>
      </c>
      <c r="E158" s="87" t="str">
        <f t="array" ref="E158">IF(F158="","",INDEX(B!$J$2:$J$112,MATCH(F158,B!$K$2:$K$112,0)))</f>
        <v/>
      </c>
      <c r="F158" s="87"/>
      <c r="G158" s="87"/>
      <c r="H158" s="88"/>
      <c r="I158" s="87"/>
      <c r="J158" s="87"/>
      <c r="K158" s="87"/>
      <c r="L158" s="87"/>
      <c r="M158" s="87"/>
      <c r="N158" s="87"/>
      <c r="O158" s="87"/>
      <c r="P158" s="89"/>
      <c r="Q158" s="89"/>
      <c r="R158" s="89"/>
      <c r="S158" s="89"/>
      <c r="T158" s="89"/>
      <c r="U158" s="89"/>
      <c r="V158" s="89"/>
      <c r="W158" s="89"/>
      <c r="X158" s="89"/>
      <c r="Y158" s="80">
        <f t="shared" si="3"/>
        <v>0</v>
      </c>
      <c r="Z158" s="80">
        <f t="shared" si="4"/>
        <v>0</v>
      </c>
      <c r="AA158" s="80">
        <f t="shared" si="5"/>
        <v>0</v>
      </c>
      <c r="AB158" s="80">
        <f t="shared" si="6"/>
        <v>0</v>
      </c>
      <c r="AC158" s="85">
        <f t="shared" si="7"/>
        <v>0</v>
      </c>
    </row>
    <row r="159" spans="1:29" ht="15.75" customHeight="1">
      <c r="A159" s="86" t="str">
        <f t="shared" si="8"/>
        <v/>
      </c>
      <c r="B159" s="87"/>
      <c r="C159" s="87" t="str">
        <f t="shared" si="2"/>
        <v/>
      </c>
      <c r="D159" s="87" t="str">
        <f t="array" ref="D159">IF(F159="","",INDEX(B!$I$2:$I$112,MATCH(F159,B!$K$2:$K$112,0)))</f>
        <v/>
      </c>
      <c r="E159" s="87" t="str">
        <f t="array" ref="E159">IF(F159="","",INDEX(B!$J$2:$J$112,MATCH(F159,B!$K$2:$K$112,0)))</f>
        <v/>
      </c>
      <c r="F159" s="87"/>
      <c r="G159" s="87"/>
      <c r="H159" s="88"/>
      <c r="I159" s="87"/>
      <c r="J159" s="87"/>
      <c r="K159" s="87"/>
      <c r="L159" s="87"/>
      <c r="M159" s="87"/>
      <c r="N159" s="87"/>
      <c r="O159" s="87"/>
      <c r="P159" s="89"/>
      <c r="Q159" s="89"/>
      <c r="R159" s="89"/>
      <c r="S159" s="89"/>
      <c r="T159" s="89"/>
      <c r="U159" s="89"/>
      <c r="V159" s="89"/>
      <c r="W159" s="89"/>
      <c r="X159" s="89"/>
      <c r="Y159" s="80">
        <f t="shared" si="3"/>
        <v>0</v>
      </c>
      <c r="Z159" s="80">
        <f t="shared" si="4"/>
        <v>0</v>
      </c>
      <c r="AA159" s="80">
        <f t="shared" si="5"/>
        <v>0</v>
      </c>
      <c r="AB159" s="80">
        <f t="shared" si="6"/>
        <v>0</v>
      </c>
      <c r="AC159" s="85">
        <f t="shared" si="7"/>
        <v>0</v>
      </c>
    </row>
    <row r="160" spans="1:29" ht="15.75" customHeight="1">
      <c r="A160" s="86" t="str">
        <f t="shared" si="8"/>
        <v/>
      </c>
      <c r="B160" s="87"/>
      <c r="C160" s="87" t="str">
        <f t="shared" si="2"/>
        <v/>
      </c>
      <c r="D160" s="87" t="str">
        <f t="array" ref="D160">IF(F160="","",INDEX(B!$I$2:$I$112,MATCH(F160,B!$K$2:$K$112,0)))</f>
        <v/>
      </c>
      <c r="E160" s="87" t="str">
        <f t="array" ref="E160">IF(F160="","",INDEX(B!$J$2:$J$112,MATCH(F160,B!$K$2:$K$112,0)))</f>
        <v/>
      </c>
      <c r="F160" s="87"/>
      <c r="G160" s="87"/>
      <c r="H160" s="88"/>
      <c r="I160" s="87"/>
      <c r="J160" s="87"/>
      <c r="K160" s="87"/>
      <c r="L160" s="87"/>
      <c r="M160" s="87"/>
      <c r="N160" s="87"/>
      <c r="O160" s="87"/>
      <c r="P160" s="89"/>
      <c r="Q160" s="89"/>
      <c r="R160" s="89"/>
      <c r="S160" s="89"/>
      <c r="T160" s="89"/>
      <c r="U160" s="89"/>
      <c r="V160" s="89"/>
      <c r="W160" s="89"/>
      <c r="X160" s="89"/>
      <c r="Y160" s="80">
        <f t="shared" si="3"/>
        <v>0</v>
      </c>
      <c r="Z160" s="80">
        <f t="shared" si="4"/>
        <v>0</v>
      </c>
      <c r="AA160" s="80">
        <f t="shared" si="5"/>
        <v>0</v>
      </c>
      <c r="AB160" s="80">
        <f t="shared" si="6"/>
        <v>0</v>
      </c>
      <c r="AC160" s="85">
        <f t="shared" si="7"/>
        <v>0</v>
      </c>
    </row>
    <row r="161" spans="1:29" ht="15.75" customHeight="1">
      <c r="A161" s="86" t="str">
        <f t="shared" si="8"/>
        <v/>
      </c>
      <c r="B161" s="87"/>
      <c r="C161" s="87" t="str">
        <f t="shared" si="2"/>
        <v/>
      </c>
      <c r="D161" s="87" t="str">
        <f t="array" ref="D161">IF(F161="","",INDEX(B!$I$2:$I$112,MATCH(F161,B!$K$2:$K$112,0)))</f>
        <v/>
      </c>
      <c r="E161" s="87" t="str">
        <f t="array" ref="E161">IF(F161="","",INDEX(B!$J$2:$J$112,MATCH(F161,B!$K$2:$K$112,0)))</f>
        <v/>
      </c>
      <c r="F161" s="87"/>
      <c r="G161" s="87"/>
      <c r="H161" s="88"/>
      <c r="I161" s="87"/>
      <c r="J161" s="87"/>
      <c r="K161" s="87"/>
      <c r="L161" s="87"/>
      <c r="M161" s="87"/>
      <c r="N161" s="87"/>
      <c r="O161" s="87"/>
      <c r="P161" s="89"/>
      <c r="Q161" s="89"/>
      <c r="R161" s="89"/>
      <c r="S161" s="89"/>
      <c r="T161" s="89"/>
      <c r="U161" s="89"/>
      <c r="V161" s="89"/>
      <c r="W161" s="89"/>
      <c r="X161" s="89"/>
      <c r="Y161" s="80">
        <f t="shared" si="3"/>
        <v>0</v>
      </c>
      <c r="Z161" s="80">
        <f t="shared" si="4"/>
        <v>0</v>
      </c>
      <c r="AA161" s="80">
        <f t="shared" si="5"/>
        <v>0</v>
      </c>
      <c r="AB161" s="80">
        <f t="shared" si="6"/>
        <v>0</v>
      </c>
      <c r="AC161" s="85">
        <f t="shared" si="7"/>
        <v>0</v>
      </c>
    </row>
    <row r="162" spans="1:29" ht="15.75" customHeight="1">
      <c r="A162" s="86" t="str">
        <f t="shared" si="8"/>
        <v/>
      </c>
      <c r="B162" s="87"/>
      <c r="C162" s="87" t="str">
        <f t="shared" si="2"/>
        <v/>
      </c>
      <c r="D162" s="87" t="str">
        <f t="array" ref="D162">IF(F162="","",INDEX(B!$I$2:$I$112,MATCH(F162,B!$K$2:$K$112,0)))</f>
        <v/>
      </c>
      <c r="E162" s="87" t="str">
        <f t="array" ref="E162">IF(F162="","",INDEX(B!$J$2:$J$112,MATCH(F162,B!$K$2:$K$112,0)))</f>
        <v/>
      </c>
      <c r="F162" s="87"/>
      <c r="G162" s="87"/>
      <c r="H162" s="88"/>
      <c r="I162" s="87"/>
      <c r="J162" s="87"/>
      <c r="K162" s="87"/>
      <c r="L162" s="87"/>
      <c r="M162" s="87"/>
      <c r="N162" s="87"/>
      <c r="O162" s="87"/>
      <c r="P162" s="89"/>
      <c r="Q162" s="89"/>
      <c r="R162" s="89"/>
      <c r="S162" s="89"/>
      <c r="T162" s="89"/>
      <c r="U162" s="89"/>
      <c r="V162" s="89"/>
      <c r="W162" s="89"/>
      <c r="X162" s="89"/>
      <c r="Y162" s="80">
        <f t="shared" si="3"/>
        <v>0</v>
      </c>
      <c r="Z162" s="80">
        <f t="shared" si="4"/>
        <v>0</v>
      </c>
      <c r="AA162" s="80">
        <f t="shared" si="5"/>
        <v>0</v>
      </c>
      <c r="AB162" s="80">
        <f t="shared" si="6"/>
        <v>0</v>
      </c>
      <c r="AC162" s="85">
        <f t="shared" si="7"/>
        <v>0</v>
      </c>
    </row>
    <row r="163" spans="1:29" ht="15.75" customHeight="1">
      <c r="A163" s="86" t="str">
        <f t="shared" si="8"/>
        <v/>
      </c>
      <c r="B163" s="87"/>
      <c r="C163" s="87" t="str">
        <f t="shared" si="2"/>
        <v/>
      </c>
      <c r="D163" s="87" t="str">
        <f t="array" ref="D163">IF(F163="","",INDEX(B!$I$2:$I$112,MATCH(F163,B!$K$2:$K$112,0)))</f>
        <v/>
      </c>
      <c r="E163" s="87" t="str">
        <f t="array" ref="E163">IF(F163="","",INDEX(B!$J$2:$J$112,MATCH(F163,B!$K$2:$K$112,0)))</f>
        <v/>
      </c>
      <c r="F163" s="87"/>
      <c r="G163" s="87"/>
      <c r="H163" s="88"/>
      <c r="I163" s="87"/>
      <c r="J163" s="87"/>
      <c r="K163" s="87"/>
      <c r="L163" s="87"/>
      <c r="M163" s="87"/>
      <c r="N163" s="87"/>
      <c r="O163" s="87"/>
      <c r="P163" s="89"/>
      <c r="Q163" s="89"/>
      <c r="R163" s="89"/>
      <c r="S163" s="89"/>
      <c r="T163" s="89"/>
      <c r="U163" s="89"/>
      <c r="V163" s="89"/>
      <c r="W163" s="89"/>
      <c r="X163" s="89"/>
      <c r="Y163" s="80">
        <f t="shared" si="3"/>
        <v>0</v>
      </c>
      <c r="Z163" s="80">
        <f t="shared" si="4"/>
        <v>0</v>
      </c>
      <c r="AA163" s="80">
        <f t="shared" si="5"/>
        <v>0</v>
      </c>
      <c r="AB163" s="80">
        <f t="shared" si="6"/>
        <v>0</v>
      </c>
      <c r="AC163" s="85">
        <f t="shared" si="7"/>
        <v>0</v>
      </c>
    </row>
    <row r="164" spans="1:29" ht="15.75" customHeight="1">
      <c r="A164" s="86" t="str">
        <f t="shared" si="8"/>
        <v/>
      </c>
      <c r="B164" s="87"/>
      <c r="C164" s="87" t="str">
        <f t="shared" si="2"/>
        <v/>
      </c>
      <c r="D164" s="87" t="str">
        <f t="array" ref="D164">IF(F164="","",INDEX(B!$I$2:$I$112,MATCH(F164,B!$K$2:$K$112,0)))</f>
        <v/>
      </c>
      <c r="E164" s="87" t="str">
        <f t="array" ref="E164">IF(F164="","",INDEX(B!$J$2:$J$112,MATCH(F164,B!$K$2:$K$112,0)))</f>
        <v/>
      </c>
      <c r="F164" s="87"/>
      <c r="G164" s="87"/>
      <c r="H164" s="88"/>
      <c r="I164" s="87"/>
      <c r="J164" s="87"/>
      <c r="K164" s="87"/>
      <c r="L164" s="87"/>
      <c r="M164" s="87"/>
      <c r="N164" s="87"/>
      <c r="O164" s="87"/>
      <c r="P164" s="89"/>
      <c r="Q164" s="89"/>
      <c r="R164" s="89"/>
      <c r="S164" s="89"/>
      <c r="T164" s="89"/>
      <c r="U164" s="89"/>
      <c r="V164" s="89"/>
      <c r="W164" s="89"/>
      <c r="X164" s="89"/>
      <c r="Y164" s="80">
        <f t="shared" si="3"/>
        <v>0</v>
      </c>
      <c r="Z164" s="80">
        <f t="shared" si="4"/>
        <v>0</v>
      </c>
      <c r="AA164" s="80">
        <f t="shared" si="5"/>
        <v>0</v>
      </c>
      <c r="AB164" s="80">
        <f t="shared" si="6"/>
        <v>0</v>
      </c>
      <c r="AC164" s="85">
        <f t="shared" si="7"/>
        <v>0</v>
      </c>
    </row>
    <row r="165" spans="1:29" ht="15.75" customHeight="1">
      <c r="A165" s="86" t="str">
        <f t="shared" si="8"/>
        <v/>
      </c>
      <c r="B165" s="87"/>
      <c r="C165" s="87" t="str">
        <f t="shared" si="2"/>
        <v/>
      </c>
      <c r="D165" s="87" t="str">
        <f t="array" ref="D165">IF(F165="","",INDEX(B!$I$2:$I$112,MATCH(F165,B!$K$2:$K$112,0)))</f>
        <v/>
      </c>
      <c r="E165" s="87" t="str">
        <f t="array" ref="E165">IF(F165="","",INDEX(B!$J$2:$J$112,MATCH(F165,B!$K$2:$K$112,0)))</f>
        <v/>
      </c>
      <c r="F165" s="87"/>
      <c r="G165" s="87"/>
      <c r="H165" s="88"/>
      <c r="I165" s="87"/>
      <c r="J165" s="87"/>
      <c r="K165" s="87"/>
      <c r="L165" s="87"/>
      <c r="M165" s="87"/>
      <c r="N165" s="87"/>
      <c r="O165" s="87"/>
      <c r="P165" s="89"/>
      <c r="Q165" s="89"/>
      <c r="R165" s="89"/>
      <c r="S165" s="89"/>
      <c r="T165" s="89"/>
      <c r="U165" s="89"/>
      <c r="V165" s="89"/>
      <c r="W165" s="89"/>
      <c r="X165" s="89"/>
      <c r="Y165" s="80">
        <f t="shared" si="3"/>
        <v>0</v>
      </c>
      <c r="Z165" s="80">
        <f t="shared" si="4"/>
        <v>0</v>
      </c>
      <c r="AA165" s="80">
        <f t="shared" si="5"/>
        <v>0</v>
      </c>
      <c r="AB165" s="80">
        <f t="shared" si="6"/>
        <v>0</v>
      </c>
      <c r="AC165" s="85">
        <f t="shared" si="7"/>
        <v>0</v>
      </c>
    </row>
    <row r="166" spans="1:29" ht="15.75" customHeight="1">
      <c r="A166" s="86" t="str">
        <f t="shared" si="8"/>
        <v/>
      </c>
      <c r="B166" s="87"/>
      <c r="C166" s="87" t="str">
        <f t="shared" si="2"/>
        <v/>
      </c>
      <c r="D166" s="87" t="str">
        <f t="array" ref="D166">IF(F166="","",INDEX(B!$I$2:$I$112,MATCH(F166,B!$K$2:$K$112,0)))</f>
        <v/>
      </c>
      <c r="E166" s="87" t="str">
        <f t="array" ref="E166">IF(F166="","",INDEX(B!$J$2:$J$112,MATCH(F166,B!$K$2:$K$112,0)))</f>
        <v/>
      </c>
      <c r="F166" s="87"/>
      <c r="G166" s="87"/>
      <c r="H166" s="88"/>
      <c r="I166" s="87"/>
      <c r="J166" s="87"/>
      <c r="K166" s="87"/>
      <c r="L166" s="87"/>
      <c r="M166" s="87"/>
      <c r="N166" s="87"/>
      <c r="O166" s="87"/>
      <c r="P166" s="89"/>
      <c r="Q166" s="89"/>
      <c r="R166" s="89"/>
      <c r="S166" s="89"/>
      <c r="T166" s="89"/>
      <c r="U166" s="89"/>
      <c r="V166" s="89"/>
      <c r="W166" s="89"/>
      <c r="X166" s="89"/>
      <c r="Y166" s="80">
        <f t="shared" si="3"/>
        <v>0</v>
      </c>
      <c r="Z166" s="80">
        <f t="shared" si="4"/>
        <v>0</v>
      </c>
      <c r="AA166" s="80">
        <f t="shared" si="5"/>
        <v>0</v>
      </c>
      <c r="AB166" s="80">
        <f t="shared" si="6"/>
        <v>0</v>
      </c>
      <c r="AC166" s="85">
        <f t="shared" si="7"/>
        <v>0</v>
      </c>
    </row>
    <row r="167" spans="1:29" ht="15.75" customHeight="1">
      <c r="A167" s="86" t="str">
        <f t="shared" si="8"/>
        <v/>
      </c>
      <c r="B167" s="87"/>
      <c r="C167" s="87" t="str">
        <f t="shared" si="2"/>
        <v/>
      </c>
      <c r="D167" s="87" t="str">
        <f t="array" ref="D167">IF(F167="","",INDEX(B!$I$2:$I$112,MATCH(F167,B!$K$2:$K$112,0)))</f>
        <v/>
      </c>
      <c r="E167" s="87" t="str">
        <f t="array" ref="E167">IF(F167="","",INDEX(B!$J$2:$J$112,MATCH(F167,B!$K$2:$K$112,0)))</f>
        <v/>
      </c>
      <c r="F167" s="87"/>
      <c r="G167" s="87"/>
      <c r="H167" s="88"/>
      <c r="I167" s="87"/>
      <c r="J167" s="87"/>
      <c r="K167" s="87"/>
      <c r="L167" s="87"/>
      <c r="M167" s="87"/>
      <c r="N167" s="87"/>
      <c r="O167" s="87"/>
      <c r="P167" s="89"/>
      <c r="Q167" s="89"/>
      <c r="R167" s="89"/>
      <c r="S167" s="89"/>
      <c r="T167" s="89"/>
      <c r="U167" s="89"/>
      <c r="V167" s="89"/>
      <c r="W167" s="89"/>
      <c r="X167" s="89"/>
      <c r="Y167" s="80">
        <f t="shared" si="3"/>
        <v>0</v>
      </c>
      <c r="Z167" s="80">
        <f t="shared" si="4"/>
        <v>0</v>
      </c>
      <c r="AA167" s="80">
        <f t="shared" si="5"/>
        <v>0</v>
      </c>
      <c r="AB167" s="80">
        <f t="shared" si="6"/>
        <v>0</v>
      </c>
      <c r="AC167" s="85">
        <f t="shared" si="7"/>
        <v>0</v>
      </c>
    </row>
    <row r="168" spans="1:29" ht="15.75" customHeight="1">
      <c r="A168" s="86" t="str">
        <f t="shared" si="8"/>
        <v/>
      </c>
      <c r="B168" s="87"/>
      <c r="C168" s="87" t="str">
        <f t="shared" si="2"/>
        <v/>
      </c>
      <c r="D168" s="87" t="str">
        <f t="array" ref="D168">IF(F168="","",INDEX(B!$I$2:$I$112,MATCH(F168,B!$K$2:$K$112,0)))</f>
        <v/>
      </c>
      <c r="E168" s="87" t="str">
        <f t="array" ref="E168">IF(F168="","",INDEX(B!$J$2:$J$112,MATCH(F168,B!$K$2:$K$112,0)))</f>
        <v/>
      </c>
      <c r="F168" s="87"/>
      <c r="G168" s="87"/>
      <c r="H168" s="88"/>
      <c r="I168" s="87"/>
      <c r="J168" s="87"/>
      <c r="K168" s="87"/>
      <c r="L168" s="87"/>
      <c r="M168" s="87"/>
      <c r="N168" s="87"/>
      <c r="O168" s="87"/>
      <c r="P168" s="89"/>
      <c r="Q168" s="89"/>
      <c r="R168" s="89"/>
      <c r="S168" s="89"/>
      <c r="T168" s="89"/>
      <c r="U168" s="89"/>
      <c r="V168" s="89"/>
      <c r="W168" s="89"/>
      <c r="X168" s="89"/>
      <c r="Y168" s="80">
        <f t="shared" si="3"/>
        <v>0</v>
      </c>
      <c r="Z168" s="80">
        <f t="shared" si="4"/>
        <v>0</v>
      </c>
      <c r="AA168" s="80">
        <f t="shared" si="5"/>
        <v>0</v>
      </c>
      <c r="AB168" s="80">
        <f t="shared" si="6"/>
        <v>0</v>
      </c>
      <c r="AC168" s="85">
        <f t="shared" si="7"/>
        <v>0</v>
      </c>
    </row>
    <row r="169" spans="1:29" ht="15.75" customHeight="1">
      <c r="A169" s="86" t="str">
        <f t="shared" si="8"/>
        <v/>
      </c>
      <c r="B169" s="87"/>
      <c r="C169" s="87" t="str">
        <f t="shared" si="2"/>
        <v/>
      </c>
      <c r="D169" s="87" t="str">
        <f t="array" ref="D169">IF(F169="","",INDEX(B!$I$2:$I$112,MATCH(F169,B!$K$2:$K$112,0)))</f>
        <v/>
      </c>
      <c r="E169" s="87" t="str">
        <f t="array" ref="E169">IF(F169="","",INDEX(B!$J$2:$J$112,MATCH(F169,B!$K$2:$K$112,0)))</f>
        <v/>
      </c>
      <c r="F169" s="87"/>
      <c r="G169" s="87"/>
      <c r="H169" s="88"/>
      <c r="I169" s="87"/>
      <c r="J169" s="87"/>
      <c r="K169" s="87"/>
      <c r="L169" s="87"/>
      <c r="M169" s="87"/>
      <c r="N169" s="87"/>
      <c r="O169" s="87"/>
      <c r="P169" s="89"/>
      <c r="Q169" s="89"/>
      <c r="R169" s="89"/>
      <c r="S169" s="89"/>
      <c r="T169" s="89"/>
      <c r="U169" s="89"/>
      <c r="V169" s="89"/>
      <c r="W169" s="89"/>
      <c r="X169" s="89"/>
      <c r="Y169" s="80">
        <f t="shared" si="3"/>
        <v>0</v>
      </c>
      <c r="Z169" s="80">
        <f t="shared" si="4"/>
        <v>0</v>
      </c>
      <c r="AA169" s="80">
        <f t="shared" si="5"/>
        <v>0</v>
      </c>
      <c r="AB169" s="80">
        <f t="shared" si="6"/>
        <v>0</v>
      </c>
      <c r="AC169" s="85">
        <f t="shared" si="7"/>
        <v>0</v>
      </c>
    </row>
    <row r="170" spans="1:29" ht="15.75" customHeight="1">
      <c r="A170" s="86" t="str">
        <f t="shared" si="8"/>
        <v/>
      </c>
      <c r="B170" s="87"/>
      <c r="C170" s="87" t="str">
        <f t="shared" si="2"/>
        <v/>
      </c>
      <c r="D170" s="87" t="str">
        <f t="array" ref="D170">IF(F170="","",INDEX(B!$I$2:$I$112,MATCH(F170,B!$K$2:$K$112,0)))</f>
        <v/>
      </c>
      <c r="E170" s="87" t="str">
        <f t="array" ref="E170">IF(F170="","",INDEX(B!$J$2:$J$112,MATCH(F170,B!$K$2:$K$112,0)))</f>
        <v/>
      </c>
      <c r="F170" s="87"/>
      <c r="G170" s="87"/>
      <c r="H170" s="88"/>
      <c r="I170" s="87"/>
      <c r="J170" s="87"/>
      <c r="K170" s="87"/>
      <c r="L170" s="87"/>
      <c r="M170" s="87"/>
      <c r="N170" s="87"/>
      <c r="O170" s="87"/>
      <c r="P170" s="89"/>
      <c r="Q170" s="89"/>
      <c r="R170" s="89"/>
      <c r="S170" s="89"/>
      <c r="T170" s="89"/>
      <c r="U170" s="89"/>
      <c r="V170" s="89"/>
      <c r="W170" s="89"/>
      <c r="X170" s="89"/>
      <c r="Y170" s="80">
        <f t="shared" si="3"/>
        <v>0</v>
      </c>
      <c r="Z170" s="80">
        <f t="shared" si="4"/>
        <v>0</v>
      </c>
      <c r="AA170" s="80">
        <f t="shared" si="5"/>
        <v>0</v>
      </c>
      <c r="AB170" s="80">
        <f t="shared" si="6"/>
        <v>0</v>
      </c>
      <c r="AC170" s="85">
        <f t="shared" si="7"/>
        <v>0</v>
      </c>
    </row>
    <row r="171" spans="1:29" ht="15.75" customHeight="1">
      <c r="A171" s="86" t="str">
        <f t="shared" si="8"/>
        <v/>
      </c>
      <c r="B171" s="87"/>
      <c r="C171" s="87" t="str">
        <f t="shared" si="2"/>
        <v/>
      </c>
      <c r="D171" s="87" t="str">
        <f t="array" ref="D171">IF(F171="","",INDEX(B!$I$2:$I$112,MATCH(F171,B!$K$2:$K$112,0)))</f>
        <v/>
      </c>
      <c r="E171" s="87" t="str">
        <f t="array" ref="E171">IF(F171="","",INDEX(B!$J$2:$J$112,MATCH(F171,B!$K$2:$K$112,0)))</f>
        <v/>
      </c>
      <c r="F171" s="87"/>
      <c r="G171" s="87"/>
      <c r="H171" s="88"/>
      <c r="I171" s="87"/>
      <c r="J171" s="87"/>
      <c r="K171" s="87"/>
      <c r="L171" s="87"/>
      <c r="M171" s="87"/>
      <c r="N171" s="87"/>
      <c r="O171" s="87"/>
      <c r="P171" s="89"/>
      <c r="Q171" s="89"/>
      <c r="R171" s="89"/>
      <c r="S171" s="89"/>
      <c r="T171" s="89"/>
      <c r="U171" s="89"/>
      <c r="V171" s="89"/>
      <c r="W171" s="89"/>
      <c r="X171" s="89"/>
      <c r="Y171" s="80">
        <f t="shared" si="3"/>
        <v>0</v>
      </c>
      <c r="Z171" s="80">
        <f t="shared" si="4"/>
        <v>0</v>
      </c>
      <c r="AA171" s="80">
        <f t="shared" si="5"/>
        <v>0</v>
      </c>
      <c r="AB171" s="80">
        <f t="shared" si="6"/>
        <v>0</v>
      </c>
      <c r="AC171" s="85">
        <f t="shared" si="7"/>
        <v>0</v>
      </c>
    </row>
    <row r="172" spans="1:29" ht="15.75" customHeight="1">
      <c r="A172" s="86" t="str">
        <f t="shared" si="8"/>
        <v/>
      </c>
      <c r="B172" s="87"/>
      <c r="C172" s="87" t="str">
        <f t="shared" si="2"/>
        <v/>
      </c>
      <c r="D172" s="87" t="str">
        <f t="array" ref="D172">IF(F172="","",INDEX(B!$I$2:$I$112,MATCH(F172,B!$K$2:$K$112,0)))</f>
        <v/>
      </c>
      <c r="E172" s="87" t="str">
        <f t="array" ref="E172">IF(F172="","",INDEX(B!$J$2:$J$112,MATCH(F172,B!$K$2:$K$112,0)))</f>
        <v/>
      </c>
      <c r="F172" s="87"/>
      <c r="G172" s="87"/>
      <c r="H172" s="88"/>
      <c r="I172" s="87"/>
      <c r="J172" s="87"/>
      <c r="K172" s="87"/>
      <c r="L172" s="87"/>
      <c r="M172" s="87"/>
      <c r="N172" s="87"/>
      <c r="O172" s="87"/>
      <c r="P172" s="89"/>
      <c r="Q172" s="89"/>
      <c r="R172" s="89"/>
      <c r="S172" s="89"/>
      <c r="T172" s="89"/>
      <c r="U172" s="89"/>
      <c r="V172" s="89"/>
      <c r="W172" s="89"/>
      <c r="X172" s="89"/>
      <c r="Y172" s="80">
        <f t="shared" si="3"/>
        <v>0</v>
      </c>
      <c r="Z172" s="80">
        <f t="shared" si="4"/>
        <v>0</v>
      </c>
      <c r="AA172" s="80">
        <f t="shared" si="5"/>
        <v>0</v>
      </c>
      <c r="AB172" s="80">
        <f t="shared" si="6"/>
        <v>0</v>
      </c>
      <c r="AC172" s="85">
        <f t="shared" si="7"/>
        <v>0</v>
      </c>
    </row>
    <row r="173" spans="1:29" ht="15.75" customHeight="1">
      <c r="A173" s="86" t="str">
        <f t="shared" si="8"/>
        <v/>
      </c>
      <c r="B173" s="87"/>
      <c r="C173" s="87" t="str">
        <f t="shared" si="2"/>
        <v/>
      </c>
      <c r="D173" s="87" t="str">
        <f t="array" ref="D173">IF(F173="","",INDEX(B!$I$2:$I$112,MATCH(F173,B!$K$2:$K$112,0)))</f>
        <v/>
      </c>
      <c r="E173" s="87" t="str">
        <f t="array" ref="E173">IF(F173="","",INDEX(B!$J$2:$J$112,MATCH(F173,B!$K$2:$K$112,0)))</f>
        <v/>
      </c>
      <c r="F173" s="87"/>
      <c r="G173" s="87"/>
      <c r="H173" s="88"/>
      <c r="I173" s="87"/>
      <c r="J173" s="87"/>
      <c r="K173" s="87"/>
      <c r="L173" s="87"/>
      <c r="M173" s="87"/>
      <c r="N173" s="87"/>
      <c r="O173" s="87"/>
      <c r="P173" s="89"/>
      <c r="Q173" s="89"/>
      <c r="R173" s="89"/>
      <c r="S173" s="89"/>
      <c r="T173" s="89"/>
      <c r="U173" s="89"/>
      <c r="V173" s="89"/>
      <c r="W173" s="89"/>
      <c r="X173" s="89"/>
      <c r="Y173" s="80">
        <f t="shared" si="3"/>
        <v>0</v>
      </c>
      <c r="Z173" s="80">
        <f t="shared" si="4"/>
        <v>0</v>
      </c>
      <c r="AA173" s="80">
        <f t="shared" si="5"/>
        <v>0</v>
      </c>
      <c r="AB173" s="80">
        <f t="shared" si="6"/>
        <v>0</v>
      </c>
      <c r="AC173" s="85">
        <f t="shared" si="7"/>
        <v>0</v>
      </c>
    </row>
    <row r="174" spans="1:29" ht="15.75" customHeight="1">
      <c r="A174" s="86" t="str">
        <f t="shared" si="8"/>
        <v/>
      </c>
      <c r="B174" s="87"/>
      <c r="C174" s="87" t="str">
        <f t="shared" si="2"/>
        <v/>
      </c>
      <c r="D174" s="87" t="str">
        <f t="array" ref="D174">IF(F174="","",INDEX(B!$I$2:$I$112,MATCH(F174,B!$K$2:$K$112,0)))</f>
        <v/>
      </c>
      <c r="E174" s="87" t="str">
        <f t="array" ref="E174">IF(F174="","",INDEX(B!$J$2:$J$112,MATCH(F174,B!$K$2:$K$112,0)))</f>
        <v/>
      </c>
      <c r="F174" s="87"/>
      <c r="G174" s="87"/>
      <c r="H174" s="88"/>
      <c r="I174" s="87"/>
      <c r="J174" s="87"/>
      <c r="K174" s="87"/>
      <c r="L174" s="87"/>
      <c r="M174" s="87"/>
      <c r="N174" s="87"/>
      <c r="O174" s="87"/>
      <c r="P174" s="89"/>
      <c r="Q174" s="89"/>
      <c r="R174" s="89"/>
      <c r="S174" s="89"/>
      <c r="T174" s="89"/>
      <c r="U174" s="89"/>
      <c r="V174" s="89"/>
      <c r="W174" s="89"/>
      <c r="X174" s="89"/>
      <c r="Y174" s="80">
        <f t="shared" si="3"/>
        <v>0</v>
      </c>
      <c r="Z174" s="80">
        <f t="shared" si="4"/>
        <v>0</v>
      </c>
      <c r="AA174" s="80">
        <f t="shared" si="5"/>
        <v>0</v>
      </c>
      <c r="AB174" s="80">
        <f t="shared" si="6"/>
        <v>0</v>
      </c>
      <c r="AC174" s="85">
        <f t="shared" si="7"/>
        <v>0</v>
      </c>
    </row>
    <row r="175" spans="1:29" ht="15.75" customHeight="1">
      <c r="A175" s="86" t="str">
        <f t="shared" si="8"/>
        <v/>
      </c>
      <c r="B175" s="87"/>
      <c r="C175" s="87" t="str">
        <f t="shared" si="2"/>
        <v/>
      </c>
      <c r="D175" s="87" t="str">
        <f t="array" ref="D175">IF(F175="","",INDEX(B!$I$2:$I$112,MATCH(F175,B!$K$2:$K$112,0)))</f>
        <v/>
      </c>
      <c r="E175" s="87" t="str">
        <f t="array" ref="E175">IF(F175="","",INDEX(B!$J$2:$J$112,MATCH(F175,B!$K$2:$K$112,0)))</f>
        <v/>
      </c>
      <c r="F175" s="87"/>
      <c r="G175" s="87"/>
      <c r="H175" s="88"/>
      <c r="I175" s="87"/>
      <c r="J175" s="87"/>
      <c r="K175" s="87"/>
      <c r="L175" s="87"/>
      <c r="M175" s="87"/>
      <c r="N175" s="87"/>
      <c r="O175" s="87"/>
      <c r="P175" s="89"/>
      <c r="Q175" s="89"/>
      <c r="R175" s="89"/>
      <c r="S175" s="89"/>
      <c r="T175" s="89"/>
      <c r="U175" s="89"/>
      <c r="V175" s="89"/>
      <c r="W175" s="89"/>
      <c r="X175" s="89"/>
      <c r="Y175" s="80">
        <f t="shared" si="3"/>
        <v>0</v>
      </c>
      <c r="Z175" s="80">
        <f t="shared" si="4"/>
        <v>0</v>
      </c>
      <c r="AA175" s="80">
        <f t="shared" si="5"/>
        <v>0</v>
      </c>
      <c r="AB175" s="80">
        <f t="shared" si="6"/>
        <v>0</v>
      </c>
      <c r="AC175" s="85">
        <f t="shared" si="7"/>
        <v>0</v>
      </c>
    </row>
    <row r="176" spans="1:29" ht="15.75" customHeight="1">
      <c r="A176" s="86" t="str">
        <f t="shared" si="8"/>
        <v/>
      </c>
      <c r="B176" s="87"/>
      <c r="C176" s="87" t="str">
        <f t="shared" si="2"/>
        <v/>
      </c>
      <c r="D176" s="87" t="str">
        <f t="array" ref="D176">IF(F176="","",INDEX(B!$I$2:$I$112,MATCH(F176,B!$K$2:$K$112,0)))</f>
        <v/>
      </c>
      <c r="E176" s="87" t="str">
        <f t="array" ref="E176">IF(F176="","",INDEX(B!$J$2:$J$112,MATCH(F176,B!$K$2:$K$112,0)))</f>
        <v/>
      </c>
      <c r="F176" s="87"/>
      <c r="G176" s="87"/>
      <c r="H176" s="88"/>
      <c r="I176" s="87"/>
      <c r="J176" s="87"/>
      <c r="K176" s="87"/>
      <c r="L176" s="87"/>
      <c r="M176" s="87"/>
      <c r="N176" s="87"/>
      <c r="O176" s="87"/>
      <c r="P176" s="89"/>
      <c r="Q176" s="89"/>
      <c r="R176" s="89"/>
      <c r="S176" s="89"/>
      <c r="T176" s="89"/>
      <c r="U176" s="89"/>
      <c r="V176" s="89"/>
      <c r="W176" s="89"/>
      <c r="X176" s="89"/>
      <c r="Y176" s="80">
        <f t="shared" si="3"/>
        <v>0</v>
      </c>
      <c r="Z176" s="80">
        <f t="shared" si="4"/>
        <v>0</v>
      </c>
      <c r="AA176" s="80">
        <f t="shared" si="5"/>
        <v>0</v>
      </c>
      <c r="AB176" s="80">
        <f t="shared" si="6"/>
        <v>0</v>
      </c>
      <c r="AC176" s="85">
        <f t="shared" si="7"/>
        <v>0</v>
      </c>
    </row>
    <row r="177" spans="1:29" ht="15.75" customHeight="1">
      <c r="A177" s="86" t="str">
        <f t="shared" si="8"/>
        <v/>
      </c>
      <c r="B177" s="87"/>
      <c r="C177" s="87" t="str">
        <f t="shared" si="2"/>
        <v/>
      </c>
      <c r="D177" s="87" t="str">
        <f t="array" ref="D177">IF(F177="","",INDEX(B!$I$2:$I$112,MATCH(F177,B!$K$2:$K$112,0)))</f>
        <v/>
      </c>
      <c r="E177" s="87" t="str">
        <f t="array" ref="E177">IF(F177="","",INDEX(B!$J$2:$J$112,MATCH(F177,B!$K$2:$K$112,0)))</f>
        <v/>
      </c>
      <c r="F177" s="87"/>
      <c r="G177" s="87"/>
      <c r="H177" s="88"/>
      <c r="I177" s="87"/>
      <c r="J177" s="87"/>
      <c r="K177" s="87"/>
      <c r="L177" s="87"/>
      <c r="M177" s="87"/>
      <c r="N177" s="87"/>
      <c r="O177" s="87"/>
      <c r="P177" s="89"/>
      <c r="Q177" s="89"/>
      <c r="R177" s="89"/>
      <c r="S177" s="89"/>
      <c r="T177" s="89"/>
      <c r="U177" s="89"/>
      <c r="V177" s="89"/>
      <c r="W177" s="89"/>
      <c r="X177" s="89"/>
      <c r="Y177" s="80">
        <f t="shared" si="3"/>
        <v>0</v>
      </c>
      <c r="Z177" s="80">
        <f t="shared" si="4"/>
        <v>0</v>
      </c>
      <c r="AA177" s="80">
        <f t="shared" si="5"/>
        <v>0</v>
      </c>
      <c r="AB177" s="80">
        <f t="shared" si="6"/>
        <v>0</v>
      </c>
      <c r="AC177" s="85">
        <f t="shared" si="7"/>
        <v>0</v>
      </c>
    </row>
    <row r="178" spans="1:29" ht="15.75" customHeight="1">
      <c r="A178" s="86" t="str">
        <f t="shared" si="8"/>
        <v/>
      </c>
      <c r="B178" s="87"/>
      <c r="C178" s="87" t="str">
        <f t="shared" si="2"/>
        <v/>
      </c>
      <c r="D178" s="87" t="str">
        <f t="array" ref="D178">IF(F178="","",INDEX(B!$I$2:$I$112,MATCH(F178,B!$K$2:$K$112,0)))</f>
        <v/>
      </c>
      <c r="E178" s="87" t="str">
        <f t="array" ref="E178">IF(F178="","",INDEX(B!$J$2:$J$112,MATCH(F178,B!$K$2:$K$112,0)))</f>
        <v/>
      </c>
      <c r="F178" s="87"/>
      <c r="G178" s="87"/>
      <c r="H178" s="88"/>
      <c r="I178" s="87"/>
      <c r="J178" s="87"/>
      <c r="K178" s="87"/>
      <c r="L178" s="87"/>
      <c r="M178" s="87"/>
      <c r="N178" s="87"/>
      <c r="O178" s="87"/>
      <c r="P178" s="89"/>
      <c r="Q178" s="89"/>
      <c r="R178" s="89"/>
      <c r="S178" s="89"/>
      <c r="T178" s="89"/>
      <c r="U178" s="89"/>
      <c r="V178" s="89"/>
      <c r="W178" s="89"/>
      <c r="X178" s="89"/>
      <c r="Y178" s="80">
        <f t="shared" si="3"/>
        <v>0</v>
      </c>
      <c r="Z178" s="80">
        <f t="shared" si="4"/>
        <v>0</v>
      </c>
      <c r="AA178" s="80">
        <f t="shared" si="5"/>
        <v>0</v>
      </c>
      <c r="AB178" s="80">
        <f t="shared" si="6"/>
        <v>0</v>
      </c>
      <c r="AC178" s="85">
        <f t="shared" si="7"/>
        <v>0</v>
      </c>
    </row>
    <row r="179" spans="1:29" ht="15.75" customHeight="1">
      <c r="A179" s="86" t="str">
        <f t="shared" si="8"/>
        <v/>
      </c>
      <c r="B179" s="87"/>
      <c r="C179" s="87" t="str">
        <f t="shared" si="2"/>
        <v/>
      </c>
      <c r="D179" s="87" t="str">
        <f t="array" ref="D179">IF(F179="","",INDEX(B!$I$2:$I$112,MATCH(F179,B!$K$2:$K$112,0)))</f>
        <v/>
      </c>
      <c r="E179" s="87" t="str">
        <f t="array" ref="E179">IF(F179="","",INDEX(B!$J$2:$J$112,MATCH(F179,B!$K$2:$K$112,0)))</f>
        <v/>
      </c>
      <c r="F179" s="87"/>
      <c r="G179" s="87"/>
      <c r="H179" s="88"/>
      <c r="I179" s="87"/>
      <c r="J179" s="87"/>
      <c r="K179" s="87"/>
      <c r="L179" s="87"/>
      <c r="M179" s="87"/>
      <c r="N179" s="87"/>
      <c r="O179" s="87"/>
      <c r="P179" s="89"/>
      <c r="Q179" s="89"/>
      <c r="R179" s="89"/>
      <c r="S179" s="89"/>
      <c r="T179" s="89"/>
      <c r="U179" s="89"/>
      <c r="V179" s="89"/>
      <c r="W179" s="89"/>
      <c r="X179" s="89"/>
      <c r="Y179" s="80">
        <f t="shared" si="3"/>
        <v>0</v>
      </c>
      <c r="Z179" s="80">
        <f t="shared" si="4"/>
        <v>0</v>
      </c>
      <c r="AA179" s="80">
        <f t="shared" si="5"/>
        <v>0</v>
      </c>
      <c r="AB179" s="80">
        <f t="shared" si="6"/>
        <v>0</v>
      </c>
      <c r="AC179" s="85">
        <f t="shared" si="7"/>
        <v>0</v>
      </c>
    </row>
    <row r="180" spans="1:29" ht="15.75" customHeight="1">
      <c r="A180" s="86" t="str">
        <f t="shared" si="8"/>
        <v/>
      </c>
      <c r="B180" s="87"/>
      <c r="C180" s="87" t="str">
        <f t="shared" si="2"/>
        <v/>
      </c>
      <c r="D180" s="87" t="str">
        <f t="array" ref="D180">IF(F180="","",INDEX(B!$I$2:$I$112,MATCH(F180,B!$K$2:$K$112,0)))</f>
        <v/>
      </c>
      <c r="E180" s="87" t="str">
        <f t="array" ref="E180">IF(F180="","",INDEX(B!$J$2:$J$112,MATCH(F180,B!$K$2:$K$112,0)))</f>
        <v/>
      </c>
      <c r="F180" s="87"/>
      <c r="G180" s="87"/>
      <c r="H180" s="88"/>
      <c r="I180" s="87"/>
      <c r="J180" s="87"/>
      <c r="K180" s="87"/>
      <c r="L180" s="87"/>
      <c r="M180" s="87"/>
      <c r="N180" s="87"/>
      <c r="O180" s="87"/>
      <c r="P180" s="89"/>
      <c r="Q180" s="89"/>
      <c r="R180" s="89"/>
      <c r="S180" s="89"/>
      <c r="T180" s="89"/>
      <c r="U180" s="89"/>
      <c r="V180" s="89"/>
      <c r="W180" s="89"/>
      <c r="X180" s="89"/>
      <c r="Y180" s="80">
        <f t="shared" si="3"/>
        <v>0</v>
      </c>
      <c r="Z180" s="80">
        <f t="shared" si="4"/>
        <v>0</v>
      </c>
      <c r="AA180" s="80">
        <f t="shared" si="5"/>
        <v>0</v>
      </c>
      <c r="AB180" s="80">
        <f t="shared" si="6"/>
        <v>0</v>
      </c>
      <c r="AC180" s="85">
        <f t="shared" si="7"/>
        <v>0</v>
      </c>
    </row>
    <row r="181" spans="1:29" ht="15.75" customHeight="1">
      <c r="A181" s="86" t="str">
        <f t="shared" si="8"/>
        <v/>
      </c>
      <c r="B181" s="87"/>
      <c r="C181" s="87" t="str">
        <f t="shared" si="2"/>
        <v/>
      </c>
      <c r="D181" s="87" t="str">
        <f t="array" ref="D181">IF(F181="","",INDEX(B!$I$2:$I$112,MATCH(F181,B!$K$2:$K$112,0)))</f>
        <v/>
      </c>
      <c r="E181" s="87" t="str">
        <f t="array" ref="E181">IF(F181="","",INDEX(B!$J$2:$J$112,MATCH(F181,B!$K$2:$K$112,0)))</f>
        <v/>
      </c>
      <c r="F181" s="87"/>
      <c r="G181" s="87"/>
      <c r="H181" s="88"/>
      <c r="I181" s="87"/>
      <c r="J181" s="87"/>
      <c r="K181" s="87"/>
      <c r="L181" s="87"/>
      <c r="M181" s="87"/>
      <c r="N181" s="87"/>
      <c r="O181" s="87"/>
      <c r="P181" s="89"/>
      <c r="Q181" s="89"/>
      <c r="R181" s="89"/>
      <c r="S181" s="89"/>
      <c r="T181" s="89"/>
      <c r="U181" s="89"/>
      <c r="V181" s="89"/>
      <c r="W181" s="89"/>
      <c r="X181" s="89"/>
      <c r="Y181" s="80">
        <f t="shared" si="3"/>
        <v>0</v>
      </c>
      <c r="Z181" s="80">
        <f t="shared" si="4"/>
        <v>0</v>
      </c>
      <c r="AA181" s="80">
        <f t="shared" si="5"/>
        <v>0</v>
      </c>
      <c r="AB181" s="80">
        <f t="shared" si="6"/>
        <v>0</v>
      </c>
      <c r="AC181" s="85">
        <f t="shared" si="7"/>
        <v>0</v>
      </c>
    </row>
    <row r="182" spans="1:29" ht="15.75" customHeight="1">
      <c r="A182" s="86" t="str">
        <f t="shared" si="8"/>
        <v/>
      </c>
      <c r="B182" s="87"/>
      <c r="C182" s="87" t="str">
        <f t="shared" si="2"/>
        <v/>
      </c>
      <c r="D182" s="87" t="str">
        <f t="array" ref="D182">IF(F182="","",INDEX(B!$I$2:$I$112,MATCH(F182,B!$K$2:$K$112,0)))</f>
        <v/>
      </c>
      <c r="E182" s="87" t="str">
        <f t="array" ref="E182">IF(F182="","",INDEX(B!$J$2:$J$112,MATCH(F182,B!$K$2:$K$112,0)))</f>
        <v/>
      </c>
      <c r="F182" s="87"/>
      <c r="G182" s="87"/>
      <c r="H182" s="88"/>
      <c r="I182" s="87"/>
      <c r="J182" s="87"/>
      <c r="K182" s="87"/>
      <c r="L182" s="87"/>
      <c r="M182" s="87"/>
      <c r="N182" s="87"/>
      <c r="O182" s="87"/>
      <c r="P182" s="89"/>
      <c r="Q182" s="89"/>
      <c r="R182" s="89"/>
      <c r="S182" s="89"/>
      <c r="T182" s="89"/>
      <c r="U182" s="89"/>
      <c r="V182" s="89"/>
      <c r="W182" s="89"/>
      <c r="X182" s="89"/>
      <c r="Y182" s="80">
        <f t="shared" si="3"/>
        <v>0</v>
      </c>
      <c r="Z182" s="80">
        <f t="shared" si="4"/>
        <v>0</v>
      </c>
      <c r="AA182" s="80">
        <f t="shared" si="5"/>
        <v>0</v>
      </c>
      <c r="AB182" s="80">
        <f t="shared" si="6"/>
        <v>0</v>
      </c>
      <c r="AC182" s="85">
        <f t="shared" si="7"/>
        <v>0</v>
      </c>
    </row>
    <row r="183" spans="1:29" ht="15.75" customHeight="1">
      <c r="A183" s="86" t="str">
        <f t="shared" si="8"/>
        <v/>
      </c>
      <c r="B183" s="87"/>
      <c r="C183" s="87" t="str">
        <f t="shared" si="2"/>
        <v/>
      </c>
      <c r="D183" s="87" t="str">
        <f t="array" ref="D183">IF(F183="","",INDEX(B!$I$2:$I$112,MATCH(F183,B!$K$2:$K$112,0)))</f>
        <v/>
      </c>
      <c r="E183" s="87" t="str">
        <f t="array" ref="E183">IF(F183="","",INDEX(B!$J$2:$J$112,MATCH(F183,B!$K$2:$K$112,0)))</f>
        <v/>
      </c>
      <c r="F183" s="87"/>
      <c r="G183" s="87"/>
      <c r="H183" s="88"/>
      <c r="I183" s="87"/>
      <c r="J183" s="87"/>
      <c r="K183" s="87"/>
      <c r="L183" s="87"/>
      <c r="M183" s="87"/>
      <c r="N183" s="87"/>
      <c r="O183" s="87"/>
      <c r="P183" s="89"/>
      <c r="Q183" s="89"/>
      <c r="R183" s="89"/>
      <c r="S183" s="89"/>
      <c r="T183" s="89"/>
      <c r="U183" s="89"/>
      <c r="V183" s="89"/>
      <c r="W183" s="89"/>
      <c r="X183" s="89"/>
      <c r="Y183" s="80">
        <f t="shared" si="3"/>
        <v>0</v>
      </c>
      <c r="Z183" s="80">
        <f t="shared" si="4"/>
        <v>0</v>
      </c>
      <c r="AA183" s="80">
        <f t="shared" si="5"/>
        <v>0</v>
      </c>
      <c r="AB183" s="80">
        <f t="shared" si="6"/>
        <v>0</v>
      </c>
      <c r="AC183" s="85">
        <f t="shared" si="7"/>
        <v>0</v>
      </c>
    </row>
    <row r="184" spans="1:29" ht="15.75" customHeight="1">
      <c r="A184" s="86" t="str">
        <f t="shared" si="8"/>
        <v/>
      </c>
      <c r="B184" s="87"/>
      <c r="C184" s="87" t="str">
        <f t="shared" si="2"/>
        <v/>
      </c>
      <c r="D184" s="87" t="str">
        <f t="array" ref="D184">IF(F184="","",INDEX(B!$I$2:$I$112,MATCH(F184,B!$K$2:$K$112,0)))</f>
        <v/>
      </c>
      <c r="E184" s="87" t="str">
        <f t="array" ref="E184">IF(F184="","",INDEX(B!$J$2:$J$112,MATCH(F184,B!$K$2:$K$112,0)))</f>
        <v/>
      </c>
      <c r="F184" s="87"/>
      <c r="G184" s="87"/>
      <c r="H184" s="88"/>
      <c r="I184" s="87"/>
      <c r="J184" s="87"/>
      <c r="K184" s="87"/>
      <c r="L184" s="87"/>
      <c r="M184" s="87"/>
      <c r="N184" s="87"/>
      <c r="O184" s="87"/>
      <c r="P184" s="89"/>
      <c r="Q184" s="89"/>
      <c r="R184" s="89"/>
      <c r="S184" s="89"/>
      <c r="T184" s="89"/>
      <c r="U184" s="89"/>
      <c r="V184" s="89"/>
      <c r="W184" s="89"/>
      <c r="X184" s="89"/>
      <c r="Y184" s="80">
        <f t="shared" si="3"/>
        <v>0</v>
      </c>
      <c r="Z184" s="80">
        <f t="shared" si="4"/>
        <v>0</v>
      </c>
      <c r="AA184" s="80">
        <f t="shared" si="5"/>
        <v>0</v>
      </c>
      <c r="AB184" s="80">
        <f t="shared" si="6"/>
        <v>0</v>
      </c>
      <c r="AC184" s="85">
        <f t="shared" si="7"/>
        <v>0</v>
      </c>
    </row>
    <row r="185" spans="1:29" ht="15.75" customHeight="1">
      <c r="A185" s="86" t="str">
        <f t="shared" si="8"/>
        <v/>
      </c>
      <c r="B185" s="87"/>
      <c r="C185" s="87" t="str">
        <f t="shared" si="2"/>
        <v/>
      </c>
      <c r="D185" s="87" t="str">
        <f t="array" ref="D185">IF(F185="","",INDEX(B!$I$2:$I$112,MATCH(F185,B!$K$2:$K$112,0)))</f>
        <v/>
      </c>
      <c r="E185" s="87" t="str">
        <f t="array" ref="E185">IF(F185="","",INDEX(B!$J$2:$J$112,MATCH(F185,B!$K$2:$K$112,0)))</f>
        <v/>
      </c>
      <c r="F185" s="87"/>
      <c r="G185" s="87"/>
      <c r="H185" s="88"/>
      <c r="I185" s="87"/>
      <c r="J185" s="87"/>
      <c r="K185" s="87"/>
      <c r="L185" s="87"/>
      <c r="M185" s="87"/>
      <c r="N185" s="87"/>
      <c r="O185" s="87"/>
      <c r="P185" s="89"/>
      <c r="Q185" s="89"/>
      <c r="R185" s="89"/>
      <c r="S185" s="89"/>
      <c r="T185" s="89"/>
      <c r="U185" s="89"/>
      <c r="V185" s="89"/>
      <c r="W185" s="89"/>
      <c r="X185" s="89"/>
      <c r="Y185" s="80">
        <f t="shared" si="3"/>
        <v>0</v>
      </c>
      <c r="Z185" s="80">
        <f t="shared" si="4"/>
        <v>0</v>
      </c>
      <c r="AA185" s="80">
        <f t="shared" si="5"/>
        <v>0</v>
      </c>
      <c r="AB185" s="80">
        <f t="shared" si="6"/>
        <v>0</v>
      </c>
      <c r="AC185" s="85">
        <f t="shared" si="7"/>
        <v>0</v>
      </c>
    </row>
    <row r="186" spans="1:29" ht="15.75" customHeight="1">
      <c r="A186" s="86" t="str">
        <f t="shared" si="8"/>
        <v/>
      </c>
      <c r="B186" s="87"/>
      <c r="C186" s="87" t="str">
        <f t="shared" si="2"/>
        <v/>
      </c>
      <c r="D186" s="87" t="str">
        <f t="array" ref="D186">IF(F186="","",INDEX(B!$I$2:$I$112,MATCH(F186,B!$K$2:$K$112,0)))</f>
        <v/>
      </c>
      <c r="E186" s="87" t="str">
        <f t="array" ref="E186">IF(F186="","",INDEX(B!$J$2:$J$112,MATCH(F186,B!$K$2:$K$112,0)))</f>
        <v/>
      </c>
      <c r="F186" s="87"/>
      <c r="G186" s="87"/>
      <c r="H186" s="88"/>
      <c r="I186" s="87"/>
      <c r="J186" s="87"/>
      <c r="K186" s="87"/>
      <c r="L186" s="87"/>
      <c r="M186" s="87"/>
      <c r="N186" s="87"/>
      <c r="O186" s="87"/>
      <c r="P186" s="89"/>
      <c r="Q186" s="89"/>
      <c r="R186" s="89"/>
      <c r="S186" s="89"/>
      <c r="T186" s="89"/>
      <c r="U186" s="89"/>
      <c r="V186" s="89"/>
      <c r="W186" s="89"/>
      <c r="X186" s="89"/>
      <c r="Y186" s="80">
        <f t="shared" si="3"/>
        <v>0</v>
      </c>
      <c r="Z186" s="80">
        <f t="shared" si="4"/>
        <v>0</v>
      </c>
      <c r="AA186" s="80">
        <f t="shared" si="5"/>
        <v>0</v>
      </c>
      <c r="AB186" s="80">
        <f t="shared" si="6"/>
        <v>0</v>
      </c>
      <c r="AC186" s="85">
        <f t="shared" si="7"/>
        <v>0</v>
      </c>
    </row>
    <row r="187" spans="1:29" ht="15.75" customHeight="1">
      <c r="A187" s="86" t="str">
        <f t="shared" si="8"/>
        <v/>
      </c>
      <c r="B187" s="87"/>
      <c r="C187" s="87" t="str">
        <f t="shared" si="2"/>
        <v/>
      </c>
      <c r="D187" s="87" t="str">
        <f t="array" ref="D187">IF(F187="","",INDEX(B!$I$2:$I$112,MATCH(F187,B!$K$2:$K$112,0)))</f>
        <v/>
      </c>
      <c r="E187" s="87" t="str">
        <f t="array" ref="E187">IF(F187="","",INDEX(B!$J$2:$J$112,MATCH(F187,B!$K$2:$K$112,0)))</f>
        <v/>
      </c>
      <c r="F187" s="87"/>
      <c r="G187" s="87"/>
      <c r="H187" s="88"/>
      <c r="I187" s="87"/>
      <c r="J187" s="87"/>
      <c r="K187" s="87"/>
      <c r="L187" s="87"/>
      <c r="M187" s="87"/>
      <c r="N187" s="87"/>
      <c r="O187" s="87"/>
      <c r="P187" s="89"/>
      <c r="Q187" s="89"/>
      <c r="R187" s="89"/>
      <c r="S187" s="89"/>
      <c r="T187" s="89"/>
      <c r="U187" s="89"/>
      <c r="V187" s="89"/>
      <c r="W187" s="89"/>
      <c r="X187" s="89"/>
      <c r="Y187" s="80">
        <f t="shared" si="3"/>
        <v>0</v>
      </c>
      <c r="Z187" s="80">
        <f t="shared" si="4"/>
        <v>0</v>
      </c>
      <c r="AA187" s="80">
        <f t="shared" si="5"/>
        <v>0</v>
      </c>
      <c r="AB187" s="80">
        <f t="shared" si="6"/>
        <v>0</v>
      </c>
      <c r="AC187" s="85">
        <f t="shared" si="7"/>
        <v>0</v>
      </c>
    </row>
    <row r="188" spans="1:29" ht="15.75" customHeight="1">
      <c r="A188" s="86" t="str">
        <f t="shared" si="8"/>
        <v/>
      </c>
      <c r="B188" s="87"/>
      <c r="C188" s="87" t="str">
        <f t="shared" si="2"/>
        <v/>
      </c>
      <c r="D188" s="87" t="str">
        <f t="array" ref="D188">IF(F188="","",INDEX(B!$I$2:$I$112,MATCH(F188,B!$K$2:$K$112,0)))</f>
        <v/>
      </c>
      <c r="E188" s="87" t="str">
        <f t="array" ref="E188">IF(F188="","",INDEX(B!$J$2:$J$112,MATCH(F188,B!$K$2:$K$112,0)))</f>
        <v/>
      </c>
      <c r="F188" s="87"/>
      <c r="G188" s="87"/>
      <c r="H188" s="88"/>
      <c r="I188" s="87"/>
      <c r="J188" s="87"/>
      <c r="K188" s="87"/>
      <c r="L188" s="87"/>
      <c r="M188" s="87"/>
      <c r="N188" s="87"/>
      <c r="O188" s="87"/>
      <c r="P188" s="89"/>
      <c r="Q188" s="89"/>
      <c r="R188" s="89"/>
      <c r="S188" s="89"/>
      <c r="T188" s="89"/>
      <c r="U188" s="89"/>
      <c r="V188" s="89"/>
      <c r="W188" s="89"/>
      <c r="X188" s="89"/>
      <c r="Y188" s="80">
        <f t="shared" si="3"/>
        <v>0</v>
      </c>
      <c r="Z188" s="80">
        <f t="shared" si="4"/>
        <v>0</v>
      </c>
      <c r="AA188" s="80">
        <f t="shared" si="5"/>
        <v>0</v>
      </c>
      <c r="AB188" s="80">
        <f t="shared" si="6"/>
        <v>0</v>
      </c>
      <c r="AC188" s="85">
        <f t="shared" si="7"/>
        <v>0</v>
      </c>
    </row>
    <row r="189" spans="1:29" ht="15.75" customHeight="1">
      <c r="A189" s="86" t="str">
        <f t="shared" si="8"/>
        <v/>
      </c>
      <c r="B189" s="87"/>
      <c r="C189" s="87" t="str">
        <f t="shared" si="2"/>
        <v/>
      </c>
      <c r="D189" s="87" t="str">
        <f t="array" ref="D189">IF(F189="","",INDEX(B!$I$2:$I$112,MATCH(F189,B!$K$2:$K$112,0)))</f>
        <v/>
      </c>
      <c r="E189" s="87" t="str">
        <f t="array" ref="E189">IF(F189="","",INDEX(B!$J$2:$J$112,MATCH(F189,B!$K$2:$K$112,0)))</f>
        <v/>
      </c>
      <c r="F189" s="87"/>
      <c r="G189" s="87"/>
      <c r="H189" s="88"/>
      <c r="I189" s="87"/>
      <c r="J189" s="87"/>
      <c r="K189" s="87"/>
      <c r="L189" s="87"/>
      <c r="M189" s="87"/>
      <c r="N189" s="87"/>
      <c r="O189" s="87"/>
      <c r="P189" s="89"/>
      <c r="Q189" s="89"/>
      <c r="R189" s="89"/>
      <c r="S189" s="89"/>
      <c r="T189" s="89"/>
      <c r="U189" s="89"/>
      <c r="V189" s="89"/>
      <c r="W189" s="89"/>
      <c r="X189" s="89"/>
      <c r="Y189" s="80">
        <f t="shared" si="3"/>
        <v>0</v>
      </c>
      <c r="Z189" s="80">
        <f t="shared" si="4"/>
        <v>0</v>
      </c>
      <c r="AA189" s="80">
        <f t="shared" si="5"/>
        <v>0</v>
      </c>
      <c r="AB189" s="80">
        <f t="shared" si="6"/>
        <v>0</v>
      </c>
      <c r="AC189" s="85">
        <f t="shared" si="7"/>
        <v>0</v>
      </c>
    </row>
    <row r="190" spans="1:29" ht="15.75" customHeight="1">
      <c r="A190" s="86" t="str">
        <f t="shared" si="8"/>
        <v/>
      </c>
      <c r="B190" s="87"/>
      <c r="C190" s="87" t="str">
        <f t="shared" si="2"/>
        <v/>
      </c>
      <c r="D190" s="87" t="str">
        <f t="array" ref="D190">IF(F190="","",INDEX(B!$I$2:$I$112,MATCH(F190,B!$K$2:$K$112,0)))</f>
        <v/>
      </c>
      <c r="E190" s="87" t="str">
        <f t="array" ref="E190">IF(F190="","",INDEX(B!$J$2:$J$112,MATCH(F190,B!$K$2:$K$112,0)))</f>
        <v/>
      </c>
      <c r="F190" s="87"/>
      <c r="G190" s="87"/>
      <c r="H190" s="88"/>
      <c r="I190" s="87"/>
      <c r="J190" s="87"/>
      <c r="K190" s="87"/>
      <c r="L190" s="87"/>
      <c r="M190" s="87"/>
      <c r="N190" s="87"/>
      <c r="O190" s="87"/>
      <c r="P190" s="89"/>
      <c r="Q190" s="89"/>
      <c r="R190" s="89"/>
      <c r="S190" s="89"/>
      <c r="T190" s="89"/>
      <c r="U190" s="89"/>
      <c r="V190" s="89"/>
      <c r="W190" s="89"/>
      <c r="X190" s="89"/>
      <c r="Y190" s="80">
        <f t="shared" si="3"/>
        <v>0</v>
      </c>
      <c r="Z190" s="80">
        <f t="shared" si="4"/>
        <v>0</v>
      </c>
      <c r="AA190" s="80">
        <f t="shared" si="5"/>
        <v>0</v>
      </c>
      <c r="AB190" s="80">
        <f t="shared" si="6"/>
        <v>0</v>
      </c>
      <c r="AC190" s="85">
        <f t="shared" si="7"/>
        <v>0</v>
      </c>
    </row>
    <row r="191" spans="1:29" ht="15.75" customHeight="1">
      <c r="A191" s="86" t="str">
        <f t="shared" si="8"/>
        <v/>
      </c>
      <c r="B191" s="87"/>
      <c r="C191" s="87" t="str">
        <f t="shared" si="2"/>
        <v/>
      </c>
      <c r="D191" s="87" t="str">
        <f t="array" ref="D191">IF(F191="","",INDEX(B!$I$2:$I$112,MATCH(F191,B!$K$2:$K$112,0)))</f>
        <v/>
      </c>
      <c r="E191" s="87" t="str">
        <f t="array" ref="E191">IF(F191="","",INDEX(B!$J$2:$J$112,MATCH(F191,B!$K$2:$K$112,0)))</f>
        <v/>
      </c>
      <c r="F191" s="87"/>
      <c r="G191" s="87"/>
      <c r="H191" s="88"/>
      <c r="I191" s="87"/>
      <c r="J191" s="87"/>
      <c r="K191" s="87"/>
      <c r="L191" s="87"/>
      <c r="M191" s="87"/>
      <c r="N191" s="87"/>
      <c r="O191" s="87"/>
      <c r="P191" s="89"/>
      <c r="Q191" s="89"/>
      <c r="R191" s="89"/>
      <c r="S191" s="89"/>
      <c r="T191" s="89"/>
      <c r="U191" s="89"/>
      <c r="V191" s="89"/>
      <c r="W191" s="89"/>
      <c r="X191" s="89"/>
      <c r="Y191" s="80">
        <f t="shared" si="3"/>
        <v>0</v>
      </c>
      <c r="Z191" s="80">
        <f t="shared" si="4"/>
        <v>0</v>
      </c>
      <c r="AA191" s="80">
        <f t="shared" si="5"/>
        <v>0</v>
      </c>
      <c r="AB191" s="80">
        <f t="shared" si="6"/>
        <v>0</v>
      </c>
      <c r="AC191" s="85">
        <f t="shared" si="7"/>
        <v>0</v>
      </c>
    </row>
    <row r="192" spans="1:29" ht="15.75" customHeight="1">
      <c r="A192" s="86" t="str">
        <f t="shared" si="8"/>
        <v/>
      </c>
      <c r="B192" s="87"/>
      <c r="C192" s="87" t="str">
        <f t="shared" si="2"/>
        <v/>
      </c>
      <c r="D192" s="87" t="str">
        <f t="array" ref="D192">IF(F192="","",INDEX(B!$I$2:$I$112,MATCH(F192,B!$K$2:$K$112,0)))</f>
        <v/>
      </c>
      <c r="E192" s="87" t="str">
        <f t="array" ref="E192">IF(F192="","",INDEX(B!$J$2:$J$112,MATCH(F192,B!$K$2:$K$112,0)))</f>
        <v/>
      </c>
      <c r="F192" s="87"/>
      <c r="G192" s="87"/>
      <c r="H192" s="88"/>
      <c r="I192" s="87"/>
      <c r="J192" s="87"/>
      <c r="K192" s="87"/>
      <c r="L192" s="87"/>
      <c r="M192" s="87"/>
      <c r="N192" s="87"/>
      <c r="O192" s="87"/>
      <c r="P192" s="89"/>
      <c r="Q192" s="89"/>
      <c r="R192" s="89"/>
      <c r="S192" s="89"/>
      <c r="T192" s="89"/>
      <c r="U192" s="89"/>
      <c r="V192" s="89"/>
      <c r="W192" s="89"/>
      <c r="X192" s="89"/>
      <c r="Y192" s="80">
        <f t="shared" si="3"/>
        <v>0</v>
      </c>
      <c r="Z192" s="80">
        <f t="shared" si="4"/>
        <v>0</v>
      </c>
      <c r="AA192" s="80">
        <f t="shared" si="5"/>
        <v>0</v>
      </c>
      <c r="AB192" s="80">
        <f t="shared" si="6"/>
        <v>0</v>
      </c>
      <c r="AC192" s="85">
        <f t="shared" si="7"/>
        <v>0</v>
      </c>
    </row>
    <row r="193" spans="1:29" ht="15.75" customHeight="1">
      <c r="A193" s="86" t="str">
        <f t="shared" si="8"/>
        <v/>
      </c>
      <c r="B193" s="87"/>
      <c r="C193" s="87" t="str">
        <f t="shared" si="2"/>
        <v/>
      </c>
      <c r="D193" s="87" t="str">
        <f t="array" ref="D193">IF(F193="","",INDEX(B!$I$2:$I$112,MATCH(F193,B!$K$2:$K$112,0)))</f>
        <v/>
      </c>
      <c r="E193" s="87" t="str">
        <f t="array" ref="E193">IF(F193="","",INDEX(B!$J$2:$J$112,MATCH(F193,B!$K$2:$K$112,0)))</f>
        <v/>
      </c>
      <c r="F193" s="87"/>
      <c r="G193" s="87"/>
      <c r="H193" s="88"/>
      <c r="I193" s="87"/>
      <c r="J193" s="87"/>
      <c r="K193" s="87"/>
      <c r="L193" s="87"/>
      <c r="M193" s="87"/>
      <c r="N193" s="87"/>
      <c r="O193" s="87"/>
      <c r="P193" s="89"/>
      <c r="Q193" s="89"/>
      <c r="R193" s="89"/>
      <c r="S193" s="89"/>
      <c r="T193" s="89"/>
      <c r="U193" s="89"/>
      <c r="V193" s="89"/>
      <c r="W193" s="89"/>
      <c r="X193" s="89"/>
      <c r="Y193" s="80">
        <f t="shared" si="3"/>
        <v>0</v>
      </c>
      <c r="Z193" s="80">
        <f t="shared" si="4"/>
        <v>0</v>
      </c>
      <c r="AA193" s="80">
        <f t="shared" si="5"/>
        <v>0</v>
      </c>
      <c r="AB193" s="80">
        <f t="shared" si="6"/>
        <v>0</v>
      </c>
      <c r="AC193" s="85">
        <f t="shared" si="7"/>
        <v>0</v>
      </c>
    </row>
    <row r="194" spans="1:29" ht="15.75" customHeight="1">
      <c r="A194" s="86" t="str">
        <f t="shared" si="8"/>
        <v/>
      </c>
      <c r="B194" s="87"/>
      <c r="C194" s="87" t="str">
        <f t="shared" si="2"/>
        <v/>
      </c>
      <c r="D194" s="87" t="str">
        <f t="array" ref="D194">IF(F194="","",INDEX(B!$I$2:$I$112,MATCH(F194,B!$K$2:$K$112,0)))</f>
        <v/>
      </c>
      <c r="E194" s="87" t="str">
        <f t="array" ref="E194">IF(F194="","",INDEX(B!$J$2:$J$112,MATCH(F194,B!$K$2:$K$112,0)))</f>
        <v/>
      </c>
      <c r="F194" s="87"/>
      <c r="G194" s="87"/>
      <c r="H194" s="88"/>
      <c r="I194" s="87"/>
      <c r="J194" s="87"/>
      <c r="K194" s="87"/>
      <c r="L194" s="87"/>
      <c r="M194" s="87"/>
      <c r="N194" s="87"/>
      <c r="O194" s="87"/>
      <c r="P194" s="89"/>
      <c r="Q194" s="89"/>
      <c r="R194" s="89"/>
      <c r="S194" s="89"/>
      <c r="T194" s="89"/>
      <c r="U194" s="89"/>
      <c r="V194" s="89"/>
      <c r="W194" s="89"/>
      <c r="X194" s="89"/>
      <c r="Y194" s="80">
        <f t="shared" si="3"/>
        <v>0</v>
      </c>
      <c r="Z194" s="80">
        <f t="shared" si="4"/>
        <v>0</v>
      </c>
      <c r="AA194" s="80">
        <f t="shared" si="5"/>
        <v>0</v>
      </c>
      <c r="AB194" s="80">
        <f t="shared" si="6"/>
        <v>0</v>
      </c>
      <c r="AC194" s="85">
        <f t="shared" si="7"/>
        <v>0</v>
      </c>
    </row>
    <row r="195" spans="1:29" ht="15.75" customHeight="1">
      <c r="A195" s="86" t="str">
        <f t="shared" si="8"/>
        <v/>
      </c>
      <c r="B195" s="87"/>
      <c r="C195" s="87" t="str">
        <f t="shared" si="2"/>
        <v/>
      </c>
      <c r="D195" s="87" t="str">
        <f t="array" ref="D195">IF(F195="","",INDEX(B!$I$2:$I$112,MATCH(F195,B!$K$2:$K$112,0)))</f>
        <v/>
      </c>
      <c r="E195" s="87" t="str">
        <f t="array" ref="E195">IF(F195="","",INDEX(B!$J$2:$J$112,MATCH(F195,B!$K$2:$K$112,0)))</f>
        <v/>
      </c>
      <c r="F195" s="87"/>
      <c r="G195" s="87"/>
      <c r="H195" s="88"/>
      <c r="I195" s="87"/>
      <c r="J195" s="87"/>
      <c r="K195" s="87"/>
      <c r="L195" s="87"/>
      <c r="M195" s="87"/>
      <c r="N195" s="87"/>
      <c r="O195" s="87"/>
      <c r="P195" s="89"/>
      <c r="Q195" s="89"/>
      <c r="R195" s="89"/>
      <c r="S195" s="89"/>
      <c r="T195" s="89"/>
      <c r="U195" s="89"/>
      <c r="V195" s="89"/>
      <c r="W195" s="89"/>
      <c r="X195" s="89"/>
      <c r="Y195" s="80">
        <f t="shared" si="3"/>
        <v>0</v>
      </c>
      <c r="Z195" s="80">
        <f t="shared" si="4"/>
        <v>0</v>
      </c>
      <c r="AA195" s="80">
        <f t="shared" si="5"/>
        <v>0</v>
      </c>
      <c r="AB195" s="80">
        <f t="shared" si="6"/>
        <v>0</v>
      </c>
      <c r="AC195" s="85">
        <f t="shared" si="7"/>
        <v>0</v>
      </c>
    </row>
    <row r="196" spans="1:29" ht="15.75" customHeight="1">
      <c r="A196" s="86" t="str">
        <f t="shared" si="8"/>
        <v/>
      </c>
      <c r="B196" s="87"/>
      <c r="C196" s="87" t="str">
        <f t="shared" si="2"/>
        <v/>
      </c>
      <c r="D196" s="87" t="str">
        <f t="array" ref="D196">IF(F196="","",INDEX(B!$I$2:$I$112,MATCH(F196,B!$K$2:$K$112,0)))</f>
        <v/>
      </c>
      <c r="E196" s="87" t="str">
        <f t="array" ref="E196">IF(F196="","",INDEX(B!$J$2:$J$112,MATCH(F196,B!$K$2:$K$112,0)))</f>
        <v/>
      </c>
      <c r="F196" s="87"/>
      <c r="G196" s="87"/>
      <c r="H196" s="88"/>
      <c r="I196" s="87"/>
      <c r="J196" s="87"/>
      <c r="K196" s="87"/>
      <c r="L196" s="87"/>
      <c r="M196" s="87"/>
      <c r="N196" s="87"/>
      <c r="O196" s="87"/>
      <c r="P196" s="89"/>
      <c r="Q196" s="89"/>
      <c r="R196" s="89"/>
      <c r="S196" s="89"/>
      <c r="T196" s="89"/>
      <c r="U196" s="89"/>
      <c r="V196" s="89"/>
      <c r="W196" s="89"/>
      <c r="X196" s="89"/>
      <c r="Y196" s="80">
        <f t="shared" si="3"/>
        <v>0</v>
      </c>
      <c r="Z196" s="80">
        <f t="shared" si="4"/>
        <v>0</v>
      </c>
      <c r="AA196" s="80">
        <f t="shared" si="5"/>
        <v>0</v>
      </c>
      <c r="AB196" s="80">
        <f t="shared" si="6"/>
        <v>0</v>
      </c>
      <c r="AC196" s="85">
        <f t="shared" si="7"/>
        <v>0</v>
      </c>
    </row>
    <row r="197" spans="1:29" ht="15.75" customHeight="1">
      <c r="A197" s="86" t="str">
        <f t="shared" si="8"/>
        <v/>
      </c>
      <c r="B197" s="87"/>
      <c r="C197" s="87" t="str">
        <f t="shared" si="2"/>
        <v/>
      </c>
      <c r="D197" s="87" t="str">
        <f t="array" ref="D197">IF(F197="","",INDEX(B!$I$2:$I$112,MATCH(F197,B!$K$2:$K$112,0)))</f>
        <v/>
      </c>
      <c r="E197" s="87" t="str">
        <f t="array" ref="E197">IF(F197="","",INDEX(B!$J$2:$J$112,MATCH(F197,B!$K$2:$K$112,0)))</f>
        <v/>
      </c>
      <c r="F197" s="87"/>
      <c r="G197" s="87"/>
      <c r="H197" s="88"/>
      <c r="I197" s="87"/>
      <c r="J197" s="87"/>
      <c r="K197" s="87"/>
      <c r="L197" s="87"/>
      <c r="M197" s="87"/>
      <c r="N197" s="87"/>
      <c r="O197" s="87"/>
      <c r="P197" s="89"/>
      <c r="Q197" s="89"/>
      <c r="R197" s="89"/>
      <c r="S197" s="89"/>
      <c r="T197" s="89"/>
      <c r="U197" s="89"/>
      <c r="V197" s="89"/>
      <c r="W197" s="89"/>
      <c r="X197" s="89"/>
      <c r="Y197" s="80">
        <f t="shared" si="3"/>
        <v>0</v>
      </c>
      <c r="Z197" s="80">
        <f t="shared" si="4"/>
        <v>0</v>
      </c>
      <c r="AA197" s="80">
        <f t="shared" si="5"/>
        <v>0</v>
      </c>
      <c r="AB197" s="80">
        <f t="shared" si="6"/>
        <v>0</v>
      </c>
      <c r="AC197" s="85">
        <f t="shared" si="7"/>
        <v>0</v>
      </c>
    </row>
    <row r="198" spans="1:29" ht="15.75" customHeight="1">
      <c r="A198" s="86" t="str">
        <f t="shared" si="8"/>
        <v/>
      </c>
      <c r="B198" s="87"/>
      <c r="C198" s="87" t="str">
        <f t="shared" si="2"/>
        <v/>
      </c>
      <c r="D198" s="87" t="str">
        <f t="array" ref="D198">IF(F198="","",INDEX(B!$I$2:$I$112,MATCH(F198,B!$K$2:$K$112,0)))</f>
        <v/>
      </c>
      <c r="E198" s="87" t="str">
        <f t="array" ref="E198">IF(F198="","",INDEX(B!$J$2:$J$112,MATCH(F198,B!$K$2:$K$112,0)))</f>
        <v/>
      </c>
      <c r="F198" s="87"/>
      <c r="G198" s="87"/>
      <c r="H198" s="88"/>
      <c r="I198" s="87"/>
      <c r="J198" s="87"/>
      <c r="K198" s="87"/>
      <c r="L198" s="87"/>
      <c r="M198" s="87"/>
      <c r="N198" s="87"/>
      <c r="O198" s="87"/>
      <c r="P198" s="89"/>
      <c r="Q198" s="89"/>
      <c r="R198" s="89"/>
      <c r="S198" s="89"/>
      <c r="T198" s="89"/>
      <c r="U198" s="89"/>
      <c r="V198" s="89"/>
      <c r="W198" s="89"/>
      <c r="X198" s="89"/>
      <c r="Y198" s="80">
        <f t="shared" si="3"/>
        <v>0</v>
      </c>
      <c r="Z198" s="80">
        <f t="shared" si="4"/>
        <v>0</v>
      </c>
      <c r="AA198" s="80">
        <f t="shared" si="5"/>
        <v>0</v>
      </c>
      <c r="AB198" s="80">
        <f t="shared" si="6"/>
        <v>0</v>
      </c>
      <c r="AC198" s="85">
        <f t="shared" si="7"/>
        <v>0</v>
      </c>
    </row>
    <row r="199" spans="1:29" ht="15.75" customHeight="1">
      <c r="A199" s="86" t="str">
        <f t="shared" si="8"/>
        <v/>
      </c>
      <c r="B199" s="87"/>
      <c r="C199" s="87" t="str">
        <f t="shared" si="2"/>
        <v/>
      </c>
      <c r="D199" s="87" t="str">
        <f t="array" ref="D199">IF(F199="","",INDEX(B!$I$2:$I$112,MATCH(F199,B!$K$2:$K$112,0)))</f>
        <v/>
      </c>
      <c r="E199" s="87" t="str">
        <f t="array" ref="E199">IF(F199="","",INDEX(B!$J$2:$J$112,MATCH(F199,B!$K$2:$K$112,0)))</f>
        <v/>
      </c>
      <c r="F199" s="87"/>
      <c r="G199" s="87"/>
      <c r="H199" s="88"/>
      <c r="I199" s="87"/>
      <c r="J199" s="87"/>
      <c r="K199" s="87"/>
      <c r="L199" s="87"/>
      <c r="M199" s="87"/>
      <c r="N199" s="87"/>
      <c r="O199" s="87"/>
      <c r="P199" s="89"/>
      <c r="Q199" s="89"/>
      <c r="R199" s="89"/>
      <c r="S199" s="89"/>
      <c r="T199" s="89"/>
      <c r="U199" s="89"/>
      <c r="V199" s="89"/>
      <c r="W199" s="89"/>
      <c r="X199" s="89"/>
      <c r="Y199" s="80">
        <f t="shared" si="3"/>
        <v>0</v>
      </c>
      <c r="Z199" s="80">
        <f t="shared" si="4"/>
        <v>0</v>
      </c>
      <c r="AA199" s="80">
        <f t="shared" si="5"/>
        <v>0</v>
      </c>
      <c r="AB199" s="80">
        <f t="shared" si="6"/>
        <v>0</v>
      </c>
      <c r="AC199" s="85">
        <f t="shared" si="7"/>
        <v>0</v>
      </c>
    </row>
    <row r="200" spans="1:29" ht="15.75" customHeight="1">
      <c r="A200" s="86" t="str">
        <f t="shared" si="8"/>
        <v/>
      </c>
      <c r="B200" s="87"/>
      <c r="C200" s="87" t="str">
        <f t="shared" si="2"/>
        <v/>
      </c>
      <c r="D200" s="87" t="str">
        <f t="array" ref="D200">IF(F200="","",INDEX(B!$I$2:$I$112,MATCH(F200,B!$K$2:$K$112,0)))</f>
        <v/>
      </c>
      <c r="E200" s="87" t="str">
        <f t="array" ref="E200">IF(F200="","",INDEX(B!$J$2:$J$112,MATCH(F200,B!$K$2:$K$112,0)))</f>
        <v/>
      </c>
      <c r="F200" s="87"/>
      <c r="G200" s="87"/>
      <c r="H200" s="88"/>
      <c r="I200" s="87"/>
      <c r="J200" s="87"/>
      <c r="K200" s="87"/>
      <c r="L200" s="87"/>
      <c r="M200" s="87"/>
      <c r="N200" s="87"/>
      <c r="O200" s="87"/>
      <c r="P200" s="89"/>
      <c r="Q200" s="89"/>
      <c r="R200" s="89"/>
      <c r="S200" s="89"/>
      <c r="T200" s="89"/>
      <c r="U200" s="89"/>
      <c r="V200" s="89"/>
      <c r="W200" s="89"/>
      <c r="X200" s="89"/>
      <c r="Y200" s="80">
        <f t="shared" si="3"/>
        <v>0</v>
      </c>
      <c r="Z200" s="80">
        <f t="shared" si="4"/>
        <v>0</v>
      </c>
      <c r="AA200" s="80">
        <f t="shared" si="5"/>
        <v>0</v>
      </c>
      <c r="AB200" s="80">
        <f t="shared" si="6"/>
        <v>0</v>
      </c>
      <c r="AC200" s="85">
        <f t="shared" si="7"/>
        <v>0</v>
      </c>
    </row>
    <row r="201" spans="1:29" ht="15.75" customHeight="1">
      <c r="A201" s="86" t="str">
        <f t="shared" si="8"/>
        <v/>
      </c>
      <c r="B201" s="87"/>
      <c r="C201" s="87" t="str">
        <f t="shared" si="2"/>
        <v/>
      </c>
      <c r="D201" s="87" t="str">
        <f t="array" ref="D201">IF(F201="","",INDEX(B!$I$2:$I$112,MATCH(F201,B!$K$2:$K$112,0)))</f>
        <v/>
      </c>
      <c r="E201" s="87" t="str">
        <f t="array" ref="E201">IF(F201="","",INDEX(B!$J$2:$J$112,MATCH(F201,B!$K$2:$K$112,0)))</f>
        <v/>
      </c>
      <c r="F201" s="87"/>
      <c r="G201" s="87"/>
      <c r="H201" s="88"/>
      <c r="I201" s="87"/>
      <c r="J201" s="87"/>
      <c r="K201" s="87"/>
      <c r="L201" s="87"/>
      <c r="M201" s="87"/>
      <c r="N201" s="87"/>
      <c r="O201" s="87"/>
      <c r="P201" s="89"/>
      <c r="Q201" s="89"/>
      <c r="R201" s="89"/>
      <c r="S201" s="89"/>
      <c r="T201" s="89"/>
      <c r="U201" s="89"/>
      <c r="V201" s="89"/>
      <c r="W201" s="89"/>
      <c r="X201" s="89"/>
      <c r="Y201" s="80">
        <f t="shared" si="3"/>
        <v>0</v>
      </c>
      <c r="Z201" s="80">
        <f t="shared" si="4"/>
        <v>0</v>
      </c>
      <c r="AA201" s="80">
        <f t="shared" si="5"/>
        <v>0</v>
      </c>
      <c r="AB201" s="80">
        <f t="shared" si="6"/>
        <v>0</v>
      </c>
      <c r="AC201" s="85">
        <f t="shared" si="7"/>
        <v>0</v>
      </c>
    </row>
    <row r="202" spans="1:29" ht="15.75" customHeight="1">
      <c r="A202" s="86" t="str">
        <f t="shared" si="8"/>
        <v/>
      </c>
      <c r="B202" s="87"/>
      <c r="C202" s="87" t="str">
        <f t="shared" si="2"/>
        <v/>
      </c>
      <c r="D202" s="87" t="str">
        <f t="array" ref="D202">IF(F202="","",INDEX(B!$I$2:$I$112,MATCH(F202,B!$K$2:$K$112,0)))</f>
        <v/>
      </c>
      <c r="E202" s="87" t="str">
        <f t="array" ref="E202">IF(F202="","",INDEX(B!$J$2:$J$112,MATCH(F202,B!$K$2:$K$112,0)))</f>
        <v/>
      </c>
      <c r="F202" s="87"/>
      <c r="G202" s="87"/>
      <c r="H202" s="88"/>
      <c r="I202" s="87"/>
      <c r="J202" s="87"/>
      <c r="K202" s="87"/>
      <c r="L202" s="87"/>
      <c r="M202" s="87"/>
      <c r="N202" s="87"/>
      <c r="O202" s="87"/>
      <c r="P202" s="89"/>
      <c r="Q202" s="89"/>
      <c r="R202" s="89"/>
      <c r="S202" s="89"/>
      <c r="T202" s="89"/>
      <c r="U202" s="89"/>
      <c r="V202" s="89"/>
      <c r="W202" s="89"/>
      <c r="X202" s="89"/>
      <c r="Y202" s="80">
        <f t="shared" si="3"/>
        <v>0</v>
      </c>
      <c r="Z202" s="80">
        <f t="shared" si="4"/>
        <v>0</v>
      </c>
      <c r="AA202" s="80">
        <f t="shared" si="5"/>
        <v>0</v>
      </c>
      <c r="AB202" s="80">
        <f t="shared" si="6"/>
        <v>0</v>
      </c>
      <c r="AC202" s="85">
        <f t="shared" si="7"/>
        <v>0</v>
      </c>
    </row>
  </sheetData>
  <mergeCells count="15">
    <mergeCell ref="M1:M2"/>
    <mergeCell ref="N1:N2"/>
    <mergeCell ref="O1:O2"/>
    <mergeCell ref="A1:A2"/>
    <mergeCell ref="B1:B2"/>
    <mergeCell ref="C1:C2"/>
    <mergeCell ref="D1:D2"/>
    <mergeCell ref="E1:E2"/>
    <mergeCell ref="F1:F2"/>
    <mergeCell ref="G1:G2"/>
    <mergeCell ref="H1:H2"/>
    <mergeCell ref="I1:I2"/>
    <mergeCell ref="J1:J2"/>
    <mergeCell ref="K1:K2"/>
    <mergeCell ref="L1:L2"/>
  </mergeCells>
  <conditionalFormatting sqref="B3:B202">
    <cfRule type="containsBlanks" dxfId="229" priority="1">
      <formula>LEN(TRIM(B3))=0</formula>
    </cfRule>
  </conditionalFormatting>
  <conditionalFormatting sqref="F3:X202">
    <cfRule type="containsBlanks" dxfId="228" priority="2">
      <formula>LEN(TRIM(F3))=0</formula>
    </cfRule>
  </conditionalFormatting>
  <conditionalFormatting sqref="P3:X202">
    <cfRule type="expression" dxfId="227" priority="6">
      <formula>$G3=""</formula>
    </cfRule>
    <cfRule type="expression" dxfId="226" priority="7">
      <formula>$G3="ACTIVIDAD"</formula>
    </cfRule>
    <cfRule type="expression" dxfId="225" priority="8">
      <formula>$G3="PROPÓSITO"</formula>
    </cfRule>
  </conditionalFormatting>
  <dataValidations count="2">
    <dataValidation type="custom" allowBlank="1" showInputMessage="1" showErrorMessage="1" prompt=" - " sqref="P3:X202">
      <formula1>OR($G3="COMPONENTE",$G3="INDICADOR DE GESTIÓN")</formula1>
    </dataValidation>
    <dataValidation type="decimal" operator="greaterThanOrEqual" allowBlank="1" showInputMessage="1" showErrorMessage="1" prompt=" - " sqref="L3:M202">
      <formula1>0</formula1>
    </dataValidation>
  </dataValidations>
  <pageMargins left="0.7" right="0.7" top="0.75" bottom="0.75" header="0" footer="0"/>
  <pageSetup orientation="landscape"/>
  <headerFooter>
    <oddHeader>&amp;CMATRIZ DE INDICADORES PARA RESULTADOS / INDICADORES DE GESTIÓN Ente público de &amp;F Ejercicio fiscal 2024</oddHeader>
    <oddFooter>&amp;RPágina &amp;P de</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339966"/>
  </sheetPr>
  <dimension ref="A1:P167"/>
  <sheetViews>
    <sheetView showGridLines="0" workbookViewId="0">
      <pane xSplit="3" ySplit="1" topLeftCell="D2" activePane="bottomRight" state="frozen"/>
      <selection pane="topRight" activeCell="D1" sqref="D1"/>
      <selection pane="bottomLeft" activeCell="A2" sqref="A2"/>
      <selection pane="bottomRight" activeCell="D2" sqref="D2"/>
    </sheetView>
  </sheetViews>
  <sheetFormatPr baseColWidth="10" defaultColWidth="14.42578125" defaultRowHeight="15" customHeight="1"/>
  <cols>
    <col min="1" max="1" width="5.85546875" customWidth="1"/>
    <col min="2" max="2" width="66.5703125" customWidth="1"/>
    <col min="3" max="3" width="3" customWidth="1"/>
    <col min="4" max="16" width="17.42578125" customWidth="1"/>
    <col min="17" max="17" width="1" customWidth="1"/>
    <col min="18" max="26" width="10" customWidth="1"/>
  </cols>
  <sheetData>
    <row r="1" spans="1:16">
      <c r="A1" s="90" t="s">
        <v>2173</v>
      </c>
      <c r="B1" s="91" t="s">
        <v>2174</v>
      </c>
      <c r="C1" s="91" t="s">
        <v>2175</v>
      </c>
      <c r="D1" s="91" t="s">
        <v>2176</v>
      </c>
      <c r="E1" s="91" t="s">
        <v>2177</v>
      </c>
      <c r="F1" s="91" t="s">
        <v>2178</v>
      </c>
      <c r="G1" s="91" t="s">
        <v>2179</v>
      </c>
      <c r="H1" s="91" t="s">
        <v>2180</v>
      </c>
      <c r="I1" s="91" t="s">
        <v>2181</v>
      </c>
      <c r="J1" s="91" t="s">
        <v>2182</v>
      </c>
      <c r="K1" s="91" t="s">
        <v>2183</v>
      </c>
      <c r="L1" s="91" t="s">
        <v>2184</v>
      </c>
      <c r="M1" s="91" t="s">
        <v>2185</v>
      </c>
      <c r="N1" s="91" t="s">
        <v>2186</v>
      </c>
      <c r="O1" s="91" t="s">
        <v>2187</v>
      </c>
      <c r="P1" s="92" t="s">
        <v>2188</v>
      </c>
    </row>
    <row r="2" spans="1:16">
      <c r="A2" s="93">
        <v>1000</v>
      </c>
      <c r="B2" s="94" t="s">
        <v>2189</v>
      </c>
      <c r="C2" s="95"/>
      <c r="D2" s="96">
        <f t="shared" ref="D2:O2" si="0">D3+D5+D9+D10+D11+D12+D13+D19+D21</f>
        <v>0</v>
      </c>
      <c r="E2" s="96">
        <f t="shared" si="0"/>
        <v>0</v>
      </c>
      <c r="F2" s="96">
        <f t="shared" si="0"/>
        <v>0</v>
      </c>
      <c r="G2" s="96">
        <f t="shared" si="0"/>
        <v>0</v>
      </c>
      <c r="H2" s="96">
        <f t="shared" si="0"/>
        <v>0</v>
      </c>
      <c r="I2" s="96">
        <f t="shared" si="0"/>
        <v>0</v>
      </c>
      <c r="J2" s="96">
        <f t="shared" si="0"/>
        <v>0</v>
      </c>
      <c r="K2" s="96">
        <f t="shared" si="0"/>
        <v>0</v>
      </c>
      <c r="L2" s="96">
        <f t="shared" si="0"/>
        <v>0</v>
      </c>
      <c r="M2" s="96">
        <f t="shared" si="0"/>
        <v>0</v>
      </c>
      <c r="N2" s="96">
        <f t="shared" si="0"/>
        <v>0</v>
      </c>
      <c r="O2" s="96">
        <f t="shared" si="0"/>
        <v>0</v>
      </c>
      <c r="P2" s="96">
        <f t="shared" ref="P2:P157" si="1">SUM(D2:O2)</f>
        <v>0</v>
      </c>
    </row>
    <row r="3" spans="1:16">
      <c r="A3" s="97">
        <v>1100</v>
      </c>
      <c r="B3" s="98" t="s">
        <v>1305</v>
      </c>
      <c r="C3" s="99"/>
      <c r="D3" s="100">
        <f t="shared" ref="D3:O3" si="2">SUM(D4)</f>
        <v>0</v>
      </c>
      <c r="E3" s="100">
        <f t="shared" si="2"/>
        <v>0</v>
      </c>
      <c r="F3" s="100">
        <f t="shared" si="2"/>
        <v>0</v>
      </c>
      <c r="G3" s="100">
        <f t="shared" si="2"/>
        <v>0</v>
      </c>
      <c r="H3" s="100">
        <f t="shared" si="2"/>
        <v>0</v>
      </c>
      <c r="I3" s="100">
        <f t="shared" si="2"/>
        <v>0</v>
      </c>
      <c r="J3" s="100">
        <f t="shared" si="2"/>
        <v>0</v>
      </c>
      <c r="K3" s="100">
        <f t="shared" si="2"/>
        <v>0</v>
      </c>
      <c r="L3" s="100">
        <f t="shared" si="2"/>
        <v>0</v>
      </c>
      <c r="M3" s="100">
        <f t="shared" si="2"/>
        <v>0</v>
      </c>
      <c r="N3" s="100">
        <f t="shared" si="2"/>
        <v>0</v>
      </c>
      <c r="O3" s="100">
        <f t="shared" si="2"/>
        <v>0</v>
      </c>
      <c r="P3" s="100">
        <f t="shared" si="1"/>
        <v>0</v>
      </c>
    </row>
    <row r="4" spans="1:16">
      <c r="A4" s="101">
        <v>1101</v>
      </c>
      <c r="B4" s="102" t="s">
        <v>1306</v>
      </c>
      <c r="C4" s="103">
        <v>11</v>
      </c>
      <c r="D4" s="104"/>
      <c r="E4" s="104"/>
      <c r="F4" s="104"/>
      <c r="G4" s="104"/>
      <c r="H4" s="104"/>
      <c r="I4" s="104"/>
      <c r="J4" s="104"/>
      <c r="K4" s="104"/>
      <c r="L4" s="104"/>
      <c r="M4" s="104"/>
      <c r="N4" s="104"/>
      <c r="O4" s="104"/>
      <c r="P4" s="105">
        <f t="shared" si="1"/>
        <v>0</v>
      </c>
    </row>
    <row r="5" spans="1:16">
      <c r="A5" s="97">
        <v>1200</v>
      </c>
      <c r="B5" s="106" t="s">
        <v>1307</v>
      </c>
      <c r="C5" s="99"/>
      <c r="D5" s="100">
        <f t="shared" ref="D5:O5" si="3">SUM(D6:D8)</f>
        <v>0</v>
      </c>
      <c r="E5" s="100">
        <f t="shared" si="3"/>
        <v>0</v>
      </c>
      <c r="F5" s="100">
        <f t="shared" si="3"/>
        <v>0</v>
      </c>
      <c r="G5" s="100">
        <f t="shared" si="3"/>
        <v>0</v>
      </c>
      <c r="H5" s="100">
        <f t="shared" si="3"/>
        <v>0</v>
      </c>
      <c r="I5" s="100">
        <f t="shared" si="3"/>
        <v>0</v>
      </c>
      <c r="J5" s="100">
        <f t="shared" si="3"/>
        <v>0</v>
      </c>
      <c r="K5" s="100">
        <f t="shared" si="3"/>
        <v>0</v>
      </c>
      <c r="L5" s="100">
        <f t="shared" si="3"/>
        <v>0</v>
      </c>
      <c r="M5" s="100">
        <f t="shared" si="3"/>
        <v>0</v>
      </c>
      <c r="N5" s="100">
        <f t="shared" si="3"/>
        <v>0</v>
      </c>
      <c r="O5" s="100">
        <f t="shared" si="3"/>
        <v>0</v>
      </c>
      <c r="P5" s="100">
        <f t="shared" si="1"/>
        <v>0</v>
      </c>
    </row>
    <row r="6" spans="1:16">
      <c r="A6" s="101">
        <v>1201</v>
      </c>
      <c r="B6" s="102" t="s">
        <v>1308</v>
      </c>
      <c r="C6" s="103">
        <v>11</v>
      </c>
      <c r="D6" s="104"/>
      <c r="E6" s="104"/>
      <c r="F6" s="104"/>
      <c r="G6" s="104"/>
      <c r="H6" s="104"/>
      <c r="I6" s="104"/>
      <c r="J6" s="104"/>
      <c r="K6" s="104"/>
      <c r="L6" s="104"/>
      <c r="M6" s="104"/>
      <c r="N6" s="104"/>
      <c r="O6" s="104"/>
      <c r="P6" s="105">
        <f t="shared" si="1"/>
        <v>0</v>
      </c>
    </row>
    <row r="7" spans="1:16">
      <c r="A7" s="101">
        <v>1202</v>
      </c>
      <c r="B7" s="102" t="s">
        <v>1309</v>
      </c>
      <c r="C7" s="103">
        <v>11</v>
      </c>
      <c r="D7" s="104"/>
      <c r="E7" s="104"/>
      <c r="F7" s="104"/>
      <c r="G7" s="104"/>
      <c r="H7" s="104"/>
      <c r="I7" s="104"/>
      <c r="J7" s="104"/>
      <c r="K7" s="104"/>
      <c r="L7" s="104"/>
      <c r="M7" s="104"/>
      <c r="N7" s="104"/>
      <c r="O7" s="104"/>
      <c r="P7" s="105">
        <f t="shared" si="1"/>
        <v>0</v>
      </c>
    </row>
    <row r="8" spans="1:16">
      <c r="A8" s="101">
        <v>1203</v>
      </c>
      <c r="B8" s="102" t="s">
        <v>1310</v>
      </c>
      <c r="C8" s="103">
        <v>11</v>
      </c>
      <c r="D8" s="104"/>
      <c r="E8" s="104"/>
      <c r="F8" s="104"/>
      <c r="G8" s="104"/>
      <c r="H8" s="104"/>
      <c r="I8" s="104"/>
      <c r="J8" s="104"/>
      <c r="K8" s="104"/>
      <c r="L8" s="104"/>
      <c r="M8" s="104"/>
      <c r="N8" s="104"/>
      <c r="O8" s="104"/>
      <c r="P8" s="105">
        <f t="shared" si="1"/>
        <v>0</v>
      </c>
    </row>
    <row r="9" spans="1:16">
      <c r="A9" s="97">
        <v>1300</v>
      </c>
      <c r="B9" s="106" t="s">
        <v>1311</v>
      </c>
      <c r="C9" s="99"/>
      <c r="D9" s="107">
        <v>0</v>
      </c>
      <c r="E9" s="107">
        <v>0</v>
      </c>
      <c r="F9" s="107">
        <v>0</v>
      </c>
      <c r="G9" s="107">
        <v>0</v>
      </c>
      <c r="H9" s="107">
        <v>0</v>
      </c>
      <c r="I9" s="107">
        <v>0</v>
      </c>
      <c r="J9" s="107">
        <v>0</v>
      </c>
      <c r="K9" s="107">
        <v>0</v>
      </c>
      <c r="L9" s="107">
        <v>0</v>
      </c>
      <c r="M9" s="107">
        <v>0</v>
      </c>
      <c r="N9" s="107">
        <v>0</v>
      </c>
      <c r="O9" s="107">
        <v>0</v>
      </c>
      <c r="P9" s="107">
        <f t="shared" si="1"/>
        <v>0</v>
      </c>
    </row>
    <row r="10" spans="1:16">
      <c r="A10" s="97">
        <v>1400</v>
      </c>
      <c r="B10" s="108" t="s">
        <v>1312</v>
      </c>
      <c r="C10" s="109"/>
      <c r="D10" s="107">
        <v>0</v>
      </c>
      <c r="E10" s="107">
        <v>0</v>
      </c>
      <c r="F10" s="107">
        <v>0</v>
      </c>
      <c r="G10" s="107">
        <v>0</v>
      </c>
      <c r="H10" s="107">
        <v>0</v>
      </c>
      <c r="I10" s="107">
        <v>0</v>
      </c>
      <c r="J10" s="107">
        <v>0</v>
      </c>
      <c r="K10" s="107">
        <v>0</v>
      </c>
      <c r="L10" s="107">
        <v>0</v>
      </c>
      <c r="M10" s="107">
        <v>0</v>
      </c>
      <c r="N10" s="107">
        <v>0</v>
      </c>
      <c r="O10" s="107">
        <v>0</v>
      </c>
      <c r="P10" s="107">
        <f t="shared" si="1"/>
        <v>0</v>
      </c>
    </row>
    <row r="11" spans="1:16">
      <c r="A11" s="97">
        <v>1500</v>
      </c>
      <c r="B11" s="108" t="s">
        <v>1313</v>
      </c>
      <c r="C11" s="109"/>
      <c r="D11" s="107">
        <v>0</v>
      </c>
      <c r="E11" s="107">
        <v>0</v>
      </c>
      <c r="F11" s="107">
        <v>0</v>
      </c>
      <c r="G11" s="107">
        <v>0</v>
      </c>
      <c r="H11" s="107">
        <v>0</v>
      </c>
      <c r="I11" s="107">
        <v>0</v>
      </c>
      <c r="J11" s="107">
        <v>0</v>
      </c>
      <c r="K11" s="107">
        <v>0</v>
      </c>
      <c r="L11" s="107">
        <v>0</v>
      </c>
      <c r="M11" s="107">
        <v>0</v>
      </c>
      <c r="N11" s="107">
        <v>0</v>
      </c>
      <c r="O11" s="107">
        <v>0</v>
      </c>
      <c r="P11" s="107">
        <f t="shared" si="1"/>
        <v>0</v>
      </c>
    </row>
    <row r="12" spans="1:16">
      <c r="A12" s="97">
        <v>1600</v>
      </c>
      <c r="B12" s="108" t="s">
        <v>1314</v>
      </c>
      <c r="C12" s="109"/>
      <c r="D12" s="107">
        <v>0</v>
      </c>
      <c r="E12" s="107">
        <v>0</v>
      </c>
      <c r="F12" s="107">
        <v>0</v>
      </c>
      <c r="G12" s="107">
        <v>0</v>
      </c>
      <c r="H12" s="107">
        <v>0</v>
      </c>
      <c r="I12" s="107">
        <v>0</v>
      </c>
      <c r="J12" s="107">
        <v>0</v>
      </c>
      <c r="K12" s="107">
        <v>0</v>
      </c>
      <c r="L12" s="107">
        <v>0</v>
      </c>
      <c r="M12" s="107">
        <v>0</v>
      </c>
      <c r="N12" s="107">
        <v>0</v>
      </c>
      <c r="O12" s="107">
        <v>0</v>
      </c>
      <c r="P12" s="107">
        <f t="shared" si="1"/>
        <v>0</v>
      </c>
    </row>
    <row r="13" spans="1:16">
      <c r="A13" s="97">
        <v>1700</v>
      </c>
      <c r="B13" s="108" t="s">
        <v>1315</v>
      </c>
      <c r="C13" s="109"/>
      <c r="D13" s="107">
        <f t="shared" ref="D13:O13" si="4">SUM(D14:D18)</f>
        <v>0</v>
      </c>
      <c r="E13" s="107">
        <f t="shared" si="4"/>
        <v>0</v>
      </c>
      <c r="F13" s="107">
        <f t="shared" si="4"/>
        <v>0</v>
      </c>
      <c r="G13" s="107">
        <f t="shared" si="4"/>
        <v>0</v>
      </c>
      <c r="H13" s="107">
        <f t="shared" si="4"/>
        <v>0</v>
      </c>
      <c r="I13" s="107">
        <f t="shared" si="4"/>
        <v>0</v>
      </c>
      <c r="J13" s="107">
        <f t="shared" si="4"/>
        <v>0</v>
      </c>
      <c r="K13" s="107">
        <f t="shared" si="4"/>
        <v>0</v>
      </c>
      <c r="L13" s="107">
        <f t="shared" si="4"/>
        <v>0</v>
      </c>
      <c r="M13" s="107">
        <f t="shared" si="4"/>
        <v>0</v>
      </c>
      <c r="N13" s="107">
        <f t="shared" si="4"/>
        <v>0</v>
      </c>
      <c r="O13" s="107">
        <f t="shared" si="4"/>
        <v>0</v>
      </c>
      <c r="P13" s="107">
        <f t="shared" si="1"/>
        <v>0</v>
      </c>
    </row>
    <row r="14" spans="1:16">
      <c r="A14" s="101">
        <v>1701</v>
      </c>
      <c r="B14" s="110" t="s">
        <v>1316</v>
      </c>
      <c r="C14" s="103">
        <v>11</v>
      </c>
      <c r="D14" s="104"/>
      <c r="E14" s="104"/>
      <c r="F14" s="104"/>
      <c r="G14" s="104"/>
      <c r="H14" s="104"/>
      <c r="I14" s="104"/>
      <c r="J14" s="104"/>
      <c r="K14" s="104"/>
      <c r="L14" s="104"/>
      <c r="M14" s="104"/>
      <c r="N14" s="104"/>
      <c r="O14" s="104"/>
      <c r="P14" s="105">
        <f t="shared" si="1"/>
        <v>0</v>
      </c>
    </row>
    <row r="15" spans="1:16">
      <c r="A15" s="101">
        <v>1702</v>
      </c>
      <c r="B15" s="110" t="s">
        <v>1317</v>
      </c>
      <c r="C15" s="103">
        <v>11</v>
      </c>
      <c r="D15" s="104"/>
      <c r="E15" s="104"/>
      <c r="F15" s="104"/>
      <c r="G15" s="104"/>
      <c r="H15" s="104"/>
      <c r="I15" s="104"/>
      <c r="J15" s="104"/>
      <c r="K15" s="104"/>
      <c r="L15" s="104"/>
      <c r="M15" s="104"/>
      <c r="N15" s="104"/>
      <c r="O15" s="104"/>
      <c r="P15" s="105">
        <f t="shared" si="1"/>
        <v>0</v>
      </c>
    </row>
    <row r="16" spans="1:16">
      <c r="A16" s="101">
        <v>1703</v>
      </c>
      <c r="B16" s="110" t="s">
        <v>1318</v>
      </c>
      <c r="C16" s="103">
        <v>11</v>
      </c>
      <c r="D16" s="104"/>
      <c r="E16" s="104"/>
      <c r="F16" s="104"/>
      <c r="G16" s="104"/>
      <c r="H16" s="104"/>
      <c r="I16" s="104"/>
      <c r="J16" s="104"/>
      <c r="K16" s="104"/>
      <c r="L16" s="104"/>
      <c r="M16" s="104"/>
      <c r="N16" s="104"/>
      <c r="O16" s="104"/>
      <c r="P16" s="105">
        <f t="shared" si="1"/>
        <v>0</v>
      </c>
    </row>
    <row r="17" spans="1:16">
      <c r="A17" s="101">
        <v>1704</v>
      </c>
      <c r="B17" s="110" t="s">
        <v>1319</v>
      </c>
      <c r="C17" s="103">
        <v>11</v>
      </c>
      <c r="D17" s="104"/>
      <c r="E17" s="104"/>
      <c r="F17" s="104"/>
      <c r="G17" s="104"/>
      <c r="H17" s="104"/>
      <c r="I17" s="104"/>
      <c r="J17" s="104"/>
      <c r="K17" s="104"/>
      <c r="L17" s="104"/>
      <c r="M17" s="104"/>
      <c r="N17" s="104"/>
      <c r="O17" s="104"/>
      <c r="P17" s="105">
        <f t="shared" si="1"/>
        <v>0</v>
      </c>
    </row>
    <row r="18" spans="1:16">
      <c r="A18" s="101">
        <v>1709</v>
      </c>
      <c r="B18" s="110" t="s">
        <v>1320</v>
      </c>
      <c r="C18" s="103">
        <v>11</v>
      </c>
      <c r="D18" s="104"/>
      <c r="E18" s="104"/>
      <c r="F18" s="104"/>
      <c r="G18" s="104"/>
      <c r="H18" s="104"/>
      <c r="I18" s="104"/>
      <c r="J18" s="104"/>
      <c r="K18" s="104"/>
      <c r="L18" s="104"/>
      <c r="M18" s="104"/>
      <c r="N18" s="104"/>
      <c r="O18" s="104"/>
      <c r="P18" s="105">
        <f t="shared" si="1"/>
        <v>0</v>
      </c>
    </row>
    <row r="19" spans="1:16">
      <c r="A19" s="97">
        <v>1800</v>
      </c>
      <c r="B19" s="108" t="s">
        <v>1321</v>
      </c>
      <c r="C19" s="109"/>
      <c r="D19" s="107">
        <f t="shared" ref="D19:O19" si="5">SUM(D20)</f>
        <v>0</v>
      </c>
      <c r="E19" s="107">
        <f t="shared" si="5"/>
        <v>0</v>
      </c>
      <c r="F19" s="107">
        <f t="shared" si="5"/>
        <v>0</v>
      </c>
      <c r="G19" s="107">
        <f t="shared" si="5"/>
        <v>0</v>
      </c>
      <c r="H19" s="107">
        <f t="shared" si="5"/>
        <v>0</v>
      </c>
      <c r="I19" s="107">
        <f t="shared" si="5"/>
        <v>0</v>
      </c>
      <c r="J19" s="107">
        <f t="shared" si="5"/>
        <v>0</v>
      </c>
      <c r="K19" s="107">
        <f t="shared" si="5"/>
        <v>0</v>
      </c>
      <c r="L19" s="107">
        <f t="shared" si="5"/>
        <v>0</v>
      </c>
      <c r="M19" s="107">
        <f t="shared" si="5"/>
        <v>0</v>
      </c>
      <c r="N19" s="107">
        <f t="shared" si="5"/>
        <v>0</v>
      </c>
      <c r="O19" s="107">
        <f t="shared" si="5"/>
        <v>0</v>
      </c>
      <c r="P19" s="107">
        <f t="shared" si="1"/>
        <v>0</v>
      </c>
    </row>
    <row r="20" spans="1:16">
      <c r="A20" s="101">
        <v>1801</v>
      </c>
      <c r="B20" s="110" t="s">
        <v>1321</v>
      </c>
      <c r="C20" s="103">
        <v>11</v>
      </c>
      <c r="D20" s="104"/>
      <c r="E20" s="104"/>
      <c r="F20" s="104"/>
      <c r="G20" s="104"/>
      <c r="H20" s="104"/>
      <c r="I20" s="104"/>
      <c r="J20" s="104"/>
      <c r="K20" s="104"/>
      <c r="L20" s="104"/>
      <c r="M20" s="104"/>
      <c r="N20" s="104"/>
      <c r="O20" s="104"/>
      <c r="P20" s="105">
        <f t="shared" si="1"/>
        <v>0</v>
      </c>
    </row>
    <row r="21" spans="1:16" ht="30" customHeight="1">
      <c r="A21" s="97">
        <v>1900</v>
      </c>
      <c r="B21" s="111" t="s">
        <v>2190</v>
      </c>
      <c r="C21" s="109"/>
      <c r="D21" s="107">
        <f t="shared" ref="D21:O21" si="6">SUM(D22)</f>
        <v>0</v>
      </c>
      <c r="E21" s="107">
        <f t="shared" si="6"/>
        <v>0</v>
      </c>
      <c r="F21" s="107">
        <f t="shared" si="6"/>
        <v>0</v>
      </c>
      <c r="G21" s="107">
        <f t="shared" si="6"/>
        <v>0</v>
      </c>
      <c r="H21" s="107">
        <f t="shared" si="6"/>
        <v>0</v>
      </c>
      <c r="I21" s="107">
        <f t="shared" si="6"/>
        <v>0</v>
      </c>
      <c r="J21" s="107">
        <f t="shared" si="6"/>
        <v>0</v>
      </c>
      <c r="K21" s="107">
        <f t="shared" si="6"/>
        <v>0</v>
      </c>
      <c r="L21" s="107">
        <f t="shared" si="6"/>
        <v>0</v>
      </c>
      <c r="M21" s="107">
        <f t="shared" si="6"/>
        <v>0</v>
      </c>
      <c r="N21" s="107">
        <f t="shared" si="6"/>
        <v>0</v>
      </c>
      <c r="O21" s="107">
        <f t="shared" si="6"/>
        <v>0</v>
      </c>
      <c r="P21" s="107">
        <f t="shared" si="1"/>
        <v>0</v>
      </c>
    </row>
    <row r="22" spans="1:16" ht="30" customHeight="1">
      <c r="A22" s="101">
        <v>1901</v>
      </c>
      <c r="B22" s="110" t="s">
        <v>2190</v>
      </c>
      <c r="C22" s="103">
        <v>11</v>
      </c>
      <c r="D22" s="104"/>
      <c r="E22" s="104"/>
      <c r="F22" s="104"/>
      <c r="G22" s="104"/>
      <c r="H22" s="104"/>
      <c r="I22" s="104"/>
      <c r="J22" s="104"/>
      <c r="K22" s="104"/>
      <c r="L22" s="104"/>
      <c r="M22" s="104"/>
      <c r="N22" s="104"/>
      <c r="O22" s="104"/>
      <c r="P22" s="105">
        <f t="shared" si="1"/>
        <v>0</v>
      </c>
    </row>
    <row r="23" spans="1:16" ht="15.75" customHeight="1">
      <c r="A23" s="93">
        <v>2000</v>
      </c>
      <c r="B23" s="112" t="s">
        <v>2191</v>
      </c>
      <c r="C23" s="113"/>
      <c r="D23" s="96">
        <f t="shared" ref="D23:O23" si="7">SUM(D24:D28)</f>
        <v>0</v>
      </c>
      <c r="E23" s="96">
        <f t="shared" si="7"/>
        <v>0</v>
      </c>
      <c r="F23" s="96">
        <f t="shared" si="7"/>
        <v>0</v>
      </c>
      <c r="G23" s="96">
        <f t="shared" si="7"/>
        <v>0</v>
      </c>
      <c r="H23" s="96">
        <f t="shared" si="7"/>
        <v>0</v>
      </c>
      <c r="I23" s="96">
        <f t="shared" si="7"/>
        <v>0</v>
      </c>
      <c r="J23" s="96">
        <f t="shared" si="7"/>
        <v>0</v>
      </c>
      <c r="K23" s="96">
        <f t="shared" si="7"/>
        <v>0</v>
      </c>
      <c r="L23" s="96">
        <f t="shared" si="7"/>
        <v>0</v>
      </c>
      <c r="M23" s="96">
        <f t="shared" si="7"/>
        <v>0</v>
      </c>
      <c r="N23" s="96">
        <f t="shared" si="7"/>
        <v>0</v>
      </c>
      <c r="O23" s="96">
        <f t="shared" si="7"/>
        <v>0</v>
      </c>
      <c r="P23" s="96">
        <f t="shared" si="1"/>
        <v>0</v>
      </c>
    </row>
    <row r="24" spans="1:16" ht="15.75" customHeight="1">
      <c r="A24" s="97">
        <v>2100</v>
      </c>
      <c r="B24" s="108" t="s">
        <v>1323</v>
      </c>
      <c r="C24" s="109"/>
      <c r="D24" s="100"/>
      <c r="E24" s="100"/>
      <c r="F24" s="100"/>
      <c r="G24" s="100"/>
      <c r="H24" s="100"/>
      <c r="I24" s="100"/>
      <c r="J24" s="100"/>
      <c r="K24" s="100"/>
      <c r="L24" s="100"/>
      <c r="M24" s="100"/>
      <c r="N24" s="100"/>
      <c r="O24" s="100"/>
      <c r="P24" s="100">
        <f t="shared" si="1"/>
        <v>0</v>
      </c>
    </row>
    <row r="25" spans="1:16" ht="15.75" customHeight="1">
      <c r="A25" s="97">
        <v>2200</v>
      </c>
      <c r="B25" s="108" t="s">
        <v>1324</v>
      </c>
      <c r="C25" s="109"/>
      <c r="D25" s="100"/>
      <c r="E25" s="100"/>
      <c r="F25" s="100"/>
      <c r="G25" s="100"/>
      <c r="H25" s="100"/>
      <c r="I25" s="100"/>
      <c r="J25" s="100"/>
      <c r="K25" s="100"/>
      <c r="L25" s="100"/>
      <c r="M25" s="100"/>
      <c r="N25" s="100"/>
      <c r="O25" s="100"/>
      <c r="P25" s="100">
        <f t="shared" si="1"/>
        <v>0</v>
      </c>
    </row>
    <row r="26" spans="1:16" ht="15.75" customHeight="1">
      <c r="A26" s="97">
        <v>2300</v>
      </c>
      <c r="B26" s="108" t="s">
        <v>1325</v>
      </c>
      <c r="C26" s="109"/>
      <c r="D26" s="100"/>
      <c r="E26" s="100"/>
      <c r="F26" s="100"/>
      <c r="G26" s="100"/>
      <c r="H26" s="100"/>
      <c r="I26" s="100"/>
      <c r="J26" s="100"/>
      <c r="K26" s="100"/>
      <c r="L26" s="100"/>
      <c r="M26" s="100"/>
      <c r="N26" s="100"/>
      <c r="O26" s="100"/>
      <c r="P26" s="100">
        <f t="shared" si="1"/>
        <v>0</v>
      </c>
    </row>
    <row r="27" spans="1:16" ht="15.75" customHeight="1">
      <c r="A27" s="97">
        <v>2400</v>
      </c>
      <c r="B27" s="108" t="s">
        <v>1326</v>
      </c>
      <c r="C27" s="109"/>
      <c r="D27" s="100"/>
      <c r="E27" s="100"/>
      <c r="F27" s="100"/>
      <c r="G27" s="100"/>
      <c r="H27" s="100"/>
      <c r="I27" s="100"/>
      <c r="J27" s="100"/>
      <c r="K27" s="100"/>
      <c r="L27" s="100"/>
      <c r="M27" s="100"/>
      <c r="N27" s="100"/>
      <c r="O27" s="100"/>
      <c r="P27" s="100">
        <f t="shared" si="1"/>
        <v>0</v>
      </c>
    </row>
    <row r="28" spans="1:16" ht="15.75" customHeight="1">
      <c r="A28" s="97">
        <v>2500</v>
      </c>
      <c r="B28" s="108" t="s">
        <v>1327</v>
      </c>
      <c r="C28" s="109"/>
      <c r="D28" s="100"/>
      <c r="E28" s="100"/>
      <c r="F28" s="100"/>
      <c r="G28" s="100"/>
      <c r="H28" s="100"/>
      <c r="I28" s="100"/>
      <c r="J28" s="100"/>
      <c r="K28" s="100"/>
      <c r="L28" s="100"/>
      <c r="M28" s="100"/>
      <c r="N28" s="100"/>
      <c r="O28" s="100"/>
      <c r="P28" s="100">
        <f t="shared" si="1"/>
        <v>0</v>
      </c>
    </row>
    <row r="29" spans="1:16" ht="15.75" customHeight="1">
      <c r="A29" s="93">
        <v>3000</v>
      </c>
      <c r="B29" s="112" t="s">
        <v>2192</v>
      </c>
      <c r="C29" s="113"/>
      <c r="D29" s="96">
        <f t="shared" ref="D29:O29" si="8">D30+D32</f>
        <v>0</v>
      </c>
      <c r="E29" s="96">
        <f t="shared" si="8"/>
        <v>0</v>
      </c>
      <c r="F29" s="96">
        <f t="shared" si="8"/>
        <v>0</v>
      </c>
      <c r="G29" s="96">
        <f t="shared" si="8"/>
        <v>0</v>
      </c>
      <c r="H29" s="96">
        <f t="shared" si="8"/>
        <v>0</v>
      </c>
      <c r="I29" s="96">
        <f t="shared" si="8"/>
        <v>0</v>
      </c>
      <c r="J29" s="96">
        <f t="shared" si="8"/>
        <v>0</v>
      </c>
      <c r="K29" s="96">
        <f t="shared" si="8"/>
        <v>0</v>
      </c>
      <c r="L29" s="96">
        <f t="shared" si="8"/>
        <v>0</v>
      </c>
      <c r="M29" s="96">
        <f t="shared" si="8"/>
        <v>0</v>
      </c>
      <c r="N29" s="96">
        <f t="shared" si="8"/>
        <v>0</v>
      </c>
      <c r="O29" s="96">
        <f t="shared" si="8"/>
        <v>0</v>
      </c>
      <c r="P29" s="96">
        <f t="shared" si="1"/>
        <v>0</v>
      </c>
    </row>
    <row r="30" spans="1:16" ht="15.75" customHeight="1">
      <c r="A30" s="97">
        <v>3100</v>
      </c>
      <c r="B30" s="108" t="s">
        <v>1329</v>
      </c>
      <c r="C30" s="109"/>
      <c r="D30" s="100">
        <f t="shared" ref="D30:O30" si="9">SUM(D31)</f>
        <v>0</v>
      </c>
      <c r="E30" s="100">
        <f t="shared" si="9"/>
        <v>0</v>
      </c>
      <c r="F30" s="100">
        <f t="shared" si="9"/>
        <v>0</v>
      </c>
      <c r="G30" s="100">
        <f t="shared" si="9"/>
        <v>0</v>
      </c>
      <c r="H30" s="100">
        <f t="shared" si="9"/>
        <v>0</v>
      </c>
      <c r="I30" s="100">
        <f t="shared" si="9"/>
        <v>0</v>
      </c>
      <c r="J30" s="100">
        <f t="shared" si="9"/>
        <v>0</v>
      </c>
      <c r="K30" s="100">
        <f t="shared" si="9"/>
        <v>0</v>
      </c>
      <c r="L30" s="100">
        <f t="shared" si="9"/>
        <v>0</v>
      </c>
      <c r="M30" s="100">
        <f t="shared" si="9"/>
        <v>0</v>
      </c>
      <c r="N30" s="100">
        <f t="shared" si="9"/>
        <v>0</v>
      </c>
      <c r="O30" s="100">
        <f t="shared" si="9"/>
        <v>0</v>
      </c>
      <c r="P30" s="100">
        <f t="shared" si="1"/>
        <v>0</v>
      </c>
    </row>
    <row r="31" spans="1:16" ht="15.75" customHeight="1">
      <c r="A31" s="101">
        <v>3101</v>
      </c>
      <c r="B31" s="110" t="s">
        <v>1329</v>
      </c>
      <c r="C31" s="103">
        <v>11</v>
      </c>
      <c r="D31" s="104"/>
      <c r="E31" s="104"/>
      <c r="F31" s="104"/>
      <c r="G31" s="104"/>
      <c r="H31" s="104"/>
      <c r="I31" s="104"/>
      <c r="J31" s="104"/>
      <c r="K31" s="104"/>
      <c r="L31" s="104"/>
      <c r="M31" s="104"/>
      <c r="N31" s="104"/>
      <c r="O31" s="104"/>
      <c r="P31" s="105">
        <f t="shared" si="1"/>
        <v>0</v>
      </c>
    </row>
    <row r="32" spans="1:16" ht="45" customHeight="1">
      <c r="A32" s="97">
        <v>3900</v>
      </c>
      <c r="B32" s="111" t="s">
        <v>2193</v>
      </c>
      <c r="C32" s="109"/>
      <c r="D32" s="100">
        <f t="shared" ref="D32:O32" si="10">SUM(D33)</f>
        <v>0</v>
      </c>
      <c r="E32" s="100">
        <f t="shared" si="10"/>
        <v>0</v>
      </c>
      <c r="F32" s="100">
        <f t="shared" si="10"/>
        <v>0</v>
      </c>
      <c r="G32" s="100">
        <f t="shared" si="10"/>
        <v>0</v>
      </c>
      <c r="H32" s="100">
        <f t="shared" si="10"/>
        <v>0</v>
      </c>
      <c r="I32" s="100">
        <f t="shared" si="10"/>
        <v>0</v>
      </c>
      <c r="J32" s="100">
        <f t="shared" si="10"/>
        <v>0</v>
      </c>
      <c r="K32" s="100">
        <f t="shared" si="10"/>
        <v>0</v>
      </c>
      <c r="L32" s="100">
        <f t="shared" si="10"/>
        <v>0</v>
      </c>
      <c r="M32" s="100">
        <f t="shared" si="10"/>
        <v>0</v>
      </c>
      <c r="N32" s="100">
        <f t="shared" si="10"/>
        <v>0</v>
      </c>
      <c r="O32" s="100">
        <f t="shared" si="10"/>
        <v>0</v>
      </c>
      <c r="P32" s="100">
        <f t="shared" si="1"/>
        <v>0</v>
      </c>
    </row>
    <row r="33" spans="1:16" ht="45" customHeight="1">
      <c r="A33" s="101">
        <v>3901</v>
      </c>
      <c r="B33" s="110" t="s">
        <v>2193</v>
      </c>
      <c r="C33" s="103">
        <v>11</v>
      </c>
      <c r="D33" s="104"/>
      <c r="E33" s="104"/>
      <c r="F33" s="104"/>
      <c r="G33" s="104"/>
      <c r="H33" s="104"/>
      <c r="I33" s="104"/>
      <c r="J33" s="104"/>
      <c r="K33" s="104"/>
      <c r="L33" s="104"/>
      <c r="M33" s="104"/>
      <c r="N33" s="104"/>
      <c r="O33" s="104"/>
      <c r="P33" s="105">
        <f t="shared" si="1"/>
        <v>0</v>
      </c>
    </row>
    <row r="34" spans="1:16" ht="15.75" customHeight="1">
      <c r="A34" s="93">
        <v>4000</v>
      </c>
      <c r="B34" s="112" t="s">
        <v>1738</v>
      </c>
      <c r="C34" s="113"/>
      <c r="D34" s="96">
        <f t="shared" ref="D34:O34" si="11">D35+D40+D41+D56+D58+D64</f>
        <v>0</v>
      </c>
      <c r="E34" s="96">
        <f t="shared" si="11"/>
        <v>0</v>
      </c>
      <c r="F34" s="96">
        <f t="shared" si="11"/>
        <v>0</v>
      </c>
      <c r="G34" s="96">
        <f t="shared" si="11"/>
        <v>0</v>
      </c>
      <c r="H34" s="96">
        <f t="shared" si="11"/>
        <v>0</v>
      </c>
      <c r="I34" s="96">
        <f t="shared" si="11"/>
        <v>0</v>
      </c>
      <c r="J34" s="96">
        <f t="shared" si="11"/>
        <v>0</v>
      </c>
      <c r="K34" s="96">
        <f t="shared" si="11"/>
        <v>0</v>
      </c>
      <c r="L34" s="96">
        <f t="shared" si="11"/>
        <v>0</v>
      </c>
      <c r="M34" s="96">
        <f t="shared" si="11"/>
        <v>0</v>
      </c>
      <c r="N34" s="96">
        <f t="shared" si="11"/>
        <v>0</v>
      </c>
      <c r="O34" s="96">
        <f t="shared" si="11"/>
        <v>0</v>
      </c>
      <c r="P34" s="96">
        <f t="shared" si="1"/>
        <v>0</v>
      </c>
    </row>
    <row r="35" spans="1:16" ht="30" customHeight="1">
      <c r="A35" s="97">
        <v>4100</v>
      </c>
      <c r="B35" s="111" t="s">
        <v>1331</v>
      </c>
      <c r="C35" s="114"/>
      <c r="D35" s="100">
        <f t="shared" ref="D35:O35" si="12">SUM(D36:D39)</f>
        <v>0</v>
      </c>
      <c r="E35" s="100">
        <f t="shared" si="12"/>
        <v>0</v>
      </c>
      <c r="F35" s="100">
        <f t="shared" si="12"/>
        <v>0</v>
      </c>
      <c r="G35" s="100">
        <f t="shared" si="12"/>
        <v>0</v>
      </c>
      <c r="H35" s="100">
        <f t="shared" si="12"/>
        <v>0</v>
      </c>
      <c r="I35" s="100">
        <f t="shared" si="12"/>
        <v>0</v>
      </c>
      <c r="J35" s="100">
        <f t="shared" si="12"/>
        <v>0</v>
      </c>
      <c r="K35" s="100">
        <f t="shared" si="12"/>
        <v>0</v>
      </c>
      <c r="L35" s="100">
        <f t="shared" si="12"/>
        <v>0</v>
      </c>
      <c r="M35" s="100">
        <f t="shared" si="12"/>
        <v>0</v>
      </c>
      <c r="N35" s="100">
        <f t="shared" si="12"/>
        <v>0</v>
      </c>
      <c r="O35" s="100">
        <f t="shared" si="12"/>
        <v>0</v>
      </c>
      <c r="P35" s="100">
        <f t="shared" si="1"/>
        <v>0</v>
      </c>
    </row>
    <row r="36" spans="1:16" ht="15.75" customHeight="1">
      <c r="A36" s="101">
        <v>4101</v>
      </c>
      <c r="B36" s="110" t="s">
        <v>1332</v>
      </c>
      <c r="C36" s="103">
        <v>11</v>
      </c>
      <c r="D36" s="104"/>
      <c r="E36" s="104"/>
      <c r="F36" s="104"/>
      <c r="G36" s="104"/>
      <c r="H36" s="104"/>
      <c r="I36" s="104"/>
      <c r="J36" s="104"/>
      <c r="K36" s="104"/>
      <c r="L36" s="104"/>
      <c r="M36" s="104"/>
      <c r="N36" s="104"/>
      <c r="O36" s="104"/>
      <c r="P36" s="105">
        <f t="shared" si="1"/>
        <v>0</v>
      </c>
    </row>
    <row r="37" spans="1:16" ht="15.75" customHeight="1">
      <c r="A37" s="101">
        <v>4102</v>
      </c>
      <c r="B37" s="110" t="s">
        <v>1333</v>
      </c>
      <c r="C37" s="103">
        <v>11</v>
      </c>
      <c r="D37" s="104"/>
      <c r="E37" s="104"/>
      <c r="F37" s="104"/>
      <c r="G37" s="104"/>
      <c r="H37" s="104"/>
      <c r="I37" s="104"/>
      <c r="J37" s="104"/>
      <c r="K37" s="104"/>
      <c r="L37" s="104"/>
      <c r="M37" s="104"/>
      <c r="N37" s="104"/>
      <c r="O37" s="104"/>
      <c r="P37" s="105">
        <f t="shared" si="1"/>
        <v>0</v>
      </c>
    </row>
    <row r="38" spans="1:16" ht="15.75" customHeight="1">
      <c r="A38" s="101">
        <v>4103</v>
      </c>
      <c r="B38" s="110" t="s">
        <v>1334</v>
      </c>
      <c r="C38" s="103">
        <v>11</v>
      </c>
      <c r="D38" s="104"/>
      <c r="E38" s="104"/>
      <c r="F38" s="104"/>
      <c r="G38" s="104"/>
      <c r="H38" s="104"/>
      <c r="I38" s="104"/>
      <c r="J38" s="104"/>
      <c r="K38" s="104"/>
      <c r="L38" s="104"/>
      <c r="M38" s="104"/>
      <c r="N38" s="104"/>
      <c r="O38" s="104"/>
      <c r="P38" s="105">
        <f t="shared" si="1"/>
        <v>0</v>
      </c>
    </row>
    <row r="39" spans="1:16" ht="15.75" customHeight="1">
      <c r="A39" s="101">
        <v>4104</v>
      </c>
      <c r="B39" s="110" t="s">
        <v>1335</v>
      </c>
      <c r="C39" s="103">
        <v>11</v>
      </c>
      <c r="D39" s="104"/>
      <c r="E39" s="104"/>
      <c r="F39" s="104"/>
      <c r="G39" s="104"/>
      <c r="H39" s="104"/>
      <c r="I39" s="104"/>
      <c r="J39" s="104"/>
      <c r="K39" s="104"/>
      <c r="L39" s="104"/>
      <c r="M39" s="104"/>
      <c r="N39" s="104"/>
      <c r="O39" s="104"/>
      <c r="P39" s="105">
        <f t="shared" si="1"/>
        <v>0</v>
      </c>
    </row>
    <row r="40" spans="1:16" ht="15.75" customHeight="1">
      <c r="A40" s="97">
        <v>4200</v>
      </c>
      <c r="B40" s="111" t="s">
        <v>1336</v>
      </c>
      <c r="C40" s="114"/>
      <c r="D40" s="100"/>
      <c r="E40" s="100"/>
      <c r="F40" s="100"/>
      <c r="G40" s="100"/>
      <c r="H40" s="100"/>
      <c r="I40" s="100"/>
      <c r="J40" s="100"/>
      <c r="K40" s="100"/>
      <c r="L40" s="100"/>
      <c r="M40" s="100"/>
      <c r="N40" s="100"/>
      <c r="O40" s="100"/>
      <c r="P40" s="100">
        <f t="shared" si="1"/>
        <v>0</v>
      </c>
    </row>
    <row r="41" spans="1:16" ht="15.75" customHeight="1">
      <c r="A41" s="97">
        <v>4300</v>
      </c>
      <c r="B41" s="111" t="s">
        <v>1337</v>
      </c>
      <c r="C41" s="114"/>
      <c r="D41" s="100">
        <f t="shared" ref="D41:O41" si="13">SUM(D42:D55)</f>
        <v>0</v>
      </c>
      <c r="E41" s="100">
        <f t="shared" si="13"/>
        <v>0</v>
      </c>
      <c r="F41" s="100">
        <f t="shared" si="13"/>
        <v>0</v>
      </c>
      <c r="G41" s="100">
        <f t="shared" si="13"/>
        <v>0</v>
      </c>
      <c r="H41" s="100">
        <f t="shared" si="13"/>
        <v>0</v>
      </c>
      <c r="I41" s="100">
        <f t="shared" si="13"/>
        <v>0</v>
      </c>
      <c r="J41" s="100">
        <f t="shared" si="13"/>
        <v>0</v>
      </c>
      <c r="K41" s="100">
        <f t="shared" si="13"/>
        <v>0</v>
      </c>
      <c r="L41" s="100">
        <f t="shared" si="13"/>
        <v>0</v>
      </c>
      <c r="M41" s="100">
        <f t="shared" si="13"/>
        <v>0</v>
      </c>
      <c r="N41" s="100">
        <f t="shared" si="13"/>
        <v>0</v>
      </c>
      <c r="O41" s="100">
        <f t="shared" si="13"/>
        <v>0</v>
      </c>
      <c r="P41" s="100">
        <f t="shared" si="1"/>
        <v>0</v>
      </c>
    </row>
    <row r="42" spans="1:16" ht="15.75" customHeight="1">
      <c r="A42" s="101">
        <v>4301</v>
      </c>
      <c r="B42" s="110" t="s">
        <v>1338</v>
      </c>
      <c r="C42" s="103">
        <v>11</v>
      </c>
      <c r="D42" s="104"/>
      <c r="E42" s="104"/>
      <c r="F42" s="104"/>
      <c r="G42" s="104"/>
      <c r="H42" s="104"/>
      <c r="I42" s="104"/>
      <c r="J42" s="104"/>
      <c r="K42" s="104"/>
      <c r="L42" s="104"/>
      <c r="M42" s="104"/>
      <c r="N42" s="104"/>
      <c r="O42" s="104"/>
      <c r="P42" s="105">
        <f t="shared" si="1"/>
        <v>0</v>
      </c>
    </row>
    <row r="43" spans="1:16" ht="15.75" customHeight="1">
      <c r="A43" s="101">
        <v>4302</v>
      </c>
      <c r="B43" s="110" t="s">
        <v>1339</v>
      </c>
      <c r="C43" s="103">
        <v>11</v>
      </c>
      <c r="D43" s="104"/>
      <c r="E43" s="104"/>
      <c r="F43" s="104"/>
      <c r="G43" s="104"/>
      <c r="H43" s="104"/>
      <c r="I43" s="104"/>
      <c r="J43" s="104"/>
      <c r="K43" s="104"/>
      <c r="L43" s="104"/>
      <c r="M43" s="104"/>
      <c r="N43" s="104"/>
      <c r="O43" s="104"/>
      <c r="P43" s="105">
        <f t="shared" si="1"/>
        <v>0</v>
      </c>
    </row>
    <row r="44" spans="1:16" ht="30" customHeight="1">
      <c r="A44" s="101">
        <v>4303</v>
      </c>
      <c r="B44" s="110" t="s">
        <v>1340</v>
      </c>
      <c r="C44" s="103">
        <v>11</v>
      </c>
      <c r="D44" s="104"/>
      <c r="E44" s="104"/>
      <c r="F44" s="104"/>
      <c r="G44" s="104"/>
      <c r="H44" s="104"/>
      <c r="I44" s="104"/>
      <c r="J44" s="104"/>
      <c r="K44" s="104"/>
      <c r="L44" s="104"/>
      <c r="M44" s="104"/>
      <c r="N44" s="104"/>
      <c r="O44" s="104"/>
      <c r="P44" s="105">
        <f t="shared" si="1"/>
        <v>0</v>
      </c>
    </row>
    <row r="45" spans="1:16" ht="15.75" customHeight="1">
      <c r="A45" s="101">
        <v>4304</v>
      </c>
      <c r="B45" s="110" t="s">
        <v>1341</v>
      </c>
      <c r="C45" s="103">
        <v>11</v>
      </c>
      <c r="D45" s="104"/>
      <c r="E45" s="104"/>
      <c r="F45" s="104"/>
      <c r="G45" s="104"/>
      <c r="H45" s="104"/>
      <c r="I45" s="104"/>
      <c r="J45" s="104"/>
      <c r="K45" s="104"/>
      <c r="L45" s="104"/>
      <c r="M45" s="104"/>
      <c r="N45" s="104"/>
      <c r="O45" s="104"/>
      <c r="P45" s="105">
        <f t="shared" si="1"/>
        <v>0</v>
      </c>
    </row>
    <row r="46" spans="1:16" ht="15.75" customHeight="1">
      <c r="A46" s="101">
        <v>4305</v>
      </c>
      <c r="B46" s="110" t="s">
        <v>1342</v>
      </c>
      <c r="C46" s="103">
        <v>11</v>
      </c>
      <c r="D46" s="104"/>
      <c r="E46" s="104"/>
      <c r="F46" s="104"/>
      <c r="G46" s="104"/>
      <c r="H46" s="104"/>
      <c r="I46" s="104"/>
      <c r="J46" s="104"/>
      <c r="K46" s="104"/>
      <c r="L46" s="104"/>
      <c r="M46" s="104"/>
      <c r="N46" s="104"/>
      <c r="O46" s="104"/>
      <c r="P46" s="105">
        <f t="shared" si="1"/>
        <v>0</v>
      </c>
    </row>
    <row r="47" spans="1:16" ht="30" customHeight="1">
      <c r="A47" s="101">
        <v>4306</v>
      </c>
      <c r="B47" s="110" t="s">
        <v>1343</v>
      </c>
      <c r="C47" s="103">
        <v>11</v>
      </c>
      <c r="D47" s="104"/>
      <c r="E47" s="104"/>
      <c r="F47" s="104"/>
      <c r="G47" s="104"/>
      <c r="H47" s="104"/>
      <c r="I47" s="104"/>
      <c r="J47" s="104"/>
      <c r="K47" s="104"/>
      <c r="L47" s="104"/>
      <c r="M47" s="104"/>
      <c r="N47" s="104"/>
      <c r="O47" s="104"/>
      <c r="P47" s="105">
        <f t="shared" si="1"/>
        <v>0</v>
      </c>
    </row>
    <row r="48" spans="1:16" ht="15.75" customHeight="1">
      <c r="A48" s="101">
        <v>4307</v>
      </c>
      <c r="B48" s="110" t="s">
        <v>1344</v>
      </c>
      <c r="C48" s="103">
        <v>11</v>
      </c>
      <c r="D48" s="104"/>
      <c r="E48" s="104"/>
      <c r="F48" s="104"/>
      <c r="G48" s="104"/>
      <c r="H48" s="104"/>
      <c r="I48" s="104"/>
      <c r="J48" s="104"/>
      <c r="K48" s="104"/>
      <c r="L48" s="104"/>
      <c r="M48" s="104"/>
      <c r="N48" s="104"/>
      <c r="O48" s="104"/>
      <c r="P48" s="105">
        <f t="shared" si="1"/>
        <v>0</v>
      </c>
    </row>
    <row r="49" spans="1:16" ht="15.75" customHeight="1">
      <c r="A49" s="101">
        <v>4308</v>
      </c>
      <c r="B49" s="110" t="s">
        <v>1345</v>
      </c>
      <c r="C49" s="103">
        <v>11</v>
      </c>
      <c r="D49" s="104"/>
      <c r="E49" s="104"/>
      <c r="F49" s="104"/>
      <c r="G49" s="104"/>
      <c r="H49" s="104"/>
      <c r="I49" s="104"/>
      <c r="J49" s="104"/>
      <c r="K49" s="104"/>
      <c r="L49" s="104"/>
      <c r="M49" s="104"/>
      <c r="N49" s="104"/>
      <c r="O49" s="104"/>
      <c r="P49" s="105">
        <f t="shared" si="1"/>
        <v>0</v>
      </c>
    </row>
    <row r="50" spans="1:16" ht="30" customHeight="1">
      <c r="A50" s="101">
        <v>4309</v>
      </c>
      <c r="B50" s="110" t="s">
        <v>1346</v>
      </c>
      <c r="C50" s="103">
        <v>11</v>
      </c>
      <c r="D50" s="104"/>
      <c r="E50" s="104"/>
      <c r="F50" s="104"/>
      <c r="G50" s="104"/>
      <c r="H50" s="104"/>
      <c r="I50" s="104"/>
      <c r="J50" s="104"/>
      <c r="K50" s="104"/>
      <c r="L50" s="104"/>
      <c r="M50" s="104"/>
      <c r="N50" s="104"/>
      <c r="O50" s="104"/>
      <c r="P50" s="105">
        <f t="shared" si="1"/>
        <v>0</v>
      </c>
    </row>
    <row r="51" spans="1:16" ht="30" customHeight="1">
      <c r="A51" s="101">
        <v>4310</v>
      </c>
      <c r="B51" s="110" t="s">
        <v>1347</v>
      </c>
      <c r="C51" s="103">
        <v>11</v>
      </c>
      <c r="D51" s="104"/>
      <c r="E51" s="104"/>
      <c r="F51" s="104"/>
      <c r="G51" s="104"/>
      <c r="H51" s="104"/>
      <c r="I51" s="104"/>
      <c r="J51" s="104"/>
      <c r="K51" s="104"/>
      <c r="L51" s="104"/>
      <c r="M51" s="104"/>
      <c r="N51" s="104"/>
      <c r="O51" s="104"/>
      <c r="P51" s="105">
        <f t="shared" si="1"/>
        <v>0</v>
      </c>
    </row>
    <row r="52" spans="1:16" ht="15.75" customHeight="1">
      <c r="A52" s="101">
        <v>4311</v>
      </c>
      <c r="B52" s="110" t="s">
        <v>1348</v>
      </c>
      <c r="C52" s="103">
        <v>11</v>
      </c>
      <c r="D52" s="104"/>
      <c r="E52" s="104"/>
      <c r="F52" s="104"/>
      <c r="G52" s="104"/>
      <c r="H52" s="104"/>
      <c r="I52" s="104"/>
      <c r="J52" s="104"/>
      <c r="K52" s="104"/>
      <c r="L52" s="104"/>
      <c r="M52" s="104"/>
      <c r="N52" s="104"/>
      <c r="O52" s="104"/>
      <c r="P52" s="105">
        <f t="shared" si="1"/>
        <v>0</v>
      </c>
    </row>
    <row r="53" spans="1:16" ht="15.75" customHeight="1">
      <c r="A53" s="101">
        <v>4312</v>
      </c>
      <c r="B53" s="110" t="s">
        <v>1349</v>
      </c>
      <c r="C53" s="103">
        <v>11</v>
      </c>
      <c r="D53" s="104"/>
      <c r="E53" s="104"/>
      <c r="F53" s="104"/>
      <c r="G53" s="104"/>
      <c r="H53" s="104"/>
      <c r="I53" s="104"/>
      <c r="J53" s="104"/>
      <c r="K53" s="104"/>
      <c r="L53" s="104"/>
      <c r="M53" s="104"/>
      <c r="N53" s="104"/>
      <c r="O53" s="104"/>
      <c r="P53" s="105">
        <f t="shared" si="1"/>
        <v>0</v>
      </c>
    </row>
    <row r="54" spans="1:16" ht="15.75" customHeight="1">
      <c r="A54" s="101">
        <v>4313</v>
      </c>
      <c r="B54" s="110" t="s">
        <v>1350</v>
      </c>
      <c r="C54" s="103">
        <v>11</v>
      </c>
      <c r="D54" s="104"/>
      <c r="E54" s="104"/>
      <c r="F54" s="104"/>
      <c r="G54" s="104"/>
      <c r="H54" s="104"/>
      <c r="I54" s="104"/>
      <c r="J54" s="104"/>
      <c r="K54" s="104"/>
      <c r="L54" s="104"/>
      <c r="M54" s="104"/>
      <c r="N54" s="104"/>
      <c r="O54" s="104"/>
      <c r="P54" s="105">
        <f t="shared" si="1"/>
        <v>0</v>
      </c>
    </row>
    <row r="55" spans="1:16" ht="15.75" customHeight="1">
      <c r="A55" s="101">
        <v>4314</v>
      </c>
      <c r="B55" s="110" t="s">
        <v>1351</v>
      </c>
      <c r="C55" s="103">
        <v>11</v>
      </c>
      <c r="D55" s="104"/>
      <c r="E55" s="104"/>
      <c r="F55" s="104"/>
      <c r="G55" s="104"/>
      <c r="H55" s="104"/>
      <c r="I55" s="104"/>
      <c r="J55" s="104"/>
      <c r="K55" s="104"/>
      <c r="L55" s="104"/>
      <c r="M55" s="104"/>
      <c r="N55" s="104"/>
      <c r="O55" s="104"/>
      <c r="P55" s="105">
        <f t="shared" si="1"/>
        <v>0</v>
      </c>
    </row>
    <row r="56" spans="1:16" ht="15.75" customHeight="1">
      <c r="A56" s="97">
        <v>4400</v>
      </c>
      <c r="B56" s="111" t="s">
        <v>1352</v>
      </c>
      <c r="C56" s="114"/>
      <c r="D56" s="100">
        <f t="shared" ref="D56:O56" si="14">SUM(D57)</f>
        <v>0</v>
      </c>
      <c r="E56" s="100">
        <f t="shared" si="14"/>
        <v>0</v>
      </c>
      <c r="F56" s="100">
        <f t="shared" si="14"/>
        <v>0</v>
      </c>
      <c r="G56" s="100">
        <f t="shared" si="14"/>
        <v>0</v>
      </c>
      <c r="H56" s="100">
        <f t="shared" si="14"/>
        <v>0</v>
      </c>
      <c r="I56" s="100">
        <f t="shared" si="14"/>
        <v>0</v>
      </c>
      <c r="J56" s="100">
        <f t="shared" si="14"/>
        <v>0</v>
      </c>
      <c r="K56" s="100">
        <f t="shared" si="14"/>
        <v>0</v>
      </c>
      <c r="L56" s="100">
        <f t="shared" si="14"/>
        <v>0</v>
      </c>
      <c r="M56" s="100">
        <f t="shared" si="14"/>
        <v>0</v>
      </c>
      <c r="N56" s="100">
        <f t="shared" si="14"/>
        <v>0</v>
      </c>
      <c r="O56" s="100">
        <f t="shared" si="14"/>
        <v>0</v>
      </c>
      <c r="P56" s="100">
        <f t="shared" si="1"/>
        <v>0</v>
      </c>
    </row>
    <row r="57" spans="1:16" ht="15.75" customHeight="1">
      <c r="A57" s="101">
        <v>4401</v>
      </c>
      <c r="B57" s="110" t="s">
        <v>1352</v>
      </c>
      <c r="C57" s="103">
        <v>11</v>
      </c>
      <c r="D57" s="104"/>
      <c r="E57" s="104"/>
      <c r="F57" s="104"/>
      <c r="G57" s="104"/>
      <c r="H57" s="104"/>
      <c r="I57" s="104"/>
      <c r="J57" s="104"/>
      <c r="K57" s="104"/>
      <c r="L57" s="104"/>
      <c r="M57" s="104"/>
      <c r="N57" s="104"/>
      <c r="O57" s="104"/>
      <c r="P57" s="105">
        <f t="shared" si="1"/>
        <v>0</v>
      </c>
    </row>
    <row r="58" spans="1:16" ht="15.75" customHeight="1">
      <c r="A58" s="97">
        <v>4500</v>
      </c>
      <c r="B58" s="111" t="s">
        <v>1353</v>
      </c>
      <c r="C58" s="114"/>
      <c r="D58" s="100">
        <f t="shared" ref="D58:O58" si="15">SUM(D59:D63)</f>
        <v>0</v>
      </c>
      <c r="E58" s="100">
        <f t="shared" si="15"/>
        <v>0</v>
      </c>
      <c r="F58" s="100">
        <f t="shared" si="15"/>
        <v>0</v>
      </c>
      <c r="G58" s="100">
        <f t="shared" si="15"/>
        <v>0</v>
      </c>
      <c r="H58" s="100">
        <f t="shared" si="15"/>
        <v>0</v>
      </c>
      <c r="I58" s="100">
        <f t="shared" si="15"/>
        <v>0</v>
      </c>
      <c r="J58" s="100">
        <f t="shared" si="15"/>
        <v>0</v>
      </c>
      <c r="K58" s="100">
        <f t="shared" si="15"/>
        <v>0</v>
      </c>
      <c r="L58" s="100">
        <f t="shared" si="15"/>
        <v>0</v>
      </c>
      <c r="M58" s="100">
        <f t="shared" si="15"/>
        <v>0</v>
      </c>
      <c r="N58" s="100">
        <f t="shared" si="15"/>
        <v>0</v>
      </c>
      <c r="O58" s="100">
        <f t="shared" si="15"/>
        <v>0</v>
      </c>
      <c r="P58" s="100">
        <f t="shared" si="1"/>
        <v>0</v>
      </c>
    </row>
    <row r="59" spans="1:16" ht="15.75" customHeight="1">
      <c r="A59" s="101">
        <v>4501</v>
      </c>
      <c r="B59" s="110" t="s">
        <v>1316</v>
      </c>
      <c r="C59" s="103">
        <v>11</v>
      </c>
      <c r="D59" s="104"/>
      <c r="E59" s="104"/>
      <c r="F59" s="104"/>
      <c r="G59" s="104"/>
      <c r="H59" s="104"/>
      <c r="I59" s="104"/>
      <c r="J59" s="104"/>
      <c r="K59" s="104"/>
      <c r="L59" s="104"/>
      <c r="M59" s="104"/>
      <c r="N59" s="104"/>
      <c r="O59" s="104"/>
      <c r="P59" s="105">
        <f t="shared" si="1"/>
        <v>0</v>
      </c>
    </row>
    <row r="60" spans="1:16" ht="15.75" customHeight="1">
      <c r="A60" s="101">
        <v>4502</v>
      </c>
      <c r="B60" s="110" t="s">
        <v>1317</v>
      </c>
      <c r="C60" s="103">
        <v>11</v>
      </c>
      <c r="D60" s="104"/>
      <c r="E60" s="104"/>
      <c r="F60" s="104"/>
      <c r="G60" s="104"/>
      <c r="H60" s="104"/>
      <c r="I60" s="104"/>
      <c r="J60" s="104"/>
      <c r="K60" s="104"/>
      <c r="L60" s="104"/>
      <c r="M60" s="104"/>
      <c r="N60" s="104"/>
      <c r="O60" s="104"/>
      <c r="P60" s="105">
        <f t="shared" si="1"/>
        <v>0</v>
      </c>
    </row>
    <row r="61" spans="1:16" ht="15.75" customHeight="1">
      <c r="A61" s="101">
        <v>4503</v>
      </c>
      <c r="B61" s="110" t="s">
        <v>1318</v>
      </c>
      <c r="C61" s="103">
        <v>11</v>
      </c>
      <c r="D61" s="104"/>
      <c r="E61" s="104"/>
      <c r="F61" s="104"/>
      <c r="G61" s="104"/>
      <c r="H61" s="104"/>
      <c r="I61" s="104"/>
      <c r="J61" s="104"/>
      <c r="K61" s="104"/>
      <c r="L61" s="104"/>
      <c r="M61" s="104"/>
      <c r="N61" s="104"/>
      <c r="O61" s="104"/>
      <c r="P61" s="105">
        <f t="shared" si="1"/>
        <v>0</v>
      </c>
    </row>
    <row r="62" spans="1:16" ht="15.75" customHeight="1">
      <c r="A62" s="101">
        <v>4504</v>
      </c>
      <c r="B62" s="110" t="s">
        <v>1319</v>
      </c>
      <c r="C62" s="103">
        <v>11</v>
      </c>
      <c r="D62" s="104"/>
      <c r="E62" s="104"/>
      <c r="F62" s="104"/>
      <c r="G62" s="104"/>
      <c r="H62" s="104"/>
      <c r="I62" s="104"/>
      <c r="J62" s="104"/>
      <c r="K62" s="104"/>
      <c r="L62" s="104"/>
      <c r="M62" s="104"/>
      <c r="N62" s="104"/>
      <c r="O62" s="104"/>
      <c r="P62" s="105">
        <f t="shared" si="1"/>
        <v>0</v>
      </c>
    </row>
    <row r="63" spans="1:16" ht="15.75" customHeight="1">
      <c r="A63" s="101">
        <v>4509</v>
      </c>
      <c r="B63" s="110" t="s">
        <v>1320</v>
      </c>
      <c r="C63" s="103">
        <v>11</v>
      </c>
      <c r="D63" s="104"/>
      <c r="E63" s="104"/>
      <c r="F63" s="104"/>
      <c r="G63" s="104"/>
      <c r="H63" s="104"/>
      <c r="I63" s="104"/>
      <c r="J63" s="104"/>
      <c r="K63" s="104"/>
      <c r="L63" s="104"/>
      <c r="M63" s="104"/>
      <c r="N63" s="104"/>
      <c r="O63" s="104"/>
      <c r="P63" s="105">
        <f t="shared" si="1"/>
        <v>0</v>
      </c>
    </row>
    <row r="64" spans="1:16" ht="30" customHeight="1">
      <c r="A64" s="97">
        <v>4900</v>
      </c>
      <c r="B64" s="111" t="s">
        <v>2194</v>
      </c>
      <c r="C64" s="109"/>
      <c r="D64" s="100">
        <f t="shared" ref="D64:O64" si="16">SUM(D65)</f>
        <v>0</v>
      </c>
      <c r="E64" s="100">
        <f t="shared" si="16"/>
        <v>0</v>
      </c>
      <c r="F64" s="100">
        <f t="shared" si="16"/>
        <v>0</v>
      </c>
      <c r="G64" s="100">
        <f t="shared" si="16"/>
        <v>0</v>
      </c>
      <c r="H64" s="100">
        <f t="shared" si="16"/>
        <v>0</v>
      </c>
      <c r="I64" s="100">
        <f t="shared" si="16"/>
        <v>0</v>
      </c>
      <c r="J64" s="100">
        <f t="shared" si="16"/>
        <v>0</v>
      </c>
      <c r="K64" s="100">
        <f t="shared" si="16"/>
        <v>0</v>
      </c>
      <c r="L64" s="100">
        <f t="shared" si="16"/>
        <v>0</v>
      </c>
      <c r="M64" s="100">
        <f t="shared" si="16"/>
        <v>0</v>
      </c>
      <c r="N64" s="100">
        <f t="shared" si="16"/>
        <v>0</v>
      </c>
      <c r="O64" s="100">
        <f t="shared" si="16"/>
        <v>0</v>
      </c>
      <c r="P64" s="100">
        <f t="shared" si="1"/>
        <v>0</v>
      </c>
    </row>
    <row r="65" spans="1:16" ht="30" customHeight="1">
      <c r="A65" s="101">
        <v>4901</v>
      </c>
      <c r="B65" s="110" t="s">
        <v>2194</v>
      </c>
      <c r="C65" s="103">
        <v>11</v>
      </c>
      <c r="D65" s="104"/>
      <c r="E65" s="104"/>
      <c r="F65" s="104"/>
      <c r="G65" s="104"/>
      <c r="H65" s="104"/>
      <c r="I65" s="104"/>
      <c r="J65" s="104"/>
      <c r="K65" s="104"/>
      <c r="L65" s="104"/>
      <c r="M65" s="104"/>
      <c r="N65" s="104"/>
      <c r="O65" s="104"/>
      <c r="P65" s="105">
        <f t="shared" si="1"/>
        <v>0</v>
      </c>
    </row>
    <row r="66" spans="1:16" ht="15.75" customHeight="1">
      <c r="A66" s="93">
        <v>5000</v>
      </c>
      <c r="B66" s="115" t="s">
        <v>1355</v>
      </c>
      <c r="C66" s="116"/>
      <c r="D66" s="96">
        <f t="shared" ref="D66:O66" si="17">D67+D70+D71</f>
        <v>0</v>
      </c>
      <c r="E66" s="96">
        <f t="shared" si="17"/>
        <v>0</v>
      </c>
      <c r="F66" s="96">
        <f t="shared" si="17"/>
        <v>0</v>
      </c>
      <c r="G66" s="96">
        <f t="shared" si="17"/>
        <v>0</v>
      </c>
      <c r="H66" s="96">
        <f t="shared" si="17"/>
        <v>0</v>
      </c>
      <c r="I66" s="96">
        <f t="shared" si="17"/>
        <v>0</v>
      </c>
      <c r="J66" s="96">
        <f t="shared" si="17"/>
        <v>0</v>
      </c>
      <c r="K66" s="96">
        <f t="shared" si="17"/>
        <v>0</v>
      </c>
      <c r="L66" s="96">
        <f t="shared" si="17"/>
        <v>0</v>
      </c>
      <c r="M66" s="96">
        <f t="shared" si="17"/>
        <v>0</v>
      </c>
      <c r="N66" s="96">
        <f t="shared" si="17"/>
        <v>0</v>
      </c>
      <c r="O66" s="96">
        <f t="shared" si="17"/>
        <v>0</v>
      </c>
      <c r="P66" s="96">
        <f t="shared" si="1"/>
        <v>0</v>
      </c>
    </row>
    <row r="67" spans="1:16" ht="15.75" customHeight="1">
      <c r="A67" s="97">
        <v>5100</v>
      </c>
      <c r="B67" s="111" t="s">
        <v>1355</v>
      </c>
      <c r="C67" s="114"/>
      <c r="D67" s="100">
        <f t="shared" ref="D67:O67" si="18">SUM(D68:D69)</f>
        <v>0</v>
      </c>
      <c r="E67" s="100">
        <f t="shared" si="18"/>
        <v>0</v>
      </c>
      <c r="F67" s="100">
        <f t="shared" si="18"/>
        <v>0</v>
      </c>
      <c r="G67" s="100">
        <f t="shared" si="18"/>
        <v>0</v>
      </c>
      <c r="H67" s="100">
        <f t="shared" si="18"/>
        <v>0</v>
      </c>
      <c r="I67" s="100">
        <f t="shared" si="18"/>
        <v>0</v>
      </c>
      <c r="J67" s="100">
        <f t="shared" si="18"/>
        <v>0</v>
      </c>
      <c r="K67" s="100">
        <f t="shared" si="18"/>
        <v>0</v>
      </c>
      <c r="L67" s="100">
        <f t="shared" si="18"/>
        <v>0</v>
      </c>
      <c r="M67" s="100">
        <f t="shared" si="18"/>
        <v>0</v>
      </c>
      <c r="N67" s="100">
        <f t="shared" si="18"/>
        <v>0</v>
      </c>
      <c r="O67" s="100">
        <f t="shared" si="18"/>
        <v>0</v>
      </c>
      <c r="P67" s="100">
        <f t="shared" si="1"/>
        <v>0</v>
      </c>
    </row>
    <row r="68" spans="1:16" ht="15.75" customHeight="1">
      <c r="A68" s="101">
        <v>5101</v>
      </c>
      <c r="B68" s="110" t="s">
        <v>1356</v>
      </c>
      <c r="C68" s="103">
        <v>11</v>
      </c>
      <c r="D68" s="104"/>
      <c r="E68" s="104"/>
      <c r="F68" s="104"/>
      <c r="G68" s="104"/>
      <c r="H68" s="104"/>
      <c r="I68" s="104"/>
      <c r="J68" s="104"/>
      <c r="K68" s="104"/>
      <c r="L68" s="104"/>
      <c r="M68" s="104"/>
      <c r="N68" s="104"/>
      <c r="O68" s="104"/>
      <c r="P68" s="105">
        <f t="shared" si="1"/>
        <v>0</v>
      </c>
    </row>
    <row r="69" spans="1:16" ht="15.75" customHeight="1">
      <c r="A69" s="101">
        <v>5102</v>
      </c>
      <c r="B69" s="110" t="s">
        <v>1357</v>
      </c>
      <c r="C69" s="103">
        <v>11</v>
      </c>
      <c r="D69" s="104"/>
      <c r="E69" s="104"/>
      <c r="F69" s="104"/>
      <c r="G69" s="104"/>
      <c r="H69" s="104"/>
      <c r="I69" s="104"/>
      <c r="J69" s="104"/>
      <c r="K69" s="104"/>
      <c r="L69" s="104"/>
      <c r="M69" s="104"/>
      <c r="N69" s="104"/>
      <c r="O69" s="104"/>
      <c r="P69" s="105">
        <f t="shared" si="1"/>
        <v>0</v>
      </c>
    </row>
    <row r="70" spans="1:16" ht="15.75" customHeight="1">
      <c r="A70" s="97">
        <v>5200</v>
      </c>
      <c r="B70" s="111" t="s">
        <v>1358</v>
      </c>
      <c r="C70" s="114"/>
      <c r="D70" s="100"/>
      <c r="E70" s="100"/>
      <c r="F70" s="100"/>
      <c r="G70" s="100"/>
      <c r="H70" s="100"/>
      <c r="I70" s="100"/>
      <c r="J70" s="100"/>
      <c r="K70" s="100"/>
      <c r="L70" s="100"/>
      <c r="M70" s="100"/>
      <c r="N70" s="100"/>
      <c r="O70" s="100"/>
      <c r="P70" s="100">
        <f t="shared" si="1"/>
        <v>0</v>
      </c>
    </row>
    <row r="71" spans="1:16" ht="30" customHeight="1">
      <c r="A71" s="97">
        <v>5900</v>
      </c>
      <c r="B71" s="111" t="s">
        <v>2195</v>
      </c>
      <c r="C71" s="109"/>
      <c r="D71" s="100">
        <f t="shared" ref="D71:O71" si="19">SUM(D72)</f>
        <v>0</v>
      </c>
      <c r="E71" s="100">
        <f t="shared" si="19"/>
        <v>0</v>
      </c>
      <c r="F71" s="100">
        <f t="shared" si="19"/>
        <v>0</v>
      </c>
      <c r="G71" s="100">
        <f t="shared" si="19"/>
        <v>0</v>
      </c>
      <c r="H71" s="100">
        <f t="shared" si="19"/>
        <v>0</v>
      </c>
      <c r="I71" s="100">
        <f t="shared" si="19"/>
        <v>0</v>
      </c>
      <c r="J71" s="100">
        <f t="shared" si="19"/>
        <v>0</v>
      </c>
      <c r="K71" s="100">
        <f t="shared" si="19"/>
        <v>0</v>
      </c>
      <c r="L71" s="100">
        <f t="shared" si="19"/>
        <v>0</v>
      </c>
      <c r="M71" s="100">
        <f t="shared" si="19"/>
        <v>0</v>
      </c>
      <c r="N71" s="100">
        <f t="shared" si="19"/>
        <v>0</v>
      </c>
      <c r="O71" s="100">
        <f t="shared" si="19"/>
        <v>0</v>
      </c>
      <c r="P71" s="100">
        <f t="shared" si="1"/>
        <v>0</v>
      </c>
    </row>
    <row r="72" spans="1:16" ht="30" customHeight="1">
      <c r="A72" s="101">
        <v>5901</v>
      </c>
      <c r="B72" s="110" t="s">
        <v>2195</v>
      </c>
      <c r="C72" s="103">
        <v>11</v>
      </c>
      <c r="D72" s="104"/>
      <c r="E72" s="104"/>
      <c r="F72" s="104"/>
      <c r="G72" s="104"/>
      <c r="H72" s="104"/>
      <c r="I72" s="104"/>
      <c r="J72" s="104"/>
      <c r="K72" s="104"/>
      <c r="L72" s="104"/>
      <c r="M72" s="104"/>
      <c r="N72" s="104"/>
      <c r="O72" s="104"/>
      <c r="P72" s="105">
        <f t="shared" si="1"/>
        <v>0</v>
      </c>
    </row>
    <row r="73" spans="1:16" ht="15.75" customHeight="1">
      <c r="A73" s="93">
        <v>6000</v>
      </c>
      <c r="B73" s="115" t="s">
        <v>1360</v>
      </c>
      <c r="C73" s="116"/>
      <c r="D73" s="96">
        <f t="shared" ref="D73:O73" si="20">D74+D78+D81+D87</f>
        <v>0</v>
      </c>
      <c r="E73" s="96">
        <f t="shared" si="20"/>
        <v>0</v>
      </c>
      <c r="F73" s="96">
        <f t="shared" si="20"/>
        <v>0</v>
      </c>
      <c r="G73" s="96">
        <f t="shared" si="20"/>
        <v>0</v>
      </c>
      <c r="H73" s="96">
        <f t="shared" si="20"/>
        <v>0</v>
      </c>
      <c r="I73" s="96">
        <f t="shared" si="20"/>
        <v>0</v>
      </c>
      <c r="J73" s="96">
        <f t="shared" si="20"/>
        <v>0</v>
      </c>
      <c r="K73" s="96">
        <f t="shared" si="20"/>
        <v>0</v>
      </c>
      <c r="L73" s="96">
        <f t="shared" si="20"/>
        <v>0</v>
      </c>
      <c r="M73" s="96">
        <f t="shared" si="20"/>
        <v>0</v>
      </c>
      <c r="N73" s="96">
        <f t="shared" si="20"/>
        <v>0</v>
      </c>
      <c r="O73" s="96">
        <f t="shared" si="20"/>
        <v>0</v>
      </c>
      <c r="P73" s="96">
        <f t="shared" si="1"/>
        <v>0</v>
      </c>
    </row>
    <row r="74" spans="1:16" ht="15.75" customHeight="1">
      <c r="A74" s="97">
        <v>6100</v>
      </c>
      <c r="B74" s="111" t="s">
        <v>1360</v>
      </c>
      <c r="C74" s="114"/>
      <c r="D74" s="100">
        <f t="shared" ref="D74:O74" si="21">SUM(D75:D77)</f>
        <v>0</v>
      </c>
      <c r="E74" s="100">
        <f t="shared" si="21"/>
        <v>0</v>
      </c>
      <c r="F74" s="100">
        <f t="shared" si="21"/>
        <v>0</v>
      </c>
      <c r="G74" s="100">
        <f t="shared" si="21"/>
        <v>0</v>
      </c>
      <c r="H74" s="100">
        <f t="shared" si="21"/>
        <v>0</v>
      </c>
      <c r="I74" s="100">
        <f t="shared" si="21"/>
        <v>0</v>
      </c>
      <c r="J74" s="100">
        <f t="shared" si="21"/>
        <v>0</v>
      </c>
      <c r="K74" s="100">
        <f t="shared" si="21"/>
        <v>0</v>
      </c>
      <c r="L74" s="100">
        <f t="shared" si="21"/>
        <v>0</v>
      </c>
      <c r="M74" s="100">
        <f t="shared" si="21"/>
        <v>0</v>
      </c>
      <c r="N74" s="100">
        <f t="shared" si="21"/>
        <v>0</v>
      </c>
      <c r="O74" s="100">
        <f t="shared" si="21"/>
        <v>0</v>
      </c>
      <c r="P74" s="100">
        <f t="shared" si="1"/>
        <v>0</v>
      </c>
    </row>
    <row r="75" spans="1:16" ht="15.75" customHeight="1">
      <c r="A75" s="101">
        <v>6101</v>
      </c>
      <c r="B75" s="110" t="s">
        <v>1361</v>
      </c>
      <c r="C75" s="103">
        <v>11</v>
      </c>
      <c r="D75" s="104"/>
      <c r="E75" s="104"/>
      <c r="F75" s="104"/>
      <c r="G75" s="104"/>
      <c r="H75" s="104"/>
      <c r="I75" s="104"/>
      <c r="J75" s="104"/>
      <c r="K75" s="104"/>
      <c r="L75" s="104"/>
      <c r="M75" s="104"/>
      <c r="N75" s="104"/>
      <c r="O75" s="104"/>
      <c r="P75" s="105">
        <f t="shared" si="1"/>
        <v>0</v>
      </c>
    </row>
    <row r="76" spans="1:16" ht="15.75" customHeight="1">
      <c r="A76" s="101">
        <v>6102</v>
      </c>
      <c r="B76" s="110" t="s">
        <v>1362</v>
      </c>
      <c r="C76" s="103">
        <v>11</v>
      </c>
      <c r="D76" s="104"/>
      <c r="E76" s="104"/>
      <c r="F76" s="104"/>
      <c r="G76" s="104"/>
      <c r="H76" s="104"/>
      <c r="I76" s="104"/>
      <c r="J76" s="104"/>
      <c r="K76" s="104"/>
      <c r="L76" s="104"/>
      <c r="M76" s="104"/>
      <c r="N76" s="104"/>
      <c r="O76" s="104"/>
      <c r="P76" s="105">
        <f t="shared" si="1"/>
        <v>0</v>
      </c>
    </row>
    <row r="77" spans="1:16" ht="15.75" customHeight="1">
      <c r="A77" s="101">
        <v>6103</v>
      </c>
      <c r="B77" s="110" t="s">
        <v>1363</v>
      </c>
      <c r="C77" s="103">
        <v>11</v>
      </c>
      <c r="D77" s="104"/>
      <c r="E77" s="104"/>
      <c r="F77" s="104"/>
      <c r="G77" s="104"/>
      <c r="H77" s="104"/>
      <c r="I77" s="104"/>
      <c r="J77" s="104"/>
      <c r="K77" s="104"/>
      <c r="L77" s="104"/>
      <c r="M77" s="104"/>
      <c r="N77" s="104"/>
      <c r="O77" s="104"/>
      <c r="P77" s="105">
        <f t="shared" si="1"/>
        <v>0</v>
      </c>
    </row>
    <row r="78" spans="1:16" ht="15.75" customHeight="1">
      <c r="A78" s="97">
        <v>6200</v>
      </c>
      <c r="B78" s="111" t="s">
        <v>1364</v>
      </c>
      <c r="C78" s="114"/>
      <c r="D78" s="100">
        <f t="shared" ref="D78:O78" si="22">SUM(D79:D80)</f>
        <v>0</v>
      </c>
      <c r="E78" s="100">
        <f t="shared" si="22"/>
        <v>0</v>
      </c>
      <c r="F78" s="100">
        <f t="shared" si="22"/>
        <v>0</v>
      </c>
      <c r="G78" s="100">
        <f t="shared" si="22"/>
        <v>0</v>
      </c>
      <c r="H78" s="100">
        <f t="shared" si="22"/>
        <v>0</v>
      </c>
      <c r="I78" s="100">
        <f t="shared" si="22"/>
        <v>0</v>
      </c>
      <c r="J78" s="100">
        <f t="shared" si="22"/>
        <v>0</v>
      </c>
      <c r="K78" s="100">
        <f t="shared" si="22"/>
        <v>0</v>
      </c>
      <c r="L78" s="100">
        <f t="shared" si="22"/>
        <v>0</v>
      </c>
      <c r="M78" s="100">
        <f t="shared" si="22"/>
        <v>0</v>
      </c>
      <c r="N78" s="100">
        <f t="shared" si="22"/>
        <v>0</v>
      </c>
      <c r="O78" s="100">
        <f t="shared" si="22"/>
        <v>0</v>
      </c>
      <c r="P78" s="100">
        <f t="shared" si="1"/>
        <v>0</v>
      </c>
    </row>
    <row r="79" spans="1:16" ht="15.75" customHeight="1">
      <c r="A79" s="101">
        <v>6201</v>
      </c>
      <c r="B79" s="117" t="s">
        <v>1365</v>
      </c>
      <c r="C79" s="103">
        <v>11</v>
      </c>
      <c r="D79" s="104"/>
      <c r="E79" s="104"/>
      <c r="F79" s="104"/>
      <c r="G79" s="104"/>
      <c r="H79" s="104"/>
      <c r="I79" s="104"/>
      <c r="J79" s="104"/>
      <c r="K79" s="104"/>
      <c r="L79" s="104"/>
      <c r="M79" s="104"/>
      <c r="N79" s="104"/>
      <c r="O79" s="104"/>
      <c r="P79" s="105">
        <f t="shared" si="1"/>
        <v>0</v>
      </c>
    </row>
    <row r="80" spans="1:16" ht="15.75" customHeight="1">
      <c r="A80" s="101">
        <v>6202</v>
      </c>
      <c r="B80" s="117" t="s">
        <v>1366</v>
      </c>
      <c r="C80" s="103">
        <v>11</v>
      </c>
      <c r="D80" s="104"/>
      <c r="E80" s="104"/>
      <c r="F80" s="104"/>
      <c r="G80" s="104"/>
      <c r="H80" s="104"/>
      <c r="I80" s="104"/>
      <c r="J80" s="104"/>
      <c r="K80" s="104"/>
      <c r="L80" s="104"/>
      <c r="M80" s="104"/>
      <c r="N80" s="104"/>
      <c r="O80" s="104"/>
      <c r="P80" s="105">
        <f t="shared" si="1"/>
        <v>0</v>
      </c>
    </row>
    <row r="81" spans="1:16" ht="15.75" customHeight="1">
      <c r="A81" s="97">
        <v>6300</v>
      </c>
      <c r="B81" s="111" t="s">
        <v>1367</v>
      </c>
      <c r="C81" s="114"/>
      <c r="D81" s="100">
        <f t="shared" ref="D81:O81" si="23">SUM(D82:D86)</f>
        <v>0</v>
      </c>
      <c r="E81" s="100">
        <f t="shared" si="23"/>
        <v>0</v>
      </c>
      <c r="F81" s="100">
        <f t="shared" si="23"/>
        <v>0</v>
      </c>
      <c r="G81" s="100">
        <f t="shared" si="23"/>
        <v>0</v>
      </c>
      <c r="H81" s="100">
        <f t="shared" si="23"/>
        <v>0</v>
      </c>
      <c r="I81" s="100">
        <f t="shared" si="23"/>
        <v>0</v>
      </c>
      <c r="J81" s="100">
        <f t="shared" si="23"/>
        <v>0</v>
      </c>
      <c r="K81" s="100">
        <f t="shared" si="23"/>
        <v>0</v>
      </c>
      <c r="L81" s="100">
        <f t="shared" si="23"/>
        <v>0</v>
      </c>
      <c r="M81" s="100">
        <f t="shared" si="23"/>
        <v>0</v>
      </c>
      <c r="N81" s="100">
        <f t="shared" si="23"/>
        <v>0</v>
      </c>
      <c r="O81" s="100">
        <f t="shared" si="23"/>
        <v>0</v>
      </c>
      <c r="P81" s="100">
        <f t="shared" si="1"/>
        <v>0</v>
      </c>
    </row>
    <row r="82" spans="1:16" ht="15.75" customHeight="1">
      <c r="A82" s="101">
        <v>6301</v>
      </c>
      <c r="B82" s="110" t="s">
        <v>1316</v>
      </c>
      <c r="C82" s="103">
        <v>11</v>
      </c>
      <c r="D82" s="104"/>
      <c r="E82" s="104"/>
      <c r="F82" s="104"/>
      <c r="G82" s="104"/>
      <c r="H82" s="104"/>
      <c r="I82" s="104"/>
      <c r="J82" s="104"/>
      <c r="K82" s="104"/>
      <c r="L82" s="104"/>
      <c r="M82" s="104"/>
      <c r="N82" s="104"/>
      <c r="O82" s="104"/>
      <c r="P82" s="105">
        <f t="shared" si="1"/>
        <v>0</v>
      </c>
    </row>
    <row r="83" spans="1:16" ht="15.75" customHeight="1">
      <c r="A83" s="101">
        <v>6302</v>
      </c>
      <c r="B83" s="110" t="s">
        <v>1317</v>
      </c>
      <c r="C83" s="103">
        <v>11</v>
      </c>
      <c r="D83" s="104"/>
      <c r="E83" s="104"/>
      <c r="F83" s="104"/>
      <c r="G83" s="104"/>
      <c r="H83" s="104"/>
      <c r="I83" s="104"/>
      <c r="J83" s="104"/>
      <c r="K83" s="104"/>
      <c r="L83" s="104"/>
      <c r="M83" s="104"/>
      <c r="N83" s="104"/>
      <c r="O83" s="104"/>
      <c r="P83" s="105">
        <f t="shared" si="1"/>
        <v>0</v>
      </c>
    </row>
    <row r="84" spans="1:16" ht="15.75" customHeight="1">
      <c r="A84" s="101">
        <v>6303</v>
      </c>
      <c r="B84" s="110" t="s">
        <v>1318</v>
      </c>
      <c r="C84" s="103">
        <v>11</v>
      </c>
      <c r="D84" s="104"/>
      <c r="E84" s="104"/>
      <c r="F84" s="104"/>
      <c r="G84" s="104"/>
      <c r="H84" s="104"/>
      <c r="I84" s="104"/>
      <c r="J84" s="104"/>
      <c r="K84" s="104"/>
      <c r="L84" s="104"/>
      <c r="M84" s="104"/>
      <c r="N84" s="104"/>
      <c r="O84" s="104"/>
      <c r="P84" s="105">
        <f t="shared" si="1"/>
        <v>0</v>
      </c>
    </row>
    <row r="85" spans="1:16" ht="15.75" customHeight="1">
      <c r="A85" s="101">
        <v>6304</v>
      </c>
      <c r="B85" s="110" t="s">
        <v>1319</v>
      </c>
      <c r="C85" s="103">
        <v>11</v>
      </c>
      <c r="D85" s="104"/>
      <c r="E85" s="104"/>
      <c r="F85" s="104"/>
      <c r="G85" s="104"/>
      <c r="H85" s="104"/>
      <c r="I85" s="104"/>
      <c r="J85" s="104"/>
      <c r="K85" s="104"/>
      <c r="L85" s="104"/>
      <c r="M85" s="104"/>
      <c r="N85" s="104"/>
      <c r="O85" s="104"/>
      <c r="P85" s="105">
        <f t="shared" si="1"/>
        <v>0</v>
      </c>
    </row>
    <row r="86" spans="1:16" ht="15.75" customHeight="1">
      <c r="A86" s="101">
        <v>6309</v>
      </c>
      <c r="B86" s="110" t="s">
        <v>1320</v>
      </c>
      <c r="C86" s="103">
        <v>11</v>
      </c>
      <c r="D86" s="104"/>
      <c r="E86" s="104"/>
      <c r="F86" s="104"/>
      <c r="G86" s="104"/>
      <c r="H86" s="104"/>
      <c r="I86" s="104"/>
      <c r="J86" s="104"/>
      <c r="K86" s="104"/>
      <c r="L86" s="104"/>
      <c r="M86" s="104"/>
      <c r="N86" s="104"/>
      <c r="O86" s="104"/>
      <c r="P86" s="105">
        <f t="shared" si="1"/>
        <v>0</v>
      </c>
    </row>
    <row r="87" spans="1:16" ht="45" customHeight="1">
      <c r="A87" s="97">
        <v>6900</v>
      </c>
      <c r="B87" s="111" t="s">
        <v>2196</v>
      </c>
      <c r="C87" s="109"/>
      <c r="D87" s="100">
        <f t="shared" ref="D87:O87" si="24">SUM(D88)</f>
        <v>0</v>
      </c>
      <c r="E87" s="100">
        <f t="shared" si="24"/>
        <v>0</v>
      </c>
      <c r="F87" s="100">
        <f t="shared" si="24"/>
        <v>0</v>
      </c>
      <c r="G87" s="100">
        <f t="shared" si="24"/>
        <v>0</v>
      </c>
      <c r="H87" s="100">
        <f t="shared" si="24"/>
        <v>0</v>
      </c>
      <c r="I87" s="100">
        <f t="shared" si="24"/>
        <v>0</v>
      </c>
      <c r="J87" s="100">
        <f t="shared" si="24"/>
        <v>0</v>
      </c>
      <c r="K87" s="100">
        <f t="shared" si="24"/>
        <v>0</v>
      </c>
      <c r="L87" s="100">
        <f t="shared" si="24"/>
        <v>0</v>
      </c>
      <c r="M87" s="100">
        <f t="shared" si="24"/>
        <v>0</v>
      </c>
      <c r="N87" s="100">
        <f t="shared" si="24"/>
        <v>0</v>
      </c>
      <c r="O87" s="100">
        <f t="shared" si="24"/>
        <v>0</v>
      </c>
      <c r="P87" s="100">
        <f t="shared" si="1"/>
        <v>0</v>
      </c>
    </row>
    <row r="88" spans="1:16" ht="45" customHeight="1">
      <c r="A88" s="101">
        <v>6901</v>
      </c>
      <c r="B88" s="110" t="s">
        <v>2196</v>
      </c>
      <c r="C88" s="103">
        <v>11</v>
      </c>
      <c r="D88" s="104"/>
      <c r="E88" s="104"/>
      <c r="F88" s="104"/>
      <c r="G88" s="104"/>
      <c r="H88" s="104"/>
      <c r="I88" s="104"/>
      <c r="J88" s="104"/>
      <c r="K88" s="104"/>
      <c r="L88" s="104"/>
      <c r="M88" s="104"/>
      <c r="N88" s="104"/>
      <c r="O88" s="104"/>
      <c r="P88" s="105">
        <f t="shared" si="1"/>
        <v>0</v>
      </c>
    </row>
    <row r="89" spans="1:16" ht="30" customHeight="1">
      <c r="A89" s="93">
        <v>7000</v>
      </c>
      <c r="B89" s="118" t="s">
        <v>2197</v>
      </c>
      <c r="C89" s="116"/>
      <c r="D89" s="96">
        <f t="shared" ref="D89:O89" si="25">D90+D92+D93+D95+D96+D97+D98+D100+D101</f>
        <v>0</v>
      </c>
      <c r="E89" s="96">
        <f t="shared" si="25"/>
        <v>0</v>
      </c>
      <c r="F89" s="96">
        <f t="shared" si="25"/>
        <v>0</v>
      </c>
      <c r="G89" s="96">
        <f t="shared" si="25"/>
        <v>0</v>
      </c>
      <c r="H89" s="96">
        <f t="shared" si="25"/>
        <v>0</v>
      </c>
      <c r="I89" s="96">
        <f t="shared" si="25"/>
        <v>0</v>
      </c>
      <c r="J89" s="96">
        <f t="shared" si="25"/>
        <v>0</v>
      </c>
      <c r="K89" s="96">
        <f t="shared" si="25"/>
        <v>0</v>
      </c>
      <c r="L89" s="96">
        <f t="shared" si="25"/>
        <v>0</v>
      </c>
      <c r="M89" s="96">
        <f t="shared" si="25"/>
        <v>0</v>
      </c>
      <c r="N89" s="96">
        <f t="shared" si="25"/>
        <v>0</v>
      </c>
      <c r="O89" s="96">
        <f t="shared" si="25"/>
        <v>0</v>
      </c>
      <c r="P89" s="96">
        <f t="shared" si="1"/>
        <v>0</v>
      </c>
    </row>
    <row r="90" spans="1:16" ht="30" customHeight="1">
      <c r="A90" s="97">
        <v>7100</v>
      </c>
      <c r="B90" s="111" t="s">
        <v>1369</v>
      </c>
      <c r="C90" s="114"/>
      <c r="D90" s="100">
        <f t="shared" ref="D90:O90" si="26">SUM(D91)</f>
        <v>0</v>
      </c>
      <c r="E90" s="100">
        <f t="shared" si="26"/>
        <v>0</v>
      </c>
      <c r="F90" s="100">
        <f t="shared" si="26"/>
        <v>0</v>
      </c>
      <c r="G90" s="100">
        <f t="shared" si="26"/>
        <v>0</v>
      </c>
      <c r="H90" s="100">
        <f t="shared" si="26"/>
        <v>0</v>
      </c>
      <c r="I90" s="100">
        <f t="shared" si="26"/>
        <v>0</v>
      </c>
      <c r="J90" s="100">
        <f t="shared" si="26"/>
        <v>0</v>
      </c>
      <c r="K90" s="100">
        <f t="shared" si="26"/>
        <v>0</v>
      </c>
      <c r="L90" s="100">
        <f t="shared" si="26"/>
        <v>0</v>
      </c>
      <c r="M90" s="100">
        <f t="shared" si="26"/>
        <v>0</v>
      </c>
      <c r="N90" s="100">
        <f t="shared" si="26"/>
        <v>0</v>
      </c>
      <c r="O90" s="100">
        <f t="shared" si="26"/>
        <v>0</v>
      </c>
      <c r="P90" s="100">
        <f t="shared" si="1"/>
        <v>0</v>
      </c>
    </row>
    <row r="91" spans="1:16" ht="30" customHeight="1">
      <c r="A91" s="101">
        <v>7101</v>
      </c>
      <c r="B91" s="110" t="s">
        <v>1369</v>
      </c>
      <c r="C91" s="119">
        <v>14</v>
      </c>
      <c r="D91" s="104"/>
      <c r="E91" s="104"/>
      <c r="F91" s="104"/>
      <c r="G91" s="104"/>
      <c r="H91" s="104"/>
      <c r="I91" s="104"/>
      <c r="J91" s="104"/>
      <c r="K91" s="104"/>
      <c r="L91" s="104"/>
      <c r="M91" s="104"/>
      <c r="N91" s="104"/>
      <c r="O91" s="104"/>
      <c r="P91" s="105">
        <f t="shared" si="1"/>
        <v>0</v>
      </c>
    </row>
    <row r="92" spans="1:16" ht="30" customHeight="1">
      <c r="A92" s="97">
        <v>7200</v>
      </c>
      <c r="B92" s="111" t="s">
        <v>1370</v>
      </c>
      <c r="C92" s="114"/>
      <c r="D92" s="100"/>
      <c r="E92" s="100"/>
      <c r="F92" s="100"/>
      <c r="G92" s="100"/>
      <c r="H92" s="100"/>
      <c r="I92" s="100"/>
      <c r="J92" s="100"/>
      <c r="K92" s="100"/>
      <c r="L92" s="100"/>
      <c r="M92" s="100"/>
      <c r="N92" s="100"/>
      <c r="O92" s="100"/>
      <c r="P92" s="100">
        <f t="shared" si="1"/>
        <v>0</v>
      </c>
    </row>
    <row r="93" spans="1:16" ht="30" customHeight="1">
      <c r="A93" s="97">
        <v>7300</v>
      </c>
      <c r="B93" s="111" t="s">
        <v>1371</v>
      </c>
      <c r="C93" s="114"/>
      <c r="D93" s="100">
        <f t="shared" ref="D93:O93" si="27">SUM(D94)</f>
        <v>0</v>
      </c>
      <c r="E93" s="100">
        <f t="shared" si="27"/>
        <v>0</v>
      </c>
      <c r="F93" s="100">
        <f t="shared" si="27"/>
        <v>0</v>
      </c>
      <c r="G93" s="100">
        <f t="shared" si="27"/>
        <v>0</v>
      </c>
      <c r="H93" s="100">
        <f t="shared" si="27"/>
        <v>0</v>
      </c>
      <c r="I93" s="100">
        <f t="shared" si="27"/>
        <v>0</v>
      </c>
      <c r="J93" s="100">
        <f t="shared" si="27"/>
        <v>0</v>
      </c>
      <c r="K93" s="100">
        <f t="shared" si="27"/>
        <v>0</v>
      </c>
      <c r="L93" s="100">
        <f t="shared" si="27"/>
        <v>0</v>
      </c>
      <c r="M93" s="100">
        <f t="shared" si="27"/>
        <v>0</v>
      </c>
      <c r="N93" s="100">
        <f t="shared" si="27"/>
        <v>0</v>
      </c>
      <c r="O93" s="100">
        <f t="shared" si="27"/>
        <v>0</v>
      </c>
      <c r="P93" s="100">
        <f t="shared" si="1"/>
        <v>0</v>
      </c>
    </row>
    <row r="94" spans="1:16" ht="30" customHeight="1">
      <c r="A94" s="101">
        <v>7301</v>
      </c>
      <c r="B94" s="110" t="s">
        <v>1371</v>
      </c>
      <c r="C94" s="119">
        <v>14</v>
      </c>
      <c r="D94" s="104"/>
      <c r="E94" s="104"/>
      <c r="F94" s="104"/>
      <c r="G94" s="104"/>
      <c r="H94" s="104"/>
      <c r="I94" s="104"/>
      <c r="J94" s="104"/>
      <c r="K94" s="104"/>
      <c r="L94" s="104"/>
      <c r="M94" s="104"/>
      <c r="N94" s="104"/>
      <c r="O94" s="104"/>
      <c r="P94" s="105">
        <f t="shared" si="1"/>
        <v>0</v>
      </c>
    </row>
    <row r="95" spans="1:16" ht="45" customHeight="1">
      <c r="A95" s="97">
        <v>7400</v>
      </c>
      <c r="B95" s="111" t="s">
        <v>1372</v>
      </c>
      <c r="C95" s="114"/>
      <c r="D95" s="100"/>
      <c r="E95" s="100"/>
      <c r="F95" s="100"/>
      <c r="G95" s="100"/>
      <c r="H95" s="100"/>
      <c r="I95" s="100"/>
      <c r="J95" s="100"/>
      <c r="K95" s="100"/>
      <c r="L95" s="100"/>
      <c r="M95" s="100"/>
      <c r="N95" s="100"/>
      <c r="O95" s="100"/>
      <c r="P95" s="100">
        <f t="shared" si="1"/>
        <v>0</v>
      </c>
    </row>
    <row r="96" spans="1:16" ht="45" customHeight="1">
      <c r="A96" s="97">
        <v>7500</v>
      </c>
      <c r="B96" s="111" t="s">
        <v>1373</v>
      </c>
      <c r="C96" s="114"/>
      <c r="D96" s="100"/>
      <c r="E96" s="100"/>
      <c r="F96" s="100"/>
      <c r="G96" s="100"/>
      <c r="H96" s="100"/>
      <c r="I96" s="100"/>
      <c r="J96" s="100"/>
      <c r="K96" s="100"/>
      <c r="L96" s="100"/>
      <c r="M96" s="100"/>
      <c r="N96" s="100"/>
      <c r="O96" s="100"/>
      <c r="P96" s="100">
        <f t="shared" si="1"/>
        <v>0</v>
      </c>
    </row>
    <row r="97" spans="1:16" ht="45" customHeight="1">
      <c r="A97" s="97">
        <v>7600</v>
      </c>
      <c r="B97" s="111" t="s">
        <v>1374</v>
      </c>
      <c r="C97" s="114"/>
      <c r="D97" s="100"/>
      <c r="E97" s="100"/>
      <c r="F97" s="100"/>
      <c r="G97" s="100"/>
      <c r="H97" s="100"/>
      <c r="I97" s="100"/>
      <c r="J97" s="100"/>
      <c r="K97" s="100"/>
      <c r="L97" s="100"/>
      <c r="M97" s="100"/>
      <c r="N97" s="100"/>
      <c r="O97" s="100"/>
      <c r="P97" s="100">
        <f t="shared" si="1"/>
        <v>0</v>
      </c>
    </row>
    <row r="98" spans="1:16" ht="30" customHeight="1">
      <c r="A98" s="97">
        <v>7700</v>
      </c>
      <c r="B98" s="111" t="s">
        <v>1375</v>
      </c>
      <c r="C98" s="114"/>
      <c r="D98" s="100">
        <f t="shared" ref="D98:O98" si="28">SUM(D99)</f>
        <v>0</v>
      </c>
      <c r="E98" s="100">
        <f t="shared" si="28"/>
        <v>0</v>
      </c>
      <c r="F98" s="100">
        <f t="shared" si="28"/>
        <v>0</v>
      </c>
      <c r="G98" s="100">
        <f t="shared" si="28"/>
        <v>0</v>
      </c>
      <c r="H98" s="100">
        <f t="shared" si="28"/>
        <v>0</v>
      </c>
      <c r="I98" s="100">
        <f t="shared" si="28"/>
        <v>0</v>
      </c>
      <c r="J98" s="100">
        <f t="shared" si="28"/>
        <v>0</v>
      </c>
      <c r="K98" s="100">
        <f t="shared" si="28"/>
        <v>0</v>
      </c>
      <c r="L98" s="100">
        <f t="shared" si="28"/>
        <v>0</v>
      </c>
      <c r="M98" s="100">
        <f t="shared" si="28"/>
        <v>0</v>
      </c>
      <c r="N98" s="100">
        <f t="shared" si="28"/>
        <v>0</v>
      </c>
      <c r="O98" s="100">
        <f t="shared" si="28"/>
        <v>0</v>
      </c>
      <c r="P98" s="100">
        <f t="shared" si="1"/>
        <v>0</v>
      </c>
    </row>
    <row r="99" spans="1:16" ht="30" customHeight="1">
      <c r="A99" s="101">
        <v>7701</v>
      </c>
      <c r="B99" s="110" t="s">
        <v>1375</v>
      </c>
      <c r="C99" s="119">
        <v>14</v>
      </c>
      <c r="D99" s="104"/>
      <c r="E99" s="104"/>
      <c r="F99" s="104"/>
      <c r="G99" s="104"/>
      <c r="H99" s="104"/>
      <c r="I99" s="104"/>
      <c r="J99" s="104"/>
      <c r="K99" s="104"/>
      <c r="L99" s="104"/>
      <c r="M99" s="104"/>
      <c r="N99" s="104"/>
      <c r="O99" s="104"/>
      <c r="P99" s="105">
        <f t="shared" si="1"/>
        <v>0</v>
      </c>
    </row>
    <row r="100" spans="1:16" ht="30" customHeight="1">
      <c r="A100" s="97">
        <v>7800</v>
      </c>
      <c r="B100" s="111" t="s">
        <v>1376</v>
      </c>
      <c r="C100" s="114"/>
      <c r="D100" s="100"/>
      <c r="E100" s="100"/>
      <c r="F100" s="100"/>
      <c r="G100" s="100"/>
      <c r="H100" s="100"/>
      <c r="I100" s="100"/>
      <c r="J100" s="100"/>
      <c r="K100" s="100"/>
      <c r="L100" s="100"/>
      <c r="M100" s="100"/>
      <c r="N100" s="100"/>
      <c r="O100" s="100"/>
      <c r="P100" s="100">
        <f t="shared" si="1"/>
        <v>0</v>
      </c>
    </row>
    <row r="101" spans="1:16" ht="15.75" customHeight="1">
      <c r="A101" s="97">
        <v>7900</v>
      </c>
      <c r="B101" s="111" t="s">
        <v>1377</v>
      </c>
      <c r="C101" s="114"/>
      <c r="D101" s="100">
        <f t="shared" ref="D101:O101" si="29">SUM(D102)</f>
        <v>0</v>
      </c>
      <c r="E101" s="100">
        <f t="shared" si="29"/>
        <v>0</v>
      </c>
      <c r="F101" s="100">
        <f t="shared" si="29"/>
        <v>0</v>
      </c>
      <c r="G101" s="100">
        <f t="shared" si="29"/>
        <v>0</v>
      </c>
      <c r="H101" s="100">
        <f t="shared" si="29"/>
        <v>0</v>
      </c>
      <c r="I101" s="100">
        <f t="shared" si="29"/>
        <v>0</v>
      </c>
      <c r="J101" s="100">
        <f t="shared" si="29"/>
        <v>0</v>
      </c>
      <c r="K101" s="100">
        <f t="shared" si="29"/>
        <v>0</v>
      </c>
      <c r="L101" s="100">
        <f t="shared" si="29"/>
        <v>0</v>
      </c>
      <c r="M101" s="100">
        <f t="shared" si="29"/>
        <v>0</v>
      </c>
      <c r="N101" s="100">
        <f t="shared" si="29"/>
        <v>0</v>
      </c>
      <c r="O101" s="100">
        <f t="shared" si="29"/>
        <v>0</v>
      </c>
      <c r="P101" s="100">
        <f t="shared" si="1"/>
        <v>0</v>
      </c>
    </row>
    <row r="102" spans="1:16" ht="15.75" customHeight="1">
      <c r="A102" s="101">
        <v>7901</v>
      </c>
      <c r="B102" s="110" t="s">
        <v>1377</v>
      </c>
      <c r="C102" s="119">
        <v>14</v>
      </c>
      <c r="D102" s="104"/>
      <c r="E102" s="104"/>
      <c r="F102" s="104"/>
      <c r="G102" s="104"/>
      <c r="H102" s="104"/>
      <c r="I102" s="104"/>
      <c r="J102" s="104"/>
      <c r="K102" s="104"/>
      <c r="L102" s="104"/>
      <c r="M102" s="104"/>
      <c r="N102" s="104"/>
      <c r="O102" s="104"/>
      <c r="P102" s="105">
        <f t="shared" si="1"/>
        <v>0</v>
      </c>
    </row>
    <row r="103" spans="1:16" ht="30" customHeight="1">
      <c r="A103" s="93">
        <v>8000</v>
      </c>
      <c r="B103" s="115" t="s">
        <v>2198</v>
      </c>
      <c r="C103" s="116"/>
      <c r="D103" s="96">
        <f t="shared" ref="D103:O103" si="30">D104+D117+D120+D127+D133</f>
        <v>0</v>
      </c>
      <c r="E103" s="96">
        <f t="shared" si="30"/>
        <v>0</v>
      </c>
      <c r="F103" s="96">
        <f t="shared" si="30"/>
        <v>0</v>
      </c>
      <c r="G103" s="96">
        <f t="shared" si="30"/>
        <v>0</v>
      </c>
      <c r="H103" s="96">
        <f t="shared" si="30"/>
        <v>0</v>
      </c>
      <c r="I103" s="96">
        <f t="shared" si="30"/>
        <v>0</v>
      </c>
      <c r="J103" s="96">
        <f t="shared" si="30"/>
        <v>0</v>
      </c>
      <c r="K103" s="96">
        <f t="shared" si="30"/>
        <v>0</v>
      </c>
      <c r="L103" s="96">
        <f t="shared" si="30"/>
        <v>0</v>
      </c>
      <c r="M103" s="96">
        <f t="shared" si="30"/>
        <v>0</v>
      </c>
      <c r="N103" s="96">
        <f t="shared" si="30"/>
        <v>0</v>
      </c>
      <c r="O103" s="96">
        <f t="shared" si="30"/>
        <v>0</v>
      </c>
      <c r="P103" s="96">
        <f t="shared" si="1"/>
        <v>0</v>
      </c>
    </row>
    <row r="104" spans="1:16" ht="15.75" customHeight="1">
      <c r="A104" s="97">
        <v>8100</v>
      </c>
      <c r="B104" s="111" t="s">
        <v>1379</v>
      </c>
      <c r="C104" s="114"/>
      <c r="D104" s="100">
        <f t="shared" ref="D104:O104" si="31">SUM(D105:D116)</f>
        <v>0</v>
      </c>
      <c r="E104" s="100">
        <f t="shared" si="31"/>
        <v>0</v>
      </c>
      <c r="F104" s="100">
        <f t="shared" si="31"/>
        <v>0</v>
      </c>
      <c r="G104" s="100">
        <f t="shared" si="31"/>
        <v>0</v>
      </c>
      <c r="H104" s="100">
        <f t="shared" si="31"/>
        <v>0</v>
      </c>
      <c r="I104" s="100">
        <f t="shared" si="31"/>
        <v>0</v>
      </c>
      <c r="J104" s="100">
        <f t="shared" si="31"/>
        <v>0</v>
      </c>
      <c r="K104" s="100">
        <f t="shared" si="31"/>
        <v>0</v>
      </c>
      <c r="L104" s="100">
        <f t="shared" si="31"/>
        <v>0</v>
      </c>
      <c r="M104" s="100">
        <f t="shared" si="31"/>
        <v>0</v>
      </c>
      <c r="N104" s="100">
        <f t="shared" si="31"/>
        <v>0</v>
      </c>
      <c r="O104" s="100">
        <f t="shared" si="31"/>
        <v>0</v>
      </c>
      <c r="P104" s="100">
        <f t="shared" si="1"/>
        <v>0</v>
      </c>
    </row>
    <row r="105" spans="1:16" ht="15.75" customHeight="1">
      <c r="A105" s="101">
        <v>8101</v>
      </c>
      <c r="B105" s="110" t="s">
        <v>2199</v>
      </c>
      <c r="C105" s="119">
        <v>15</v>
      </c>
      <c r="D105" s="104"/>
      <c r="E105" s="104"/>
      <c r="F105" s="104"/>
      <c r="G105" s="104"/>
      <c r="H105" s="104"/>
      <c r="I105" s="104"/>
      <c r="J105" s="104"/>
      <c r="K105" s="104"/>
      <c r="L105" s="104"/>
      <c r="M105" s="104"/>
      <c r="N105" s="104"/>
      <c r="O105" s="104"/>
      <c r="P105" s="105">
        <f t="shared" si="1"/>
        <v>0</v>
      </c>
    </row>
    <row r="106" spans="1:16" ht="15.75" customHeight="1">
      <c r="A106" s="101">
        <v>8102</v>
      </c>
      <c r="B106" s="110" t="s">
        <v>2200</v>
      </c>
      <c r="C106" s="119">
        <v>15</v>
      </c>
      <c r="D106" s="104"/>
      <c r="E106" s="104"/>
      <c r="F106" s="104"/>
      <c r="G106" s="104"/>
      <c r="H106" s="104"/>
      <c r="I106" s="104"/>
      <c r="J106" s="104"/>
      <c r="K106" s="104"/>
      <c r="L106" s="104"/>
      <c r="M106" s="104"/>
      <c r="N106" s="104"/>
      <c r="O106" s="104"/>
      <c r="P106" s="105">
        <f t="shared" si="1"/>
        <v>0</v>
      </c>
    </row>
    <row r="107" spans="1:16" ht="15.75" customHeight="1">
      <c r="A107" s="101">
        <v>8103</v>
      </c>
      <c r="B107" s="110" t="s">
        <v>2201</v>
      </c>
      <c r="C107" s="119">
        <v>15</v>
      </c>
      <c r="D107" s="104"/>
      <c r="E107" s="104"/>
      <c r="F107" s="104"/>
      <c r="G107" s="104"/>
      <c r="H107" s="104"/>
      <c r="I107" s="104"/>
      <c r="J107" s="104"/>
      <c r="K107" s="104"/>
      <c r="L107" s="104"/>
      <c r="M107" s="104"/>
      <c r="N107" s="104"/>
      <c r="O107" s="104"/>
      <c r="P107" s="105">
        <f t="shared" si="1"/>
        <v>0</v>
      </c>
    </row>
    <row r="108" spans="1:16" ht="15.75" customHeight="1">
      <c r="A108" s="101">
        <v>8104</v>
      </c>
      <c r="B108" s="110" t="s">
        <v>2202</v>
      </c>
      <c r="C108" s="119">
        <v>15</v>
      </c>
      <c r="D108" s="104"/>
      <c r="E108" s="104"/>
      <c r="F108" s="104"/>
      <c r="G108" s="104"/>
      <c r="H108" s="104"/>
      <c r="I108" s="104"/>
      <c r="J108" s="104"/>
      <c r="K108" s="104"/>
      <c r="L108" s="104"/>
      <c r="M108" s="104"/>
      <c r="N108" s="104"/>
      <c r="O108" s="104"/>
      <c r="P108" s="105">
        <f t="shared" si="1"/>
        <v>0</v>
      </c>
    </row>
    <row r="109" spans="1:16" ht="15.75" customHeight="1">
      <c r="A109" s="101">
        <v>8105</v>
      </c>
      <c r="B109" s="110" t="s">
        <v>2203</v>
      </c>
      <c r="C109" s="119">
        <v>15</v>
      </c>
      <c r="D109" s="104"/>
      <c r="E109" s="104"/>
      <c r="F109" s="104"/>
      <c r="G109" s="104"/>
      <c r="H109" s="104"/>
      <c r="I109" s="104"/>
      <c r="J109" s="104"/>
      <c r="K109" s="104"/>
      <c r="L109" s="104"/>
      <c r="M109" s="104"/>
      <c r="N109" s="104"/>
      <c r="O109" s="104"/>
      <c r="P109" s="105">
        <f t="shared" si="1"/>
        <v>0</v>
      </c>
    </row>
    <row r="110" spans="1:16" ht="15.75" customHeight="1">
      <c r="A110" s="101">
        <v>8106</v>
      </c>
      <c r="B110" s="110" t="s">
        <v>2204</v>
      </c>
      <c r="C110" s="119">
        <v>15</v>
      </c>
      <c r="D110" s="104"/>
      <c r="E110" s="104"/>
      <c r="F110" s="104"/>
      <c r="G110" s="104"/>
      <c r="H110" s="104"/>
      <c r="I110" s="104"/>
      <c r="J110" s="104"/>
      <c r="K110" s="104"/>
      <c r="L110" s="104"/>
      <c r="M110" s="104"/>
      <c r="N110" s="104"/>
      <c r="O110" s="104"/>
      <c r="P110" s="105">
        <f t="shared" si="1"/>
        <v>0</v>
      </c>
    </row>
    <row r="111" spans="1:16" ht="15.75" customHeight="1">
      <c r="A111" s="101">
        <v>8107</v>
      </c>
      <c r="B111" s="110" t="s">
        <v>2205</v>
      </c>
      <c r="C111" s="119">
        <v>15</v>
      </c>
      <c r="D111" s="104"/>
      <c r="E111" s="104"/>
      <c r="F111" s="104"/>
      <c r="G111" s="104"/>
      <c r="H111" s="104"/>
      <c r="I111" s="104"/>
      <c r="J111" s="104"/>
      <c r="K111" s="104"/>
      <c r="L111" s="104"/>
      <c r="M111" s="104"/>
      <c r="N111" s="104"/>
      <c r="O111" s="104"/>
      <c r="P111" s="105">
        <f t="shared" si="1"/>
        <v>0</v>
      </c>
    </row>
    <row r="112" spans="1:16" ht="15.75" customHeight="1">
      <c r="A112" s="101">
        <v>8108</v>
      </c>
      <c r="B112" s="110" t="s">
        <v>2206</v>
      </c>
      <c r="C112" s="119">
        <v>15</v>
      </c>
      <c r="D112" s="104"/>
      <c r="E112" s="104"/>
      <c r="F112" s="104"/>
      <c r="G112" s="104"/>
      <c r="H112" s="104"/>
      <c r="I112" s="104"/>
      <c r="J112" s="104"/>
      <c r="K112" s="104"/>
      <c r="L112" s="104"/>
      <c r="M112" s="104"/>
      <c r="N112" s="104"/>
      <c r="O112" s="104"/>
      <c r="P112" s="105">
        <f t="shared" si="1"/>
        <v>0</v>
      </c>
    </row>
    <row r="113" spans="1:16" ht="15.75" customHeight="1">
      <c r="A113" s="101">
        <v>8109</v>
      </c>
      <c r="B113" s="110" t="s">
        <v>2207</v>
      </c>
      <c r="C113" s="119">
        <v>15</v>
      </c>
      <c r="D113" s="104"/>
      <c r="E113" s="104"/>
      <c r="F113" s="104"/>
      <c r="G113" s="104"/>
      <c r="H113" s="104"/>
      <c r="I113" s="104"/>
      <c r="J113" s="104"/>
      <c r="K113" s="104"/>
      <c r="L113" s="104"/>
      <c r="M113" s="104"/>
      <c r="N113" s="104"/>
      <c r="O113" s="104"/>
      <c r="P113" s="105">
        <f t="shared" si="1"/>
        <v>0</v>
      </c>
    </row>
    <row r="114" spans="1:16" ht="15.75" customHeight="1">
      <c r="A114" s="101">
        <v>8110</v>
      </c>
      <c r="B114" s="110" t="s">
        <v>2208</v>
      </c>
      <c r="C114" s="119">
        <v>15</v>
      </c>
      <c r="D114" s="104"/>
      <c r="E114" s="104"/>
      <c r="F114" s="104"/>
      <c r="G114" s="104"/>
      <c r="H114" s="104"/>
      <c r="I114" s="104"/>
      <c r="J114" s="104"/>
      <c r="K114" s="104"/>
      <c r="L114" s="104"/>
      <c r="M114" s="104"/>
      <c r="N114" s="104"/>
      <c r="O114" s="104"/>
      <c r="P114" s="105">
        <f t="shared" si="1"/>
        <v>0</v>
      </c>
    </row>
    <row r="115" spans="1:16" ht="30" customHeight="1">
      <c r="A115" s="101">
        <v>8111</v>
      </c>
      <c r="B115" s="110" t="s">
        <v>2209</v>
      </c>
      <c r="C115" s="119">
        <v>15</v>
      </c>
      <c r="D115" s="104"/>
      <c r="E115" s="104"/>
      <c r="F115" s="104"/>
      <c r="G115" s="104"/>
      <c r="H115" s="104"/>
      <c r="I115" s="104"/>
      <c r="J115" s="104"/>
      <c r="K115" s="104"/>
      <c r="L115" s="104"/>
      <c r="M115" s="104"/>
      <c r="N115" s="104"/>
      <c r="O115" s="104"/>
      <c r="P115" s="105">
        <f t="shared" si="1"/>
        <v>0</v>
      </c>
    </row>
    <row r="116" spans="1:16" ht="15.75" customHeight="1">
      <c r="A116" s="101">
        <v>8112</v>
      </c>
      <c r="B116" s="110" t="s">
        <v>1391</v>
      </c>
      <c r="C116" s="119">
        <v>16</v>
      </c>
      <c r="D116" s="104"/>
      <c r="E116" s="104"/>
      <c r="F116" s="104"/>
      <c r="G116" s="104"/>
      <c r="H116" s="104"/>
      <c r="I116" s="104"/>
      <c r="J116" s="104"/>
      <c r="K116" s="104"/>
      <c r="L116" s="104"/>
      <c r="M116" s="104"/>
      <c r="N116" s="104"/>
      <c r="O116" s="104"/>
      <c r="P116" s="105">
        <f t="shared" si="1"/>
        <v>0</v>
      </c>
    </row>
    <row r="117" spans="1:16" ht="15.75" customHeight="1">
      <c r="A117" s="97">
        <v>8200</v>
      </c>
      <c r="B117" s="111" t="s">
        <v>1392</v>
      </c>
      <c r="C117" s="114"/>
      <c r="D117" s="100">
        <f t="shared" ref="D117:O117" si="32">SUM(D118:D119)</f>
        <v>0</v>
      </c>
      <c r="E117" s="100">
        <f t="shared" si="32"/>
        <v>0</v>
      </c>
      <c r="F117" s="100">
        <f t="shared" si="32"/>
        <v>0</v>
      </c>
      <c r="G117" s="100">
        <f t="shared" si="32"/>
        <v>0</v>
      </c>
      <c r="H117" s="100">
        <f t="shared" si="32"/>
        <v>0</v>
      </c>
      <c r="I117" s="100">
        <f t="shared" si="32"/>
        <v>0</v>
      </c>
      <c r="J117" s="100">
        <f t="shared" si="32"/>
        <v>0</v>
      </c>
      <c r="K117" s="100">
        <f t="shared" si="32"/>
        <v>0</v>
      </c>
      <c r="L117" s="100">
        <f t="shared" si="32"/>
        <v>0</v>
      </c>
      <c r="M117" s="100">
        <f t="shared" si="32"/>
        <v>0</v>
      </c>
      <c r="N117" s="100">
        <f t="shared" si="32"/>
        <v>0</v>
      </c>
      <c r="O117" s="100">
        <f t="shared" si="32"/>
        <v>0</v>
      </c>
      <c r="P117" s="100">
        <f t="shared" si="1"/>
        <v>0</v>
      </c>
    </row>
    <row r="118" spans="1:16" ht="15.75" customHeight="1">
      <c r="A118" s="101">
        <v>8201</v>
      </c>
      <c r="B118" s="110" t="s">
        <v>1393</v>
      </c>
      <c r="C118" s="119">
        <v>25</v>
      </c>
      <c r="D118" s="104"/>
      <c r="E118" s="104"/>
      <c r="F118" s="104"/>
      <c r="G118" s="104"/>
      <c r="H118" s="104"/>
      <c r="I118" s="104"/>
      <c r="J118" s="104"/>
      <c r="K118" s="104"/>
      <c r="L118" s="104"/>
      <c r="M118" s="104"/>
      <c r="N118" s="104"/>
      <c r="O118" s="104"/>
      <c r="P118" s="105">
        <f t="shared" si="1"/>
        <v>0</v>
      </c>
    </row>
    <row r="119" spans="1:16" ht="15.75" customHeight="1">
      <c r="A119" s="101">
        <v>8202</v>
      </c>
      <c r="B119" s="110" t="s">
        <v>1394</v>
      </c>
      <c r="C119" s="119">
        <v>25</v>
      </c>
      <c r="D119" s="104"/>
      <c r="E119" s="104"/>
      <c r="F119" s="104"/>
      <c r="G119" s="104"/>
      <c r="H119" s="104"/>
      <c r="I119" s="104"/>
      <c r="J119" s="104"/>
      <c r="K119" s="104"/>
      <c r="L119" s="104"/>
      <c r="M119" s="104"/>
      <c r="N119" s="104"/>
      <c r="O119" s="104"/>
      <c r="P119" s="105">
        <f t="shared" si="1"/>
        <v>0</v>
      </c>
    </row>
    <row r="120" spans="1:16" ht="15.75" customHeight="1">
      <c r="A120" s="97">
        <v>8300</v>
      </c>
      <c r="B120" s="111" t="s">
        <v>1395</v>
      </c>
      <c r="C120" s="114"/>
      <c r="D120" s="100">
        <f t="shared" ref="D120:O120" si="33">SUM(D121:D126)</f>
        <v>0</v>
      </c>
      <c r="E120" s="100">
        <f t="shared" si="33"/>
        <v>0</v>
      </c>
      <c r="F120" s="100">
        <f t="shared" si="33"/>
        <v>0</v>
      </c>
      <c r="G120" s="100">
        <f t="shared" si="33"/>
        <v>0</v>
      </c>
      <c r="H120" s="100">
        <f t="shared" si="33"/>
        <v>0</v>
      </c>
      <c r="I120" s="100">
        <f t="shared" si="33"/>
        <v>0</v>
      </c>
      <c r="J120" s="100">
        <f t="shared" si="33"/>
        <v>0</v>
      </c>
      <c r="K120" s="100">
        <f t="shared" si="33"/>
        <v>0</v>
      </c>
      <c r="L120" s="100">
        <f t="shared" si="33"/>
        <v>0</v>
      </c>
      <c r="M120" s="100">
        <f t="shared" si="33"/>
        <v>0</v>
      </c>
      <c r="N120" s="100">
        <f t="shared" si="33"/>
        <v>0</v>
      </c>
      <c r="O120" s="100">
        <f t="shared" si="33"/>
        <v>0</v>
      </c>
      <c r="P120" s="100">
        <f t="shared" si="1"/>
        <v>0</v>
      </c>
    </row>
    <row r="121" spans="1:16" ht="15.75" customHeight="1">
      <c r="A121" s="101">
        <v>8301</v>
      </c>
      <c r="B121" s="117" t="s">
        <v>1396</v>
      </c>
      <c r="C121" s="119">
        <v>17</v>
      </c>
      <c r="D121" s="104"/>
      <c r="E121" s="104"/>
      <c r="F121" s="104"/>
      <c r="G121" s="104"/>
      <c r="H121" s="104"/>
      <c r="I121" s="104"/>
      <c r="J121" s="104"/>
      <c r="K121" s="104"/>
      <c r="L121" s="104"/>
      <c r="M121" s="104"/>
      <c r="N121" s="104"/>
      <c r="O121" s="104"/>
      <c r="P121" s="105">
        <f t="shared" si="1"/>
        <v>0</v>
      </c>
    </row>
    <row r="122" spans="1:16" ht="15.75" customHeight="1">
      <c r="A122" s="101">
        <v>8302</v>
      </c>
      <c r="B122" s="117" t="s">
        <v>1397</v>
      </c>
      <c r="C122" s="119">
        <v>17</v>
      </c>
      <c r="D122" s="104"/>
      <c r="E122" s="104"/>
      <c r="F122" s="104"/>
      <c r="G122" s="104"/>
      <c r="H122" s="104"/>
      <c r="I122" s="104"/>
      <c r="J122" s="104"/>
      <c r="K122" s="104"/>
      <c r="L122" s="104"/>
      <c r="M122" s="104"/>
      <c r="N122" s="104"/>
      <c r="O122" s="104"/>
      <c r="P122" s="105">
        <f t="shared" si="1"/>
        <v>0</v>
      </c>
    </row>
    <row r="123" spans="1:16" ht="15.75" customHeight="1">
      <c r="A123" s="101">
        <v>8303</v>
      </c>
      <c r="B123" s="117" t="s">
        <v>1398</v>
      </c>
      <c r="C123" s="119">
        <v>17</v>
      </c>
      <c r="D123" s="104"/>
      <c r="E123" s="104"/>
      <c r="F123" s="104"/>
      <c r="G123" s="104"/>
      <c r="H123" s="104"/>
      <c r="I123" s="104"/>
      <c r="J123" s="104"/>
      <c r="K123" s="104"/>
      <c r="L123" s="104"/>
      <c r="M123" s="104"/>
      <c r="N123" s="104"/>
      <c r="O123" s="104"/>
      <c r="P123" s="105">
        <f t="shared" si="1"/>
        <v>0</v>
      </c>
    </row>
    <row r="124" spans="1:16" ht="15.75" customHeight="1">
      <c r="A124" s="101">
        <v>8304</v>
      </c>
      <c r="B124" s="117" t="s">
        <v>1399</v>
      </c>
      <c r="C124" s="119">
        <v>17</v>
      </c>
      <c r="D124" s="104"/>
      <c r="E124" s="104"/>
      <c r="F124" s="104"/>
      <c r="G124" s="104"/>
      <c r="H124" s="104"/>
      <c r="I124" s="104"/>
      <c r="J124" s="104"/>
      <c r="K124" s="104"/>
      <c r="L124" s="104"/>
      <c r="M124" s="104"/>
      <c r="N124" s="104"/>
      <c r="O124" s="104"/>
      <c r="P124" s="105">
        <f t="shared" si="1"/>
        <v>0</v>
      </c>
    </row>
    <row r="125" spans="1:16" ht="15.75" customHeight="1">
      <c r="A125" s="101">
        <v>8304</v>
      </c>
      <c r="B125" s="117" t="s">
        <v>1400</v>
      </c>
      <c r="C125" s="119">
        <v>25</v>
      </c>
      <c r="D125" s="104"/>
      <c r="E125" s="104"/>
      <c r="F125" s="104"/>
      <c r="G125" s="104"/>
      <c r="H125" s="104"/>
      <c r="I125" s="104"/>
      <c r="J125" s="104"/>
      <c r="K125" s="104"/>
      <c r="L125" s="104"/>
      <c r="M125" s="104"/>
      <c r="N125" s="104"/>
      <c r="O125" s="104"/>
      <c r="P125" s="105">
        <f t="shared" si="1"/>
        <v>0</v>
      </c>
    </row>
    <row r="126" spans="1:16" ht="15.75" customHeight="1">
      <c r="A126" s="101">
        <v>8304</v>
      </c>
      <c r="B126" s="117" t="s">
        <v>1401</v>
      </c>
      <c r="C126" s="119">
        <v>26</v>
      </c>
      <c r="D126" s="104"/>
      <c r="E126" s="104"/>
      <c r="F126" s="104"/>
      <c r="G126" s="104"/>
      <c r="H126" s="104"/>
      <c r="I126" s="104"/>
      <c r="J126" s="104"/>
      <c r="K126" s="104"/>
      <c r="L126" s="104"/>
      <c r="M126" s="104"/>
      <c r="N126" s="104"/>
      <c r="O126" s="104"/>
      <c r="P126" s="105">
        <f t="shared" si="1"/>
        <v>0</v>
      </c>
    </row>
    <row r="127" spans="1:16" ht="15.75" customHeight="1">
      <c r="A127" s="97">
        <v>8400</v>
      </c>
      <c r="B127" s="111" t="s">
        <v>1402</v>
      </c>
      <c r="C127" s="114"/>
      <c r="D127" s="100">
        <f t="shared" ref="D127:O127" si="34">SUM(D128:D132)</f>
        <v>0</v>
      </c>
      <c r="E127" s="100">
        <f t="shared" si="34"/>
        <v>0</v>
      </c>
      <c r="F127" s="100">
        <f t="shared" si="34"/>
        <v>0</v>
      </c>
      <c r="G127" s="100">
        <f t="shared" si="34"/>
        <v>0</v>
      </c>
      <c r="H127" s="100">
        <f t="shared" si="34"/>
        <v>0</v>
      </c>
      <c r="I127" s="100">
        <f t="shared" si="34"/>
        <v>0</v>
      </c>
      <c r="J127" s="100">
        <f t="shared" si="34"/>
        <v>0</v>
      </c>
      <c r="K127" s="100">
        <f t="shared" si="34"/>
        <v>0</v>
      </c>
      <c r="L127" s="100">
        <f t="shared" si="34"/>
        <v>0</v>
      </c>
      <c r="M127" s="100">
        <f t="shared" si="34"/>
        <v>0</v>
      </c>
      <c r="N127" s="100">
        <f t="shared" si="34"/>
        <v>0</v>
      </c>
      <c r="O127" s="100">
        <f t="shared" si="34"/>
        <v>0</v>
      </c>
      <c r="P127" s="100">
        <f t="shared" si="1"/>
        <v>0</v>
      </c>
    </row>
    <row r="128" spans="1:16" ht="15.75" customHeight="1">
      <c r="A128" s="101">
        <v>8401</v>
      </c>
      <c r="B128" s="117" t="s">
        <v>1403</v>
      </c>
      <c r="C128" s="119">
        <v>15</v>
      </c>
      <c r="D128" s="104"/>
      <c r="E128" s="104"/>
      <c r="F128" s="104"/>
      <c r="G128" s="104"/>
      <c r="H128" s="104"/>
      <c r="I128" s="104"/>
      <c r="J128" s="104"/>
      <c r="K128" s="104"/>
      <c r="L128" s="104"/>
      <c r="M128" s="104"/>
      <c r="N128" s="104"/>
      <c r="O128" s="104"/>
      <c r="P128" s="105">
        <f t="shared" si="1"/>
        <v>0</v>
      </c>
    </row>
    <row r="129" spans="1:16" ht="15.75" customHeight="1">
      <c r="A129" s="101">
        <v>8402</v>
      </c>
      <c r="B129" s="117" t="s">
        <v>1404</v>
      </c>
      <c r="C129" s="119">
        <v>15</v>
      </c>
      <c r="D129" s="104"/>
      <c r="E129" s="104"/>
      <c r="F129" s="104"/>
      <c r="G129" s="104"/>
      <c r="H129" s="104"/>
      <c r="I129" s="104"/>
      <c r="J129" s="104"/>
      <c r="K129" s="104"/>
      <c r="L129" s="104"/>
      <c r="M129" s="104"/>
      <c r="N129" s="104"/>
      <c r="O129" s="104"/>
      <c r="P129" s="105">
        <f t="shared" si="1"/>
        <v>0</v>
      </c>
    </row>
    <row r="130" spans="1:16" ht="15.75" customHeight="1">
      <c r="A130" s="101">
        <v>8403</v>
      </c>
      <c r="B130" s="117" t="s">
        <v>1405</v>
      </c>
      <c r="C130" s="119">
        <v>15</v>
      </c>
      <c r="D130" s="104"/>
      <c r="E130" s="104"/>
      <c r="F130" s="104"/>
      <c r="G130" s="104"/>
      <c r="H130" s="104"/>
      <c r="I130" s="104"/>
      <c r="J130" s="104"/>
      <c r="K130" s="104"/>
      <c r="L130" s="104"/>
      <c r="M130" s="104"/>
      <c r="N130" s="104"/>
      <c r="O130" s="104"/>
      <c r="P130" s="105">
        <f t="shared" si="1"/>
        <v>0</v>
      </c>
    </row>
    <row r="131" spans="1:16" ht="15.75" customHeight="1">
      <c r="A131" s="101">
        <v>8404</v>
      </c>
      <c r="B131" s="117" t="s">
        <v>1406</v>
      </c>
      <c r="C131" s="119">
        <v>15</v>
      </c>
      <c r="D131" s="104"/>
      <c r="E131" s="104"/>
      <c r="F131" s="104"/>
      <c r="G131" s="104"/>
      <c r="H131" s="104"/>
      <c r="I131" s="104"/>
      <c r="J131" s="104"/>
      <c r="K131" s="104"/>
      <c r="L131" s="104"/>
      <c r="M131" s="104"/>
      <c r="N131" s="104"/>
      <c r="O131" s="104"/>
      <c r="P131" s="105">
        <f t="shared" si="1"/>
        <v>0</v>
      </c>
    </row>
    <row r="132" spans="1:16" ht="15.75" customHeight="1">
      <c r="A132" s="101">
        <v>8405</v>
      </c>
      <c r="B132" s="117" t="s">
        <v>1407</v>
      </c>
      <c r="C132" s="119">
        <v>15</v>
      </c>
      <c r="D132" s="104"/>
      <c r="E132" s="104"/>
      <c r="F132" s="104"/>
      <c r="G132" s="104"/>
      <c r="H132" s="104"/>
      <c r="I132" s="104"/>
      <c r="J132" s="104"/>
      <c r="K132" s="104"/>
      <c r="L132" s="104"/>
      <c r="M132" s="104"/>
      <c r="N132" s="104"/>
      <c r="O132" s="104"/>
      <c r="P132" s="105">
        <f t="shared" si="1"/>
        <v>0</v>
      </c>
    </row>
    <row r="133" spans="1:16" ht="15.75" customHeight="1">
      <c r="A133" s="97">
        <v>8500</v>
      </c>
      <c r="B133" s="111" t="s">
        <v>1408</v>
      </c>
      <c r="C133" s="114"/>
      <c r="D133" s="100">
        <f t="shared" ref="D133:O133" si="35">SUM(D134:D135)</f>
        <v>0</v>
      </c>
      <c r="E133" s="100">
        <f t="shared" si="35"/>
        <v>0</v>
      </c>
      <c r="F133" s="100">
        <f t="shared" si="35"/>
        <v>0</v>
      </c>
      <c r="G133" s="100">
        <f t="shared" si="35"/>
        <v>0</v>
      </c>
      <c r="H133" s="100">
        <f t="shared" si="35"/>
        <v>0</v>
      </c>
      <c r="I133" s="100">
        <f t="shared" si="35"/>
        <v>0</v>
      </c>
      <c r="J133" s="100">
        <f t="shared" si="35"/>
        <v>0</v>
      </c>
      <c r="K133" s="100">
        <f t="shared" si="35"/>
        <v>0</v>
      </c>
      <c r="L133" s="100">
        <f t="shared" si="35"/>
        <v>0</v>
      </c>
      <c r="M133" s="100">
        <f t="shared" si="35"/>
        <v>0</v>
      </c>
      <c r="N133" s="100">
        <f t="shared" si="35"/>
        <v>0</v>
      </c>
      <c r="O133" s="100">
        <f t="shared" si="35"/>
        <v>0</v>
      </c>
      <c r="P133" s="100">
        <f t="shared" si="1"/>
        <v>0</v>
      </c>
    </row>
    <row r="134" spans="1:16" ht="30" customHeight="1">
      <c r="A134" s="101">
        <v>8501</v>
      </c>
      <c r="B134" s="117" t="s">
        <v>1409</v>
      </c>
      <c r="C134" s="119">
        <v>25</v>
      </c>
      <c r="D134" s="104"/>
      <c r="E134" s="104"/>
      <c r="F134" s="104"/>
      <c r="G134" s="104"/>
      <c r="H134" s="104"/>
      <c r="I134" s="104"/>
      <c r="J134" s="104"/>
      <c r="K134" s="104"/>
      <c r="L134" s="104"/>
      <c r="M134" s="104"/>
      <c r="N134" s="104"/>
      <c r="O134" s="104"/>
      <c r="P134" s="105">
        <f t="shared" si="1"/>
        <v>0</v>
      </c>
    </row>
    <row r="135" spans="1:16" ht="15.75" customHeight="1">
      <c r="A135" s="101">
        <v>8502</v>
      </c>
      <c r="B135" s="117" t="s">
        <v>1410</v>
      </c>
      <c r="C135" s="119">
        <v>25</v>
      </c>
      <c r="D135" s="104"/>
      <c r="E135" s="104"/>
      <c r="F135" s="104"/>
      <c r="G135" s="104"/>
      <c r="H135" s="104"/>
      <c r="I135" s="104"/>
      <c r="J135" s="104"/>
      <c r="K135" s="104"/>
      <c r="L135" s="104"/>
      <c r="M135" s="104"/>
      <c r="N135" s="104"/>
      <c r="O135" s="104"/>
      <c r="P135" s="105">
        <f t="shared" si="1"/>
        <v>0</v>
      </c>
    </row>
    <row r="136" spans="1:16" ht="30" customHeight="1">
      <c r="A136" s="93">
        <v>9000</v>
      </c>
      <c r="B136" s="115" t="s">
        <v>2210</v>
      </c>
      <c r="C136" s="116"/>
      <c r="D136" s="96">
        <f t="shared" ref="D136:O136" si="36">D137+D141+D142+D146+D147+D149+D150</f>
        <v>0</v>
      </c>
      <c r="E136" s="96">
        <f t="shared" si="36"/>
        <v>0</v>
      </c>
      <c r="F136" s="96">
        <f t="shared" si="36"/>
        <v>0</v>
      </c>
      <c r="G136" s="96">
        <f t="shared" si="36"/>
        <v>0</v>
      </c>
      <c r="H136" s="96">
        <f t="shared" si="36"/>
        <v>0</v>
      </c>
      <c r="I136" s="96">
        <f t="shared" si="36"/>
        <v>0</v>
      </c>
      <c r="J136" s="96">
        <f t="shared" si="36"/>
        <v>0</v>
      </c>
      <c r="K136" s="96">
        <f t="shared" si="36"/>
        <v>0</v>
      </c>
      <c r="L136" s="96">
        <f t="shared" si="36"/>
        <v>0</v>
      </c>
      <c r="M136" s="96">
        <f t="shared" si="36"/>
        <v>0</v>
      </c>
      <c r="N136" s="96">
        <f t="shared" si="36"/>
        <v>0</v>
      </c>
      <c r="O136" s="96">
        <f t="shared" si="36"/>
        <v>0</v>
      </c>
      <c r="P136" s="96">
        <f t="shared" si="1"/>
        <v>0</v>
      </c>
    </row>
    <row r="137" spans="1:16" ht="15.75" customHeight="1">
      <c r="A137" s="97">
        <v>9100</v>
      </c>
      <c r="B137" s="111" t="s">
        <v>1412</v>
      </c>
      <c r="C137" s="114"/>
      <c r="D137" s="100">
        <f t="shared" ref="D137:O137" si="37">SUM(D138:D140)</f>
        <v>0</v>
      </c>
      <c r="E137" s="100">
        <f t="shared" si="37"/>
        <v>0</v>
      </c>
      <c r="F137" s="100">
        <f t="shared" si="37"/>
        <v>0</v>
      </c>
      <c r="G137" s="100">
        <f t="shared" si="37"/>
        <v>0</v>
      </c>
      <c r="H137" s="100">
        <f t="shared" si="37"/>
        <v>0</v>
      </c>
      <c r="I137" s="100">
        <f t="shared" si="37"/>
        <v>0</v>
      </c>
      <c r="J137" s="100">
        <f t="shared" si="37"/>
        <v>0</v>
      </c>
      <c r="K137" s="100">
        <f t="shared" si="37"/>
        <v>0</v>
      </c>
      <c r="L137" s="100">
        <f t="shared" si="37"/>
        <v>0</v>
      </c>
      <c r="M137" s="100">
        <f t="shared" si="37"/>
        <v>0</v>
      </c>
      <c r="N137" s="100">
        <f t="shared" si="37"/>
        <v>0</v>
      </c>
      <c r="O137" s="100">
        <f t="shared" si="37"/>
        <v>0</v>
      </c>
      <c r="P137" s="100">
        <f t="shared" si="1"/>
        <v>0</v>
      </c>
    </row>
    <row r="138" spans="1:16" ht="15.75" customHeight="1">
      <c r="A138" s="101">
        <v>9101</v>
      </c>
      <c r="B138" s="110" t="s">
        <v>1413</v>
      </c>
      <c r="C138" s="119">
        <v>17</v>
      </c>
      <c r="D138" s="104"/>
      <c r="E138" s="104"/>
      <c r="F138" s="104"/>
      <c r="G138" s="104"/>
      <c r="H138" s="104"/>
      <c r="I138" s="104"/>
      <c r="J138" s="104"/>
      <c r="K138" s="104"/>
      <c r="L138" s="104"/>
      <c r="M138" s="104"/>
      <c r="N138" s="104"/>
      <c r="O138" s="104"/>
      <c r="P138" s="105">
        <f t="shared" si="1"/>
        <v>0</v>
      </c>
    </row>
    <row r="139" spans="1:16" ht="15.75" customHeight="1">
      <c r="A139" s="101">
        <v>9101</v>
      </c>
      <c r="B139" s="110" t="s">
        <v>1414</v>
      </c>
      <c r="C139" s="119">
        <v>27</v>
      </c>
      <c r="D139" s="104"/>
      <c r="E139" s="104"/>
      <c r="F139" s="104"/>
      <c r="G139" s="104"/>
      <c r="H139" s="104"/>
      <c r="I139" s="104"/>
      <c r="J139" s="104"/>
      <c r="K139" s="104"/>
      <c r="L139" s="104"/>
      <c r="M139" s="104"/>
      <c r="N139" s="104"/>
      <c r="O139" s="104"/>
      <c r="P139" s="105">
        <f t="shared" si="1"/>
        <v>0</v>
      </c>
    </row>
    <row r="140" spans="1:16" ht="15.75" customHeight="1">
      <c r="A140" s="101">
        <v>9101</v>
      </c>
      <c r="B140" s="110" t="s">
        <v>1415</v>
      </c>
      <c r="C140" s="119">
        <v>26</v>
      </c>
      <c r="D140" s="104"/>
      <c r="E140" s="104"/>
      <c r="F140" s="104"/>
      <c r="G140" s="104"/>
      <c r="H140" s="104"/>
      <c r="I140" s="104"/>
      <c r="J140" s="104"/>
      <c r="K140" s="104"/>
      <c r="L140" s="104"/>
      <c r="M140" s="104"/>
      <c r="N140" s="104"/>
      <c r="O140" s="104"/>
      <c r="P140" s="105">
        <f t="shared" si="1"/>
        <v>0</v>
      </c>
    </row>
    <row r="141" spans="1:16" ht="15.75" customHeight="1">
      <c r="A141" s="97">
        <v>9200</v>
      </c>
      <c r="B141" s="111" t="s">
        <v>1416</v>
      </c>
      <c r="C141" s="114"/>
      <c r="D141" s="100"/>
      <c r="E141" s="100"/>
      <c r="F141" s="100"/>
      <c r="G141" s="100"/>
      <c r="H141" s="100"/>
      <c r="I141" s="100"/>
      <c r="J141" s="100"/>
      <c r="K141" s="100"/>
      <c r="L141" s="100"/>
      <c r="M141" s="100"/>
      <c r="N141" s="100"/>
      <c r="O141" s="100"/>
      <c r="P141" s="100">
        <f t="shared" si="1"/>
        <v>0</v>
      </c>
    </row>
    <row r="142" spans="1:16" ht="15.75" customHeight="1">
      <c r="A142" s="97">
        <v>9300</v>
      </c>
      <c r="B142" s="111" t="s">
        <v>1417</v>
      </c>
      <c r="C142" s="114"/>
      <c r="D142" s="100">
        <f t="shared" ref="D142:O142" si="38">SUM(D143:D145)</f>
        <v>0</v>
      </c>
      <c r="E142" s="100">
        <f t="shared" si="38"/>
        <v>0</v>
      </c>
      <c r="F142" s="100">
        <f t="shared" si="38"/>
        <v>0</v>
      </c>
      <c r="G142" s="100">
        <f t="shared" si="38"/>
        <v>0</v>
      </c>
      <c r="H142" s="100">
        <f t="shared" si="38"/>
        <v>0</v>
      </c>
      <c r="I142" s="100">
        <f t="shared" si="38"/>
        <v>0</v>
      </c>
      <c r="J142" s="100">
        <f t="shared" si="38"/>
        <v>0</v>
      </c>
      <c r="K142" s="100">
        <f t="shared" si="38"/>
        <v>0</v>
      </c>
      <c r="L142" s="100">
        <f t="shared" si="38"/>
        <v>0</v>
      </c>
      <c r="M142" s="100">
        <f t="shared" si="38"/>
        <v>0</v>
      </c>
      <c r="N142" s="100">
        <f t="shared" si="38"/>
        <v>0</v>
      </c>
      <c r="O142" s="100">
        <f t="shared" si="38"/>
        <v>0</v>
      </c>
      <c r="P142" s="100">
        <f t="shared" si="1"/>
        <v>0</v>
      </c>
    </row>
    <row r="143" spans="1:16" ht="15.75" customHeight="1">
      <c r="A143" s="101">
        <v>9301</v>
      </c>
      <c r="B143" s="110" t="s">
        <v>1418</v>
      </c>
      <c r="C143" s="119">
        <v>17</v>
      </c>
      <c r="D143" s="104"/>
      <c r="E143" s="104"/>
      <c r="F143" s="104"/>
      <c r="G143" s="104"/>
      <c r="H143" s="104"/>
      <c r="I143" s="104"/>
      <c r="J143" s="104"/>
      <c r="K143" s="104"/>
      <c r="L143" s="104"/>
      <c r="M143" s="104"/>
      <c r="N143" s="104"/>
      <c r="O143" s="104"/>
      <c r="P143" s="105">
        <f t="shared" si="1"/>
        <v>0</v>
      </c>
    </row>
    <row r="144" spans="1:16" ht="15.75" customHeight="1">
      <c r="A144" s="101">
        <v>9301</v>
      </c>
      <c r="B144" s="110" t="s">
        <v>1419</v>
      </c>
      <c r="C144" s="119">
        <v>27</v>
      </c>
      <c r="D144" s="104"/>
      <c r="E144" s="104"/>
      <c r="F144" s="104"/>
      <c r="G144" s="104"/>
      <c r="H144" s="104"/>
      <c r="I144" s="104"/>
      <c r="J144" s="104"/>
      <c r="K144" s="104"/>
      <c r="L144" s="104"/>
      <c r="M144" s="104"/>
      <c r="N144" s="104"/>
      <c r="O144" s="104"/>
      <c r="P144" s="105">
        <f t="shared" si="1"/>
        <v>0</v>
      </c>
    </row>
    <row r="145" spans="1:16" ht="15.75" customHeight="1">
      <c r="A145" s="101">
        <v>9301</v>
      </c>
      <c r="B145" s="110" t="s">
        <v>1420</v>
      </c>
      <c r="C145" s="119">
        <v>26</v>
      </c>
      <c r="D145" s="104"/>
      <c r="E145" s="104"/>
      <c r="F145" s="104"/>
      <c r="G145" s="104"/>
      <c r="H145" s="104"/>
      <c r="I145" s="104"/>
      <c r="J145" s="104"/>
      <c r="K145" s="104"/>
      <c r="L145" s="104"/>
      <c r="M145" s="104"/>
      <c r="N145" s="104"/>
      <c r="O145" s="104"/>
      <c r="P145" s="105">
        <f t="shared" si="1"/>
        <v>0</v>
      </c>
    </row>
    <row r="146" spans="1:16" ht="15.75" customHeight="1">
      <c r="A146" s="97">
        <v>9400</v>
      </c>
      <c r="B146" s="111" t="s">
        <v>1421</v>
      </c>
      <c r="C146" s="114"/>
      <c r="D146" s="100"/>
      <c r="E146" s="100"/>
      <c r="F146" s="100"/>
      <c r="G146" s="100"/>
      <c r="H146" s="100"/>
      <c r="I146" s="100"/>
      <c r="J146" s="100"/>
      <c r="K146" s="100"/>
      <c r="L146" s="100"/>
      <c r="M146" s="100"/>
      <c r="N146" s="100"/>
      <c r="O146" s="100"/>
      <c r="P146" s="100">
        <f t="shared" si="1"/>
        <v>0</v>
      </c>
    </row>
    <row r="147" spans="1:16" ht="15.75" customHeight="1">
      <c r="A147" s="97">
        <v>9500</v>
      </c>
      <c r="B147" s="111" t="s">
        <v>1422</v>
      </c>
      <c r="C147" s="114"/>
      <c r="D147" s="100">
        <f t="shared" ref="D147:O147" si="39">SUM(D148)</f>
        <v>0</v>
      </c>
      <c r="E147" s="100">
        <f t="shared" si="39"/>
        <v>0</v>
      </c>
      <c r="F147" s="100">
        <f t="shared" si="39"/>
        <v>0</v>
      </c>
      <c r="G147" s="100">
        <f t="shared" si="39"/>
        <v>0</v>
      </c>
      <c r="H147" s="100">
        <f t="shared" si="39"/>
        <v>0</v>
      </c>
      <c r="I147" s="100">
        <f t="shared" si="39"/>
        <v>0</v>
      </c>
      <c r="J147" s="100">
        <f t="shared" si="39"/>
        <v>0</v>
      </c>
      <c r="K147" s="100">
        <f t="shared" si="39"/>
        <v>0</v>
      </c>
      <c r="L147" s="100">
        <f t="shared" si="39"/>
        <v>0</v>
      </c>
      <c r="M147" s="100">
        <f t="shared" si="39"/>
        <v>0</v>
      </c>
      <c r="N147" s="100">
        <f t="shared" si="39"/>
        <v>0</v>
      </c>
      <c r="O147" s="100">
        <f t="shared" si="39"/>
        <v>0</v>
      </c>
      <c r="P147" s="100">
        <f t="shared" si="1"/>
        <v>0</v>
      </c>
    </row>
    <row r="148" spans="1:16" ht="15.75" customHeight="1">
      <c r="A148" s="101">
        <v>9501</v>
      </c>
      <c r="B148" s="110" t="s">
        <v>1422</v>
      </c>
      <c r="C148" s="119">
        <v>17</v>
      </c>
      <c r="D148" s="104"/>
      <c r="E148" s="104"/>
      <c r="F148" s="104"/>
      <c r="G148" s="104"/>
      <c r="H148" s="104"/>
      <c r="I148" s="104"/>
      <c r="J148" s="104"/>
      <c r="K148" s="104"/>
      <c r="L148" s="104"/>
      <c r="M148" s="104"/>
      <c r="N148" s="104"/>
      <c r="O148" s="104"/>
      <c r="P148" s="105">
        <f t="shared" si="1"/>
        <v>0</v>
      </c>
    </row>
    <row r="149" spans="1:16" ht="15.75" customHeight="1">
      <c r="A149" s="97">
        <v>9600</v>
      </c>
      <c r="B149" s="111" t="s">
        <v>1423</v>
      </c>
      <c r="C149" s="114"/>
      <c r="D149" s="100"/>
      <c r="E149" s="100"/>
      <c r="F149" s="100"/>
      <c r="G149" s="100"/>
      <c r="H149" s="100"/>
      <c r="I149" s="100"/>
      <c r="J149" s="100"/>
      <c r="K149" s="100"/>
      <c r="L149" s="100"/>
      <c r="M149" s="100"/>
      <c r="N149" s="100"/>
      <c r="O149" s="100"/>
      <c r="P149" s="100">
        <f t="shared" si="1"/>
        <v>0</v>
      </c>
    </row>
    <row r="150" spans="1:16" ht="30" customHeight="1">
      <c r="A150" s="97">
        <v>9700</v>
      </c>
      <c r="B150" s="111" t="s">
        <v>1424</v>
      </c>
      <c r="C150" s="114"/>
      <c r="D150" s="100">
        <f t="shared" ref="D150:O150" si="40">SUM(D151)</f>
        <v>0</v>
      </c>
      <c r="E150" s="100">
        <f t="shared" si="40"/>
        <v>0</v>
      </c>
      <c r="F150" s="100">
        <f t="shared" si="40"/>
        <v>0</v>
      </c>
      <c r="G150" s="100">
        <f t="shared" si="40"/>
        <v>0</v>
      </c>
      <c r="H150" s="100">
        <f t="shared" si="40"/>
        <v>0</v>
      </c>
      <c r="I150" s="100">
        <f t="shared" si="40"/>
        <v>0</v>
      </c>
      <c r="J150" s="100">
        <f t="shared" si="40"/>
        <v>0</v>
      </c>
      <c r="K150" s="100">
        <f t="shared" si="40"/>
        <v>0</v>
      </c>
      <c r="L150" s="100">
        <f t="shared" si="40"/>
        <v>0</v>
      </c>
      <c r="M150" s="100">
        <f t="shared" si="40"/>
        <v>0</v>
      </c>
      <c r="N150" s="100">
        <f t="shared" si="40"/>
        <v>0</v>
      </c>
      <c r="O150" s="100">
        <f t="shared" si="40"/>
        <v>0</v>
      </c>
      <c r="P150" s="100">
        <f t="shared" si="1"/>
        <v>0</v>
      </c>
    </row>
    <row r="151" spans="1:16" ht="30" customHeight="1">
      <c r="A151" s="101">
        <v>9701</v>
      </c>
      <c r="B151" s="110" t="s">
        <v>1424</v>
      </c>
      <c r="C151" s="119">
        <v>17</v>
      </c>
      <c r="D151" s="104"/>
      <c r="E151" s="104"/>
      <c r="F151" s="104"/>
      <c r="G151" s="104"/>
      <c r="H151" s="104"/>
      <c r="I151" s="104"/>
      <c r="J151" s="104"/>
      <c r="K151" s="104"/>
      <c r="L151" s="104"/>
      <c r="M151" s="104"/>
      <c r="N151" s="104"/>
      <c r="O151" s="104"/>
      <c r="P151" s="105">
        <f t="shared" si="1"/>
        <v>0</v>
      </c>
    </row>
    <row r="152" spans="1:16" ht="15.75" customHeight="1">
      <c r="A152" s="120">
        <v>0</v>
      </c>
      <c r="B152" s="115" t="s">
        <v>2211</v>
      </c>
      <c r="C152" s="116"/>
      <c r="D152" s="96">
        <f t="shared" ref="D152:O152" si="41">D153+D154+D155</f>
        <v>0</v>
      </c>
      <c r="E152" s="96">
        <f t="shared" si="41"/>
        <v>0</v>
      </c>
      <c r="F152" s="96">
        <f t="shared" si="41"/>
        <v>0</v>
      </c>
      <c r="G152" s="96">
        <f t="shared" si="41"/>
        <v>0</v>
      </c>
      <c r="H152" s="96">
        <f t="shared" si="41"/>
        <v>0</v>
      </c>
      <c r="I152" s="96">
        <f t="shared" si="41"/>
        <v>0</v>
      </c>
      <c r="J152" s="96">
        <f t="shared" si="41"/>
        <v>0</v>
      </c>
      <c r="K152" s="96">
        <f t="shared" si="41"/>
        <v>0</v>
      </c>
      <c r="L152" s="96">
        <f t="shared" si="41"/>
        <v>0</v>
      </c>
      <c r="M152" s="96">
        <f t="shared" si="41"/>
        <v>0</v>
      </c>
      <c r="N152" s="96">
        <f t="shared" si="41"/>
        <v>0</v>
      </c>
      <c r="O152" s="96">
        <f t="shared" si="41"/>
        <v>0</v>
      </c>
      <c r="P152" s="96">
        <f t="shared" si="1"/>
        <v>0</v>
      </c>
    </row>
    <row r="153" spans="1:16" ht="15.75" customHeight="1">
      <c r="A153" s="121">
        <v>100</v>
      </c>
      <c r="B153" s="111" t="s">
        <v>1426</v>
      </c>
      <c r="C153" s="114"/>
      <c r="D153" s="100"/>
      <c r="E153" s="100"/>
      <c r="F153" s="100"/>
      <c r="G153" s="100"/>
      <c r="H153" s="100"/>
      <c r="I153" s="100"/>
      <c r="J153" s="100"/>
      <c r="K153" s="100"/>
      <c r="L153" s="100"/>
      <c r="M153" s="100"/>
      <c r="N153" s="100"/>
      <c r="O153" s="100"/>
      <c r="P153" s="100">
        <f t="shared" si="1"/>
        <v>0</v>
      </c>
    </row>
    <row r="154" spans="1:16" ht="15.75" customHeight="1">
      <c r="A154" s="121">
        <v>200</v>
      </c>
      <c r="B154" s="111" t="s">
        <v>1427</v>
      </c>
      <c r="C154" s="114"/>
      <c r="D154" s="100"/>
      <c r="E154" s="100"/>
      <c r="F154" s="100"/>
      <c r="G154" s="100"/>
      <c r="H154" s="100"/>
      <c r="I154" s="100"/>
      <c r="J154" s="100"/>
      <c r="K154" s="100"/>
      <c r="L154" s="100"/>
      <c r="M154" s="100"/>
      <c r="N154" s="100"/>
      <c r="O154" s="100"/>
      <c r="P154" s="100">
        <f t="shared" si="1"/>
        <v>0</v>
      </c>
    </row>
    <row r="155" spans="1:16" ht="15.75" customHeight="1">
      <c r="A155" s="121">
        <v>300</v>
      </c>
      <c r="B155" s="111" t="s">
        <v>1428</v>
      </c>
      <c r="C155" s="114"/>
      <c r="D155" s="100">
        <f t="shared" ref="D155:O155" si="42">SUM(D156)</f>
        <v>0</v>
      </c>
      <c r="E155" s="100">
        <f t="shared" si="42"/>
        <v>0</v>
      </c>
      <c r="F155" s="100">
        <f t="shared" si="42"/>
        <v>0</v>
      </c>
      <c r="G155" s="100">
        <f t="shared" si="42"/>
        <v>0</v>
      </c>
      <c r="H155" s="100">
        <f t="shared" si="42"/>
        <v>0</v>
      </c>
      <c r="I155" s="100">
        <f t="shared" si="42"/>
        <v>0</v>
      </c>
      <c r="J155" s="100">
        <f t="shared" si="42"/>
        <v>0</v>
      </c>
      <c r="K155" s="100">
        <f t="shared" si="42"/>
        <v>0</v>
      </c>
      <c r="L155" s="100">
        <f t="shared" si="42"/>
        <v>0</v>
      </c>
      <c r="M155" s="100">
        <f t="shared" si="42"/>
        <v>0</v>
      </c>
      <c r="N155" s="100">
        <f t="shared" si="42"/>
        <v>0</v>
      </c>
      <c r="O155" s="100">
        <f t="shared" si="42"/>
        <v>0</v>
      </c>
      <c r="P155" s="100">
        <f t="shared" si="1"/>
        <v>0</v>
      </c>
    </row>
    <row r="156" spans="1:16" ht="15.75" customHeight="1">
      <c r="A156" s="122">
        <v>301</v>
      </c>
      <c r="B156" s="110" t="s">
        <v>1428</v>
      </c>
      <c r="C156" s="119">
        <v>12</v>
      </c>
      <c r="D156" s="104"/>
      <c r="E156" s="104"/>
      <c r="F156" s="104"/>
      <c r="G156" s="104"/>
      <c r="H156" s="104"/>
      <c r="I156" s="104"/>
      <c r="J156" s="104"/>
      <c r="K156" s="104"/>
      <c r="L156" s="104"/>
      <c r="M156" s="104"/>
      <c r="N156" s="104"/>
      <c r="O156" s="104"/>
      <c r="P156" s="105">
        <f t="shared" si="1"/>
        <v>0</v>
      </c>
    </row>
    <row r="157" spans="1:16" ht="15.75" customHeight="1">
      <c r="A157" s="315" t="s">
        <v>2212</v>
      </c>
      <c r="B157" s="228"/>
      <c r="C157" s="123"/>
      <c r="D157" s="124">
        <f t="shared" ref="D157:O157" si="43">D2+D23+D29+D34+D66+D73+D89+D103+D136+D152</f>
        <v>0</v>
      </c>
      <c r="E157" s="124">
        <f t="shared" si="43"/>
        <v>0</v>
      </c>
      <c r="F157" s="124">
        <f t="shared" si="43"/>
        <v>0</v>
      </c>
      <c r="G157" s="124">
        <f t="shared" si="43"/>
        <v>0</v>
      </c>
      <c r="H157" s="124">
        <f t="shared" si="43"/>
        <v>0</v>
      </c>
      <c r="I157" s="124">
        <f t="shared" si="43"/>
        <v>0</v>
      </c>
      <c r="J157" s="124">
        <f t="shared" si="43"/>
        <v>0</v>
      </c>
      <c r="K157" s="124">
        <f t="shared" si="43"/>
        <v>0</v>
      </c>
      <c r="L157" s="124">
        <f t="shared" si="43"/>
        <v>0</v>
      </c>
      <c r="M157" s="124">
        <f t="shared" si="43"/>
        <v>0</v>
      </c>
      <c r="N157" s="124">
        <f t="shared" si="43"/>
        <v>0</v>
      </c>
      <c r="O157" s="124">
        <f t="shared" si="43"/>
        <v>0</v>
      </c>
      <c r="P157" s="124">
        <f t="shared" si="1"/>
        <v>0</v>
      </c>
    </row>
    <row r="158" spans="1:16" ht="15.75" customHeight="1">
      <c r="A158" s="313" t="s">
        <v>2213</v>
      </c>
      <c r="B158" s="228"/>
      <c r="C158" s="103">
        <v>11</v>
      </c>
      <c r="D158" s="125"/>
      <c r="E158" s="126"/>
      <c r="F158" s="126"/>
      <c r="G158" s="126"/>
      <c r="H158" s="126"/>
      <c r="I158" s="126"/>
      <c r="J158" s="126"/>
      <c r="K158" s="126"/>
      <c r="L158" s="126"/>
      <c r="M158" s="126"/>
      <c r="N158" s="126"/>
      <c r="O158" s="127"/>
      <c r="P158" s="104"/>
    </row>
    <row r="159" spans="1:16" ht="15.75" customHeight="1">
      <c r="A159" s="313" t="s">
        <v>2214</v>
      </c>
      <c r="B159" s="228"/>
      <c r="C159" s="119">
        <v>12</v>
      </c>
      <c r="D159" s="128"/>
      <c r="E159" s="129"/>
      <c r="F159" s="129"/>
      <c r="G159" s="129"/>
      <c r="H159" s="129"/>
      <c r="I159" s="129"/>
      <c r="J159" s="129"/>
      <c r="K159" s="129"/>
      <c r="L159" s="129"/>
      <c r="M159" s="129"/>
      <c r="N159" s="129"/>
      <c r="O159" s="130"/>
      <c r="P159" s="104"/>
    </row>
    <row r="160" spans="1:16" ht="15.75" customHeight="1">
      <c r="A160" s="313" t="s">
        <v>2215</v>
      </c>
      <c r="B160" s="228"/>
      <c r="C160" s="119">
        <v>14</v>
      </c>
      <c r="D160" s="128"/>
      <c r="E160" s="129"/>
      <c r="F160" s="129"/>
      <c r="G160" s="129"/>
      <c r="H160" s="129"/>
      <c r="I160" s="129"/>
      <c r="J160" s="129"/>
      <c r="K160" s="129"/>
      <c r="L160" s="129"/>
      <c r="M160" s="129"/>
      <c r="N160" s="129"/>
      <c r="O160" s="130"/>
      <c r="P160" s="104"/>
    </row>
    <row r="161" spans="1:16" ht="15.75" customHeight="1">
      <c r="A161" s="313" t="s">
        <v>2216</v>
      </c>
      <c r="B161" s="228"/>
      <c r="C161" s="119">
        <v>15</v>
      </c>
      <c r="D161" s="128"/>
      <c r="E161" s="129"/>
      <c r="F161" s="129"/>
      <c r="G161" s="129"/>
      <c r="H161" s="129"/>
      <c r="I161" s="129"/>
      <c r="J161" s="129"/>
      <c r="K161" s="129"/>
      <c r="L161" s="129"/>
      <c r="M161" s="129"/>
      <c r="N161" s="129"/>
      <c r="O161" s="130"/>
      <c r="P161" s="104"/>
    </row>
    <row r="162" spans="1:16" ht="15.75" customHeight="1">
      <c r="A162" s="313" t="s">
        <v>2217</v>
      </c>
      <c r="B162" s="228"/>
      <c r="C162" s="119">
        <v>16</v>
      </c>
      <c r="D162" s="128"/>
      <c r="E162" s="129"/>
      <c r="F162" s="129"/>
      <c r="G162" s="129"/>
      <c r="H162" s="129"/>
      <c r="I162" s="129"/>
      <c r="J162" s="129"/>
      <c r="K162" s="129"/>
      <c r="L162" s="129"/>
      <c r="M162" s="129"/>
      <c r="N162" s="129"/>
      <c r="O162" s="130"/>
      <c r="P162" s="104"/>
    </row>
    <row r="163" spans="1:16" ht="15.75" customHeight="1">
      <c r="A163" s="313" t="s">
        <v>2218</v>
      </c>
      <c r="B163" s="228"/>
      <c r="C163" s="119">
        <v>17</v>
      </c>
      <c r="D163" s="128"/>
      <c r="E163" s="129"/>
      <c r="F163" s="129"/>
      <c r="G163" s="129"/>
      <c r="H163" s="129"/>
      <c r="I163" s="129"/>
      <c r="J163" s="129"/>
      <c r="K163" s="129"/>
      <c r="L163" s="129"/>
      <c r="M163" s="129"/>
      <c r="N163" s="129"/>
      <c r="O163" s="130"/>
      <c r="P163" s="104"/>
    </row>
    <row r="164" spans="1:16" ht="15.75" customHeight="1">
      <c r="A164" s="313" t="s">
        <v>2219</v>
      </c>
      <c r="B164" s="228"/>
      <c r="C164" s="119">
        <v>25</v>
      </c>
      <c r="D164" s="128"/>
      <c r="E164" s="129"/>
      <c r="F164" s="129"/>
      <c r="G164" s="129"/>
      <c r="H164" s="129"/>
      <c r="I164" s="129"/>
      <c r="J164" s="129"/>
      <c r="K164" s="129"/>
      <c r="L164" s="129"/>
      <c r="M164" s="129"/>
      <c r="N164" s="129"/>
      <c r="O164" s="130"/>
      <c r="P164" s="104"/>
    </row>
    <row r="165" spans="1:16" ht="15.75" customHeight="1">
      <c r="A165" s="313" t="s">
        <v>2217</v>
      </c>
      <c r="B165" s="228"/>
      <c r="C165" s="119">
        <v>26</v>
      </c>
      <c r="D165" s="128"/>
      <c r="E165" s="129"/>
      <c r="F165" s="129"/>
      <c r="G165" s="129"/>
      <c r="H165" s="129"/>
      <c r="I165" s="129"/>
      <c r="J165" s="129"/>
      <c r="K165" s="129"/>
      <c r="L165" s="129"/>
      <c r="M165" s="129"/>
      <c r="N165" s="129"/>
      <c r="O165" s="130"/>
      <c r="P165" s="104"/>
    </row>
    <row r="166" spans="1:16" ht="15.75" customHeight="1">
      <c r="A166" s="313" t="s">
        <v>2220</v>
      </c>
      <c r="B166" s="228"/>
      <c r="C166" s="119">
        <v>27</v>
      </c>
      <c r="D166" s="131"/>
      <c r="E166" s="132"/>
      <c r="F166" s="132"/>
      <c r="G166" s="132"/>
      <c r="H166" s="132"/>
      <c r="I166" s="132"/>
      <c r="J166" s="132"/>
      <c r="K166" s="132"/>
      <c r="L166" s="132"/>
      <c r="M166" s="132"/>
      <c r="N166" s="132"/>
      <c r="O166" s="133"/>
      <c r="P166" s="104"/>
    </row>
    <row r="167" spans="1:16" ht="15.75" customHeight="1">
      <c r="A167" s="314" t="s">
        <v>2221</v>
      </c>
      <c r="B167" s="228"/>
      <c r="C167" s="123"/>
      <c r="D167" s="124"/>
      <c r="E167" s="124"/>
      <c r="F167" s="124"/>
      <c r="G167" s="124"/>
      <c r="H167" s="124"/>
      <c r="I167" s="124"/>
      <c r="J167" s="124"/>
      <c r="K167" s="124"/>
      <c r="L167" s="124"/>
      <c r="M167" s="124"/>
      <c r="N167" s="124"/>
      <c r="O167" s="124"/>
      <c r="P167" s="124">
        <f>P157+SUM(P158:P166)</f>
        <v>0</v>
      </c>
    </row>
  </sheetData>
  <mergeCells count="11">
    <mergeCell ref="A164:B164"/>
    <mergeCell ref="A165:B165"/>
    <mergeCell ref="A166:B166"/>
    <mergeCell ref="A167:B167"/>
    <mergeCell ref="A157:B157"/>
    <mergeCell ref="A158:B158"/>
    <mergeCell ref="A159:B159"/>
    <mergeCell ref="A160:B160"/>
    <mergeCell ref="A161:B161"/>
    <mergeCell ref="A162:B162"/>
    <mergeCell ref="A163:B163"/>
  </mergeCells>
  <conditionalFormatting sqref="D4:O4">
    <cfRule type="containsBlanks" dxfId="224" priority="1">
      <formula>LEN(TRIM(D4))=0</formula>
    </cfRule>
  </conditionalFormatting>
  <conditionalFormatting sqref="D6:O8">
    <cfRule type="containsBlanks" dxfId="223" priority="2">
      <formula>LEN(TRIM(D6))=0</formula>
    </cfRule>
  </conditionalFormatting>
  <conditionalFormatting sqref="D14:O18">
    <cfRule type="containsBlanks" dxfId="222" priority="3">
      <formula>LEN(TRIM(D14))=0</formula>
    </cfRule>
  </conditionalFormatting>
  <conditionalFormatting sqref="D20:O20">
    <cfRule type="containsBlanks" dxfId="221" priority="4">
      <formula>LEN(TRIM(D20))=0</formula>
    </cfRule>
  </conditionalFormatting>
  <conditionalFormatting sqref="D22:O22">
    <cfRule type="containsBlanks" dxfId="220" priority="5">
      <formula>LEN(TRIM(D22))=0</formula>
    </cfRule>
  </conditionalFormatting>
  <conditionalFormatting sqref="D31:O31">
    <cfRule type="containsBlanks" dxfId="219" priority="6">
      <formula>LEN(TRIM(D31))=0</formula>
    </cfRule>
  </conditionalFormatting>
  <conditionalFormatting sqref="D33:O33">
    <cfRule type="containsBlanks" dxfId="218" priority="7">
      <formula>LEN(TRIM(D33))=0</formula>
    </cfRule>
  </conditionalFormatting>
  <conditionalFormatting sqref="D36:O39">
    <cfRule type="containsBlanks" dxfId="217" priority="8">
      <formula>LEN(TRIM(D36))=0</formula>
    </cfRule>
  </conditionalFormatting>
  <conditionalFormatting sqref="D42:O55">
    <cfRule type="containsBlanks" dxfId="216" priority="9">
      <formula>LEN(TRIM(D42))=0</formula>
    </cfRule>
  </conditionalFormatting>
  <conditionalFormatting sqref="D57:O57">
    <cfRule type="containsBlanks" dxfId="215" priority="10">
      <formula>LEN(TRIM(D57))=0</formula>
    </cfRule>
  </conditionalFormatting>
  <conditionalFormatting sqref="D59:O63">
    <cfRule type="containsBlanks" dxfId="214" priority="11">
      <formula>LEN(TRIM(D59))=0</formula>
    </cfRule>
  </conditionalFormatting>
  <conditionalFormatting sqref="D65:O65">
    <cfRule type="containsBlanks" dxfId="213" priority="12">
      <formula>LEN(TRIM(D65))=0</formula>
    </cfRule>
  </conditionalFormatting>
  <conditionalFormatting sqref="D68:O69">
    <cfRule type="containsBlanks" dxfId="212" priority="13">
      <formula>LEN(TRIM(D68))=0</formula>
    </cfRule>
  </conditionalFormatting>
  <conditionalFormatting sqref="D72:O72">
    <cfRule type="containsBlanks" dxfId="211" priority="14">
      <formula>LEN(TRIM(D72))=0</formula>
    </cfRule>
  </conditionalFormatting>
  <conditionalFormatting sqref="D75:O77">
    <cfRule type="containsBlanks" dxfId="210" priority="15">
      <formula>LEN(TRIM(D75))=0</formula>
    </cfRule>
  </conditionalFormatting>
  <conditionalFormatting sqref="D79:O80">
    <cfRule type="containsBlanks" dxfId="209" priority="16">
      <formula>LEN(TRIM(D79))=0</formula>
    </cfRule>
  </conditionalFormatting>
  <conditionalFormatting sqref="D82:O86">
    <cfRule type="containsBlanks" dxfId="208" priority="17">
      <formula>LEN(TRIM(D82))=0</formula>
    </cfRule>
  </conditionalFormatting>
  <conditionalFormatting sqref="D88:O88">
    <cfRule type="containsBlanks" dxfId="207" priority="18">
      <formula>LEN(TRIM(D88))=0</formula>
    </cfRule>
  </conditionalFormatting>
  <conditionalFormatting sqref="D91:O91">
    <cfRule type="containsBlanks" dxfId="206" priority="19">
      <formula>LEN(TRIM(D91))=0</formula>
    </cfRule>
  </conditionalFormatting>
  <conditionalFormatting sqref="D94:O94">
    <cfRule type="containsBlanks" dxfId="205" priority="20">
      <formula>LEN(TRIM(D94))=0</formula>
    </cfRule>
  </conditionalFormatting>
  <conditionalFormatting sqref="D99:O99">
    <cfRule type="containsBlanks" dxfId="204" priority="21">
      <formula>LEN(TRIM(D99))=0</formula>
    </cfRule>
  </conditionalFormatting>
  <conditionalFormatting sqref="D102:O102">
    <cfRule type="containsBlanks" dxfId="203" priority="22">
      <formula>LEN(TRIM(D102))=0</formula>
    </cfRule>
  </conditionalFormatting>
  <conditionalFormatting sqref="D105:O116">
    <cfRule type="containsBlanks" dxfId="202" priority="23">
      <formula>LEN(TRIM(D105))=0</formula>
    </cfRule>
  </conditionalFormatting>
  <conditionalFormatting sqref="D118:O119">
    <cfRule type="containsBlanks" dxfId="201" priority="24">
      <formula>LEN(TRIM(D118))=0</formula>
    </cfRule>
  </conditionalFormatting>
  <conditionalFormatting sqref="D121:O126">
    <cfRule type="containsBlanks" dxfId="200" priority="25">
      <formula>LEN(TRIM(D121))=0</formula>
    </cfRule>
  </conditionalFormatting>
  <conditionalFormatting sqref="D128:O132">
    <cfRule type="containsBlanks" dxfId="199" priority="26">
      <formula>LEN(TRIM(D128))=0</formula>
    </cfRule>
  </conditionalFormatting>
  <conditionalFormatting sqref="D134:O135">
    <cfRule type="containsBlanks" dxfId="198" priority="27">
      <formula>LEN(TRIM(D134))=0</formula>
    </cfRule>
  </conditionalFormatting>
  <conditionalFormatting sqref="D138:O140">
    <cfRule type="containsBlanks" dxfId="197" priority="28">
      <formula>LEN(TRIM(D138))=0</formula>
    </cfRule>
  </conditionalFormatting>
  <conditionalFormatting sqref="D143:O145">
    <cfRule type="containsBlanks" dxfId="196" priority="29">
      <formula>LEN(TRIM(D143))=0</formula>
    </cfRule>
  </conditionalFormatting>
  <conditionalFormatting sqref="D148:O148">
    <cfRule type="containsBlanks" dxfId="195" priority="30">
      <formula>LEN(TRIM(D148))=0</formula>
    </cfRule>
  </conditionalFormatting>
  <conditionalFormatting sqref="D151:O151">
    <cfRule type="containsBlanks" dxfId="194" priority="31">
      <formula>LEN(TRIM(D151))=0</formula>
    </cfRule>
  </conditionalFormatting>
  <conditionalFormatting sqref="D156:O156">
    <cfRule type="containsBlanks" dxfId="193" priority="32">
      <formula>LEN(TRIM(D156))=0</formula>
    </cfRule>
  </conditionalFormatting>
  <conditionalFormatting sqref="P158:P166">
    <cfRule type="containsBlanks" dxfId="192" priority="33">
      <formula>LEN(TRIM(P158))=0</formula>
    </cfRule>
  </conditionalFormatting>
  <dataValidations count="1">
    <dataValidation type="decimal" operator="greaterThanOrEqual" allowBlank="1" showInputMessage="1" showErrorMessage="1" prompt=" - " sqref="D4:O4 D6:O8 D14:O18 D20:O20 D22:O22 D31:O31 D33:O33 D36:O39 D42:O55 D57:O57 D59:O63 D65:O65 D68:O69 D72:O72 D75:O77 D79:O80 D82:O86 D88:O88 D91:O91 D94:O94 D99:O99 D102:O102 D105:O116 D118:O119 D121:O126 D128:O132 D134:O135 D138:O140 D143:O145 D148:O148 D151:O151 D156:O156 P158:P166">
      <formula1>0</formula1>
    </dataValidation>
  </dataValidations>
  <pageMargins left="0.7" right="0.7" top="0.75" bottom="0.75" header="0" footer="0"/>
  <pageSetup orientation="landscape"/>
  <headerFooter>
    <oddHeader>&amp;CESTIMACIÓN DE INGRESOS BASE MENSUAL CLASIFICACIÓN POR RUBRO DE INGRESOS Ente público de &amp;F Ejercicio fiscal 2024</oddHeader>
    <oddFooter>&amp;RPágina &amp;P de</oddFooter>
  </headerFooter>
  <legacyDrawing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339966"/>
  </sheetPr>
  <dimension ref="A1:P3029"/>
  <sheetViews>
    <sheetView showGridLines="0" workbookViewId="0">
      <pane xSplit="3" ySplit="1" topLeftCell="F2364" activePane="bottomRight" state="frozen"/>
      <selection pane="topRight" activeCell="D1" sqref="D1"/>
      <selection pane="bottomLeft" activeCell="A2" sqref="A2"/>
      <selection pane="bottomRight" activeCell="D2385" sqref="D2385:O2385"/>
    </sheetView>
  </sheetViews>
  <sheetFormatPr baseColWidth="10" defaultColWidth="14.42578125" defaultRowHeight="15" customHeight="1"/>
  <cols>
    <col min="1" max="1" width="5" customWidth="1"/>
    <col min="2" max="2" width="67.140625" customWidth="1"/>
    <col min="3" max="3" width="3" customWidth="1"/>
    <col min="4" max="16" width="17.42578125" customWidth="1"/>
  </cols>
  <sheetData>
    <row r="1" spans="1:16">
      <c r="A1" s="90" t="s">
        <v>2222</v>
      </c>
      <c r="B1" s="135" t="s">
        <v>2174</v>
      </c>
      <c r="C1" s="135" t="s">
        <v>2175</v>
      </c>
      <c r="D1" s="91" t="s">
        <v>2176</v>
      </c>
      <c r="E1" s="91" t="s">
        <v>2177</v>
      </c>
      <c r="F1" s="91" t="s">
        <v>2178</v>
      </c>
      <c r="G1" s="91" t="s">
        <v>2179</v>
      </c>
      <c r="H1" s="91" t="s">
        <v>2180</v>
      </c>
      <c r="I1" s="91" t="s">
        <v>2181</v>
      </c>
      <c r="J1" s="91" t="s">
        <v>2182</v>
      </c>
      <c r="K1" s="91" t="s">
        <v>2183</v>
      </c>
      <c r="L1" s="91" t="s">
        <v>2184</v>
      </c>
      <c r="M1" s="91" t="s">
        <v>2185</v>
      </c>
      <c r="N1" s="91" t="s">
        <v>2186</v>
      </c>
      <c r="O1" s="91" t="s">
        <v>2187</v>
      </c>
      <c r="P1" s="92" t="s">
        <v>2188</v>
      </c>
    </row>
    <row r="2" spans="1:16">
      <c r="A2" s="136">
        <v>1000</v>
      </c>
      <c r="B2" s="316" t="s">
        <v>2223</v>
      </c>
      <c r="C2" s="228"/>
      <c r="D2" s="137">
        <f t="shared" ref="D2:P2" si="0">D3+D35+D67+D130+D171+D232+D243</f>
        <v>738835.32000000007</v>
      </c>
      <c r="E2" s="96">
        <f t="shared" si="0"/>
        <v>738835.32000000007</v>
      </c>
      <c r="F2" s="96">
        <f t="shared" si="0"/>
        <v>738835.32000000007</v>
      </c>
      <c r="G2" s="96">
        <f t="shared" si="0"/>
        <v>738835.32000000007</v>
      </c>
      <c r="H2" s="96">
        <f t="shared" si="0"/>
        <v>738835.32000000007</v>
      </c>
      <c r="I2" s="96">
        <f t="shared" si="0"/>
        <v>738835.32000000007</v>
      </c>
      <c r="J2" s="96">
        <f t="shared" si="0"/>
        <v>738835.32000000007</v>
      </c>
      <c r="K2" s="96">
        <f t="shared" si="0"/>
        <v>738835.32000000007</v>
      </c>
      <c r="L2" s="96">
        <f t="shared" si="0"/>
        <v>738835.32000000007</v>
      </c>
      <c r="M2" s="96">
        <f t="shared" si="0"/>
        <v>738835.32000000007</v>
      </c>
      <c r="N2" s="96">
        <f t="shared" si="0"/>
        <v>738835.32000000007</v>
      </c>
      <c r="O2" s="96">
        <f t="shared" si="0"/>
        <v>738835.32000000007</v>
      </c>
      <c r="P2" s="96">
        <f t="shared" si="0"/>
        <v>8866023.8399999999</v>
      </c>
    </row>
    <row r="3" spans="1:16">
      <c r="A3" s="138">
        <v>1100</v>
      </c>
      <c r="B3" s="320" t="s">
        <v>2224</v>
      </c>
      <c r="C3" s="228"/>
      <c r="D3" s="139">
        <f t="shared" ref="D3:P3" si="1">SUM(D4:D34)</f>
        <v>558768.65</v>
      </c>
      <c r="E3" s="139">
        <f t="shared" si="1"/>
        <v>558768.65</v>
      </c>
      <c r="F3" s="139">
        <f t="shared" si="1"/>
        <v>558768.65</v>
      </c>
      <c r="G3" s="139">
        <f t="shared" si="1"/>
        <v>558768.65</v>
      </c>
      <c r="H3" s="139">
        <f t="shared" si="1"/>
        <v>558768.65</v>
      </c>
      <c r="I3" s="139">
        <f t="shared" si="1"/>
        <v>558768.65</v>
      </c>
      <c r="J3" s="139">
        <f t="shared" si="1"/>
        <v>558768.65</v>
      </c>
      <c r="K3" s="139">
        <f t="shared" si="1"/>
        <v>558768.65</v>
      </c>
      <c r="L3" s="139">
        <f t="shared" si="1"/>
        <v>558768.65</v>
      </c>
      <c r="M3" s="139">
        <f t="shared" si="1"/>
        <v>558768.65</v>
      </c>
      <c r="N3" s="139">
        <f t="shared" si="1"/>
        <v>558768.65</v>
      </c>
      <c r="O3" s="139">
        <f t="shared" si="1"/>
        <v>558768.65</v>
      </c>
      <c r="P3" s="139">
        <f t="shared" si="1"/>
        <v>6705223.8000000017</v>
      </c>
    </row>
    <row r="4" spans="1:16">
      <c r="A4" s="317">
        <v>111</v>
      </c>
      <c r="B4" s="318" t="s">
        <v>2225</v>
      </c>
      <c r="C4" s="119">
        <v>11</v>
      </c>
      <c r="D4" s="104">
        <f>(SUMIF(Plantilla!$E$3:$E$4,C4,Plantilla!$H$3:$H$4))/12</f>
        <v>0</v>
      </c>
      <c r="E4" s="104">
        <f t="shared" ref="E4:O4" si="2">D4</f>
        <v>0</v>
      </c>
      <c r="F4" s="104">
        <f t="shared" si="2"/>
        <v>0</v>
      </c>
      <c r="G4" s="104">
        <f t="shared" si="2"/>
        <v>0</v>
      </c>
      <c r="H4" s="104">
        <f t="shared" si="2"/>
        <v>0</v>
      </c>
      <c r="I4" s="104">
        <f t="shared" si="2"/>
        <v>0</v>
      </c>
      <c r="J4" s="104">
        <f t="shared" si="2"/>
        <v>0</v>
      </c>
      <c r="K4" s="104">
        <f t="shared" si="2"/>
        <v>0</v>
      </c>
      <c r="L4" s="104">
        <f t="shared" si="2"/>
        <v>0</v>
      </c>
      <c r="M4" s="104">
        <f t="shared" si="2"/>
        <v>0</v>
      </c>
      <c r="N4" s="104">
        <f t="shared" si="2"/>
        <v>0</v>
      </c>
      <c r="O4" s="104">
        <f t="shared" si="2"/>
        <v>0</v>
      </c>
      <c r="P4" s="104">
        <f t="shared" ref="P4:P34" si="3">SUM(D4:O4)</f>
        <v>0</v>
      </c>
    </row>
    <row r="5" spans="1:16">
      <c r="A5" s="241"/>
      <c r="B5" s="242"/>
      <c r="C5" s="119">
        <v>12</v>
      </c>
      <c r="D5" s="104">
        <f>(SUMIF(Plantilla!$E$3:$E$4,C5,Plantilla!$H$3:$H$4))/12</f>
        <v>0</v>
      </c>
      <c r="E5" s="104">
        <f t="shared" ref="E5:O5" si="4">D5</f>
        <v>0</v>
      </c>
      <c r="F5" s="104">
        <f t="shared" si="4"/>
        <v>0</v>
      </c>
      <c r="G5" s="104">
        <f t="shared" si="4"/>
        <v>0</v>
      </c>
      <c r="H5" s="104">
        <f t="shared" si="4"/>
        <v>0</v>
      </c>
      <c r="I5" s="104">
        <f t="shared" si="4"/>
        <v>0</v>
      </c>
      <c r="J5" s="104">
        <f t="shared" si="4"/>
        <v>0</v>
      </c>
      <c r="K5" s="104">
        <f t="shared" si="4"/>
        <v>0</v>
      </c>
      <c r="L5" s="104">
        <f t="shared" si="4"/>
        <v>0</v>
      </c>
      <c r="M5" s="104">
        <f t="shared" si="4"/>
        <v>0</v>
      </c>
      <c r="N5" s="104">
        <f t="shared" si="4"/>
        <v>0</v>
      </c>
      <c r="O5" s="104">
        <f t="shared" si="4"/>
        <v>0</v>
      </c>
      <c r="P5" s="104">
        <f t="shared" si="3"/>
        <v>0</v>
      </c>
    </row>
    <row r="6" spans="1:16">
      <c r="A6" s="241"/>
      <c r="B6" s="242"/>
      <c r="C6" s="119">
        <v>13</v>
      </c>
      <c r="D6" s="104">
        <f>(SUMIF(Plantilla!$E$3:$E$4,C6,Plantilla!$H$3:$H$4))/12</f>
        <v>0</v>
      </c>
      <c r="E6" s="104">
        <f t="shared" ref="E6:O6" si="5">D6</f>
        <v>0</v>
      </c>
      <c r="F6" s="104">
        <f t="shared" si="5"/>
        <v>0</v>
      </c>
      <c r="G6" s="104">
        <f t="shared" si="5"/>
        <v>0</v>
      </c>
      <c r="H6" s="104">
        <f t="shared" si="5"/>
        <v>0</v>
      </c>
      <c r="I6" s="104">
        <f t="shared" si="5"/>
        <v>0</v>
      </c>
      <c r="J6" s="104">
        <f t="shared" si="5"/>
        <v>0</v>
      </c>
      <c r="K6" s="104">
        <f t="shared" si="5"/>
        <v>0</v>
      </c>
      <c r="L6" s="104">
        <f t="shared" si="5"/>
        <v>0</v>
      </c>
      <c r="M6" s="104">
        <f t="shared" si="5"/>
        <v>0</v>
      </c>
      <c r="N6" s="104">
        <f t="shared" si="5"/>
        <v>0</v>
      </c>
      <c r="O6" s="104">
        <f t="shared" si="5"/>
        <v>0</v>
      </c>
      <c r="P6" s="104">
        <f t="shared" si="3"/>
        <v>0</v>
      </c>
    </row>
    <row r="7" spans="1:16">
      <c r="A7" s="241"/>
      <c r="B7" s="242"/>
      <c r="C7" s="119">
        <v>14</v>
      </c>
      <c r="D7" s="104">
        <f>(SUMIF(Plantilla!$E$3:$E$4,C7,Plantilla!$H$3:$H$4))/12</f>
        <v>0</v>
      </c>
      <c r="E7" s="104">
        <f t="shared" ref="E7:O7" si="6">D7</f>
        <v>0</v>
      </c>
      <c r="F7" s="104">
        <f t="shared" si="6"/>
        <v>0</v>
      </c>
      <c r="G7" s="104">
        <f t="shared" si="6"/>
        <v>0</v>
      </c>
      <c r="H7" s="104">
        <f t="shared" si="6"/>
        <v>0</v>
      </c>
      <c r="I7" s="104">
        <f t="shared" si="6"/>
        <v>0</v>
      </c>
      <c r="J7" s="104">
        <f t="shared" si="6"/>
        <v>0</v>
      </c>
      <c r="K7" s="104">
        <f t="shared" si="6"/>
        <v>0</v>
      </c>
      <c r="L7" s="104">
        <f t="shared" si="6"/>
        <v>0</v>
      </c>
      <c r="M7" s="104">
        <f t="shared" si="6"/>
        <v>0</v>
      </c>
      <c r="N7" s="104">
        <f t="shared" si="6"/>
        <v>0</v>
      </c>
      <c r="O7" s="104">
        <f t="shared" si="6"/>
        <v>0</v>
      </c>
      <c r="P7" s="104">
        <f t="shared" si="3"/>
        <v>0</v>
      </c>
    </row>
    <row r="8" spans="1:16">
      <c r="A8" s="241"/>
      <c r="B8" s="242"/>
      <c r="C8" s="119">
        <v>15</v>
      </c>
      <c r="D8" s="104">
        <f>(SUMIF(Plantilla!$E$3:$E$4,C8,Plantilla!$H$3:$H$4))/12</f>
        <v>0</v>
      </c>
      <c r="E8" s="104">
        <f t="shared" ref="E8:O8" si="7">D8</f>
        <v>0</v>
      </c>
      <c r="F8" s="104">
        <f t="shared" si="7"/>
        <v>0</v>
      </c>
      <c r="G8" s="104">
        <f t="shared" si="7"/>
        <v>0</v>
      </c>
      <c r="H8" s="104">
        <f t="shared" si="7"/>
        <v>0</v>
      </c>
      <c r="I8" s="104">
        <f t="shared" si="7"/>
        <v>0</v>
      </c>
      <c r="J8" s="104">
        <f t="shared" si="7"/>
        <v>0</v>
      </c>
      <c r="K8" s="104">
        <f t="shared" si="7"/>
        <v>0</v>
      </c>
      <c r="L8" s="104">
        <f t="shared" si="7"/>
        <v>0</v>
      </c>
      <c r="M8" s="104">
        <f t="shared" si="7"/>
        <v>0</v>
      </c>
      <c r="N8" s="104">
        <f t="shared" si="7"/>
        <v>0</v>
      </c>
      <c r="O8" s="104">
        <f t="shared" si="7"/>
        <v>0</v>
      </c>
      <c r="P8" s="104">
        <f t="shared" si="3"/>
        <v>0</v>
      </c>
    </row>
    <row r="9" spans="1:16">
      <c r="A9" s="241"/>
      <c r="B9" s="242"/>
      <c r="C9" s="119">
        <v>16</v>
      </c>
      <c r="D9" s="104">
        <f>(SUMIF(Plantilla!$E$3:$E$4,C9,Plantilla!$H$3:$H$4))/12</f>
        <v>0</v>
      </c>
      <c r="E9" s="104">
        <f t="shared" ref="E9:O9" si="8">D9</f>
        <v>0</v>
      </c>
      <c r="F9" s="104">
        <f t="shared" si="8"/>
        <v>0</v>
      </c>
      <c r="G9" s="104">
        <f t="shared" si="8"/>
        <v>0</v>
      </c>
      <c r="H9" s="104">
        <f t="shared" si="8"/>
        <v>0</v>
      </c>
      <c r="I9" s="104">
        <f t="shared" si="8"/>
        <v>0</v>
      </c>
      <c r="J9" s="104">
        <f t="shared" si="8"/>
        <v>0</v>
      </c>
      <c r="K9" s="104">
        <f t="shared" si="8"/>
        <v>0</v>
      </c>
      <c r="L9" s="104">
        <f t="shared" si="8"/>
        <v>0</v>
      </c>
      <c r="M9" s="104">
        <f t="shared" si="8"/>
        <v>0</v>
      </c>
      <c r="N9" s="104">
        <f t="shared" si="8"/>
        <v>0</v>
      </c>
      <c r="O9" s="104">
        <f t="shared" si="8"/>
        <v>0</v>
      </c>
      <c r="P9" s="104">
        <f t="shared" si="3"/>
        <v>0</v>
      </c>
    </row>
    <row r="10" spans="1:16">
      <c r="A10" s="241"/>
      <c r="B10" s="242"/>
      <c r="C10" s="119">
        <v>17</v>
      </c>
      <c r="D10" s="104">
        <f>(SUMIF(Plantilla!$E$3:$E$4,C10,Plantilla!$H$3:$H$4))/12</f>
        <v>0</v>
      </c>
      <c r="E10" s="104">
        <f t="shared" ref="E10:O10" si="9">D10</f>
        <v>0</v>
      </c>
      <c r="F10" s="104">
        <f t="shared" si="9"/>
        <v>0</v>
      </c>
      <c r="G10" s="104">
        <f t="shared" si="9"/>
        <v>0</v>
      </c>
      <c r="H10" s="104">
        <f t="shared" si="9"/>
        <v>0</v>
      </c>
      <c r="I10" s="104">
        <f t="shared" si="9"/>
        <v>0</v>
      </c>
      <c r="J10" s="104">
        <f t="shared" si="9"/>
        <v>0</v>
      </c>
      <c r="K10" s="104">
        <f t="shared" si="9"/>
        <v>0</v>
      </c>
      <c r="L10" s="104">
        <f t="shared" si="9"/>
        <v>0</v>
      </c>
      <c r="M10" s="104">
        <f t="shared" si="9"/>
        <v>0</v>
      </c>
      <c r="N10" s="104">
        <f t="shared" si="9"/>
        <v>0</v>
      </c>
      <c r="O10" s="104">
        <f t="shared" si="9"/>
        <v>0</v>
      </c>
      <c r="P10" s="104">
        <f t="shared" si="3"/>
        <v>0</v>
      </c>
    </row>
    <row r="11" spans="1:16">
      <c r="A11" s="241"/>
      <c r="B11" s="242"/>
      <c r="C11" s="119">
        <v>25</v>
      </c>
      <c r="D11" s="104">
        <f>(SUMIF(Plantilla!$E$3:$E$4,C11,Plantilla!$H$3:$H$4))/12</f>
        <v>0</v>
      </c>
      <c r="E11" s="104">
        <f t="shared" ref="E11:O11" si="10">D11</f>
        <v>0</v>
      </c>
      <c r="F11" s="104">
        <f t="shared" si="10"/>
        <v>0</v>
      </c>
      <c r="G11" s="104">
        <f t="shared" si="10"/>
        <v>0</v>
      </c>
      <c r="H11" s="104">
        <f t="shared" si="10"/>
        <v>0</v>
      </c>
      <c r="I11" s="104">
        <f t="shared" si="10"/>
        <v>0</v>
      </c>
      <c r="J11" s="104">
        <f t="shared" si="10"/>
        <v>0</v>
      </c>
      <c r="K11" s="104">
        <f t="shared" si="10"/>
        <v>0</v>
      </c>
      <c r="L11" s="104">
        <f t="shared" si="10"/>
        <v>0</v>
      </c>
      <c r="M11" s="104">
        <f t="shared" si="10"/>
        <v>0</v>
      </c>
      <c r="N11" s="104">
        <f t="shared" si="10"/>
        <v>0</v>
      </c>
      <c r="O11" s="104">
        <f t="shared" si="10"/>
        <v>0</v>
      </c>
      <c r="P11" s="104">
        <f t="shared" si="3"/>
        <v>0</v>
      </c>
    </row>
    <row r="12" spans="1:16">
      <c r="A12" s="241"/>
      <c r="B12" s="242"/>
      <c r="C12" s="119">
        <v>26</v>
      </c>
      <c r="D12" s="104">
        <f>(SUMIF(Plantilla!$E$3:$E$4,C12,Plantilla!$H$3:$H$4))/12</f>
        <v>0</v>
      </c>
      <c r="E12" s="104">
        <f t="shared" ref="E12:O12" si="11">D12</f>
        <v>0</v>
      </c>
      <c r="F12" s="104">
        <f t="shared" si="11"/>
        <v>0</v>
      </c>
      <c r="G12" s="104">
        <f t="shared" si="11"/>
        <v>0</v>
      </c>
      <c r="H12" s="104">
        <f t="shared" si="11"/>
        <v>0</v>
      </c>
      <c r="I12" s="104">
        <f t="shared" si="11"/>
        <v>0</v>
      </c>
      <c r="J12" s="104">
        <f t="shared" si="11"/>
        <v>0</v>
      </c>
      <c r="K12" s="104">
        <f t="shared" si="11"/>
        <v>0</v>
      </c>
      <c r="L12" s="104">
        <f t="shared" si="11"/>
        <v>0</v>
      </c>
      <c r="M12" s="104">
        <f t="shared" si="11"/>
        <v>0</v>
      </c>
      <c r="N12" s="104">
        <f t="shared" si="11"/>
        <v>0</v>
      </c>
      <c r="O12" s="104">
        <f t="shared" si="11"/>
        <v>0</v>
      </c>
      <c r="P12" s="104">
        <f t="shared" si="3"/>
        <v>0</v>
      </c>
    </row>
    <row r="13" spans="1:16">
      <c r="A13" s="241"/>
      <c r="B13" s="242"/>
      <c r="C13" s="119">
        <v>27</v>
      </c>
      <c r="D13" s="104">
        <f>(SUMIF(Plantilla!$E$3:$E$4,C13,Plantilla!$H$3:$H$4))/12</f>
        <v>0</v>
      </c>
      <c r="E13" s="104">
        <f t="shared" ref="E13:O13" si="12">D13</f>
        <v>0</v>
      </c>
      <c r="F13" s="104">
        <f t="shared" si="12"/>
        <v>0</v>
      </c>
      <c r="G13" s="104">
        <f t="shared" si="12"/>
        <v>0</v>
      </c>
      <c r="H13" s="104">
        <f t="shared" si="12"/>
        <v>0</v>
      </c>
      <c r="I13" s="104">
        <f t="shared" si="12"/>
        <v>0</v>
      </c>
      <c r="J13" s="104">
        <f t="shared" si="12"/>
        <v>0</v>
      </c>
      <c r="K13" s="104">
        <f t="shared" si="12"/>
        <v>0</v>
      </c>
      <c r="L13" s="104">
        <f t="shared" si="12"/>
        <v>0</v>
      </c>
      <c r="M13" s="104">
        <f t="shared" si="12"/>
        <v>0</v>
      </c>
      <c r="N13" s="104">
        <f t="shared" si="12"/>
        <v>0</v>
      </c>
      <c r="O13" s="104">
        <f t="shared" si="12"/>
        <v>0</v>
      </c>
      <c r="P13" s="104">
        <f t="shared" si="3"/>
        <v>0</v>
      </c>
    </row>
    <row r="14" spans="1:16">
      <c r="A14" s="140">
        <v>112</v>
      </c>
      <c r="B14" s="141" t="s">
        <v>2226</v>
      </c>
      <c r="C14" s="142"/>
      <c r="D14" s="142"/>
      <c r="E14" s="142"/>
      <c r="F14" s="142"/>
      <c r="G14" s="142"/>
      <c r="H14" s="142"/>
      <c r="I14" s="142"/>
      <c r="J14" s="142"/>
      <c r="K14" s="142"/>
      <c r="L14" s="142"/>
      <c r="M14" s="142"/>
      <c r="N14" s="142"/>
      <c r="O14" s="142"/>
      <c r="P14" s="104">
        <f t="shared" si="3"/>
        <v>0</v>
      </c>
    </row>
    <row r="15" spans="1:16">
      <c r="A15" s="317">
        <v>113</v>
      </c>
      <c r="B15" s="318" t="s">
        <v>2227</v>
      </c>
      <c r="C15" s="119">
        <v>11</v>
      </c>
      <c r="D15" s="104">
        <f>(SUMIF(Plantilla!$E$5:$E$428,'COG-M'!C15,Plantilla!$H$5:$H$428))/12</f>
        <v>0</v>
      </c>
      <c r="E15" s="104">
        <f t="shared" ref="E15:O15" si="13">D15</f>
        <v>0</v>
      </c>
      <c r="F15" s="104">
        <f t="shared" si="13"/>
        <v>0</v>
      </c>
      <c r="G15" s="104">
        <f t="shared" si="13"/>
        <v>0</v>
      </c>
      <c r="H15" s="104">
        <f t="shared" si="13"/>
        <v>0</v>
      </c>
      <c r="I15" s="104">
        <f t="shared" si="13"/>
        <v>0</v>
      </c>
      <c r="J15" s="104">
        <f t="shared" si="13"/>
        <v>0</v>
      </c>
      <c r="K15" s="104">
        <f t="shared" si="13"/>
        <v>0</v>
      </c>
      <c r="L15" s="104">
        <f t="shared" si="13"/>
        <v>0</v>
      </c>
      <c r="M15" s="104">
        <f t="shared" si="13"/>
        <v>0</v>
      </c>
      <c r="N15" s="104">
        <f t="shared" si="13"/>
        <v>0</v>
      </c>
      <c r="O15" s="104">
        <f t="shared" si="13"/>
        <v>0</v>
      </c>
      <c r="P15" s="104">
        <f t="shared" si="3"/>
        <v>0</v>
      </c>
    </row>
    <row r="16" spans="1:16">
      <c r="A16" s="241"/>
      <c r="B16" s="242"/>
      <c r="C16" s="119">
        <v>12</v>
      </c>
      <c r="D16" s="104">
        <f>(SUMIF(Plantilla!$E$5:$E$428,'COG-M'!C16,Plantilla!$H$5:$H$428))/12</f>
        <v>0</v>
      </c>
      <c r="E16" s="104">
        <f t="shared" ref="E16:O16" si="14">D16</f>
        <v>0</v>
      </c>
      <c r="F16" s="104">
        <f t="shared" si="14"/>
        <v>0</v>
      </c>
      <c r="G16" s="104">
        <f t="shared" si="14"/>
        <v>0</v>
      </c>
      <c r="H16" s="104">
        <f t="shared" si="14"/>
        <v>0</v>
      </c>
      <c r="I16" s="104">
        <f t="shared" si="14"/>
        <v>0</v>
      </c>
      <c r="J16" s="104">
        <f t="shared" si="14"/>
        <v>0</v>
      </c>
      <c r="K16" s="104">
        <f t="shared" si="14"/>
        <v>0</v>
      </c>
      <c r="L16" s="104">
        <f t="shared" si="14"/>
        <v>0</v>
      </c>
      <c r="M16" s="104">
        <f t="shared" si="14"/>
        <v>0</v>
      </c>
      <c r="N16" s="104">
        <f t="shared" si="14"/>
        <v>0</v>
      </c>
      <c r="O16" s="104">
        <f t="shared" si="14"/>
        <v>0</v>
      </c>
      <c r="P16" s="104">
        <f t="shared" si="3"/>
        <v>0</v>
      </c>
    </row>
    <row r="17" spans="1:16">
      <c r="A17" s="241"/>
      <c r="B17" s="242"/>
      <c r="C17" s="119">
        <v>13</v>
      </c>
      <c r="D17" s="104">
        <f>(SUMIF(Plantilla!$E$5:$E$428,'COG-M'!C17,Plantilla!$H$5:$H$428))/12</f>
        <v>0</v>
      </c>
      <c r="E17" s="104">
        <f t="shared" ref="E17:O17" si="15">D17</f>
        <v>0</v>
      </c>
      <c r="F17" s="104">
        <f t="shared" si="15"/>
        <v>0</v>
      </c>
      <c r="G17" s="104">
        <f t="shared" si="15"/>
        <v>0</v>
      </c>
      <c r="H17" s="104">
        <f t="shared" si="15"/>
        <v>0</v>
      </c>
      <c r="I17" s="104">
        <f t="shared" si="15"/>
        <v>0</v>
      </c>
      <c r="J17" s="104">
        <f t="shared" si="15"/>
        <v>0</v>
      </c>
      <c r="K17" s="104">
        <f t="shared" si="15"/>
        <v>0</v>
      </c>
      <c r="L17" s="104">
        <f t="shared" si="15"/>
        <v>0</v>
      </c>
      <c r="M17" s="104">
        <f t="shared" si="15"/>
        <v>0</v>
      </c>
      <c r="N17" s="104">
        <f t="shared" si="15"/>
        <v>0</v>
      </c>
      <c r="O17" s="104">
        <f t="shared" si="15"/>
        <v>0</v>
      </c>
      <c r="P17" s="104">
        <f t="shared" si="3"/>
        <v>0</v>
      </c>
    </row>
    <row r="18" spans="1:16">
      <c r="A18" s="241"/>
      <c r="B18" s="242"/>
      <c r="C18" s="119">
        <v>14</v>
      </c>
      <c r="D18" s="104">
        <f>(SUMIF(Plantilla!$E$5:$E$428,'COG-M'!C18,Plantilla!$H$5:$H$428))/12</f>
        <v>558768.65</v>
      </c>
      <c r="E18" s="104">
        <f t="shared" ref="E18:O18" si="16">D18</f>
        <v>558768.65</v>
      </c>
      <c r="F18" s="104">
        <f t="shared" si="16"/>
        <v>558768.65</v>
      </c>
      <c r="G18" s="104">
        <f t="shared" si="16"/>
        <v>558768.65</v>
      </c>
      <c r="H18" s="104">
        <f t="shared" si="16"/>
        <v>558768.65</v>
      </c>
      <c r="I18" s="104">
        <f t="shared" si="16"/>
        <v>558768.65</v>
      </c>
      <c r="J18" s="104">
        <f t="shared" si="16"/>
        <v>558768.65</v>
      </c>
      <c r="K18" s="104">
        <f t="shared" si="16"/>
        <v>558768.65</v>
      </c>
      <c r="L18" s="104">
        <f t="shared" si="16"/>
        <v>558768.65</v>
      </c>
      <c r="M18" s="104">
        <f t="shared" si="16"/>
        <v>558768.65</v>
      </c>
      <c r="N18" s="104">
        <f t="shared" si="16"/>
        <v>558768.65</v>
      </c>
      <c r="O18" s="104">
        <f t="shared" si="16"/>
        <v>558768.65</v>
      </c>
      <c r="P18" s="104">
        <f t="shared" si="3"/>
        <v>6705223.8000000017</v>
      </c>
    </row>
    <row r="19" spans="1:16">
      <c r="A19" s="241"/>
      <c r="B19" s="242"/>
      <c r="C19" s="119">
        <v>15</v>
      </c>
      <c r="D19" s="104">
        <f>(SUMIF(Plantilla!$E$5:$E$428,'COG-M'!C19,Plantilla!$H$5:$H$428))/12</f>
        <v>0</v>
      </c>
      <c r="E19" s="104">
        <f t="shared" ref="E19:O19" si="17">D19</f>
        <v>0</v>
      </c>
      <c r="F19" s="104">
        <f t="shared" si="17"/>
        <v>0</v>
      </c>
      <c r="G19" s="104">
        <f t="shared" si="17"/>
        <v>0</v>
      </c>
      <c r="H19" s="104">
        <f t="shared" si="17"/>
        <v>0</v>
      </c>
      <c r="I19" s="104">
        <f t="shared" si="17"/>
        <v>0</v>
      </c>
      <c r="J19" s="104">
        <f t="shared" si="17"/>
        <v>0</v>
      </c>
      <c r="K19" s="104">
        <f t="shared" si="17"/>
        <v>0</v>
      </c>
      <c r="L19" s="104">
        <f t="shared" si="17"/>
        <v>0</v>
      </c>
      <c r="M19" s="104">
        <f t="shared" si="17"/>
        <v>0</v>
      </c>
      <c r="N19" s="104">
        <f t="shared" si="17"/>
        <v>0</v>
      </c>
      <c r="O19" s="104">
        <f t="shared" si="17"/>
        <v>0</v>
      </c>
      <c r="P19" s="104">
        <f t="shared" si="3"/>
        <v>0</v>
      </c>
    </row>
    <row r="20" spans="1:16">
      <c r="A20" s="241"/>
      <c r="B20" s="242"/>
      <c r="C20" s="119">
        <v>16</v>
      </c>
      <c r="D20" s="104">
        <f>(SUMIF(Plantilla!$E$5:$E$428,'COG-M'!C20,Plantilla!$H$5:$H$428))/12</f>
        <v>0</v>
      </c>
      <c r="E20" s="104">
        <f t="shared" ref="E20:O20" si="18">D20</f>
        <v>0</v>
      </c>
      <c r="F20" s="104">
        <f t="shared" si="18"/>
        <v>0</v>
      </c>
      <c r="G20" s="104">
        <f t="shared" si="18"/>
        <v>0</v>
      </c>
      <c r="H20" s="104">
        <f t="shared" si="18"/>
        <v>0</v>
      </c>
      <c r="I20" s="104">
        <f t="shared" si="18"/>
        <v>0</v>
      </c>
      <c r="J20" s="104">
        <f t="shared" si="18"/>
        <v>0</v>
      </c>
      <c r="K20" s="104">
        <f t="shared" si="18"/>
        <v>0</v>
      </c>
      <c r="L20" s="104">
        <f t="shared" si="18"/>
        <v>0</v>
      </c>
      <c r="M20" s="104">
        <f t="shared" si="18"/>
        <v>0</v>
      </c>
      <c r="N20" s="104">
        <f t="shared" si="18"/>
        <v>0</v>
      </c>
      <c r="O20" s="104">
        <f t="shared" si="18"/>
        <v>0</v>
      </c>
      <c r="P20" s="104">
        <f t="shared" si="3"/>
        <v>0</v>
      </c>
    </row>
    <row r="21" spans="1:16" ht="15.75" customHeight="1">
      <c r="A21" s="241"/>
      <c r="B21" s="242"/>
      <c r="C21" s="119">
        <v>17</v>
      </c>
      <c r="D21" s="104">
        <f>(SUMIF(Plantilla!$E$5:$E$428,'COG-M'!C21,Plantilla!$H$5:$H$428))/12</f>
        <v>0</v>
      </c>
      <c r="E21" s="104">
        <f t="shared" ref="E21:O21" si="19">D21</f>
        <v>0</v>
      </c>
      <c r="F21" s="104">
        <f t="shared" si="19"/>
        <v>0</v>
      </c>
      <c r="G21" s="104">
        <f t="shared" si="19"/>
        <v>0</v>
      </c>
      <c r="H21" s="104">
        <f t="shared" si="19"/>
        <v>0</v>
      </c>
      <c r="I21" s="104">
        <f t="shared" si="19"/>
        <v>0</v>
      </c>
      <c r="J21" s="104">
        <f t="shared" si="19"/>
        <v>0</v>
      </c>
      <c r="K21" s="104">
        <f t="shared" si="19"/>
        <v>0</v>
      </c>
      <c r="L21" s="104">
        <f t="shared" si="19"/>
        <v>0</v>
      </c>
      <c r="M21" s="104">
        <f t="shared" si="19"/>
        <v>0</v>
      </c>
      <c r="N21" s="104">
        <f t="shared" si="19"/>
        <v>0</v>
      </c>
      <c r="O21" s="104">
        <f t="shared" si="19"/>
        <v>0</v>
      </c>
      <c r="P21" s="104">
        <f t="shared" si="3"/>
        <v>0</v>
      </c>
    </row>
    <row r="22" spans="1:16" ht="15.75" customHeight="1">
      <c r="A22" s="241"/>
      <c r="B22" s="242"/>
      <c r="C22" s="119">
        <v>25</v>
      </c>
      <c r="D22" s="104">
        <f>(SUMIF(Plantilla!$E$5:$E$428,'COG-M'!C22,Plantilla!$H$5:$H$428))/12</f>
        <v>0</v>
      </c>
      <c r="E22" s="104">
        <f t="shared" ref="E22:O22" si="20">D22</f>
        <v>0</v>
      </c>
      <c r="F22" s="104">
        <f t="shared" si="20"/>
        <v>0</v>
      </c>
      <c r="G22" s="104">
        <f t="shared" si="20"/>
        <v>0</v>
      </c>
      <c r="H22" s="104">
        <f t="shared" si="20"/>
        <v>0</v>
      </c>
      <c r="I22" s="104">
        <f t="shared" si="20"/>
        <v>0</v>
      </c>
      <c r="J22" s="104">
        <f t="shared" si="20"/>
        <v>0</v>
      </c>
      <c r="K22" s="104">
        <f t="shared" si="20"/>
        <v>0</v>
      </c>
      <c r="L22" s="104">
        <f t="shared" si="20"/>
        <v>0</v>
      </c>
      <c r="M22" s="104">
        <f t="shared" si="20"/>
        <v>0</v>
      </c>
      <c r="N22" s="104">
        <f t="shared" si="20"/>
        <v>0</v>
      </c>
      <c r="O22" s="104">
        <f t="shared" si="20"/>
        <v>0</v>
      </c>
      <c r="P22" s="104">
        <f t="shared" si="3"/>
        <v>0</v>
      </c>
    </row>
    <row r="23" spans="1:16" ht="15.75" customHeight="1">
      <c r="A23" s="241"/>
      <c r="B23" s="242"/>
      <c r="C23" s="119">
        <v>26</v>
      </c>
      <c r="D23" s="104">
        <f>(SUMIF(Plantilla!$E$5:$E$428,'COG-M'!C23,Plantilla!$H$5:$H$428))/12</f>
        <v>0</v>
      </c>
      <c r="E23" s="104">
        <f t="shared" ref="E23:O23" si="21">D23</f>
        <v>0</v>
      </c>
      <c r="F23" s="104">
        <f t="shared" si="21"/>
        <v>0</v>
      </c>
      <c r="G23" s="104">
        <f t="shared" si="21"/>
        <v>0</v>
      </c>
      <c r="H23" s="104">
        <f t="shared" si="21"/>
        <v>0</v>
      </c>
      <c r="I23" s="104">
        <f t="shared" si="21"/>
        <v>0</v>
      </c>
      <c r="J23" s="104">
        <f t="shared" si="21"/>
        <v>0</v>
      </c>
      <c r="K23" s="104">
        <f t="shared" si="21"/>
        <v>0</v>
      </c>
      <c r="L23" s="104">
        <f t="shared" si="21"/>
        <v>0</v>
      </c>
      <c r="M23" s="104">
        <f t="shared" si="21"/>
        <v>0</v>
      </c>
      <c r="N23" s="104">
        <f t="shared" si="21"/>
        <v>0</v>
      </c>
      <c r="O23" s="104">
        <f t="shared" si="21"/>
        <v>0</v>
      </c>
      <c r="P23" s="104">
        <f t="shared" si="3"/>
        <v>0</v>
      </c>
    </row>
    <row r="24" spans="1:16" ht="15.75" customHeight="1">
      <c r="A24" s="241"/>
      <c r="B24" s="242"/>
      <c r="C24" s="119">
        <v>27</v>
      </c>
      <c r="D24" s="104">
        <f>(SUMIF(Plantilla!$E$5:$E$428,'COG-M'!C24,Plantilla!$H$5:$H$428))/12</f>
        <v>0</v>
      </c>
      <c r="E24" s="104">
        <f t="shared" ref="E24:O24" si="22">D24</f>
        <v>0</v>
      </c>
      <c r="F24" s="104">
        <f t="shared" si="22"/>
        <v>0</v>
      </c>
      <c r="G24" s="104">
        <f t="shared" si="22"/>
        <v>0</v>
      </c>
      <c r="H24" s="104">
        <f t="shared" si="22"/>
        <v>0</v>
      </c>
      <c r="I24" s="104">
        <f t="shared" si="22"/>
        <v>0</v>
      </c>
      <c r="J24" s="104">
        <f t="shared" si="22"/>
        <v>0</v>
      </c>
      <c r="K24" s="104">
        <f t="shared" si="22"/>
        <v>0</v>
      </c>
      <c r="L24" s="104">
        <f t="shared" si="22"/>
        <v>0</v>
      </c>
      <c r="M24" s="104">
        <f t="shared" si="22"/>
        <v>0</v>
      </c>
      <c r="N24" s="104">
        <f t="shared" si="22"/>
        <v>0</v>
      </c>
      <c r="O24" s="104">
        <f t="shared" si="22"/>
        <v>0</v>
      </c>
      <c r="P24" s="104">
        <f t="shared" si="3"/>
        <v>0</v>
      </c>
    </row>
    <row r="25" spans="1:16" ht="15.75" customHeight="1">
      <c r="A25" s="317">
        <v>114</v>
      </c>
      <c r="B25" s="318" t="s">
        <v>2228</v>
      </c>
      <c r="C25" s="119">
        <v>11</v>
      </c>
      <c r="D25" s="104"/>
      <c r="E25" s="104"/>
      <c r="F25" s="104"/>
      <c r="G25" s="104"/>
      <c r="H25" s="104"/>
      <c r="I25" s="104"/>
      <c r="J25" s="104"/>
      <c r="K25" s="104"/>
      <c r="L25" s="104"/>
      <c r="M25" s="104"/>
      <c r="N25" s="104"/>
      <c r="O25" s="104"/>
      <c r="P25" s="104">
        <f t="shared" si="3"/>
        <v>0</v>
      </c>
    </row>
    <row r="26" spans="1:16" ht="15.75" customHeight="1">
      <c r="A26" s="241"/>
      <c r="B26" s="242"/>
      <c r="C26" s="119">
        <v>12</v>
      </c>
      <c r="D26" s="104"/>
      <c r="E26" s="104"/>
      <c r="F26" s="104"/>
      <c r="G26" s="104"/>
      <c r="H26" s="104"/>
      <c r="I26" s="104"/>
      <c r="J26" s="104"/>
      <c r="K26" s="104"/>
      <c r="L26" s="104"/>
      <c r="M26" s="104"/>
      <c r="N26" s="104"/>
      <c r="O26" s="104"/>
      <c r="P26" s="104">
        <f t="shared" si="3"/>
        <v>0</v>
      </c>
    </row>
    <row r="27" spans="1:16" ht="15.75" customHeight="1">
      <c r="A27" s="241"/>
      <c r="B27" s="242"/>
      <c r="C27" s="119">
        <v>13</v>
      </c>
      <c r="D27" s="104"/>
      <c r="E27" s="104"/>
      <c r="F27" s="104"/>
      <c r="G27" s="104"/>
      <c r="H27" s="104"/>
      <c r="I27" s="104"/>
      <c r="J27" s="104"/>
      <c r="K27" s="104"/>
      <c r="L27" s="104"/>
      <c r="M27" s="104"/>
      <c r="N27" s="104"/>
      <c r="O27" s="104"/>
      <c r="P27" s="104">
        <f t="shared" si="3"/>
        <v>0</v>
      </c>
    </row>
    <row r="28" spans="1:16" ht="15.75" customHeight="1">
      <c r="A28" s="241"/>
      <c r="B28" s="242"/>
      <c r="C28" s="119">
        <v>14</v>
      </c>
      <c r="D28" s="104"/>
      <c r="E28" s="104"/>
      <c r="F28" s="104"/>
      <c r="G28" s="104"/>
      <c r="H28" s="104"/>
      <c r="I28" s="104"/>
      <c r="J28" s="104"/>
      <c r="K28" s="104"/>
      <c r="L28" s="104"/>
      <c r="M28" s="104"/>
      <c r="N28" s="104"/>
      <c r="O28" s="104"/>
      <c r="P28" s="104">
        <f t="shared" si="3"/>
        <v>0</v>
      </c>
    </row>
    <row r="29" spans="1:16" ht="15.75" customHeight="1">
      <c r="A29" s="241"/>
      <c r="B29" s="242"/>
      <c r="C29" s="119">
        <v>15</v>
      </c>
      <c r="D29" s="104"/>
      <c r="E29" s="104"/>
      <c r="F29" s="104"/>
      <c r="G29" s="104"/>
      <c r="H29" s="104"/>
      <c r="I29" s="104"/>
      <c r="J29" s="104"/>
      <c r="K29" s="104"/>
      <c r="L29" s="104"/>
      <c r="M29" s="104"/>
      <c r="N29" s="104"/>
      <c r="O29" s="104"/>
      <c r="P29" s="104">
        <f t="shared" si="3"/>
        <v>0</v>
      </c>
    </row>
    <row r="30" spans="1:16" ht="15.75" customHeight="1">
      <c r="A30" s="241"/>
      <c r="B30" s="242"/>
      <c r="C30" s="119">
        <v>16</v>
      </c>
      <c r="D30" s="104"/>
      <c r="E30" s="104"/>
      <c r="F30" s="104"/>
      <c r="G30" s="104"/>
      <c r="H30" s="104"/>
      <c r="I30" s="104"/>
      <c r="J30" s="104"/>
      <c r="K30" s="104"/>
      <c r="L30" s="104"/>
      <c r="M30" s="104"/>
      <c r="N30" s="104"/>
      <c r="O30" s="104"/>
      <c r="P30" s="104">
        <f t="shared" si="3"/>
        <v>0</v>
      </c>
    </row>
    <row r="31" spans="1:16" ht="15.75" customHeight="1">
      <c r="A31" s="241"/>
      <c r="B31" s="242"/>
      <c r="C31" s="119">
        <v>17</v>
      </c>
      <c r="D31" s="104"/>
      <c r="E31" s="104"/>
      <c r="F31" s="104"/>
      <c r="G31" s="104"/>
      <c r="H31" s="104"/>
      <c r="I31" s="104"/>
      <c r="J31" s="104"/>
      <c r="K31" s="104"/>
      <c r="L31" s="104"/>
      <c r="M31" s="104"/>
      <c r="N31" s="104"/>
      <c r="O31" s="104"/>
      <c r="P31" s="104">
        <f t="shared" si="3"/>
        <v>0</v>
      </c>
    </row>
    <row r="32" spans="1:16" ht="15.75" customHeight="1">
      <c r="A32" s="241"/>
      <c r="B32" s="242"/>
      <c r="C32" s="119">
        <v>25</v>
      </c>
      <c r="D32" s="143"/>
      <c r="E32" s="143"/>
      <c r="F32" s="143"/>
      <c r="G32" s="143"/>
      <c r="H32" s="143"/>
      <c r="I32" s="143"/>
      <c r="J32" s="143"/>
      <c r="K32" s="143"/>
      <c r="L32" s="143"/>
      <c r="M32" s="143"/>
      <c r="N32" s="143"/>
      <c r="O32" s="143"/>
      <c r="P32" s="104">
        <f t="shared" si="3"/>
        <v>0</v>
      </c>
    </row>
    <row r="33" spans="1:16" ht="15.75" customHeight="1">
      <c r="A33" s="241"/>
      <c r="B33" s="242"/>
      <c r="C33" s="119">
        <v>26</v>
      </c>
      <c r="D33" s="143"/>
      <c r="E33" s="143"/>
      <c r="F33" s="143"/>
      <c r="G33" s="143"/>
      <c r="H33" s="143"/>
      <c r="I33" s="143"/>
      <c r="J33" s="143"/>
      <c r="K33" s="143"/>
      <c r="L33" s="143"/>
      <c r="M33" s="143"/>
      <c r="N33" s="143"/>
      <c r="O33" s="143"/>
      <c r="P33" s="104">
        <f t="shared" si="3"/>
        <v>0</v>
      </c>
    </row>
    <row r="34" spans="1:16" ht="15.75" customHeight="1">
      <c r="A34" s="237"/>
      <c r="B34" s="242"/>
      <c r="C34" s="119">
        <v>27</v>
      </c>
      <c r="D34" s="143"/>
      <c r="E34" s="143"/>
      <c r="F34" s="143"/>
      <c r="G34" s="143"/>
      <c r="H34" s="143"/>
      <c r="I34" s="143"/>
      <c r="J34" s="143"/>
      <c r="K34" s="143"/>
      <c r="L34" s="143"/>
      <c r="M34" s="143"/>
      <c r="N34" s="143"/>
      <c r="O34" s="143"/>
      <c r="P34" s="104">
        <f t="shared" si="3"/>
        <v>0</v>
      </c>
    </row>
    <row r="35" spans="1:16" ht="15.75" customHeight="1">
      <c r="A35" s="138">
        <v>1200</v>
      </c>
      <c r="B35" s="320" t="s">
        <v>2229</v>
      </c>
      <c r="C35" s="228"/>
      <c r="D35" s="139">
        <f t="shared" ref="D35:P35" si="23">SUM(D36:D66)</f>
        <v>10000</v>
      </c>
      <c r="E35" s="139">
        <f t="shared" si="23"/>
        <v>10000</v>
      </c>
      <c r="F35" s="139">
        <f t="shared" si="23"/>
        <v>10000</v>
      </c>
      <c r="G35" s="139">
        <f t="shared" si="23"/>
        <v>10000</v>
      </c>
      <c r="H35" s="139">
        <f t="shared" si="23"/>
        <v>10000</v>
      </c>
      <c r="I35" s="139">
        <f t="shared" si="23"/>
        <v>10000</v>
      </c>
      <c r="J35" s="139">
        <f t="shared" si="23"/>
        <v>10000</v>
      </c>
      <c r="K35" s="139">
        <f t="shared" si="23"/>
        <v>10000</v>
      </c>
      <c r="L35" s="139">
        <f t="shared" si="23"/>
        <v>10000</v>
      </c>
      <c r="M35" s="139">
        <f t="shared" si="23"/>
        <v>10000</v>
      </c>
      <c r="N35" s="139">
        <f t="shared" si="23"/>
        <v>10000</v>
      </c>
      <c r="O35" s="139">
        <f t="shared" si="23"/>
        <v>10000</v>
      </c>
      <c r="P35" s="100">
        <f t="shared" si="23"/>
        <v>120000</v>
      </c>
    </row>
    <row r="36" spans="1:16" ht="15.75" customHeight="1">
      <c r="A36" s="317">
        <v>121</v>
      </c>
      <c r="B36" s="318" t="s">
        <v>2230</v>
      </c>
      <c r="C36" s="119">
        <v>11</v>
      </c>
      <c r="D36" s="104"/>
      <c r="E36" s="104"/>
      <c r="F36" s="104"/>
      <c r="G36" s="104"/>
      <c r="H36" s="104"/>
      <c r="I36" s="104"/>
      <c r="J36" s="104"/>
      <c r="K36" s="104"/>
      <c r="L36" s="104"/>
      <c r="M36" s="104"/>
      <c r="N36" s="104"/>
      <c r="O36" s="104"/>
      <c r="P36" s="104">
        <f t="shared" ref="P36:P66" si="24">SUM(D36:O36)</f>
        <v>0</v>
      </c>
    </row>
    <row r="37" spans="1:16" ht="15.75" customHeight="1">
      <c r="A37" s="241"/>
      <c r="B37" s="242"/>
      <c r="C37" s="119">
        <v>12</v>
      </c>
      <c r="D37" s="104"/>
      <c r="E37" s="104"/>
      <c r="F37" s="104"/>
      <c r="G37" s="104"/>
      <c r="H37" s="104"/>
      <c r="I37" s="104"/>
      <c r="J37" s="104"/>
      <c r="K37" s="104"/>
      <c r="L37" s="104"/>
      <c r="M37" s="104"/>
      <c r="N37" s="104"/>
      <c r="O37" s="104"/>
      <c r="P37" s="104">
        <f t="shared" si="24"/>
        <v>0</v>
      </c>
    </row>
    <row r="38" spans="1:16" ht="15.75" customHeight="1">
      <c r="A38" s="241"/>
      <c r="B38" s="242"/>
      <c r="C38" s="119">
        <v>13</v>
      </c>
      <c r="D38" s="104"/>
      <c r="E38" s="104"/>
      <c r="F38" s="104"/>
      <c r="G38" s="104"/>
      <c r="H38" s="104"/>
      <c r="I38" s="104"/>
      <c r="J38" s="104"/>
      <c r="K38" s="104"/>
      <c r="L38" s="104"/>
      <c r="M38" s="104"/>
      <c r="N38" s="104"/>
      <c r="O38" s="104"/>
      <c r="P38" s="104">
        <f t="shared" si="24"/>
        <v>0</v>
      </c>
    </row>
    <row r="39" spans="1:16" ht="15.75" customHeight="1">
      <c r="A39" s="241"/>
      <c r="B39" s="242"/>
      <c r="C39" s="119">
        <v>14</v>
      </c>
      <c r="D39" s="104"/>
      <c r="E39" s="104"/>
      <c r="F39" s="104"/>
      <c r="G39" s="104"/>
      <c r="H39" s="104"/>
      <c r="I39" s="104"/>
      <c r="J39" s="104"/>
      <c r="K39" s="104"/>
      <c r="L39" s="104"/>
      <c r="M39" s="104"/>
      <c r="N39" s="104"/>
      <c r="O39" s="104"/>
      <c r="P39" s="104">
        <f t="shared" si="24"/>
        <v>0</v>
      </c>
    </row>
    <row r="40" spans="1:16" ht="15.75" customHeight="1">
      <c r="A40" s="241"/>
      <c r="B40" s="242"/>
      <c r="C40" s="119">
        <v>15</v>
      </c>
      <c r="D40" s="104"/>
      <c r="E40" s="104"/>
      <c r="F40" s="104"/>
      <c r="G40" s="104"/>
      <c r="H40" s="104"/>
      <c r="I40" s="104"/>
      <c r="J40" s="104"/>
      <c r="K40" s="104"/>
      <c r="L40" s="104"/>
      <c r="M40" s="104"/>
      <c r="N40" s="104"/>
      <c r="O40" s="104"/>
      <c r="P40" s="104">
        <f t="shared" si="24"/>
        <v>0</v>
      </c>
    </row>
    <row r="41" spans="1:16" ht="15.75" customHeight="1">
      <c r="A41" s="241"/>
      <c r="B41" s="242"/>
      <c r="C41" s="119">
        <v>16</v>
      </c>
      <c r="D41" s="104"/>
      <c r="E41" s="104"/>
      <c r="F41" s="104"/>
      <c r="G41" s="104"/>
      <c r="H41" s="104"/>
      <c r="I41" s="104"/>
      <c r="J41" s="104"/>
      <c r="K41" s="104"/>
      <c r="L41" s="104"/>
      <c r="M41" s="104"/>
      <c r="N41" s="104"/>
      <c r="O41" s="104"/>
      <c r="P41" s="104">
        <f t="shared" si="24"/>
        <v>0</v>
      </c>
    </row>
    <row r="42" spans="1:16" ht="15.75" customHeight="1">
      <c r="A42" s="241"/>
      <c r="B42" s="242"/>
      <c r="C42" s="119">
        <v>17</v>
      </c>
      <c r="D42" s="104"/>
      <c r="E42" s="104"/>
      <c r="F42" s="104"/>
      <c r="G42" s="104"/>
      <c r="H42" s="104"/>
      <c r="I42" s="104"/>
      <c r="J42" s="104"/>
      <c r="K42" s="104"/>
      <c r="L42" s="104"/>
      <c r="M42" s="104"/>
      <c r="N42" s="104"/>
      <c r="O42" s="104"/>
      <c r="P42" s="104">
        <f t="shared" si="24"/>
        <v>0</v>
      </c>
    </row>
    <row r="43" spans="1:16" ht="15.75" customHeight="1">
      <c r="A43" s="241"/>
      <c r="B43" s="242"/>
      <c r="C43" s="119">
        <v>25</v>
      </c>
      <c r="D43" s="104"/>
      <c r="E43" s="104"/>
      <c r="F43" s="104"/>
      <c r="G43" s="104"/>
      <c r="H43" s="104"/>
      <c r="I43" s="104"/>
      <c r="J43" s="104"/>
      <c r="K43" s="104"/>
      <c r="L43" s="104"/>
      <c r="M43" s="104"/>
      <c r="N43" s="104"/>
      <c r="O43" s="104"/>
      <c r="P43" s="104">
        <f t="shared" si="24"/>
        <v>0</v>
      </c>
    </row>
    <row r="44" spans="1:16" ht="15.75" customHeight="1">
      <c r="A44" s="241"/>
      <c r="B44" s="242"/>
      <c r="C44" s="119">
        <v>26</v>
      </c>
      <c r="D44" s="104"/>
      <c r="E44" s="104"/>
      <c r="F44" s="104"/>
      <c r="G44" s="104"/>
      <c r="H44" s="104"/>
      <c r="I44" s="104"/>
      <c r="J44" s="104"/>
      <c r="K44" s="104"/>
      <c r="L44" s="104"/>
      <c r="M44" s="104"/>
      <c r="N44" s="104"/>
      <c r="O44" s="104"/>
      <c r="P44" s="104">
        <f t="shared" si="24"/>
        <v>0</v>
      </c>
    </row>
    <row r="45" spans="1:16" ht="15.75" customHeight="1">
      <c r="A45" s="237"/>
      <c r="B45" s="239"/>
      <c r="C45" s="119">
        <v>27</v>
      </c>
      <c r="D45" s="104"/>
      <c r="E45" s="104"/>
      <c r="F45" s="104"/>
      <c r="G45" s="104"/>
      <c r="H45" s="104"/>
      <c r="I45" s="104"/>
      <c r="J45" s="104"/>
      <c r="K45" s="104"/>
      <c r="L45" s="104"/>
      <c r="M45" s="104"/>
      <c r="N45" s="104"/>
      <c r="O45" s="104"/>
      <c r="P45" s="104">
        <f t="shared" si="24"/>
        <v>0</v>
      </c>
    </row>
    <row r="46" spans="1:16" ht="15.75" customHeight="1">
      <c r="A46" s="317">
        <v>122</v>
      </c>
      <c r="B46" s="318" t="s">
        <v>2231</v>
      </c>
      <c r="C46" s="119">
        <v>11</v>
      </c>
      <c r="D46" s="104"/>
      <c r="E46" s="104"/>
      <c r="F46" s="104"/>
      <c r="G46" s="104"/>
      <c r="H46" s="104"/>
      <c r="I46" s="104"/>
      <c r="J46" s="104"/>
      <c r="K46" s="104"/>
      <c r="L46" s="104"/>
      <c r="M46" s="104"/>
      <c r="N46" s="104"/>
      <c r="O46" s="104"/>
      <c r="P46" s="104">
        <f t="shared" si="24"/>
        <v>0</v>
      </c>
    </row>
    <row r="47" spans="1:16" ht="15.75" customHeight="1">
      <c r="A47" s="241"/>
      <c r="B47" s="242"/>
      <c r="C47" s="119">
        <v>12</v>
      </c>
      <c r="D47" s="104"/>
      <c r="E47" s="104"/>
      <c r="F47" s="104"/>
      <c r="G47" s="104"/>
      <c r="H47" s="104"/>
      <c r="I47" s="104"/>
      <c r="J47" s="104"/>
      <c r="K47" s="104"/>
      <c r="L47" s="104"/>
      <c r="M47" s="104"/>
      <c r="N47" s="104"/>
      <c r="O47" s="104"/>
      <c r="P47" s="104">
        <f t="shared" si="24"/>
        <v>0</v>
      </c>
    </row>
    <row r="48" spans="1:16" ht="15.75" customHeight="1">
      <c r="A48" s="241"/>
      <c r="B48" s="242"/>
      <c r="C48" s="119">
        <v>13</v>
      </c>
      <c r="D48" s="104"/>
      <c r="E48" s="104"/>
      <c r="F48" s="104"/>
      <c r="G48" s="104"/>
      <c r="H48" s="104"/>
      <c r="I48" s="104"/>
      <c r="J48" s="104"/>
      <c r="K48" s="104"/>
      <c r="L48" s="104"/>
      <c r="M48" s="104"/>
      <c r="N48" s="104"/>
      <c r="O48" s="104"/>
      <c r="P48" s="104">
        <f t="shared" si="24"/>
        <v>0</v>
      </c>
    </row>
    <row r="49" spans="1:16" ht="15.75" customHeight="1">
      <c r="A49" s="241"/>
      <c r="B49" s="242"/>
      <c r="C49" s="119">
        <v>14</v>
      </c>
      <c r="D49" s="104">
        <v>10000</v>
      </c>
      <c r="E49" s="104">
        <v>10000</v>
      </c>
      <c r="F49" s="104">
        <v>10000</v>
      </c>
      <c r="G49" s="104">
        <v>10000</v>
      </c>
      <c r="H49" s="104">
        <v>10000</v>
      </c>
      <c r="I49" s="104">
        <v>10000</v>
      </c>
      <c r="J49" s="104">
        <v>10000</v>
      </c>
      <c r="K49" s="104">
        <v>10000</v>
      </c>
      <c r="L49" s="104">
        <v>10000</v>
      </c>
      <c r="M49" s="104">
        <v>10000</v>
      </c>
      <c r="N49" s="104">
        <v>10000</v>
      </c>
      <c r="O49" s="104">
        <v>10000</v>
      </c>
      <c r="P49" s="104">
        <f t="shared" si="24"/>
        <v>120000</v>
      </c>
    </row>
    <row r="50" spans="1:16" ht="15.75" customHeight="1">
      <c r="A50" s="241"/>
      <c r="B50" s="242"/>
      <c r="C50" s="119">
        <v>15</v>
      </c>
      <c r="D50" s="104"/>
      <c r="E50" s="104"/>
      <c r="F50" s="104"/>
      <c r="G50" s="104"/>
      <c r="H50" s="104"/>
      <c r="I50" s="104"/>
      <c r="J50" s="104"/>
      <c r="K50" s="104"/>
      <c r="L50" s="104"/>
      <c r="M50" s="104"/>
      <c r="N50" s="104"/>
      <c r="O50" s="104"/>
      <c r="P50" s="104">
        <f t="shared" si="24"/>
        <v>0</v>
      </c>
    </row>
    <row r="51" spans="1:16" ht="15.75" customHeight="1">
      <c r="A51" s="241"/>
      <c r="B51" s="242"/>
      <c r="C51" s="119">
        <v>16</v>
      </c>
      <c r="D51" s="104"/>
      <c r="E51" s="104"/>
      <c r="F51" s="104"/>
      <c r="G51" s="104"/>
      <c r="H51" s="104"/>
      <c r="I51" s="104"/>
      <c r="J51" s="104"/>
      <c r="K51" s="104"/>
      <c r="L51" s="104"/>
      <c r="M51" s="104"/>
      <c r="N51" s="104"/>
      <c r="O51" s="104"/>
      <c r="P51" s="104">
        <f t="shared" si="24"/>
        <v>0</v>
      </c>
    </row>
    <row r="52" spans="1:16" ht="15.75" customHeight="1">
      <c r="A52" s="241"/>
      <c r="B52" s="242"/>
      <c r="C52" s="119">
        <v>17</v>
      </c>
      <c r="D52" s="104"/>
      <c r="E52" s="104"/>
      <c r="F52" s="104"/>
      <c r="G52" s="104"/>
      <c r="H52" s="104"/>
      <c r="I52" s="104"/>
      <c r="J52" s="104"/>
      <c r="K52" s="104"/>
      <c r="L52" s="104"/>
      <c r="M52" s="104"/>
      <c r="N52" s="104"/>
      <c r="O52" s="104"/>
      <c r="P52" s="104">
        <f t="shared" si="24"/>
        <v>0</v>
      </c>
    </row>
    <row r="53" spans="1:16" ht="15.75" customHeight="1">
      <c r="A53" s="241"/>
      <c r="B53" s="242"/>
      <c r="C53" s="119">
        <v>25</v>
      </c>
      <c r="D53" s="104"/>
      <c r="E53" s="104"/>
      <c r="F53" s="104"/>
      <c r="G53" s="104"/>
      <c r="H53" s="104"/>
      <c r="I53" s="104"/>
      <c r="J53" s="104"/>
      <c r="K53" s="104"/>
      <c r="L53" s="104"/>
      <c r="M53" s="104"/>
      <c r="N53" s="104"/>
      <c r="O53" s="104"/>
      <c r="P53" s="104">
        <f t="shared" si="24"/>
        <v>0</v>
      </c>
    </row>
    <row r="54" spans="1:16" ht="15.75" customHeight="1">
      <c r="A54" s="241"/>
      <c r="B54" s="242"/>
      <c r="C54" s="119">
        <v>26</v>
      </c>
      <c r="D54" s="104"/>
      <c r="E54" s="104"/>
      <c r="F54" s="104"/>
      <c r="G54" s="104"/>
      <c r="H54" s="104"/>
      <c r="I54" s="104"/>
      <c r="J54" s="104"/>
      <c r="K54" s="104"/>
      <c r="L54" s="104"/>
      <c r="M54" s="104"/>
      <c r="N54" s="104"/>
      <c r="O54" s="104"/>
      <c r="P54" s="104">
        <f t="shared" si="24"/>
        <v>0</v>
      </c>
    </row>
    <row r="55" spans="1:16" ht="15.75" customHeight="1">
      <c r="A55" s="237"/>
      <c r="B55" s="239"/>
      <c r="C55" s="119">
        <v>27</v>
      </c>
      <c r="D55" s="104"/>
      <c r="E55" s="104"/>
      <c r="F55" s="104"/>
      <c r="G55" s="104"/>
      <c r="H55" s="104"/>
      <c r="I55" s="104"/>
      <c r="J55" s="104"/>
      <c r="K55" s="104"/>
      <c r="L55" s="104"/>
      <c r="M55" s="104"/>
      <c r="N55" s="104"/>
      <c r="O55" s="104"/>
      <c r="P55" s="104">
        <f t="shared" si="24"/>
        <v>0</v>
      </c>
    </row>
    <row r="56" spans="1:16" ht="15.75" customHeight="1">
      <c r="A56" s="317">
        <v>123</v>
      </c>
      <c r="B56" s="318" t="s">
        <v>2232</v>
      </c>
      <c r="C56" s="119">
        <v>11</v>
      </c>
      <c r="D56" s="104"/>
      <c r="E56" s="104"/>
      <c r="F56" s="104"/>
      <c r="G56" s="104"/>
      <c r="H56" s="104"/>
      <c r="I56" s="104"/>
      <c r="J56" s="104"/>
      <c r="K56" s="104"/>
      <c r="L56" s="104"/>
      <c r="M56" s="104"/>
      <c r="N56" s="104"/>
      <c r="O56" s="104"/>
      <c r="P56" s="104">
        <f t="shared" si="24"/>
        <v>0</v>
      </c>
    </row>
    <row r="57" spans="1:16" ht="15.75" customHeight="1">
      <c r="A57" s="241"/>
      <c r="B57" s="242"/>
      <c r="C57" s="119">
        <v>12</v>
      </c>
      <c r="D57" s="104"/>
      <c r="E57" s="104"/>
      <c r="F57" s="104"/>
      <c r="G57" s="104"/>
      <c r="H57" s="104"/>
      <c r="I57" s="104"/>
      <c r="J57" s="104"/>
      <c r="K57" s="104"/>
      <c r="L57" s="104"/>
      <c r="M57" s="104"/>
      <c r="N57" s="104"/>
      <c r="O57" s="104"/>
      <c r="P57" s="104">
        <f t="shared" si="24"/>
        <v>0</v>
      </c>
    </row>
    <row r="58" spans="1:16" ht="15.75" customHeight="1">
      <c r="A58" s="241"/>
      <c r="B58" s="242"/>
      <c r="C58" s="119">
        <v>13</v>
      </c>
      <c r="D58" s="104"/>
      <c r="E58" s="104"/>
      <c r="F58" s="104"/>
      <c r="G58" s="104"/>
      <c r="H58" s="104"/>
      <c r="I58" s="104"/>
      <c r="J58" s="104"/>
      <c r="K58" s="104"/>
      <c r="L58" s="104"/>
      <c r="M58" s="104"/>
      <c r="N58" s="104"/>
      <c r="O58" s="104"/>
      <c r="P58" s="104">
        <f t="shared" si="24"/>
        <v>0</v>
      </c>
    </row>
    <row r="59" spans="1:16" ht="15.75" customHeight="1">
      <c r="A59" s="241"/>
      <c r="B59" s="242"/>
      <c r="C59" s="119">
        <v>14</v>
      </c>
      <c r="D59" s="104"/>
      <c r="E59" s="104"/>
      <c r="F59" s="104"/>
      <c r="G59" s="104"/>
      <c r="H59" s="104"/>
      <c r="I59" s="104"/>
      <c r="J59" s="104"/>
      <c r="K59" s="104"/>
      <c r="L59" s="104"/>
      <c r="M59" s="104"/>
      <c r="N59" s="104"/>
      <c r="O59" s="104"/>
      <c r="P59" s="104">
        <f t="shared" si="24"/>
        <v>0</v>
      </c>
    </row>
    <row r="60" spans="1:16" ht="15.75" customHeight="1">
      <c r="A60" s="241"/>
      <c r="B60" s="242"/>
      <c r="C60" s="119">
        <v>15</v>
      </c>
      <c r="D60" s="104"/>
      <c r="E60" s="104"/>
      <c r="F60" s="104"/>
      <c r="G60" s="104"/>
      <c r="H60" s="104"/>
      <c r="I60" s="104"/>
      <c r="J60" s="104"/>
      <c r="K60" s="104"/>
      <c r="L60" s="104"/>
      <c r="M60" s="104"/>
      <c r="N60" s="104"/>
      <c r="O60" s="104"/>
      <c r="P60" s="104">
        <f t="shared" si="24"/>
        <v>0</v>
      </c>
    </row>
    <row r="61" spans="1:16" ht="15.75" customHeight="1">
      <c r="A61" s="241"/>
      <c r="B61" s="242"/>
      <c r="C61" s="119">
        <v>16</v>
      </c>
      <c r="D61" s="104"/>
      <c r="E61" s="104"/>
      <c r="F61" s="104"/>
      <c r="G61" s="104"/>
      <c r="H61" s="104"/>
      <c r="I61" s="104"/>
      <c r="J61" s="104"/>
      <c r="K61" s="104"/>
      <c r="L61" s="104"/>
      <c r="M61" s="104"/>
      <c r="N61" s="104"/>
      <c r="O61" s="104"/>
      <c r="P61" s="104">
        <f t="shared" si="24"/>
        <v>0</v>
      </c>
    </row>
    <row r="62" spans="1:16" ht="15.75" customHeight="1">
      <c r="A62" s="241"/>
      <c r="B62" s="242"/>
      <c r="C62" s="119">
        <v>17</v>
      </c>
      <c r="D62" s="104"/>
      <c r="E62" s="104"/>
      <c r="F62" s="104"/>
      <c r="G62" s="104"/>
      <c r="H62" s="104"/>
      <c r="I62" s="104"/>
      <c r="J62" s="104"/>
      <c r="K62" s="104"/>
      <c r="L62" s="104"/>
      <c r="M62" s="104"/>
      <c r="N62" s="104"/>
      <c r="O62" s="104"/>
      <c r="P62" s="104">
        <f t="shared" si="24"/>
        <v>0</v>
      </c>
    </row>
    <row r="63" spans="1:16" ht="15.75" customHeight="1">
      <c r="A63" s="241"/>
      <c r="B63" s="242"/>
      <c r="C63" s="119">
        <v>25</v>
      </c>
      <c r="D63" s="104"/>
      <c r="E63" s="104"/>
      <c r="F63" s="104"/>
      <c r="G63" s="104"/>
      <c r="H63" s="104"/>
      <c r="I63" s="104"/>
      <c r="J63" s="104"/>
      <c r="K63" s="104"/>
      <c r="L63" s="104"/>
      <c r="M63" s="104"/>
      <c r="N63" s="104"/>
      <c r="O63" s="104"/>
      <c r="P63" s="104">
        <f t="shared" si="24"/>
        <v>0</v>
      </c>
    </row>
    <row r="64" spans="1:16" ht="15.75" customHeight="1">
      <c r="A64" s="241"/>
      <c r="B64" s="242"/>
      <c r="C64" s="119">
        <v>26</v>
      </c>
      <c r="D64" s="104"/>
      <c r="E64" s="104"/>
      <c r="F64" s="104"/>
      <c r="G64" s="104"/>
      <c r="H64" s="104"/>
      <c r="I64" s="104"/>
      <c r="J64" s="104"/>
      <c r="K64" s="104"/>
      <c r="L64" s="104"/>
      <c r="M64" s="104"/>
      <c r="N64" s="104"/>
      <c r="O64" s="104"/>
      <c r="P64" s="104">
        <f t="shared" si="24"/>
        <v>0</v>
      </c>
    </row>
    <row r="65" spans="1:16" ht="15.75" customHeight="1">
      <c r="A65" s="237"/>
      <c r="B65" s="239"/>
      <c r="C65" s="119">
        <v>27</v>
      </c>
      <c r="D65" s="104"/>
      <c r="E65" s="104"/>
      <c r="F65" s="104"/>
      <c r="G65" s="104"/>
      <c r="H65" s="104"/>
      <c r="I65" s="104"/>
      <c r="J65" s="104"/>
      <c r="K65" s="104"/>
      <c r="L65" s="104"/>
      <c r="M65" s="104"/>
      <c r="N65" s="104"/>
      <c r="O65" s="104"/>
      <c r="P65" s="104">
        <f t="shared" si="24"/>
        <v>0</v>
      </c>
    </row>
    <row r="66" spans="1:16" ht="30" customHeight="1">
      <c r="A66" s="140">
        <v>124</v>
      </c>
      <c r="B66" s="141" t="s">
        <v>2233</v>
      </c>
      <c r="C66" s="142"/>
      <c r="D66" s="142"/>
      <c r="E66" s="142"/>
      <c r="F66" s="142"/>
      <c r="G66" s="142"/>
      <c r="H66" s="142"/>
      <c r="I66" s="142"/>
      <c r="J66" s="142"/>
      <c r="K66" s="142"/>
      <c r="L66" s="142"/>
      <c r="M66" s="142"/>
      <c r="N66" s="142"/>
      <c r="O66" s="142"/>
      <c r="P66" s="104">
        <f t="shared" si="24"/>
        <v>0</v>
      </c>
    </row>
    <row r="67" spans="1:16" ht="15.75" customHeight="1">
      <c r="A67" s="138">
        <v>1300</v>
      </c>
      <c r="B67" s="320" t="s">
        <v>2234</v>
      </c>
      <c r="C67" s="228"/>
      <c r="D67" s="139">
        <f t="shared" ref="D67:P67" si="25">SUM(D68:D129)</f>
        <v>93400</v>
      </c>
      <c r="E67" s="139">
        <f t="shared" si="25"/>
        <v>93400</v>
      </c>
      <c r="F67" s="139">
        <f t="shared" si="25"/>
        <v>93400</v>
      </c>
      <c r="G67" s="139">
        <f t="shared" si="25"/>
        <v>93400</v>
      </c>
      <c r="H67" s="139">
        <f t="shared" si="25"/>
        <v>93400</v>
      </c>
      <c r="I67" s="139">
        <f t="shared" si="25"/>
        <v>93400</v>
      </c>
      <c r="J67" s="139">
        <f t="shared" si="25"/>
        <v>93400</v>
      </c>
      <c r="K67" s="139">
        <f t="shared" si="25"/>
        <v>93400</v>
      </c>
      <c r="L67" s="139">
        <f t="shared" si="25"/>
        <v>93400</v>
      </c>
      <c r="M67" s="139">
        <f t="shared" si="25"/>
        <v>93400</v>
      </c>
      <c r="N67" s="139">
        <f t="shared" si="25"/>
        <v>93400</v>
      </c>
      <c r="O67" s="139">
        <f t="shared" si="25"/>
        <v>93400</v>
      </c>
      <c r="P67" s="139">
        <f t="shared" si="25"/>
        <v>1120800</v>
      </c>
    </row>
    <row r="68" spans="1:16" ht="15.75" customHeight="1">
      <c r="A68" s="317">
        <v>131</v>
      </c>
      <c r="B68" s="318" t="s">
        <v>2235</v>
      </c>
      <c r="C68" s="119">
        <v>11</v>
      </c>
      <c r="D68" s="104"/>
      <c r="E68" s="104"/>
      <c r="F68" s="104"/>
      <c r="G68" s="104"/>
      <c r="H68" s="104"/>
      <c r="I68" s="104"/>
      <c r="J68" s="104"/>
      <c r="K68" s="104"/>
      <c r="L68" s="104"/>
      <c r="M68" s="104"/>
      <c r="N68" s="104"/>
      <c r="O68" s="104"/>
      <c r="P68" s="104">
        <f t="shared" ref="P68:P129" si="26">SUM(D68:O68)</f>
        <v>0</v>
      </c>
    </row>
    <row r="69" spans="1:16" ht="15.75" customHeight="1">
      <c r="A69" s="241"/>
      <c r="B69" s="242"/>
      <c r="C69" s="119">
        <v>12</v>
      </c>
      <c r="D69" s="104"/>
      <c r="E69" s="104"/>
      <c r="F69" s="104"/>
      <c r="G69" s="104"/>
      <c r="H69" s="104"/>
      <c r="I69" s="104"/>
      <c r="J69" s="104"/>
      <c r="K69" s="104"/>
      <c r="L69" s="104"/>
      <c r="M69" s="104"/>
      <c r="N69" s="104"/>
      <c r="O69" s="104"/>
      <c r="P69" s="104">
        <f t="shared" si="26"/>
        <v>0</v>
      </c>
    </row>
    <row r="70" spans="1:16" ht="15.75" customHeight="1">
      <c r="A70" s="241"/>
      <c r="B70" s="242"/>
      <c r="C70" s="119">
        <v>13</v>
      </c>
      <c r="D70" s="104"/>
      <c r="E70" s="104"/>
      <c r="F70" s="104"/>
      <c r="G70" s="104"/>
      <c r="H70" s="104"/>
      <c r="I70" s="104"/>
      <c r="J70" s="104"/>
      <c r="K70" s="104"/>
      <c r="L70" s="104"/>
      <c r="M70" s="104"/>
      <c r="N70" s="104"/>
      <c r="O70" s="104"/>
      <c r="P70" s="104">
        <f t="shared" si="26"/>
        <v>0</v>
      </c>
    </row>
    <row r="71" spans="1:16" ht="15.75" customHeight="1">
      <c r="A71" s="241"/>
      <c r="B71" s="242"/>
      <c r="C71" s="119">
        <v>14</v>
      </c>
      <c r="D71" s="104"/>
      <c r="E71" s="104"/>
      <c r="F71" s="104"/>
      <c r="G71" s="104"/>
      <c r="H71" s="104"/>
      <c r="I71" s="104"/>
      <c r="J71" s="104"/>
      <c r="K71" s="104"/>
      <c r="L71" s="104"/>
      <c r="M71" s="104"/>
      <c r="N71" s="104"/>
      <c r="O71" s="104"/>
      <c r="P71" s="104">
        <f t="shared" si="26"/>
        <v>0</v>
      </c>
    </row>
    <row r="72" spans="1:16" ht="15.75" customHeight="1">
      <c r="A72" s="241"/>
      <c r="B72" s="242"/>
      <c r="C72" s="119">
        <v>15</v>
      </c>
      <c r="D72" s="104"/>
      <c r="E72" s="104"/>
      <c r="F72" s="104"/>
      <c r="G72" s="104"/>
      <c r="H72" s="104"/>
      <c r="I72" s="104"/>
      <c r="J72" s="104"/>
      <c r="K72" s="104"/>
      <c r="L72" s="104"/>
      <c r="M72" s="104"/>
      <c r="N72" s="104"/>
      <c r="O72" s="104"/>
      <c r="P72" s="104">
        <f t="shared" si="26"/>
        <v>0</v>
      </c>
    </row>
    <row r="73" spans="1:16" ht="15.75" customHeight="1">
      <c r="A73" s="241"/>
      <c r="B73" s="242"/>
      <c r="C73" s="119">
        <v>16</v>
      </c>
      <c r="D73" s="104"/>
      <c r="E73" s="104"/>
      <c r="F73" s="104"/>
      <c r="G73" s="104"/>
      <c r="H73" s="104"/>
      <c r="I73" s="104"/>
      <c r="J73" s="104"/>
      <c r="K73" s="104"/>
      <c r="L73" s="104"/>
      <c r="M73" s="104"/>
      <c r="N73" s="104"/>
      <c r="O73" s="104"/>
      <c r="P73" s="104">
        <f t="shared" si="26"/>
        <v>0</v>
      </c>
    </row>
    <row r="74" spans="1:16" ht="15.75" customHeight="1">
      <c r="A74" s="241"/>
      <c r="B74" s="242"/>
      <c r="C74" s="119">
        <v>17</v>
      </c>
      <c r="D74" s="104"/>
      <c r="E74" s="104"/>
      <c r="F74" s="104"/>
      <c r="G74" s="104"/>
      <c r="H74" s="104"/>
      <c r="I74" s="104"/>
      <c r="J74" s="104"/>
      <c r="K74" s="104"/>
      <c r="L74" s="104"/>
      <c r="M74" s="104"/>
      <c r="N74" s="104"/>
      <c r="O74" s="104"/>
      <c r="P74" s="104">
        <f t="shared" si="26"/>
        <v>0</v>
      </c>
    </row>
    <row r="75" spans="1:16" ht="15.75" customHeight="1">
      <c r="A75" s="241"/>
      <c r="B75" s="242"/>
      <c r="C75" s="119">
        <v>25</v>
      </c>
      <c r="D75" s="104"/>
      <c r="E75" s="104"/>
      <c r="F75" s="104"/>
      <c r="G75" s="104"/>
      <c r="H75" s="104"/>
      <c r="I75" s="104"/>
      <c r="J75" s="104"/>
      <c r="K75" s="104"/>
      <c r="L75" s="104"/>
      <c r="M75" s="104"/>
      <c r="N75" s="104"/>
      <c r="O75" s="104"/>
      <c r="P75" s="104">
        <f t="shared" si="26"/>
        <v>0</v>
      </c>
    </row>
    <row r="76" spans="1:16" ht="15.75" customHeight="1">
      <c r="A76" s="241"/>
      <c r="B76" s="242"/>
      <c r="C76" s="119">
        <v>26</v>
      </c>
      <c r="D76" s="104"/>
      <c r="E76" s="104"/>
      <c r="F76" s="104"/>
      <c r="G76" s="104"/>
      <c r="H76" s="104"/>
      <c r="I76" s="104"/>
      <c r="J76" s="104"/>
      <c r="K76" s="104"/>
      <c r="L76" s="104"/>
      <c r="M76" s="104"/>
      <c r="N76" s="104"/>
      <c r="O76" s="104"/>
      <c r="P76" s="104">
        <f t="shared" si="26"/>
        <v>0</v>
      </c>
    </row>
    <row r="77" spans="1:16" ht="15.75" customHeight="1">
      <c r="A77" s="237"/>
      <c r="B77" s="239"/>
      <c r="C77" s="119">
        <v>27</v>
      </c>
      <c r="D77" s="104"/>
      <c r="E77" s="104"/>
      <c r="F77" s="104"/>
      <c r="G77" s="104"/>
      <c r="H77" s="104"/>
      <c r="I77" s="104"/>
      <c r="J77" s="104"/>
      <c r="K77" s="104"/>
      <c r="L77" s="104"/>
      <c r="M77" s="104"/>
      <c r="N77" s="104"/>
      <c r="O77" s="104"/>
      <c r="P77" s="104">
        <f t="shared" si="26"/>
        <v>0</v>
      </c>
    </row>
    <row r="78" spans="1:16" ht="15.75" customHeight="1">
      <c r="A78" s="317">
        <v>132</v>
      </c>
      <c r="B78" s="318" t="s">
        <v>2236</v>
      </c>
      <c r="C78" s="119">
        <v>11</v>
      </c>
      <c r="D78" s="104"/>
      <c r="E78" s="104"/>
      <c r="F78" s="104"/>
      <c r="G78" s="104"/>
      <c r="H78" s="104"/>
      <c r="I78" s="104"/>
      <c r="J78" s="104"/>
      <c r="K78" s="104"/>
      <c r="L78" s="104"/>
      <c r="M78" s="104"/>
      <c r="N78" s="104"/>
      <c r="O78" s="104"/>
      <c r="P78" s="104">
        <f t="shared" si="26"/>
        <v>0</v>
      </c>
    </row>
    <row r="79" spans="1:16" ht="15.75" customHeight="1">
      <c r="A79" s="241"/>
      <c r="B79" s="242"/>
      <c r="C79" s="119">
        <v>12</v>
      </c>
      <c r="D79" s="104"/>
      <c r="E79" s="104"/>
      <c r="F79" s="104"/>
      <c r="G79" s="104"/>
      <c r="H79" s="104"/>
      <c r="I79" s="104"/>
      <c r="J79" s="104"/>
      <c r="K79" s="104"/>
      <c r="L79" s="104"/>
      <c r="M79" s="104"/>
      <c r="N79" s="104"/>
      <c r="O79" s="104"/>
      <c r="P79" s="104">
        <f t="shared" si="26"/>
        <v>0</v>
      </c>
    </row>
    <row r="80" spans="1:16" ht="15.75" customHeight="1">
      <c r="A80" s="241"/>
      <c r="B80" s="242"/>
      <c r="C80" s="119">
        <v>13</v>
      </c>
      <c r="D80" s="104"/>
      <c r="E80" s="104"/>
      <c r="F80" s="104"/>
      <c r="G80" s="104"/>
      <c r="H80" s="104"/>
      <c r="I80" s="104"/>
      <c r="J80" s="104"/>
      <c r="K80" s="104"/>
      <c r="L80" s="104"/>
      <c r="M80" s="104"/>
      <c r="N80" s="104"/>
      <c r="O80" s="104"/>
      <c r="P80" s="104">
        <f t="shared" si="26"/>
        <v>0</v>
      </c>
    </row>
    <row r="81" spans="1:16" ht="15.75" customHeight="1">
      <c r="A81" s="241"/>
      <c r="B81" s="242"/>
      <c r="C81" s="119">
        <v>14</v>
      </c>
      <c r="D81" s="104">
        <v>85400</v>
      </c>
      <c r="E81" s="104">
        <v>85400</v>
      </c>
      <c r="F81" s="104">
        <v>85400</v>
      </c>
      <c r="G81" s="104">
        <v>85400</v>
      </c>
      <c r="H81" s="104">
        <v>85400</v>
      </c>
      <c r="I81" s="104">
        <v>85400</v>
      </c>
      <c r="J81" s="104">
        <v>85400</v>
      </c>
      <c r="K81" s="104">
        <v>85400</v>
      </c>
      <c r="L81" s="104">
        <v>85400</v>
      </c>
      <c r="M81" s="104">
        <v>85400</v>
      </c>
      <c r="N81" s="104">
        <v>85400</v>
      </c>
      <c r="O81" s="104">
        <v>85400</v>
      </c>
      <c r="P81" s="104">
        <f t="shared" si="26"/>
        <v>1024800</v>
      </c>
    </row>
    <row r="82" spans="1:16" ht="15.75" customHeight="1">
      <c r="A82" s="241"/>
      <c r="B82" s="242"/>
      <c r="C82" s="119">
        <v>15</v>
      </c>
      <c r="D82" s="104"/>
      <c r="E82" s="104"/>
      <c r="F82" s="104"/>
      <c r="G82" s="104"/>
      <c r="H82" s="104"/>
      <c r="I82" s="104"/>
      <c r="J82" s="104"/>
      <c r="K82" s="104"/>
      <c r="L82" s="104"/>
      <c r="M82" s="104"/>
      <c r="N82" s="104"/>
      <c r="O82" s="104"/>
      <c r="P82" s="104">
        <f t="shared" si="26"/>
        <v>0</v>
      </c>
    </row>
    <row r="83" spans="1:16" ht="15.75" customHeight="1">
      <c r="A83" s="241"/>
      <c r="B83" s="242"/>
      <c r="C83" s="119">
        <v>16</v>
      </c>
      <c r="D83" s="104"/>
      <c r="E83" s="104"/>
      <c r="F83" s="104"/>
      <c r="G83" s="104"/>
      <c r="H83" s="104"/>
      <c r="I83" s="104"/>
      <c r="J83" s="104"/>
      <c r="K83" s="104"/>
      <c r="L83" s="104"/>
      <c r="M83" s="104"/>
      <c r="N83" s="104"/>
      <c r="O83" s="104"/>
      <c r="P83" s="104">
        <f t="shared" si="26"/>
        <v>0</v>
      </c>
    </row>
    <row r="84" spans="1:16" ht="15.75" customHeight="1">
      <c r="A84" s="241"/>
      <c r="B84" s="242"/>
      <c r="C84" s="119">
        <v>17</v>
      </c>
      <c r="D84" s="104"/>
      <c r="E84" s="104"/>
      <c r="F84" s="104"/>
      <c r="G84" s="104"/>
      <c r="H84" s="104"/>
      <c r="I84" s="104"/>
      <c r="J84" s="104"/>
      <c r="K84" s="104"/>
      <c r="L84" s="104"/>
      <c r="M84" s="104"/>
      <c r="N84" s="104"/>
      <c r="O84" s="104"/>
      <c r="P84" s="104">
        <f t="shared" si="26"/>
        <v>0</v>
      </c>
    </row>
    <row r="85" spans="1:16" ht="15.75" customHeight="1">
      <c r="A85" s="241"/>
      <c r="B85" s="242"/>
      <c r="C85" s="119">
        <v>25</v>
      </c>
      <c r="D85" s="104"/>
      <c r="E85" s="104"/>
      <c r="F85" s="104"/>
      <c r="G85" s="104"/>
      <c r="H85" s="104"/>
      <c r="I85" s="104"/>
      <c r="J85" s="104"/>
      <c r="K85" s="104"/>
      <c r="L85" s="104"/>
      <c r="M85" s="104"/>
      <c r="N85" s="104"/>
      <c r="O85" s="104"/>
      <c r="P85" s="104">
        <f t="shared" si="26"/>
        <v>0</v>
      </c>
    </row>
    <row r="86" spans="1:16" ht="15.75" customHeight="1">
      <c r="A86" s="241"/>
      <c r="B86" s="242"/>
      <c r="C86" s="119">
        <v>26</v>
      </c>
      <c r="D86" s="104"/>
      <c r="E86" s="104"/>
      <c r="F86" s="104"/>
      <c r="G86" s="104"/>
      <c r="H86" s="104"/>
      <c r="I86" s="104"/>
      <c r="J86" s="104"/>
      <c r="K86" s="104"/>
      <c r="L86" s="104"/>
      <c r="M86" s="104"/>
      <c r="N86" s="104"/>
      <c r="O86" s="104"/>
      <c r="P86" s="104">
        <f t="shared" si="26"/>
        <v>0</v>
      </c>
    </row>
    <row r="87" spans="1:16" ht="15.75" customHeight="1">
      <c r="A87" s="237"/>
      <c r="B87" s="239"/>
      <c r="C87" s="119">
        <v>27</v>
      </c>
      <c r="D87" s="104"/>
      <c r="E87" s="104"/>
      <c r="F87" s="104"/>
      <c r="G87" s="104"/>
      <c r="H87" s="104"/>
      <c r="I87" s="104"/>
      <c r="J87" s="104"/>
      <c r="K87" s="104"/>
      <c r="L87" s="104"/>
      <c r="M87" s="104"/>
      <c r="N87" s="104"/>
      <c r="O87" s="104"/>
      <c r="P87" s="104">
        <f t="shared" si="26"/>
        <v>0</v>
      </c>
    </row>
    <row r="88" spans="1:16" ht="15.75" customHeight="1">
      <c r="A88" s="317">
        <v>133</v>
      </c>
      <c r="B88" s="318" t="s">
        <v>2237</v>
      </c>
      <c r="C88" s="119">
        <v>11</v>
      </c>
      <c r="D88" s="104"/>
      <c r="E88" s="104"/>
      <c r="F88" s="104"/>
      <c r="G88" s="104"/>
      <c r="H88" s="104"/>
      <c r="I88" s="104"/>
      <c r="J88" s="104"/>
      <c r="K88" s="104"/>
      <c r="L88" s="104"/>
      <c r="M88" s="104"/>
      <c r="N88" s="104"/>
      <c r="O88" s="104"/>
      <c r="P88" s="104">
        <f t="shared" si="26"/>
        <v>0</v>
      </c>
    </row>
    <row r="89" spans="1:16" ht="15.75" customHeight="1">
      <c r="A89" s="241"/>
      <c r="B89" s="242"/>
      <c r="C89" s="119">
        <v>12</v>
      </c>
      <c r="D89" s="104"/>
      <c r="E89" s="104"/>
      <c r="F89" s="104"/>
      <c r="G89" s="104"/>
      <c r="H89" s="104"/>
      <c r="I89" s="104"/>
      <c r="J89" s="104"/>
      <c r="K89" s="104"/>
      <c r="L89" s="104"/>
      <c r="M89" s="104"/>
      <c r="N89" s="104"/>
      <c r="O89" s="104"/>
      <c r="P89" s="104">
        <f t="shared" si="26"/>
        <v>0</v>
      </c>
    </row>
    <row r="90" spans="1:16" ht="15.75" customHeight="1">
      <c r="A90" s="241"/>
      <c r="B90" s="242"/>
      <c r="C90" s="119">
        <v>13</v>
      </c>
      <c r="D90" s="104"/>
      <c r="E90" s="104"/>
      <c r="F90" s="104"/>
      <c r="G90" s="104"/>
      <c r="H90" s="104"/>
      <c r="I90" s="104"/>
      <c r="J90" s="104"/>
      <c r="K90" s="104"/>
      <c r="L90" s="104"/>
      <c r="M90" s="104"/>
      <c r="N90" s="104"/>
      <c r="O90" s="104"/>
      <c r="P90" s="104">
        <f t="shared" si="26"/>
        <v>0</v>
      </c>
    </row>
    <row r="91" spans="1:16" ht="15.75" customHeight="1">
      <c r="A91" s="241"/>
      <c r="B91" s="242"/>
      <c r="C91" s="119">
        <v>14</v>
      </c>
      <c r="D91" s="104">
        <v>8000</v>
      </c>
      <c r="E91" s="104">
        <v>8000</v>
      </c>
      <c r="F91" s="104">
        <v>8000</v>
      </c>
      <c r="G91" s="104">
        <v>8000</v>
      </c>
      <c r="H91" s="104">
        <v>8000</v>
      </c>
      <c r="I91" s="104">
        <v>8000</v>
      </c>
      <c r="J91" s="104">
        <v>8000</v>
      </c>
      <c r="K91" s="104">
        <v>8000</v>
      </c>
      <c r="L91" s="104">
        <v>8000</v>
      </c>
      <c r="M91" s="104">
        <v>8000</v>
      </c>
      <c r="N91" s="104">
        <v>8000</v>
      </c>
      <c r="O91" s="104">
        <v>8000</v>
      </c>
      <c r="P91" s="104">
        <f t="shared" si="26"/>
        <v>96000</v>
      </c>
    </row>
    <row r="92" spans="1:16" ht="15.75" customHeight="1">
      <c r="A92" s="241"/>
      <c r="B92" s="242"/>
      <c r="C92" s="119">
        <v>15</v>
      </c>
      <c r="D92" s="104"/>
      <c r="E92" s="104"/>
      <c r="F92" s="104"/>
      <c r="G92" s="104"/>
      <c r="H92" s="104"/>
      <c r="I92" s="104"/>
      <c r="J92" s="104"/>
      <c r="K92" s="104"/>
      <c r="L92" s="104"/>
      <c r="M92" s="104"/>
      <c r="N92" s="104"/>
      <c r="O92" s="104"/>
      <c r="P92" s="104">
        <f t="shared" si="26"/>
        <v>0</v>
      </c>
    </row>
    <row r="93" spans="1:16" ht="15.75" customHeight="1">
      <c r="A93" s="241"/>
      <c r="B93" s="242"/>
      <c r="C93" s="119">
        <v>16</v>
      </c>
      <c r="D93" s="104"/>
      <c r="E93" s="104"/>
      <c r="F93" s="104"/>
      <c r="G93" s="104"/>
      <c r="H93" s="104"/>
      <c r="I93" s="104"/>
      <c r="J93" s="104"/>
      <c r="K93" s="104"/>
      <c r="L93" s="104"/>
      <c r="M93" s="104"/>
      <c r="N93" s="104"/>
      <c r="O93" s="104"/>
      <c r="P93" s="104">
        <f t="shared" si="26"/>
        <v>0</v>
      </c>
    </row>
    <row r="94" spans="1:16" ht="15.75" customHeight="1">
      <c r="A94" s="241"/>
      <c r="B94" s="242"/>
      <c r="C94" s="119">
        <v>17</v>
      </c>
      <c r="D94" s="104"/>
      <c r="E94" s="104"/>
      <c r="F94" s="104"/>
      <c r="G94" s="104"/>
      <c r="H94" s="104"/>
      <c r="I94" s="104"/>
      <c r="J94" s="104"/>
      <c r="K94" s="104"/>
      <c r="L94" s="104"/>
      <c r="M94" s="104"/>
      <c r="N94" s="104"/>
      <c r="O94" s="104"/>
      <c r="P94" s="104">
        <f t="shared" si="26"/>
        <v>0</v>
      </c>
    </row>
    <row r="95" spans="1:16" ht="15.75" customHeight="1">
      <c r="A95" s="241"/>
      <c r="B95" s="242"/>
      <c r="C95" s="119">
        <v>25</v>
      </c>
      <c r="D95" s="104"/>
      <c r="E95" s="104"/>
      <c r="F95" s="104"/>
      <c r="G95" s="104"/>
      <c r="H95" s="104"/>
      <c r="I95" s="104"/>
      <c r="J95" s="104"/>
      <c r="K95" s="104"/>
      <c r="L95" s="104"/>
      <c r="M95" s="104"/>
      <c r="N95" s="104"/>
      <c r="O95" s="104"/>
      <c r="P95" s="104">
        <f t="shared" si="26"/>
        <v>0</v>
      </c>
    </row>
    <row r="96" spans="1:16" ht="15.75" customHeight="1">
      <c r="A96" s="241"/>
      <c r="B96" s="242"/>
      <c r="C96" s="119">
        <v>26</v>
      </c>
      <c r="D96" s="104"/>
      <c r="E96" s="104"/>
      <c r="F96" s="104"/>
      <c r="G96" s="104"/>
      <c r="H96" s="104"/>
      <c r="I96" s="104"/>
      <c r="J96" s="104"/>
      <c r="K96" s="104"/>
      <c r="L96" s="104"/>
      <c r="M96" s="104"/>
      <c r="N96" s="104"/>
      <c r="O96" s="104"/>
      <c r="P96" s="104">
        <f t="shared" si="26"/>
        <v>0</v>
      </c>
    </row>
    <row r="97" spans="1:16" ht="15.75" customHeight="1">
      <c r="A97" s="237"/>
      <c r="B97" s="239"/>
      <c r="C97" s="119">
        <v>27</v>
      </c>
      <c r="D97" s="104"/>
      <c r="E97" s="104"/>
      <c r="F97" s="104"/>
      <c r="G97" s="104"/>
      <c r="H97" s="104"/>
      <c r="I97" s="104"/>
      <c r="J97" s="104"/>
      <c r="K97" s="104"/>
      <c r="L97" s="104"/>
      <c r="M97" s="104"/>
      <c r="N97" s="104"/>
      <c r="O97" s="104"/>
      <c r="P97" s="104">
        <f t="shared" si="26"/>
        <v>0</v>
      </c>
    </row>
    <row r="98" spans="1:16" ht="15.75" customHeight="1">
      <c r="A98" s="317">
        <v>134</v>
      </c>
      <c r="B98" s="318" t="s">
        <v>2238</v>
      </c>
      <c r="C98" s="119">
        <v>11</v>
      </c>
      <c r="D98" s="104"/>
      <c r="E98" s="104"/>
      <c r="F98" s="104"/>
      <c r="G98" s="104"/>
      <c r="H98" s="104"/>
      <c r="I98" s="104"/>
      <c r="J98" s="104"/>
      <c r="K98" s="104"/>
      <c r="L98" s="104"/>
      <c r="M98" s="104"/>
      <c r="N98" s="104"/>
      <c r="O98" s="104"/>
      <c r="P98" s="104">
        <f t="shared" si="26"/>
        <v>0</v>
      </c>
    </row>
    <row r="99" spans="1:16" ht="15.75" customHeight="1">
      <c r="A99" s="241"/>
      <c r="B99" s="242"/>
      <c r="C99" s="119">
        <v>12</v>
      </c>
      <c r="D99" s="104"/>
      <c r="E99" s="104"/>
      <c r="F99" s="104"/>
      <c r="G99" s="104"/>
      <c r="H99" s="104"/>
      <c r="I99" s="104"/>
      <c r="J99" s="104"/>
      <c r="K99" s="104"/>
      <c r="L99" s="104"/>
      <c r="M99" s="104"/>
      <c r="N99" s="104"/>
      <c r="O99" s="104"/>
      <c r="P99" s="104">
        <f t="shared" si="26"/>
        <v>0</v>
      </c>
    </row>
    <row r="100" spans="1:16" ht="15.75" customHeight="1">
      <c r="A100" s="241"/>
      <c r="B100" s="242"/>
      <c r="C100" s="119">
        <v>13</v>
      </c>
      <c r="D100" s="104"/>
      <c r="E100" s="104"/>
      <c r="F100" s="104"/>
      <c r="G100" s="104"/>
      <c r="H100" s="104"/>
      <c r="I100" s="104"/>
      <c r="J100" s="104"/>
      <c r="K100" s="104"/>
      <c r="L100" s="104"/>
      <c r="M100" s="104"/>
      <c r="N100" s="104"/>
      <c r="O100" s="104"/>
      <c r="P100" s="104">
        <f t="shared" si="26"/>
        <v>0</v>
      </c>
    </row>
    <row r="101" spans="1:16" ht="15.75" customHeight="1">
      <c r="A101" s="241"/>
      <c r="B101" s="242"/>
      <c r="C101" s="119">
        <v>14</v>
      </c>
      <c r="D101" s="104"/>
      <c r="E101" s="104"/>
      <c r="F101" s="104"/>
      <c r="G101" s="104"/>
      <c r="H101" s="104"/>
      <c r="I101" s="104"/>
      <c r="J101" s="104"/>
      <c r="K101" s="104"/>
      <c r="L101" s="104"/>
      <c r="M101" s="104"/>
      <c r="N101" s="104"/>
      <c r="O101" s="104"/>
      <c r="P101" s="104">
        <f t="shared" si="26"/>
        <v>0</v>
      </c>
    </row>
    <row r="102" spans="1:16" ht="15.75" customHeight="1">
      <c r="A102" s="241"/>
      <c r="B102" s="242"/>
      <c r="C102" s="119">
        <v>15</v>
      </c>
      <c r="D102" s="104"/>
      <c r="E102" s="104"/>
      <c r="F102" s="104"/>
      <c r="G102" s="104"/>
      <c r="H102" s="104"/>
      <c r="I102" s="104"/>
      <c r="J102" s="104"/>
      <c r="K102" s="104"/>
      <c r="L102" s="104"/>
      <c r="M102" s="104"/>
      <c r="N102" s="104"/>
      <c r="O102" s="104"/>
      <c r="P102" s="104">
        <f t="shared" si="26"/>
        <v>0</v>
      </c>
    </row>
    <row r="103" spans="1:16" ht="15.75" customHeight="1">
      <c r="A103" s="241"/>
      <c r="B103" s="242"/>
      <c r="C103" s="119">
        <v>16</v>
      </c>
      <c r="D103" s="104"/>
      <c r="E103" s="104"/>
      <c r="F103" s="104"/>
      <c r="G103" s="104"/>
      <c r="H103" s="104"/>
      <c r="I103" s="104"/>
      <c r="J103" s="104"/>
      <c r="K103" s="104"/>
      <c r="L103" s="104"/>
      <c r="M103" s="104"/>
      <c r="N103" s="104"/>
      <c r="O103" s="104"/>
      <c r="P103" s="104">
        <f t="shared" si="26"/>
        <v>0</v>
      </c>
    </row>
    <row r="104" spans="1:16" ht="15.75" customHeight="1">
      <c r="A104" s="241"/>
      <c r="B104" s="242"/>
      <c r="C104" s="119">
        <v>17</v>
      </c>
      <c r="D104" s="104"/>
      <c r="E104" s="104"/>
      <c r="F104" s="104"/>
      <c r="G104" s="104"/>
      <c r="H104" s="104"/>
      <c r="I104" s="104"/>
      <c r="J104" s="104"/>
      <c r="K104" s="104"/>
      <c r="L104" s="104"/>
      <c r="M104" s="104"/>
      <c r="N104" s="104"/>
      <c r="O104" s="104"/>
      <c r="P104" s="104">
        <f t="shared" si="26"/>
        <v>0</v>
      </c>
    </row>
    <row r="105" spans="1:16" ht="15.75" customHeight="1">
      <c r="A105" s="241"/>
      <c r="B105" s="242"/>
      <c r="C105" s="119">
        <v>25</v>
      </c>
      <c r="D105" s="104"/>
      <c r="E105" s="104"/>
      <c r="F105" s="104"/>
      <c r="G105" s="104"/>
      <c r="H105" s="104"/>
      <c r="I105" s="104"/>
      <c r="J105" s="104"/>
      <c r="K105" s="104"/>
      <c r="L105" s="104"/>
      <c r="M105" s="104"/>
      <c r="N105" s="104"/>
      <c r="O105" s="104"/>
      <c r="P105" s="104">
        <f t="shared" si="26"/>
        <v>0</v>
      </c>
    </row>
    <row r="106" spans="1:16" ht="15.75" customHeight="1">
      <c r="A106" s="241"/>
      <c r="B106" s="242"/>
      <c r="C106" s="119">
        <v>26</v>
      </c>
      <c r="D106" s="104"/>
      <c r="E106" s="104"/>
      <c r="F106" s="104"/>
      <c r="G106" s="104"/>
      <c r="H106" s="104"/>
      <c r="I106" s="104"/>
      <c r="J106" s="104"/>
      <c r="K106" s="104"/>
      <c r="L106" s="104"/>
      <c r="M106" s="104"/>
      <c r="N106" s="104"/>
      <c r="O106" s="104"/>
      <c r="P106" s="104">
        <f t="shared" si="26"/>
        <v>0</v>
      </c>
    </row>
    <row r="107" spans="1:16" ht="15.75" customHeight="1">
      <c r="A107" s="237"/>
      <c r="B107" s="239"/>
      <c r="C107" s="119">
        <v>27</v>
      </c>
      <c r="D107" s="104"/>
      <c r="E107" s="104"/>
      <c r="F107" s="104"/>
      <c r="G107" s="104"/>
      <c r="H107" s="104"/>
      <c r="I107" s="104"/>
      <c r="J107" s="104"/>
      <c r="K107" s="104"/>
      <c r="L107" s="104"/>
      <c r="M107" s="104"/>
      <c r="N107" s="104"/>
      <c r="O107" s="104"/>
      <c r="P107" s="104">
        <f t="shared" si="26"/>
        <v>0</v>
      </c>
    </row>
    <row r="108" spans="1:16" ht="15.75" customHeight="1">
      <c r="A108" s="140">
        <v>135</v>
      </c>
      <c r="B108" s="141" t="s">
        <v>2239</v>
      </c>
      <c r="C108" s="142"/>
      <c r="D108" s="142"/>
      <c r="E108" s="142"/>
      <c r="F108" s="142"/>
      <c r="G108" s="142"/>
      <c r="H108" s="142"/>
      <c r="I108" s="142"/>
      <c r="J108" s="142"/>
      <c r="K108" s="142"/>
      <c r="L108" s="142"/>
      <c r="M108" s="142"/>
      <c r="N108" s="142"/>
      <c r="O108" s="142"/>
      <c r="P108" s="104">
        <f t="shared" si="26"/>
        <v>0</v>
      </c>
    </row>
    <row r="109" spans="1:16" ht="30" customHeight="1">
      <c r="A109" s="140">
        <v>136</v>
      </c>
      <c r="B109" s="141" t="s">
        <v>2240</v>
      </c>
      <c r="C109" s="142"/>
      <c r="D109" s="142"/>
      <c r="E109" s="142"/>
      <c r="F109" s="142"/>
      <c r="G109" s="142"/>
      <c r="H109" s="142"/>
      <c r="I109" s="142"/>
      <c r="J109" s="142"/>
      <c r="K109" s="142"/>
      <c r="L109" s="142"/>
      <c r="M109" s="142"/>
      <c r="N109" s="142"/>
      <c r="O109" s="142"/>
      <c r="P109" s="104">
        <f t="shared" si="26"/>
        <v>0</v>
      </c>
    </row>
    <row r="110" spans="1:16" ht="15.75" customHeight="1">
      <c r="A110" s="317">
        <v>137</v>
      </c>
      <c r="B110" s="318" t="s">
        <v>2241</v>
      </c>
      <c r="C110" s="119">
        <v>11</v>
      </c>
      <c r="D110" s="104"/>
      <c r="E110" s="104"/>
      <c r="F110" s="104"/>
      <c r="G110" s="104"/>
      <c r="H110" s="104"/>
      <c r="I110" s="104"/>
      <c r="J110" s="104"/>
      <c r="K110" s="104"/>
      <c r="L110" s="104"/>
      <c r="M110" s="104"/>
      <c r="N110" s="104"/>
      <c r="O110" s="104"/>
      <c r="P110" s="104">
        <f t="shared" si="26"/>
        <v>0</v>
      </c>
    </row>
    <row r="111" spans="1:16" ht="15.75" customHeight="1">
      <c r="A111" s="241"/>
      <c r="B111" s="242"/>
      <c r="C111" s="119">
        <v>12</v>
      </c>
      <c r="D111" s="104"/>
      <c r="E111" s="104"/>
      <c r="F111" s="104"/>
      <c r="G111" s="104"/>
      <c r="H111" s="104"/>
      <c r="I111" s="104"/>
      <c r="J111" s="104"/>
      <c r="K111" s="104"/>
      <c r="L111" s="104"/>
      <c r="M111" s="104"/>
      <c r="N111" s="104"/>
      <c r="O111" s="104"/>
      <c r="P111" s="104">
        <f t="shared" si="26"/>
        <v>0</v>
      </c>
    </row>
    <row r="112" spans="1:16" ht="15.75" customHeight="1">
      <c r="A112" s="241"/>
      <c r="B112" s="242"/>
      <c r="C112" s="119">
        <v>13</v>
      </c>
      <c r="D112" s="104"/>
      <c r="E112" s="104"/>
      <c r="F112" s="104"/>
      <c r="G112" s="104"/>
      <c r="H112" s="104"/>
      <c r="I112" s="104"/>
      <c r="J112" s="104"/>
      <c r="K112" s="104"/>
      <c r="L112" s="104"/>
      <c r="M112" s="104"/>
      <c r="N112" s="104"/>
      <c r="O112" s="104"/>
      <c r="P112" s="104">
        <f t="shared" si="26"/>
        <v>0</v>
      </c>
    </row>
    <row r="113" spans="1:16" ht="15.75" customHeight="1">
      <c r="A113" s="241"/>
      <c r="B113" s="242"/>
      <c r="C113" s="119">
        <v>14</v>
      </c>
      <c r="D113" s="104"/>
      <c r="E113" s="104"/>
      <c r="F113" s="104"/>
      <c r="G113" s="104"/>
      <c r="H113" s="104"/>
      <c r="I113" s="104"/>
      <c r="J113" s="104"/>
      <c r="K113" s="104"/>
      <c r="L113" s="104"/>
      <c r="M113" s="104"/>
      <c r="N113" s="104"/>
      <c r="O113" s="104"/>
      <c r="P113" s="104">
        <f t="shared" si="26"/>
        <v>0</v>
      </c>
    </row>
    <row r="114" spans="1:16" ht="15.75" customHeight="1">
      <c r="A114" s="241"/>
      <c r="B114" s="242"/>
      <c r="C114" s="119">
        <v>15</v>
      </c>
      <c r="D114" s="104"/>
      <c r="E114" s="104"/>
      <c r="F114" s="104"/>
      <c r="G114" s="104"/>
      <c r="H114" s="104"/>
      <c r="I114" s="104"/>
      <c r="J114" s="104"/>
      <c r="K114" s="104"/>
      <c r="L114" s="104"/>
      <c r="M114" s="104"/>
      <c r="N114" s="104"/>
      <c r="O114" s="104"/>
      <c r="P114" s="104">
        <f t="shared" si="26"/>
        <v>0</v>
      </c>
    </row>
    <row r="115" spans="1:16" ht="15.75" customHeight="1">
      <c r="A115" s="241"/>
      <c r="B115" s="242"/>
      <c r="C115" s="119">
        <v>16</v>
      </c>
      <c r="D115" s="104"/>
      <c r="E115" s="104"/>
      <c r="F115" s="104"/>
      <c r="G115" s="104"/>
      <c r="H115" s="104"/>
      <c r="I115" s="104"/>
      <c r="J115" s="104"/>
      <c r="K115" s="104"/>
      <c r="L115" s="104"/>
      <c r="M115" s="104"/>
      <c r="N115" s="104"/>
      <c r="O115" s="104"/>
      <c r="P115" s="104">
        <f t="shared" si="26"/>
        <v>0</v>
      </c>
    </row>
    <row r="116" spans="1:16" ht="15.75" customHeight="1">
      <c r="A116" s="241"/>
      <c r="B116" s="242"/>
      <c r="C116" s="119">
        <v>17</v>
      </c>
      <c r="D116" s="104"/>
      <c r="E116" s="104"/>
      <c r="F116" s="104"/>
      <c r="G116" s="104"/>
      <c r="H116" s="104"/>
      <c r="I116" s="104"/>
      <c r="J116" s="104"/>
      <c r="K116" s="104"/>
      <c r="L116" s="104"/>
      <c r="M116" s="104"/>
      <c r="N116" s="104"/>
      <c r="O116" s="104"/>
      <c r="P116" s="104">
        <f t="shared" si="26"/>
        <v>0</v>
      </c>
    </row>
    <row r="117" spans="1:16" ht="15.75" customHeight="1">
      <c r="A117" s="241"/>
      <c r="B117" s="242"/>
      <c r="C117" s="119">
        <v>25</v>
      </c>
      <c r="D117" s="104"/>
      <c r="E117" s="104"/>
      <c r="F117" s="104"/>
      <c r="G117" s="104"/>
      <c r="H117" s="104"/>
      <c r="I117" s="104"/>
      <c r="J117" s="104"/>
      <c r="K117" s="104"/>
      <c r="L117" s="104"/>
      <c r="M117" s="104"/>
      <c r="N117" s="104"/>
      <c r="O117" s="104"/>
      <c r="P117" s="104">
        <f t="shared" si="26"/>
        <v>0</v>
      </c>
    </row>
    <row r="118" spans="1:16" ht="15.75" customHeight="1">
      <c r="A118" s="241"/>
      <c r="B118" s="242"/>
      <c r="C118" s="119">
        <v>26</v>
      </c>
      <c r="D118" s="104"/>
      <c r="E118" s="104"/>
      <c r="F118" s="104"/>
      <c r="G118" s="104"/>
      <c r="H118" s="104"/>
      <c r="I118" s="104"/>
      <c r="J118" s="104"/>
      <c r="K118" s="104"/>
      <c r="L118" s="104"/>
      <c r="M118" s="104"/>
      <c r="N118" s="104"/>
      <c r="O118" s="104"/>
      <c r="P118" s="104">
        <f t="shared" si="26"/>
        <v>0</v>
      </c>
    </row>
    <row r="119" spans="1:16" ht="15.75" customHeight="1">
      <c r="A119" s="237"/>
      <c r="B119" s="239"/>
      <c r="C119" s="119">
        <v>27</v>
      </c>
      <c r="D119" s="104"/>
      <c r="E119" s="104"/>
      <c r="F119" s="104"/>
      <c r="G119" s="104"/>
      <c r="H119" s="104"/>
      <c r="I119" s="104"/>
      <c r="J119" s="104"/>
      <c r="K119" s="104"/>
      <c r="L119" s="104"/>
      <c r="M119" s="104"/>
      <c r="N119" s="104"/>
      <c r="O119" s="104"/>
      <c r="P119" s="104">
        <f t="shared" si="26"/>
        <v>0</v>
      </c>
    </row>
    <row r="120" spans="1:16" ht="15.75" customHeight="1">
      <c r="A120" s="317">
        <v>138</v>
      </c>
      <c r="B120" s="318" t="s">
        <v>2242</v>
      </c>
      <c r="C120" s="119">
        <v>11</v>
      </c>
      <c r="D120" s="104"/>
      <c r="E120" s="104"/>
      <c r="F120" s="104"/>
      <c r="G120" s="104"/>
      <c r="H120" s="104"/>
      <c r="I120" s="104"/>
      <c r="J120" s="104"/>
      <c r="K120" s="104"/>
      <c r="L120" s="104"/>
      <c r="M120" s="104"/>
      <c r="N120" s="104"/>
      <c r="O120" s="104"/>
      <c r="P120" s="104">
        <f t="shared" si="26"/>
        <v>0</v>
      </c>
    </row>
    <row r="121" spans="1:16" ht="15.75" customHeight="1">
      <c r="A121" s="241"/>
      <c r="B121" s="242"/>
      <c r="C121" s="119">
        <v>12</v>
      </c>
      <c r="D121" s="104"/>
      <c r="E121" s="104"/>
      <c r="F121" s="104"/>
      <c r="G121" s="104"/>
      <c r="H121" s="104"/>
      <c r="I121" s="104"/>
      <c r="J121" s="104"/>
      <c r="K121" s="104"/>
      <c r="L121" s="104"/>
      <c r="M121" s="104"/>
      <c r="N121" s="104"/>
      <c r="O121" s="104"/>
      <c r="P121" s="104">
        <f t="shared" si="26"/>
        <v>0</v>
      </c>
    </row>
    <row r="122" spans="1:16" ht="15.75" customHeight="1">
      <c r="A122" s="241"/>
      <c r="B122" s="242"/>
      <c r="C122" s="119">
        <v>13</v>
      </c>
      <c r="D122" s="104"/>
      <c r="E122" s="104"/>
      <c r="F122" s="104"/>
      <c r="G122" s="104"/>
      <c r="H122" s="104"/>
      <c r="I122" s="104"/>
      <c r="J122" s="104"/>
      <c r="K122" s="104"/>
      <c r="L122" s="104"/>
      <c r="M122" s="104"/>
      <c r="N122" s="104"/>
      <c r="O122" s="104"/>
      <c r="P122" s="104">
        <f t="shared" si="26"/>
        <v>0</v>
      </c>
    </row>
    <row r="123" spans="1:16" ht="15.75" customHeight="1">
      <c r="A123" s="241"/>
      <c r="B123" s="242"/>
      <c r="C123" s="119">
        <v>14</v>
      </c>
      <c r="D123" s="104"/>
      <c r="E123" s="104"/>
      <c r="F123" s="104"/>
      <c r="G123" s="104"/>
      <c r="H123" s="104"/>
      <c r="I123" s="104"/>
      <c r="J123" s="104"/>
      <c r="K123" s="104"/>
      <c r="L123" s="104"/>
      <c r="M123" s="104"/>
      <c r="N123" s="104"/>
      <c r="O123" s="104"/>
      <c r="P123" s="104">
        <f t="shared" si="26"/>
        <v>0</v>
      </c>
    </row>
    <row r="124" spans="1:16" ht="15.75" customHeight="1">
      <c r="A124" s="241"/>
      <c r="B124" s="242"/>
      <c r="C124" s="119">
        <v>15</v>
      </c>
      <c r="D124" s="104"/>
      <c r="E124" s="104"/>
      <c r="F124" s="104"/>
      <c r="G124" s="104"/>
      <c r="H124" s="104"/>
      <c r="I124" s="104"/>
      <c r="J124" s="104"/>
      <c r="K124" s="104"/>
      <c r="L124" s="104"/>
      <c r="M124" s="104"/>
      <c r="N124" s="104"/>
      <c r="O124" s="104"/>
      <c r="P124" s="104">
        <f t="shared" si="26"/>
        <v>0</v>
      </c>
    </row>
    <row r="125" spans="1:16" ht="15.75" customHeight="1">
      <c r="A125" s="241"/>
      <c r="B125" s="242"/>
      <c r="C125" s="119">
        <v>16</v>
      </c>
      <c r="D125" s="104"/>
      <c r="E125" s="104"/>
      <c r="F125" s="104"/>
      <c r="G125" s="104"/>
      <c r="H125" s="104"/>
      <c r="I125" s="104"/>
      <c r="J125" s="104"/>
      <c r="K125" s="104"/>
      <c r="L125" s="104"/>
      <c r="M125" s="104"/>
      <c r="N125" s="104"/>
      <c r="O125" s="104"/>
      <c r="P125" s="104">
        <f t="shared" si="26"/>
        <v>0</v>
      </c>
    </row>
    <row r="126" spans="1:16" ht="15.75" customHeight="1">
      <c r="A126" s="241"/>
      <c r="B126" s="242"/>
      <c r="C126" s="119">
        <v>17</v>
      </c>
      <c r="D126" s="104"/>
      <c r="E126" s="104"/>
      <c r="F126" s="104"/>
      <c r="G126" s="104"/>
      <c r="H126" s="104"/>
      <c r="I126" s="104"/>
      <c r="J126" s="104"/>
      <c r="K126" s="104"/>
      <c r="L126" s="104"/>
      <c r="M126" s="104"/>
      <c r="N126" s="104"/>
      <c r="O126" s="104"/>
      <c r="P126" s="104">
        <f t="shared" si="26"/>
        <v>0</v>
      </c>
    </row>
    <row r="127" spans="1:16" ht="15.75" customHeight="1">
      <c r="A127" s="241"/>
      <c r="B127" s="242"/>
      <c r="C127" s="119">
        <v>25</v>
      </c>
      <c r="D127" s="143"/>
      <c r="E127" s="143"/>
      <c r="F127" s="143"/>
      <c r="G127" s="143"/>
      <c r="H127" s="143"/>
      <c r="I127" s="143"/>
      <c r="J127" s="143"/>
      <c r="K127" s="143"/>
      <c r="L127" s="143"/>
      <c r="M127" s="143"/>
      <c r="N127" s="143"/>
      <c r="O127" s="143"/>
      <c r="P127" s="104">
        <f t="shared" si="26"/>
        <v>0</v>
      </c>
    </row>
    <row r="128" spans="1:16" ht="15.75" customHeight="1">
      <c r="A128" s="241"/>
      <c r="B128" s="242"/>
      <c r="C128" s="119">
        <v>26</v>
      </c>
      <c r="D128" s="143"/>
      <c r="E128" s="143"/>
      <c r="F128" s="143"/>
      <c r="G128" s="143"/>
      <c r="H128" s="143"/>
      <c r="I128" s="143"/>
      <c r="J128" s="143"/>
      <c r="K128" s="143"/>
      <c r="L128" s="143"/>
      <c r="M128" s="143"/>
      <c r="N128" s="143"/>
      <c r="O128" s="143"/>
      <c r="P128" s="104">
        <f t="shared" si="26"/>
        <v>0</v>
      </c>
    </row>
    <row r="129" spans="1:16" ht="15.75" customHeight="1">
      <c r="A129" s="237"/>
      <c r="B129" s="239"/>
      <c r="C129" s="119">
        <v>27</v>
      </c>
      <c r="D129" s="143"/>
      <c r="E129" s="143"/>
      <c r="F129" s="143"/>
      <c r="G129" s="143"/>
      <c r="H129" s="143"/>
      <c r="I129" s="143"/>
      <c r="J129" s="143"/>
      <c r="K129" s="143"/>
      <c r="L129" s="143"/>
      <c r="M129" s="143"/>
      <c r="N129" s="143"/>
      <c r="O129" s="143"/>
      <c r="P129" s="104">
        <f t="shared" si="26"/>
        <v>0</v>
      </c>
    </row>
    <row r="130" spans="1:16" ht="15.75" customHeight="1">
      <c r="A130" s="138">
        <v>1400</v>
      </c>
      <c r="B130" s="320" t="s">
        <v>2243</v>
      </c>
      <c r="C130" s="228"/>
      <c r="D130" s="139">
        <f t="shared" ref="D130:P130" si="27">SUM(D131:D170)</f>
        <v>60000</v>
      </c>
      <c r="E130" s="139">
        <f t="shared" si="27"/>
        <v>60000</v>
      </c>
      <c r="F130" s="139">
        <f t="shared" si="27"/>
        <v>60000</v>
      </c>
      <c r="G130" s="139">
        <f t="shared" si="27"/>
        <v>60000</v>
      </c>
      <c r="H130" s="139">
        <f t="shared" si="27"/>
        <v>60000</v>
      </c>
      <c r="I130" s="139">
        <f t="shared" si="27"/>
        <v>60000</v>
      </c>
      <c r="J130" s="139">
        <f t="shared" si="27"/>
        <v>60000</v>
      </c>
      <c r="K130" s="139">
        <f t="shared" si="27"/>
        <v>60000</v>
      </c>
      <c r="L130" s="139">
        <f t="shared" si="27"/>
        <v>60000</v>
      </c>
      <c r="M130" s="139">
        <f t="shared" si="27"/>
        <v>60000</v>
      </c>
      <c r="N130" s="139">
        <f t="shared" si="27"/>
        <v>60000</v>
      </c>
      <c r="O130" s="139">
        <f t="shared" si="27"/>
        <v>60000</v>
      </c>
      <c r="P130" s="139">
        <f t="shared" si="27"/>
        <v>720000</v>
      </c>
    </row>
    <row r="131" spans="1:16" ht="15.75" customHeight="1">
      <c r="A131" s="317">
        <v>141</v>
      </c>
      <c r="B131" s="318" t="s">
        <v>2244</v>
      </c>
      <c r="C131" s="119">
        <v>11</v>
      </c>
      <c r="D131" s="104"/>
      <c r="E131" s="104"/>
      <c r="F131" s="104"/>
      <c r="G131" s="104"/>
      <c r="H131" s="104"/>
      <c r="I131" s="104"/>
      <c r="J131" s="104"/>
      <c r="K131" s="104"/>
      <c r="L131" s="104"/>
      <c r="M131" s="104"/>
      <c r="N131" s="104"/>
      <c r="O131" s="104"/>
      <c r="P131" s="104">
        <f t="shared" ref="P131:P170" si="28">SUM(D131:O131)</f>
        <v>0</v>
      </c>
    </row>
    <row r="132" spans="1:16" ht="15.75" customHeight="1">
      <c r="A132" s="241"/>
      <c r="B132" s="242"/>
      <c r="C132" s="119">
        <v>12</v>
      </c>
      <c r="D132" s="104"/>
      <c r="E132" s="104"/>
      <c r="F132" s="104"/>
      <c r="G132" s="104"/>
      <c r="H132" s="104"/>
      <c r="I132" s="104"/>
      <c r="J132" s="104"/>
      <c r="K132" s="104"/>
      <c r="L132" s="104"/>
      <c r="M132" s="104"/>
      <c r="N132" s="104"/>
      <c r="O132" s="104"/>
      <c r="P132" s="104">
        <f t="shared" si="28"/>
        <v>0</v>
      </c>
    </row>
    <row r="133" spans="1:16" ht="15.75" customHeight="1">
      <c r="A133" s="241"/>
      <c r="B133" s="242"/>
      <c r="C133" s="119">
        <v>13</v>
      </c>
      <c r="D133" s="104"/>
      <c r="E133" s="104"/>
      <c r="F133" s="104"/>
      <c r="G133" s="104"/>
      <c r="H133" s="104"/>
      <c r="I133" s="104"/>
      <c r="J133" s="104"/>
      <c r="K133" s="104"/>
      <c r="L133" s="104"/>
      <c r="M133" s="104"/>
      <c r="N133" s="104"/>
      <c r="O133" s="104"/>
      <c r="P133" s="104">
        <f t="shared" si="28"/>
        <v>0</v>
      </c>
    </row>
    <row r="134" spans="1:16" ht="15.75" customHeight="1">
      <c r="A134" s="241"/>
      <c r="B134" s="242"/>
      <c r="C134" s="119">
        <v>14</v>
      </c>
      <c r="D134" s="104">
        <v>60000</v>
      </c>
      <c r="E134" s="104">
        <v>60000</v>
      </c>
      <c r="F134" s="104">
        <v>60000</v>
      </c>
      <c r="G134" s="104">
        <v>60000</v>
      </c>
      <c r="H134" s="104">
        <v>60000</v>
      </c>
      <c r="I134" s="104">
        <v>60000</v>
      </c>
      <c r="J134" s="104">
        <v>60000</v>
      </c>
      <c r="K134" s="104">
        <v>60000</v>
      </c>
      <c r="L134" s="104">
        <v>60000</v>
      </c>
      <c r="M134" s="104">
        <v>60000</v>
      </c>
      <c r="N134" s="104">
        <v>60000</v>
      </c>
      <c r="O134" s="104">
        <v>60000</v>
      </c>
      <c r="P134" s="104">
        <f t="shared" si="28"/>
        <v>720000</v>
      </c>
    </row>
    <row r="135" spans="1:16" ht="15.75" customHeight="1">
      <c r="A135" s="241"/>
      <c r="B135" s="242"/>
      <c r="C135" s="119">
        <v>15</v>
      </c>
      <c r="D135" s="104"/>
      <c r="E135" s="104"/>
      <c r="F135" s="104"/>
      <c r="G135" s="104"/>
      <c r="H135" s="104"/>
      <c r="I135" s="104"/>
      <c r="J135" s="104"/>
      <c r="K135" s="104"/>
      <c r="L135" s="104"/>
      <c r="M135" s="104"/>
      <c r="N135" s="104"/>
      <c r="O135" s="104"/>
      <c r="P135" s="104">
        <f t="shared" si="28"/>
        <v>0</v>
      </c>
    </row>
    <row r="136" spans="1:16" ht="15.75" customHeight="1">
      <c r="A136" s="241"/>
      <c r="B136" s="242"/>
      <c r="C136" s="119">
        <v>16</v>
      </c>
      <c r="D136" s="104"/>
      <c r="E136" s="104"/>
      <c r="F136" s="104"/>
      <c r="G136" s="104"/>
      <c r="H136" s="104"/>
      <c r="I136" s="104"/>
      <c r="J136" s="104"/>
      <c r="K136" s="104"/>
      <c r="L136" s="104"/>
      <c r="M136" s="104"/>
      <c r="N136" s="104"/>
      <c r="O136" s="104"/>
      <c r="P136" s="104">
        <f t="shared" si="28"/>
        <v>0</v>
      </c>
    </row>
    <row r="137" spans="1:16" ht="15.75" customHeight="1">
      <c r="A137" s="241"/>
      <c r="B137" s="242"/>
      <c r="C137" s="119">
        <v>17</v>
      </c>
      <c r="D137" s="104"/>
      <c r="E137" s="104"/>
      <c r="F137" s="104"/>
      <c r="G137" s="104"/>
      <c r="H137" s="104"/>
      <c r="I137" s="104"/>
      <c r="J137" s="104"/>
      <c r="K137" s="104"/>
      <c r="L137" s="104"/>
      <c r="M137" s="104"/>
      <c r="N137" s="104"/>
      <c r="O137" s="104"/>
      <c r="P137" s="104">
        <f t="shared" si="28"/>
        <v>0</v>
      </c>
    </row>
    <row r="138" spans="1:16" ht="15.75" customHeight="1">
      <c r="A138" s="241"/>
      <c r="B138" s="242"/>
      <c r="C138" s="119">
        <v>25</v>
      </c>
      <c r="D138" s="104"/>
      <c r="E138" s="104"/>
      <c r="F138" s="104"/>
      <c r="G138" s="104"/>
      <c r="H138" s="104"/>
      <c r="I138" s="104"/>
      <c r="J138" s="104"/>
      <c r="K138" s="104"/>
      <c r="L138" s="104"/>
      <c r="M138" s="104"/>
      <c r="N138" s="104"/>
      <c r="O138" s="104"/>
      <c r="P138" s="104">
        <f t="shared" si="28"/>
        <v>0</v>
      </c>
    </row>
    <row r="139" spans="1:16" ht="15.75" customHeight="1">
      <c r="A139" s="241"/>
      <c r="B139" s="242"/>
      <c r="C139" s="119">
        <v>26</v>
      </c>
      <c r="D139" s="104"/>
      <c r="E139" s="104"/>
      <c r="F139" s="104"/>
      <c r="G139" s="104"/>
      <c r="H139" s="104"/>
      <c r="I139" s="104"/>
      <c r="J139" s="104"/>
      <c r="K139" s="104"/>
      <c r="L139" s="104"/>
      <c r="M139" s="104"/>
      <c r="N139" s="104"/>
      <c r="O139" s="104"/>
      <c r="P139" s="104">
        <f t="shared" si="28"/>
        <v>0</v>
      </c>
    </row>
    <row r="140" spans="1:16" ht="15.75" customHeight="1">
      <c r="A140" s="237"/>
      <c r="B140" s="239"/>
      <c r="C140" s="119">
        <v>27</v>
      </c>
      <c r="D140" s="104"/>
      <c r="E140" s="104"/>
      <c r="F140" s="104"/>
      <c r="G140" s="104"/>
      <c r="H140" s="104"/>
      <c r="I140" s="104"/>
      <c r="J140" s="104"/>
      <c r="K140" s="104"/>
      <c r="L140" s="104"/>
      <c r="M140" s="104"/>
      <c r="N140" s="104"/>
      <c r="O140" s="104"/>
      <c r="P140" s="104">
        <f t="shared" si="28"/>
        <v>0</v>
      </c>
    </row>
    <row r="141" spans="1:16" ht="15.75" customHeight="1">
      <c r="A141" s="317">
        <v>142</v>
      </c>
      <c r="B141" s="318" t="s">
        <v>2245</v>
      </c>
      <c r="C141" s="119">
        <v>11</v>
      </c>
      <c r="D141" s="104"/>
      <c r="E141" s="104"/>
      <c r="F141" s="104"/>
      <c r="G141" s="104"/>
      <c r="H141" s="104"/>
      <c r="I141" s="104"/>
      <c r="J141" s="104"/>
      <c r="K141" s="104"/>
      <c r="L141" s="104"/>
      <c r="M141" s="104"/>
      <c r="N141" s="104"/>
      <c r="O141" s="104"/>
      <c r="P141" s="104">
        <f t="shared" si="28"/>
        <v>0</v>
      </c>
    </row>
    <row r="142" spans="1:16" ht="15.75" customHeight="1">
      <c r="A142" s="241"/>
      <c r="B142" s="242"/>
      <c r="C142" s="119">
        <v>12</v>
      </c>
      <c r="D142" s="104"/>
      <c r="E142" s="104"/>
      <c r="F142" s="104"/>
      <c r="G142" s="104"/>
      <c r="H142" s="104"/>
      <c r="I142" s="104"/>
      <c r="J142" s="104"/>
      <c r="K142" s="104"/>
      <c r="L142" s="104"/>
      <c r="M142" s="104"/>
      <c r="N142" s="104"/>
      <c r="O142" s="104"/>
      <c r="P142" s="104">
        <f t="shared" si="28"/>
        <v>0</v>
      </c>
    </row>
    <row r="143" spans="1:16" ht="15.75" customHeight="1">
      <c r="A143" s="241"/>
      <c r="B143" s="242"/>
      <c r="C143" s="119">
        <v>13</v>
      </c>
      <c r="D143" s="104"/>
      <c r="E143" s="104"/>
      <c r="F143" s="104"/>
      <c r="G143" s="104"/>
      <c r="H143" s="104"/>
      <c r="I143" s="104"/>
      <c r="J143" s="104"/>
      <c r="K143" s="104"/>
      <c r="L143" s="104"/>
      <c r="M143" s="104"/>
      <c r="N143" s="104"/>
      <c r="O143" s="104"/>
      <c r="P143" s="104">
        <f t="shared" si="28"/>
        <v>0</v>
      </c>
    </row>
    <row r="144" spans="1:16" ht="15.75" customHeight="1">
      <c r="A144" s="241"/>
      <c r="B144" s="242"/>
      <c r="C144" s="119">
        <v>14</v>
      </c>
      <c r="D144" s="104"/>
      <c r="E144" s="104"/>
      <c r="F144" s="104"/>
      <c r="G144" s="104"/>
      <c r="H144" s="104"/>
      <c r="I144" s="104"/>
      <c r="J144" s="104"/>
      <c r="K144" s="104"/>
      <c r="L144" s="104"/>
      <c r="M144" s="104"/>
      <c r="N144" s="104"/>
      <c r="O144" s="104"/>
      <c r="P144" s="104">
        <f t="shared" si="28"/>
        <v>0</v>
      </c>
    </row>
    <row r="145" spans="1:16" ht="15.75" customHeight="1">
      <c r="A145" s="241"/>
      <c r="B145" s="242"/>
      <c r="C145" s="119">
        <v>15</v>
      </c>
      <c r="D145" s="104"/>
      <c r="E145" s="104"/>
      <c r="F145" s="104"/>
      <c r="G145" s="104"/>
      <c r="H145" s="104"/>
      <c r="I145" s="104"/>
      <c r="J145" s="104"/>
      <c r="K145" s="104"/>
      <c r="L145" s="104"/>
      <c r="M145" s="104"/>
      <c r="N145" s="104"/>
      <c r="O145" s="104"/>
      <c r="P145" s="104">
        <f t="shared" si="28"/>
        <v>0</v>
      </c>
    </row>
    <row r="146" spans="1:16" ht="15.75" customHeight="1">
      <c r="A146" s="241"/>
      <c r="B146" s="242"/>
      <c r="C146" s="119">
        <v>16</v>
      </c>
      <c r="D146" s="104"/>
      <c r="E146" s="104"/>
      <c r="F146" s="104"/>
      <c r="G146" s="104"/>
      <c r="H146" s="104"/>
      <c r="I146" s="104"/>
      <c r="J146" s="104"/>
      <c r="K146" s="104"/>
      <c r="L146" s="104"/>
      <c r="M146" s="104"/>
      <c r="N146" s="104"/>
      <c r="O146" s="104"/>
      <c r="P146" s="104">
        <f t="shared" si="28"/>
        <v>0</v>
      </c>
    </row>
    <row r="147" spans="1:16" ht="15.75" customHeight="1">
      <c r="A147" s="241"/>
      <c r="B147" s="242"/>
      <c r="C147" s="119">
        <v>17</v>
      </c>
      <c r="D147" s="104"/>
      <c r="E147" s="104"/>
      <c r="F147" s="104"/>
      <c r="G147" s="104"/>
      <c r="H147" s="104"/>
      <c r="I147" s="104"/>
      <c r="J147" s="104"/>
      <c r="K147" s="104"/>
      <c r="L147" s="104"/>
      <c r="M147" s="104"/>
      <c r="N147" s="104"/>
      <c r="O147" s="104"/>
      <c r="P147" s="104">
        <f t="shared" si="28"/>
        <v>0</v>
      </c>
    </row>
    <row r="148" spans="1:16" ht="15.75" customHeight="1">
      <c r="A148" s="241"/>
      <c r="B148" s="242"/>
      <c r="C148" s="119">
        <v>25</v>
      </c>
      <c r="D148" s="104"/>
      <c r="E148" s="104"/>
      <c r="F148" s="104"/>
      <c r="G148" s="104"/>
      <c r="H148" s="104"/>
      <c r="I148" s="104"/>
      <c r="J148" s="104"/>
      <c r="K148" s="104"/>
      <c r="L148" s="104"/>
      <c r="M148" s="104"/>
      <c r="N148" s="104"/>
      <c r="O148" s="104"/>
      <c r="P148" s="104">
        <f t="shared" si="28"/>
        <v>0</v>
      </c>
    </row>
    <row r="149" spans="1:16" ht="15.75" customHeight="1">
      <c r="A149" s="241"/>
      <c r="B149" s="242"/>
      <c r="C149" s="119">
        <v>26</v>
      </c>
      <c r="D149" s="104"/>
      <c r="E149" s="104"/>
      <c r="F149" s="104"/>
      <c r="G149" s="104"/>
      <c r="H149" s="104"/>
      <c r="I149" s="104"/>
      <c r="J149" s="104"/>
      <c r="K149" s="104"/>
      <c r="L149" s="104"/>
      <c r="M149" s="104"/>
      <c r="N149" s="104"/>
      <c r="O149" s="104"/>
      <c r="P149" s="104">
        <f t="shared" si="28"/>
        <v>0</v>
      </c>
    </row>
    <row r="150" spans="1:16" ht="15.75" customHeight="1">
      <c r="A150" s="237"/>
      <c r="B150" s="239"/>
      <c r="C150" s="119">
        <v>27</v>
      </c>
      <c r="D150" s="104"/>
      <c r="E150" s="104"/>
      <c r="F150" s="104"/>
      <c r="G150" s="104"/>
      <c r="H150" s="104"/>
      <c r="I150" s="104"/>
      <c r="J150" s="104"/>
      <c r="K150" s="104"/>
      <c r="L150" s="104"/>
      <c r="M150" s="104"/>
      <c r="N150" s="104"/>
      <c r="O150" s="104"/>
      <c r="P150" s="104">
        <f t="shared" si="28"/>
        <v>0</v>
      </c>
    </row>
    <row r="151" spans="1:16" ht="15.75" customHeight="1">
      <c r="A151" s="317">
        <v>143</v>
      </c>
      <c r="B151" s="318" t="s">
        <v>2246</v>
      </c>
      <c r="C151" s="119">
        <v>11</v>
      </c>
      <c r="D151" s="104"/>
      <c r="E151" s="104"/>
      <c r="F151" s="104"/>
      <c r="G151" s="104"/>
      <c r="H151" s="104"/>
      <c r="I151" s="104"/>
      <c r="J151" s="104"/>
      <c r="K151" s="104"/>
      <c r="L151" s="104"/>
      <c r="M151" s="104"/>
      <c r="N151" s="104"/>
      <c r="O151" s="104"/>
      <c r="P151" s="104">
        <f t="shared" si="28"/>
        <v>0</v>
      </c>
    </row>
    <row r="152" spans="1:16" ht="15.75" customHeight="1">
      <c r="A152" s="241"/>
      <c r="B152" s="242"/>
      <c r="C152" s="119">
        <v>12</v>
      </c>
      <c r="D152" s="104"/>
      <c r="E152" s="104"/>
      <c r="F152" s="104"/>
      <c r="G152" s="104"/>
      <c r="H152" s="104"/>
      <c r="I152" s="104"/>
      <c r="J152" s="104"/>
      <c r="K152" s="104"/>
      <c r="L152" s="104"/>
      <c r="M152" s="104"/>
      <c r="N152" s="104"/>
      <c r="O152" s="104"/>
      <c r="P152" s="104">
        <f t="shared" si="28"/>
        <v>0</v>
      </c>
    </row>
    <row r="153" spans="1:16" ht="15.75" customHeight="1">
      <c r="A153" s="241"/>
      <c r="B153" s="242"/>
      <c r="C153" s="119">
        <v>13</v>
      </c>
      <c r="D153" s="104"/>
      <c r="E153" s="104"/>
      <c r="F153" s="104"/>
      <c r="G153" s="104"/>
      <c r="H153" s="104"/>
      <c r="I153" s="104"/>
      <c r="J153" s="104"/>
      <c r="K153" s="104"/>
      <c r="L153" s="104"/>
      <c r="M153" s="104"/>
      <c r="N153" s="104"/>
      <c r="O153" s="104"/>
      <c r="P153" s="104">
        <f t="shared" si="28"/>
        <v>0</v>
      </c>
    </row>
    <row r="154" spans="1:16" ht="15.75" customHeight="1">
      <c r="A154" s="241"/>
      <c r="B154" s="242"/>
      <c r="C154" s="119">
        <v>14</v>
      </c>
      <c r="D154" s="104"/>
      <c r="E154" s="104"/>
      <c r="F154" s="104"/>
      <c r="G154" s="104"/>
      <c r="H154" s="104"/>
      <c r="I154" s="104"/>
      <c r="J154" s="104"/>
      <c r="K154" s="104"/>
      <c r="L154" s="104"/>
      <c r="M154" s="104"/>
      <c r="N154" s="104"/>
      <c r="O154" s="104"/>
      <c r="P154" s="104">
        <f t="shared" si="28"/>
        <v>0</v>
      </c>
    </row>
    <row r="155" spans="1:16" ht="15.75" customHeight="1">
      <c r="A155" s="241"/>
      <c r="B155" s="242"/>
      <c r="C155" s="119">
        <v>15</v>
      </c>
      <c r="D155" s="104"/>
      <c r="E155" s="104"/>
      <c r="F155" s="104"/>
      <c r="G155" s="104"/>
      <c r="H155" s="104"/>
      <c r="I155" s="104"/>
      <c r="J155" s="104"/>
      <c r="K155" s="104"/>
      <c r="L155" s="104"/>
      <c r="M155" s="104"/>
      <c r="N155" s="104"/>
      <c r="O155" s="104"/>
      <c r="P155" s="104">
        <f t="shared" si="28"/>
        <v>0</v>
      </c>
    </row>
    <row r="156" spans="1:16" ht="15.75" customHeight="1">
      <c r="A156" s="241"/>
      <c r="B156" s="242"/>
      <c r="C156" s="119">
        <v>16</v>
      </c>
      <c r="D156" s="104"/>
      <c r="E156" s="104"/>
      <c r="F156" s="104"/>
      <c r="G156" s="104"/>
      <c r="H156" s="104"/>
      <c r="I156" s="104"/>
      <c r="J156" s="104"/>
      <c r="K156" s="104"/>
      <c r="L156" s="104"/>
      <c r="M156" s="104"/>
      <c r="N156" s="104"/>
      <c r="O156" s="104"/>
      <c r="P156" s="104">
        <f t="shared" si="28"/>
        <v>0</v>
      </c>
    </row>
    <row r="157" spans="1:16" ht="15.75" customHeight="1">
      <c r="A157" s="241"/>
      <c r="B157" s="242"/>
      <c r="C157" s="119">
        <v>17</v>
      </c>
      <c r="D157" s="104"/>
      <c r="E157" s="104"/>
      <c r="F157" s="104"/>
      <c r="G157" s="104"/>
      <c r="H157" s="104"/>
      <c r="I157" s="104"/>
      <c r="J157" s="104"/>
      <c r="K157" s="104"/>
      <c r="L157" s="104"/>
      <c r="M157" s="104"/>
      <c r="N157" s="104"/>
      <c r="O157" s="104"/>
      <c r="P157" s="104">
        <f t="shared" si="28"/>
        <v>0</v>
      </c>
    </row>
    <row r="158" spans="1:16" ht="15.75" customHeight="1">
      <c r="A158" s="241"/>
      <c r="B158" s="242"/>
      <c r="C158" s="119">
        <v>25</v>
      </c>
      <c r="D158" s="104"/>
      <c r="E158" s="104"/>
      <c r="F158" s="104"/>
      <c r="G158" s="104"/>
      <c r="H158" s="104"/>
      <c r="I158" s="104"/>
      <c r="J158" s="104"/>
      <c r="K158" s="104"/>
      <c r="L158" s="104"/>
      <c r="M158" s="104"/>
      <c r="N158" s="104"/>
      <c r="O158" s="104"/>
      <c r="P158" s="104">
        <f t="shared" si="28"/>
        <v>0</v>
      </c>
    </row>
    <row r="159" spans="1:16" ht="15.75" customHeight="1">
      <c r="A159" s="241"/>
      <c r="B159" s="242"/>
      <c r="C159" s="119">
        <v>26</v>
      </c>
      <c r="D159" s="104"/>
      <c r="E159" s="104"/>
      <c r="F159" s="104"/>
      <c r="G159" s="104"/>
      <c r="H159" s="104"/>
      <c r="I159" s="104"/>
      <c r="J159" s="104"/>
      <c r="K159" s="104"/>
      <c r="L159" s="104"/>
      <c r="M159" s="104"/>
      <c r="N159" s="104"/>
      <c r="O159" s="104"/>
      <c r="P159" s="104">
        <f t="shared" si="28"/>
        <v>0</v>
      </c>
    </row>
    <row r="160" spans="1:16" ht="15.75" customHeight="1">
      <c r="A160" s="237"/>
      <c r="B160" s="239"/>
      <c r="C160" s="119">
        <v>27</v>
      </c>
      <c r="D160" s="104"/>
      <c r="E160" s="104"/>
      <c r="F160" s="104"/>
      <c r="G160" s="104"/>
      <c r="H160" s="104"/>
      <c r="I160" s="104"/>
      <c r="J160" s="104"/>
      <c r="K160" s="104"/>
      <c r="L160" s="104"/>
      <c r="M160" s="104"/>
      <c r="N160" s="104"/>
      <c r="O160" s="104"/>
      <c r="P160" s="104">
        <f t="shared" si="28"/>
        <v>0</v>
      </c>
    </row>
    <row r="161" spans="1:16" ht="15.75" customHeight="1">
      <c r="A161" s="317">
        <v>144</v>
      </c>
      <c r="B161" s="318" t="s">
        <v>2247</v>
      </c>
      <c r="C161" s="119">
        <v>11</v>
      </c>
      <c r="D161" s="104"/>
      <c r="E161" s="104"/>
      <c r="F161" s="104"/>
      <c r="G161" s="104"/>
      <c r="H161" s="104"/>
      <c r="I161" s="104"/>
      <c r="J161" s="104"/>
      <c r="K161" s="104"/>
      <c r="L161" s="104"/>
      <c r="M161" s="104"/>
      <c r="N161" s="104"/>
      <c r="O161" s="104"/>
      <c r="P161" s="104">
        <f t="shared" si="28"/>
        <v>0</v>
      </c>
    </row>
    <row r="162" spans="1:16" ht="15.75" customHeight="1">
      <c r="A162" s="241"/>
      <c r="B162" s="242"/>
      <c r="C162" s="119">
        <v>12</v>
      </c>
      <c r="D162" s="104"/>
      <c r="E162" s="104"/>
      <c r="F162" s="104"/>
      <c r="G162" s="104"/>
      <c r="H162" s="104"/>
      <c r="I162" s="104"/>
      <c r="J162" s="104"/>
      <c r="K162" s="104"/>
      <c r="L162" s="104"/>
      <c r="M162" s="104"/>
      <c r="N162" s="104"/>
      <c r="O162" s="104"/>
      <c r="P162" s="104">
        <f t="shared" si="28"/>
        <v>0</v>
      </c>
    </row>
    <row r="163" spans="1:16" ht="15.75" customHeight="1">
      <c r="A163" s="241"/>
      <c r="B163" s="242"/>
      <c r="C163" s="119">
        <v>13</v>
      </c>
      <c r="D163" s="104"/>
      <c r="E163" s="104"/>
      <c r="F163" s="104"/>
      <c r="G163" s="104"/>
      <c r="H163" s="104"/>
      <c r="I163" s="104"/>
      <c r="J163" s="104"/>
      <c r="K163" s="104"/>
      <c r="L163" s="104"/>
      <c r="M163" s="104"/>
      <c r="N163" s="104"/>
      <c r="O163" s="104"/>
      <c r="P163" s="104">
        <f t="shared" si="28"/>
        <v>0</v>
      </c>
    </row>
    <row r="164" spans="1:16" ht="15.75" customHeight="1">
      <c r="A164" s="241"/>
      <c r="B164" s="242"/>
      <c r="C164" s="119">
        <v>14</v>
      </c>
      <c r="D164" s="104"/>
      <c r="E164" s="104"/>
      <c r="F164" s="104"/>
      <c r="G164" s="104"/>
      <c r="H164" s="104"/>
      <c r="I164" s="104"/>
      <c r="J164" s="104"/>
      <c r="K164" s="104"/>
      <c r="L164" s="104"/>
      <c r="M164" s="104"/>
      <c r="N164" s="104"/>
      <c r="O164" s="104"/>
      <c r="P164" s="104">
        <f t="shared" si="28"/>
        <v>0</v>
      </c>
    </row>
    <row r="165" spans="1:16" ht="15.75" customHeight="1">
      <c r="A165" s="241"/>
      <c r="B165" s="242"/>
      <c r="C165" s="119">
        <v>15</v>
      </c>
      <c r="D165" s="104"/>
      <c r="E165" s="104"/>
      <c r="F165" s="104"/>
      <c r="G165" s="104"/>
      <c r="H165" s="104"/>
      <c r="I165" s="104"/>
      <c r="J165" s="104"/>
      <c r="K165" s="104"/>
      <c r="L165" s="104"/>
      <c r="M165" s="104"/>
      <c r="N165" s="104"/>
      <c r="O165" s="104"/>
      <c r="P165" s="104">
        <f t="shared" si="28"/>
        <v>0</v>
      </c>
    </row>
    <row r="166" spans="1:16" ht="15.75" customHeight="1">
      <c r="A166" s="241"/>
      <c r="B166" s="242"/>
      <c r="C166" s="119">
        <v>16</v>
      </c>
      <c r="D166" s="104"/>
      <c r="E166" s="104"/>
      <c r="F166" s="104"/>
      <c r="G166" s="104"/>
      <c r="H166" s="104"/>
      <c r="I166" s="104"/>
      <c r="J166" s="104"/>
      <c r="K166" s="104"/>
      <c r="L166" s="104"/>
      <c r="M166" s="104"/>
      <c r="N166" s="104"/>
      <c r="O166" s="104"/>
      <c r="P166" s="104">
        <f t="shared" si="28"/>
        <v>0</v>
      </c>
    </row>
    <row r="167" spans="1:16" ht="15.75" customHeight="1">
      <c r="A167" s="241"/>
      <c r="B167" s="242"/>
      <c r="C167" s="119">
        <v>17</v>
      </c>
      <c r="D167" s="104"/>
      <c r="E167" s="104"/>
      <c r="F167" s="104"/>
      <c r="G167" s="104"/>
      <c r="H167" s="104"/>
      <c r="I167" s="104"/>
      <c r="J167" s="104"/>
      <c r="K167" s="104"/>
      <c r="L167" s="104"/>
      <c r="M167" s="104"/>
      <c r="N167" s="104"/>
      <c r="O167" s="104"/>
      <c r="P167" s="104">
        <f t="shared" si="28"/>
        <v>0</v>
      </c>
    </row>
    <row r="168" spans="1:16" ht="15.75" customHeight="1">
      <c r="A168" s="241"/>
      <c r="B168" s="242"/>
      <c r="C168" s="119">
        <v>25</v>
      </c>
      <c r="D168" s="143"/>
      <c r="E168" s="143"/>
      <c r="F168" s="143"/>
      <c r="G168" s="143"/>
      <c r="H168" s="143"/>
      <c r="I168" s="143"/>
      <c r="J168" s="143"/>
      <c r="K168" s="143"/>
      <c r="L168" s="143"/>
      <c r="M168" s="143"/>
      <c r="N168" s="143"/>
      <c r="O168" s="143"/>
      <c r="P168" s="104">
        <f t="shared" si="28"/>
        <v>0</v>
      </c>
    </row>
    <row r="169" spans="1:16" ht="15.75" customHeight="1">
      <c r="A169" s="241"/>
      <c r="B169" s="242"/>
      <c r="C169" s="119">
        <v>26</v>
      </c>
      <c r="D169" s="143"/>
      <c r="E169" s="143"/>
      <c r="F169" s="143"/>
      <c r="G169" s="143"/>
      <c r="H169" s="143"/>
      <c r="I169" s="143"/>
      <c r="J169" s="143"/>
      <c r="K169" s="143"/>
      <c r="L169" s="143"/>
      <c r="M169" s="143"/>
      <c r="N169" s="143"/>
      <c r="O169" s="143"/>
      <c r="P169" s="104">
        <f t="shared" si="28"/>
        <v>0</v>
      </c>
    </row>
    <row r="170" spans="1:16" ht="15.75" customHeight="1">
      <c r="A170" s="237"/>
      <c r="B170" s="239"/>
      <c r="C170" s="119">
        <v>27</v>
      </c>
      <c r="D170" s="143"/>
      <c r="E170" s="143"/>
      <c r="F170" s="143"/>
      <c r="G170" s="143"/>
      <c r="H170" s="143"/>
      <c r="I170" s="143"/>
      <c r="J170" s="143"/>
      <c r="K170" s="143"/>
      <c r="L170" s="143"/>
      <c r="M170" s="143"/>
      <c r="N170" s="143"/>
      <c r="O170" s="143"/>
      <c r="P170" s="104">
        <f t="shared" si="28"/>
        <v>0</v>
      </c>
    </row>
    <row r="171" spans="1:16" ht="15.75" customHeight="1">
      <c r="A171" s="138">
        <v>1500</v>
      </c>
      <c r="B171" s="320" t="s">
        <v>2248</v>
      </c>
      <c r="C171" s="228"/>
      <c r="D171" s="139">
        <f t="shared" ref="D171:P171" si="29">SUM(D172:D231)</f>
        <v>16666.669999999998</v>
      </c>
      <c r="E171" s="139">
        <f t="shared" si="29"/>
        <v>16666.669999999998</v>
      </c>
      <c r="F171" s="139">
        <f t="shared" si="29"/>
        <v>16666.669999999998</v>
      </c>
      <c r="G171" s="139">
        <f t="shared" si="29"/>
        <v>16666.669999999998</v>
      </c>
      <c r="H171" s="139">
        <f t="shared" si="29"/>
        <v>16666.669999999998</v>
      </c>
      <c r="I171" s="139">
        <f t="shared" si="29"/>
        <v>16666.669999999998</v>
      </c>
      <c r="J171" s="139">
        <f t="shared" si="29"/>
        <v>16666.669999999998</v>
      </c>
      <c r="K171" s="139">
        <f t="shared" si="29"/>
        <v>16666.669999999998</v>
      </c>
      <c r="L171" s="139">
        <f t="shared" si="29"/>
        <v>16666.669999999998</v>
      </c>
      <c r="M171" s="139">
        <f t="shared" si="29"/>
        <v>16666.669999999998</v>
      </c>
      <c r="N171" s="139">
        <f t="shared" si="29"/>
        <v>16666.669999999998</v>
      </c>
      <c r="O171" s="139">
        <f t="shared" si="29"/>
        <v>16666.669999999998</v>
      </c>
      <c r="P171" s="139">
        <f t="shared" si="29"/>
        <v>200000.03999999992</v>
      </c>
    </row>
    <row r="172" spans="1:16" ht="15.75" customHeight="1">
      <c r="A172" s="317">
        <v>151</v>
      </c>
      <c r="B172" s="318" t="s">
        <v>2249</v>
      </c>
      <c r="C172" s="119">
        <v>11</v>
      </c>
      <c r="D172" s="104"/>
      <c r="E172" s="104"/>
      <c r="F172" s="104"/>
      <c r="G172" s="104"/>
      <c r="H172" s="104"/>
      <c r="I172" s="104"/>
      <c r="J172" s="104"/>
      <c r="K172" s="104"/>
      <c r="L172" s="104"/>
      <c r="M172" s="104"/>
      <c r="N172" s="104"/>
      <c r="O172" s="104"/>
      <c r="P172" s="104">
        <f t="shared" ref="P172:P231" si="30">SUM(D172:O172)</f>
        <v>0</v>
      </c>
    </row>
    <row r="173" spans="1:16" ht="15.75" customHeight="1">
      <c r="A173" s="241"/>
      <c r="B173" s="242"/>
      <c r="C173" s="119">
        <v>12</v>
      </c>
      <c r="D173" s="104"/>
      <c r="E173" s="104"/>
      <c r="F173" s="104"/>
      <c r="G173" s="104"/>
      <c r="H173" s="104"/>
      <c r="I173" s="104"/>
      <c r="J173" s="104"/>
      <c r="K173" s="104"/>
      <c r="L173" s="104"/>
      <c r="M173" s="104"/>
      <c r="N173" s="104"/>
      <c r="O173" s="104"/>
      <c r="P173" s="104">
        <f t="shared" si="30"/>
        <v>0</v>
      </c>
    </row>
    <row r="174" spans="1:16" ht="15.75" customHeight="1">
      <c r="A174" s="241"/>
      <c r="B174" s="242"/>
      <c r="C174" s="119">
        <v>13</v>
      </c>
      <c r="D174" s="104"/>
      <c r="E174" s="104"/>
      <c r="F174" s="104"/>
      <c r="G174" s="104"/>
      <c r="H174" s="104"/>
      <c r="I174" s="104"/>
      <c r="J174" s="104"/>
      <c r="K174" s="104"/>
      <c r="L174" s="104"/>
      <c r="M174" s="104"/>
      <c r="N174" s="104"/>
      <c r="O174" s="104"/>
      <c r="P174" s="104">
        <f t="shared" si="30"/>
        <v>0</v>
      </c>
    </row>
    <row r="175" spans="1:16" ht="15.75" customHeight="1">
      <c r="A175" s="241"/>
      <c r="B175" s="242"/>
      <c r="C175" s="119">
        <v>14</v>
      </c>
      <c r="D175" s="104"/>
      <c r="E175" s="104"/>
      <c r="F175" s="104"/>
      <c r="G175" s="104"/>
      <c r="H175" s="104"/>
      <c r="I175" s="104"/>
      <c r="J175" s="104"/>
      <c r="K175" s="104"/>
      <c r="L175" s="104"/>
      <c r="M175" s="104"/>
      <c r="N175" s="104"/>
      <c r="O175" s="104"/>
      <c r="P175" s="104">
        <f t="shared" si="30"/>
        <v>0</v>
      </c>
    </row>
    <row r="176" spans="1:16" ht="15.75" customHeight="1">
      <c r="A176" s="241"/>
      <c r="B176" s="242"/>
      <c r="C176" s="119">
        <v>15</v>
      </c>
      <c r="D176" s="104"/>
      <c r="E176" s="104"/>
      <c r="F176" s="104"/>
      <c r="G176" s="104"/>
      <c r="H176" s="104"/>
      <c r="I176" s="104"/>
      <c r="J176" s="104"/>
      <c r="K176" s="104"/>
      <c r="L176" s="104"/>
      <c r="M176" s="104"/>
      <c r="N176" s="104"/>
      <c r="O176" s="104"/>
      <c r="P176" s="104">
        <f t="shared" si="30"/>
        <v>0</v>
      </c>
    </row>
    <row r="177" spans="1:16" ht="15.75" customHeight="1">
      <c r="A177" s="241"/>
      <c r="B177" s="242"/>
      <c r="C177" s="119">
        <v>16</v>
      </c>
      <c r="D177" s="104"/>
      <c r="E177" s="104"/>
      <c r="F177" s="104"/>
      <c r="G177" s="104"/>
      <c r="H177" s="104"/>
      <c r="I177" s="104"/>
      <c r="J177" s="104"/>
      <c r="K177" s="104"/>
      <c r="L177" s="104"/>
      <c r="M177" s="104"/>
      <c r="N177" s="104"/>
      <c r="O177" s="104"/>
      <c r="P177" s="104">
        <f t="shared" si="30"/>
        <v>0</v>
      </c>
    </row>
    <row r="178" spans="1:16" ht="15.75" customHeight="1">
      <c r="A178" s="241"/>
      <c r="B178" s="242"/>
      <c r="C178" s="119">
        <v>17</v>
      </c>
      <c r="D178" s="104"/>
      <c r="E178" s="104"/>
      <c r="F178" s="104"/>
      <c r="G178" s="104"/>
      <c r="H178" s="104"/>
      <c r="I178" s="104"/>
      <c r="J178" s="104"/>
      <c r="K178" s="104"/>
      <c r="L178" s="104"/>
      <c r="M178" s="104"/>
      <c r="N178" s="104"/>
      <c r="O178" s="104"/>
      <c r="P178" s="104">
        <f t="shared" si="30"/>
        <v>0</v>
      </c>
    </row>
    <row r="179" spans="1:16" ht="15.75" customHeight="1">
      <c r="A179" s="241"/>
      <c r="B179" s="242"/>
      <c r="C179" s="119">
        <v>25</v>
      </c>
      <c r="D179" s="104"/>
      <c r="E179" s="104"/>
      <c r="F179" s="104"/>
      <c r="G179" s="104"/>
      <c r="H179" s="104"/>
      <c r="I179" s="104"/>
      <c r="J179" s="104"/>
      <c r="K179" s="104"/>
      <c r="L179" s="104"/>
      <c r="M179" s="104"/>
      <c r="N179" s="104"/>
      <c r="O179" s="104"/>
      <c r="P179" s="104">
        <f t="shared" si="30"/>
        <v>0</v>
      </c>
    </row>
    <row r="180" spans="1:16" ht="15.75" customHeight="1">
      <c r="A180" s="241"/>
      <c r="B180" s="242"/>
      <c r="C180" s="119">
        <v>26</v>
      </c>
      <c r="D180" s="104"/>
      <c r="E180" s="104"/>
      <c r="F180" s="104"/>
      <c r="G180" s="104"/>
      <c r="H180" s="104"/>
      <c r="I180" s="104"/>
      <c r="J180" s="104"/>
      <c r="K180" s="104"/>
      <c r="L180" s="104"/>
      <c r="M180" s="104"/>
      <c r="N180" s="104"/>
      <c r="O180" s="104"/>
      <c r="P180" s="104">
        <f t="shared" si="30"/>
        <v>0</v>
      </c>
    </row>
    <row r="181" spans="1:16" ht="15.75" customHeight="1">
      <c r="A181" s="237"/>
      <c r="B181" s="239"/>
      <c r="C181" s="119">
        <v>27</v>
      </c>
      <c r="D181" s="104"/>
      <c r="E181" s="104"/>
      <c r="F181" s="104"/>
      <c r="G181" s="104"/>
      <c r="H181" s="104"/>
      <c r="I181" s="104"/>
      <c r="J181" s="104"/>
      <c r="K181" s="104"/>
      <c r="L181" s="104"/>
      <c r="M181" s="104"/>
      <c r="N181" s="104"/>
      <c r="O181" s="104"/>
      <c r="P181" s="104">
        <f t="shared" si="30"/>
        <v>0</v>
      </c>
    </row>
    <row r="182" spans="1:16" ht="15.75" customHeight="1">
      <c r="A182" s="317">
        <v>152</v>
      </c>
      <c r="B182" s="318" t="s">
        <v>2250</v>
      </c>
      <c r="C182" s="119">
        <v>11</v>
      </c>
      <c r="D182" s="104"/>
      <c r="E182" s="104"/>
      <c r="F182" s="104"/>
      <c r="G182" s="104"/>
      <c r="H182" s="104"/>
      <c r="I182" s="104"/>
      <c r="J182" s="104"/>
      <c r="K182" s="104"/>
      <c r="L182" s="104"/>
      <c r="M182" s="104"/>
      <c r="N182" s="104"/>
      <c r="O182" s="104"/>
      <c r="P182" s="104">
        <f t="shared" si="30"/>
        <v>0</v>
      </c>
    </row>
    <row r="183" spans="1:16" ht="15.75" customHeight="1">
      <c r="A183" s="241"/>
      <c r="B183" s="242"/>
      <c r="C183" s="119">
        <v>12</v>
      </c>
      <c r="D183" s="104"/>
      <c r="E183" s="104"/>
      <c r="F183" s="104"/>
      <c r="G183" s="104"/>
      <c r="H183" s="104"/>
      <c r="I183" s="104"/>
      <c r="J183" s="104"/>
      <c r="K183" s="104"/>
      <c r="L183" s="104"/>
      <c r="M183" s="104"/>
      <c r="N183" s="104"/>
      <c r="O183" s="104"/>
      <c r="P183" s="104">
        <f t="shared" si="30"/>
        <v>0</v>
      </c>
    </row>
    <row r="184" spans="1:16" ht="15.75" customHeight="1">
      <c r="A184" s="241"/>
      <c r="B184" s="242"/>
      <c r="C184" s="119">
        <v>13</v>
      </c>
      <c r="D184" s="104"/>
      <c r="E184" s="104"/>
      <c r="F184" s="104"/>
      <c r="G184" s="104"/>
      <c r="H184" s="104"/>
      <c r="I184" s="104"/>
      <c r="J184" s="104"/>
      <c r="K184" s="104"/>
      <c r="L184" s="104"/>
      <c r="M184" s="104"/>
      <c r="N184" s="104"/>
      <c r="O184" s="104"/>
      <c r="P184" s="104">
        <f t="shared" si="30"/>
        <v>0</v>
      </c>
    </row>
    <row r="185" spans="1:16" ht="15.75" customHeight="1">
      <c r="A185" s="241"/>
      <c r="B185" s="242"/>
      <c r="C185" s="119">
        <v>14</v>
      </c>
      <c r="D185" s="104">
        <v>16666.669999999998</v>
      </c>
      <c r="E185" s="104">
        <v>16666.669999999998</v>
      </c>
      <c r="F185" s="104">
        <v>16666.669999999998</v>
      </c>
      <c r="G185" s="104">
        <v>16666.669999999998</v>
      </c>
      <c r="H185" s="104">
        <v>16666.669999999998</v>
      </c>
      <c r="I185" s="104">
        <v>16666.669999999998</v>
      </c>
      <c r="J185" s="104">
        <v>16666.669999999998</v>
      </c>
      <c r="K185" s="104">
        <v>16666.669999999998</v>
      </c>
      <c r="L185" s="104">
        <v>16666.669999999998</v>
      </c>
      <c r="M185" s="104">
        <v>16666.669999999998</v>
      </c>
      <c r="N185" s="104">
        <v>16666.669999999998</v>
      </c>
      <c r="O185" s="104">
        <v>16666.669999999998</v>
      </c>
      <c r="P185" s="104">
        <f t="shared" si="30"/>
        <v>200000.03999999992</v>
      </c>
    </row>
    <row r="186" spans="1:16" ht="15.75" customHeight="1">
      <c r="A186" s="241"/>
      <c r="B186" s="242"/>
      <c r="C186" s="119">
        <v>15</v>
      </c>
      <c r="D186" s="104"/>
      <c r="E186" s="104"/>
      <c r="F186" s="104"/>
      <c r="G186" s="104"/>
      <c r="H186" s="104"/>
      <c r="I186" s="104"/>
      <c r="J186" s="104"/>
      <c r="K186" s="104"/>
      <c r="L186" s="104"/>
      <c r="M186" s="104"/>
      <c r="N186" s="104"/>
      <c r="O186" s="104"/>
      <c r="P186" s="104">
        <f t="shared" si="30"/>
        <v>0</v>
      </c>
    </row>
    <row r="187" spans="1:16" ht="15.75" customHeight="1">
      <c r="A187" s="241"/>
      <c r="B187" s="242"/>
      <c r="C187" s="119">
        <v>16</v>
      </c>
      <c r="D187" s="104"/>
      <c r="E187" s="104"/>
      <c r="F187" s="104"/>
      <c r="G187" s="104"/>
      <c r="H187" s="104"/>
      <c r="I187" s="104"/>
      <c r="J187" s="104"/>
      <c r="K187" s="104"/>
      <c r="L187" s="104"/>
      <c r="M187" s="104"/>
      <c r="N187" s="104"/>
      <c r="O187" s="104"/>
      <c r="P187" s="104">
        <f t="shared" si="30"/>
        <v>0</v>
      </c>
    </row>
    <row r="188" spans="1:16" ht="15.75" customHeight="1">
      <c r="A188" s="241"/>
      <c r="B188" s="242"/>
      <c r="C188" s="119">
        <v>17</v>
      </c>
      <c r="D188" s="104"/>
      <c r="E188" s="104"/>
      <c r="F188" s="104"/>
      <c r="G188" s="104"/>
      <c r="H188" s="104"/>
      <c r="I188" s="104"/>
      <c r="J188" s="104"/>
      <c r="K188" s="104"/>
      <c r="L188" s="104"/>
      <c r="M188" s="104"/>
      <c r="N188" s="104"/>
      <c r="O188" s="104"/>
      <c r="P188" s="104">
        <f t="shared" si="30"/>
        <v>0</v>
      </c>
    </row>
    <row r="189" spans="1:16" ht="15.75" customHeight="1">
      <c r="A189" s="241"/>
      <c r="B189" s="242"/>
      <c r="C189" s="119">
        <v>25</v>
      </c>
      <c r="D189" s="104"/>
      <c r="E189" s="104"/>
      <c r="F189" s="104"/>
      <c r="G189" s="104"/>
      <c r="H189" s="104"/>
      <c r="I189" s="104"/>
      <c r="J189" s="104"/>
      <c r="K189" s="104"/>
      <c r="L189" s="104"/>
      <c r="M189" s="104"/>
      <c r="N189" s="104"/>
      <c r="O189" s="104"/>
      <c r="P189" s="104">
        <f t="shared" si="30"/>
        <v>0</v>
      </c>
    </row>
    <row r="190" spans="1:16" ht="15.75" customHeight="1">
      <c r="A190" s="241"/>
      <c r="B190" s="242"/>
      <c r="C190" s="119">
        <v>26</v>
      </c>
      <c r="D190" s="104"/>
      <c r="E190" s="104"/>
      <c r="F190" s="104"/>
      <c r="G190" s="104"/>
      <c r="H190" s="104"/>
      <c r="I190" s="104"/>
      <c r="J190" s="104"/>
      <c r="K190" s="104"/>
      <c r="L190" s="104"/>
      <c r="M190" s="104"/>
      <c r="N190" s="104"/>
      <c r="O190" s="104"/>
      <c r="P190" s="104">
        <f t="shared" si="30"/>
        <v>0</v>
      </c>
    </row>
    <row r="191" spans="1:16" ht="15.75" customHeight="1">
      <c r="A191" s="237"/>
      <c r="B191" s="239"/>
      <c r="C191" s="119">
        <v>27</v>
      </c>
      <c r="D191" s="104"/>
      <c r="E191" s="104"/>
      <c r="F191" s="104"/>
      <c r="G191" s="104"/>
      <c r="H191" s="104"/>
      <c r="I191" s="104"/>
      <c r="J191" s="104"/>
      <c r="K191" s="104"/>
      <c r="L191" s="104"/>
      <c r="M191" s="104"/>
      <c r="N191" s="104"/>
      <c r="O191" s="104"/>
      <c r="P191" s="104">
        <f t="shared" si="30"/>
        <v>0</v>
      </c>
    </row>
    <row r="192" spans="1:16" ht="15.75" customHeight="1">
      <c r="A192" s="317">
        <v>153</v>
      </c>
      <c r="B192" s="318" t="s">
        <v>2251</v>
      </c>
      <c r="C192" s="119">
        <v>11</v>
      </c>
      <c r="D192" s="104"/>
      <c r="E192" s="104"/>
      <c r="F192" s="104"/>
      <c r="G192" s="104"/>
      <c r="H192" s="104"/>
      <c r="I192" s="104"/>
      <c r="J192" s="104"/>
      <c r="K192" s="104"/>
      <c r="L192" s="104"/>
      <c r="M192" s="104"/>
      <c r="N192" s="104"/>
      <c r="O192" s="104"/>
      <c r="P192" s="104">
        <f t="shared" si="30"/>
        <v>0</v>
      </c>
    </row>
    <row r="193" spans="1:16" ht="15.75" customHeight="1">
      <c r="A193" s="241"/>
      <c r="B193" s="242"/>
      <c r="C193" s="119">
        <v>12</v>
      </c>
      <c r="D193" s="104"/>
      <c r="E193" s="104"/>
      <c r="F193" s="104"/>
      <c r="G193" s="104"/>
      <c r="H193" s="104"/>
      <c r="I193" s="104"/>
      <c r="J193" s="104"/>
      <c r="K193" s="104"/>
      <c r="L193" s="104"/>
      <c r="M193" s="104"/>
      <c r="N193" s="104"/>
      <c r="O193" s="104"/>
      <c r="P193" s="104">
        <f t="shared" si="30"/>
        <v>0</v>
      </c>
    </row>
    <row r="194" spans="1:16" ht="15.75" customHeight="1">
      <c r="A194" s="241"/>
      <c r="B194" s="242"/>
      <c r="C194" s="119">
        <v>13</v>
      </c>
      <c r="D194" s="104"/>
      <c r="E194" s="104"/>
      <c r="F194" s="104"/>
      <c r="G194" s="104"/>
      <c r="H194" s="104"/>
      <c r="I194" s="104"/>
      <c r="J194" s="104"/>
      <c r="K194" s="104"/>
      <c r="L194" s="104"/>
      <c r="M194" s="104"/>
      <c r="N194" s="104"/>
      <c r="O194" s="104"/>
      <c r="P194" s="104">
        <f t="shared" si="30"/>
        <v>0</v>
      </c>
    </row>
    <row r="195" spans="1:16" ht="15.75" customHeight="1">
      <c r="A195" s="241"/>
      <c r="B195" s="242"/>
      <c r="C195" s="119">
        <v>14</v>
      </c>
      <c r="D195" s="104"/>
      <c r="E195" s="104"/>
      <c r="F195" s="104"/>
      <c r="G195" s="104"/>
      <c r="H195" s="104"/>
      <c r="I195" s="104"/>
      <c r="J195" s="104"/>
      <c r="K195" s="104"/>
      <c r="L195" s="104"/>
      <c r="M195" s="104"/>
      <c r="N195" s="104"/>
      <c r="O195" s="104"/>
      <c r="P195" s="104">
        <f t="shared" si="30"/>
        <v>0</v>
      </c>
    </row>
    <row r="196" spans="1:16" ht="15.75" customHeight="1">
      <c r="A196" s="241"/>
      <c r="B196" s="242"/>
      <c r="C196" s="119">
        <v>15</v>
      </c>
      <c r="D196" s="104"/>
      <c r="E196" s="104"/>
      <c r="F196" s="104"/>
      <c r="G196" s="104"/>
      <c r="H196" s="104"/>
      <c r="I196" s="104"/>
      <c r="J196" s="104"/>
      <c r="K196" s="104"/>
      <c r="L196" s="104"/>
      <c r="M196" s="104"/>
      <c r="N196" s="104"/>
      <c r="O196" s="104"/>
      <c r="P196" s="104">
        <f t="shared" si="30"/>
        <v>0</v>
      </c>
    </row>
    <row r="197" spans="1:16" ht="15.75" customHeight="1">
      <c r="A197" s="241"/>
      <c r="B197" s="242"/>
      <c r="C197" s="119">
        <v>16</v>
      </c>
      <c r="D197" s="104"/>
      <c r="E197" s="104"/>
      <c r="F197" s="104"/>
      <c r="G197" s="104"/>
      <c r="H197" s="104"/>
      <c r="I197" s="104"/>
      <c r="J197" s="104"/>
      <c r="K197" s="104"/>
      <c r="L197" s="104"/>
      <c r="M197" s="104"/>
      <c r="N197" s="104"/>
      <c r="O197" s="104"/>
      <c r="P197" s="104">
        <f t="shared" si="30"/>
        <v>0</v>
      </c>
    </row>
    <row r="198" spans="1:16" ht="15.75" customHeight="1">
      <c r="A198" s="241"/>
      <c r="B198" s="242"/>
      <c r="C198" s="119">
        <v>17</v>
      </c>
      <c r="D198" s="104"/>
      <c r="E198" s="104"/>
      <c r="F198" s="104"/>
      <c r="G198" s="104"/>
      <c r="H198" s="104"/>
      <c r="I198" s="104"/>
      <c r="J198" s="104"/>
      <c r="K198" s="104"/>
      <c r="L198" s="104"/>
      <c r="M198" s="104"/>
      <c r="N198" s="104"/>
      <c r="O198" s="104"/>
      <c r="P198" s="104">
        <f t="shared" si="30"/>
        <v>0</v>
      </c>
    </row>
    <row r="199" spans="1:16" ht="15.75" customHeight="1">
      <c r="A199" s="241"/>
      <c r="B199" s="242"/>
      <c r="C199" s="119">
        <v>25</v>
      </c>
      <c r="D199" s="104"/>
      <c r="E199" s="104"/>
      <c r="F199" s="104"/>
      <c r="G199" s="104"/>
      <c r="H199" s="104"/>
      <c r="I199" s="104"/>
      <c r="J199" s="104"/>
      <c r="K199" s="104"/>
      <c r="L199" s="104"/>
      <c r="M199" s="104"/>
      <c r="N199" s="104"/>
      <c r="O199" s="104"/>
      <c r="P199" s="104">
        <f t="shared" si="30"/>
        <v>0</v>
      </c>
    </row>
    <row r="200" spans="1:16" ht="15.75" customHeight="1">
      <c r="A200" s="241"/>
      <c r="B200" s="242"/>
      <c r="C200" s="119">
        <v>26</v>
      </c>
      <c r="D200" s="104"/>
      <c r="E200" s="104"/>
      <c r="F200" s="104"/>
      <c r="G200" s="104"/>
      <c r="H200" s="104"/>
      <c r="I200" s="104"/>
      <c r="J200" s="104"/>
      <c r="K200" s="104"/>
      <c r="L200" s="104"/>
      <c r="M200" s="104"/>
      <c r="N200" s="104"/>
      <c r="O200" s="104"/>
      <c r="P200" s="104">
        <f t="shared" si="30"/>
        <v>0</v>
      </c>
    </row>
    <row r="201" spans="1:16" ht="15.75" customHeight="1">
      <c r="A201" s="237"/>
      <c r="B201" s="239"/>
      <c r="C201" s="119">
        <v>27</v>
      </c>
      <c r="D201" s="104"/>
      <c r="E201" s="104"/>
      <c r="F201" s="104"/>
      <c r="G201" s="104"/>
      <c r="H201" s="104"/>
      <c r="I201" s="104"/>
      <c r="J201" s="104"/>
      <c r="K201" s="104"/>
      <c r="L201" s="104"/>
      <c r="M201" s="104"/>
      <c r="N201" s="104"/>
      <c r="O201" s="104"/>
      <c r="P201" s="104">
        <f t="shared" si="30"/>
        <v>0</v>
      </c>
    </row>
    <row r="202" spans="1:16" ht="15.75" customHeight="1">
      <c r="A202" s="317">
        <v>154</v>
      </c>
      <c r="B202" s="318" t="s">
        <v>2252</v>
      </c>
      <c r="C202" s="119">
        <v>11</v>
      </c>
      <c r="D202" s="104"/>
      <c r="E202" s="104"/>
      <c r="F202" s="104"/>
      <c r="G202" s="104"/>
      <c r="H202" s="104"/>
      <c r="I202" s="104"/>
      <c r="J202" s="104"/>
      <c r="K202" s="104"/>
      <c r="L202" s="104"/>
      <c r="M202" s="104"/>
      <c r="N202" s="104"/>
      <c r="O202" s="104"/>
      <c r="P202" s="104">
        <f t="shared" si="30"/>
        <v>0</v>
      </c>
    </row>
    <row r="203" spans="1:16" ht="15.75" customHeight="1">
      <c r="A203" s="241"/>
      <c r="B203" s="242"/>
      <c r="C203" s="119">
        <v>12</v>
      </c>
      <c r="D203" s="104"/>
      <c r="E203" s="104"/>
      <c r="F203" s="104"/>
      <c r="G203" s="104"/>
      <c r="H203" s="104"/>
      <c r="I203" s="104"/>
      <c r="J203" s="104"/>
      <c r="K203" s="104"/>
      <c r="L203" s="104"/>
      <c r="M203" s="104"/>
      <c r="N203" s="104"/>
      <c r="O203" s="104"/>
      <c r="P203" s="104">
        <f t="shared" si="30"/>
        <v>0</v>
      </c>
    </row>
    <row r="204" spans="1:16" ht="15.75" customHeight="1">
      <c r="A204" s="241"/>
      <c r="B204" s="242"/>
      <c r="C204" s="119">
        <v>13</v>
      </c>
      <c r="D204" s="104"/>
      <c r="E204" s="104"/>
      <c r="F204" s="104"/>
      <c r="G204" s="104"/>
      <c r="H204" s="104"/>
      <c r="I204" s="104"/>
      <c r="J204" s="104"/>
      <c r="K204" s="104"/>
      <c r="L204" s="104"/>
      <c r="M204" s="104"/>
      <c r="N204" s="104"/>
      <c r="O204" s="104"/>
      <c r="P204" s="104">
        <f t="shared" si="30"/>
        <v>0</v>
      </c>
    </row>
    <row r="205" spans="1:16" ht="15.75" customHeight="1">
      <c r="A205" s="241"/>
      <c r="B205" s="242"/>
      <c r="C205" s="119">
        <v>14</v>
      </c>
      <c r="D205" s="104"/>
      <c r="E205" s="104"/>
      <c r="F205" s="104"/>
      <c r="G205" s="104"/>
      <c r="H205" s="104"/>
      <c r="I205" s="104"/>
      <c r="J205" s="104"/>
      <c r="K205" s="104"/>
      <c r="L205" s="104"/>
      <c r="M205" s="104"/>
      <c r="N205" s="104"/>
      <c r="O205" s="104"/>
      <c r="P205" s="104">
        <f t="shared" si="30"/>
        <v>0</v>
      </c>
    </row>
    <row r="206" spans="1:16" ht="15.75" customHeight="1">
      <c r="A206" s="241"/>
      <c r="B206" s="242"/>
      <c r="C206" s="119">
        <v>15</v>
      </c>
      <c r="D206" s="104"/>
      <c r="E206" s="104"/>
      <c r="F206" s="104"/>
      <c r="G206" s="104"/>
      <c r="H206" s="104"/>
      <c r="I206" s="104"/>
      <c r="J206" s="104"/>
      <c r="K206" s="104"/>
      <c r="L206" s="104"/>
      <c r="M206" s="104"/>
      <c r="N206" s="104"/>
      <c r="O206" s="104"/>
      <c r="P206" s="104">
        <f t="shared" si="30"/>
        <v>0</v>
      </c>
    </row>
    <row r="207" spans="1:16" ht="15.75" customHeight="1">
      <c r="A207" s="241"/>
      <c r="B207" s="242"/>
      <c r="C207" s="119">
        <v>16</v>
      </c>
      <c r="D207" s="104"/>
      <c r="E207" s="104"/>
      <c r="F207" s="104"/>
      <c r="G207" s="104"/>
      <c r="H207" s="104"/>
      <c r="I207" s="104"/>
      <c r="J207" s="104"/>
      <c r="K207" s="104"/>
      <c r="L207" s="104"/>
      <c r="M207" s="104"/>
      <c r="N207" s="104"/>
      <c r="O207" s="104"/>
      <c r="P207" s="104">
        <f t="shared" si="30"/>
        <v>0</v>
      </c>
    </row>
    <row r="208" spans="1:16" ht="15.75" customHeight="1">
      <c r="A208" s="241"/>
      <c r="B208" s="242"/>
      <c r="C208" s="119">
        <v>17</v>
      </c>
      <c r="D208" s="104"/>
      <c r="E208" s="104"/>
      <c r="F208" s="104"/>
      <c r="G208" s="104"/>
      <c r="H208" s="104"/>
      <c r="I208" s="104"/>
      <c r="J208" s="104"/>
      <c r="K208" s="104"/>
      <c r="L208" s="104"/>
      <c r="M208" s="104"/>
      <c r="N208" s="104"/>
      <c r="O208" s="104"/>
      <c r="P208" s="104">
        <f t="shared" si="30"/>
        <v>0</v>
      </c>
    </row>
    <row r="209" spans="1:16" ht="15.75" customHeight="1">
      <c r="A209" s="241"/>
      <c r="B209" s="242"/>
      <c r="C209" s="119">
        <v>25</v>
      </c>
      <c r="D209" s="104"/>
      <c r="E209" s="104"/>
      <c r="F209" s="104"/>
      <c r="G209" s="104"/>
      <c r="H209" s="104"/>
      <c r="I209" s="104"/>
      <c r="J209" s="104"/>
      <c r="K209" s="104"/>
      <c r="L209" s="104"/>
      <c r="M209" s="104"/>
      <c r="N209" s="104"/>
      <c r="O209" s="104"/>
      <c r="P209" s="104">
        <f t="shared" si="30"/>
        <v>0</v>
      </c>
    </row>
    <row r="210" spans="1:16" ht="15.75" customHeight="1">
      <c r="A210" s="241"/>
      <c r="B210" s="242"/>
      <c r="C210" s="119">
        <v>26</v>
      </c>
      <c r="D210" s="104"/>
      <c r="E210" s="104"/>
      <c r="F210" s="104"/>
      <c r="G210" s="104"/>
      <c r="H210" s="104"/>
      <c r="I210" s="104"/>
      <c r="J210" s="104"/>
      <c r="K210" s="104"/>
      <c r="L210" s="104"/>
      <c r="M210" s="104"/>
      <c r="N210" s="104"/>
      <c r="O210" s="104"/>
      <c r="P210" s="104">
        <f t="shared" si="30"/>
        <v>0</v>
      </c>
    </row>
    <row r="211" spans="1:16" ht="15.75" customHeight="1">
      <c r="A211" s="237"/>
      <c r="B211" s="239"/>
      <c r="C211" s="119">
        <v>27</v>
      </c>
      <c r="D211" s="104"/>
      <c r="E211" s="104"/>
      <c r="F211" s="104"/>
      <c r="G211" s="104"/>
      <c r="H211" s="104"/>
      <c r="I211" s="104"/>
      <c r="J211" s="104"/>
      <c r="K211" s="104"/>
      <c r="L211" s="104"/>
      <c r="M211" s="104"/>
      <c r="N211" s="104"/>
      <c r="O211" s="104"/>
      <c r="P211" s="104">
        <f t="shared" si="30"/>
        <v>0</v>
      </c>
    </row>
    <row r="212" spans="1:16" ht="15.75" customHeight="1">
      <c r="A212" s="317">
        <v>155</v>
      </c>
      <c r="B212" s="318" t="s">
        <v>2253</v>
      </c>
      <c r="C212" s="119">
        <v>11</v>
      </c>
      <c r="D212" s="104"/>
      <c r="E212" s="104"/>
      <c r="F212" s="104"/>
      <c r="G212" s="104"/>
      <c r="H212" s="104"/>
      <c r="I212" s="104"/>
      <c r="J212" s="104"/>
      <c r="K212" s="104"/>
      <c r="L212" s="104"/>
      <c r="M212" s="104"/>
      <c r="N212" s="104"/>
      <c r="O212" s="104"/>
      <c r="P212" s="104">
        <f t="shared" si="30"/>
        <v>0</v>
      </c>
    </row>
    <row r="213" spans="1:16" ht="15.75" customHeight="1">
      <c r="A213" s="241"/>
      <c r="B213" s="242"/>
      <c r="C213" s="119">
        <v>12</v>
      </c>
      <c r="D213" s="104"/>
      <c r="E213" s="104"/>
      <c r="F213" s="104"/>
      <c r="G213" s="104"/>
      <c r="H213" s="104"/>
      <c r="I213" s="104"/>
      <c r="J213" s="104"/>
      <c r="K213" s="104"/>
      <c r="L213" s="104"/>
      <c r="M213" s="104"/>
      <c r="N213" s="104"/>
      <c r="O213" s="104"/>
      <c r="P213" s="104">
        <f t="shared" si="30"/>
        <v>0</v>
      </c>
    </row>
    <row r="214" spans="1:16" ht="15.75" customHeight="1">
      <c r="A214" s="241"/>
      <c r="B214" s="242"/>
      <c r="C214" s="119">
        <v>13</v>
      </c>
      <c r="D214" s="104"/>
      <c r="E214" s="104"/>
      <c r="F214" s="104"/>
      <c r="G214" s="104"/>
      <c r="H214" s="104"/>
      <c r="I214" s="104"/>
      <c r="J214" s="104"/>
      <c r="K214" s="104"/>
      <c r="L214" s="104"/>
      <c r="M214" s="104"/>
      <c r="N214" s="104"/>
      <c r="O214" s="104"/>
      <c r="P214" s="104">
        <f t="shared" si="30"/>
        <v>0</v>
      </c>
    </row>
    <row r="215" spans="1:16" ht="15.75" customHeight="1">
      <c r="A215" s="241"/>
      <c r="B215" s="242"/>
      <c r="C215" s="119">
        <v>14</v>
      </c>
      <c r="D215" s="104"/>
      <c r="E215" s="104"/>
      <c r="F215" s="104"/>
      <c r="G215" s="104"/>
      <c r="H215" s="104"/>
      <c r="I215" s="104"/>
      <c r="J215" s="104"/>
      <c r="K215" s="104"/>
      <c r="L215" s="104"/>
      <c r="M215" s="104"/>
      <c r="N215" s="104"/>
      <c r="O215" s="104"/>
      <c r="P215" s="104">
        <f t="shared" si="30"/>
        <v>0</v>
      </c>
    </row>
    <row r="216" spans="1:16" ht="15.75" customHeight="1">
      <c r="A216" s="241"/>
      <c r="B216" s="242"/>
      <c r="C216" s="119">
        <v>15</v>
      </c>
      <c r="D216" s="104"/>
      <c r="E216" s="104"/>
      <c r="F216" s="104"/>
      <c r="G216" s="104"/>
      <c r="H216" s="104"/>
      <c r="I216" s="104"/>
      <c r="J216" s="104"/>
      <c r="K216" s="104"/>
      <c r="L216" s="104"/>
      <c r="M216" s="104"/>
      <c r="N216" s="104"/>
      <c r="O216" s="104"/>
      <c r="P216" s="104">
        <f t="shared" si="30"/>
        <v>0</v>
      </c>
    </row>
    <row r="217" spans="1:16" ht="15.75" customHeight="1">
      <c r="A217" s="241"/>
      <c r="B217" s="242"/>
      <c r="C217" s="119">
        <v>16</v>
      </c>
      <c r="D217" s="104"/>
      <c r="E217" s="104"/>
      <c r="F217" s="104"/>
      <c r="G217" s="104"/>
      <c r="H217" s="104"/>
      <c r="I217" s="104"/>
      <c r="J217" s="104"/>
      <c r="K217" s="104"/>
      <c r="L217" s="104"/>
      <c r="M217" s="104"/>
      <c r="N217" s="104"/>
      <c r="O217" s="104"/>
      <c r="P217" s="104">
        <f t="shared" si="30"/>
        <v>0</v>
      </c>
    </row>
    <row r="218" spans="1:16" ht="15.75" customHeight="1">
      <c r="A218" s="241"/>
      <c r="B218" s="242"/>
      <c r="C218" s="119">
        <v>17</v>
      </c>
      <c r="D218" s="104"/>
      <c r="E218" s="104"/>
      <c r="F218" s="104"/>
      <c r="G218" s="104"/>
      <c r="H218" s="104"/>
      <c r="I218" s="104"/>
      <c r="J218" s="104"/>
      <c r="K218" s="104"/>
      <c r="L218" s="104"/>
      <c r="M218" s="104"/>
      <c r="N218" s="104"/>
      <c r="O218" s="104"/>
      <c r="P218" s="104">
        <f t="shared" si="30"/>
        <v>0</v>
      </c>
    </row>
    <row r="219" spans="1:16" ht="15.75" customHeight="1">
      <c r="A219" s="241"/>
      <c r="B219" s="242"/>
      <c r="C219" s="119">
        <v>25</v>
      </c>
      <c r="D219" s="104"/>
      <c r="E219" s="104"/>
      <c r="F219" s="104"/>
      <c r="G219" s="104"/>
      <c r="H219" s="104"/>
      <c r="I219" s="104"/>
      <c r="J219" s="104"/>
      <c r="K219" s="104"/>
      <c r="L219" s="104"/>
      <c r="M219" s="104"/>
      <c r="N219" s="104"/>
      <c r="O219" s="104"/>
      <c r="P219" s="104">
        <f t="shared" si="30"/>
        <v>0</v>
      </c>
    </row>
    <row r="220" spans="1:16" ht="15.75" customHeight="1">
      <c r="A220" s="241"/>
      <c r="B220" s="242"/>
      <c r="C220" s="119">
        <v>26</v>
      </c>
      <c r="D220" s="104"/>
      <c r="E220" s="104"/>
      <c r="F220" s="104"/>
      <c r="G220" s="104"/>
      <c r="H220" s="104"/>
      <c r="I220" s="104"/>
      <c r="J220" s="104"/>
      <c r="K220" s="104"/>
      <c r="L220" s="104"/>
      <c r="M220" s="104"/>
      <c r="N220" s="104"/>
      <c r="O220" s="104"/>
      <c r="P220" s="104">
        <f t="shared" si="30"/>
        <v>0</v>
      </c>
    </row>
    <row r="221" spans="1:16" ht="15.75" customHeight="1">
      <c r="A221" s="237"/>
      <c r="B221" s="239"/>
      <c r="C221" s="119">
        <v>27</v>
      </c>
      <c r="D221" s="104"/>
      <c r="E221" s="104"/>
      <c r="F221" s="104"/>
      <c r="G221" s="104"/>
      <c r="H221" s="104"/>
      <c r="I221" s="104"/>
      <c r="J221" s="104"/>
      <c r="K221" s="104"/>
      <c r="L221" s="104"/>
      <c r="M221" s="104"/>
      <c r="N221" s="104"/>
      <c r="O221" s="104"/>
      <c r="P221" s="104">
        <f t="shared" si="30"/>
        <v>0</v>
      </c>
    </row>
    <row r="222" spans="1:16" ht="15.75" customHeight="1">
      <c r="A222" s="317">
        <v>159</v>
      </c>
      <c r="B222" s="318" t="s">
        <v>2248</v>
      </c>
      <c r="C222" s="119">
        <v>11</v>
      </c>
      <c r="D222" s="104"/>
      <c r="E222" s="104"/>
      <c r="F222" s="104"/>
      <c r="G222" s="104"/>
      <c r="H222" s="104"/>
      <c r="I222" s="104"/>
      <c r="J222" s="104"/>
      <c r="K222" s="104"/>
      <c r="L222" s="104"/>
      <c r="M222" s="104"/>
      <c r="N222" s="104"/>
      <c r="O222" s="104"/>
      <c r="P222" s="104">
        <f t="shared" si="30"/>
        <v>0</v>
      </c>
    </row>
    <row r="223" spans="1:16" ht="15.75" customHeight="1">
      <c r="A223" s="241"/>
      <c r="B223" s="242"/>
      <c r="C223" s="119">
        <v>12</v>
      </c>
      <c r="D223" s="104"/>
      <c r="E223" s="104"/>
      <c r="F223" s="104"/>
      <c r="G223" s="104"/>
      <c r="H223" s="104"/>
      <c r="I223" s="104"/>
      <c r="J223" s="104"/>
      <c r="K223" s="104"/>
      <c r="L223" s="104"/>
      <c r="M223" s="104"/>
      <c r="N223" s="104"/>
      <c r="O223" s="104"/>
      <c r="P223" s="104">
        <f t="shared" si="30"/>
        <v>0</v>
      </c>
    </row>
    <row r="224" spans="1:16" ht="15.75" customHeight="1">
      <c r="A224" s="241"/>
      <c r="B224" s="242"/>
      <c r="C224" s="119">
        <v>13</v>
      </c>
      <c r="D224" s="104"/>
      <c r="E224" s="104"/>
      <c r="F224" s="104"/>
      <c r="G224" s="104"/>
      <c r="H224" s="104"/>
      <c r="I224" s="104"/>
      <c r="J224" s="104"/>
      <c r="K224" s="104"/>
      <c r="L224" s="104"/>
      <c r="M224" s="104"/>
      <c r="N224" s="104"/>
      <c r="O224" s="104"/>
      <c r="P224" s="104">
        <f t="shared" si="30"/>
        <v>0</v>
      </c>
    </row>
    <row r="225" spans="1:16" ht="15.75" customHeight="1">
      <c r="A225" s="241"/>
      <c r="B225" s="242"/>
      <c r="C225" s="119">
        <v>14</v>
      </c>
      <c r="D225" s="104"/>
      <c r="E225" s="104"/>
      <c r="F225" s="104"/>
      <c r="G225" s="104"/>
      <c r="H225" s="104"/>
      <c r="I225" s="104"/>
      <c r="J225" s="104"/>
      <c r="K225" s="104"/>
      <c r="L225" s="104"/>
      <c r="M225" s="104"/>
      <c r="N225" s="104"/>
      <c r="O225" s="104"/>
      <c r="P225" s="104">
        <f t="shared" si="30"/>
        <v>0</v>
      </c>
    </row>
    <row r="226" spans="1:16" ht="15.75" customHeight="1">
      <c r="A226" s="241"/>
      <c r="B226" s="242"/>
      <c r="C226" s="119">
        <v>15</v>
      </c>
      <c r="D226" s="104"/>
      <c r="E226" s="104"/>
      <c r="F226" s="104"/>
      <c r="G226" s="104"/>
      <c r="H226" s="104"/>
      <c r="I226" s="104"/>
      <c r="J226" s="104"/>
      <c r="K226" s="104"/>
      <c r="L226" s="104"/>
      <c r="M226" s="104"/>
      <c r="N226" s="104"/>
      <c r="O226" s="104"/>
      <c r="P226" s="104">
        <f t="shared" si="30"/>
        <v>0</v>
      </c>
    </row>
    <row r="227" spans="1:16" ht="15.75" customHeight="1">
      <c r="A227" s="241"/>
      <c r="B227" s="242"/>
      <c r="C227" s="119">
        <v>16</v>
      </c>
      <c r="D227" s="104"/>
      <c r="E227" s="104"/>
      <c r="F227" s="104"/>
      <c r="G227" s="104"/>
      <c r="H227" s="104"/>
      <c r="I227" s="104"/>
      <c r="J227" s="104"/>
      <c r="K227" s="104"/>
      <c r="L227" s="104"/>
      <c r="M227" s="104"/>
      <c r="N227" s="104"/>
      <c r="O227" s="104"/>
      <c r="P227" s="104">
        <f t="shared" si="30"/>
        <v>0</v>
      </c>
    </row>
    <row r="228" spans="1:16" ht="15.75" customHeight="1">
      <c r="A228" s="241"/>
      <c r="B228" s="242"/>
      <c r="C228" s="119">
        <v>17</v>
      </c>
      <c r="D228" s="104"/>
      <c r="E228" s="104"/>
      <c r="F228" s="104"/>
      <c r="G228" s="104"/>
      <c r="H228" s="104"/>
      <c r="I228" s="104"/>
      <c r="J228" s="104"/>
      <c r="K228" s="104"/>
      <c r="L228" s="104"/>
      <c r="M228" s="104"/>
      <c r="N228" s="104"/>
      <c r="O228" s="104"/>
      <c r="P228" s="104">
        <f t="shared" si="30"/>
        <v>0</v>
      </c>
    </row>
    <row r="229" spans="1:16" ht="15.75" customHeight="1">
      <c r="A229" s="241"/>
      <c r="B229" s="242"/>
      <c r="C229" s="119">
        <v>25</v>
      </c>
      <c r="D229" s="143"/>
      <c r="E229" s="143"/>
      <c r="F229" s="143"/>
      <c r="G229" s="143"/>
      <c r="H229" s="143"/>
      <c r="I229" s="143"/>
      <c r="J229" s="143"/>
      <c r="K229" s="143"/>
      <c r="L229" s="143"/>
      <c r="M229" s="143"/>
      <c r="N229" s="143"/>
      <c r="O229" s="143"/>
      <c r="P229" s="104">
        <f t="shared" si="30"/>
        <v>0</v>
      </c>
    </row>
    <row r="230" spans="1:16" ht="15.75" customHeight="1">
      <c r="A230" s="241"/>
      <c r="B230" s="242"/>
      <c r="C230" s="119">
        <v>26</v>
      </c>
      <c r="D230" s="143"/>
      <c r="E230" s="143"/>
      <c r="F230" s="143"/>
      <c r="G230" s="143"/>
      <c r="H230" s="143"/>
      <c r="I230" s="143"/>
      <c r="J230" s="143"/>
      <c r="K230" s="143"/>
      <c r="L230" s="143"/>
      <c r="M230" s="143"/>
      <c r="N230" s="143"/>
      <c r="O230" s="143"/>
      <c r="P230" s="104">
        <f t="shared" si="30"/>
        <v>0</v>
      </c>
    </row>
    <row r="231" spans="1:16" ht="15.75" customHeight="1">
      <c r="A231" s="237"/>
      <c r="B231" s="239"/>
      <c r="C231" s="119">
        <v>27</v>
      </c>
      <c r="D231" s="143"/>
      <c r="E231" s="143"/>
      <c r="F231" s="143"/>
      <c r="G231" s="143"/>
      <c r="H231" s="143"/>
      <c r="I231" s="143"/>
      <c r="J231" s="143"/>
      <c r="K231" s="143"/>
      <c r="L231" s="143"/>
      <c r="M231" s="143"/>
      <c r="N231" s="143"/>
      <c r="O231" s="143"/>
      <c r="P231" s="104">
        <f t="shared" si="30"/>
        <v>0</v>
      </c>
    </row>
    <row r="232" spans="1:16" ht="15.75" customHeight="1">
      <c r="A232" s="138">
        <v>1600</v>
      </c>
      <c r="B232" s="320" t="s">
        <v>2254</v>
      </c>
      <c r="C232" s="228"/>
      <c r="D232" s="139">
        <f t="shared" ref="D232:P232" si="31">SUM(D233:D242)</f>
        <v>0</v>
      </c>
      <c r="E232" s="139">
        <f t="shared" si="31"/>
        <v>0</v>
      </c>
      <c r="F232" s="139">
        <f t="shared" si="31"/>
        <v>0</v>
      </c>
      <c r="G232" s="139">
        <f t="shared" si="31"/>
        <v>0</v>
      </c>
      <c r="H232" s="139">
        <f t="shared" si="31"/>
        <v>0</v>
      </c>
      <c r="I232" s="139">
        <f t="shared" si="31"/>
        <v>0</v>
      </c>
      <c r="J232" s="139">
        <f t="shared" si="31"/>
        <v>0</v>
      </c>
      <c r="K232" s="139">
        <f t="shared" si="31"/>
        <v>0</v>
      </c>
      <c r="L232" s="139">
        <f t="shared" si="31"/>
        <v>0</v>
      </c>
      <c r="M232" s="139">
        <f t="shared" si="31"/>
        <v>0</v>
      </c>
      <c r="N232" s="139">
        <f t="shared" si="31"/>
        <v>0</v>
      </c>
      <c r="O232" s="139">
        <f t="shared" si="31"/>
        <v>0</v>
      </c>
      <c r="P232" s="139">
        <f t="shared" si="31"/>
        <v>0</v>
      </c>
    </row>
    <row r="233" spans="1:16" ht="15.75" customHeight="1">
      <c r="A233" s="317">
        <v>161</v>
      </c>
      <c r="B233" s="318" t="s">
        <v>2255</v>
      </c>
      <c r="C233" s="119">
        <v>11</v>
      </c>
      <c r="D233" s="104"/>
      <c r="E233" s="104"/>
      <c r="F233" s="104"/>
      <c r="G233" s="104"/>
      <c r="H233" s="104"/>
      <c r="I233" s="104"/>
      <c r="J233" s="104"/>
      <c r="K233" s="104"/>
      <c r="L233" s="104"/>
      <c r="M233" s="104"/>
      <c r="N233" s="104"/>
      <c r="O233" s="104"/>
      <c r="P233" s="104">
        <f t="shared" ref="P233:P242" si="32">SUM(D233:O233)</f>
        <v>0</v>
      </c>
    </row>
    <row r="234" spans="1:16" ht="15.75" customHeight="1">
      <c r="A234" s="241"/>
      <c r="B234" s="242"/>
      <c r="C234" s="119">
        <v>12</v>
      </c>
      <c r="D234" s="104"/>
      <c r="E234" s="104"/>
      <c r="F234" s="104"/>
      <c r="G234" s="104"/>
      <c r="H234" s="104"/>
      <c r="I234" s="104"/>
      <c r="J234" s="104"/>
      <c r="K234" s="104"/>
      <c r="L234" s="104"/>
      <c r="M234" s="104"/>
      <c r="N234" s="104"/>
      <c r="O234" s="104"/>
      <c r="P234" s="104">
        <f t="shared" si="32"/>
        <v>0</v>
      </c>
    </row>
    <row r="235" spans="1:16" ht="15.75" customHeight="1">
      <c r="A235" s="241"/>
      <c r="B235" s="242"/>
      <c r="C235" s="119">
        <v>13</v>
      </c>
      <c r="D235" s="104"/>
      <c r="E235" s="104"/>
      <c r="F235" s="104"/>
      <c r="G235" s="104"/>
      <c r="H235" s="104"/>
      <c r="I235" s="104"/>
      <c r="J235" s="104"/>
      <c r="K235" s="104"/>
      <c r="L235" s="104"/>
      <c r="M235" s="104"/>
      <c r="N235" s="104"/>
      <c r="O235" s="104"/>
      <c r="P235" s="104">
        <f t="shared" si="32"/>
        <v>0</v>
      </c>
    </row>
    <row r="236" spans="1:16" ht="15.75" customHeight="1">
      <c r="A236" s="241"/>
      <c r="B236" s="242"/>
      <c r="C236" s="119">
        <v>14</v>
      </c>
      <c r="D236" s="104"/>
      <c r="E236" s="104"/>
      <c r="F236" s="104"/>
      <c r="G236" s="104"/>
      <c r="H236" s="104"/>
      <c r="I236" s="104"/>
      <c r="J236" s="104"/>
      <c r="K236" s="104"/>
      <c r="L236" s="104"/>
      <c r="M236" s="104"/>
      <c r="N236" s="104"/>
      <c r="O236" s="104"/>
      <c r="P236" s="104">
        <f t="shared" si="32"/>
        <v>0</v>
      </c>
    </row>
    <row r="237" spans="1:16" ht="15.75" customHeight="1">
      <c r="A237" s="241"/>
      <c r="B237" s="242"/>
      <c r="C237" s="119">
        <v>15</v>
      </c>
      <c r="D237" s="104"/>
      <c r="E237" s="104"/>
      <c r="F237" s="104"/>
      <c r="G237" s="104"/>
      <c r="H237" s="104"/>
      <c r="I237" s="104"/>
      <c r="J237" s="104"/>
      <c r="K237" s="104"/>
      <c r="L237" s="104"/>
      <c r="M237" s="104"/>
      <c r="N237" s="104"/>
      <c r="O237" s="104"/>
      <c r="P237" s="104">
        <f t="shared" si="32"/>
        <v>0</v>
      </c>
    </row>
    <row r="238" spans="1:16" ht="15.75" customHeight="1">
      <c r="A238" s="241"/>
      <c r="B238" s="242"/>
      <c r="C238" s="119">
        <v>16</v>
      </c>
      <c r="D238" s="104"/>
      <c r="E238" s="104"/>
      <c r="F238" s="104"/>
      <c r="G238" s="104"/>
      <c r="H238" s="104"/>
      <c r="I238" s="104"/>
      <c r="J238" s="104"/>
      <c r="K238" s="104"/>
      <c r="L238" s="104"/>
      <c r="M238" s="104"/>
      <c r="N238" s="104"/>
      <c r="O238" s="104"/>
      <c r="P238" s="104">
        <f t="shared" si="32"/>
        <v>0</v>
      </c>
    </row>
    <row r="239" spans="1:16" ht="15.75" customHeight="1">
      <c r="A239" s="241"/>
      <c r="B239" s="242"/>
      <c r="C239" s="119">
        <v>17</v>
      </c>
      <c r="D239" s="104"/>
      <c r="E239" s="104"/>
      <c r="F239" s="104"/>
      <c r="G239" s="104"/>
      <c r="H239" s="104"/>
      <c r="I239" s="104"/>
      <c r="J239" s="104"/>
      <c r="K239" s="104"/>
      <c r="L239" s="104"/>
      <c r="M239" s="104"/>
      <c r="N239" s="104"/>
      <c r="O239" s="104"/>
      <c r="P239" s="104">
        <f t="shared" si="32"/>
        <v>0</v>
      </c>
    </row>
    <row r="240" spans="1:16" ht="15.75" customHeight="1">
      <c r="A240" s="241"/>
      <c r="B240" s="242"/>
      <c r="C240" s="119">
        <v>25</v>
      </c>
      <c r="D240" s="104"/>
      <c r="E240" s="104"/>
      <c r="F240" s="104"/>
      <c r="G240" s="104"/>
      <c r="H240" s="104"/>
      <c r="I240" s="104"/>
      <c r="J240" s="104"/>
      <c r="K240" s="104"/>
      <c r="L240" s="104"/>
      <c r="M240" s="104"/>
      <c r="N240" s="104"/>
      <c r="O240" s="104"/>
      <c r="P240" s="104">
        <f t="shared" si="32"/>
        <v>0</v>
      </c>
    </row>
    <row r="241" spans="1:16" ht="15.75" customHeight="1">
      <c r="A241" s="241"/>
      <c r="B241" s="242"/>
      <c r="C241" s="119">
        <v>26</v>
      </c>
      <c r="D241" s="143"/>
      <c r="E241" s="143"/>
      <c r="F241" s="143"/>
      <c r="G241" s="143"/>
      <c r="H241" s="143"/>
      <c r="I241" s="143"/>
      <c r="J241" s="143"/>
      <c r="K241" s="143"/>
      <c r="L241" s="143"/>
      <c r="M241" s="143"/>
      <c r="N241" s="143"/>
      <c r="O241" s="143"/>
      <c r="P241" s="104">
        <f t="shared" si="32"/>
        <v>0</v>
      </c>
    </row>
    <row r="242" spans="1:16" ht="15.75" customHeight="1">
      <c r="A242" s="237"/>
      <c r="B242" s="239"/>
      <c r="C242" s="119">
        <v>27</v>
      </c>
      <c r="D242" s="143"/>
      <c r="E242" s="143"/>
      <c r="F242" s="143"/>
      <c r="G242" s="143"/>
      <c r="H242" s="143"/>
      <c r="I242" s="143"/>
      <c r="J242" s="143"/>
      <c r="K242" s="143"/>
      <c r="L242" s="143"/>
      <c r="M242" s="143"/>
      <c r="N242" s="143"/>
      <c r="O242" s="143"/>
      <c r="P242" s="104">
        <f t="shared" si="32"/>
        <v>0</v>
      </c>
    </row>
    <row r="243" spans="1:16" ht="15.75" customHeight="1">
      <c r="A243" s="138">
        <v>1700</v>
      </c>
      <c r="B243" s="320" t="s">
        <v>2256</v>
      </c>
      <c r="C243" s="228"/>
      <c r="D243" s="139">
        <f t="shared" ref="D243:P243" si="33">SUM(D244:D263)</f>
        <v>0</v>
      </c>
      <c r="E243" s="139">
        <f t="shared" si="33"/>
        <v>0</v>
      </c>
      <c r="F243" s="139">
        <f t="shared" si="33"/>
        <v>0</v>
      </c>
      <c r="G243" s="139">
        <f t="shared" si="33"/>
        <v>0</v>
      </c>
      <c r="H243" s="139">
        <f t="shared" si="33"/>
        <v>0</v>
      </c>
      <c r="I243" s="139">
        <f t="shared" si="33"/>
        <v>0</v>
      </c>
      <c r="J243" s="139">
        <f t="shared" si="33"/>
        <v>0</v>
      </c>
      <c r="K243" s="139">
        <f t="shared" si="33"/>
        <v>0</v>
      </c>
      <c r="L243" s="139">
        <f t="shared" si="33"/>
        <v>0</v>
      </c>
      <c r="M243" s="139">
        <f t="shared" si="33"/>
        <v>0</v>
      </c>
      <c r="N243" s="139">
        <f t="shared" si="33"/>
        <v>0</v>
      </c>
      <c r="O243" s="139">
        <f t="shared" si="33"/>
        <v>0</v>
      </c>
      <c r="P243" s="139">
        <f t="shared" si="33"/>
        <v>0</v>
      </c>
    </row>
    <row r="244" spans="1:16" ht="15.75" customHeight="1">
      <c r="A244" s="317">
        <v>171</v>
      </c>
      <c r="B244" s="318" t="s">
        <v>2257</v>
      </c>
      <c r="C244" s="119">
        <v>11</v>
      </c>
      <c r="D244" s="104"/>
      <c r="E244" s="104"/>
      <c r="F244" s="104"/>
      <c r="G244" s="104"/>
      <c r="H244" s="104"/>
      <c r="I244" s="104"/>
      <c r="J244" s="104"/>
      <c r="K244" s="104"/>
      <c r="L244" s="104"/>
      <c r="M244" s="104"/>
      <c r="N244" s="104"/>
      <c r="O244" s="104"/>
      <c r="P244" s="104">
        <f t="shared" ref="P244:P263" si="34">SUM(D244:O244)</f>
        <v>0</v>
      </c>
    </row>
    <row r="245" spans="1:16" ht="15.75" customHeight="1">
      <c r="A245" s="241"/>
      <c r="B245" s="242"/>
      <c r="C245" s="119">
        <v>12</v>
      </c>
      <c r="D245" s="104"/>
      <c r="E245" s="104"/>
      <c r="F245" s="104"/>
      <c r="G245" s="104"/>
      <c r="H245" s="104"/>
      <c r="I245" s="104"/>
      <c r="J245" s="104"/>
      <c r="K245" s="104"/>
      <c r="L245" s="104"/>
      <c r="M245" s="104"/>
      <c r="N245" s="104"/>
      <c r="O245" s="104"/>
      <c r="P245" s="104">
        <f t="shared" si="34"/>
        <v>0</v>
      </c>
    </row>
    <row r="246" spans="1:16" ht="15.75" customHeight="1">
      <c r="A246" s="241"/>
      <c r="B246" s="242"/>
      <c r="C246" s="119">
        <v>13</v>
      </c>
      <c r="D246" s="104"/>
      <c r="E246" s="104"/>
      <c r="F246" s="104"/>
      <c r="G246" s="104"/>
      <c r="H246" s="104"/>
      <c r="I246" s="104"/>
      <c r="J246" s="104"/>
      <c r="K246" s="104"/>
      <c r="L246" s="104"/>
      <c r="M246" s="104"/>
      <c r="N246" s="104"/>
      <c r="O246" s="104"/>
      <c r="P246" s="104">
        <f t="shared" si="34"/>
        <v>0</v>
      </c>
    </row>
    <row r="247" spans="1:16" ht="15.75" customHeight="1">
      <c r="A247" s="241"/>
      <c r="B247" s="242"/>
      <c r="C247" s="119">
        <v>14</v>
      </c>
      <c r="D247" s="104"/>
      <c r="E247" s="104"/>
      <c r="F247" s="104"/>
      <c r="G247" s="104"/>
      <c r="H247" s="104"/>
      <c r="I247" s="104"/>
      <c r="J247" s="104"/>
      <c r="K247" s="104"/>
      <c r="L247" s="104"/>
      <c r="M247" s="104"/>
      <c r="N247" s="104"/>
      <c r="O247" s="104"/>
      <c r="P247" s="104">
        <f t="shared" si="34"/>
        <v>0</v>
      </c>
    </row>
    <row r="248" spans="1:16" ht="15.75" customHeight="1">
      <c r="A248" s="241"/>
      <c r="B248" s="242"/>
      <c r="C248" s="119">
        <v>15</v>
      </c>
      <c r="D248" s="104"/>
      <c r="E248" s="104"/>
      <c r="F248" s="104"/>
      <c r="G248" s="104"/>
      <c r="H248" s="104"/>
      <c r="I248" s="104"/>
      <c r="J248" s="104"/>
      <c r="K248" s="104"/>
      <c r="L248" s="104"/>
      <c r="M248" s="104"/>
      <c r="N248" s="104"/>
      <c r="O248" s="104"/>
      <c r="P248" s="104">
        <f t="shared" si="34"/>
        <v>0</v>
      </c>
    </row>
    <row r="249" spans="1:16" ht="15.75" customHeight="1">
      <c r="A249" s="241"/>
      <c r="B249" s="242"/>
      <c r="C249" s="119">
        <v>16</v>
      </c>
      <c r="D249" s="104"/>
      <c r="E249" s="104"/>
      <c r="F249" s="104"/>
      <c r="G249" s="104"/>
      <c r="H249" s="104"/>
      <c r="I249" s="104"/>
      <c r="J249" s="104"/>
      <c r="K249" s="104"/>
      <c r="L249" s="104"/>
      <c r="M249" s="104"/>
      <c r="N249" s="104"/>
      <c r="O249" s="104"/>
      <c r="P249" s="104">
        <f t="shared" si="34"/>
        <v>0</v>
      </c>
    </row>
    <row r="250" spans="1:16" ht="15.75" customHeight="1">
      <c r="A250" s="241"/>
      <c r="B250" s="242"/>
      <c r="C250" s="119">
        <v>17</v>
      </c>
      <c r="D250" s="104"/>
      <c r="E250" s="104"/>
      <c r="F250" s="104"/>
      <c r="G250" s="104"/>
      <c r="H250" s="104"/>
      <c r="I250" s="104"/>
      <c r="J250" s="104"/>
      <c r="K250" s="104"/>
      <c r="L250" s="104"/>
      <c r="M250" s="104"/>
      <c r="N250" s="104"/>
      <c r="O250" s="104"/>
      <c r="P250" s="104">
        <f t="shared" si="34"/>
        <v>0</v>
      </c>
    </row>
    <row r="251" spans="1:16" ht="15.75" customHeight="1">
      <c r="A251" s="241"/>
      <c r="B251" s="242"/>
      <c r="C251" s="119">
        <v>25</v>
      </c>
      <c r="D251" s="104"/>
      <c r="E251" s="104"/>
      <c r="F251" s="104"/>
      <c r="G251" s="104"/>
      <c r="H251" s="104"/>
      <c r="I251" s="104"/>
      <c r="J251" s="104"/>
      <c r="K251" s="104"/>
      <c r="L251" s="104"/>
      <c r="M251" s="104"/>
      <c r="N251" s="104"/>
      <c r="O251" s="104"/>
      <c r="P251" s="104">
        <f t="shared" si="34"/>
        <v>0</v>
      </c>
    </row>
    <row r="252" spans="1:16" ht="15.75" customHeight="1">
      <c r="A252" s="241"/>
      <c r="B252" s="242"/>
      <c r="C252" s="119">
        <v>26</v>
      </c>
      <c r="D252" s="104"/>
      <c r="E252" s="104"/>
      <c r="F252" s="104"/>
      <c r="G252" s="104"/>
      <c r="H252" s="104"/>
      <c r="I252" s="104"/>
      <c r="J252" s="104"/>
      <c r="K252" s="104"/>
      <c r="L252" s="104"/>
      <c r="M252" s="104"/>
      <c r="N252" s="104"/>
      <c r="O252" s="104"/>
      <c r="P252" s="104">
        <f t="shared" si="34"/>
        <v>0</v>
      </c>
    </row>
    <row r="253" spans="1:16" ht="15.75" customHeight="1">
      <c r="A253" s="237"/>
      <c r="B253" s="239"/>
      <c r="C253" s="119">
        <v>27</v>
      </c>
      <c r="D253" s="104"/>
      <c r="E253" s="104"/>
      <c r="F253" s="104"/>
      <c r="G253" s="104"/>
      <c r="H253" s="104"/>
      <c r="I253" s="104"/>
      <c r="J253" s="104"/>
      <c r="K253" s="104"/>
      <c r="L253" s="104"/>
      <c r="M253" s="104"/>
      <c r="N253" s="104"/>
      <c r="O253" s="104"/>
      <c r="P253" s="104">
        <f t="shared" si="34"/>
        <v>0</v>
      </c>
    </row>
    <row r="254" spans="1:16" ht="15.75" customHeight="1">
      <c r="A254" s="317">
        <v>172</v>
      </c>
      <c r="B254" s="318" t="s">
        <v>2258</v>
      </c>
      <c r="C254" s="119">
        <v>11</v>
      </c>
      <c r="D254" s="104"/>
      <c r="E254" s="104"/>
      <c r="F254" s="104"/>
      <c r="G254" s="104"/>
      <c r="H254" s="104"/>
      <c r="I254" s="104"/>
      <c r="J254" s="104"/>
      <c r="K254" s="104"/>
      <c r="L254" s="104"/>
      <c r="M254" s="104"/>
      <c r="N254" s="104"/>
      <c r="O254" s="104"/>
      <c r="P254" s="104">
        <f t="shared" si="34"/>
        <v>0</v>
      </c>
    </row>
    <row r="255" spans="1:16" ht="15.75" customHeight="1">
      <c r="A255" s="241"/>
      <c r="B255" s="242"/>
      <c r="C255" s="119">
        <v>12</v>
      </c>
      <c r="D255" s="104"/>
      <c r="E255" s="104"/>
      <c r="F255" s="104"/>
      <c r="G255" s="104"/>
      <c r="H255" s="104"/>
      <c r="I255" s="104"/>
      <c r="J255" s="104"/>
      <c r="K255" s="104"/>
      <c r="L255" s="104"/>
      <c r="M255" s="104"/>
      <c r="N255" s="104"/>
      <c r="O255" s="104"/>
      <c r="P255" s="104">
        <f t="shared" si="34"/>
        <v>0</v>
      </c>
    </row>
    <row r="256" spans="1:16" ht="15.75" customHeight="1">
      <c r="A256" s="241"/>
      <c r="B256" s="242"/>
      <c r="C256" s="119">
        <v>13</v>
      </c>
      <c r="D256" s="104"/>
      <c r="E256" s="104"/>
      <c r="F256" s="104"/>
      <c r="G256" s="104"/>
      <c r="H256" s="104"/>
      <c r="I256" s="104"/>
      <c r="J256" s="104"/>
      <c r="K256" s="104"/>
      <c r="L256" s="104"/>
      <c r="M256" s="104"/>
      <c r="N256" s="104"/>
      <c r="O256" s="104"/>
      <c r="P256" s="104">
        <f t="shared" si="34"/>
        <v>0</v>
      </c>
    </row>
    <row r="257" spans="1:16" ht="15.75" customHeight="1">
      <c r="A257" s="241"/>
      <c r="B257" s="242"/>
      <c r="C257" s="119">
        <v>14</v>
      </c>
      <c r="D257" s="104"/>
      <c r="E257" s="104"/>
      <c r="F257" s="104"/>
      <c r="G257" s="104"/>
      <c r="H257" s="104"/>
      <c r="I257" s="104"/>
      <c r="J257" s="104"/>
      <c r="K257" s="104"/>
      <c r="L257" s="104"/>
      <c r="M257" s="104"/>
      <c r="N257" s="104"/>
      <c r="O257" s="104"/>
      <c r="P257" s="104">
        <f t="shared" si="34"/>
        <v>0</v>
      </c>
    </row>
    <row r="258" spans="1:16" ht="15.75" customHeight="1">
      <c r="A258" s="241"/>
      <c r="B258" s="242"/>
      <c r="C258" s="119">
        <v>15</v>
      </c>
      <c r="D258" s="104"/>
      <c r="E258" s="104"/>
      <c r="F258" s="104"/>
      <c r="G258" s="104"/>
      <c r="H258" s="104"/>
      <c r="I258" s="104"/>
      <c r="J258" s="104"/>
      <c r="K258" s="104"/>
      <c r="L258" s="104"/>
      <c r="M258" s="104"/>
      <c r="N258" s="104"/>
      <c r="O258" s="104"/>
      <c r="P258" s="104">
        <f t="shared" si="34"/>
        <v>0</v>
      </c>
    </row>
    <row r="259" spans="1:16" ht="15.75" customHeight="1">
      <c r="A259" s="241"/>
      <c r="B259" s="242"/>
      <c r="C259" s="119">
        <v>16</v>
      </c>
      <c r="D259" s="104"/>
      <c r="E259" s="104"/>
      <c r="F259" s="104"/>
      <c r="G259" s="104"/>
      <c r="H259" s="104"/>
      <c r="I259" s="104"/>
      <c r="J259" s="104"/>
      <c r="K259" s="104"/>
      <c r="L259" s="104"/>
      <c r="M259" s="104"/>
      <c r="N259" s="104"/>
      <c r="O259" s="104"/>
      <c r="P259" s="104">
        <f t="shared" si="34"/>
        <v>0</v>
      </c>
    </row>
    <row r="260" spans="1:16" ht="15.75" customHeight="1">
      <c r="A260" s="241"/>
      <c r="B260" s="242"/>
      <c r="C260" s="119">
        <v>17</v>
      </c>
      <c r="D260" s="104"/>
      <c r="E260" s="104"/>
      <c r="F260" s="104"/>
      <c r="G260" s="104"/>
      <c r="H260" s="104"/>
      <c r="I260" s="104"/>
      <c r="J260" s="104"/>
      <c r="K260" s="104"/>
      <c r="L260" s="104"/>
      <c r="M260" s="104"/>
      <c r="N260" s="104"/>
      <c r="O260" s="104"/>
      <c r="P260" s="104">
        <f t="shared" si="34"/>
        <v>0</v>
      </c>
    </row>
    <row r="261" spans="1:16" ht="15.75" customHeight="1">
      <c r="A261" s="241"/>
      <c r="B261" s="242"/>
      <c r="C261" s="119">
        <v>25</v>
      </c>
      <c r="D261" s="143"/>
      <c r="E261" s="104"/>
      <c r="F261" s="104"/>
      <c r="G261" s="104"/>
      <c r="H261" s="104"/>
      <c r="I261" s="104"/>
      <c r="J261" s="104"/>
      <c r="K261" s="104"/>
      <c r="L261" s="104"/>
      <c r="M261" s="104"/>
      <c r="N261" s="104"/>
      <c r="O261" s="104"/>
      <c r="P261" s="104">
        <f t="shared" si="34"/>
        <v>0</v>
      </c>
    </row>
    <row r="262" spans="1:16" ht="15.75" customHeight="1">
      <c r="A262" s="241"/>
      <c r="B262" s="242"/>
      <c r="C262" s="119">
        <v>26</v>
      </c>
      <c r="D262" s="143"/>
      <c r="E262" s="104"/>
      <c r="F262" s="104"/>
      <c r="G262" s="104"/>
      <c r="H262" s="104"/>
      <c r="I262" s="104"/>
      <c r="J262" s="104"/>
      <c r="K262" s="104"/>
      <c r="L262" s="104"/>
      <c r="M262" s="104"/>
      <c r="N262" s="104"/>
      <c r="O262" s="104"/>
      <c r="P262" s="104">
        <f t="shared" si="34"/>
        <v>0</v>
      </c>
    </row>
    <row r="263" spans="1:16" ht="15.75" customHeight="1">
      <c r="A263" s="241"/>
      <c r="B263" s="239"/>
      <c r="C263" s="119">
        <v>27</v>
      </c>
      <c r="D263" s="143"/>
      <c r="E263" s="104"/>
      <c r="F263" s="104"/>
      <c r="G263" s="104"/>
      <c r="H263" s="104"/>
      <c r="I263" s="104"/>
      <c r="J263" s="104"/>
      <c r="K263" s="104"/>
      <c r="L263" s="104"/>
      <c r="M263" s="104"/>
      <c r="N263" s="104"/>
      <c r="O263" s="104"/>
      <c r="P263" s="104">
        <f t="shared" si="34"/>
        <v>0</v>
      </c>
    </row>
    <row r="264" spans="1:16" ht="15.75" customHeight="1">
      <c r="A264" s="144">
        <v>2000</v>
      </c>
      <c r="B264" s="316" t="s">
        <v>2259</v>
      </c>
      <c r="C264" s="228"/>
      <c r="D264" s="145">
        <f t="shared" ref="D264:P264" si="35">D265+D346+D377+D387+D478+D549+D570+D621+D652</f>
        <v>387266.67</v>
      </c>
      <c r="E264" s="146">
        <f t="shared" si="35"/>
        <v>387266.67</v>
      </c>
      <c r="F264" s="146">
        <f t="shared" si="35"/>
        <v>387266.67</v>
      </c>
      <c r="G264" s="146">
        <f t="shared" si="35"/>
        <v>387266.67</v>
      </c>
      <c r="H264" s="146">
        <f t="shared" si="35"/>
        <v>387266.67</v>
      </c>
      <c r="I264" s="146">
        <f t="shared" si="35"/>
        <v>387266.67</v>
      </c>
      <c r="J264" s="146">
        <f t="shared" si="35"/>
        <v>387266.67</v>
      </c>
      <c r="K264" s="146">
        <f t="shared" si="35"/>
        <v>387266.67</v>
      </c>
      <c r="L264" s="146">
        <f t="shared" si="35"/>
        <v>387266.67</v>
      </c>
      <c r="M264" s="146">
        <f t="shared" si="35"/>
        <v>387266.67</v>
      </c>
      <c r="N264" s="146">
        <f t="shared" si="35"/>
        <v>387266.67</v>
      </c>
      <c r="O264" s="146">
        <f t="shared" si="35"/>
        <v>387266.67</v>
      </c>
      <c r="P264" s="147">
        <f t="shared" si="35"/>
        <v>4647200.04</v>
      </c>
    </row>
    <row r="265" spans="1:16" ht="30" customHeight="1">
      <c r="A265" s="138">
        <v>2100</v>
      </c>
      <c r="B265" s="320" t="s">
        <v>2260</v>
      </c>
      <c r="C265" s="228"/>
      <c r="D265" s="148">
        <f t="shared" ref="D265:P265" si="36">SUM(D266:D345)</f>
        <v>21300</v>
      </c>
      <c r="E265" s="148">
        <f t="shared" si="36"/>
        <v>21300</v>
      </c>
      <c r="F265" s="148">
        <f t="shared" si="36"/>
        <v>21300</v>
      </c>
      <c r="G265" s="148">
        <f t="shared" si="36"/>
        <v>21300</v>
      </c>
      <c r="H265" s="148">
        <f t="shared" si="36"/>
        <v>21300</v>
      </c>
      <c r="I265" s="148">
        <f t="shared" si="36"/>
        <v>21300</v>
      </c>
      <c r="J265" s="148">
        <f t="shared" si="36"/>
        <v>21300</v>
      </c>
      <c r="K265" s="148">
        <f t="shared" si="36"/>
        <v>21300</v>
      </c>
      <c r="L265" s="148">
        <f t="shared" si="36"/>
        <v>21300</v>
      </c>
      <c r="M265" s="148">
        <f t="shared" si="36"/>
        <v>21300</v>
      </c>
      <c r="N265" s="148">
        <f t="shared" si="36"/>
        <v>21300</v>
      </c>
      <c r="O265" s="148">
        <f t="shared" si="36"/>
        <v>21300</v>
      </c>
      <c r="P265" s="148">
        <f t="shared" si="36"/>
        <v>255600</v>
      </c>
    </row>
    <row r="266" spans="1:16" ht="15.75" customHeight="1">
      <c r="A266" s="317">
        <v>211</v>
      </c>
      <c r="B266" s="318" t="s">
        <v>2261</v>
      </c>
      <c r="C266" s="119">
        <v>11</v>
      </c>
      <c r="D266" s="104"/>
      <c r="E266" s="104"/>
      <c r="F266" s="104"/>
      <c r="G266" s="104"/>
      <c r="H266" s="104"/>
      <c r="I266" s="104"/>
      <c r="J266" s="104"/>
      <c r="K266" s="104"/>
      <c r="L266" s="104"/>
      <c r="M266" s="104"/>
      <c r="N266" s="104"/>
      <c r="O266" s="104"/>
      <c r="P266" s="105">
        <f t="shared" ref="P266:P345" si="37">SUM(D266:O266)</f>
        <v>0</v>
      </c>
    </row>
    <row r="267" spans="1:16" ht="15.75" customHeight="1">
      <c r="A267" s="241"/>
      <c r="B267" s="242"/>
      <c r="C267" s="119">
        <v>12</v>
      </c>
      <c r="D267" s="104"/>
      <c r="E267" s="104"/>
      <c r="F267" s="104"/>
      <c r="G267" s="104"/>
      <c r="H267" s="104"/>
      <c r="I267" s="104"/>
      <c r="J267" s="104"/>
      <c r="K267" s="104"/>
      <c r="L267" s="104"/>
      <c r="M267" s="104"/>
      <c r="N267" s="104"/>
      <c r="O267" s="104"/>
      <c r="P267" s="105">
        <f t="shared" si="37"/>
        <v>0</v>
      </c>
    </row>
    <row r="268" spans="1:16" ht="15.75" customHeight="1">
      <c r="A268" s="241"/>
      <c r="B268" s="242"/>
      <c r="C268" s="119">
        <v>13</v>
      </c>
      <c r="D268" s="104"/>
      <c r="E268" s="104"/>
      <c r="F268" s="104"/>
      <c r="G268" s="104"/>
      <c r="H268" s="104"/>
      <c r="I268" s="104"/>
      <c r="J268" s="104"/>
      <c r="K268" s="104"/>
      <c r="L268" s="104"/>
      <c r="M268" s="104"/>
      <c r="N268" s="104"/>
      <c r="O268" s="104"/>
      <c r="P268" s="105">
        <f t="shared" si="37"/>
        <v>0</v>
      </c>
    </row>
    <row r="269" spans="1:16" ht="15.75" customHeight="1">
      <c r="A269" s="241"/>
      <c r="B269" s="242"/>
      <c r="C269" s="119">
        <v>14</v>
      </c>
      <c r="D269" s="104">
        <v>16000</v>
      </c>
      <c r="E269" s="104">
        <v>16000</v>
      </c>
      <c r="F269" s="104">
        <v>16000</v>
      </c>
      <c r="G269" s="104">
        <v>16000</v>
      </c>
      <c r="H269" s="104">
        <v>16000</v>
      </c>
      <c r="I269" s="104">
        <v>16000</v>
      </c>
      <c r="J269" s="104">
        <v>16000</v>
      </c>
      <c r="K269" s="104">
        <v>16000</v>
      </c>
      <c r="L269" s="104">
        <v>16000</v>
      </c>
      <c r="M269" s="104">
        <v>16000</v>
      </c>
      <c r="N269" s="104">
        <v>16000</v>
      </c>
      <c r="O269" s="104">
        <v>16000</v>
      </c>
      <c r="P269" s="105">
        <f t="shared" si="37"/>
        <v>192000</v>
      </c>
    </row>
    <row r="270" spans="1:16" ht="15.75" customHeight="1">
      <c r="A270" s="241"/>
      <c r="B270" s="242"/>
      <c r="C270" s="119">
        <v>15</v>
      </c>
      <c r="D270" s="104"/>
      <c r="E270" s="104"/>
      <c r="F270" s="104"/>
      <c r="G270" s="104"/>
      <c r="H270" s="104"/>
      <c r="I270" s="104"/>
      <c r="J270" s="104"/>
      <c r="K270" s="104"/>
      <c r="L270" s="104"/>
      <c r="M270" s="104"/>
      <c r="N270" s="104"/>
      <c r="O270" s="104"/>
      <c r="P270" s="105">
        <f t="shared" si="37"/>
        <v>0</v>
      </c>
    </row>
    <row r="271" spans="1:16" ht="15.75" customHeight="1">
      <c r="A271" s="241"/>
      <c r="B271" s="242"/>
      <c r="C271" s="119">
        <v>16</v>
      </c>
      <c r="D271" s="104"/>
      <c r="E271" s="104"/>
      <c r="F271" s="104"/>
      <c r="G271" s="104"/>
      <c r="H271" s="104"/>
      <c r="I271" s="104"/>
      <c r="J271" s="104"/>
      <c r="K271" s="104"/>
      <c r="L271" s="104"/>
      <c r="M271" s="104"/>
      <c r="N271" s="104"/>
      <c r="O271" s="104"/>
      <c r="P271" s="105">
        <f t="shared" si="37"/>
        <v>0</v>
      </c>
    </row>
    <row r="272" spans="1:16" ht="15.75" customHeight="1">
      <c r="A272" s="241"/>
      <c r="B272" s="242"/>
      <c r="C272" s="119">
        <v>17</v>
      </c>
      <c r="D272" s="104"/>
      <c r="E272" s="104"/>
      <c r="F272" s="104"/>
      <c r="G272" s="104"/>
      <c r="H272" s="104"/>
      <c r="I272" s="104"/>
      <c r="J272" s="104"/>
      <c r="K272" s="104"/>
      <c r="L272" s="104"/>
      <c r="M272" s="104"/>
      <c r="N272" s="104"/>
      <c r="O272" s="104"/>
      <c r="P272" s="105">
        <f t="shared" si="37"/>
        <v>0</v>
      </c>
    </row>
    <row r="273" spans="1:16" ht="15.75" customHeight="1">
      <c r="A273" s="241"/>
      <c r="B273" s="242"/>
      <c r="C273" s="119">
        <v>25</v>
      </c>
      <c r="D273" s="104"/>
      <c r="E273" s="104"/>
      <c r="F273" s="104"/>
      <c r="G273" s="104"/>
      <c r="H273" s="104"/>
      <c r="I273" s="104"/>
      <c r="J273" s="104"/>
      <c r="K273" s="104"/>
      <c r="L273" s="104"/>
      <c r="M273" s="104"/>
      <c r="N273" s="104"/>
      <c r="O273" s="104"/>
      <c r="P273" s="105">
        <f t="shared" si="37"/>
        <v>0</v>
      </c>
    </row>
    <row r="274" spans="1:16" ht="15.75" customHeight="1">
      <c r="A274" s="241"/>
      <c r="B274" s="242"/>
      <c r="C274" s="119">
        <v>26</v>
      </c>
      <c r="D274" s="104"/>
      <c r="E274" s="104"/>
      <c r="F274" s="104"/>
      <c r="G274" s="104"/>
      <c r="H274" s="104"/>
      <c r="I274" s="104"/>
      <c r="J274" s="104"/>
      <c r="K274" s="104"/>
      <c r="L274" s="104"/>
      <c r="M274" s="104"/>
      <c r="N274" s="104"/>
      <c r="O274" s="104"/>
      <c r="P274" s="105">
        <f t="shared" si="37"/>
        <v>0</v>
      </c>
    </row>
    <row r="275" spans="1:16" ht="15.75" customHeight="1">
      <c r="A275" s="237"/>
      <c r="B275" s="239"/>
      <c r="C275" s="119">
        <v>27</v>
      </c>
      <c r="D275" s="104"/>
      <c r="E275" s="104"/>
      <c r="F275" s="104"/>
      <c r="G275" s="104"/>
      <c r="H275" s="104"/>
      <c r="I275" s="104"/>
      <c r="J275" s="104"/>
      <c r="K275" s="104"/>
      <c r="L275" s="104"/>
      <c r="M275" s="104"/>
      <c r="N275" s="104"/>
      <c r="O275" s="104"/>
      <c r="P275" s="105">
        <f t="shared" si="37"/>
        <v>0</v>
      </c>
    </row>
    <row r="276" spans="1:16" ht="15.75" customHeight="1">
      <c r="A276" s="317">
        <v>212</v>
      </c>
      <c r="B276" s="318" t="s">
        <v>2262</v>
      </c>
      <c r="C276" s="119">
        <v>11</v>
      </c>
      <c r="D276" s="104"/>
      <c r="E276" s="104"/>
      <c r="F276" s="104"/>
      <c r="G276" s="104"/>
      <c r="H276" s="104"/>
      <c r="I276" s="104"/>
      <c r="J276" s="104"/>
      <c r="K276" s="104"/>
      <c r="L276" s="104"/>
      <c r="M276" s="104"/>
      <c r="N276" s="104"/>
      <c r="O276" s="104"/>
      <c r="P276" s="105">
        <f t="shared" si="37"/>
        <v>0</v>
      </c>
    </row>
    <row r="277" spans="1:16" ht="15.75" customHeight="1">
      <c r="A277" s="241"/>
      <c r="B277" s="242"/>
      <c r="C277" s="119">
        <v>12</v>
      </c>
      <c r="D277" s="104"/>
      <c r="E277" s="104"/>
      <c r="F277" s="104"/>
      <c r="G277" s="104"/>
      <c r="H277" s="104"/>
      <c r="I277" s="104"/>
      <c r="J277" s="104"/>
      <c r="K277" s="104"/>
      <c r="L277" s="104"/>
      <c r="M277" s="104"/>
      <c r="N277" s="104"/>
      <c r="O277" s="104"/>
      <c r="P277" s="105">
        <f t="shared" si="37"/>
        <v>0</v>
      </c>
    </row>
    <row r="278" spans="1:16" ht="15.75" customHeight="1">
      <c r="A278" s="241"/>
      <c r="B278" s="242"/>
      <c r="C278" s="119">
        <v>13</v>
      </c>
      <c r="D278" s="104"/>
      <c r="E278" s="104"/>
      <c r="F278" s="104"/>
      <c r="G278" s="104"/>
      <c r="H278" s="104"/>
      <c r="I278" s="104"/>
      <c r="J278" s="104"/>
      <c r="K278" s="104"/>
      <c r="L278" s="104"/>
      <c r="M278" s="104"/>
      <c r="N278" s="104"/>
      <c r="O278" s="104"/>
      <c r="P278" s="105">
        <f t="shared" si="37"/>
        <v>0</v>
      </c>
    </row>
    <row r="279" spans="1:16" ht="15.75" customHeight="1">
      <c r="A279" s="241"/>
      <c r="B279" s="242"/>
      <c r="C279" s="119">
        <v>14</v>
      </c>
      <c r="D279" s="104">
        <v>1800</v>
      </c>
      <c r="E279" s="104">
        <v>1800</v>
      </c>
      <c r="F279" s="104">
        <v>1800</v>
      </c>
      <c r="G279" s="104">
        <v>1800</v>
      </c>
      <c r="H279" s="104">
        <v>1800</v>
      </c>
      <c r="I279" s="104">
        <v>1800</v>
      </c>
      <c r="J279" s="104">
        <v>1800</v>
      </c>
      <c r="K279" s="104">
        <v>1800</v>
      </c>
      <c r="L279" s="104">
        <v>1800</v>
      </c>
      <c r="M279" s="104">
        <v>1800</v>
      </c>
      <c r="N279" s="104">
        <v>1800</v>
      </c>
      <c r="O279" s="104">
        <v>1800</v>
      </c>
      <c r="P279" s="105">
        <f t="shared" si="37"/>
        <v>21600</v>
      </c>
    </row>
    <row r="280" spans="1:16" ht="15.75" customHeight="1">
      <c r="A280" s="241"/>
      <c r="B280" s="242"/>
      <c r="C280" s="119">
        <v>15</v>
      </c>
      <c r="D280" s="104"/>
      <c r="E280" s="104"/>
      <c r="F280" s="104"/>
      <c r="G280" s="104"/>
      <c r="H280" s="104"/>
      <c r="I280" s="104"/>
      <c r="J280" s="104"/>
      <c r="K280" s="104"/>
      <c r="L280" s="104"/>
      <c r="M280" s="104"/>
      <c r="N280" s="104"/>
      <c r="O280" s="104"/>
      <c r="P280" s="105">
        <f t="shared" si="37"/>
        <v>0</v>
      </c>
    </row>
    <row r="281" spans="1:16" ht="15.75" customHeight="1">
      <c r="A281" s="241"/>
      <c r="B281" s="242"/>
      <c r="C281" s="119">
        <v>16</v>
      </c>
      <c r="D281" s="104"/>
      <c r="E281" s="104"/>
      <c r="F281" s="104"/>
      <c r="G281" s="104"/>
      <c r="H281" s="104"/>
      <c r="I281" s="104"/>
      <c r="J281" s="104"/>
      <c r="K281" s="104"/>
      <c r="L281" s="104"/>
      <c r="M281" s="104"/>
      <c r="N281" s="104"/>
      <c r="O281" s="104"/>
      <c r="P281" s="105">
        <f t="shared" si="37"/>
        <v>0</v>
      </c>
    </row>
    <row r="282" spans="1:16" ht="15.75" customHeight="1">
      <c r="A282" s="241"/>
      <c r="B282" s="242"/>
      <c r="C282" s="119">
        <v>17</v>
      </c>
      <c r="D282" s="104"/>
      <c r="E282" s="104"/>
      <c r="F282" s="104"/>
      <c r="G282" s="104"/>
      <c r="H282" s="104"/>
      <c r="I282" s="104"/>
      <c r="J282" s="104"/>
      <c r="K282" s="104"/>
      <c r="L282" s="104"/>
      <c r="M282" s="104"/>
      <c r="N282" s="104"/>
      <c r="O282" s="104"/>
      <c r="P282" s="105">
        <f t="shared" si="37"/>
        <v>0</v>
      </c>
    </row>
    <row r="283" spans="1:16" ht="15.75" customHeight="1">
      <c r="A283" s="241"/>
      <c r="B283" s="242"/>
      <c r="C283" s="119">
        <v>25</v>
      </c>
      <c r="D283" s="104"/>
      <c r="E283" s="104"/>
      <c r="F283" s="104"/>
      <c r="G283" s="104"/>
      <c r="H283" s="104"/>
      <c r="I283" s="104"/>
      <c r="J283" s="104"/>
      <c r="K283" s="104"/>
      <c r="L283" s="104"/>
      <c r="M283" s="104"/>
      <c r="N283" s="104"/>
      <c r="O283" s="104"/>
      <c r="P283" s="105">
        <f t="shared" si="37"/>
        <v>0</v>
      </c>
    </row>
    <row r="284" spans="1:16" ht="15.75" customHeight="1">
      <c r="A284" s="241"/>
      <c r="B284" s="242"/>
      <c r="C284" s="119">
        <v>26</v>
      </c>
      <c r="D284" s="104"/>
      <c r="E284" s="104"/>
      <c r="F284" s="104"/>
      <c r="G284" s="104"/>
      <c r="H284" s="104"/>
      <c r="I284" s="104"/>
      <c r="J284" s="104"/>
      <c r="K284" s="104"/>
      <c r="L284" s="104"/>
      <c r="M284" s="104"/>
      <c r="N284" s="104"/>
      <c r="O284" s="104"/>
      <c r="P284" s="105">
        <f t="shared" si="37"/>
        <v>0</v>
      </c>
    </row>
    <row r="285" spans="1:16" ht="15.75" customHeight="1">
      <c r="A285" s="237"/>
      <c r="B285" s="239"/>
      <c r="C285" s="119">
        <v>27</v>
      </c>
      <c r="D285" s="104"/>
      <c r="E285" s="104"/>
      <c r="F285" s="104"/>
      <c r="G285" s="104"/>
      <c r="H285" s="104"/>
      <c r="I285" s="104"/>
      <c r="J285" s="104"/>
      <c r="K285" s="104"/>
      <c r="L285" s="104"/>
      <c r="M285" s="104"/>
      <c r="N285" s="104"/>
      <c r="O285" s="104"/>
      <c r="P285" s="105">
        <f t="shared" si="37"/>
        <v>0</v>
      </c>
    </row>
    <row r="286" spans="1:16" ht="15.75" customHeight="1">
      <c r="A286" s="317">
        <v>213</v>
      </c>
      <c r="B286" s="318" t="s">
        <v>2263</v>
      </c>
      <c r="C286" s="119">
        <v>11</v>
      </c>
      <c r="D286" s="104"/>
      <c r="E286" s="104"/>
      <c r="F286" s="104"/>
      <c r="G286" s="104"/>
      <c r="H286" s="104"/>
      <c r="I286" s="104"/>
      <c r="J286" s="104"/>
      <c r="K286" s="104"/>
      <c r="L286" s="104"/>
      <c r="M286" s="104"/>
      <c r="N286" s="104"/>
      <c r="O286" s="104"/>
      <c r="P286" s="105">
        <f t="shared" si="37"/>
        <v>0</v>
      </c>
    </row>
    <row r="287" spans="1:16" ht="15.75" customHeight="1">
      <c r="A287" s="241"/>
      <c r="B287" s="242"/>
      <c r="C287" s="119">
        <v>12</v>
      </c>
      <c r="D287" s="104"/>
      <c r="E287" s="104"/>
      <c r="F287" s="104"/>
      <c r="G287" s="104"/>
      <c r="H287" s="104"/>
      <c r="I287" s="104"/>
      <c r="J287" s="104"/>
      <c r="K287" s="104"/>
      <c r="L287" s="104"/>
      <c r="M287" s="104"/>
      <c r="N287" s="104"/>
      <c r="O287" s="104"/>
      <c r="P287" s="105">
        <f t="shared" si="37"/>
        <v>0</v>
      </c>
    </row>
    <row r="288" spans="1:16" ht="15.75" customHeight="1">
      <c r="A288" s="241"/>
      <c r="B288" s="242"/>
      <c r="C288" s="119">
        <v>13</v>
      </c>
      <c r="D288" s="104"/>
      <c r="E288" s="104"/>
      <c r="F288" s="104"/>
      <c r="G288" s="104"/>
      <c r="H288" s="104"/>
      <c r="I288" s="104"/>
      <c r="J288" s="104"/>
      <c r="K288" s="104"/>
      <c r="L288" s="104"/>
      <c r="M288" s="104"/>
      <c r="N288" s="104"/>
      <c r="O288" s="104"/>
      <c r="P288" s="105">
        <f t="shared" si="37"/>
        <v>0</v>
      </c>
    </row>
    <row r="289" spans="1:16" ht="15.75" customHeight="1">
      <c r="A289" s="241"/>
      <c r="B289" s="242"/>
      <c r="C289" s="119">
        <v>14</v>
      </c>
      <c r="D289" s="104"/>
      <c r="E289" s="104"/>
      <c r="F289" s="104"/>
      <c r="G289" s="104"/>
      <c r="H289" s="104"/>
      <c r="I289" s="104"/>
      <c r="J289" s="104"/>
      <c r="K289" s="104"/>
      <c r="L289" s="104"/>
      <c r="M289" s="104"/>
      <c r="N289" s="104"/>
      <c r="O289" s="104"/>
      <c r="P289" s="105">
        <f t="shared" si="37"/>
        <v>0</v>
      </c>
    </row>
    <row r="290" spans="1:16" ht="15.75" customHeight="1">
      <c r="A290" s="241"/>
      <c r="B290" s="242"/>
      <c r="C290" s="119">
        <v>15</v>
      </c>
      <c r="D290" s="104"/>
      <c r="E290" s="104"/>
      <c r="F290" s="104"/>
      <c r="G290" s="104"/>
      <c r="H290" s="104"/>
      <c r="I290" s="104"/>
      <c r="J290" s="104"/>
      <c r="K290" s="104"/>
      <c r="L290" s="104"/>
      <c r="M290" s="104"/>
      <c r="N290" s="104"/>
      <c r="O290" s="104"/>
      <c r="P290" s="105">
        <f t="shared" si="37"/>
        <v>0</v>
      </c>
    </row>
    <row r="291" spans="1:16" ht="15.75" customHeight="1">
      <c r="A291" s="241"/>
      <c r="B291" s="242"/>
      <c r="C291" s="119">
        <v>16</v>
      </c>
      <c r="D291" s="104"/>
      <c r="E291" s="104"/>
      <c r="F291" s="104"/>
      <c r="G291" s="104"/>
      <c r="H291" s="104"/>
      <c r="I291" s="104"/>
      <c r="J291" s="104"/>
      <c r="K291" s="104"/>
      <c r="L291" s="104"/>
      <c r="M291" s="104"/>
      <c r="N291" s="104"/>
      <c r="O291" s="104"/>
      <c r="P291" s="105">
        <f t="shared" si="37"/>
        <v>0</v>
      </c>
    </row>
    <row r="292" spans="1:16" ht="15.75" customHeight="1">
      <c r="A292" s="241"/>
      <c r="B292" s="242"/>
      <c r="C292" s="119">
        <v>17</v>
      </c>
      <c r="D292" s="104"/>
      <c r="E292" s="104"/>
      <c r="F292" s="104"/>
      <c r="G292" s="104"/>
      <c r="H292" s="104"/>
      <c r="I292" s="104"/>
      <c r="J292" s="104"/>
      <c r="K292" s="104"/>
      <c r="L292" s="104"/>
      <c r="M292" s="104"/>
      <c r="N292" s="104"/>
      <c r="O292" s="104"/>
      <c r="P292" s="105">
        <f t="shared" si="37"/>
        <v>0</v>
      </c>
    </row>
    <row r="293" spans="1:16" ht="15.75" customHeight="1">
      <c r="A293" s="241"/>
      <c r="B293" s="242"/>
      <c r="C293" s="119">
        <v>25</v>
      </c>
      <c r="D293" s="104"/>
      <c r="E293" s="104"/>
      <c r="F293" s="104"/>
      <c r="G293" s="104"/>
      <c r="H293" s="104"/>
      <c r="I293" s="104"/>
      <c r="J293" s="104"/>
      <c r="K293" s="104"/>
      <c r="L293" s="104"/>
      <c r="M293" s="104"/>
      <c r="N293" s="104"/>
      <c r="O293" s="104"/>
      <c r="P293" s="105">
        <f t="shared" si="37"/>
        <v>0</v>
      </c>
    </row>
    <row r="294" spans="1:16" ht="15.75" customHeight="1">
      <c r="A294" s="241"/>
      <c r="B294" s="242"/>
      <c r="C294" s="119">
        <v>26</v>
      </c>
      <c r="D294" s="104"/>
      <c r="E294" s="104"/>
      <c r="F294" s="104"/>
      <c r="G294" s="104"/>
      <c r="H294" s="104"/>
      <c r="I294" s="104"/>
      <c r="J294" s="104"/>
      <c r="K294" s="104"/>
      <c r="L294" s="104"/>
      <c r="M294" s="104"/>
      <c r="N294" s="104"/>
      <c r="O294" s="104"/>
      <c r="P294" s="105">
        <f t="shared" si="37"/>
        <v>0</v>
      </c>
    </row>
    <row r="295" spans="1:16" ht="15.75" customHeight="1">
      <c r="A295" s="237"/>
      <c r="B295" s="239"/>
      <c r="C295" s="119">
        <v>27</v>
      </c>
      <c r="D295" s="104"/>
      <c r="E295" s="104"/>
      <c r="F295" s="104"/>
      <c r="G295" s="104"/>
      <c r="H295" s="104"/>
      <c r="I295" s="104"/>
      <c r="J295" s="104"/>
      <c r="K295" s="104"/>
      <c r="L295" s="104"/>
      <c r="M295" s="104"/>
      <c r="N295" s="104"/>
      <c r="O295" s="104"/>
      <c r="P295" s="105">
        <f t="shared" si="37"/>
        <v>0</v>
      </c>
    </row>
    <row r="296" spans="1:16" ht="15.75" customHeight="1">
      <c r="A296" s="317">
        <v>214</v>
      </c>
      <c r="B296" s="318" t="s">
        <v>2264</v>
      </c>
      <c r="C296" s="119">
        <v>11</v>
      </c>
      <c r="D296" s="104"/>
      <c r="E296" s="104"/>
      <c r="F296" s="104"/>
      <c r="G296" s="104"/>
      <c r="H296" s="104"/>
      <c r="I296" s="104"/>
      <c r="J296" s="104"/>
      <c r="K296" s="104"/>
      <c r="L296" s="104"/>
      <c r="M296" s="104"/>
      <c r="N296" s="104"/>
      <c r="O296" s="104"/>
      <c r="P296" s="105">
        <f t="shared" si="37"/>
        <v>0</v>
      </c>
    </row>
    <row r="297" spans="1:16" ht="15.75" customHeight="1">
      <c r="A297" s="241"/>
      <c r="B297" s="242"/>
      <c r="C297" s="119">
        <v>12</v>
      </c>
      <c r="D297" s="104"/>
      <c r="E297" s="104"/>
      <c r="F297" s="104"/>
      <c r="G297" s="104"/>
      <c r="H297" s="104"/>
      <c r="I297" s="104"/>
      <c r="J297" s="104"/>
      <c r="K297" s="104"/>
      <c r="L297" s="104"/>
      <c r="M297" s="104"/>
      <c r="N297" s="104"/>
      <c r="O297" s="104"/>
      <c r="P297" s="105">
        <f t="shared" si="37"/>
        <v>0</v>
      </c>
    </row>
    <row r="298" spans="1:16" ht="15.75" customHeight="1">
      <c r="A298" s="241"/>
      <c r="B298" s="242"/>
      <c r="C298" s="119">
        <v>13</v>
      </c>
      <c r="D298" s="104"/>
      <c r="E298" s="104"/>
      <c r="F298" s="104"/>
      <c r="G298" s="104"/>
      <c r="H298" s="104"/>
      <c r="I298" s="104"/>
      <c r="J298" s="104"/>
      <c r="K298" s="104"/>
      <c r="L298" s="104"/>
      <c r="M298" s="104"/>
      <c r="N298" s="104"/>
      <c r="O298" s="104"/>
      <c r="P298" s="105">
        <f t="shared" si="37"/>
        <v>0</v>
      </c>
    </row>
    <row r="299" spans="1:16" ht="15.75" customHeight="1">
      <c r="A299" s="241"/>
      <c r="B299" s="242"/>
      <c r="C299" s="119">
        <v>14</v>
      </c>
      <c r="D299" s="104"/>
      <c r="E299" s="104"/>
      <c r="F299" s="104"/>
      <c r="G299" s="104"/>
      <c r="H299" s="104"/>
      <c r="I299" s="104"/>
      <c r="J299" s="104"/>
      <c r="K299" s="104"/>
      <c r="L299" s="104"/>
      <c r="M299" s="104"/>
      <c r="N299" s="104"/>
      <c r="O299" s="104"/>
      <c r="P299" s="105">
        <f t="shared" si="37"/>
        <v>0</v>
      </c>
    </row>
    <row r="300" spans="1:16" ht="15.75" customHeight="1">
      <c r="A300" s="241"/>
      <c r="B300" s="242"/>
      <c r="C300" s="119">
        <v>15</v>
      </c>
      <c r="D300" s="104"/>
      <c r="E300" s="104"/>
      <c r="F300" s="104"/>
      <c r="G300" s="104"/>
      <c r="H300" s="104"/>
      <c r="I300" s="104"/>
      <c r="J300" s="104"/>
      <c r="K300" s="104"/>
      <c r="L300" s="104"/>
      <c r="M300" s="104"/>
      <c r="N300" s="104"/>
      <c r="O300" s="104"/>
      <c r="P300" s="105">
        <f t="shared" si="37"/>
        <v>0</v>
      </c>
    </row>
    <row r="301" spans="1:16" ht="15.75" customHeight="1">
      <c r="A301" s="241"/>
      <c r="B301" s="242"/>
      <c r="C301" s="119">
        <v>16</v>
      </c>
      <c r="D301" s="104"/>
      <c r="E301" s="104"/>
      <c r="F301" s="104"/>
      <c r="G301" s="104"/>
      <c r="H301" s="104"/>
      <c r="I301" s="104"/>
      <c r="J301" s="104"/>
      <c r="K301" s="104"/>
      <c r="L301" s="104"/>
      <c r="M301" s="104"/>
      <c r="N301" s="104"/>
      <c r="O301" s="104"/>
      <c r="P301" s="105">
        <f t="shared" si="37"/>
        <v>0</v>
      </c>
    </row>
    <row r="302" spans="1:16" ht="15.75" customHeight="1">
      <c r="A302" s="241"/>
      <c r="B302" s="242"/>
      <c r="C302" s="119">
        <v>17</v>
      </c>
      <c r="D302" s="104"/>
      <c r="E302" s="104"/>
      <c r="F302" s="104"/>
      <c r="G302" s="104"/>
      <c r="H302" s="104"/>
      <c r="I302" s="104"/>
      <c r="J302" s="104"/>
      <c r="K302" s="104"/>
      <c r="L302" s="104"/>
      <c r="M302" s="104"/>
      <c r="N302" s="104"/>
      <c r="O302" s="104"/>
      <c r="P302" s="105">
        <f t="shared" si="37"/>
        <v>0</v>
      </c>
    </row>
    <row r="303" spans="1:16" ht="15.75" customHeight="1">
      <c r="A303" s="241"/>
      <c r="B303" s="242"/>
      <c r="C303" s="119">
        <v>25</v>
      </c>
      <c r="D303" s="104"/>
      <c r="E303" s="104"/>
      <c r="F303" s="104"/>
      <c r="G303" s="104"/>
      <c r="H303" s="104"/>
      <c r="I303" s="104"/>
      <c r="J303" s="104"/>
      <c r="K303" s="104"/>
      <c r="L303" s="104"/>
      <c r="M303" s="104"/>
      <c r="N303" s="104"/>
      <c r="O303" s="104"/>
      <c r="P303" s="105">
        <f t="shared" si="37"/>
        <v>0</v>
      </c>
    </row>
    <row r="304" spans="1:16" ht="15.75" customHeight="1">
      <c r="A304" s="241"/>
      <c r="B304" s="242"/>
      <c r="C304" s="119">
        <v>26</v>
      </c>
      <c r="D304" s="104"/>
      <c r="E304" s="104"/>
      <c r="F304" s="104"/>
      <c r="G304" s="104"/>
      <c r="H304" s="104"/>
      <c r="I304" s="104"/>
      <c r="J304" s="104"/>
      <c r="K304" s="104"/>
      <c r="L304" s="104"/>
      <c r="M304" s="104"/>
      <c r="N304" s="104"/>
      <c r="O304" s="104"/>
      <c r="P304" s="105">
        <f t="shared" si="37"/>
        <v>0</v>
      </c>
    </row>
    <row r="305" spans="1:16" ht="15.75" customHeight="1">
      <c r="A305" s="237"/>
      <c r="B305" s="239"/>
      <c r="C305" s="119">
        <v>27</v>
      </c>
      <c r="D305" s="104"/>
      <c r="E305" s="104"/>
      <c r="F305" s="104"/>
      <c r="G305" s="104"/>
      <c r="H305" s="104"/>
      <c r="I305" s="104"/>
      <c r="J305" s="104"/>
      <c r="K305" s="104"/>
      <c r="L305" s="104"/>
      <c r="M305" s="104"/>
      <c r="N305" s="104"/>
      <c r="O305" s="104"/>
      <c r="P305" s="105">
        <f t="shared" si="37"/>
        <v>0</v>
      </c>
    </row>
    <row r="306" spans="1:16" ht="15.75" customHeight="1">
      <c r="A306" s="317">
        <v>215</v>
      </c>
      <c r="B306" s="318" t="s">
        <v>2265</v>
      </c>
      <c r="C306" s="119">
        <v>11</v>
      </c>
      <c r="D306" s="104"/>
      <c r="E306" s="104"/>
      <c r="F306" s="104"/>
      <c r="G306" s="104"/>
      <c r="H306" s="104"/>
      <c r="I306" s="104"/>
      <c r="J306" s="104"/>
      <c r="K306" s="104"/>
      <c r="L306" s="104"/>
      <c r="M306" s="104"/>
      <c r="N306" s="104"/>
      <c r="O306" s="104"/>
      <c r="P306" s="105">
        <f t="shared" si="37"/>
        <v>0</v>
      </c>
    </row>
    <row r="307" spans="1:16" ht="15.75" customHeight="1">
      <c r="A307" s="241"/>
      <c r="B307" s="242"/>
      <c r="C307" s="119">
        <v>12</v>
      </c>
      <c r="D307" s="104"/>
      <c r="E307" s="104"/>
      <c r="F307" s="104"/>
      <c r="G307" s="104"/>
      <c r="H307" s="104"/>
      <c r="I307" s="104"/>
      <c r="J307" s="104"/>
      <c r="K307" s="104"/>
      <c r="L307" s="104"/>
      <c r="M307" s="104"/>
      <c r="N307" s="104"/>
      <c r="O307" s="104"/>
      <c r="P307" s="105">
        <f t="shared" si="37"/>
        <v>0</v>
      </c>
    </row>
    <row r="308" spans="1:16" ht="15.75" customHeight="1">
      <c r="A308" s="241"/>
      <c r="B308" s="242"/>
      <c r="C308" s="119">
        <v>13</v>
      </c>
      <c r="D308" s="104"/>
      <c r="E308" s="104"/>
      <c r="F308" s="104"/>
      <c r="G308" s="104"/>
      <c r="H308" s="104"/>
      <c r="I308" s="104"/>
      <c r="J308" s="104"/>
      <c r="K308" s="104"/>
      <c r="L308" s="104"/>
      <c r="M308" s="104"/>
      <c r="N308" s="104"/>
      <c r="O308" s="104"/>
      <c r="P308" s="105">
        <f t="shared" si="37"/>
        <v>0</v>
      </c>
    </row>
    <row r="309" spans="1:16" ht="15.75" customHeight="1">
      <c r="A309" s="241"/>
      <c r="B309" s="242"/>
      <c r="C309" s="119">
        <v>14</v>
      </c>
      <c r="D309" s="104"/>
      <c r="E309" s="104"/>
      <c r="F309" s="104"/>
      <c r="G309" s="104"/>
      <c r="H309" s="104"/>
      <c r="I309" s="104"/>
      <c r="J309" s="104"/>
      <c r="K309" s="104"/>
      <c r="L309" s="104"/>
      <c r="M309" s="104"/>
      <c r="N309" s="104"/>
      <c r="O309" s="104"/>
      <c r="P309" s="105">
        <f t="shared" si="37"/>
        <v>0</v>
      </c>
    </row>
    <row r="310" spans="1:16" ht="15.75" customHeight="1">
      <c r="A310" s="241"/>
      <c r="B310" s="242"/>
      <c r="C310" s="119">
        <v>15</v>
      </c>
      <c r="D310" s="104"/>
      <c r="E310" s="104"/>
      <c r="F310" s="104"/>
      <c r="G310" s="104"/>
      <c r="H310" s="104"/>
      <c r="I310" s="104"/>
      <c r="J310" s="104"/>
      <c r="K310" s="104"/>
      <c r="L310" s="104"/>
      <c r="M310" s="104"/>
      <c r="N310" s="104"/>
      <c r="O310" s="104"/>
      <c r="P310" s="105">
        <f t="shared" si="37"/>
        <v>0</v>
      </c>
    </row>
    <row r="311" spans="1:16" ht="15.75" customHeight="1">
      <c r="A311" s="241"/>
      <c r="B311" s="242"/>
      <c r="C311" s="119">
        <v>16</v>
      </c>
      <c r="D311" s="104"/>
      <c r="E311" s="104"/>
      <c r="F311" s="104"/>
      <c r="G311" s="104"/>
      <c r="H311" s="104"/>
      <c r="I311" s="104"/>
      <c r="J311" s="104"/>
      <c r="K311" s="104"/>
      <c r="L311" s="104"/>
      <c r="M311" s="104"/>
      <c r="N311" s="104"/>
      <c r="O311" s="104"/>
      <c r="P311" s="105">
        <f t="shared" si="37"/>
        <v>0</v>
      </c>
    </row>
    <row r="312" spans="1:16" ht="15.75" customHeight="1">
      <c r="A312" s="241"/>
      <c r="B312" s="242"/>
      <c r="C312" s="119">
        <v>17</v>
      </c>
      <c r="D312" s="104"/>
      <c r="E312" s="104"/>
      <c r="F312" s="104"/>
      <c r="G312" s="104"/>
      <c r="H312" s="104"/>
      <c r="I312" s="104"/>
      <c r="J312" s="104"/>
      <c r="K312" s="104"/>
      <c r="L312" s="104"/>
      <c r="M312" s="104"/>
      <c r="N312" s="104"/>
      <c r="O312" s="104"/>
      <c r="P312" s="105">
        <f t="shared" si="37"/>
        <v>0</v>
      </c>
    </row>
    <row r="313" spans="1:16" ht="15.75" customHeight="1">
      <c r="A313" s="241"/>
      <c r="B313" s="242"/>
      <c r="C313" s="119">
        <v>25</v>
      </c>
      <c r="D313" s="104"/>
      <c r="E313" s="104"/>
      <c r="F313" s="104"/>
      <c r="G313" s="104"/>
      <c r="H313" s="104"/>
      <c r="I313" s="104"/>
      <c r="J313" s="104"/>
      <c r="K313" s="104"/>
      <c r="L313" s="104"/>
      <c r="M313" s="104"/>
      <c r="N313" s="104"/>
      <c r="O313" s="104"/>
      <c r="P313" s="105">
        <f t="shared" si="37"/>
        <v>0</v>
      </c>
    </row>
    <row r="314" spans="1:16" ht="15.75" customHeight="1">
      <c r="A314" s="241"/>
      <c r="B314" s="242"/>
      <c r="C314" s="119">
        <v>26</v>
      </c>
      <c r="D314" s="104"/>
      <c r="E314" s="104"/>
      <c r="F314" s="104"/>
      <c r="G314" s="104"/>
      <c r="H314" s="104"/>
      <c r="I314" s="104"/>
      <c r="J314" s="104"/>
      <c r="K314" s="104"/>
      <c r="L314" s="104"/>
      <c r="M314" s="104"/>
      <c r="N314" s="104"/>
      <c r="O314" s="104"/>
      <c r="P314" s="105">
        <f t="shared" si="37"/>
        <v>0</v>
      </c>
    </row>
    <row r="315" spans="1:16" ht="15.75" customHeight="1">
      <c r="A315" s="237"/>
      <c r="B315" s="239"/>
      <c r="C315" s="119">
        <v>27</v>
      </c>
      <c r="D315" s="104"/>
      <c r="E315" s="104"/>
      <c r="F315" s="104"/>
      <c r="G315" s="104"/>
      <c r="H315" s="104"/>
      <c r="I315" s="104"/>
      <c r="J315" s="104"/>
      <c r="K315" s="104"/>
      <c r="L315" s="104"/>
      <c r="M315" s="104"/>
      <c r="N315" s="104"/>
      <c r="O315" s="104"/>
      <c r="P315" s="105">
        <f t="shared" si="37"/>
        <v>0</v>
      </c>
    </row>
    <row r="316" spans="1:16" ht="15.75" customHeight="1">
      <c r="A316" s="317">
        <v>216</v>
      </c>
      <c r="B316" s="318" t="s">
        <v>2266</v>
      </c>
      <c r="C316" s="119">
        <v>11</v>
      </c>
      <c r="D316" s="104"/>
      <c r="E316" s="104"/>
      <c r="F316" s="104"/>
      <c r="G316" s="104"/>
      <c r="H316" s="104"/>
      <c r="I316" s="104"/>
      <c r="J316" s="104"/>
      <c r="K316" s="104"/>
      <c r="L316" s="104"/>
      <c r="M316" s="104"/>
      <c r="N316" s="104"/>
      <c r="O316" s="104"/>
      <c r="P316" s="105">
        <f t="shared" si="37"/>
        <v>0</v>
      </c>
    </row>
    <row r="317" spans="1:16" ht="15.75" customHeight="1">
      <c r="A317" s="241"/>
      <c r="B317" s="242"/>
      <c r="C317" s="119">
        <v>12</v>
      </c>
      <c r="D317" s="104"/>
      <c r="E317" s="104"/>
      <c r="F317" s="104"/>
      <c r="G317" s="104"/>
      <c r="H317" s="104"/>
      <c r="I317" s="104"/>
      <c r="J317" s="104"/>
      <c r="K317" s="104"/>
      <c r="L317" s="104"/>
      <c r="M317" s="104"/>
      <c r="N317" s="104"/>
      <c r="O317" s="104"/>
      <c r="P317" s="105">
        <f t="shared" si="37"/>
        <v>0</v>
      </c>
    </row>
    <row r="318" spans="1:16" ht="15.75" customHeight="1">
      <c r="A318" s="241"/>
      <c r="B318" s="242"/>
      <c r="C318" s="119">
        <v>13</v>
      </c>
      <c r="D318" s="104"/>
      <c r="E318" s="104"/>
      <c r="F318" s="104"/>
      <c r="G318" s="104"/>
      <c r="H318" s="104"/>
      <c r="I318" s="104"/>
      <c r="J318" s="104"/>
      <c r="K318" s="104"/>
      <c r="L318" s="104"/>
      <c r="M318" s="104"/>
      <c r="N318" s="104"/>
      <c r="O318" s="104"/>
      <c r="P318" s="105">
        <f t="shared" si="37"/>
        <v>0</v>
      </c>
    </row>
    <row r="319" spans="1:16" ht="15.75" customHeight="1">
      <c r="A319" s="241"/>
      <c r="B319" s="242"/>
      <c r="C319" s="119">
        <v>14</v>
      </c>
      <c r="D319" s="104">
        <v>3500</v>
      </c>
      <c r="E319" s="104">
        <v>3500</v>
      </c>
      <c r="F319" s="104">
        <v>3500</v>
      </c>
      <c r="G319" s="104">
        <v>3500</v>
      </c>
      <c r="H319" s="104">
        <v>3500</v>
      </c>
      <c r="I319" s="104">
        <v>3500</v>
      </c>
      <c r="J319" s="104">
        <v>3500</v>
      </c>
      <c r="K319" s="104">
        <v>3500</v>
      </c>
      <c r="L319" s="104">
        <v>3500</v>
      </c>
      <c r="M319" s="104">
        <v>3500</v>
      </c>
      <c r="N319" s="104">
        <v>3500</v>
      </c>
      <c r="O319" s="104">
        <v>3500</v>
      </c>
      <c r="P319" s="105">
        <f t="shared" si="37"/>
        <v>42000</v>
      </c>
    </row>
    <row r="320" spans="1:16" ht="15.75" customHeight="1">
      <c r="A320" s="241"/>
      <c r="B320" s="242"/>
      <c r="C320" s="119">
        <v>15</v>
      </c>
      <c r="D320" s="104"/>
      <c r="E320" s="104"/>
      <c r="F320" s="104"/>
      <c r="G320" s="104"/>
      <c r="H320" s="104"/>
      <c r="I320" s="104"/>
      <c r="J320" s="104"/>
      <c r="K320" s="104"/>
      <c r="L320" s="104"/>
      <c r="M320" s="104"/>
      <c r="N320" s="104"/>
      <c r="O320" s="104"/>
      <c r="P320" s="105">
        <f t="shared" si="37"/>
        <v>0</v>
      </c>
    </row>
    <row r="321" spans="1:16" ht="15.75" customHeight="1">
      <c r="A321" s="241"/>
      <c r="B321" s="242"/>
      <c r="C321" s="119">
        <v>16</v>
      </c>
      <c r="D321" s="104"/>
      <c r="E321" s="104"/>
      <c r="F321" s="104"/>
      <c r="G321" s="104"/>
      <c r="H321" s="104"/>
      <c r="I321" s="104"/>
      <c r="J321" s="104"/>
      <c r="K321" s="104"/>
      <c r="L321" s="104"/>
      <c r="M321" s="104"/>
      <c r="N321" s="104"/>
      <c r="O321" s="104"/>
      <c r="P321" s="105">
        <f t="shared" si="37"/>
        <v>0</v>
      </c>
    </row>
    <row r="322" spans="1:16" ht="15.75" customHeight="1">
      <c r="A322" s="241"/>
      <c r="B322" s="242"/>
      <c r="C322" s="119">
        <v>17</v>
      </c>
      <c r="D322" s="104"/>
      <c r="E322" s="104"/>
      <c r="F322" s="104"/>
      <c r="G322" s="104"/>
      <c r="H322" s="104"/>
      <c r="I322" s="104"/>
      <c r="J322" s="104"/>
      <c r="K322" s="104"/>
      <c r="L322" s="104"/>
      <c r="M322" s="104"/>
      <c r="N322" s="104"/>
      <c r="O322" s="104"/>
      <c r="P322" s="105">
        <f t="shared" si="37"/>
        <v>0</v>
      </c>
    </row>
    <row r="323" spans="1:16" ht="15.75" customHeight="1">
      <c r="A323" s="241"/>
      <c r="B323" s="242"/>
      <c r="C323" s="119">
        <v>25</v>
      </c>
      <c r="D323" s="104"/>
      <c r="E323" s="104"/>
      <c r="F323" s="104"/>
      <c r="G323" s="104"/>
      <c r="H323" s="104"/>
      <c r="I323" s="104"/>
      <c r="J323" s="104"/>
      <c r="K323" s="104"/>
      <c r="L323" s="104"/>
      <c r="M323" s="104"/>
      <c r="N323" s="104"/>
      <c r="O323" s="104"/>
      <c r="P323" s="105">
        <f t="shared" si="37"/>
        <v>0</v>
      </c>
    </row>
    <row r="324" spans="1:16" ht="15.75" customHeight="1">
      <c r="A324" s="241"/>
      <c r="B324" s="242"/>
      <c r="C324" s="119">
        <v>26</v>
      </c>
      <c r="D324" s="104"/>
      <c r="E324" s="104"/>
      <c r="F324" s="104"/>
      <c r="G324" s="104"/>
      <c r="H324" s="104"/>
      <c r="I324" s="104"/>
      <c r="J324" s="104"/>
      <c r="K324" s="104"/>
      <c r="L324" s="104"/>
      <c r="M324" s="104"/>
      <c r="N324" s="104"/>
      <c r="O324" s="104"/>
      <c r="P324" s="105">
        <f t="shared" si="37"/>
        <v>0</v>
      </c>
    </row>
    <row r="325" spans="1:16" ht="15.75" customHeight="1">
      <c r="A325" s="237"/>
      <c r="B325" s="239"/>
      <c r="C325" s="119">
        <v>27</v>
      </c>
      <c r="D325" s="104"/>
      <c r="E325" s="104"/>
      <c r="F325" s="104"/>
      <c r="G325" s="104"/>
      <c r="H325" s="104"/>
      <c r="I325" s="104"/>
      <c r="J325" s="104"/>
      <c r="K325" s="104"/>
      <c r="L325" s="104"/>
      <c r="M325" s="104"/>
      <c r="N325" s="104"/>
      <c r="O325" s="104"/>
      <c r="P325" s="105">
        <f t="shared" si="37"/>
        <v>0</v>
      </c>
    </row>
    <row r="326" spans="1:16" ht="15.75" customHeight="1">
      <c r="A326" s="317">
        <v>217</v>
      </c>
      <c r="B326" s="318" t="s">
        <v>2267</v>
      </c>
      <c r="C326" s="119">
        <v>11</v>
      </c>
      <c r="D326" s="104"/>
      <c r="E326" s="104"/>
      <c r="F326" s="104"/>
      <c r="G326" s="104"/>
      <c r="H326" s="104"/>
      <c r="I326" s="104"/>
      <c r="J326" s="104"/>
      <c r="K326" s="104"/>
      <c r="L326" s="104"/>
      <c r="M326" s="104"/>
      <c r="N326" s="104"/>
      <c r="O326" s="104"/>
      <c r="P326" s="105">
        <f t="shared" si="37"/>
        <v>0</v>
      </c>
    </row>
    <row r="327" spans="1:16" ht="15.75" customHeight="1">
      <c r="A327" s="241"/>
      <c r="B327" s="242"/>
      <c r="C327" s="119">
        <v>12</v>
      </c>
      <c r="D327" s="104"/>
      <c r="E327" s="104"/>
      <c r="F327" s="104"/>
      <c r="G327" s="104"/>
      <c r="H327" s="104"/>
      <c r="I327" s="104"/>
      <c r="J327" s="104"/>
      <c r="K327" s="104"/>
      <c r="L327" s="104"/>
      <c r="M327" s="104"/>
      <c r="N327" s="104"/>
      <c r="O327" s="104"/>
      <c r="P327" s="105">
        <f t="shared" si="37"/>
        <v>0</v>
      </c>
    </row>
    <row r="328" spans="1:16" ht="15.75" customHeight="1">
      <c r="A328" s="241"/>
      <c r="B328" s="242"/>
      <c r="C328" s="119">
        <v>13</v>
      </c>
      <c r="D328" s="104"/>
      <c r="E328" s="104"/>
      <c r="F328" s="104"/>
      <c r="G328" s="104"/>
      <c r="H328" s="104"/>
      <c r="I328" s="104"/>
      <c r="J328" s="104"/>
      <c r="K328" s="104"/>
      <c r="L328" s="104"/>
      <c r="M328" s="104"/>
      <c r="N328" s="104"/>
      <c r="O328" s="104"/>
      <c r="P328" s="105">
        <f t="shared" si="37"/>
        <v>0</v>
      </c>
    </row>
    <row r="329" spans="1:16" ht="15.75" customHeight="1">
      <c r="A329" s="241"/>
      <c r="B329" s="242"/>
      <c r="C329" s="119">
        <v>14</v>
      </c>
      <c r="D329" s="104"/>
      <c r="E329" s="104"/>
      <c r="F329" s="104"/>
      <c r="G329" s="104"/>
      <c r="H329" s="104"/>
      <c r="I329" s="104"/>
      <c r="J329" s="104"/>
      <c r="K329" s="104"/>
      <c r="L329" s="104"/>
      <c r="M329" s="104"/>
      <c r="N329" s="104"/>
      <c r="O329" s="104"/>
      <c r="P329" s="105">
        <f t="shared" si="37"/>
        <v>0</v>
      </c>
    </row>
    <row r="330" spans="1:16" ht="15.75" customHeight="1">
      <c r="A330" s="241"/>
      <c r="B330" s="242"/>
      <c r="C330" s="119">
        <v>15</v>
      </c>
      <c r="D330" s="104"/>
      <c r="E330" s="104"/>
      <c r="F330" s="104"/>
      <c r="G330" s="104"/>
      <c r="H330" s="104"/>
      <c r="I330" s="104"/>
      <c r="J330" s="104"/>
      <c r="K330" s="104"/>
      <c r="L330" s="104"/>
      <c r="M330" s="104"/>
      <c r="N330" s="104"/>
      <c r="O330" s="104"/>
      <c r="P330" s="105">
        <f t="shared" si="37"/>
        <v>0</v>
      </c>
    </row>
    <row r="331" spans="1:16" ht="15.75" customHeight="1">
      <c r="A331" s="241"/>
      <c r="B331" s="242"/>
      <c r="C331" s="119">
        <v>16</v>
      </c>
      <c r="D331" s="104"/>
      <c r="E331" s="104"/>
      <c r="F331" s="104"/>
      <c r="G331" s="104"/>
      <c r="H331" s="104"/>
      <c r="I331" s="104"/>
      <c r="J331" s="104"/>
      <c r="K331" s="104"/>
      <c r="L331" s="104"/>
      <c r="M331" s="104"/>
      <c r="N331" s="104"/>
      <c r="O331" s="104"/>
      <c r="P331" s="105">
        <f t="shared" si="37"/>
        <v>0</v>
      </c>
    </row>
    <row r="332" spans="1:16" ht="15.75" customHeight="1">
      <c r="A332" s="241"/>
      <c r="B332" s="242"/>
      <c r="C332" s="119">
        <v>17</v>
      </c>
      <c r="D332" s="104"/>
      <c r="E332" s="104"/>
      <c r="F332" s="104"/>
      <c r="G332" s="104"/>
      <c r="H332" s="104"/>
      <c r="I332" s="104"/>
      <c r="J332" s="104"/>
      <c r="K332" s="104"/>
      <c r="L332" s="104"/>
      <c r="M332" s="104"/>
      <c r="N332" s="104"/>
      <c r="O332" s="104"/>
      <c r="P332" s="105">
        <f t="shared" si="37"/>
        <v>0</v>
      </c>
    </row>
    <row r="333" spans="1:16" ht="15.75" customHeight="1">
      <c r="A333" s="241"/>
      <c r="B333" s="242"/>
      <c r="C333" s="119">
        <v>25</v>
      </c>
      <c r="D333" s="104"/>
      <c r="E333" s="104"/>
      <c r="F333" s="104"/>
      <c r="G333" s="104"/>
      <c r="H333" s="104"/>
      <c r="I333" s="104"/>
      <c r="J333" s="104"/>
      <c r="K333" s="104"/>
      <c r="L333" s="104"/>
      <c r="M333" s="104"/>
      <c r="N333" s="104"/>
      <c r="O333" s="104"/>
      <c r="P333" s="105">
        <f t="shared" si="37"/>
        <v>0</v>
      </c>
    </row>
    <row r="334" spans="1:16" ht="15.75" customHeight="1">
      <c r="A334" s="241"/>
      <c r="B334" s="242"/>
      <c r="C334" s="119">
        <v>26</v>
      </c>
      <c r="D334" s="104"/>
      <c r="E334" s="104"/>
      <c r="F334" s="104"/>
      <c r="G334" s="104"/>
      <c r="H334" s="104"/>
      <c r="I334" s="104"/>
      <c r="J334" s="104"/>
      <c r="K334" s="104"/>
      <c r="L334" s="104"/>
      <c r="M334" s="104"/>
      <c r="N334" s="104"/>
      <c r="O334" s="104"/>
      <c r="P334" s="105">
        <f t="shared" si="37"/>
        <v>0</v>
      </c>
    </row>
    <row r="335" spans="1:16" ht="15.75" customHeight="1">
      <c r="A335" s="237"/>
      <c r="B335" s="239"/>
      <c r="C335" s="119">
        <v>27</v>
      </c>
      <c r="D335" s="104"/>
      <c r="E335" s="104"/>
      <c r="F335" s="104"/>
      <c r="G335" s="104"/>
      <c r="H335" s="104"/>
      <c r="I335" s="104"/>
      <c r="J335" s="104"/>
      <c r="K335" s="104"/>
      <c r="L335" s="104"/>
      <c r="M335" s="104"/>
      <c r="N335" s="104"/>
      <c r="O335" s="104"/>
      <c r="P335" s="105">
        <f t="shared" si="37"/>
        <v>0</v>
      </c>
    </row>
    <row r="336" spans="1:16" ht="15.75" customHeight="1">
      <c r="A336" s="317">
        <v>218</v>
      </c>
      <c r="B336" s="318" t="s">
        <v>2268</v>
      </c>
      <c r="C336" s="119">
        <v>11</v>
      </c>
      <c r="D336" s="104"/>
      <c r="E336" s="104"/>
      <c r="F336" s="104"/>
      <c r="G336" s="104"/>
      <c r="H336" s="104"/>
      <c r="I336" s="104"/>
      <c r="J336" s="104"/>
      <c r="K336" s="104"/>
      <c r="L336" s="104"/>
      <c r="M336" s="104"/>
      <c r="N336" s="104"/>
      <c r="O336" s="104"/>
      <c r="P336" s="105">
        <f t="shared" si="37"/>
        <v>0</v>
      </c>
    </row>
    <row r="337" spans="1:16" ht="15.75" customHeight="1">
      <c r="A337" s="241"/>
      <c r="B337" s="242"/>
      <c r="C337" s="119">
        <v>12</v>
      </c>
      <c r="D337" s="104"/>
      <c r="E337" s="104"/>
      <c r="F337" s="104"/>
      <c r="G337" s="104"/>
      <c r="H337" s="104"/>
      <c r="I337" s="104"/>
      <c r="J337" s="104"/>
      <c r="K337" s="104"/>
      <c r="L337" s="104"/>
      <c r="M337" s="104"/>
      <c r="N337" s="104"/>
      <c r="O337" s="104"/>
      <c r="P337" s="105">
        <f t="shared" si="37"/>
        <v>0</v>
      </c>
    </row>
    <row r="338" spans="1:16" ht="15.75" customHeight="1">
      <c r="A338" s="241"/>
      <c r="B338" s="242"/>
      <c r="C338" s="119">
        <v>13</v>
      </c>
      <c r="D338" s="104"/>
      <c r="E338" s="104"/>
      <c r="F338" s="104"/>
      <c r="G338" s="104"/>
      <c r="H338" s="104"/>
      <c r="I338" s="104"/>
      <c r="J338" s="104"/>
      <c r="K338" s="104"/>
      <c r="L338" s="104"/>
      <c r="M338" s="104"/>
      <c r="N338" s="104"/>
      <c r="O338" s="104"/>
      <c r="P338" s="105">
        <f t="shared" si="37"/>
        <v>0</v>
      </c>
    </row>
    <row r="339" spans="1:16" ht="15.75" customHeight="1">
      <c r="A339" s="241"/>
      <c r="B339" s="242"/>
      <c r="C339" s="119">
        <v>14</v>
      </c>
      <c r="D339" s="104"/>
      <c r="E339" s="104"/>
      <c r="F339" s="104"/>
      <c r="G339" s="104"/>
      <c r="H339" s="104"/>
      <c r="I339" s="104"/>
      <c r="J339" s="104"/>
      <c r="K339" s="104"/>
      <c r="L339" s="104"/>
      <c r="M339" s="104"/>
      <c r="N339" s="104"/>
      <c r="O339" s="104"/>
      <c r="P339" s="105">
        <f t="shared" si="37"/>
        <v>0</v>
      </c>
    </row>
    <row r="340" spans="1:16" ht="15.75" customHeight="1">
      <c r="A340" s="241"/>
      <c r="B340" s="242"/>
      <c r="C340" s="119">
        <v>15</v>
      </c>
      <c r="D340" s="104"/>
      <c r="E340" s="104"/>
      <c r="F340" s="104"/>
      <c r="G340" s="104"/>
      <c r="H340" s="104"/>
      <c r="I340" s="104"/>
      <c r="J340" s="104"/>
      <c r="K340" s="104"/>
      <c r="L340" s="104"/>
      <c r="M340" s="104"/>
      <c r="N340" s="104"/>
      <c r="O340" s="104"/>
      <c r="P340" s="105">
        <f t="shared" si="37"/>
        <v>0</v>
      </c>
    </row>
    <row r="341" spans="1:16" ht="15.75" customHeight="1">
      <c r="A341" s="241"/>
      <c r="B341" s="242"/>
      <c r="C341" s="119">
        <v>16</v>
      </c>
      <c r="D341" s="104"/>
      <c r="E341" s="104"/>
      <c r="F341" s="104"/>
      <c r="G341" s="104"/>
      <c r="H341" s="104"/>
      <c r="I341" s="104"/>
      <c r="J341" s="104"/>
      <c r="K341" s="104"/>
      <c r="L341" s="104"/>
      <c r="M341" s="104"/>
      <c r="N341" s="104"/>
      <c r="O341" s="104"/>
      <c r="P341" s="105">
        <f t="shared" si="37"/>
        <v>0</v>
      </c>
    </row>
    <row r="342" spans="1:16" ht="15.75" customHeight="1">
      <c r="A342" s="241"/>
      <c r="B342" s="242"/>
      <c r="C342" s="119">
        <v>17</v>
      </c>
      <c r="D342" s="104"/>
      <c r="E342" s="104"/>
      <c r="F342" s="104"/>
      <c r="G342" s="104"/>
      <c r="H342" s="104"/>
      <c r="I342" s="104"/>
      <c r="J342" s="104"/>
      <c r="K342" s="104"/>
      <c r="L342" s="104"/>
      <c r="M342" s="104"/>
      <c r="N342" s="104"/>
      <c r="O342" s="104"/>
      <c r="P342" s="105">
        <f t="shared" si="37"/>
        <v>0</v>
      </c>
    </row>
    <row r="343" spans="1:16" ht="15.75" customHeight="1">
      <c r="A343" s="241"/>
      <c r="B343" s="242"/>
      <c r="C343" s="119">
        <v>25</v>
      </c>
      <c r="D343" s="143"/>
      <c r="E343" s="143"/>
      <c r="F343" s="143"/>
      <c r="G343" s="143"/>
      <c r="H343" s="143"/>
      <c r="I343" s="143"/>
      <c r="J343" s="143"/>
      <c r="K343" s="143"/>
      <c r="L343" s="143"/>
      <c r="M343" s="143"/>
      <c r="N343" s="143"/>
      <c r="O343" s="143"/>
      <c r="P343" s="105">
        <f t="shared" si="37"/>
        <v>0</v>
      </c>
    </row>
    <row r="344" spans="1:16" ht="15.75" customHeight="1">
      <c r="A344" s="241"/>
      <c r="B344" s="242"/>
      <c r="C344" s="119">
        <v>26</v>
      </c>
      <c r="D344" s="143"/>
      <c r="E344" s="143"/>
      <c r="F344" s="143"/>
      <c r="G344" s="143"/>
      <c r="H344" s="143"/>
      <c r="I344" s="143"/>
      <c r="J344" s="143"/>
      <c r="K344" s="143"/>
      <c r="L344" s="143"/>
      <c r="M344" s="143"/>
      <c r="N344" s="143"/>
      <c r="O344" s="143"/>
      <c r="P344" s="105">
        <f t="shared" si="37"/>
        <v>0</v>
      </c>
    </row>
    <row r="345" spans="1:16" ht="15.75" customHeight="1">
      <c r="A345" s="237"/>
      <c r="B345" s="239"/>
      <c r="C345" s="119">
        <v>27</v>
      </c>
      <c r="D345" s="143"/>
      <c r="E345" s="143"/>
      <c r="F345" s="143"/>
      <c r="G345" s="143"/>
      <c r="H345" s="143"/>
      <c r="I345" s="143"/>
      <c r="J345" s="143"/>
      <c r="K345" s="143"/>
      <c r="L345" s="143"/>
      <c r="M345" s="143"/>
      <c r="N345" s="143"/>
      <c r="O345" s="143"/>
      <c r="P345" s="105">
        <f t="shared" si="37"/>
        <v>0</v>
      </c>
    </row>
    <row r="346" spans="1:16" ht="15.75" customHeight="1">
      <c r="A346" s="138">
        <v>2200</v>
      </c>
      <c r="B346" s="320" t="s">
        <v>2269</v>
      </c>
      <c r="C346" s="228"/>
      <c r="D346" s="148">
        <f t="shared" ref="D346:P346" si="38">SUM(D347:D376)</f>
        <v>3100</v>
      </c>
      <c r="E346" s="148">
        <f t="shared" si="38"/>
        <v>3100</v>
      </c>
      <c r="F346" s="148">
        <f t="shared" si="38"/>
        <v>3100</v>
      </c>
      <c r="G346" s="148">
        <f t="shared" si="38"/>
        <v>3100</v>
      </c>
      <c r="H346" s="148">
        <f t="shared" si="38"/>
        <v>3100</v>
      </c>
      <c r="I346" s="148">
        <f t="shared" si="38"/>
        <v>3100</v>
      </c>
      <c r="J346" s="148">
        <f t="shared" si="38"/>
        <v>3100</v>
      </c>
      <c r="K346" s="148">
        <f t="shared" si="38"/>
        <v>3100</v>
      </c>
      <c r="L346" s="148">
        <f t="shared" si="38"/>
        <v>3100</v>
      </c>
      <c r="M346" s="148">
        <f t="shared" si="38"/>
        <v>3100</v>
      </c>
      <c r="N346" s="148">
        <f t="shared" si="38"/>
        <v>3100</v>
      </c>
      <c r="O346" s="148">
        <f t="shared" si="38"/>
        <v>3100</v>
      </c>
      <c r="P346" s="148">
        <f t="shared" si="38"/>
        <v>37200</v>
      </c>
    </row>
    <row r="347" spans="1:16" ht="15.75" customHeight="1">
      <c r="A347" s="317">
        <v>221</v>
      </c>
      <c r="B347" s="318" t="s">
        <v>2270</v>
      </c>
      <c r="C347" s="119">
        <v>11</v>
      </c>
      <c r="D347" s="104"/>
      <c r="E347" s="104"/>
      <c r="F347" s="104"/>
      <c r="G347" s="104"/>
      <c r="H347" s="104"/>
      <c r="I347" s="104"/>
      <c r="J347" s="104"/>
      <c r="K347" s="104"/>
      <c r="L347" s="104"/>
      <c r="M347" s="104"/>
      <c r="N347" s="104"/>
      <c r="O347" s="104"/>
      <c r="P347" s="105">
        <f t="shared" ref="P347:P376" si="39">SUM(D347:O347)</f>
        <v>0</v>
      </c>
    </row>
    <row r="348" spans="1:16" ht="15.75" customHeight="1">
      <c r="A348" s="241"/>
      <c r="B348" s="242"/>
      <c r="C348" s="119">
        <v>12</v>
      </c>
      <c r="D348" s="104"/>
      <c r="E348" s="104"/>
      <c r="F348" s="104"/>
      <c r="G348" s="104"/>
      <c r="H348" s="104"/>
      <c r="I348" s="104"/>
      <c r="J348" s="104"/>
      <c r="K348" s="104"/>
      <c r="L348" s="104"/>
      <c r="M348" s="104"/>
      <c r="N348" s="104"/>
      <c r="O348" s="104"/>
      <c r="P348" s="105">
        <f t="shared" si="39"/>
        <v>0</v>
      </c>
    </row>
    <row r="349" spans="1:16" ht="15.75" customHeight="1">
      <c r="A349" s="241"/>
      <c r="B349" s="242"/>
      <c r="C349" s="119">
        <v>13</v>
      </c>
      <c r="D349" s="104"/>
      <c r="E349" s="104"/>
      <c r="F349" s="104"/>
      <c r="G349" s="104"/>
      <c r="H349" s="104"/>
      <c r="I349" s="104"/>
      <c r="J349" s="104"/>
      <c r="K349" s="104"/>
      <c r="L349" s="104"/>
      <c r="M349" s="104"/>
      <c r="N349" s="104"/>
      <c r="O349" s="104"/>
      <c r="P349" s="105">
        <f t="shared" si="39"/>
        <v>0</v>
      </c>
    </row>
    <row r="350" spans="1:16" ht="15.75" customHeight="1">
      <c r="A350" s="241"/>
      <c r="B350" s="242"/>
      <c r="C350" s="119">
        <v>14</v>
      </c>
      <c r="D350" s="104">
        <v>3100</v>
      </c>
      <c r="E350" s="104">
        <v>3100</v>
      </c>
      <c r="F350" s="104">
        <v>3100</v>
      </c>
      <c r="G350" s="104">
        <v>3100</v>
      </c>
      <c r="H350" s="104">
        <v>3100</v>
      </c>
      <c r="I350" s="104">
        <v>3100</v>
      </c>
      <c r="J350" s="104">
        <v>3100</v>
      </c>
      <c r="K350" s="104">
        <v>3100</v>
      </c>
      <c r="L350" s="104">
        <v>3100</v>
      </c>
      <c r="M350" s="104">
        <v>3100</v>
      </c>
      <c r="N350" s="104">
        <v>3100</v>
      </c>
      <c r="O350" s="104">
        <v>3100</v>
      </c>
      <c r="P350" s="105">
        <f t="shared" si="39"/>
        <v>37200</v>
      </c>
    </row>
    <row r="351" spans="1:16" ht="15.75" customHeight="1">
      <c r="A351" s="241"/>
      <c r="B351" s="242"/>
      <c r="C351" s="119">
        <v>15</v>
      </c>
      <c r="D351" s="104"/>
      <c r="E351" s="104"/>
      <c r="F351" s="104"/>
      <c r="G351" s="104"/>
      <c r="H351" s="104"/>
      <c r="I351" s="104"/>
      <c r="J351" s="104"/>
      <c r="K351" s="104"/>
      <c r="L351" s="104"/>
      <c r="M351" s="104"/>
      <c r="N351" s="104"/>
      <c r="O351" s="104"/>
      <c r="P351" s="105">
        <f t="shared" si="39"/>
        <v>0</v>
      </c>
    </row>
    <row r="352" spans="1:16" ht="15.75" customHeight="1">
      <c r="A352" s="241"/>
      <c r="B352" s="242"/>
      <c r="C352" s="119">
        <v>16</v>
      </c>
      <c r="D352" s="104"/>
      <c r="E352" s="104"/>
      <c r="F352" s="104"/>
      <c r="G352" s="104"/>
      <c r="H352" s="104"/>
      <c r="I352" s="104"/>
      <c r="J352" s="104"/>
      <c r="K352" s="104"/>
      <c r="L352" s="104"/>
      <c r="M352" s="104"/>
      <c r="N352" s="104"/>
      <c r="O352" s="104"/>
      <c r="P352" s="105">
        <f t="shared" si="39"/>
        <v>0</v>
      </c>
    </row>
    <row r="353" spans="1:16" ht="15.75" customHeight="1">
      <c r="A353" s="241"/>
      <c r="B353" s="242"/>
      <c r="C353" s="119">
        <v>17</v>
      </c>
      <c r="D353" s="104"/>
      <c r="E353" s="104"/>
      <c r="F353" s="104"/>
      <c r="G353" s="104"/>
      <c r="H353" s="104"/>
      <c r="I353" s="104"/>
      <c r="J353" s="104"/>
      <c r="K353" s="104"/>
      <c r="L353" s="104"/>
      <c r="M353" s="104"/>
      <c r="N353" s="104"/>
      <c r="O353" s="104"/>
      <c r="P353" s="105">
        <f t="shared" si="39"/>
        <v>0</v>
      </c>
    </row>
    <row r="354" spans="1:16" ht="15.75" customHeight="1">
      <c r="A354" s="241"/>
      <c r="B354" s="242"/>
      <c r="C354" s="119">
        <v>25</v>
      </c>
      <c r="D354" s="104"/>
      <c r="E354" s="104"/>
      <c r="F354" s="104"/>
      <c r="G354" s="104"/>
      <c r="H354" s="104"/>
      <c r="I354" s="104"/>
      <c r="J354" s="104"/>
      <c r="K354" s="104"/>
      <c r="L354" s="104"/>
      <c r="M354" s="104"/>
      <c r="N354" s="104"/>
      <c r="O354" s="104"/>
      <c r="P354" s="105">
        <f t="shared" si="39"/>
        <v>0</v>
      </c>
    </row>
    <row r="355" spans="1:16" ht="15.75" customHeight="1">
      <c r="A355" s="241"/>
      <c r="B355" s="242"/>
      <c r="C355" s="119">
        <v>26</v>
      </c>
      <c r="D355" s="104"/>
      <c r="E355" s="104"/>
      <c r="F355" s="104"/>
      <c r="G355" s="104"/>
      <c r="H355" s="104"/>
      <c r="I355" s="104"/>
      <c r="J355" s="104"/>
      <c r="K355" s="104"/>
      <c r="L355" s="104"/>
      <c r="M355" s="104"/>
      <c r="N355" s="104"/>
      <c r="O355" s="104"/>
      <c r="P355" s="105">
        <f t="shared" si="39"/>
        <v>0</v>
      </c>
    </row>
    <row r="356" spans="1:16" ht="15.75" customHeight="1">
      <c r="A356" s="237"/>
      <c r="B356" s="239"/>
      <c r="C356" s="119">
        <v>27</v>
      </c>
      <c r="D356" s="104"/>
      <c r="E356" s="104"/>
      <c r="F356" s="104"/>
      <c r="G356" s="104"/>
      <c r="H356" s="104"/>
      <c r="I356" s="104"/>
      <c r="J356" s="104"/>
      <c r="K356" s="104"/>
      <c r="L356" s="104"/>
      <c r="M356" s="104"/>
      <c r="N356" s="104"/>
      <c r="O356" s="104"/>
      <c r="P356" s="105">
        <f t="shared" si="39"/>
        <v>0</v>
      </c>
    </row>
    <row r="357" spans="1:16" ht="15.75" customHeight="1">
      <c r="A357" s="317">
        <v>222</v>
      </c>
      <c r="B357" s="318" t="s">
        <v>2271</v>
      </c>
      <c r="C357" s="119">
        <v>11</v>
      </c>
      <c r="D357" s="104"/>
      <c r="E357" s="104"/>
      <c r="F357" s="104"/>
      <c r="G357" s="104"/>
      <c r="H357" s="104"/>
      <c r="I357" s="104"/>
      <c r="J357" s="104"/>
      <c r="K357" s="104"/>
      <c r="L357" s="104"/>
      <c r="M357" s="104"/>
      <c r="N357" s="104"/>
      <c r="O357" s="104"/>
      <c r="P357" s="105">
        <f t="shared" si="39"/>
        <v>0</v>
      </c>
    </row>
    <row r="358" spans="1:16" ht="15.75" customHeight="1">
      <c r="A358" s="241"/>
      <c r="B358" s="242"/>
      <c r="C358" s="119">
        <v>12</v>
      </c>
      <c r="D358" s="104"/>
      <c r="E358" s="104"/>
      <c r="F358" s="104"/>
      <c r="G358" s="104"/>
      <c r="H358" s="104"/>
      <c r="I358" s="104"/>
      <c r="J358" s="104"/>
      <c r="K358" s="104"/>
      <c r="L358" s="104"/>
      <c r="M358" s="104"/>
      <c r="N358" s="104"/>
      <c r="O358" s="104"/>
      <c r="P358" s="105">
        <f t="shared" si="39"/>
        <v>0</v>
      </c>
    </row>
    <row r="359" spans="1:16" ht="15.75" customHeight="1">
      <c r="A359" s="241"/>
      <c r="B359" s="242"/>
      <c r="C359" s="119">
        <v>13</v>
      </c>
      <c r="D359" s="104"/>
      <c r="E359" s="104"/>
      <c r="F359" s="104"/>
      <c r="G359" s="104"/>
      <c r="H359" s="104"/>
      <c r="I359" s="104"/>
      <c r="J359" s="104"/>
      <c r="K359" s="104"/>
      <c r="L359" s="104"/>
      <c r="M359" s="104"/>
      <c r="N359" s="104"/>
      <c r="O359" s="104"/>
      <c r="P359" s="105">
        <f t="shared" si="39"/>
        <v>0</v>
      </c>
    </row>
    <row r="360" spans="1:16" ht="15.75" customHeight="1">
      <c r="A360" s="241"/>
      <c r="B360" s="242"/>
      <c r="C360" s="119">
        <v>14</v>
      </c>
      <c r="D360" s="104"/>
      <c r="E360" s="104"/>
      <c r="F360" s="104"/>
      <c r="G360" s="104"/>
      <c r="H360" s="104"/>
      <c r="I360" s="104"/>
      <c r="J360" s="104"/>
      <c r="K360" s="104"/>
      <c r="L360" s="104"/>
      <c r="M360" s="104"/>
      <c r="N360" s="104"/>
      <c r="O360" s="104"/>
      <c r="P360" s="105">
        <f t="shared" si="39"/>
        <v>0</v>
      </c>
    </row>
    <row r="361" spans="1:16" ht="15.75" customHeight="1">
      <c r="A361" s="241"/>
      <c r="B361" s="242"/>
      <c r="C361" s="119">
        <v>15</v>
      </c>
      <c r="D361" s="104"/>
      <c r="E361" s="104"/>
      <c r="F361" s="104"/>
      <c r="G361" s="104"/>
      <c r="H361" s="104"/>
      <c r="I361" s="104"/>
      <c r="J361" s="104"/>
      <c r="K361" s="104"/>
      <c r="L361" s="104"/>
      <c r="M361" s="104"/>
      <c r="N361" s="104"/>
      <c r="O361" s="104"/>
      <c r="P361" s="105">
        <f t="shared" si="39"/>
        <v>0</v>
      </c>
    </row>
    <row r="362" spans="1:16" ht="15.75" customHeight="1">
      <c r="A362" s="241"/>
      <c r="B362" s="242"/>
      <c r="C362" s="119">
        <v>16</v>
      </c>
      <c r="D362" s="104"/>
      <c r="E362" s="104"/>
      <c r="F362" s="104"/>
      <c r="G362" s="104"/>
      <c r="H362" s="104"/>
      <c r="I362" s="104"/>
      <c r="J362" s="104"/>
      <c r="K362" s="104"/>
      <c r="L362" s="104"/>
      <c r="M362" s="104"/>
      <c r="N362" s="104"/>
      <c r="O362" s="104"/>
      <c r="P362" s="105">
        <f t="shared" si="39"/>
        <v>0</v>
      </c>
    </row>
    <row r="363" spans="1:16" ht="15.75" customHeight="1">
      <c r="A363" s="241"/>
      <c r="B363" s="242"/>
      <c r="C363" s="119">
        <v>17</v>
      </c>
      <c r="D363" s="104"/>
      <c r="E363" s="104"/>
      <c r="F363" s="104"/>
      <c r="G363" s="104"/>
      <c r="H363" s="104"/>
      <c r="I363" s="104"/>
      <c r="J363" s="104"/>
      <c r="K363" s="104"/>
      <c r="L363" s="104"/>
      <c r="M363" s="104"/>
      <c r="N363" s="104"/>
      <c r="O363" s="104"/>
      <c r="P363" s="105">
        <f t="shared" si="39"/>
        <v>0</v>
      </c>
    </row>
    <row r="364" spans="1:16" ht="15.75" customHeight="1">
      <c r="A364" s="241"/>
      <c r="B364" s="242"/>
      <c r="C364" s="119">
        <v>25</v>
      </c>
      <c r="D364" s="104"/>
      <c r="E364" s="104"/>
      <c r="F364" s="104"/>
      <c r="G364" s="104"/>
      <c r="H364" s="104"/>
      <c r="I364" s="104"/>
      <c r="J364" s="104"/>
      <c r="K364" s="104"/>
      <c r="L364" s="104"/>
      <c r="M364" s="104"/>
      <c r="N364" s="104"/>
      <c r="O364" s="104"/>
      <c r="P364" s="105">
        <f t="shared" si="39"/>
        <v>0</v>
      </c>
    </row>
    <row r="365" spans="1:16" ht="15.75" customHeight="1">
      <c r="A365" s="241"/>
      <c r="B365" s="242"/>
      <c r="C365" s="119">
        <v>26</v>
      </c>
      <c r="D365" s="104"/>
      <c r="E365" s="104"/>
      <c r="F365" s="104"/>
      <c r="G365" s="104"/>
      <c r="H365" s="104"/>
      <c r="I365" s="104"/>
      <c r="J365" s="104"/>
      <c r="K365" s="104"/>
      <c r="L365" s="104"/>
      <c r="M365" s="104"/>
      <c r="N365" s="104"/>
      <c r="O365" s="104"/>
      <c r="P365" s="105">
        <f t="shared" si="39"/>
        <v>0</v>
      </c>
    </row>
    <row r="366" spans="1:16" ht="15.75" customHeight="1">
      <c r="A366" s="237"/>
      <c r="B366" s="239"/>
      <c r="C366" s="119">
        <v>27</v>
      </c>
      <c r="D366" s="104"/>
      <c r="E366" s="104"/>
      <c r="F366" s="104"/>
      <c r="G366" s="104"/>
      <c r="H366" s="104"/>
      <c r="I366" s="104"/>
      <c r="J366" s="104"/>
      <c r="K366" s="104"/>
      <c r="L366" s="104"/>
      <c r="M366" s="104"/>
      <c r="N366" s="104"/>
      <c r="O366" s="104"/>
      <c r="P366" s="105">
        <f t="shared" si="39"/>
        <v>0</v>
      </c>
    </row>
    <row r="367" spans="1:16" ht="15.75" customHeight="1">
      <c r="A367" s="317">
        <v>223</v>
      </c>
      <c r="B367" s="318" t="s">
        <v>2272</v>
      </c>
      <c r="C367" s="119">
        <v>11</v>
      </c>
      <c r="D367" s="104"/>
      <c r="E367" s="104"/>
      <c r="F367" s="104"/>
      <c r="G367" s="104"/>
      <c r="H367" s="104"/>
      <c r="I367" s="104"/>
      <c r="J367" s="104"/>
      <c r="K367" s="104"/>
      <c r="L367" s="104"/>
      <c r="M367" s="104"/>
      <c r="N367" s="104"/>
      <c r="O367" s="104"/>
      <c r="P367" s="105">
        <f t="shared" si="39"/>
        <v>0</v>
      </c>
    </row>
    <row r="368" spans="1:16" ht="15.75" customHeight="1">
      <c r="A368" s="241"/>
      <c r="B368" s="242"/>
      <c r="C368" s="119">
        <v>12</v>
      </c>
      <c r="D368" s="104"/>
      <c r="E368" s="104"/>
      <c r="F368" s="104"/>
      <c r="G368" s="104"/>
      <c r="H368" s="104"/>
      <c r="I368" s="104"/>
      <c r="J368" s="104"/>
      <c r="K368" s="104"/>
      <c r="L368" s="104"/>
      <c r="M368" s="104"/>
      <c r="N368" s="104"/>
      <c r="O368" s="104"/>
      <c r="P368" s="105">
        <f t="shared" si="39"/>
        <v>0</v>
      </c>
    </row>
    <row r="369" spans="1:16" ht="15.75" customHeight="1">
      <c r="A369" s="241"/>
      <c r="B369" s="242"/>
      <c r="C369" s="119">
        <v>13</v>
      </c>
      <c r="D369" s="104"/>
      <c r="E369" s="104"/>
      <c r="F369" s="104"/>
      <c r="G369" s="104"/>
      <c r="H369" s="104"/>
      <c r="I369" s="104"/>
      <c r="J369" s="104"/>
      <c r="K369" s="104"/>
      <c r="L369" s="104"/>
      <c r="M369" s="104"/>
      <c r="N369" s="104"/>
      <c r="O369" s="104"/>
      <c r="P369" s="105">
        <f t="shared" si="39"/>
        <v>0</v>
      </c>
    </row>
    <row r="370" spans="1:16" ht="15.75" customHeight="1">
      <c r="A370" s="241"/>
      <c r="B370" s="242"/>
      <c r="C370" s="119">
        <v>14</v>
      </c>
      <c r="D370" s="104"/>
      <c r="E370" s="104"/>
      <c r="F370" s="104"/>
      <c r="G370" s="104"/>
      <c r="H370" s="104"/>
      <c r="I370" s="104"/>
      <c r="J370" s="104"/>
      <c r="K370" s="104"/>
      <c r="L370" s="104"/>
      <c r="M370" s="104"/>
      <c r="N370" s="104"/>
      <c r="O370" s="104"/>
      <c r="P370" s="105">
        <f t="shared" si="39"/>
        <v>0</v>
      </c>
    </row>
    <row r="371" spans="1:16" ht="15.75" customHeight="1">
      <c r="A371" s="241"/>
      <c r="B371" s="242"/>
      <c r="C371" s="119">
        <v>15</v>
      </c>
      <c r="D371" s="104"/>
      <c r="E371" s="104"/>
      <c r="F371" s="104"/>
      <c r="G371" s="104"/>
      <c r="H371" s="104"/>
      <c r="I371" s="104"/>
      <c r="J371" s="104"/>
      <c r="K371" s="104"/>
      <c r="L371" s="104"/>
      <c r="M371" s="104"/>
      <c r="N371" s="104"/>
      <c r="O371" s="104"/>
      <c r="P371" s="105">
        <f t="shared" si="39"/>
        <v>0</v>
      </c>
    </row>
    <row r="372" spans="1:16" ht="15.75" customHeight="1">
      <c r="A372" s="241"/>
      <c r="B372" s="242"/>
      <c r="C372" s="119">
        <v>16</v>
      </c>
      <c r="D372" s="104"/>
      <c r="E372" s="104"/>
      <c r="F372" s="104"/>
      <c r="G372" s="104"/>
      <c r="H372" s="104"/>
      <c r="I372" s="104"/>
      <c r="J372" s="104"/>
      <c r="K372" s="104"/>
      <c r="L372" s="104"/>
      <c r="M372" s="104"/>
      <c r="N372" s="104"/>
      <c r="O372" s="104"/>
      <c r="P372" s="105">
        <f t="shared" si="39"/>
        <v>0</v>
      </c>
    </row>
    <row r="373" spans="1:16" ht="15.75" customHeight="1">
      <c r="A373" s="241"/>
      <c r="B373" s="242"/>
      <c r="C373" s="119">
        <v>17</v>
      </c>
      <c r="D373" s="104"/>
      <c r="E373" s="104"/>
      <c r="F373" s="104"/>
      <c r="G373" s="104"/>
      <c r="H373" s="104"/>
      <c r="I373" s="104"/>
      <c r="J373" s="104"/>
      <c r="K373" s="104"/>
      <c r="L373" s="104"/>
      <c r="M373" s="104"/>
      <c r="N373" s="104"/>
      <c r="O373" s="104"/>
      <c r="P373" s="105">
        <f t="shared" si="39"/>
        <v>0</v>
      </c>
    </row>
    <row r="374" spans="1:16" ht="15.75" customHeight="1">
      <c r="A374" s="241"/>
      <c r="B374" s="242"/>
      <c r="C374" s="119">
        <v>25</v>
      </c>
      <c r="D374" s="143"/>
      <c r="E374" s="143"/>
      <c r="F374" s="143"/>
      <c r="G374" s="143"/>
      <c r="H374" s="143"/>
      <c r="I374" s="143"/>
      <c r="J374" s="143"/>
      <c r="K374" s="143"/>
      <c r="L374" s="143"/>
      <c r="M374" s="143"/>
      <c r="N374" s="143"/>
      <c r="O374" s="143"/>
      <c r="P374" s="105">
        <f t="shared" si="39"/>
        <v>0</v>
      </c>
    </row>
    <row r="375" spans="1:16" ht="15.75" customHeight="1">
      <c r="A375" s="241"/>
      <c r="B375" s="242"/>
      <c r="C375" s="119">
        <v>26</v>
      </c>
      <c r="D375" s="143"/>
      <c r="E375" s="143"/>
      <c r="F375" s="143"/>
      <c r="G375" s="143"/>
      <c r="H375" s="143"/>
      <c r="I375" s="143"/>
      <c r="J375" s="143"/>
      <c r="K375" s="143"/>
      <c r="L375" s="143"/>
      <c r="M375" s="143"/>
      <c r="N375" s="143"/>
      <c r="O375" s="143"/>
      <c r="P375" s="105">
        <f t="shared" si="39"/>
        <v>0</v>
      </c>
    </row>
    <row r="376" spans="1:16" ht="15.75" customHeight="1">
      <c r="A376" s="237"/>
      <c r="B376" s="239"/>
      <c r="C376" s="119">
        <v>27</v>
      </c>
      <c r="D376" s="143"/>
      <c r="E376" s="143"/>
      <c r="F376" s="143"/>
      <c r="G376" s="143"/>
      <c r="H376" s="143"/>
      <c r="I376" s="143"/>
      <c r="J376" s="143"/>
      <c r="K376" s="143"/>
      <c r="L376" s="143"/>
      <c r="M376" s="143"/>
      <c r="N376" s="143"/>
      <c r="O376" s="143"/>
      <c r="P376" s="105">
        <f t="shared" si="39"/>
        <v>0</v>
      </c>
    </row>
    <row r="377" spans="1:16" ht="15.75" customHeight="1">
      <c r="A377" s="138">
        <v>2300</v>
      </c>
      <c r="B377" s="320" t="s">
        <v>2273</v>
      </c>
      <c r="C377" s="228"/>
      <c r="D377" s="148">
        <f t="shared" ref="D377:P377" si="40">SUM(D378:D386)</f>
        <v>0</v>
      </c>
      <c r="E377" s="148">
        <f t="shared" si="40"/>
        <v>0</v>
      </c>
      <c r="F377" s="148">
        <f t="shared" si="40"/>
        <v>0</v>
      </c>
      <c r="G377" s="148">
        <f t="shared" si="40"/>
        <v>0</v>
      </c>
      <c r="H377" s="148">
        <f t="shared" si="40"/>
        <v>0</v>
      </c>
      <c r="I377" s="148">
        <f t="shared" si="40"/>
        <v>0</v>
      </c>
      <c r="J377" s="148">
        <f t="shared" si="40"/>
        <v>0</v>
      </c>
      <c r="K377" s="148">
        <f t="shared" si="40"/>
        <v>0</v>
      </c>
      <c r="L377" s="148">
        <f t="shared" si="40"/>
        <v>0</v>
      </c>
      <c r="M377" s="148">
        <f t="shared" si="40"/>
        <v>0</v>
      </c>
      <c r="N377" s="148">
        <f t="shared" si="40"/>
        <v>0</v>
      </c>
      <c r="O377" s="148">
        <f t="shared" si="40"/>
        <v>0</v>
      </c>
      <c r="P377" s="148">
        <f t="shared" si="40"/>
        <v>0</v>
      </c>
    </row>
    <row r="378" spans="1:16" ht="30" customHeight="1">
      <c r="A378" s="140">
        <v>231</v>
      </c>
      <c r="B378" s="141" t="s">
        <v>2274</v>
      </c>
      <c r="C378" s="142"/>
      <c r="D378" s="142"/>
      <c r="E378" s="142"/>
      <c r="F378" s="142"/>
      <c r="G378" s="142"/>
      <c r="H378" s="142"/>
      <c r="I378" s="142"/>
      <c r="J378" s="142"/>
      <c r="K378" s="142"/>
      <c r="L378" s="142"/>
      <c r="M378" s="142"/>
      <c r="N378" s="142"/>
      <c r="O378" s="142"/>
      <c r="P378" s="104">
        <f t="shared" ref="P378:P386" si="41">SUM(D378:O378)</f>
        <v>0</v>
      </c>
    </row>
    <row r="379" spans="1:16" ht="15.75" customHeight="1">
      <c r="A379" s="140">
        <v>232</v>
      </c>
      <c r="B379" s="141" t="s">
        <v>2275</v>
      </c>
      <c r="C379" s="142"/>
      <c r="D379" s="142"/>
      <c r="E379" s="142"/>
      <c r="F379" s="142"/>
      <c r="G379" s="142"/>
      <c r="H379" s="142"/>
      <c r="I379" s="142"/>
      <c r="J379" s="142"/>
      <c r="K379" s="142"/>
      <c r="L379" s="142"/>
      <c r="M379" s="142"/>
      <c r="N379" s="142"/>
      <c r="O379" s="142"/>
      <c r="P379" s="104">
        <f t="shared" si="41"/>
        <v>0</v>
      </c>
    </row>
    <row r="380" spans="1:16" ht="15.75" customHeight="1">
      <c r="A380" s="140">
        <v>233</v>
      </c>
      <c r="B380" s="141" t="s">
        <v>2276</v>
      </c>
      <c r="C380" s="142"/>
      <c r="D380" s="142"/>
      <c r="E380" s="142"/>
      <c r="F380" s="142"/>
      <c r="G380" s="142"/>
      <c r="H380" s="142"/>
      <c r="I380" s="142"/>
      <c r="J380" s="142"/>
      <c r="K380" s="142"/>
      <c r="L380" s="142"/>
      <c r="M380" s="142"/>
      <c r="N380" s="142"/>
      <c r="O380" s="142"/>
      <c r="P380" s="104">
        <f t="shared" si="41"/>
        <v>0</v>
      </c>
    </row>
    <row r="381" spans="1:16" ht="30" customHeight="1">
      <c r="A381" s="140">
        <v>234</v>
      </c>
      <c r="B381" s="141" t="s">
        <v>2277</v>
      </c>
      <c r="C381" s="142"/>
      <c r="D381" s="142"/>
      <c r="E381" s="142"/>
      <c r="F381" s="142"/>
      <c r="G381" s="142"/>
      <c r="H381" s="142"/>
      <c r="I381" s="142"/>
      <c r="J381" s="142"/>
      <c r="K381" s="142"/>
      <c r="L381" s="142"/>
      <c r="M381" s="142"/>
      <c r="N381" s="142"/>
      <c r="O381" s="142"/>
      <c r="P381" s="104">
        <f t="shared" si="41"/>
        <v>0</v>
      </c>
    </row>
    <row r="382" spans="1:16" ht="30" customHeight="1">
      <c r="A382" s="140">
        <v>235</v>
      </c>
      <c r="B382" s="141" t="s">
        <v>2278</v>
      </c>
      <c r="C382" s="142"/>
      <c r="D382" s="142"/>
      <c r="E382" s="142"/>
      <c r="F382" s="142"/>
      <c r="G382" s="142"/>
      <c r="H382" s="142"/>
      <c r="I382" s="142"/>
      <c r="J382" s="142"/>
      <c r="K382" s="142"/>
      <c r="L382" s="142"/>
      <c r="M382" s="142"/>
      <c r="N382" s="142"/>
      <c r="O382" s="142"/>
      <c r="P382" s="104">
        <f t="shared" si="41"/>
        <v>0</v>
      </c>
    </row>
    <row r="383" spans="1:16" ht="30" customHeight="1">
      <c r="A383" s="140">
        <v>236</v>
      </c>
      <c r="B383" s="141" t="s">
        <v>2279</v>
      </c>
      <c r="C383" s="142"/>
      <c r="D383" s="142"/>
      <c r="E383" s="142"/>
      <c r="F383" s="142"/>
      <c r="G383" s="142"/>
      <c r="H383" s="142"/>
      <c r="I383" s="142"/>
      <c r="J383" s="142"/>
      <c r="K383" s="142"/>
      <c r="L383" s="142"/>
      <c r="M383" s="142"/>
      <c r="N383" s="142"/>
      <c r="O383" s="142"/>
      <c r="P383" s="104">
        <f t="shared" si="41"/>
        <v>0</v>
      </c>
    </row>
    <row r="384" spans="1:16" ht="15.75" customHeight="1">
      <c r="A384" s="140">
        <v>237</v>
      </c>
      <c r="B384" s="141" t="s">
        <v>2280</v>
      </c>
      <c r="C384" s="142"/>
      <c r="D384" s="142"/>
      <c r="E384" s="142"/>
      <c r="F384" s="142"/>
      <c r="G384" s="142"/>
      <c r="H384" s="142"/>
      <c r="I384" s="142"/>
      <c r="J384" s="142"/>
      <c r="K384" s="142"/>
      <c r="L384" s="142"/>
      <c r="M384" s="142"/>
      <c r="N384" s="142"/>
      <c r="O384" s="142"/>
      <c r="P384" s="104">
        <f t="shared" si="41"/>
        <v>0</v>
      </c>
    </row>
    <row r="385" spans="1:16" ht="15.75" customHeight="1">
      <c r="A385" s="140">
        <v>238</v>
      </c>
      <c r="B385" s="141" t="s">
        <v>2281</v>
      </c>
      <c r="C385" s="142"/>
      <c r="D385" s="142"/>
      <c r="E385" s="142"/>
      <c r="F385" s="142"/>
      <c r="G385" s="142"/>
      <c r="H385" s="142"/>
      <c r="I385" s="142"/>
      <c r="J385" s="142"/>
      <c r="K385" s="142"/>
      <c r="L385" s="142"/>
      <c r="M385" s="142"/>
      <c r="N385" s="142"/>
      <c r="O385" s="142"/>
      <c r="P385" s="104">
        <f t="shared" si="41"/>
        <v>0</v>
      </c>
    </row>
    <row r="386" spans="1:16" ht="15.75" customHeight="1">
      <c r="A386" s="140">
        <v>239</v>
      </c>
      <c r="B386" s="141" t="s">
        <v>2282</v>
      </c>
      <c r="C386" s="142"/>
      <c r="D386" s="142"/>
      <c r="E386" s="142"/>
      <c r="F386" s="142"/>
      <c r="G386" s="142"/>
      <c r="H386" s="142"/>
      <c r="I386" s="142"/>
      <c r="J386" s="142"/>
      <c r="K386" s="142"/>
      <c r="L386" s="142"/>
      <c r="M386" s="142"/>
      <c r="N386" s="142"/>
      <c r="O386" s="142"/>
      <c r="P386" s="104">
        <f t="shared" si="41"/>
        <v>0</v>
      </c>
    </row>
    <row r="387" spans="1:16" ht="15.75" customHeight="1">
      <c r="A387" s="149">
        <v>2400</v>
      </c>
      <c r="B387" s="316" t="s">
        <v>2283</v>
      </c>
      <c r="C387" s="228"/>
      <c r="D387" s="148">
        <f t="shared" ref="D387:P387" si="42">SUM(D388:D477)</f>
        <v>31666.67</v>
      </c>
      <c r="E387" s="148">
        <f t="shared" si="42"/>
        <v>31666.67</v>
      </c>
      <c r="F387" s="148">
        <f t="shared" si="42"/>
        <v>31666.67</v>
      </c>
      <c r="G387" s="148">
        <f t="shared" si="42"/>
        <v>31666.67</v>
      </c>
      <c r="H387" s="148">
        <f t="shared" si="42"/>
        <v>31666.67</v>
      </c>
      <c r="I387" s="148">
        <f t="shared" si="42"/>
        <v>31666.67</v>
      </c>
      <c r="J387" s="148">
        <f t="shared" si="42"/>
        <v>31666.67</v>
      </c>
      <c r="K387" s="148">
        <f t="shared" si="42"/>
        <v>31666.67</v>
      </c>
      <c r="L387" s="148">
        <f t="shared" si="42"/>
        <v>31666.67</v>
      </c>
      <c r="M387" s="148">
        <f t="shared" si="42"/>
        <v>31666.67</v>
      </c>
      <c r="N387" s="148">
        <f t="shared" si="42"/>
        <v>31666.67</v>
      </c>
      <c r="O387" s="148">
        <f t="shared" si="42"/>
        <v>31666.67</v>
      </c>
      <c r="P387" s="148">
        <f t="shared" si="42"/>
        <v>380000.03999999986</v>
      </c>
    </row>
    <row r="388" spans="1:16" ht="15.75" customHeight="1">
      <c r="A388" s="317">
        <v>241</v>
      </c>
      <c r="B388" s="318" t="s">
        <v>2284</v>
      </c>
      <c r="C388" s="119">
        <v>11</v>
      </c>
      <c r="D388" s="104"/>
      <c r="E388" s="104"/>
      <c r="F388" s="104"/>
      <c r="G388" s="104"/>
      <c r="H388" s="104"/>
      <c r="I388" s="104"/>
      <c r="J388" s="104"/>
      <c r="K388" s="104"/>
      <c r="L388" s="104"/>
      <c r="M388" s="104"/>
      <c r="N388" s="104"/>
      <c r="O388" s="104"/>
      <c r="P388" s="105">
        <f t="shared" ref="P388:P477" si="43">SUM(D388:O388)</f>
        <v>0</v>
      </c>
    </row>
    <row r="389" spans="1:16" ht="15.75" customHeight="1">
      <c r="A389" s="241"/>
      <c r="B389" s="242"/>
      <c r="C389" s="119">
        <v>12</v>
      </c>
      <c r="D389" s="104"/>
      <c r="E389" s="104"/>
      <c r="F389" s="104"/>
      <c r="G389" s="104"/>
      <c r="H389" s="104"/>
      <c r="I389" s="104"/>
      <c r="J389" s="104"/>
      <c r="K389" s="104"/>
      <c r="L389" s="104"/>
      <c r="M389" s="104"/>
      <c r="N389" s="104"/>
      <c r="O389" s="104"/>
      <c r="P389" s="105">
        <f t="shared" si="43"/>
        <v>0</v>
      </c>
    </row>
    <row r="390" spans="1:16" ht="15.75" customHeight="1">
      <c r="A390" s="241"/>
      <c r="B390" s="242"/>
      <c r="C390" s="119">
        <v>13</v>
      </c>
      <c r="D390" s="104"/>
      <c r="E390" s="104"/>
      <c r="F390" s="104"/>
      <c r="G390" s="104"/>
      <c r="H390" s="104"/>
      <c r="I390" s="104"/>
      <c r="J390" s="104"/>
      <c r="K390" s="104"/>
      <c r="L390" s="104"/>
      <c r="M390" s="104"/>
      <c r="N390" s="104"/>
      <c r="O390" s="104"/>
      <c r="P390" s="105">
        <f t="shared" si="43"/>
        <v>0</v>
      </c>
    </row>
    <row r="391" spans="1:16" ht="15.75" customHeight="1">
      <c r="A391" s="241"/>
      <c r="B391" s="242"/>
      <c r="C391" s="119">
        <v>14</v>
      </c>
      <c r="D391" s="104"/>
      <c r="E391" s="104"/>
      <c r="F391" s="104"/>
      <c r="G391" s="104"/>
      <c r="H391" s="104"/>
      <c r="I391" s="104"/>
      <c r="J391" s="104"/>
      <c r="K391" s="104"/>
      <c r="L391" s="104"/>
      <c r="M391" s="104"/>
      <c r="N391" s="104"/>
      <c r="O391" s="104"/>
      <c r="P391" s="105">
        <f t="shared" si="43"/>
        <v>0</v>
      </c>
    </row>
    <row r="392" spans="1:16" ht="15.75" customHeight="1">
      <c r="A392" s="241"/>
      <c r="B392" s="242"/>
      <c r="C392" s="119">
        <v>15</v>
      </c>
      <c r="D392" s="104"/>
      <c r="E392" s="104"/>
      <c r="F392" s="104"/>
      <c r="G392" s="104"/>
      <c r="H392" s="104"/>
      <c r="I392" s="104"/>
      <c r="J392" s="104"/>
      <c r="K392" s="104"/>
      <c r="L392" s="104"/>
      <c r="M392" s="104"/>
      <c r="N392" s="104"/>
      <c r="O392" s="104"/>
      <c r="P392" s="105">
        <f t="shared" si="43"/>
        <v>0</v>
      </c>
    </row>
    <row r="393" spans="1:16" ht="15.75" customHeight="1">
      <c r="A393" s="241"/>
      <c r="B393" s="242"/>
      <c r="C393" s="119">
        <v>16</v>
      </c>
      <c r="D393" s="104"/>
      <c r="E393" s="104"/>
      <c r="F393" s="104"/>
      <c r="G393" s="104"/>
      <c r="H393" s="104"/>
      <c r="I393" s="104"/>
      <c r="J393" s="104"/>
      <c r="K393" s="104"/>
      <c r="L393" s="104"/>
      <c r="M393" s="104"/>
      <c r="N393" s="104"/>
      <c r="O393" s="104"/>
      <c r="P393" s="105">
        <f t="shared" si="43"/>
        <v>0</v>
      </c>
    </row>
    <row r="394" spans="1:16" ht="15.75" customHeight="1">
      <c r="A394" s="241"/>
      <c r="B394" s="242"/>
      <c r="C394" s="119">
        <v>17</v>
      </c>
      <c r="D394" s="104"/>
      <c r="E394" s="104"/>
      <c r="F394" s="104"/>
      <c r="G394" s="104"/>
      <c r="H394" s="104"/>
      <c r="I394" s="104"/>
      <c r="J394" s="104"/>
      <c r="K394" s="104"/>
      <c r="L394" s="104"/>
      <c r="M394" s="104"/>
      <c r="N394" s="104"/>
      <c r="O394" s="104"/>
      <c r="P394" s="105">
        <f t="shared" si="43"/>
        <v>0</v>
      </c>
    </row>
    <row r="395" spans="1:16" ht="15.75" customHeight="1">
      <c r="A395" s="241"/>
      <c r="B395" s="242"/>
      <c r="C395" s="119">
        <v>25</v>
      </c>
      <c r="D395" s="104"/>
      <c r="E395" s="104"/>
      <c r="F395" s="104"/>
      <c r="G395" s="104"/>
      <c r="H395" s="104"/>
      <c r="I395" s="104"/>
      <c r="J395" s="104"/>
      <c r="K395" s="104"/>
      <c r="L395" s="104"/>
      <c r="M395" s="104"/>
      <c r="N395" s="104"/>
      <c r="O395" s="104"/>
      <c r="P395" s="105">
        <f t="shared" si="43"/>
        <v>0</v>
      </c>
    </row>
    <row r="396" spans="1:16" ht="15.75" customHeight="1">
      <c r="A396" s="241"/>
      <c r="B396" s="242"/>
      <c r="C396" s="119">
        <v>26</v>
      </c>
      <c r="D396" s="104"/>
      <c r="E396" s="104"/>
      <c r="F396" s="104"/>
      <c r="G396" s="104"/>
      <c r="H396" s="104"/>
      <c r="I396" s="104"/>
      <c r="J396" s="104"/>
      <c r="K396" s="104"/>
      <c r="L396" s="104"/>
      <c r="M396" s="104"/>
      <c r="N396" s="104"/>
      <c r="O396" s="104"/>
      <c r="P396" s="105">
        <f t="shared" si="43"/>
        <v>0</v>
      </c>
    </row>
    <row r="397" spans="1:16" ht="15.75" customHeight="1">
      <c r="A397" s="237"/>
      <c r="B397" s="239"/>
      <c r="C397" s="119">
        <v>27</v>
      </c>
      <c r="D397" s="104"/>
      <c r="E397" s="104"/>
      <c r="F397" s="104"/>
      <c r="G397" s="104"/>
      <c r="H397" s="104"/>
      <c r="I397" s="104"/>
      <c r="J397" s="104"/>
      <c r="K397" s="104"/>
      <c r="L397" s="104"/>
      <c r="M397" s="104"/>
      <c r="N397" s="104"/>
      <c r="O397" s="104"/>
      <c r="P397" s="105">
        <f t="shared" si="43"/>
        <v>0</v>
      </c>
    </row>
    <row r="398" spans="1:16" ht="15.75" customHeight="1">
      <c r="A398" s="317">
        <v>242</v>
      </c>
      <c r="B398" s="318" t="s">
        <v>2285</v>
      </c>
      <c r="C398" s="119">
        <v>11</v>
      </c>
      <c r="D398" s="104"/>
      <c r="E398" s="104"/>
      <c r="F398" s="104"/>
      <c r="G398" s="104"/>
      <c r="H398" s="104"/>
      <c r="I398" s="104"/>
      <c r="J398" s="104"/>
      <c r="K398" s="104"/>
      <c r="L398" s="104"/>
      <c r="M398" s="104"/>
      <c r="N398" s="104"/>
      <c r="O398" s="104"/>
      <c r="P398" s="105">
        <f t="shared" si="43"/>
        <v>0</v>
      </c>
    </row>
    <row r="399" spans="1:16" ht="15.75" customHeight="1">
      <c r="A399" s="241"/>
      <c r="B399" s="242"/>
      <c r="C399" s="119">
        <v>12</v>
      </c>
      <c r="D399" s="104"/>
      <c r="E399" s="104"/>
      <c r="F399" s="104"/>
      <c r="G399" s="104"/>
      <c r="H399" s="104"/>
      <c r="I399" s="104"/>
      <c r="J399" s="104"/>
      <c r="K399" s="104"/>
      <c r="L399" s="104"/>
      <c r="M399" s="104"/>
      <c r="N399" s="104"/>
      <c r="O399" s="104"/>
      <c r="P399" s="105">
        <f t="shared" si="43"/>
        <v>0</v>
      </c>
    </row>
    <row r="400" spans="1:16" ht="15.75" customHeight="1">
      <c r="A400" s="241"/>
      <c r="B400" s="242"/>
      <c r="C400" s="119">
        <v>13</v>
      </c>
      <c r="D400" s="104"/>
      <c r="E400" s="104"/>
      <c r="F400" s="104"/>
      <c r="G400" s="104"/>
      <c r="H400" s="104"/>
      <c r="I400" s="104"/>
      <c r="J400" s="104"/>
      <c r="K400" s="104"/>
      <c r="L400" s="104"/>
      <c r="M400" s="104"/>
      <c r="N400" s="104"/>
      <c r="O400" s="104"/>
      <c r="P400" s="105">
        <f t="shared" si="43"/>
        <v>0</v>
      </c>
    </row>
    <row r="401" spans="1:16" ht="15.75" customHeight="1">
      <c r="A401" s="241"/>
      <c r="B401" s="242"/>
      <c r="C401" s="119">
        <v>14</v>
      </c>
      <c r="D401" s="104"/>
      <c r="E401" s="104"/>
      <c r="F401" s="104"/>
      <c r="G401" s="104"/>
      <c r="H401" s="104"/>
      <c r="I401" s="104"/>
      <c r="J401" s="104"/>
      <c r="K401" s="104"/>
      <c r="L401" s="104"/>
      <c r="M401" s="104"/>
      <c r="N401" s="104"/>
      <c r="O401" s="104"/>
      <c r="P401" s="105">
        <f t="shared" si="43"/>
        <v>0</v>
      </c>
    </row>
    <row r="402" spans="1:16" ht="15.75" customHeight="1">
      <c r="A402" s="241"/>
      <c r="B402" s="242"/>
      <c r="C402" s="119">
        <v>15</v>
      </c>
      <c r="D402" s="104"/>
      <c r="E402" s="104"/>
      <c r="F402" s="104"/>
      <c r="G402" s="104"/>
      <c r="H402" s="104"/>
      <c r="I402" s="104"/>
      <c r="J402" s="104"/>
      <c r="K402" s="104"/>
      <c r="L402" s="104"/>
      <c r="M402" s="104"/>
      <c r="N402" s="104"/>
      <c r="O402" s="104"/>
      <c r="P402" s="105">
        <f t="shared" si="43"/>
        <v>0</v>
      </c>
    </row>
    <row r="403" spans="1:16" ht="15.75" customHeight="1">
      <c r="A403" s="241"/>
      <c r="B403" s="242"/>
      <c r="C403" s="119">
        <v>16</v>
      </c>
      <c r="D403" s="104"/>
      <c r="E403" s="104"/>
      <c r="F403" s="104"/>
      <c r="G403" s="104"/>
      <c r="H403" s="104"/>
      <c r="I403" s="104"/>
      <c r="J403" s="104"/>
      <c r="K403" s="104"/>
      <c r="L403" s="104"/>
      <c r="M403" s="104"/>
      <c r="N403" s="104"/>
      <c r="O403" s="104"/>
      <c r="P403" s="105">
        <f t="shared" si="43"/>
        <v>0</v>
      </c>
    </row>
    <row r="404" spans="1:16" ht="15.75" customHeight="1">
      <c r="A404" s="241"/>
      <c r="B404" s="242"/>
      <c r="C404" s="119">
        <v>17</v>
      </c>
      <c r="D404" s="104"/>
      <c r="E404" s="104"/>
      <c r="F404" s="104"/>
      <c r="G404" s="104"/>
      <c r="H404" s="104"/>
      <c r="I404" s="104"/>
      <c r="J404" s="104"/>
      <c r="K404" s="104"/>
      <c r="L404" s="104"/>
      <c r="M404" s="104"/>
      <c r="N404" s="104"/>
      <c r="O404" s="104"/>
      <c r="P404" s="105">
        <f t="shared" si="43"/>
        <v>0</v>
      </c>
    </row>
    <row r="405" spans="1:16" ht="15.75" customHeight="1">
      <c r="A405" s="241"/>
      <c r="B405" s="242"/>
      <c r="C405" s="119">
        <v>25</v>
      </c>
      <c r="D405" s="104"/>
      <c r="E405" s="104"/>
      <c r="F405" s="104"/>
      <c r="G405" s="104"/>
      <c r="H405" s="104"/>
      <c r="I405" s="104"/>
      <c r="J405" s="104"/>
      <c r="K405" s="104"/>
      <c r="L405" s="104"/>
      <c r="M405" s="104"/>
      <c r="N405" s="104"/>
      <c r="O405" s="104"/>
      <c r="P405" s="105">
        <f t="shared" si="43"/>
        <v>0</v>
      </c>
    </row>
    <row r="406" spans="1:16" ht="15.75" customHeight="1">
      <c r="A406" s="241"/>
      <c r="B406" s="242"/>
      <c r="C406" s="119">
        <v>26</v>
      </c>
      <c r="D406" s="104"/>
      <c r="E406" s="104"/>
      <c r="F406" s="104"/>
      <c r="G406" s="104"/>
      <c r="H406" s="104"/>
      <c r="I406" s="104"/>
      <c r="J406" s="104"/>
      <c r="K406" s="104"/>
      <c r="L406" s="104"/>
      <c r="M406" s="104"/>
      <c r="N406" s="104"/>
      <c r="O406" s="104"/>
      <c r="P406" s="105">
        <f t="shared" si="43"/>
        <v>0</v>
      </c>
    </row>
    <row r="407" spans="1:16" ht="15.75" customHeight="1">
      <c r="A407" s="237"/>
      <c r="B407" s="239"/>
      <c r="C407" s="119">
        <v>27</v>
      </c>
      <c r="D407" s="104"/>
      <c r="E407" s="104"/>
      <c r="F407" s="104"/>
      <c r="G407" s="104"/>
      <c r="H407" s="104"/>
      <c r="I407" s="104"/>
      <c r="J407" s="104"/>
      <c r="K407" s="104"/>
      <c r="L407" s="104"/>
      <c r="M407" s="104"/>
      <c r="N407" s="104"/>
      <c r="O407" s="104"/>
      <c r="P407" s="105">
        <f t="shared" si="43"/>
        <v>0</v>
      </c>
    </row>
    <row r="408" spans="1:16" ht="15.75" customHeight="1">
      <c r="A408" s="317">
        <v>243</v>
      </c>
      <c r="B408" s="318" t="s">
        <v>2286</v>
      </c>
      <c r="C408" s="119">
        <v>11</v>
      </c>
      <c r="D408" s="104"/>
      <c r="E408" s="104"/>
      <c r="F408" s="104"/>
      <c r="G408" s="104"/>
      <c r="H408" s="104"/>
      <c r="I408" s="104"/>
      <c r="J408" s="104"/>
      <c r="K408" s="104"/>
      <c r="L408" s="104"/>
      <c r="M408" s="104"/>
      <c r="N408" s="104"/>
      <c r="O408" s="104"/>
      <c r="P408" s="105">
        <f t="shared" si="43"/>
        <v>0</v>
      </c>
    </row>
    <row r="409" spans="1:16" ht="15.75" customHeight="1">
      <c r="A409" s="241"/>
      <c r="B409" s="242"/>
      <c r="C409" s="119">
        <v>12</v>
      </c>
      <c r="D409" s="104"/>
      <c r="E409" s="104"/>
      <c r="F409" s="104"/>
      <c r="G409" s="104"/>
      <c r="H409" s="104"/>
      <c r="I409" s="104"/>
      <c r="J409" s="104"/>
      <c r="K409" s="104"/>
      <c r="L409" s="104"/>
      <c r="M409" s="104"/>
      <c r="N409" s="104"/>
      <c r="O409" s="104"/>
      <c r="P409" s="105">
        <f t="shared" si="43"/>
        <v>0</v>
      </c>
    </row>
    <row r="410" spans="1:16" ht="15.75" customHeight="1">
      <c r="A410" s="241"/>
      <c r="B410" s="242"/>
      <c r="C410" s="119">
        <v>13</v>
      </c>
      <c r="D410" s="104"/>
      <c r="E410" s="104"/>
      <c r="F410" s="104"/>
      <c r="G410" s="104"/>
      <c r="H410" s="104"/>
      <c r="I410" s="104"/>
      <c r="J410" s="104"/>
      <c r="K410" s="104"/>
      <c r="L410" s="104"/>
      <c r="M410" s="104"/>
      <c r="N410" s="104"/>
      <c r="O410" s="104"/>
      <c r="P410" s="105">
        <f t="shared" si="43"/>
        <v>0</v>
      </c>
    </row>
    <row r="411" spans="1:16" ht="15.75" customHeight="1">
      <c r="A411" s="241"/>
      <c r="B411" s="242"/>
      <c r="C411" s="119">
        <v>14</v>
      </c>
      <c r="D411" s="104"/>
      <c r="E411" s="104"/>
      <c r="F411" s="104"/>
      <c r="G411" s="104"/>
      <c r="H411" s="104"/>
      <c r="I411" s="104"/>
      <c r="J411" s="104"/>
      <c r="K411" s="104"/>
      <c r="L411" s="104"/>
      <c r="M411" s="104"/>
      <c r="N411" s="104"/>
      <c r="O411" s="104"/>
      <c r="P411" s="105">
        <f t="shared" si="43"/>
        <v>0</v>
      </c>
    </row>
    <row r="412" spans="1:16" ht="15.75" customHeight="1">
      <c r="A412" s="241"/>
      <c r="B412" s="242"/>
      <c r="C412" s="119">
        <v>15</v>
      </c>
      <c r="D412" s="104"/>
      <c r="E412" s="104"/>
      <c r="F412" s="104"/>
      <c r="G412" s="104"/>
      <c r="H412" s="104"/>
      <c r="I412" s="104"/>
      <c r="J412" s="104"/>
      <c r="K412" s="104"/>
      <c r="L412" s="104"/>
      <c r="M412" s="104"/>
      <c r="N412" s="104"/>
      <c r="O412" s="104"/>
      <c r="P412" s="105">
        <f t="shared" si="43"/>
        <v>0</v>
      </c>
    </row>
    <row r="413" spans="1:16" ht="15.75" customHeight="1">
      <c r="A413" s="241"/>
      <c r="B413" s="242"/>
      <c r="C413" s="119">
        <v>16</v>
      </c>
      <c r="D413" s="104"/>
      <c r="E413" s="104"/>
      <c r="F413" s="104"/>
      <c r="G413" s="104"/>
      <c r="H413" s="104"/>
      <c r="I413" s="104"/>
      <c r="J413" s="104"/>
      <c r="K413" s="104"/>
      <c r="L413" s="104"/>
      <c r="M413" s="104"/>
      <c r="N413" s="104"/>
      <c r="O413" s="104"/>
      <c r="P413" s="105">
        <f t="shared" si="43"/>
        <v>0</v>
      </c>
    </row>
    <row r="414" spans="1:16" ht="15.75" customHeight="1">
      <c r="A414" s="241"/>
      <c r="B414" s="242"/>
      <c r="C414" s="119">
        <v>17</v>
      </c>
      <c r="D414" s="104"/>
      <c r="E414" s="104"/>
      <c r="F414" s="104"/>
      <c r="G414" s="104"/>
      <c r="H414" s="104"/>
      <c r="I414" s="104"/>
      <c r="J414" s="104"/>
      <c r="K414" s="104"/>
      <c r="L414" s="104"/>
      <c r="M414" s="104"/>
      <c r="N414" s="104"/>
      <c r="O414" s="104"/>
      <c r="P414" s="105">
        <f t="shared" si="43"/>
        <v>0</v>
      </c>
    </row>
    <row r="415" spans="1:16" ht="15.75" customHeight="1">
      <c r="A415" s="241"/>
      <c r="B415" s="242"/>
      <c r="C415" s="119">
        <v>25</v>
      </c>
      <c r="D415" s="104"/>
      <c r="E415" s="104"/>
      <c r="F415" s="104"/>
      <c r="G415" s="104"/>
      <c r="H415" s="104"/>
      <c r="I415" s="104"/>
      <c r="J415" s="104"/>
      <c r="K415" s="104"/>
      <c r="L415" s="104"/>
      <c r="M415" s="104"/>
      <c r="N415" s="104"/>
      <c r="O415" s="104"/>
      <c r="P415" s="105">
        <f t="shared" si="43"/>
        <v>0</v>
      </c>
    </row>
    <row r="416" spans="1:16" ht="15.75" customHeight="1">
      <c r="A416" s="241"/>
      <c r="B416" s="242"/>
      <c r="C416" s="119">
        <v>26</v>
      </c>
      <c r="D416" s="104"/>
      <c r="E416" s="104"/>
      <c r="F416" s="104"/>
      <c r="G416" s="104"/>
      <c r="H416" s="104"/>
      <c r="I416" s="104"/>
      <c r="J416" s="104"/>
      <c r="K416" s="104"/>
      <c r="L416" s="104"/>
      <c r="M416" s="104"/>
      <c r="N416" s="104"/>
      <c r="O416" s="104"/>
      <c r="P416" s="105">
        <f t="shared" si="43"/>
        <v>0</v>
      </c>
    </row>
    <row r="417" spans="1:16" ht="15.75" customHeight="1">
      <c r="A417" s="237"/>
      <c r="B417" s="239"/>
      <c r="C417" s="119">
        <v>27</v>
      </c>
      <c r="D417" s="104"/>
      <c r="E417" s="104"/>
      <c r="F417" s="104"/>
      <c r="G417" s="104"/>
      <c r="H417" s="104"/>
      <c r="I417" s="104"/>
      <c r="J417" s="104"/>
      <c r="K417" s="104"/>
      <c r="L417" s="104"/>
      <c r="M417" s="104"/>
      <c r="N417" s="104"/>
      <c r="O417" s="104"/>
      <c r="P417" s="105">
        <f t="shared" si="43"/>
        <v>0</v>
      </c>
    </row>
    <row r="418" spans="1:16" ht="15.75" customHeight="1">
      <c r="A418" s="317">
        <v>244</v>
      </c>
      <c r="B418" s="318" t="s">
        <v>2287</v>
      </c>
      <c r="C418" s="119">
        <v>11</v>
      </c>
      <c r="D418" s="104"/>
      <c r="E418" s="104"/>
      <c r="F418" s="104"/>
      <c r="G418" s="104"/>
      <c r="H418" s="104"/>
      <c r="I418" s="104"/>
      <c r="J418" s="104"/>
      <c r="K418" s="104"/>
      <c r="L418" s="104"/>
      <c r="M418" s="104"/>
      <c r="N418" s="104"/>
      <c r="O418" s="104"/>
      <c r="P418" s="105">
        <f t="shared" si="43"/>
        <v>0</v>
      </c>
    </row>
    <row r="419" spans="1:16" ht="15.75" customHeight="1">
      <c r="A419" s="241"/>
      <c r="B419" s="242"/>
      <c r="C419" s="119">
        <v>12</v>
      </c>
      <c r="D419" s="104"/>
      <c r="E419" s="104"/>
      <c r="F419" s="104"/>
      <c r="G419" s="104"/>
      <c r="H419" s="104"/>
      <c r="I419" s="104"/>
      <c r="J419" s="104"/>
      <c r="K419" s="104"/>
      <c r="L419" s="104"/>
      <c r="M419" s="104"/>
      <c r="N419" s="104"/>
      <c r="O419" s="104"/>
      <c r="P419" s="105">
        <f t="shared" si="43"/>
        <v>0</v>
      </c>
    </row>
    <row r="420" spans="1:16" ht="15.75" customHeight="1">
      <c r="A420" s="241"/>
      <c r="B420" s="242"/>
      <c r="C420" s="119">
        <v>13</v>
      </c>
      <c r="D420" s="104"/>
      <c r="E420" s="104"/>
      <c r="F420" s="104"/>
      <c r="G420" s="104"/>
      <c r="H420" s="104"/>
      <c r="I420" s="104"/>
      <c r="J420" s="104"/>
      <c r="K420" s="104"/>
      <c r="L420" s="104"/>
      <c r="M420" s="104"/>
      <c r="N420" s="104"/>
      <c r="O420" s="104"/>
      <c r="P420" s="105">
        <f t="shared" si="43"/>
        <v>0</v>
      </c>
    </row>
    <row r="421" spans="1:16" ht="15.75" customHeight="1">
      <c r="A421" s="241"/>
      <c r="B421" s="242"/>
      <c r="C421" s="119">
        <v>14</v>
      </c>
      <c r="D421" s="104"/>
      <c r="E421" s="104"/>
      <c r="F421" s="104"/>
      <c r="G421" s="104"/>
      <c r="H421" s="104"/>
      <c r="I421" s="104"/>
      <c r="J421" s="104"/>
      <c r="K421" s="104"/>
      <c r="L421" s="104"/>
      <c r="M421" s="104"/>
      <c r="N421" s="104"/>
      <c r="O421" s="104"/>
      <c r="P421" s="105">
        <f t="shared" si="43"/>
        <v>0</v>
      </c>
    </row>
    <row r="422" spans="1:16" ht="15.75" customHeight="1">
      <c r="A422" s="241"/>
      <c r="B422" s="242"/>
      <c r="C422" s="119">
        <v>15</v>
      </c>
      <c r="D422" s="104"/>
      <c r="E422" s="104"/>
      <c r="F422" s="104"/>
      <c r="G422" s="104"/>
      <c r="H422" s="104"/>
      <c r="I422" s="104"/>
      <c r="J422" s="104"/>
      <c r="K422" s="104"/>
      <c r="L422" s="104"/>
      <c r="M422" s="104"/>
      <c r="N422" s="104"/>
      <c r="O422" s="104"/>
      <c r="P422" s="105">
        <f t="shared" si="43"/>
        <v>0</v>
      </c>
    </row>
    <row r="423" spans="1:16" ht="15.75" customHeight="1">
      <c r="A423" s="241"/>
      <c r="B423" s="242"/>
      <c r="C423" s="119">
        <v>16</v>
      </c>
      <c r="D423" s="104"/>
      <c r="E423" s="104"/>
      <c r="F423" s="104"/>
      <c r="G423" s="104"/>
      <c r="H423" s="104"/>
      <c r="I423" s="104"/>
      <c r="J423" s="104"/>
      <c r="K423" s="104"/>
      <c r="L423" s="104"/>
      <c r="M423" s="104"/>
      <c r="N423" s="104"/>
      <c r="O423" s="104"/>
      <c r="P423" s="105">
        <f t="shared" si="43"/>
        <v>0</v>
      </c>
    </row>
    <row r="424" spans="1:16" ht="15.75" customHeight="1">
      <c r="A424" s="241"/>
      <c r="B424" s="242"/>
      <c r="C424" s="119">
        <v>17</v>
      </c>
      <c r="D424" s="104"/>
      <c r="E424" s="104"/>
      <c r="F424" s="104"/>
      <c r="G424" s="104"/>
      <c r="H424" s="104"/>
      <c r="I424" s="104"/>
      <c r="J424" s="104"/>
      <c r="K424" s="104"/>
      <c r="L424" s="104"/>
      <c r="M424" s="104"/>
      <c r="N424" s="104"/>
      <c r="O424" s="104"/>
      <c r="P424" s="105">
        <f t="shared" si="43"/>
        <v>0</v>
      </c>
    </row>
    <row r="425" spans="1:16" ht="15.75" customHeight="1">
      <c r="A425" s="241"/>
      <c r="B425" s="242"/>
      <c r="C425" s="119">
        <v>25</v>
      </c>
      <c r="D425" s="104"/>
      <c r="E425" s="104"/>
      <c r="F425" s="104"/>
      <c r="G425" s="104"/>
      <c r="H425" s="104"/>
      <c r="I425" s="104"/>
      <c r="J425" s="104"/>
      <c r="K425" s="104"/>
      <c r="L425" s="104"/>
      <c r="M425" s="104"/>
      <c r="N425" s="104"/>
      <c r="O425" s="104"/>
      <c r="P425" s="105">
        <f t="shared" si="43"/>
        <v>0</v>
      </c>
    </row>
    <row r="426" spans="1:16" ht="15.75" customHeight="1">
      <c r="A426" s="241"/>
      <c r="B426" s="242"/>
      <c r="C426" s="119">
        <v>26</v>
      </c>
      <c r="D426" s="104"/>
      <c r="E426" s="104"/>
      <c r="F426" s="104"/>
      <c r="G426" s="104"/>
      <c r="H426" s="104"/>
      <c r="I426" s="104"/>
      <c r="J426" s="104"/>
      <c r="K426" s="104"/>
      <c r="L426" s="104"/>
      <c r="M426" s="104"/>
      <c r="N426" s="104"/>
      <c r="O426" s="104"/>
      <c r="P426" s="105">
        <f t="shared" si="43"/>
        <v>0</v>
      </c>
    </row>
    <row r="427" spans="1:16" ht="15.75" customHeight="1">
      <c r="A427" s="237"/>
      <c r="B427" s="239"/>
      <c r="C427" s="119">
        <v>27</v>
      </c>
      <c r="D427" s="104"/>
      <c r="E427" s="104"/>
      <c r="F427" s="104"/>
      <c r="G427" s="104"/>
      <c r="H427" s="104"/>
      <c r="I427" s="104"/>
      <c r="J427" s="104"/>
      <c r="K427" s="104"/>
      <c r="L427" s="104"/>
      <c r="M427" s="104"/>
      <c r="N427" s="104"/>
      <c r="O427" s="104"/>
      <c r="P427" s="105">
        <f t="shared" si="43"/>
        <v>0</v>
      </c>
    </row>
    <row r="428" spans="1:16" ht="15.75" customHeight="1">
      <c r="A428" s="317">
        <v>245</v>
      </c>
      <c r="B428" s="318" t="s">
        <v>2288</v>
      </c>
      <c r="C428" s="119">
        <v>11</v>
      </c>
      <c r="D428" s="104"/>
      <c r="E428" s="104"/>
      <c r="F428" s="104"/>
      <c r="G428" s="104"/>
      <c r="H428" s="104"/>
      <c r="I428" s="104"/>
      <c r="J428" s="104"/>
      <c r="K428" s="104"/>
      <c r="L428" s="104"/>
      <c r="M428" s="104"/>
      <c r="N428" s="104"/>
      <c r="O428" s="104"/>
      <c r="P428" s="105">
        <f t="shared" si="43"/>
        <v>0</v>
      </c>
    </row>
    <row r="429" spans="1:16" ht="15.75" customHeight="1">
      <c r="A429" s="241"/>
      <c r="B429" s="242"/>
      <c r="C429" s="119">
        <v>12</v>
      </c>
      <c r="D429" s="104"/>
      <c r="E429" s="104"/>
      <c r="F429" s="104"/>
      <c r="G429" s="104"/>
      <c r="H429" s="104"/>
      <c r="I429" s="104"/>
      <c r="J429" s="104"/>
      <c r="K429" s="104"/>
      <c r="L429" s="104"/>
      <c r="M429" s="104"/>
      <c r="N429" s="104"/>
      <c r="O429" s="104"/>
      <c r="P429" s="105">
        <f t="shared" si="43"/>
        <v>0</v>
      </c>
    </row>
    <row r="430" spans="1:16" ht="15.75" customHeight="1">
      <c r="A430" s="241"/>
      <c r="B430" s="242"/>
      <c r="C430" s="119">
        <v>13</v>
      </c>
      <c r="D430" s="104"/>
      <c r="E430" s="104"/>
      <c r="F430" s="104"/>
      <c r="G430" s="104"/>
      <c r="H430" s="104"/>
      <c r="I430" s="104"/>
      <c r="J430" s="104"/>
      <c r="K430" s="104"/>
      <c r="L430" s="104"/>
      <c r="M430" s="104"/>
      <c r="N430" s="104"/>
      <c r="O430" s="104"/>
      <c r="P430" s="105">
        <f t="shared" si="43"/>
        <v>0</v>
      </c>
    </row>
    <row r="431" spans="1:16" ht="15.75" customHeight="1">
      <c r="A431" s="241"/>
      <c r="B431" s="242"/>
      <c r="C431" s="119">
        <v>14</v>
      </c>
      <c r="D431" s="104"/>
      <c r="E431" s="104"/>
      <c r="F431" s="104"/>
      <c r="G431" s="104"/>
      <c r="H431" s="104"/>
      <c r="I431" s="104"/>
      <c r="J431" s="104"/>
      <c r="K431" s="104"/>
      <c r="L431" s="104"/>
      <c r="M431" s="104"/>
      <c r="N431" s="104"/>
      <c r="O431" s="104"/>
      <c r="P431" s="105">
        <f t="shared" si="43"/>
        <v>0</v>
      </c>
    </row>
    <row r="432" spans="1:16" ht="15.75" customHeight="1">
      <c r="A432" s="241"/>
      <c r="B432" s="242"/>
      <c r="C432" s="119">
        <v>15</v>
      </c>
      <c r="D432" s="104"/>
      <c r="E432" s="104"/>
      <c r="F432" s="104"/>
      <c r="G432" s="104"/>
      <c r="H432" s="104"/>
      <c r="I432" s="104"/>
      <c r="J432" s="104"/>
      <c r="K432" s="104"/>
      <c r="L432" s="104"/>
      <c r="M432" s="104"/>
      <c r="N432" s="104"/>
      <c r="O432" s="104"/>
      <c r="P432" s="105">
        <f t="shared" si="43"/>
        <v>0</v>
      </c>
    </row>
    <row r="433" spans="1:16" ht="15.75" customHeight="1">
      <c r="A433" s="241"/>
      <c r="B433" s="242"/>
      <c r="C433" s="119">
        <v>16</v>
      </c>
      <c r="D433" s="104"/>
      <c r="E433" s="104"/>
      <c r="F433" s="104"/>
      <c r="G433" s="104"/>
      <c r="H433" s="104"/>
      <c r="I433" s="104"/>
      <c r="J433" s="104"/>
      <c r="K433" s="104"/>
      <c r="L433" s="104"/>
      <c r="M433" s="104"/>
      <c r="N433" s="104"/>
      <c r="O433" s="104"/>
      <c r="P433" s="105">
        <f t="shared" si="43"/>
        <v>0</v>
      </c>
    </row>
    <row r="434" spans="1:16" ht="15.75" customHeight="1">
      <c r="A434" s="241"/>
      <c r="B434" s="242"/>
      <c r="C434" s="119">
        <v>17</v>
      </c>
      <c r="D434" s="104"/>
      <c r="E434" s="104"/>
      <c r="F434" s="104"/>
      <c r="G434" s="104"/>
      <c r="H434" s="104"/>
      <c r="I434" s="104"/>
      <c r="J434" s="104"/>
      <c r="K434" s="104"/>
      <c r="L434" s="104"/>
      <c r="M434" s="104"/>
      <c r="N434" s="104"/>
      <c r="O434" s="104"/>
      <c r="P434" s="105">
        <f t="shared" si="43"/>
        <v>0</v>
      </c>
    </row>
    <row r="435" spans="1:16" ht="15.75" customHeight="1">
      <c r="A435" s="241"/>
      <c r="B435" s="242"/>
      <c r="C435" s="119">
        <v>25</v>
      </c>
      <c r="D435" s="104"/>
      <c r="E435" s="104"/>
      <c r="F435" s="104"/>
      <c r="G435" s="104"/>
      <c r="H435" s="104"/>
      <c r="I435" s="104"/>
      <c r="J435" s="104"/>
      <c r="K435" s="104"/>
      <c r="L435" s="104"/>
      <c r="M435" s="104"/>
      <c r="N435" s="104"/>
      <c r="O435" s="104"/>
      <c r="P435" s="105">
        <f t="shared" si="43"/>
        <v>0</v>
      </c>
    </row>
    <row r="436" spans="1:16" ht="15.75" customHeight="1">
      <c r="A436" s="241"/>
      <c r="B436" s="242"/>
      <c r="C436" s="119">
        <v>26</v>
      </c>
      <c r="D436" s="104"/>
      <c r="E436" s="104"/>
      <c r="F436" s="104"/>
      <c r="G436" s="104"/>
      <c r="H436" s="104"/>
      <c r="I436" s="104"/>
      <c r="J436" s="104"/>
      <c r="K436" s="104"/>
      <c r="L436" s="104"/>
      <c r="M436" s="104"/>
      <c r="N436" s="104"/>
      <c r="O436" s="104"/>
      <c r="P436" s="105">
        <f t="shared" si="43"/>
        <v>0</v>
      </c>
    </row>
    <row r="437" spans="1:16" ht="15.75" customHeight="1">
      <c r="A437" s="237"/>
      <c r="B437" s="239"/>
      <c r="C437" s="119">
        <v>27</v>
      </c>
      <c r="D437" s="104"/>
      <c r="E437" s="104"/>
      <c r="F437" s="104"/>
      <c r="G437" s="104"/>
      <c r="H437" s="104"/>
      <c r="I437" s="104"/>
      <c r="J437" s="104"/>
      <c r="K437" s="104"/>
      <c r="L437" s="104"/>
      <c r="M437" s="104"/>
      <c r="N437" s="104"/>
      <c r="O437" s="104"/>
      <c r="P437" s="105">
        <f t="shared" si="43"/>
        <v>0</v>
      </c>
    </row>
    <row r="438" spans="1:16" ht="15.75" customHeight="1">
      <c r="A438" s="317">
        <v>246</v>
      </c>
      <c r="B438" s="318" t="s">
        <v>2289</v>
      </c>
      <c r="C438" s="119">
        <v>11</v>
      </c>
      <c r="D438" s="104"/>
      <c r="E438" s="104"/>
      <c r="F438" s="104"/>
      <c r="G438" s="104"/>
      <c r="H438" s="104"/>
      <c r="I438" s="104"/>
      <c r="J438" s="104"/>
      <c r="K438" s="104"/>
      <c r="L438" s="104"/>
      <c r="M438" s="104"/>
      <c r="N438" s="104"/>
      <c r="O438" s="104"/>
      <c r="P438" s="105">
        <f t="shared" si="43"/>
        <v>0</v>
      </c>
    </row>
    <row r="439" spans="1:16" ht="15.75" customHeight="1">
      <c r="A439" s="241"/>
      <c r="B439" s="242"/>
      <c r="C439" s="119">
        <v>12</v>
      </c>
      <c r="D439" s="104"/>
      <c r="E439" s="104"/>
      <c r="F439" s="104"/>
      <c r="G439" s="104"/>
      <c r="H439" s="104"/>
      <c r="I439" s="104"/>
      <c r="J439" s="104"/>
      <c r="K439" s="104"/>
      <c r="L439" s="104"/>
      <c r="M439" s="104"/>
      <c r="N439" s="104"/>
      <c r="O439" s="104"/>
      <c r="P439" s="105">
        <f t="shared" si="43"/>
        <v>0</v>
      </c>
    </row>
    <row r="440" spans="1:16" ht="15.75" customHeight="1">
      <c r="A440" s="241"/>
      <c r="B440" s="242"/>
      <c r="C440" s="119">
        <v>13</v>
      </c>
      <c r="D440" s="104"/>
      <c r="E440" s="104"/>
      <c r="F440" s="104"/>
      <c r="G440" s="104"/>
      <c r="H440" s="104"/>
      <c r="I440" s="104"/>
      <c r="J440" s="104"/>
      <c r="K440" s="104"/>
      <c r="L440" s="104"/>
      <c r="M440" s="104"/>
      <c r="N440" s="104"/>
      <c r="O440" s="104"/>
      <c r="P440" s="105">
        <f t="shared" si="43"/>
        <v>0</v>
      </c>
    </row>
    <row r="441" spans="1:16" ht="15.75" customHeight="1">
      <c r="A441" s="241"/>
      <c r="B441" s="242"/>
      <c r="C441" s="119">
        <v>14</v>
      </c>
      <c r="D441" s="104">
        <v>31666.67</v>
      </c>
      <c r="E441" s="104">
        <v>31666.67</v>
      </c>
      <c r="F441" s="104">
        <v>31666.67</v>
      </c>
      <c r="G441" s="104">
        <v>31666.67</v>
      </c>
      <c r="H441" s="104">
        <v>31666.67</v>
      </c>
      <c r="I441" s="104">
        <v>31666.67</v>
      </c>
      <c r="J441" s="104">
        <v>31666.67</v>
      </c>
      <c r="K441" s="104">
        <v>31666.67</v>
      </c>
      <c r="L441" s="104">
        <v>31666.67</v>
      </c>
      <c r="M441" s="104">
        <v>31666.67</v>
      </c>
      <c r="N441" s="104">
        <v>31666.67</v>
      </c>
      <c r="O441" s="104">
        <v>31666.67</v>
      </c>
      <c r="P441" s="105">
        <f t="shared" si="43"/>
        <v>380000.03999999986</v>
      </c>
    </row>
    <row r="442" spans="1:16" ht="15.75" customHeight="1">
      <c r="A442" s="241"/>
      <c r="B442" s="242"/>
      <c r="C442" s="119">
        <v>15</v>
      </c>
      <c r="D442" s="104"/>
      <c r="E442" s="104"/>
      <c r="F442" s="104"/>
      <c r="G442" s="104"/>
      <c r="H442" s="104"/>
      <c r="I442" s="104"/>
      <c r="J442" s="104"/>
      <c r="K442" s="104"/>
      <c r="L442" s="104"/>
      <c r="M442" s="104"/>
      <c r="N442" s="104"/>
      <c r="O442" s="104"/>
      <c r="P442" s="105">
        <f t="shared" si="43"/>
        <v>0</v>
      </c>
    </row>
    <row r="443" spans="1:16" ht="15.75" customHeight="1">
      <c r="A443" s="241"/>
      <c r="B443" s="242"/>
      <c r="C443" s="119">
        <v>16</v>
      </c>
      <c r="D443" s="104"/>
      <c r="E443" s="104"/>
      <c r="F443" s="104"/>
      <c r="G443" s="104"/>
      <c r="H443" s="104"/>
      <c r="I443" s="104"/>
      <c r="J443" s="104"/>
      <c r="K443" s="104"/>
      <c r="L443" s="104"/>
      <c r="M443" s="104"/>
      <c r="N443" s="104"/>
      <c r="O443" s="104"/>
      <c r="P443" s="105">
        <f t="shared" si="43"/>
        <v>0</v>
      </c>
    </row>
    <row r="444" spans="1:16" ht="15.75" customHeight="1">
      <c r="A444" s="241"/>
      <c r="B444" s="242"/>
      <c r="C444" s="119">
        <v>17</v>
      </c>
      <c r="D444" s="104"/>
      <c r="E444" s="104"/>
      <c r="F444" s="104"/>
      <c r="G444" s="104"/>
      <c r="H444" s="104"/>
      <c r="I444" s="104"/>
      <c r="J444" s="104"/>
      <c r="K444" s="104"/>
      <c r="L444" s="104"/>
      <c r="M444" s="104"/>
      <c r="N444" s="104"/>
      <c r="O444" s="104"/>
      <c r="P444" s="105">
        <f t="shared" si="43"/>
        <v>0</v>
      </c>
    </row>
    <row r="445" spans="1:16" ht="15.75" customHeight="1">
      <c r="A445" s="241"/>
      <c r="B445" s="242"/>
      <c r="C445" s="119">
        <v>25</v>
      </c>
      <c r="D445" s="104"/>
      <c r="E445" s="104"/>
      <c r="F445" s="104"/>
      <c r="G445" s="104"/>
      <c r="H445" s="104"/>
      <c r="I445" s="104"/>
      <c r="J445" s="104"/>
      <c r="K445" s="104"/>
      <c r="L445" s="104"/>
      <c r="M445" s="104"/>
      <c r="N445" s="104"/>
      <c r="O445" s="104"/>
      <c r="P445" s="105">
        <f t="shared" si="43"/>
        <v>0</v>
      </c>
    </row>
    <row r="446" spans="1:16" ht="15.75" customHeight="1">
      <c r="A446" s="241"/>
      <c r="B446" s="242"/>
      <c r="C446" s="119">
        <v>26</v>
      </c>
      <c r="D446" s="104"/>
      <c r="E446" s="104"/>
      <c r="F446" s="104"/>
      <c r="G446" s="104"/>
      <c r="H446" s="104"/>
      <c r="I446" s="104"/>
      <c r="J446" s="104"/>
      <c r="K446" s="104"/>
      <c r="L446" s="104"/>
      <c r="M446" s="104"/>
      <c r="N446" s="104"/>
      <c r="O446" s="104"/>
      <c r="P446" s="105">
        <f t="shared" si="43"/>
        <v>0</v>
      </c>
    </row>
    <row r="447" spans="1:16" ht="15.75" customHeight="1">
      <c r="A447" s="237"/>
      <c r="B447" s="239"/>
      <c r="C447" s="119">
        <v>27</v>
      </c>
      <c r="D447" s="104"/>
      <c r="E447" s="104"/>
      <c r="F447" s="104"/>
      <c r="G447" s="104"/>
      <c r="H447" s="104"/>
      <c r="I447" s="104"/>
      <c r="J447" s="104"/>
      <c r="K447" s="104"/>
      <c r="L447" s="104"/>
      <c r="M447" s="104"/>
      <c r="N447" s="104"/>
      <c r="O447" s="104"/>
      <c r="P447" s="105">
        <f t="shared" si="43"/>
        <v>0</v>
      </c>
    </row>
    <row r="448" spans="1:16" ht="15.75" customHeight="1">
      <c r="A448" s="317">
        <v>247</v>
      </c>
      <c r="B448" s="318" t="s">
        <v>2290</v>
      </c>
      <c r="C448" s="119">
        <v>11</v>
      </c>
      <c r="D448" s="104"/>
      <c r="E448" s="104"/>
      <c r="F448" s="104"/>
      <c r="G448" s="104"/>
      <c r="H448" s="104"/>
      <c r="I448" s="104"/>
      <c r="J448" s="104"/>
      <c r="K448" s="104"/>
      <c r="L448" s="104"/>
      <c r="M448" s="104"/>
      <c r="N448" s="104"/>
      <c r="O448" s="104"/>
      <c r="P448" s="105">
        <f t="shared" si="43"/>
        <v>0</v>
      </c>
    </row>
    <row r="449" spans="1:16" ht="15.75" customHeight="1">
      <c r="A449" s="241"/>
      <c r="B449" s="242"/>
      <c r="C449" s="119">
        <v>12</v>
      </c>
      <c r="D449" s="104"/>
      <c r="E449" s="104"/>
      <c r="F449" s="104"/>
      <c r="G449" s="104"/>
      <c r="H449" s="104"/>
      <c r="I449" s="104"/>
      <c r="J449" s="104"/>
      <c r="K449" s="104"/>
      <c r="L449" s="104"/>
      <c r="M449" s="104"/>
      <c r="N449" s="104"/>
      <c r="O449" s="104"/>
      <c r="P449" s="105">
        <f t="shared" si="43"/>
        <v>0</v>
      </c>
    </row>
    <row r="450" spans="1:16" ht="15.75" customHeight="1">
      <c r="A450" s="241"/>
      <c r="B450" s="242"/>
      <c r="C450" s="119">
        <v>13</v>
      </c>
      <c r="D450" s="104"/>
      <c r="E450" s="104"/>
      <c r="F450" s="104"/>
      <c r="G450" s="104"/>
      <c r="H450" s="104"/>
      <c r="I450" s="104"/>
      <c r="J450" s="104"/>
      <c r="K450" s="104"/>
      <c r="L450" s="104"/>
      <c r="M450" s="104"/>
      <c r="N450" s="104"/>
      <c r="O450" s="104"/>
      <c r="P450" s="105">
        <f t="shared" si="43"/>
        <v>0</v>
      </c>
    </row>
    <row r="451" spans="1:16" ht="15.75" customHeight="1">
      <c r="A451" s="241"/>
      <c r="B451" s="242"/>
      <c r="C451" s="119">
        <v>14</v>
      </c>
      <c r="D451" s="104"/>
      <c r="E451" s="104"/>
      <c r="F451" s="104"/>
      <c r="G451" s="104"/>
      <c r="H451" s="104"/>
      <c r="I451" s="104"/>
      <c r="J451" s="104"/>
      <c r="K451" s="104"/>
      <c r="L451" s="104"/>
      <c r="M451" s="104"/>
      <c r="N451" s="104"/>
      <c r="O451" s="104"/>
      <c r="P451" s="105">
        <f t="shared" si="43"/>
        <v>0</v>
      </c>
    </row>
    <row r="452" spans="1:16" ht="15.75" customHeight="1">
      <c r="A452" s="241"/>
      <c r="B452" s="242"/>
      <c r="C452" s="119">
        <v>15</v>
      </c>
      <c r="D452" s="104"/>
      <c r="E452" s="104"/>
      <c r="F452" s="104"/>
      <c r="G452" s="104"/>
      <c r="H452" s="104"/>
      <c r="I452" s="104"/>
      <c r="J452" s="104"/>
      <c r="K452" s="104"/>
      <c r="L452" s="104"/>
      <c r="M452" s="104"/>
      <c r="N452" s="104"/>
      <c r="O452" s="104"/>
      <c r="P452" s="105">
        <f t="shared" si="43"/>
        <v>0</v>
      </c>
    </row>
    <row r="453" spans="1:16" ht="15.75" customHeight="1">
      <c r="A453" s="241"/>
      <c r="B453" s="242"/>
      <c r="C453" s="119">
        <v>16</v>
      </c>
      <c r="D453" s="104"/>
      <c r="E453" s="104"/>
      <c r="F453" s="104"/>
      <c r="G453" s="104"/>
      <c r="H453" s="104"/>
      <c r="I453" s="104"/>
      <c r="J453" s="104"/>
      <c r="K453" s="104"/>
      <c r="L453" s="104"/>
      <c r="M453" s="104"/>
      <c r="N453" s="104"/>
      <c r="O453" s="104"/>
      <c r="P453" s="105">
        <f t="shared" si="43"/>
        <v>0</v>
      </c>
    </row>
    <row r="454" spans="1:16" ht="15.75" customHeight="1">
      <c r="A454" s="241"/>
      <c r="B454" s="242"/>
      <c r="C454" s="119">
        <v>17</v>
      </c>
      <c r="D454" s="104"/>
      <c r="E454" s="104"/>
      <c r="F454" s="104"/>
      <c r="G454" s="104"/>
      <c r="H454" s="104"/>
      <c r="I454" s="104"/>
      <c r="J454" s="104"/>
      <c r="K454" s="104"/>
      <c r="L454" s="104"/>
      <c r="M454" s="104"/>
      <c r="N454" s="104"/>
      <c r="O454" s="104"/>
      <c r="P454" s="105">
        <f t="shared" si="43"/>
        <v>0</v>
      </c>
    </row>
    <row r="455" spans="1:16" ht="15.75" customHeight="1">
      <c r="A455" s="241"/>
      <c r="B455" s="242"/>
      <c r="C455" s="119">
        <v>25</v>
      </c>
      <c r="D455" s="104"/>
      <c r="E455" s="104"/>
      <c r="F455" s="104"/>
      <c r="G455" s="104"/>
      <c r="H455" s="104"/>
      <c r="I455" s="104"/>
      <c r="J455" s="104"/>
      <c r="K455" s="104"/>
      <c r="L455" s="104"/>
      <c r="M455" s="104"/>
      <c r="N455" s="104"/>
      <c r="O455" s="104"/>
      <c r="P455" s="105">
        <f t="shared" si="43"/>
        <v>0</v>
      </c>
    </row>
    <row r="456" spans="1:16" ht="15.75" customHeight="1">
      <c r="A456" s="241"/>
      <c r="B456" s="242"/>
      <c r="C456" s="119">
        <v>26</v>
      </c>
      <c r="D456" s="104"/>
      <c r="E456" s="104"/>
      <c r="F456" s="104"/>
      <c r="G456" s="104"/>
      <c r="H456" s="104"/>
      <c r="I456" s="104"/>
      <c r="J456" s="104"/>
      <c r="K456" s="104"/>
      <c r="L456" s="104"/>
      <c r="M456" s="104"/>
      <c r="N456" s="104"/>
      <c r="O456" s="104"/>
      <c r="P456" s="105">
        <f t="shared" si="43"/>
        <v>0</v>
      </c>
    </row>
    <row r="457" spans="1:16" ht="15.75" customHeight="1">
      <c r="A457" s="237"/>
      <c r="B457" s="239"/>
      <c r="C457" s="119">
        <v>27</v>
      </c>
      <c r="D457" s="104"/>
      <c r="E457" s="104"/>
      <c r="F457" s="104"/>
      <c r="G457" s="104"/>
      <c r="H457" s="104"/>
      <c r="I457" s="104"/>
      <c r="J457" s="104"/>
      <c r="K457" s="104"/>
      <c r="L457" s="104"/>
      <c r="M457" s="104"/>
      <c r="N457" s="104"/>
      <c r="O457" s="104"/>
      <c r="P457" s="105">
        <f t="shared" si="43"/>
        <v>0</v>
      </c>
    </row>
    <row r="458" spans="1:16" ht="15.75" customHeight="1">
      <c r="A458" s="317">
        <v>248</v>
      </c>
      <c r="B458" s="318" t="s">
        <v>2291</v>
      </c>
      <c r="C458" s="119">
        <v>11</v>
      </c>
      <c r="D458" s="104"/>
      <c r="E458" s="104"/>
      <c r="F458" s="104"/>
      <c r="G458" s="104"/>
      <c r="H458" s="104"/>
      <c r="I458" s="104"/>
      <c r="J458" s="104"/>
      <c r="K458" s="104"/>
      <c r="L458" s="104"/>
      <c r="M458" s="104"/>
      <c r="N458" s="104"/>
      <c r="O458" s="104"/>
      <c r="P458" s="105">
        <f t="shared" si="43"/>
        <v>0</v>
      </c>
    </row>
    <row r="459" spans="1:16" ht="15.75" customHeight="1">
      <c r="A459" s="241"/>
      <c r="B459" s="242"/>
      <c r="C459" s="119">
        <v>12</v>
      </c>
      <c r="D459" s="104"/>
      <c r="E459" s="104"/>
      <c r="F459" s="104"/>
      <c r="G459" s="104"/>
      <c r="H459" s="104"/>
      <c r="I459" s="104"/>
      <c r="J459" s="104"/>
      <c r="K459" s="104"/>
      <c r="L459" s="104"/>
      <c r="M459" s="104"/>
      <c r="N459" s="104"/>
      <c r="O459" s="104"/>
      <c r="P459" s="105">
        <f t="shared" si="43"/>
        <v>0</v>
      </c>
    </row>
    <row r="460" spans="1:16" ht="15.75" customHeight="1">
      <c r="A460" s="241"/>
      <c r="B460" s="242"/>
      <c r="C460" s="119">
        <v>13</v>
      </c>
      <c r="D460" s="104"/>
      <c r="E460" s="104"/>
      <c r="F460" s="104"/>
      <c r="G460" s="104"/>
      <c r="H460" s="104"/>
      <c r="I460" s="104"/>
      <c r="J460" s="104"/>
      <c r="K460" s="104"/>
      <c r="L460" s="104"/>
      <c r="M460" s="104"/>
      <c r="N460" s="104"/>
      <c r="O460" s="104"/>
      <c r="P460" s="105">
        <f t="shared" si="43"/>
        <v>0</v>
      </c>
    </row>
    <row r="461" spans="1:16" ht="15.75" customHeight="1">
      <c r="A461" s="241"/>
      <c r="B461" s="242"/>
      <c r="C461" s="119">
        <v>14</v>
      </c>
      <c r="D461" s="104"/>
      <c r="E461" s="104"/>
      <c r="F461" s="104"/>
      <c r="G461" s="104"/>
      <c r="H461" s="104"/>
      <c r="I461" s="104"/>
      <c r="J461" s="104"/>
      <c r="K461" s="104"/>
      <c r="L461" s="104"/>
      <c r="M461" s="104"/>
      <c r="N461" s="104"/>
      <c r="O461" s="104"/>
      <c r="P461" s="105">
        <f t="shared" si="43"/>
        <v>0</v>
      </c>
    </row>
    <row r="462" spans="1:16" ht="15.75" customHeight="1">
      <c r="A462" s="241"/>
      <c r="B462" s="242"/>
      <c r="C462" s="119">
        <v>15</v>
      </c>
      <c r="D462" s="104"/>
      <c r="E462" s="104"/>
      <c r="F462" s="104"/>
      <c r="G462" s="104"/>
      <c r="H462" s="104"/>
      <c r="I462" s="104"/>
      <c r="J462" s="104"/>
      <c r="K462" s="104"/>
      <c r="L462" s="104"/>
      <c r="M462" s="104"/>
      <c r="N462" s="104"/>
      <c r="O462" s="104"/>
      <c r="P462" s="105">
        <f t="shared" si="43"/>
        <v>0</v>
      </c>
    </row>
    <row r="463" spans="1:16" ht="15.75" customHeight="1">
      <c r="A463" s="241"/>
      <c r="B463" s="242"/>
      <c r="C463" s="119">
        <v>16</v>
      </c>
      <c r="D463" s="104"/>
      <c r="E463" s="104"/>
      <c r="F463" s="104"/>
      <c r="G463" s="104"/>
      <c r="H463" s="104"/>
      <c r="I463" s="104"/>
      <c r="J463" s="104"/>
      <c r="K463" s="104"/>
      <c r="L463" s="104"/>
      <c r="M463" s="104"/>
      <c r="N463" s="104"/>
      <c r="O463" s="104"/>
      <c r="P463" s="105">
        <f t="shared" si="43"/>
        <v>0</v>
      </c>
    </row>
    <row r="464" spans="1:16" ht="15.75" customHeight="1">
      <c r="A464" s="241"/>
      <c r="B464" s="242"/>
      <c r="C464" s="119">
        <v>17</v>
      </c>
      <c r="D464" s="104"/>
      <c r="E464" s="104"/>
      <c r="F464" s="104"/>
      <c r="G464" s="104"/>
      <c r="H464" s="104"/>
      <c r="I464" s="104"/>
      <c r="J464" s="104"/>
      <c r="K464" s="104"/>
      <c r="L464" s="104"/>
      <c r="M464" s="104"/>
      <c r="N464" s="104"/>
      <c r="O464" s="104"/>
      <c r="P464" s="105">
        <f t="shared" si="43"/>
        <v>0</v>
      </c>
    </row>
    <row r="465" spans="1:16" ht="15.75" customHeight="1">
      <c r="A465" s="241"/>
      <c r="B465" s="242"/>
      <c r="C465" s="119">
        <v>25</v>
      </c>
      <c r="D465" s="104"/>
      <c r="E465" s="104"/>
      <c r="F465" s="104"/>
      <c r="G465" s="104"/>
      <c r="H465" s="104"/>
      <c r="I465" s="104"/>
      <c r="J465" s="104"/>
      <c r="K465" s="104"/>
      <c r="L465" s="104"/>
      <c r="M465" s="104"/>
      <c r="N465" s="104"/>
      <c r="O465" s="104"/>
      <c r="P465" s="105">
        <f t="shared" si="43"/>
        <v>0</v>
      </c>
    </row>
    <row r="466" spans="1:16" ht="15.75" customHeight="1">
      <c r="A466" s="241"/>
      <c r="B466" s="242"/>
      <c r="C466" s="119">
        <v>26</v>
      </c>
      <c r="D466" s="104"/>
      <c r="E466" s="104"/>
      <c r="F466" s="104"/>
      <c r="G466" s="104"/>
      <c r="H466" s="104"/>
      <c r="I466" s="104"/>
      <c r="J466" s="104"/>
      <c r="K466" s="104"/>
      <c r="L466" s="104"/>
      <c r="M466" s="104"/>
      <c r="N466" s="104"/>
      <c r="O466" s="104"/>
      <c r="P466" s="105">
        <f t="shared" si="43"/>
        <v>0</v>
      </c>
    </row>
    <row r="467" spans="1:16" ht="15.75" customHeight="1">
      <c r="A467" s="237"/>
      <c r="B467" s="239"/>
      <c r="C467" s="119">
        <v>27</v>
      </c>
      <c r="D467" s="104"/>
      <c r="E467" s="104"/>
      <c r="F467" s="104"/>
      <c r="G467" s="104"/>
      <c r="H467" s="104"/>
      <c r="I467" s="104"/>
      <c r="J467" s="104"/>
      <c r="K467" s="104"/>
      <c r="L467" s="104"/>
      <c r="M467" s="104"/>
      <c r="N467" s="104"/>
      <c r="O467" s="104"/>
      <c r="P467" s="105">
        <f t="shared" si="43"/>
        <v>0</v>
      </c>
    </row>
    <row r="468" spans="1:16" ht="15.75" customHeight="1">
      <c r="A468" s="317">
        <v>249</v>
      </c>
      <c r="B468" s="318" t="s">
        <v>2292</v>
      </c>
      <c r="C468" s="119">
        <v>11</v>
      </c>
      <c r="D468" s="104"/>
      <c r="E468" s="104"/>
      <c r="F468" s="104"/>
      <c r="G468" s="104"/>
      <c r="H468" s="104"/>
      <c r="I468" s="104"/>
      <c r="J468" s="104"/>
      <c r="K468" s="104"/>
      <c r="L468" s="104"/>
      <c r="M468" s="104"/>
      <c r="N468" s="104"/>
      <c r="O468" s="104"/>
      <c r="P468" s="105">
        <f t="shared" si="43"/>
        <v>0</v>
      </c>
    </row>
    <row r="469" spans="1:16" ht="15.75" customHeight="1">
      <c r="A469" s="241"/>
      <c r="B469" s="242"/>
      <c r="C469" s="119">
        <v>12</v>
      </c>
      <c r="D469" s="104"/>
      <c r="E469" s="104"/>
      <c r="F469" s="104"/>
      <c r="G469" s="104"/>
      <c r="H469" s="104"/>
      <c r="I469" s="104"/>
      <c r="J469" s="104"/>
      <c r="K469" s="104"/>
      <c r="L469" s="104"/>
      <c r="M469" s="104"/>
      <c r="N469" s="104"/>
      <c r="O469" s="104"/>
      <c r="P469" s="105">
        <f t="shared" si="43"/>
        <v>0</v>
      </c>
    </row>
    <row r="470" spans="1:16" ht="15.75" customHeight="1">
      <c r="A470" s="241"/>
      <c r="B470" s="242"/>
      <c r="C470" s="119">
        <v>13</v>
      </c>
      <c r="D470" s="104"/>
      <c r="E470" s="104"/>
      <c r="F470" s="104"/>
      <c r="G470" s="104"/>
      <c r="H470" s="104"/>
      <c r="I470" s="104"/>
      <c r="J470" s="104"/>
      <c r="K470" s="104"/>
      <c r="L470" s="104"/>
      <c r="M470" s="104"/>
      <c r="N470" s="104"/>
      <c r="O470" s="104"/>
      <c r="P470" s="105">
        <f t="shared" si="43"/>
        <v>0</v>
      </c>
    </row>
    <row r="471" spans="1:16" ht="15.75" customHeight="1">
      <c r="A471" s="241"/>
      <c r="B471" s="242"/>
      <c r="C471" s="119">
        <v>14</v>
      </c>
      <c r="D471" s="104"/>
      <c r="E471" s="104"/>
      <c r="F471" s="104"/>
      <c r="G471" s="104"/>
      <c r="H471" s="104"/>
      <c r="I471" s="104"/>
      <c r="J471" s="104"/>
      <c r="K471" s="104"/>
      <c r="L471" s="104"/>
      <c r="M471" s="104"/>
      <c r="N471" s="104"/>
      <c r="O471" s="104"/>
      <c r="P471" s="105">
        <f t="shared" si="43"/>
        <v>0</v>
      </c>
    </row>
    <row r="472" spans="1:16" ht="15.75" customHeight="1">
      <c r="A472" s="241"/>
      <c r="B472" s="242"/>
      <c r="C472" s="119">
        <v>15</v>
      </c>
      <c r="D472" s="104"/>
      <c r="E472" s="104"/>
      <c r="F472" s="104"/>
      <c r="G472" s="104"/>
      <c r="H472" s="104"/>
      <c r="I472" s="104"/>
      <c r="J472" s="104"/>
      <c r="K472" s="104"/>
      <c r="L472" s="104"/>
      <c r="M472" s="104"/>
      <c r="N472" s="104"/>
      <c r="O472" s="104"/>
      <c r="P472" s="105">
        <f t="shared" si="43"/>
        <v>0</v>
      </c>
    </row>
    <row r="473" spans="1:16" ht="15.75" customHeight="1">
      <c r="A473" s="241"/>
      <c r="B473" s="242"/>
      <c r="C473" s="119">
        <v>16</v>
      </c>
      <c r="D473" s="104"/>
      <c r="E473" s="104"/>
      <c r="F473" s="104"/>
      <c r="G473" s="104"/>
      <c r="H473" s="104"/>
      <c r="I473" s="104"/>
      <c r="J473" s="104"/>
      <c r="K473" s="104"/>
      <c r="L473" s="104"/>
      <c r="M473" s="104"/>
      <c r="N473" s="104"/>
      <c r="O473" s="104"/>
      <c r="P473" s="105">
        <f t="shared" si="43"/>
        <v>0</v>
      </c>
    </row>
    <row r="474" spans="1:16" ht="15.75" customHeight="1">
      <c r="A474" s="241"/>
      <c r="B474" s="242"/>
      <c r="C474" s="119">
        <v>17</v>
      </c>
      <c r="D474" s="104"/>
      <c r="E474" s="104"/>
      <c r="F474" s="104"/>
      <c r="G474" s="104"/>
      <c r="H474" s="104"/>
      <c r="I474" s="104"/>
      <c r="J474" s="104"/>
      <c r="K474" s="104"/>
      <c r="L474" s="104"/>
      <c r="M474" s="104"/>
      <c r="N474" s="104"/>
      <c r="O474" s="104"/>
      <c r="P474" s="105">
        <f t="shared" si="43"/>
        <v>0</v>
      </c>
    </row>
    <row r="475" spans="1:16" ht="15.75" customHeight="1">
      <c r="A475" s="241"/>
      <c r="B475" s="242"/>
      <c r="C475" s="119">
        <v>25</v>
      </c>
      <c r="D475" s="104"/>
      <c r="E475" s="104"/>
      <c r="F475" s="104"/>
      <c r="G475" s="104"/>
      <c r="H475" s="104"/>
      <c r="I475" s="104"/>
      <c r="J475" s="104"/>
      <c r="K475" s="104"/>
      <c r="L475" s="104"/>
      <c r="M475" s="104"/>
      <c r="N475" s="104"/>
      <c r="O475" s="104"/>
      <c r="P475" s="105">
        <f t="shared" si="43"/>
        <v>0</v>
      </c>
    </row>
    <row r="476" spans="1:16" ht="15.75" customHeight="1">
      <c r="A476" s="241"/>
      <c r="B476" s="242"/>
      <c r="C476" s="119">
        <v>26</v>
      </c>
      <c r="D476" s="104"/>
      <c r="E476" s="104"/>
      <c r="F476" s="104"/>
      <c r="G476" s="104"/>
      <c r="H476" s="104"/>
      <c r="I476" s="104"/>
      <c r="J476" s="104"/>
      <c r="K476" s="104"/>
      <c r="L476" s="104"/>
      <c r="M476" s="104"/>
      <c r="N476" s="104"/>
      <c r="O476" s="104"/>
      <c r="P476" s="105">
        <f t="shared" si="43"/>
        <v>0</v>
      </c>
    </row>
    <row r="477" spans="1:16" ht="15.75" customHeight="1">
      <c r="A477" s="237"/>
      <c r="B477" s="239"/>
      <c r="C477" s="119">
        <v>27</v>
      </c>
      <c r="D477" s="104"/>
      <c r="E477" s="104"/>
      <c r="F477" s="104"/>
      <c r="G477" s="104"/>
      <c r="H477" s="104"/>
      <c r="I477" s="104"/>
      <c r="J477" s="104"/>
      <c r="K477" s="104"/>
      <c r="L477" s="104"/>
      <c r="M477" s="104"/>
      <c r="N477" s="104"/>
      <c r="O477" s="104"/>
      <c r="P477" s="105">
        <f t="shared" si="43"/>
        <v>0</v>
      </c>
    </row>
    <row r="478" spans="1:16" ht="15.75" customHeight="1">
      <c r="A478" s="149">
        <v>2500</v>
      </c>
      <c r="B478" s="316" t="s">
        <v>2293</v>
      </c>
      <c r="C478" s="228"/>
      <c r="D478" s="148">
        <f t="shared" ref="D478:P478" si="44">SUM(D479:D548)</f>
        <v>244750</v>
      </c>
      <c r="E478" s="148">
        <f t="shared" si="44"/>
        <v>244750</v>
      </c>
      <c r="F478" s="148">
        <f t="shared" si="44"/>
        <v>244750</v>
      </c>
      <c r="G478" s="148">
        <f t="shared" si="44"/>
        <v>244750</v>
      </c>
      <c r="H478" s="148">
        <f t="shared" si="44"/>
        <v>244750</v>
      </c>
      <c r="I478" s="148">
        <f t="shared" si="44"/>
        <v>244750</v>
      </c>
      <c r="J478" s="148">
        <f t="shared" si="44"/>
        <v>244750</v>
      </c>
      <c r="K478" s="148">
        <f t="shared" si="44"/>
        <v>244750</v>
      </c>
      <c r="L478" s="148">
        <f t="shared" si="44"/>
        <v>244750</v>
      </c>
      <c r="M478" s="148">
        <f t="shared" si="44"/>
        <v>244750</v>
      </c>
      <c r="N478" s="148">
        <f t="shared" si="44"/>
        <v>244750</v>
      </c>
      <c r="O478" s="148">
        <f t="shared" si="44"/>
        <v>244750</v>
      </c>
      <c r="P478" s="148">
        <f t="shared" si="44"/>
        <v>2937000</v>
      </c>
    </row>
    <row r="479" spans="1:16" ht="15.75" customHeight="1">
      <c r="A479" s="317">
        <v>251</v>
      </c>
      <c r="B479" s="318" t="s">
        <v>2294</v>
      </c>
      <c r="C479" s="119">
        <v>11</v>
      </c>
      <c r="D479" s="104"/>
      <c r="E479" s="104"/>
      <c r="F479" s="104"/>
      <c r="G479" s="104"/>
      <c r="H479" s="104"/>
      <c r="I479" s="104"/>
      <c r="J479" s="104"/>
      <c r="K479" s="104"/>
      <c r="L479" s="104"/>
      <c r="M479" s="104"/>
      <c r="N479" s="104"/>
      <c r="O479" s="104"/>
      <c r="P479" s="105">
        <f t="shared" ref="P479:P548" si="45">SUM(D479:O479)</f>
        <v>0</v>
      </c>
    </row>
    <row r="480" spans="1:16" ht="15.75" customHeight="1">
      <c r="A480" s="241"/>
      <c r="B480" s="242"/>
      <c r="C480" s="119">
        <v>12</v>
      </c>
      <c r="D480" s="104"/>
      <c r="E480" s="104"/>
      <c r="F480" s="104"/>
      <c r="G480" s="104"/>
      <c r="H480" s="104"/>
      <c r="I480" s="104"/>
      <c r="J480" s="104"/>
      <c r="K480" s="104"/>
      <c r="L480" s="104"/>
      <c r="M480" s="104"/>
      <c r="N480" s="104"/>
      <c r="O480" s="104"/>
      <c r="P480" s="105">
        <f t="shared" si="45"/>
        <v>0</v>
      </c>
    </row>
    <row r="481" spans="1:16" ht="15.75" customHeight="1">
      <c r="A481" s="241"/>
      <c r="B481" s="242"/>
      <c r="C481" s="119">
        <v>13</v>
      </c>
      <c r="D481" s="104"/>
      <c r="E481" s="104"/>
      <c r="F481" s="104"/>
      <c r="G481" s="104"/>
      <c r="H481" s="104"/>
      <c r="I481" s="104"/>
      <c r="J481" s="104"/>
      <c r="K481" s="104"/>
      <c r="L481" s="104"/>
      <c r="M481" s="104"/>
      <c r="N481" s="104"/>
      <c r="O481" s="104"/>
      <c r="P481" s="105">
        <f t="shared" si="45"/>
        <v>0</v>
      </c>
    </row>
    <row r="482" spans="1:16" ht="15.75" customHeight="1">
      <c r="A482" s="241"/>
      <c r="B482" s="242"/>
      <c r="C482" s="119">
        <v>14</v>
      </c>
      <c r="D482" s="104">
        <v>242000</v>
      </c>
      <c r="E482" s="104">
        <v>242000</v>
      </c>
      <c r="F482" s="104">
        <v>242000</v>
      </c>
      <c r="G482" s="104">
        <v>242000</v>
      </c>
      <c r="H482" s="104">
        <v>242000</v>
      </c>
      <c r="I482" s="104">
        <v>242000</v>
      </c>
      <c r="J482" s="104">
        <v>242000</v>
      </c>
      <c r="K482" s="104">
        <v>242000</v>
      </c>
      <c r="L482" s="104">
        <v>242000</v>
      </c>
      <c r="M482" s="104">
        <v>242000</v>
      </c>
      <c r="N482" s="104">
        <v>242000</v>
      </c>
      <c r="O482" s="104">
        <v>242000</v>
      </c>
      <c r="P482" s="105">
        <f t="shared" si="45"/>
        <v>2904000</v>
      </c>
    </row>
    <row r="483" spans="1:16" ht="15.75" customHeight="1">
      <c r="A483" s="241"/>
      <c r="B483" s="242"/>
      <c r="C483" s="119">
        <v>15</v>
      </c>
      <c r="D483" s="104"/>
      <c r="E483" s="104"/>
      <c r="F483" s="104"/>
      <c r="G483" s="104"/>
      <c r="H483" s="104"/>
      <c r="I483" s="104"/>
      <c r="J483" s="104"/>
      <c r="K483" s="104"/>
      <c r="L483" s="104"/>
      <c r="M483" s="104"/>
      <c r="N483" s="104"/>
      <c r="O483" s="104"/>
      <c r="P483" s="105">
        <f t="shared" si="45"/>
        <v>0</v>
      </c>
    </row>
    <row r="484" spans="1:16" ht="15.75" customHeight="1">
      <c r="A484" s="241"/>
      <c r="B484" s="242"/>
      <c r="C484" s="119">
        <v>16</v>
      </c>
      <c r="D484" s="104"/>
      <c r="E484" s="104"/>
      <c r="F484" s="104"/>
      <c r="G484" s="104"/>
      <c r="H484" s="104"/>
      <c r="I484" s="104"/>
      <c r="J484" s="104"/>
      <c r="K484" s="104"/>
      <c r="L484" s="104"/>
      <c r="M484" s="104"/>
      <c r="N484" s="104"/>
      <c r="O484" s="104"/>
      <c r="P484" s="105">
        <f t="shared" si="45"/>
        <v>0</v>
      </c>
    </row>
    <row r="485" spans="1:16" ht="15.75" customHeight="1">
      <c r="A485" s="241"/>
      <c r="B485" s="242"/>
      <c r="C485" s="119">
        <v>17</v>
      </c>
      <c r="D485" s="104"/>
      <c r="E485" s="104"/>
      <c r="F485" s="104"/>
      <c r="G485" s="104"/>
      <c r="H485" s="104"/>
      <c r="I485" s="104"/>
      <c r="J485" s="104"/>
      <c r="K485" s="104"/>
      <c r="L485" s="104"/>
      <c r="M485" s="104"/>
      <c r="N485" s="104"/>
      <c r="O485" s="104"/>
      <c r="P485" s="105">
        <f t="shared" si="45"/>
        <v>0</v>
      </c>
    </row>
    <row r="486" spans="1:16" ht="15.75" customHeight="1">
      <c r="A486" s="241"/>
      <c r="B486" s="242"/>
      <c r="C486" s="119">
        <v>25</v>
      </c>
      <c r="D486" s="104"/>
      <c r="E486" s="104"/>
      <c r="F486" s="104"/>
      <c r="G486" s="104"/>
      <c r="H486" s="104"/>
      <c r="I486" s="104"/>
      <c r="J486" s="104"/>
      <c r="K486" s="104"/>
      <c r="L486" s="104"/>
      <c r="M486" s="104"/>
      <c r="N486" s="104"/>
      <c r="O486" s="104"/>
      <c r="P486" s="105">
        <f t="shared" si="45"/>
        <v>0</v>
      </c>
    </row>
    <row r="487" spans="1:16" ht="15.75" customHeight="1">
      <c r="A487" s="241"/>
      <c r="B487" s="242"/>
      <c r="C487" s="119">
        <v>26</v>
      </c>
      <c r="D487" s="104"/>
      <c r="E487" s="104"/>
      <c r="F487" s="104"/>
      <c r="G487" s="104"/>
      <c r="H487" s="104"/>
      <c r="I487" s="104"/>
      <c r="J487" s="104"/>
      <c r="K487" s="104"/>
      <c r="L487" s="104"/>
      <c r="M487" s="104"/>
      <c r="N487" s="104"/>
      <c r="O487" s="104"/>
      <c r="P487" s="105">
        <f t="shared" si="45"/>
        <v>0</v>
      </c>
    </row>
    <row r="488" spans="1:16" ht="15.75" customHeight="1">
      <c r="A488" s="237"/>
      <c r="B488" s="239"/>
      <c r="C488" s="119">
        <v>27</v>
      </c>
      <c r="D488" s="104"/>
      <c r="E488" s="104"/>
      <c r="F488" s="104"/>
      <c r="G488" s="104"/>
      <c r="H488" s="104"/>
      <c r="I488" s="104"/>
      <c r="J488" s="104"/>
      <c r="K488" s="104"/>
      <c r="L488" s="104"/>
      <c r="M488" s="104"/>
      <c r="N488" s="104"/>
      <c r="O488" s="104"/>
      <c r="P488" s="105">
        <f t="shared" si="45"/>
        <v>0</v>
      </c>
    </row>
    <row r="489" spans="1:16" ht="15.75" customHeight="1">
      <c r="A489" s="317">
        <v>252</v>
      </c>
      <c r="B489" s="318" t="s">
        <v>2295</v>
      </c>
      <c r="C489" s="119">
        <v>11</v>
      </c>
      <c r="D489" s="104"/>
      <c r="E489" s="104"/>
      <c r="F489" s="104"/>
      <c r="G489" s="104"/>
      <c r="H489" s="104"/>
      <c r="I489" s="104"/>
      <c r="J489" s="104"/>
      <c r="K489" s="104"/>
      <c r="L489" s="104"/>
      <c r="M489" s="104"/>
      <c r="N489" s="104"/>
      <c r="O489" s="104"/>
      <c r="P489" s="105">
        <f t="shared" si="45"/>
        <v>0</v>
      </c>
    </row>
    <row r="490" spans="1:16" ht="15.75" customHeight="1">
      <c r="A490" s="241"/>
      <c r="B490" s="242"/>
      <c r="C490" s="119">
        <v>12</v>
      </c>
      <c r="D490" s="104"/>
      <c r="E490" s="104"/>
      <c r="F490" s="104"/>
      <c r="G490" s="104"/>
      <c r="H490" s="104"/>
      <c r="I490" s="104"/>
      <c r="J490" s="104"/>
      <c r="K490" s="104"/>
      <c r="L490" s="104"/>
      <c r="M490" s="104"/>
      <c r="N490" s="104"/>
      <c r="O490" s="104"/>
      <c r="P490" s="105">
        <f t="shared" si="45"/>
        <v>0</v>
      </c>
    </row>
    <row r="491" spans="1:16" ht="15.75" customHeight="1">
      <c r="A491" s="241"/>
      <c r="B491" s="242"/>
      <c r="C491" s="119">
        <v>13</v>
      </c>
      <c r="D491" s="104"/>
      <c r="E491" s="104"/>
      <c r="F491" s="104"/>
      <c r="G491" s="104"/>
      <c r="H491" s="104"/>
      <c r="I491" s="104"/>
      <c r="J491" s="104"/>
      <c r="K491" s="104"/>
      <c r="L491" s="104"/>
      <c r="M491" s="104"/>
      <c r="N491" s="104"/>
      <c r="O491" s="104"/>
      <c r="P491" s="105">
        <f t="shared" si="45"/>
        <v>0</v>
      </c>
    </row>
    <row r="492" spans="1:16" ht="15.75" customHeight="1">
      <c r="A492" s="241"/>
      <c r="B492" s="242"/>
      <c r="C492" s="119">
        <v>14</v>
      </c>
      <c r="D492" s="104"/>
      <c r="E492" s="104"/>
      <c r="F492" s="104"/>
      <c r="G492" s="104"/>
      <c r="H492" s="104"/>
      <c r="I492" s="104"/>
      <c r="J492" s="104"/>
      <c r="K492" s="104"/>
      <c r="L492" s="104"/>
      <c r="M492" s="104"/>
      <c r="N492" s="104"/>
      <c r="O492" s="104"/>
      <c r="P492" s="105">
        <f t="shared" si="45"/>
        <v>0</v>
      </c>
    </row>
    <row r="493" spans="1:16" ht="15.75" customHeight="1">
      <c r="A493" s="241"/>
      <c r="B493" s="242"/>
      <c r="C493" s="119">
        <v>15</v>
      </c>
      <c r="D493" s="104"/>
      <c r="E493" s="104"/>
      <c r="F493" s="104"/>
      <c r="G493" s="104"/>
      <c r="H493" s="104"/>
      <c r="I493" s="104"/>
      <c r="J493" s="104"/>
      <c r="K493" s="104"/>
      <c r="L493" s="104"/>
      <c r="M493" s="104"/>
      <c r="N493" s="104"/>
      <c r="O493" s="104"/>
      <c r="P493" s="105">
        <f t="shared" si="45"/>
        <v>0</v>
      </c>
    </row>
    <row r="494" spans="1:16" ht="15.75" customHeight="1">
      <c r="A494" s="241"/>
      <c r="B494" s="242"/>
      <c r="C494" s="119">
        <v>16</v>
      </c>
      <c r="D494" s="104"/>
      <c r="E494" s="104"/>
      <c r="F494" s="104"/>
      <c r="G494" s="104"/>
      <c r="H494" s="104"/>
      <c r="I494" s="104"/>
      <c r="J494" s="104"/>
      <c r="K494" s="104"/>
      <c r="L494" s="104"/>
      <c r="M494" s="104"/>
      <c r="N494" s="104"/>
      <c r="O494" s="104"/>
      <c r="P494" s="105">
        <f t="shared" si="45"/>
        <v>0</v>
      </c>
    </row>
    <row r="495" spans="1:16" ht="15.75" customHeight="1">
      <c r="A495" s="241"/>
      <c r="B495" s="242"/>
      <c r="C495" s="119">
        <v>17</v>
      </c>
      <c r="D495" s="104"/>
      <c r="E495" s="104"/>
      <c r="F495" s="104"/>
      <c r="G495" s="104"/>
      <c r="H495" s="104"/>
      <c r="I495" s="104"/>
      <c r="J495" s="104"/>
      <c r="K495" s="104"/>
      <c r="L495" s="104"/>
      <c r="M495" s="104"/>
      <c r="N495" s="104"/>
      <c r="O495" s="104"/>
      <c r="P495" s="105">
        <f t="shared" si="45"/>
        <v>0</v>
      </c>
    </row>
    <row r="496" spans="1:16" ht="15.75" customHeight="1">
      <c r="A496" s="241"/>
      <c r="B496" s="242"/>
      <c r="C496" s="119">
        <v>25</v>
      </c>
      <c r="D496" s="104"/>
      <c r="E496" s="104"/>
      <c r="F496" s="104"/>
      <c r="G496" s="104"/>
      <c r="H496" s="104"/>
      <c r="I496" s="104"/>
      <c r="J496" s="104"/>
      <c r="K496" s="104"/>
      <c r="L496" s="104"/>
      <c r="M496" s="104"/>
      <c r="N496" s="104"/>
      <c r="O496" s="104"/>
      <c r="P496" s="105">
        <f t="shared" si="45"/>
        <v>0</v>
      </c>
    </row>
    <row r="497" spans="1:16" ht="15.75" customHeight="1">
      <c r="A497" s="241"/>
      <c r="B497" s="242"/>
      <c r="C497" s="119">
        <v>26</v>
      </c>
      <c r="D497" s="104"/>
      <c r="E497" s="104"/>
      <c r="F497" s="104"/>
      <c r="G497" s="104"/>
      <c r="H497" s="104"/>
      <c r="I497" s="104"/>
      <c r="J497" s="104"/>
      <c r="K497" s="104"/>
      <c r="L497" s="104"/>
      <c r="M497" s="104"/>
      <c r="N497" s="104"/>
      <c r="O497" s="104"/>
      <c r="P497" s="105">
        <f t="shared" si="45"/>
        <v>0</v>
      </c>
    </row>
    <row r="498" spans="1:16" ht="15.75" customHeight="1">
      <c r="A498" s="237"/>
      <c r="B498" s="239"/>
      <c r="C498" s="119">
        <v>27</v>
      </c>
      <c r="D498" s="104"/>
      <c r="E498" s="104"/>
      <c r="F498" s="104"/>
      <c r="G498" s="104"/>
      <c r="H498" s="104"/>
      <c r="I498" s="104"/>
      <c r="J498" s="104"/>
      <c r="K498" s="104"/>
      <c r="L498" s="104"/>
      <c r="M498" s="104"/>
      <c r="N498" s="104"/>
      <c r="O498" s="104"/>
      <c r="P498" s="105">
        <f t="shared" si="45"/>
        <v>0</v>
      </c>
    </row>
    <row r="499" spans="1:16" ht="15.75" customHeight="1">
      <c r="A499" s="317">
        <v>253</v>
      </c>
      <c r="B499" s="318" t="s">
        <v>2296</v>
      </c>
      <c r="C499" s="119">
        <v>11</v>
      </c>
      <c r="D499" s="104"/>
      <c r="E499" s="104"/>
      <c r="F499" s="104"/>
      <c r="G499" s="104"/>
      <c r="H499" s="104"/>
      <c r="I499" s="104"/>
      <c r="J499" s="104"/>
      <c r="K499" s="104"/>
      <c r="L499" s="104"/>
      <c r="M499" s="104"/>
      <c r="N499" s="104"/>
      <c r="O499" s="104"/>
      <c r="P499" s="105">
        <f t="shared" si="45"/>
        <v>0</v>
      </c>
    </row>
    <row r="500" spans="1:16" ht="15.75" customHeight="1">
      <c r="A500" s="241"/>
      <c r="B500" s="242"/>
      <c r="C500" s="119">
        <v>12</v>
      </c>
      <c r="D500" s="104"/>
      <c r="E500" s="104"/>
      <c r="F500" s="104"/>
      <c r="G500" s="104"/>
      <c r="H500" s="104"/>
      <c r="I500" s="104"/>
      <c r="J500" s="104"/>
      <c r="K500" s="104"/>
      <c r="L500" s="104"/>
      <c r="M500" s="104"/>
      <c r="N500" s="104"/>
      <c r="O500" s="104"/>
      <c r="P500" s="105">
        <f t="shared" si="45"/>
        <v>0</v>
      </c>
    </row>
    <row r="501" spans="1:16" ht="15.75" customHeight="1">
      <c r="A501" s="241"/>
      <c r="B501" s="242"/>
      <c r="C501" s="119">
        <v>13</v>
      </c>
      <c r="D501" s="104"/>
      <c r="E501" s="104"/>
      <c r="F501" s="104"/>
      <c r="G501" s="104"/>
      <c r="H501" s="104"/>
      <c r="I501" s="104"/>
      <c r="J501" s="104"/>
      <c r="K501" s="104"/>
      <c r="L501" s="104"/>
      <c r="M501" s="104"/>
      <c r="N501" s="104"/>
      <c r="O501" s="104"/>
      <c r="P501" s="105">
        <f t="shared" si="45"/>
        <v>0</v>
      </c>
    </row>
    <row r="502" spans="1:16" ht="15.75" customHeight="1">
      <c r="A502" s="241"/>
      <c r="B502" s="242"/>
      <c r="C502" s="119">
        <v>14</v>
      </c>
      <c r="D502" s="104">
        <v>2750</v>
      </c>
      <c r="E502" s="104">
        <v>2750</v>
      </c>
      <c r="F502" s="104">
        <v>2750</v>
      </c>
      <c r="G502" s="104">
        <v>2750</v>
      </c>
      <c r="H502" s="104">
        <v>2750</v>
      </c>
      <c r="I502" s="104">
        <v>2750</v>
      </c>
      <c r="J502" s="104">
        <v>2750</v>
      </c>
      <c r="K502" s="104">
        <v>2750</v>
      </c>
      <c r="L502" s="104">
        <v>2750</v>
      </c>
      <c r="M502" s="104">
        <v>2750</v>
      </c>
      <c r="N502" s="104">
        <v>2750</v>
      </c>
      <c r="O502" s="104">
        <v>2750</v>
      </c>
      <c r="P502" s="105">
        <f t="shared" si="45"/>
        <v>33000</v>
      </c>
    </row>
    <row r="503" spans="1:16" ht="15.75" customHeight="1">
      <c r="A503" s="241"/>
      <c r="B503" s="242"/>
      <c r="C503" s="119">
        <v>15</v>
      </c>
      <c r="D503" s="104"/>
      <c r="E503" s="104"/>
      <c r="F503" s="104"/>
      <c r="G503" s="104"/>
      <c r="H503" s="104"/>
      <c r="I503" s="104"/>
      <c r="J503" s="104"/>
      <c r="K503" s="104"/>
      <c r="L503" s="104"/>
      <c r="M503" s="104"/>
      <c r="N503" s="104"/>
      <c r="O503" s="104"/>
      <c r="P503" s="105">
        <f t="shared" si="45"/>
        <v>0</v>
      </c>
    </row>
    <row r="504" spans="1:16" ht="15.75" customHeight="1">
      <c r="A504" s="241"/>
      <c r="B504" s="242"/>
      <c r="C504" s="119">
        <v>16</v>
      </c>
      <c r="D504" s="104"/>
      <c r="E504" s="104"/>
      <c r="F504" s="104"/>
      <c r="G504" s="104"/>
      <c r="H504" s="104"/>
      <c r="I504" s="104"/>
      <c r="J504" s="104"/>
      <c r="K504" s="104"/>
      <c r="L504" s="104"/>
      <c r="M504" s="104"/>
      <c r="N504" s="104"/>
      <c r="O504" s="104"/>
      <c r="P504" s="105">
        <f t="shared" si="45"/>
        <v>0</v>
      </c>
    </row>
    <row r="505" spans="1:16" ht="15.75" customHeight="1">
      <c r="A505" s="241"/>
      <c r="B505" s="242"/>
      <c r="C505" s="119">
        <v>17</v>
      </c>
      <c r="D505" s="104"/>
      <c r="E505" s="104"/>
      <c r="F505" s="104"/>
      <c r="G505" s="104"/>
      <c r="H505" s="104"/>
      <c r="I505" s="104"/>
      <c r="J505" s="104"/>
      <c r="K505" s="104"/>
      <c r="L505" s="104"/>
      <c r="M505" s="104"/>
      <c r="N505" s="104"/>
      <c r="O505" s="104"/>
      <c r="P505" s="105">
        <f t="shared" si="45"/>
        <v>0</v>
      </c>
    </row>
    <row r="506" spans="1:16" ht="15.75" customHeight="1">
      <c r="A506" s="241"/>
      <c r="B506" s="242"/>
      <c r="C506" s="119">
        <v>25</v>
      </c>
      <c r="D506" s="104"/>
      <c r="E506" s="104"/>
      <c r="F506" s="104"/>
      <c r="G506" s="104"/>
      <c r="H506" s="104"/>
      <c r="I506" s="104"/>
      <c r="J506" s="104"/>
      <c r="K506" s="104"/>
      <c r="L506" s="104"/>
      <c r="M506" s="104"/>
      <c r="N506" s="104"/>
      <c r="O506" s="104"/>
      <c r="P506" s="105">
        <f t="shared" si="45"/>
        <v>0</v>
      </c>
    </row>
    <row r="507" spans="1:16" ht="15.75" customHeight="1">
      <c r="A507" s="241"/>
      <c r="B507" s="242"/>
      <c r="C507" s="119">
        <v>26</v>
      </c>
      <c r="D507" s="104"/>
      <c r="E507" s="104"/>
      <c r="F507" s="104"/>
      <c r="G507" s="104"/>
      <c r="H507" s="104"/>
      <c r="I507" s="104"/>
      <c r="J507" s="104"/>
      <c r="K507" s="104"/>
      <c r="L507" s="104"/>
      <c r="M507" s="104"/>
      <c r="N507" s="104"/>
      <c r="O507" s="104"/>
      <c r="P507" s="105">
        <f t="shared" si="45"/>
        <v>0</v>
      </c>
    </row>
    <row r="508" spans="1:16" ht="15.75" customHeight="1">
      <c r="A508" s="237"/>
      <c r="B508" s="239"/>
      <c r="C508" s="119">
        <v>27</v>
      </c>
      <c r="D508" s="104"/>
      <c r="E508" s="104"/>
      <c r="F508" s="104"/>
      <c r="G508" s="104"/>
      <c r="H508" s="104"/>
      <c r="I508" s="104"/>
      <c r="J508" s="104"/>
      <c r="K508" s="104"/>
      <c r="L508" s="104"/>
      <c r="M508" s="104"/>
      <c r="N508" s="104"/>
      <c r="O508" s="104"/>
      <c r="P508" s="105">
        <f t="shared" si="45"/>
        <v>0</v>
      </c>
    </row>
    <row r="509" spans="1:16" ht="15.75" customHeight="1">
      <c r="A509" s="317">
        <v>254</v>
      </c>
      <c r="B509" s="318" t="s">
        <v>2297</v>
      </c>
      <c r="C509" s="119">
        <v>11</v>
      </c>
      <c r="D509" s="104"/>
      <c r="E509" s="104"/>
      <c r="F509" s="104"/>
      <c r="G509" s="104"/>
      <c r="H509" s="104"/>
      <c r="I509" s="104"/>
      <c r="J509" s="104"/>
      <c r="K509" s="104"/>
      <c r="L509" s="104"/>
      <c r="M509" s="104"/>
      <c r="N509" s="104"/>
      <c r="O509" s="104"/>
      <c r="P509" s="105">
        <f t="shared" si="45"/>
        <v>0</v>
      </c>
    </row>
    <row r="510" spans="1:16" ht="15.75" customHeight="1">
      <c r="A510" s="241"/>
      <c r="B510" s="242"/>
      <c r="C510" s="119">
        <v>12</v>
      </c>
      <c r="D510" s="104"/>
      <c r="E510" s="104"/>
      <c r="F510" s="104"/>
      <c r="G510" s="104"/>
      <c r="H510" s="104"/>
      <c r="I510" s="104"/>
      <c r="J510" s="104"/>
      <c r="K510" s="104"/>
      <c r="L510" s="104"/>
      <c r="M510" s="104"/>
      <c r="N510" s="104"/>
      <c r="O510" s="104"/>
      <c r="P510" s="105">
        <f t="shared" si="45"/>
        <v>0</v>
      </c>
    </row>
    <row r="511" spans="1:16" ht="15.75" customHeight="1">
      <c r="A511" s="241"/>
      <c r="B511" s="242"/>
      <c r="C511" s="119">
        <v>13</v>
      </c>
      <c r="D511" s="104"/>
      <c r="E511" s="104"/>
      <c r="F511" s="104"/>
      <c r="G511" s="104"/>
      <c r="H511" s="104"/>
      <c r="I511" s="104"/>
      <c r="J511" s="104"/>
      <c r="K511" s="104"/>
      <c r="L511" s="104"/>
      <c r="M511" s="104"/>
      <c r="N511" s="104"/>
      <c r="O511" s="104"/>
      <c r="P511" s="105">
        <f t="shared" si="45"/>
        <v>0</v>
      </c>
    </row>
    <row r="512" spans="1:16" ht="15.75" customHeight="1">
      <c r="A512" s="241"/>
      <c r="B512" s="242"/>
      <c r="C512" s="119">
        <v>14</v>
      </c>
      <c r="D512" s="104"/>
      <c r="E512" s="104"/>
      <c r="F512" s="104"/>
      <c r="G512" s="104"/>
      <c r="H512" s="104"/>
      <c r="I512" s="104"/>
      <c r="J512" s="104"/>
      <c r="K512" s="104"/>
      <c r="L512" s="104"/>
      <c r="M512" s="104"/>
      <c r="N512" s="104"/>
      <c r="O512" s="104"/>
      <c r="P512" s="105">
        <f t="shared" si="45"/>
        <v>0</v>
      </c>
    </row>
    <row r="513" spans="1:16" ht="15.75" customHeight="1">
      <c r="A513" s="241"/>
      <c r="B513" s="242"/>
      <c r="C513" s="119">
        <v>15</v>
      </c>
      <c r="D513" s="104"/>
      <c r="E513" s="104"/>
      <c r="F513" s="104"/>
      <c r="G513" s="104"/>
      <c r="H513" s="104"/>
      <c r="I513" s="104"/>
      <c r="J513" s="104"/>
      <c r="K513" s="104"/>
      <c r="L513" s="104"/>
      <c r="M513" s="104"/>
      <c r="N513" s="104"/>
      <c r="O513" s="104"/>
      <c r="P513" s="105">
        <f t="shared" si="45"/>
        <v>0</v>
      </c>
    </row>
    <row r="514" spans="1:16" ht="15.75" customHeight="1">
      <c r="A514" s="241"/>
      <c r="B514" s="242"/>
      <c r="C514" s="119">
        <v>16</v>
      </c>
      <c r="D514" s="104"/>
      <c r="E514" s="104"/>
      <c r="F514" s="104"/>
      <c r="G514" s="104"/>
      <c r="H514" s="104"/>
      <c r="I514" s="104"/>
      <c r="J514" s="104"/>
      <c r="K514" s="104"/>
      <c r="L514" s="104"/>
      <c r="M514" s="104"/>
      <c r="N514" s="104"/>
      <c r="O514" s="104"/>
      <c r="P514" s="105">
        <f t="shared" si="45"/>
        <v>0</v>
      </c>
    </row>
    <row r="515" spans="1:16" ht="15.75" customHeight="1">
      <c r="A515" s="241"/>
      <c r="B515" s="242"/>
      <c r="C515" s="119">
        <v>17</v>
      </c>
      <c r="D515" s="104"/>
      <c r="E515" s="104"/>
      <c r="F515" s="104"/>
      <c r="G515" s="104"/>
      <c r="H515" s="104"/>
      <c r="I515" s="104"/>
      <c r="J515" s="104"/>
      <c r="K515" s="104"/>
      <c r="L515" s="104"/>
      <c r="M515" s="104"/>
      <c r="N515" s="104"/>
      <c r="O515" s="104"/>
      <c r="P515" s="105">
        <f t="shared" si="45"/>
        <v>0</v>
      </c>
    </row>
    <row r="516" spans="1:16" ht="15.75" customHeight="1">
      <c r="A516" s="241"/>
      <c r="B516" s="242"/>
      <c r="C516" s="119">
        <v>25</v>
      </c>
      <c r="D516" s="104"/>
      <c r="E516" s="104"/>
      <c r="F516" s="104"/>
      <c r="G516" s="104"/>
      <c r="H516" s="104"/>
      <c r="I516" s="104"/>
      <c r="J516" s="104"/>
      <c r="K516" s="104"/>
      <c r="L516" s="104"/>
      <c r="M516" s="104"/>
      <c r="N516" s="104"/>
      <c r="O516" s="104"/>
      <c r="P516" s="105">
        <f t="shared" si="45"/>
        <v>0</v>
      </c>
    </row>
    <row r="517" spans="1:16" ht="15.75" customHeight="1">
      <c r="A517" s="241"/>
      <c r="B517" s="242"/>
      <c r="C517" s="119">
        <v>26</v>
      </c>
      <c r="D517" s="104"/>
      <c r="E517" s="104"/>
      <c r="F517" s="104"/>
      <c r="G517" s="104"/>
      <c r="H517" s="104"/>
      <c r="I517" s="104"/>
      <c r="J517" s="104"/>
      <c r="K517" s="104"/>
      <c r="L517" s="104"/>
      <c r="M517" s="104"/>
      <c r="N517" s="104"/>
      <c r="O517" s="104"/>
      <c r="P517" s="105">
        <f t="shared" si="45"/>
        <v>0</v>
      </c>
    </row>
    <row r="518" spans="1:16" ht="15.75" customHeight="1">
      <c r="A518" s="237"/>
      <c r="B518" s="239"/>
      <c r="C518" s="119">
        <v>27</v>
      </c>
      <c r="D518" s="104"/>
      <c r="E518" s="104"/>
      <c r="F518" s="104"/>
      <c r="G518" s="104"/>
      <c r="H518" s="104"/>
      <c r="I518" s="104"/>
      <c r="J518" s="104"/>
      <c r="K518" s="104"/>
      <c r="L518" s="104"/>
      <c r="M518" s="104"/>
      <c r="N518" s="104"/>
      <c r="O518" s="104"/>
      <c r="P518" s="105">
        <f t="shared" si="45"/>
        <v>0</v>
      </c>
    </row>
    <row r="519" spans="1:16" ht="15.75" customHeight="1">
      <c r="A519" s="317">
        <v>255</v>
      </c>
      <c r="B519" s="318" t="s">
        <v>2298</v>
      </c>
      <c r="C519" s="119">
        <v>11</v>
      </c>
      <c r="D519" s="104"/>
      <c r="E519" s="104"/>
      <c r="F519" s="104"/>
      <c r="G519" s="104"/>
      <c r="H519" s="104"/>
      <c r="I519" s="104"/>
      <c r="J519" s="104"/>
      <c r="K519" s="104"/>
      <c r="L519" s="104"/>
      <c r="M519" s="104"/>
      <c r="N519" s="104"/>
      <c r="O519" s="104"/>
      <c r="P519" s="105">
        <f t="shared" si="45"/>
        <v>0</v>
      </c>
    </row>
    <row r="520" spans="1:16" ht="15.75" customHeight="1">
      <c r="A520" s="241"/>
      <c r="B520" s="242"/>
      <c r="C520" s="119">
        <v>12</v>
      </c>
      <c r="D520" s="104"/>
      <c r="E520" s="104"/>
      <c r="F520" s="104"/>
      <c r="G520" s="104"/>
      <c r="H520" s="104"/>
      <c r="I520" s="104"/>
      <c r="J520" s="104"/>
      <c r="K520" s="104"/>
      <c r="L520" s="104"/>
      <c r="M520" s="104"/>
      <c r="N520" s="104"/>
      <c r="O520" s="104"/>
      <c r="P520" s="105">
        <f t="shared" si="45"/>
        <v>0</v>
      </c>
    </row>
    <row r="521" spans="1:16" ht="15.75" customHeight="1">
      <c r="A521" s="241"/>
      <c r="B521" s="242"/>
      <c r="C521" s="119">
        <v>13</v>
      </c>
      <c r="D521" s="104"/>
      <c r="E521" s="104"/>
      <c r="F521" s="104"/>
      <c r="G521" s="104"/>
      <c r="H521" s="104"/>
      <c r="I521" s="104"/>
      <c r="J521" s="104"/>
      <c r="K521" s="104"/>
      <c r="L521" s="104"/>
      <c r="M521" s="104"/>
      <c r="N521" s="104"/>
      <c r="O521" s="104"/>
      <c r="P521" s="105">
        <f t="shared" si="45"/>
        <v>0</v>
      </c>
    </row>
    <row r="522" spans="1:16" ht="15.75" customHeight="1">
      <c r="A522" s="241"/>
      <c r="B522" s="242"/>
      <c r="C522" s="119">
        <v>14</v>
      </c>
      <c r="D522" s="104"/>
      <c r="E522" s="104"/>
      <c r="F522" s="104"/>
      <c r="G522" s="104"/>
      <c r="H522" s="104"/>
      <c r="I522" s="104"/>
      <c r="J522" s="104"/>
      <c r="K522" s="104"/>
      <c r="L522" s="104"/>
      <c r="M522" s="104"/>
      <c r="N522" s="104"/>
      <c r="O522" s="104"/>
      <c r="P522" s="105">
        <f t="shared" si="45"/>
        <v>0</v>
      </c>
    </row>
    <row r="523" spans="1:16" ht="15.75" customHeight="1">
      <c r="A523" s="241"/>
      <c r="B523" s="242"/>
      <c r="C523" s="119">
        <v>15</v>
      </c>
      <c r="D523" s="104"/>
      <c r="E523" s="104"/>
      <c r="F523" s="104"/>
      <c r="G523" s="104"/>
      <c r="H523" s="104"/>
      <c r="I523" s="104"/>
      <c r="J523" s="104"/>
      <c r="K523" s="104"/>
      <c r="L523" s="104"/>
      <c r="M523" s="104"/>
      <c r="N523" s="104"/>
      <c r="O523" s="104"/>
      <c r="P523" s="105">
        <f t="shared" si="45"/>
        <v>0</v>
      </c>
    </row>
    <row r="524" spans="1:16" ht="15.75" customHeight="1">
      <c r="A524" s="241"/>
      <c r="B524" s="242"/>
      <c r="C524" s="119">
        <v>16</v>
      </c>
      <c r="D524" s="104"/>
      <c r="E524" s="104"/>
      <c r="F524" s="104"/>
      <c r="G524" s="104"/>
      <c r="H524" s="104"/>
      <c r="I524" s="104"/>
      <c r="J524" s="104"/>
      <c r="K524" s="104"/>
      <c r="L524" s="104"/>
      <c r="M524" s="104"/>
      <c r="N524" s="104"/>
      <c r="O524" s="104"/>
      <c r="P524" s="105">
        <f t="shared" si="45"/>
        <v>0</v>
      </c>
    </row>
    <row r="525" spans="1:16" ht="15.75" customHeight="1">
      <c r="A525" s="241"/>
      <c r="B525" s="242"/>
      <c r="C525" s="119">
        <v>17</v>
      </c>
      <c r="D525" s="104"/>
      <c r="E525" s="104"/>
      <c r="F525" s="104"/>
      <c r="G525" s="104"/>
      <c r="H525" s="104"/>
      <c r="I525" s="104"/>
      <c r="J525" s="104"/>
      <c r="K525" s="104"/>
      <c r="L525" s="104"/>
      <c r="M525" s="104"/>
      <c r="N525" s="104"/>
      <c r="O525" s="104"/>
      <c r="P525" s="105">
        <f t="shared" si="45"/>
        <v>0</v>
      </c>
    </row>
    <row r="526" spans="1:16" ht="15.75" customHeight="1">
      <c r="A526" s="241"/>
      <c r="B526" s="242"/>
      <c r="C526" s="119">
        <v>25</v>
      </c>
      <c r="D526" s="104"/>
      <c r="E526" s="104"/>
      <c r="F526" s="104"/>
      <c r="G526" s="104"/>
      <c r="H526" s="104"/>
      <c r="I526" s="104"/>
      <c r="J526" s="104"/>
      <c r="K526" s="104"/>
      <c r="L526" s="104"/>
      <c r="M526" s="104"/>
      <c r="N526" s="104"/>
      <c r="O526" s="104"/>
      <c r="P526" s="105">
        <f t="shared" si="45"/>
        <v>0</v>
      </c>
    </row>
    <row r="527" spans="1:16" ht="15.75" customHeight="1">
      <c r="A527" s="241"/>
      <c r="B527" s="242"/>
      <c r="C527" s="119">
        <v>26</v>
      </c>
      <c r="D527" s="104"/>
      <c r="E527" s="104"/>
      <c r="F527" s="104"/>
      <c r="G527" s="104"/>
      <c r="H527" s="104"/>
      <c r="I527" s="104"/>
      <c r="J527" s="104"/>
      <c r="K527" s="104"/>
      <c r="L527" s="104"/>
      <c r="M527" s="104"/>
      <c r="N527" s="104"/>
      <c r="O527" s="104"/>
      <c r="P527" s="105">
        <f t="shared" si="45"/>
        <v>0</v>
      </c>
    </row>
    <row r="528" spans="1:16" ht="15.75" customHeight="1">
      <c r="A528" s="237"/>
      <c r="B528" s="239"/>
      <c r="C528" s="119">
        <v>27</v>
      </c>
      <c r="D528" s="104"/>
      <c r="E528" s="104"/>
      <c r="F528" s="104"/>
      <c r="G528" s="104"/>
      <c r="H528" s="104"/>
      <c r="I528" s="104"/>
      <c r="J528" s="104"/>
      <c r="K528" s="104"/>
      <c r="L528" s="104"/>
      <c r="M528" s="104"/>
      <c r="N528" s="104"/>
      <c r="O528" s="104"/>
      <c r="P528" s="105">
        <f t="shared" si="45"/>
        <v>0</v>
      </c>
    </row>
    <row r="529" spans="1:16" ht="15.75" customHeight="1">
      <c r="A529" s="317">
        <v>256</v>
      </c>
      <c r="B529" s="318" t="s">
        <v>2299</v>
      </c>
      <c r="C529" s="119">
        <v>11</v>
      </c>
      <c r="D529" s="104"/>
      <c r="E529" s="104"/>
      <c r="F529" s="104"/>
      <c r="G529" s="104"/>
      <c r="H529" s="104"/>
      <c r="I529" s="104"/>
      <c r="J529" s="104"/>
      <c r="K529" s="104"/>
      <c r="L529" s="104"/>
      <c r="M529" s="104"/>
      <c r="N529" s="104"/>
      <c r="O529" s="104"/>
      <c r="P529" s="105">
        <f t="shared" si="45"/>
        <v>0</v>
      </c>
    </row>
    <row r="530" spans="1:16" ht="15.75" customHeight="1">
      <c r="A530" s="241"/>
      <c r="B530" s="242"/>
      <c r="C530" s="119">
        <v>12</v>
      </c>
      <c r="D530" s="104"/>
      <c r="E530" s="104"/>
      <c r="F530" s="104"/>
      <c r="G530" s="104"/>
      <c r="H530" s="104"/>
      <c r="I530" s="104"/>
      <c r="J530" s="104"/>
      <c r="K530" s="104"/>
      <c r="L530" s="104"/>
      <c r="M530" s="104"/>
      <c r="N530" s="104"/>
      <c r="O530" s="104"/>
      <c r="P530" s="105">
        <f t="shared" si="45"/>
        <v>0</v>
      </c>
    </row>
    <row r="531" spans="1:16" ht="15.75" customHeight="1">
      <c r="A531" s="241"/>
      <c r="B531" s="242"/>
      <c r="C531" s="119">
        <v>13</v>
      </c>
      <c r="D531" s="104"/>
      <c r="E531" s="104"/>
      <c r="F531" s="104"/>
      <c r="G531" s="104"/>
      <c r="H531" s="104"/>
      <c r="I531" s="104"/>
      <c r="J531" s="104"/>
      <c r="K531" s="104"/>
      <c r="L531" s="104"/>
      <c r="M531" s="104"/>
      <c r="N531" s="104"/>
      <c r="O531" s="104"/>
      <c r="P531" s="105">
        <f t="shared" si="45"/>
        <v>0</v>
      </c>
    </row>
    <row r="532" spans="1:16" ht="15.75" customHeight="1">
      <c r="A532" s="241"/>
      <c r="B532" s="242"/>
      <c r="C532" s="119">
        <v>14</v>
      </c>
      <c r="D532" s="104"/>
      <c r="E532" s="104"/>
      <c r="F532" s="104"/>
      <c r="G532" s="104"/>
      <c r="H532" s="104"/>
      <c r="I532" s="104"/>
      <c r="J532" s="104"/>
      <c r="K532" s="104"/>
      <c r="L532" s="104"/>
      <c r="M532" s="104"/>
      <c r="N532" s="104"/>
      <c r="O532" s="104"/>
      <c r="P532" s="105">
        <f t="shared" si="45"/>
        <v>0</v>
      </c>
    </row>
    <row r="533" spans="1:16" ht="15.75" customHeight="1">
      <c r="A533" s="241"/>
      <c r="B533" s="242"/>
      <c r="C533" s="119">
        <v>15</v>
      </c>
      <c r="D533" s="104"/>
      <c r="E533" s="104"/>
      <c r="F533" s="104"/>
      <c r="G533" s="104"/>
      <c r="H533" s="104"/>
      <c r="I533" s="104"/>
      <c r="J533" s="104"/>
      <c r="K533" s="104"/>
      <c r="L533" s="104"/>
      <c r="M533" s="104"/>
      <c r="N533" s="104"/>
      <c r="O533" s="104"/>
      <c r="P533" s="105">
        <f t="shared" si="45"/>
        <v>0</v>
      </c>
    </row>
    <row r="534" spans="1:16" ht="15.75" customHeight="1">
      <c r="A534" s="241"/>
      <c r="B534" s="242"/>
      <c r="C534" s="119">
        <v>16</v>
      </c>
      <c r="D534" s="104"/>
      <c r="E534" s="104"/>
      <c r="F534" s="104"/>
      <c r="G534" s="104"/>
      <c r="H534" s="104"/>
      <c r="I534" s="104"/>
      <c r="J534" s="104"/>
      <c r="K534" s="104"/>
      <c r="L534" s="104"/>
      <c r="M534" s="104"/>
      <c r="N534" s="104"/>
      <c r="O534" s="104"/>
      <c r="P534" s="105">
        <f t="shared" si="45"/>
        <v>0</v>
      </c>
    </row>
    <row r="535" spans="1:16" ht="15.75" customHeight="1">
      <c r="A535" s="241"/>
      <c r="B535" s="242"/>
      <c r="C535" s="119">
        <v>17</v>
      </c>
      <c r="D535" s="104"/>
      <c r="E535" s="104"/>
      <c r="F535" s="104"/>
      <c r="G535" s="104"/>
      <c r="H535" s="104"/>
      <c r="I535" s="104"/>
      <c r="J535" s="104"/>
      <c r="K535" s="104"/>
      <c r="L535" s="104"/>
      <c r="M535" s="104"/>
      <c r="N535" s="104"/>
      <c r="O535" s="104"/>
      <c r="P535" s="105">
        <f t="shared" si="45"/>
        <v>0</v>
      </c>
    </row>
    <row r="536" spans="1:16" ht="15.75" customHeight="1">
      <c r="A536" s="241"/>
      <c r="B536" s="242"/>
      <c r="C536" s="119">
        <v>25</v>
      </c>
      <c r="D536" s="104"/>
      <c r="E536" s="104"/>
      <c r="F536" s="104"/>
      <c r="G536" s="104"/>
      <c r="H536" s="104"/>
      <c r="I536" s="104"/>
      <c r="J536" s="104"/>
      <c r="K536" s="104"/>
      <c r="L536" s="104"/>
      <c r="M536" s="104"/>
      <c r="N536" s="104"/>
      <c r="O536" s="104"/>
      <c r="P536" s="105">
        <f t="shared" si="45"/>
        <v>0</v>
      </c>
    </row>
    <row r="537" spans="1:16" ht="15.75" customHeight="1">
      <c r="A537" s="241"/>
      <c r="B537" s="242"/>
      <c r="C537" s="119">
        <v>26</v>
      </c>
      <c r="D537" s="104"/>
      <c r="E537" s="104"/>
      <c r="F537" s="104"/>
      <c r="G537" s="104"/>
      <c r="H537" s="104"/>
      <c r="I537" s="104"/>
      <c r="J537" s="104"/>
      <c r="K537" s="104"/>
      <c r="L537" s="104"/>
      <c r="M537" s="104"/>
      <c r="N537" s="104"/>
      <c r="O537" s="104"/>
      <c r="P537" s="105">
        <f t="shared" si="45"/>
        <v>0</v>
      </c>
    </row>
    <row r="538" spans="1:16" ht="15.75" customHeight="1">
      <c r="A538" s="237"/>
      <c r="B538" s="239"/>
      <c r="C538" s="119">
        <v>27</v>
      </c>
      <c r="D538" s="104"/>
      <c r="E538" s="104"/>
      <c r="F538" s="104"/>
      <c r="G538" s="104"/>
      <c r="H538" s="104"/>
      <c r="I538" s="104"/>
      <c r="J538" s="104"/>
      <c r="K538" s="104"/>
      <c r="L538" s="104"/>
      <c r="M538" s="104"/>
      <c r="N538" s="104"/>
      <c r="O538" s="104"/>
      <c r="P538" s="105">
        <f t="shared" si="45"/>
        <v>0</v>
      </c>
    </row>
    <row r="539" spans="1:16" ht="15.75" customHeight="1">
      <c r="A539" s="317">
        <v>259</v>
      </c>
      <c r="B539" s="318" t="s">
        <v>2300</v>
      </c>
      <c r="C539" s="119">
        <v>11</v>
      </c>
      <c r="D539" s="104"/>
      <c r="E539" s="104"/>
      <c r="F539" s="104"/>
      <c r="G539" s="104"/>
      <c r="H539" s="104"/>
      <c r="I539" s="104"/>
      <c r="J539" s="104"/>
      <c r="K539" s="104"/>
      <c r="L539" s="104"/>
      <c r="M539" s="104"/>
      <c r="N539" s="104"/>
      <c r="O539" s="104"/>
      <c r="P539" s="105">
        <f t="shared" si="45"/>
        <v>0</v>
      </c>
    </row>
    <row r="540" spans="1:16" ht="15.75" customHeight="1">
      <c r="A540" s="241"/>
      <c r="B540" s="242"/>
      <c r="C540" s="119">
        <v>12</v>
      </c>
      <c r="D540" s="104"/>
      <c r="E540" s="104"/>
      <c r="F540" s="104"/>
      <c r="G540" s="104"/>
      <c r="H540" s="104"/>
      <c r="I540" s="104"/>
      <c r="J540" s="104"/>
      <c r="K540" s="104"/>
      <c r="L540" s="104"/>
      <c r="M540" s="104"/>
      <c r="N540" s="104"/>
      <c r="O540" s="104"/>
      <c r="P540" s="105">
        <f t="shared" si="45"/>
        <v>0</v>
      </c>
    </row>
    <row r="541" spans="1:16" ht="15.75" customHeight="1">
      <c r="A541" s="241"/>
      <c r="B541" s="242"/>
      <c r="C541" s="119">
        <v>13</v>
      </c>
      <c r="D541" s="104"/>
      <c r="E541" s="104"/>
      <c r="F541" s="104"/>
      <c r="G541" s="104"/>
      <c r="H541" s="104"/>
      <c r="I541" s="104"/>
      <c r="J541" s="104"/>
      <c r="K541" s="104"/>
      <c r="L541" s="104"/>
      <c r="M541" s="104"/>
      <c r="N541" s="104"/>
      <c r="O541" s="104"/>
      <c r="P541" s="105">
        <f t="shared" si="45"/>
        <v>0</v>
      </c>
    </row>
    <row r="542" spans="1:16" ht="15.75" customHeight="1">
      <c r="A542" s="241"/>
      <c r="B542" s="242"/>
      <c r="C542" s="119">
        <v>14</v>
      </c>
      <c r="D542" s="104"/>
      <c r="E542" s="104"/>
      <c r="F542" s="104"/>
      <c r="G542" s="104"/>
      <c r="H542" s="104"/>
      <c r="I542" s="104"/>
      <c r="J542" s="104"/>
      <c r="K542" s="104"/>
      <c r="L542" s="104"/>
      <c r="M542" s="104"/>
      <c r="N542" s="104"/>
      <c r="O542" s="104"/>
      <c r="P542" s="105">
        <f t="shared" si="45"/>
        <v>0</v>
      </c>
    </row>
    <row r="543" spans="1:16" ht="15.75" customHeight="1">
      <c r="A543" s="241"/>
      <c r="B543" s="242"/>
      <c r="C543" s="119">
        <v>15</v>
      </c>
      <c r="D543" s="104"/>
      <c r="E543" s="104"/>
      <c r="F543" s="104"/>
      <c r="G543" s="104"/>
      <c r="H543" s="104"/>
      <c r="I543" s="104"/>
      <c r="J543" s="104"/>
      <c r="K543" s="104"/>
      <c r="L543" s="104"/>
      <c r="M543" s="104"/>
      <c r="N543" s="104"/>
      <c r="O543" s="104"/>
      <c r="P543" s="105">
        <f t="shared" si="45"/>
        <v>0</v>
      </c>
    </row>
    <row r="544" spans="1:16" ht="15.75" customHeight="1">
      <c r="A544" s="241"/>
      <c r="B544" s="242"/>
      <c r="C544" s="119">
        <v>16</v>
      </c>
      <c r="D544" s="104"/>
      <c r="E544" s="104"/>
      <c r="F544" s="104"/>
      <c r="G544" s="104"/>
      <c r="H544" s="104"/>
      <c r="I544" s="104"/>
      <c r="J544" s="104"/>
      <c r="K544" s="104"/>
      <c r="L544" s="104"/>
      <c r="M544" s="104"/>
      <c r="N544" s="104"/>
      <c r="O544" s="104"/>
      <c r="P544" s="105">
        <f t="shared" si="45"/>
        <v>0</v>
      </c>
    </row>
    <row r="545" spans="1:16" ht="15.75" customHeight="1">
      <c r="A545" s="241"/>
      <c r="B545" s="242"/>
      <c r="C545" s="119">
        <v>17</v>
      </c>
      <c r="D545" s="104"/>
      <c r="E545" s="104"/>
      <c r="F545" s="104"/>
      <c r="G545" s="104"/>
      <c r="H545" s="104"/>
      <c r="I545" s="104"/>
      <c r="J545" s="104"/>
      <c r="K545" s="104"/>
      <c r="L545" s="104"/>
      <c r="M545" s="104"/>
      <c r="N545" s="104"/>
      <c r="O545" s="104"/>
      <c r="P545" s="105">
        <f t="shared" si="45"/>
        <v>0</v>
      </c>
    </row>
    <row r="546" spans="1:16" ht="15.75" customHeight="1">
      <c r="A546" s="241"/>
      <c r="B546" s="242"/>
      <c r="C546" s="119">
        <v>25</v>
      </c>
      <c r="D546" s="143"/>
      <c r="E546" s="143"/>
      <c r="F546" s="143"/>
      <c r="G546" s="143"/>
      <c r="H546" s="143"/>
      <c r="I546" s="143"/>
      <c r="J546" s="143"/>
      <c r="K546" s="143"/>
      <c r="L546" s="143"/>
      <c r="M546" s="143"/>
      <c r="N546" s="143"/>
      <c r="O546" s="143"/>
      <c r="P546" s="105">
        <f t="shared" si="45"/>
        <v>0</v>
      </c>
    </row>
    <row r="547" spans="1:16" ht="15.75" customHeight="1">
      <c r="A547" s="241"/>
      <c r="B547" s="242"/>
      <c r="C547" s="119">
        <v>26</v>
      </c>
      <c r="D547" s="143"/>
      <c r="E547" s="143"/>
      <c r="F547" s="143"/>
      <c r="G547" s="143"/>
      <c r="H547" s="143"/>
      <c r="I547" s="143"/>
      <c r="J547" s="143"/>
      <c r="K547" s="143"/>
      <c r="L547" s="143"/>
      <c r="M547" s="143"/>
      <c r="N547" s="143"/>
      <c r="O547" s="143"/>
      <c r="P547" s="105">
        <f t="shared" si="45"/>
        <v>0</v>
      </c>
    </row>
    <row r="548" spans="1:16" ht="15.75" customHeight="1">
      <c r="A548" s="237"/>
      <c r="B548" s="239"/>
      <c r="C548" s="119">
        <v>27</v>
      </c>
      <c r="D548" s="143"/>
      <c r="E548" s="143"/>
      <c r="F548" s="143"/>
      <c r="G548" s="143"/>
      <c r="H548" s="143"/>
      <c r="I548" s="143"/>
      <c r="J548" s="143"/>
      <c r="K548" s="143"/>
      <c r="L548" s="143"/>
      <c r="M548" s="143"/>
      <c r="N548" s="143"/>
      <c r="O548" s="143"/>
      <c r="P548" s="105">
        <f t="shared" si="45"/>
        <v>0</v>
      </c>
    </row>
    <row r="549" spans="1:16" ht="15.75" customHeight="1">
      <c r="A549" s="149">
        <v>2600</v>
      </c>
      <c r="B549" s="316" t="s">
        <v>2301</v>
      </c>
      <c r="C549" s="228"/>
      <c r="D549" s="148">
        <f t="shared" ref="D549:P549" si="46">SUM(D550:D569)</f>
        <v>80000</v>
      </c>
      <c r="E549" s="148">
        <f t="shared" si="46"/>
        <v>80000</v>
      </c>
      <c r="F549" s="148">
        <f t="shared" si="46"/>
        <v>80000</v>
      </c>
      <c r="G549" s="148">
        <f t="shared" si="46"/>
        <v>80000</v>
      </c>
      <c r="H549" s="148">
        <f t="shared" si="46"/>
        <v>80000</v>
      </c>
      <c r="I549" s="148">
        <f t="shared" si="46"/>
        <v>80000</v>
      </c>
      <c r="J549" s="148">
        <f t="shared" si="46"/>
        <v>80000</v>
      </c>
      <c r="K549" s="148">
        <f t="shared" si="46"/>
        <v>80000</v>
      </c>
      <c r="L549" s="148">
        <f t="shared" si="46"/>
        <v>80000</v>
      </c>
      <c r="M549" s="148">
        <f t="shared" si="46"/>
        <v>80000</v>
      </c>
      <c r="N549" s="148">
        <f t="shared" si="46"/>
        <v>80000</v>
      </c>
      <c r="O549" s="148">
        <f t="shared" si="46"/>
        <v>80000</v>
      </c>
      <c r="P549" s="148">
        <f t="shared" si="46"/>
        <v>960000</v>
      </c>
    </row>
    <row r="550" spans="1:16" ht="15.75" customHeight="1">
      <c r="A550" s="317">
        <v>261</v>
      </c>
      <c r="B550" s="318" t="s">
        <v>2301</v>
      </c>
      <c r="C550" s="119">
        <v>11</v>
      </c>
      <c r="D550" s="104"/>
      <c r="E550" s="104"/>
      <c r="F550" s="104"/>
      <c r="G550" s="104"/>
      <c r="H550" s="104"/>
      <c r="I550" s="104"/>
      <c r="J550" s="104"/>
      <c r="K550" s="104"/>
      <c r="L550" s="104"/>
      <c r="M550" s="104"/>
      <c r="N550" s="104"/>
      <c r="O550" s="104"/>
      <c r="P550" s="105">
        <f t="shared" ref="P550:P569" si="47">SUM(D550:O550)</f>
        <v>0</v>
      </c>
    </row>
    <row r="551" spans="1:16" ht="15.75" customHeight="1">
      <c r="A551" s="241"/>
      <c r="B551" s="242"/>
      <c r="C551" s="119">
        <v>12</v>
      </c>
      <c r="D551" s="104"/>
      <c r="E551" s="104"/>
      <c r="F551" s="104"/>
      <c r="G551" s="104"/>
      <c r="H551" s="104"/>
      <c r="I551" s="104"/>
      <c r="J551" s="104"/>
      <c r="K551" s="104"/>
      <c r="L551" s="104"/>
      <c r="M551" s="104"/>
      <c r="N551" s="104"/>
      <c r="O551" s="104"/>
      <c r="P551" s="105">
        <f t="shared" si="47"/>
        <v>0</v>
      </c>
    </row>
    <row r="552" spans="1:16" ht="15.75" customHeight="1">
      <c r="A552" s="241"/>
      <c r="B552" s="242"/>
      <c r="C552" s="119">
        <v>13</v>
      </c>
      <c r="D552" s="104"/>
      <c r="E552" s="104"/>
      <c r="F552" s="104"/>
      <c r="G552" s="104"/>
      <c r="H552" s="104"/>
      <c r="I552" s="104"/>
      <c r="J552" s="104"/>
      <c r="K552" s="104"/>
      <c r="L552" s="104"/>
      <c r="M552" s="104"/>
      <c r="N552" s="104"/>
      <c r="O552" s="104"/>
      <c r="P552" s="105">
        <f t="shared" si="47"/>
        <v>0</v>
      </c>
    </row>
    <row r="553" spans="1:16" ht="15.75" customHeight="1">
      <c r="A553" s="241"/>
      <c r="B553" s="242"/>
      <c r="C553" s="119">
        <v>14</v>
      </c>
      <c r="D553" s="104">
        <v>80000</v>
      </c>
      <c r="E553" s="104">
        <v>80000</v>
      </c>
      <c r="F553" s="104">
        <v>80000</v>
      </c>
      <c r="G553" s="104">
        <v>80000</v>
      </c>
      <c r="H553" s="104">
        <v>80000</v>
      </c>
      <c r="I553" s="104">
        <v>80000</v>
      </c>
      <c r="J553" s="104">
        <v>80000</v>
      </c>
      <c r="K553" s="104">
        <v>80000</v>
      </c>
      <c r="L553" s="104">
        <v>80000</v>
      </c>
      <c r="M553" s="104">
        <v>80000</v>
      </c>
      <c r="N553" s="104">
        <v>80000</v>
      </c>
      <c r="O553" s="104">
        <v>80000</v>
      </c>
      <c r="P553" s="105">
        <f t="shared" si="47"/>
        <v>960000</v>
      </c>
    </row>
    <row r="554" spans="1:16" ht="15.75" customHeight="1">
      <c r="A554" s="241"/>
      <c r="B554" s="242"/>
      <c r="C554" s="119">
        <v>15</v>
      </c>
      <c r="D554" s="104"/>
      <c r="E554" s="104"/>
      <c r="F554" s="104"/>
      <c r="G554" s="104"/>
      <c r="H554" s="104"/>
      <c r="I554" s="104"/>
      <c r="J554" s="104"/>
      <c r="K554" s="104"/>
      <c r="L554" s="104"/>
      <c r="M554" s="104"/>
      <c r="N554" s="104"/>
      <c r="O554" s="104"/>
      <c r="P554" s="105">
        <f t="shared" si="47"/>
        <v>0</v>
      </c>
    </row>
    <row r="555" spans="1:16" ht="15.75" customHeight="1">
      <c r="A555" s="241"/>
      <c r="B555" s="242"/>
      <c r="C555" s="119">
        <v>16</v>
      </c>
      <c r="D555" s="104"/>
      <c r="E555" s="104"/>
      <c r="F555" s="104"/>
      <c r="G555" s="104"/>
      <c r="H555" s="104"/>
      <c r="I555" s="104"/>
      <c r="J555" s="104"/>
      <c r="K555" s="104"/>
      <c r="L555" s="104"/>
      <c r="M555" s="104"/>
      <c r="N555" s="104"/>
      <c r="O555" s="104"/>
      <c r="P555" s="105">
        <f t="shared" si="47"/>
        <v>0</v>
      </c>
    </row>
    <row r="556" spans="1:16" ht="15.75" customHeight="1">
      <c r="A556" s="241"/>
      <c r="B556" s="242"/>
      <c r="C556" s="119">
        <v>17</v>
      </c>
      <c r="D556" s="104"/>
      <c r="E556" s="104"/>
      <c r="F556" s="104"/>
      <c r="G556" s="104"/>
      <c r="H556" s="104"/>
      <c r="I556" s="104"/>
      <c r="J556" s="104"/>
      <c r="K556" s="104"/>
      <c r="L556" s="104"/>
      <c r="M556" s="104"/>
      <c r="N556" s="104"/>
      <c r="O556" s="104"/>
      <c r="P556" s="105">
        <f t="shared" si="47"/>
        <v>0</v>
      </c>
    </row>
    <row r="557" spans="1:16" ht="15.75" customHeight="1">
      <c r="A557" s="241"/>
      <c r="B557" s="242"/>
      <c r="C557" s="119">
        <v>25</v>
      </c>
      <c r="D557" s="104"/>
      <c r="E557" s="104"/>
      <c r="F557" s="104"/>
      <c r="G557" s="104"/>
      <c r="H557" s="104"/>
      <c r="I557" s="104"/>
      <c r="J557" s="104"/>
      <c r="K557" s="104"/>
      <c r="L557" s="104"/>
      <c r="M557" s="104"/>
      <c r="N557" s="104"/>
      <c r="O557" s="104"/>
      <c r="P557" s="105">
        <f t="shared" si="47"/>
        <v>0</v>
      </c>
    </row>
    <row r="558" spans="1:16" ht="15.75" customHeight="1">
      <c r="A558" s="241"/>
      <c r="B558" s="242"/>
      <c r="C558" s="119">
        <v>26</v>
      </c>
      <c r="D558" s="104"/>
      <c r="E558" s="104"/>
      <c r="F558" s="104"/>
      <c r="G558" s="104"/>
      <c r="H558" s="104"/>
      <c r="I558" s="104"/>
      <c r="J558" s="104"/>
      <c r="K558" s="104"/>
      <c r="L558" s="104"/>
      <c r="M558" s="104"/>
      <c r="N558" s="104"/>
      <c r="O558" s="104"/>
      <c r="P558" s="105">
        <f t="shared" si="47"/>
        <v>0</v>
      </c>
    </row>
    <row r="559" spans="1:16" ht="15.75" customHeight="1">
      <c r="A559" s="237"/>
      <c r="B559" s="239"/>
      <c r="C559" s="119">
        <v>27</v>
      </c>
      <c r="D559" s="104"/>
      <c r="E559" s="104"/>
      <c r="F559" s="104"/>
      <c r="G559" s="104"/>
      <c r="H559" s="104"/>
      <c r="I559" s="104"/>
      <c r="J559" s="104"/>
      <c r="K559" s="104"/>
      <c r="L559" s="104"/>
      <c r="M559" s="104"/>
      <c r="N559" s="104"/>
      <c r="O559" s="104"/>
      <c r="P559" s="105">
        <f t="shared" si="47"/>
        <v>0</v>
      </c>
    </row>
    <row r="560" spans="1:16" ht="15.75" customHeight="1">
      <c r="A560" s="317">
        <v>262</v>
      </c>
      <c r="B560" s="318" t="s">
        <v>2302</v>
      </c>
      <c r="C560" s="119">
        <v>11</v>
      </c>
      <c r="D560" s="104"/>
      <c r="E560" s="104"/>
      <c r="F560" s="104"/>
      <c r="G560" s="104"/>
      <c r="H560" s="104"/>
      <c r="I560" s="104"/>
      <c r="J560" s="104"/>
      <c r="K560" s="104"/>
      <c r="L560" s="104"/>
      <c r="M560" s="104"/>
      <c r="N560" s="104"/>
      <c r="O560" s="104"/>
      <c r="P560" s="105">
        <f t="shared" si="47"/>
        <v>0</v>
      </c>
    </row>
    <row r="561" spans="1:16" ht="15.75" customHeight="1">
      <c r="A561" s="241"/>
      <c r="B561" s="242"/>
      <c r="C561" s="119">
        <v>12</v>
      </c>
      <c r="D561" s="104"/>
      <c r="E561" s="104"/>
      <c r="F561" s="104"/>
      <c r="G561" s="104"/>
      <c r="H561" s="104"/>
      <c r="I561" s="104"/>
      <c r="J561" s="104"/>
      <c r="K561" s="104"/>
      <c r="L561" s="104"/>
      <c r="M561" s="104"/>
      <c r="N561" s="104"/>
      <c r="O561" s="104"/>
      <c r="P561" s="105">
        <f t="shared" si="47"/>
        <v>0</v>
      </c>
    </row>
    <row r="562" spans="1:16" ht="15.75" customHeight="1">
      <c r="A562" s="241"/>
      <c r="B562" s="242"/>
      <c r="C562" s="119">
        <v>13</v>
      </c>
      <c r="D562" s="104"/>
      <c r="E562" s="104"/>
      <c r="F562" s="104"/>
      <c r="G562" s="104"/>
      <c r="H562" s="104"/>
      <c r="I562" s="104"/>
      <c r="J562" s="104"/>
      <c r="K562" s="104"/>
      <c r="L562" s="104"/>
      <c r="M562" s="104"/>
      <c r="N562" s="104"/>
      <c r="O562" s="104"/>
      <c r="P562" s="105">
        <f t="shared" si="47"/>
        <v>0</v>
      </c>
    </row>
    <row r="563" spans="1:16" ht="15.75" customHeight="1">
      <c r="A563" s="241"/>
      <c r="B563" s="242"/>
      <c r="C563" s="119">
        <v>14</v>
      </c>
      <c r="D563" s="104"/>
      <c r="E563" s="104"/>
      <c r="F563" s="104"/>
      <c r="G563" s="104"/>
      <c r="H563" s="104"/>
      <c r="I563" s="104"/>
      <c r="J563" s="104"/>
      <c r="K563" s="104"/>
      <c r="L563" s="104"/>
      <c r="M563" s="104"/>
      <c r="N563" s="104"/>
      <c r="O563" s="104"/>
      <c r="P563" s="105">
        <f t="shared" si="47"/>
        <v>0</v>
      </c>
    </row>
    <row r="564" spans="1:16" ht="15.75" customHeight="1">
      <c r="A564" s="241"/>
      <c r="B564" s="242"/>
      <c r="C564" s="119">
        <v>15</v>
      </c>
      <c r="D564" s="104"/>
      <c r="E564" s="104"/>
      <c r="F564" s="104"/>
      <c r="G564" s="104"/>
      <c r="H564" s="104"/>
      <c r="I564" s="104"/>
      <c r="J564" s="104"/>
      <c r="K564" s="104"/>
      <c r="L564" s="104"/>
      <c r="M564" s="104"/>
      <c r="N564" s="104"/>
      <c r="O564" s="104"/>
      <c r="P564" s="105">
        <f t="shared" si="47"/>
        <v>0</v>
      </c>
    </row>
    <row r="565" spans="1:16" ht="15.75" customHeight="1">
      <c r="A565" s="241"/>
      <c r="B565" s="242"/>
      <c r="C565" s="119">
        <v>16</v>
      </c>
      <c r="D565" s="104"/>
      <c r="E565" s="104"/>
      <c r="F565" s="104"/>
      <c r="G565" s="104"/>
      <c r="H565" s="104"/>
      <c r="I565" s="104"/>
      <c r="J565" s="104"/>
      <c r="K565" s="104"/>
      <c r="L565" s="104"/>
      <c r="M565" s="104"/>
      <c r="N565" s="104"/>
      <c r="O565" s="104"/>
      <c r="P565" s="105">
        <f t="shared" si="47"/>
        <v>0</v>
      </c>
    </row>
    <row r="566" spans="1:16" ht="15.75" customHeight="1">
      <c r="A566" s="241"/>
      <c r="B566" s="242"/>
      <c r="C566" s="119">
        <v>17</v>
      </c>
      <c r="D566" s="104"/>
      <c r="E566" s="104"/>
      <c r="F566" s="104"/>
      <c r="G566" s="104"/>
      <c r="H566" s="104"/>
      <c r="I566" s="104"/>
      <c r="J566" s="104"/>
      <c r="K566" s="104"/>
      <c r="L566" s="104"/>
      <c r="M566" s="104"/>
      <c r="N566" s="104"/>
      <c r="O566" s="104"/>
      <c r="P566" s="105">
        <f t="shared" si="47"/>
        <v>0</v>
      </c>
    </row>
    <row r="567" spans="1:16" ht="15.75" customHeight="1">
      <c r="A567" s="241"/>
      <c r="B567" s="242"/>
      <c r="C567" s="119">
        <v>25</v>
      </c>
      <c r="D567" s="143"/>
      <c r="E567" s="143"/>
      <c r="F567" s="143"/>
      <c r="G567" s="143"/>
      <c r="H567" s="143"/>
      <c r="I567" s="143"/>
      <c r="J567" s="143"/>
      <c r="K567" s="143"/>
      <c r="L567" s="143"/>
      <c r="M567" s="143"/>
      <c r="N567" s="143"/>
      <c r="O567" s="143"/>
      <c r="P567" s="105">
        <f t="shared" si="47"/>
        <v>0</v>
      </c>
    </row>
    <row r="568" spans="1:16" ht="15.75" customHeight="1">
      <c r="A568" s="241"/>
      <c r="B568" s="242"/>
      <c r="C568" s="119">
        <v>26</v>
      </c>
      <c r="D568" s="143"/>
      <c r="E568" s="143"/>
      <c r="F568" s="143"/>
      <c r="G568" s="143"/>
      <c r="H568" s="143"/>
      <c r="I568" s="143"/>
      <c r="J568" s="143"/>
      <c r="K568" s="143"/>
      <c r="L568" s="143"/>
      <c r="M568" s="143"/>
      <c r="N568" s="143"/>
      <c r="O568" s="143"/>
      <c r="P568" s="105">
        <f t="shared" si="47"/>
        <v>0</v>
      </c>
    </row>
    <row r="569" spans="1:16" ht="15.75" customHeight="1">
      <c r="A569" s="237"/>
      <c r="B569" s="239"/>
      <c r="C569" s="119">
        <v>27</v>
      </c>
      <c r="D569" s="143"/>
      <c r="E569" s="143"/>
      <c r="F569" s="143"/>
      <c r="G569" s="143"/>
      <c r="H569" s="143"/>
      <c r="I569" s="143"/>
      <c r="J569" s="143"/>
      <c r="K569" s="143"/>
      <c r="L569" s="143"/>
      <c r="M569" s="143"/>
      <c r="N569" s="143"/>
      <c r="O569" s="143"/>
      <c r="P569" s="105">
        <f t="shared" si="47"/>
        <v>0</v>
      </c>
    </row>
    <row r="570" spans="1:16" ht="15.75" customHeight="1">
      <c r="A570" s="149">
        <v>2700</v>
      </c>
      <c r="B570" s="316" t="s">
        <v>2303</v>
      </c>
      <c r="C570" s="228"/>
      <c r="D570" s="148">
        <f t="shared" ref="D570:P570" si="48">SUM(D571:D620)</f>
        <v>0</v>
      </c>
      <c r="E570" s="148">
        <f t="shared" si="48"/>
        <v>0</v>
      </c>
      <c r="F570" s="148">
        <f t="shared" si="48"/>
        <v>0</v>
      </c>
      <c r="G570" s="148">
        <f t="shared" si="48"/>
        <v>0</v>
      </c>
      <c r="H570" s="148">
        <f t="shared" si="48"/>
        <v>0</v>
      </c>
      <c r="I570" s="148">
        <f t="shared" si="48"/>
        <v>0</v>
      </c>
      <c r="J570" s="148">
        <f t="shared" si="48"/>
        <v>0</v>
      </c>
      <c r="K570" s="148">
        <f t="shared" si="48"/>
        <v>0</v>
      </c>
      <c r="L570" s="148">
        <f t="shared" si="48"/>
        <v>0</v>
      </c>
      <c r="M570" s="148">
        <f t="shared" si="48"/>
        <v>0</v>
      </c>
      <c r="N570" s="148">
        <f t="shared" si="48"/>
        <v>0</v>
      </c>
      <c r="O570" s="148">
        <f t="shared" si="48"/>
        <v>0</v>
      </c>
      <c r="P570" s="148">
        <f t="shared" si="48"/>
        <v>0</v>
      </c>
    </row>
    <row r="571" spans="1:16" ht="15.75" customHeight="1">
      <c r="A571" s="317">
        <v>271</v>
      </c>
      <c r="B571" s="318" t="s">
        <v>2304</v>
      </c>
      <c r="C571" s="119">
        <v>11</v>
      </c>
      <c r="D571" s="104"/>
      <c r="E571" s="104"/>
      <c r="F571" s="104"/>
      <c r="G571" s="104"/>
      <c r="H571" s="104"/>
      <c r="I571" s="104"/>
      <c r="J571" s="104"/>
      <c r="K571" s="104"/>
      <c r="L571" s="104"/>
      <c r="M571" s="104"/>
      <c r="N571" s="104"/>
      <c r="O571" s="104"/>
      <c r="P571" s="105">
        <f t="shared" ref="P571:P620" si="49">SUM(D571:O571)</f>
        <v>0</v>
      </c>
    </row>
    <row r="572" spans="1:16" ht="15.75" customHeight="1">
      <c r="A572" s="241"/>
      <c r="B572" s="242"/>
      <c r="C572" s="119">
        <v>12</v>
      </c>
      <c r="D572" s="104"/>
      <c r="E572" s="104"/>
      <c r="F572" s="104"/>
      <c r="G572" s="104"/>
      <c r="H572" s="104"/>
      <c r="I572" s="104"/>
      <c r="J572" s="104"/>
      <c r="K572" s="104"/>
      <c r="L572" s="104"/>
      <c r="M572" s="104"/>
      <c r="N572" s="104"/>
      <c r="O572" s="104"/>
      <c r="P572" s="105">
        <f t="shared" si="49"/>
        <v>0</v>
      </c>
    </row>
    <row r="573" spans="1:16" ht="15.75" customHeight="1">
      <c r="A573" s="241"/>
      <c r="B573" s="242"/>
      <c r="C573" s="119">
        <v>13</v>
      </c>
      <c r="D573" s="104"/>
      <c r="E573" s="104"/>
      <c r="F573" s="104"/>
      <c r="G573" s="104"/>
      <c r="H573" s="104"/>
      <c r="I573" s="104"/>
      <c r="J573" s="104"/>
      <c r="K573" s="104"/>
      <c r="L573" s="104"/>
      <c r="M573" s="104"/>
      <c r="N573" s="104"/>
      <c r="O573" s="104"/>
      <c r="P573" s="105">
        <f t="shared" si="49"/>
        <v>0</v>
      </c>
    </row>
    <row r="574" spans="1:16" ht="15.75" customHeight="1">
      <c r="A574" s="241"/>
      <c r="B574" s="242"/>
      <c r="C574" s="119">
        <v>14</v>
      </c>
      <c r="D574" s="104"/>
      <c r="E574" s="104"/>
      <c r="F574" s="104"/>
      <c r="G574" s="104"/>
      <c r="H574" s="104"/>
      <c r="I574" s="104"/>
      <c r="J574" s="104"/>
      <c r="K574" s="104"/>
      <c r="L574" s="104"/>
      <c r="M574" s="104"/>
      <c r="N574" s="104"/>
      <c r="O574" s="104"/>
      <c r="P574" s="105">
        <f t="shared" si="49"/>
        <v>0</v>
      </c>
    </row>
    <row r="575" spans="1:16" ht="15.75" customHeight="1">
      <c r="A575" s="241"/>
      <c r="B575" s="242"/>
      <c r="C575" s="119">
        <v>15</v>
      </c>
      <c r="D575" s="104"/>
      <c r="E575" s="104"/>
      <c r="F575" s="104"/>
      <c r="G575" s="104"/>
      <c r="H575" s="104"/>
      <c r="I575" s="104"/>
      <c r="J575" s="104"/>
      <c r="K575" s="104"/>
      <c r="L575" s="104"/>
      <c r="M575" s="104"/>
      <c r="N575" s="104"/>
      <c r="O575" s="104"/>
      <c r="P575" s="105">
        <f t="shared" si="49"/>
        <v>0</v>
      </c>
    </row>
    <row r="576" spans="1:16" ht="15.75" customHeight="1">
      <c r="A576" s="241"/>
      <c r="B576" s="242"/>
      <c r="C576" s="119">
        <v>16</v>
      </c>
      <c r="D576" s="104"/>
      <c r="E576" s="104"/>
      <c r="F576" s="104"/>
      <c r="G576" s="104"/>
      <c r="H576" s="104"/>
      <c r="I576" s="104"/>
      <c r="J576" s="104"/>
      <c r="K576" s="104"/>
      <c r="L576" s="104"/>
      <c r="M576" s="104"/>
      <c r="N576" s="104"/>
      <c r="O576" s="104"/>
      <c r="P576" s="105">
        <f t="shared" si="49"/>
        <v>0</v>
      </c>
    </row>
    <row r="577" spans="1:16" ht="15.75" customHeight="1">
      <c r="A577" s="241"/>
      <c r="B577" s="242"/>
      <c r="C577" s="119">
        <v>17</v>
      </c>
      <c r="D577" s="104"/>
      <c r="E577" s="104"/>
      <c r="F577" s="104"/>
      <c r="G577" s="104"/>
      <c r="H577" s="104"/>
      <c r="I577" s="104"/>
      <c r="J577" s="104"/>
      <c r="K577" s="104"/>
      <c r="L577" s="104"/>
      <c r="M577" s="104"/>
      <c r="N577" s="104"/>
      <c r="O577" s="104"/>
      <c r="P577" s="105">
        <f t="shared" si="49"/>
        <v>0</v>
      </c>
    </row>
    <row r="578" spans="1:16" ht="15.75" customHeight="1">
      <c r="A578" s="241"/>
      <c r="B578" s="242"/>
      <c r="C578" s="119">
        <v>25</v>
      </c>
      <c r="D578" s="104"/>
      <c r="E578" s="104"/>
      <c r="F578" s="104"/>
      <c r="G578" s="104"/>
      <c r="H578" s="104"/>
      <c r="I578" s="104"/>
      <c r="J578" s="104"/>
      <c r="K578" s="104"/>
      <c r="L578" s="104"/>
      <c r="M578" s="104"/>
      <c r="N578" s="104"/>
      <c r="O578" s="104"/>
      <c r="P578" s="105">
        <f t="shared" si="49"/>
        <v>0</v>
      </c>
    </row>
    <row r="579" spans="1:16" ht="15.75" customHeight="1">
      <c r="A579" s="241"/>
      <c r="B579" s="242"/>
      <c r="C579" s="119">
        <v>26</v>
      </c>
      <c r="D579" s="104"/>
      <c r="E579" s="104"/>
      <c r="F579" s="104"/>
      <c r="G579" s="104"/>
      <c r="H579" s="104"/>
      <c r="I579" s="104"/>
      <c r="J579" s="104"/>
      <c r="K579" s="104"/>
      <c r="L579" s="104"/>
      <c r="M579" s="104"/>
      <c r="N579" s="104"/>
      <c r="O579" s="104"/>
      <c r="P579" s="105">
        <f t="shared" si="49"/>
        <v>0</v>
      </c>
    </row>
    <row r="580" spans="1:16" ht="15.75" customHeight="1">
      <c r="A580" s="237"/>
      <c r="B580" s="239"/>
      <c r="C580" s="119">
        <v>27</v>
      </c>
      <c r="D580" s="104"/>
      <c r="E580" s="104"/>
      <c r="F580" s="104"/>
      <c r="G580" s="104"/>
      <c r="H580" s="104"/>
      <c r="I580" s="104"/>
      <c r="J580" s="104"/>
      <c r="K580" s="104"/>
      <c r="L580" s="104"/>
      <c r="M580" s="104"/>
      <c r="N580" s="104"/>
      <c r="O580" s="104"/>
      <c r="P580" s="105">
        <f t="shared" si="49"/>
        <v>0</v>
      </c>
    </row>
    <row r="581" spans="1:16" ht="15.75" customHeight="1">
      <c r="A581" s="317">
        <v>272</v>
      </c>
      <c r="B581" s="318" t="s">
        <v>2305</v>
      </c>
      <c r="C581" s="119">
        <v>11</v>
      </c>
      <c r="D581" s="104"/>
      <c r="E581" s="104"/>
      <c r="F581" s="104"/>
      <c r="G581" s="104"/>
      <c r="H581" s="104"/>
      <c r="I581" s="104"/>
      <c r="J581" s="104"/>
      <c r="K581" s="104"/>
      <c r="L581" s="104"/>
      <c r="M581" s="104"/>
      <c r="N581" s="104"/>
      <c r="O581" s="104"/>
      <c r="P581" s="105">
        <f t="shared" si="49"/>
        <v>0</v>
      </c>
    </row>
    <row r="582" spans="1:16" ht="15.75" customHeight="1">
      <c r="A582" s="241"/>
      <c r="B582" s="242"/>
      <c r="C582" s="119">
        <v>12</v>
      </c>
      <c r="D582" s="104"/>
      <c r="E582" s="104"/>
      <c r="F582" s="104"/>
      <c r="G582" s="104"/>
      <c r="H582" s="104"/>
      <c r="I582" s="104"/>
      <c r="J582" s="104"/>
      <c r="K582" s="104"/>
      <c r="L582" s="104"/>
      <c r="M582" s="104"/>
      <c r="N582" s="104"/>
      <c r="O582" s="104"/>
      <c r="P582" s="105">
        <f t="shared" si="49"/>
        <v>0</v>
      </c>
    </row>
    <row r="583" spans="1:16" ht="15.75" customHeight="1">
      <c r="A583" s="241"/>
      <c r="B583" s="242"/>
      <c r="C583" s="119">
        <v>13</v>
      </c>
      <c r="D583" s="104"/>
      <c r="E583" s="104"/>
      <c r="F583" s="104"/>
      <c r="G583" s="104"/>
      <c r="H583" s="104"/>
      <c r="I583" s="104"/>
      <c r="J583" s="104"/>
      <c r="K583" s="104"/>
      <c r="L583" s="104"/>
      <c r="M583" s="104"/>
      <c r="N583" s="104"/>
      <c r="O583" s="104"/>
      <c r="P583" s="105">
        <f t="shared" si="49"/>
        <v>0</v>
      </c>
    </row>
    <row r="584" spans="1:16" ht="15.75" customHeight="1">
      <c r="A584" s="241"/>
      <c r="B584" s="242"/>
      <c r="C584" s="119">
        <v>14</v>
      </c>
      <c r="D584" s="104"/>
      <c r="E584" s="104"/>
      <c r="F584" s="104"/>
      <c r="G584" s="104"/>
      <c r="H584" s="104"/>
      <c r="I584" s="104"/>
      <c r="J584" s="104"/>
      <c r="K584" s="104"/>
      <c r="L584" s="104"/>
      <c r="M584" s="104"/>
      <c r="N584" s="104"/>
      <c r="O584" s="104"/>
      <c r="P584" s="105">
        <f t="shared" si="49"/>
        <v>0</v>
      </c>
    </row>
    <row r="585" spans="1:16" ht="15.75" customHeight="1">
      <c r="A585" s="241"/>
      <c r="B585" s="242"/>
      <c r="C585" s="119">
        <v>15</v>
      </c>
      <c r="D585" s="104"/>
      <c r="E585" s="104"/>
      <c r="F585" s="104"/>
      <c r="G585" s="104"/>
      <c r="H585" s="104"/>
      <c r="I585" s="104"/>
      <c r="J585" s="104"/>
      <c r="K585" s="104"/>
      <c r="L585" s="104"/>
      <c r="M585" s="104"/>
      <c r="N585" s="104"/>
      <c r="O585" s="104"/>
      <c r="P585" s="105">
        <f t="shared" si="49"/>
        <v>0</v>
      </c>
    </row>
    <row r="586" spans="1:16" ht="15.75" customHeight="1">
      <c r="A586" s="241"/>
      <c r="B586" s="242"/>
      <c r="C586" s="119">
        <v>16</v>
      </c>
      <c r="D586" s="104"/>
      <c r="E586" s="104"/>
      <c r="F586" s="104"/>
      <c r="G586" s="104"/>
      <c r="H586" s="104"/>
      <c r="I586" s="104"/>
      <c r="J586" s="104"/>
      <c r="K586" s="104"/>
      <c r="L586" s="104"/>
      <c r="M586" s="104"/>
      <c r="N586" s="104"/>
      <c r="O586" s="104"/>
      <c r="P586" s="105">
        <f t="shared" si="49"/>
        <v>0</v>
      </c>
    </row>
    <row r="587" spans="1:16" ht="15.75" customHeight="1">
      <c r="A587" s="241"/>
      <c r="B587" s="242"/>
      <c r="C587" s="119">
        <v>17</v>
      </c>
      <c r="D587" s="104"/>
      <c r="E587" s="104"/>
      <c r="F587" s="104"/>
      <c r="G587" s="104"/>
      <c r="H587" s="104"/>
      <c r="I587" s="104"/>
      <c r="J587" s="104"/>
      <c r="K587" s="104"/>
      <c r="L587" s="104"/>
      <c r="M587" s="104"/>
      <c r="N587" s="104"/>
      <c r="O587" s="104"/>
      <c r="P587" s="105">
        <f t="shared" si="49"/>
        <v>0</v>
      </c>
    </row>
    <row r="588" spans="1:16" ht="15.75" customHeight="1">
      <c r="A588" s="241"/>
      <c r="B588" s="242"/>
      <c r="C588" s="119">
        <v>25</v>
      </c>
      <c r="D588" s="104"/>
      <c r="E588" s="104"/>
      <c r="F588" s="104"/>
      <c r="G588" s="104"/>
      <c r="H588" s="104"/>
      <c r="I588" s="104"/>
      <c r="J588" s="104"/>
      <c r="K588" s="104"/>
      <c r="L588" s="104"/>
      <c r="M588" s="104"/>
      <c r="N588" s="104"/>
      <c r="O588" s="104"/>
      <c r="P588" s="105">
        <f t="shared" si="49"/>
        <v>0</v>
      </c>
    </row>
    <row r="589" spans="1:16" ht="15.75" customHeight="1">
      <c r="A589" s="241"/>
      <c r="B589" s="242"/>
      <c r="C589" s="119">
        <v>26</v>
      </c>
      <c r="D589" s="104"/>
      <c r="E589" s="104"/>
      <c r="F589" s="104"/>
      <c r="G589" s="104"/>
      <c r="H589" s="104"/>
      <c r="I589" s="104"/>
      <c r="J589" s="104"/>
      <c r="K589" s="104"/>
      <c r="L589" s="104"/>
      <c r="M589" s="104"/>
      <c r="N589" s="104"/>
      <c r="O589" s="104"/>
      <c r="P589" s="105">
        <f t="shared" si="49"/>
        <v>0</v>
      </c>
    </row>
    <row r="590" spans="1:16" ht="15.75" customHeight="1">
      <c r="A590" s="237"/>
      <c r="B590" s="239"/>
      <c r="C590" s="119">
        <v>27</v>
      </c>
      <c r="D590" s="104"/>
      <c r="E590" s="104"/>
      <c r="F590" s="104"/>
      <c r="G590" s="104"/>
      <c r="H590" s="104"/>
      <c r="I590" s="104"/>
      <c r="J590" s="104"/>
      <c r="K590" s="104"/>
      <c r="L590" s="104"/>
      <c r="M590" s="104"/>
      <c r="N590" s="104"/>
      <c r="O590" s="104"/>
      <c r="P590" s="105">
        <f t="shared" si="49"/>
        <v>0</v>
      </c>
    </row>
    <row r="591" spans="1:16" ht="15.75" customHeight="1">
      <c r="A591" s="317">
        <v>273</v>
      </c>
      <c r="B591" s="318" t="s">
        <v>2306</v>
      </c>
      <c r="C591" s="119">
        <v>11</v>
      </c>
      <c r="D591" s="104"/>
      <c r="E591" s="104"/>
      <c r="F591" s="104"/>
      <c r="G591" s="104"/>
      <c r="H591" s="104"/>
      <c r="I591" s="104"/>
      <c r="J591" s="104"/>
      <c r="K591" s="104"/>
      <c r="L591" s="104"/>
      <c r="M591" s="104"/>
      <c r="N591" s="104"/>
      <c r="O591" s="104"/>
      <c r="P591" s="105">
        <f t="shared" si="49"/>
        <v>0</v>
      </c>
    </row>
    <row r="592" spans="1:16" ht="15.75" customHeight="1">
      <c r="A592" s="241"/>
      <c r="B592" s="242"/>
      <c r="C592" s="119">
        <v>12</v>
      </c>
      <c r="D592" s="104"/>
      <c r="E592" s="104"/>
      <c r="F592" s="104"/>
      <c r="G592" s="104"/>
      <c r="H592" s="104"/>
      <c r="I592" s="104"/>
      <c r="J592" s="104"/>
      <c r="K592" s="104"/>
      <c r="L592" s="104"/>
      <c r="M592" s="104"/>
      <c r="N592" s="104"/>
      <c r="O592" s="104"/>
      <c r="P592" s="105">
        <f t="shared" si="49"/>
        <v>0</v>
      </c>
    </row>
    <row r="593" spans="1:16" ht="15.75" customHeight="1">
      <c r="A593" s="241"/>
      <c r="B593" s="242"/>
      <c r="C593" s="119">
        <v>13</v>
      </c>
      <c r="D593" s="104"/>
      <c r="E593" s="104"/>
      <c r="F593" s="104"/>
      <c r="G593" s="104"/>
      <c r="H593" s="104"/>
      <c r="I593" s="104"/>
      <c r="J593" s="104"/>
      <c r="K593" s="104"/>
      <c r="L593" s="104"/>
      <c r="M593" s="104"/>
      <c r="N593" s="104"/>
      <c r="O593" s="104"/>
      <c r="P593" s="105">
        <f t="shared" si="49"/>
        <v>0</v>
      </c>
    </row>
    <row r="594" spans="1:16" ht="15.75" customHeight="1">
      <c r="A594" s="241"/>
      <c r="B594" s="242"/>
      <c r="C594" s="119">
        <v>14</v>
      </c>
      <c r="D594" s="104"/>
      <c r="E594" s="104"/>
      <c r="F594" s="104"/>
      <c r="G594" s="104"/>
      <c r="H594" s="104"/>
      <c r="I594" s="104"/>
      <c r="J594" s="104"/>
      <c r="K594" s="104"/>
      <c r="L594" s="104"/>
      <c r="M594" s="104"/>
      <c r="N594" s="104"/>
      <c r="O594" s="104"/>
      <c r="P594" s="105">
        <f t="shared" si="49"/>
        <v>0</v>
      </c>
    </row>
    <row r="595" spans="1:16" ht="15.75" customHeight="1">
      <c r="A595" s="241"/>
      <c r="B595" s="242"/>
      <c r="C595" s="119">
        <v>15</v>
      </c>
      <c r="D595" s="104"/>
      <c r="E595" s="104"/>
      <c r="F595" s="104"/>
      <c r="G595" s="104"/>
      <c r="H595" s="104"/>
      <c r="I595" s="104"/>
      <c r="J595" s="104"/>
      <c r="K595" s="104"/>
      <c r="L595" s="104"/>
      <c r="M595" s="104"/>
      <c r="N595" s="104"/>
      <c r="O595" s="104"/>
      <c r="P595" s="105">
        <f t="shared" si="49"/>
        <v>0</v>
      </c>
    </row>
    <row r="596" spans="1:16" ht="15.75" customHeight="1">
      <c r="A596" s="241"/>
      <c r="B596" s="242"/>
      <c r="C596" s="119">
        <v>16</v>
      </c>
      <c r="D596" s="104"/>
      <c r="E596" s="104"/>
      <c r="F596" s="104"/>
      <c r="G596" s="104"/>
      <c r="H596" s="104"/>
      <c r="I596" s="104"/>
      <c r="J596" s="104"/>
      <c r="K596" s="104"/>
      <c r="L596" s="104"/>
      <c r="M596" s="104"/>
      <c r="N596" s="104"/>
      <c r="O596" s="104"/>
      <c r="P596" s="105">
        <f t="shared" si="49"/>
        <v>0</v>
      </c>
    </row>
    <row r="597" spans="1:16" ht="15.75" customHeight="1">
      <c r="A597" s="241"/>
      <c r="B597" s="242"/>
      <c r="C597" s="119">
        <v>17</v>
      </c>
      <c r="D597" s="104"/>
      <c r="E597" s="104"/>
      <c r="F597" s="104"/>
      <c r="G597" s="104"/>
      <c r="H597" s="104"/>
      <c r="I597" s="104"/>
      <c r="J597" s="104"/>
      <c r="K597" s="104"/>
      <c r="L597" s="104"/>
      <c r="M597" s="104"/>
      <c r="N597" s="104"/>
      <c r="O597" s="104"/>
      <c r="P597" s="105">
        <f t="shared" si="49"/>
        <v>0</v>
      </c>
    </row>
    <row r="598" spans="1:16" ht="15.75" customHeight="1">
      <c r="A598" s="241"/>
      <c r="B598" s="242"/>
      <c r="C598" s="119">
        <v>25</v>
      </c>
      <c r="D598" s="104"/>
      <c r="E598" s="104"/>
      <c r="F598" s="104"/>
      <c r="G598" s="104"/>
      <c r="H598" s="104"/>
      <c r="I598" s="104"/>
      <c r="J598" s="104"/>
      <c r="K598" s="104"/>
      <c r="L598" s="104"/>
      <c r="M598" s="104"/>
      <c r="N598" s="104"/>
      <c r="O598" s="104"/>
      <c r="P598" s="105">
        <f t="shared" si="49"/>
        <v>0</v>
      </c>
    </row>
    <row r="599" spans="1:16" ht="15.75" customHeight="1">
      <c r="A599" s="241"/>
      <c r="B599" s="242"/>
      <c r="C599" s="119">
        <v>26</v>
      </c>
      <c r="D599" s="104"/>
      <c r="E599" s="104"/>
      <c r="F599" s="104"/>
      <c r="G599" s="104"/>
      <c r="H599" s="104"/>
      <c r="I599" s="104"/>
      <c r="J599" s="104"/>
      <c r="K599" s="104"/>
      <c r="L599" s="104"/>
      <c r="M599" s="104"/>
      <c r="N599" s="104"/>
      <c r="O599" s="104"/>
      <c r="P599" s="105">
        <f t="shared" si="49"/>
        <v>0</v>
      </c>
    </row>
    <row r="600" spans="1:16" ht="15.75" customHeight="1">
      <c r="A600" s="237"/>
      <c r="B600" s="239"/>
      <c r="C600" s="119">
        <v>27</v>
      </c>
      <c r="D600" s="104"/>
      <c r="E600" s="104"/>
      <c r="F600" s="104"/>
      <c r="G600" s="104"/>
      <c r="H600" s="104"/>
      <c r="I600" s="104"/>
      <c r="J600" s="104"/>
      <c r="K600" s="104"/>
      <c r="L600" s="104"/>
      <c r="M600" s="104"/>
      <c r="N600" s="104"/>
      <c r="O600" s="104"/>
      <c r="P600" s="105">
        <f t="shared" si="49"/>
        <v>0</v>
      </c>
    </row>
    <row r="601" spans="1:16" ht="15.75" customHeight="1">
      <c r="A601" s="319">
        <v>274</v>
      </c>
      <c r="B601" s="318" t="s">
        <v>2307</v>
      </c>
      <c r="C601" s="119">
        <v>11</v>
      </c>
      <c r="D601" s="104"/>
      <c r="E601" s="104"/>
      <c r="F601" s="104"/>
      <c r="G601" s="104"/>
      <c r="H601" s="104"/>
      <c r="I601" s="104"/>
      <c r="J601" s="104"/>
      <c r="K601" s="104"/>
      <c r="L601" s="104"/>
      <c r="M601" s="104"/>
      <c r="N601" s="104"/>
      <c r="O601" s="104"/>
      <c r="P601" s="105">
        <f t="shared" si="49"/>
        <v>0</v>
      </c>
    </row>
    <row r="602" spans="1:16" ht="15.75" customHeight="1">
      <c r="A602" s="241"/>
      <c r="B602" s="242"/>
      <c r="C602" s="119">
        <v>12</v>
      </c>
      <c r="D602" s="104"/>
      <c r="E602" s="104"/>
      <c r="F602" s="104"/>
      <c r="G602" s="104"/>
      <c r="H602" s="104"/>
      <c r="I602" s="104"/>
      <c r="J602" s="104"/>
      <c r="K602" s="104"/>
      <c r="L602" s="104"/>
      <c r="M602" s="104"/>
      <c r="N602" s="104"/>
      <c r="O602" s="104"/>
      <c r="P602" s="105">
        <f t="shared" si="49"/>
        <v>0</v>
      </c>
    </row>
    <row r="603" spans="1:16" ht="15.75" customHeight="1">
      <c r="A603" s="241"/>
      <c r="B603" s="242"/>
      <c r="C603" s="119">
        <v>13</v>
      </c>
      <c r="D603" s="104"/>
      <c r="E603" s="104"/>
      <c r="F603" s="104"/>
      <c r="G603" s="104"/>
      <c r="H603" s="104"/>
      <c r="I603" s="104"/>
      <c r="J603" s="104"/>
      <c r="K603" s="104"/>
      <c r="L603" s="104"/>
      <c r="M603" s="104"/>
      <c r="N603" s="104"/>
      <c r="O603" s="104"/>
      <c r="P603" s="105">
        <f t="shared" si="49"/>
        <v>0</v>
      </c>
    </row>
    <row r="604" spans="1:16" ht="15.75" customHeight="1">
      <c r="A604" s="241"/>
      <c r="B604" s="242"/>
      <c r="C604" s="119">
        <v>14</v>
      </c>
      <c r="D604" s="104"/>
      <c r="E604" s="104"/>
      <c r="F604" s="104"/>
      <c r="G604" s="104"/>
      <c r="H604" s="104"/>
      <c r="I604" s="104"/>
      <c r="J604" s="104"/>
      <c r="K604" s="104"/>
      <c r="L604" s="104"/>
      <c r="M604" s="104"/>
      <c r="N604" s="104"/>
      <c r="O604" s="104"/>
      <c r="P604" s="105">
        <f t="shared" si="49"/>
        <v>0</v>
      </c>
    </row>
    <row r="605" spans="1:16" ht="15.75" customHeight="1">
      <c r="A605" s="241"/>
      <c r="B605" s="242"/>
      <c r="C605" s="119">
        <v>15</v>
      </c>
      <c r="D605" s="104"/>
      <c r="E605" s="104"/>
      <c r="F605" s="104"/>
      <c r="G605" s="104"/>
      <c r="H605" s="104"/>
      <c r="I605" s="104"/>
      <c r="J605" s="104"/>
      <c r="K605" s="104"/>
      <c r="L605" s="104"/>
      <c r="M605" s="104"/>
      <c r="N605" s="104"/>
      <c r="O605" s="104"/>
      <c r="P605" s="105">
        <f t="shared" si="49"/>
        <v>0</v>
      </c>
    </row>
    <row r="606" spans="1:16" ht="15.75" customHeight="1">
      <c r="A606" s="241"/>
      <c r="B606" s="242"/>
      <c r="C606" s="119">
        <v>16</v>
      </c>
      <c r="D606" s="104"/>
      <c r="E606" s="104"/>
      <c r="F606" s="104"/>
      <c r="G606" s="104"/>
      <c r="H606" s="104"/>
      <c r="I606" s="104"/>
      <c r="J606" s="104"/>
      <c r="K606" s="104"/>
      <c r="L606" s="104"/>
      <c r="M606" s="104"/>
      <c r="N606" s="104"/>
      <c r="O606" s="104"/>
      <c r="P606" s="105">
        <f t="shared" si="49"/>
        <v>0</v>
      </c>
    </row>
    <row r="607" spans="1:16" ht="15.75" customHeight="1">
      <c r="A607" s="241"/>
      <c r="B607" s="242"/>
      <c r="C607" s="119">
        <v>17</v>
      </c>
      <c r="D607" s="104"/>
      <c r="E607" s="104"/>
      <c r="F607" s="104"/>
      <c r="G607" s="104"/>
      <c r="H607" s="104"/>
      <c r="I607" s="104"/>
      <c r="J607" s="104"/>
      <c r="K607" s="104"/>
      <c r="L607" s="104"/>
      <c r="M607" s="104"/>
      <c r="N607" s="104"/>
      <c r="O607" s="104"/>
      <c r="P607" s="105">
        <f t="shared" si="49"/>
        <v>0</v>
      </c>
    </row>
    <row r="608" spans="1:16" ht="15.75" customHeight="1">
      <c r="A608" s="241"/>
      <c r="B608" s="242"/>
      <c r="C608" s="119">
        <v>25</v>
      </c>
      <c r="D608" s="104"/>
      <c r="E608" s="104"/>
      <c r="F608" s="104"/>
      <c r="G608" s="104"/>
      <c r="H608" s="104"/>
      <c r="I608" s="104"/>
      <c r="J608" s="104"/>
      <c r="K608" s="104"/>
      <c r="L608" s="104"/>
      <c r="M608" s="104"/>
      <c r="N608" s="104"/>
      <c r="O608" s="104"/>
      <c r="P608" s="105">
        <f t="shared" si="49"/>
        <v>0</v>
      </c>
    </row>
    <row r="609" spans="1:16" ht="15.75" customHeight="1">
      <c r="A609" s="241"/>
      <c r="B609" s="242"/>
      <c r="C609" s="119">
        <v>26</v>
      </c>
      <c r="D609" s="104"/>
      <c r="E609" s="104"/>
      <c r="F609" s="104"/>
      <c r="G609" s="104"/>
      <c r="H609" s="104"/>
      <c r="I609" s="104"/>
      <c r="J609" s="104"/>
      <c r="K609" s="104"/>
      <c r="L609" s="104"/>
      <c r="M609" s="104"/>
      <c r="N609" s="104"/>
      <c r="O609" s="104"/>
      <c r="P609" s="105">
        <f t="shared" si="49"/>
        <v>0</v>
      </c>
    </row>
    <row r="610" spans="1:16" ht="15.75" customHeight="1">
      <c r="A610" s="237"/>
      <c r="B610" s="239"/>
      <c r="C610" s="119">
        <v>27</v>
      </c>
      <c r="D610" s="104"/>
      <c r="E610" s="104"/>
      <c r="F610" s="104"/>
      <c r="G610" s="104"/>
      <c r="H610" s="104"/>
      <c r="I610" s="104"/>
      <c r="J610" s="104"/>
      <c r="K610" s="104"/>
      <c r="L610" s="104"/>
      <c r="M610" s="104"/>
      <c r="N610" s="104"/>
      <c r="O610" s="104"/>
      <c r="P610" s="105">
        <f t="shared" si="49"/>
        <v>0</v>
      </c>
    </row>
    <row r="611" spans="1:16" ht="15.75" customHeight="1">
      <c r="A611" s="317">
        <v>275</v>
      </c>
      <c r="B611" s="318" t="s">
        <v>2308</v>
      </c>
      <c r="C611" s="119">
        <v>11</v>
      </c>
      <c r="D611" s="104"/>
      <c r="E611" s="104"/>
      <c r="F611" s="104"/>
      <c r="G611" s="104"/>
      <c r="H611" s="104"/>
      <c r="I611" s="104"/>
      <c r="J611" s="104"/>
      <c r="K611" s="104"/>
      <c r="L611" s="104"/>
      <c r="M611" s="104"/>
      <c r="N611" s="104"/>
      <c r="O611" s="104"/>
      <c r="P611" s="105">
        <f t="shared" si="49"/>
        <v>0</v>
      </c>
    </row>
    <row r="612" spans="1:16" ht="15.75" customHeight="1">
      <c r="A612" s="241"/>
      <c r="B612" s="242"/>
      <c r="C612" s="119">
        <v>12</v>
      </c>
      <c r="D612" s="104"/>
      <c r="E612" s="104"/>
      <c r="F612" s="104"/>
      <c r="G612" s="104"/>
      <c r="H612" s="104"/>
      <c r="I612" s="104"/>
      <c r="J612" s="104"/>
      <c r="K612" s="104"/>
      <c r="L612" s="104"/>
      <c r="M612" s="104"/>
      <c r="N612" s="104"/>
      <c r="O612" s="104"/>
      <c r="P612" s="105">
        <f t="shared" si="49"/>
        <v>0</v>
      </c>
    </row>
    <row r="613" spans="1:16" ht="15.75" customHeight="1">
      <c r="A613" s="241"/>
      <c r="B613" s="242"/>
      <c r="C613" s="119">
        <v>13</v>
      </c>
      <c r="D613" s="104"/>
      <c r="E613" s="104"/>
      <c r="F613" s="104"/>
      <c r="G613" s="104"/>
      <c r="H613" s="104"/>
      <c r="I613" s="104"/>
      <c r="J613" s="104"/>
      <c r="K613" s="104"/>
      <c r="L613" s="104"/>
      <c r="M613" s="104"/>
      <c r="N613" s="104"/>
      <c r="O613" s="104"/>
      <c r="P613" s="105">
        <f t="shared" si="49"/>
        <v>0</v>
      </c>
    </row>
    <row r="614" spans="1:16" ht="15.75" customHeight="1">
      <c r="A614" s="241"/>
      <c r="B614" s="242"/>
      <c r="C614" s="119">
        <v>14</v>
      </c>
      <c r="D614" s="104"/>
      <c r="E614" s="104"/>
      <c r="F614" s="104"/>
      <c r="G614" s="104"/>
      <c r="H614" s="104"/>
      <c r="I614" s="104"/>
      <c r="J614" s="104"/>
      <c r="K614" s="104"/>
      <c r="L614" s="104"/>
      <c r="M614" s="104"/>
      <c r="N614" s="104"/>
      <c r="O614" s="104"/>
      <c r="P614" s="105">
        <f t="shared" si="49"/>
        <v>0</v>
      </c>
    </row>
    <row r="615" spans="1:16" ht="15.75" customHeight="1">
      <c r="A615" s="241"/>
      <c r="B615" s="242"/>
      <c r="C615" s="119">
        <v>15</v>
      </c>
      <c r="D615" s="104"/>
      <c r="E615" s="104"/>
      <c r="F615" s="104"/>
      <c r="G615" s="104"/>
      <c r="H615" s="104"/>
      <c r="I615" s="104"/>
      <c r="J615" s="104"/>
      <c r="K615" s="104"/>
      <c r="L615" s="104"/>
      <c r="M615" s="104"/>
      <c r="N615" s="104"/>
      <c r="O615" s="104"/>
      <c r="P615" s="105">
        <f t="shared" si="49"/>
        <v>0</v>
      </c>
    </row>
    <row r="616" spans="1:16" ht="15.75" customHeight="1">
      <c r="A616" s="241"/>
      <c r="B616" s="242"/>
      <c r="C616" s="119">
        <v>16</v>
      </c>
      <c r="D616" s="104"/>
      <c r="E616" s="104"/>
      <c r="F616" s="104"/>
      <c r="G616" s="104"/>
      <c r="H616" s="104"/>
      <c r="I616" s="104"/>
      <c r="J616" s="104"/>
      <c r="K616" s="104"/>
      <c r="L616" s="104"/>
      <c r="M616" s="104"/>
      <c r="N616" s="104"/>
      <c r="O616" s="104"/>
      <c r="P616" s="105">
        <f t="shared" si="49"/>
        <v>0</v>
      </c>
    </row>
    <row r="617" spans="1:16" ht="15.75" customHeight="1">
      <c r="A617" s="241"/>
      <c r="B617" s="242"/>
      <c r="C617" s="119">
        <v>17</v>
      </c>
      <c r="D617" s="104"/>
      <c r="E617" s="104"/>
      <c r="F617" s="104"/>
      <c r="G617" s="104"/>
      <c r="H617" s="104"/>
      <c r="I617" s="104"/>
      <c r="J617" s="104"/>
      <c r="K617" s="104"/>
      <c r="L617" s="104"/>
      <c r="M617" s="104"/>
      <c r="N617" s="104"/>
      <c r="O617" s="104"/>
      <c r="P617" s="105">
        <f t="shared" si="49"/>
        <v>0</v>
      </c>
    </row>
    <row r="618" spans="1:16" ht="15.75" customHeight="1">
      <c r="A618" s="241"/>
      <c r="B618" s="242"/>
      <c r="C618" s="119">
        <v>25</v>
      </c>
      <c r="D618" s="143"/>
      <c r="E618" s="143"/>
      <c r="F618" s="143"/>
      <c r="G618" s="143"/>
      <c r="H618" s="143"/>
      <c r="I618" s="143"/>
      <c r="J618" s="143"/>
      <c r="K618" s="143"/>
      <c r="L618" s="143"/>
      <c r="M618" s="143"/>
      <c r="N618" s="143"/>
      <c r="O618" s="143"/>
      <c r="P618" s="105">
        <f t="shared" si="49"/>
        <v>0</v>
      </c>
    </row>
    <row r="619" spans="1:16" ht="15.75" customHeight="1">
      <c r="A619" s="241"/>
      <c r="B619" s="242"/>
      <c r="C619" s="119">
        <v>26</v>
      </c>
      <c r="D619" s="143"/>
      <c r="E619" s="143"/>
      <c r="F619" s="143"/>
      <c r="G619" s="143"/>
      <c r="H619" s="143"/>
      <c r="I619" s="143"/>
      <c r="J619" s="143"/>
      <c r="K619" s="143"/>
      <c r="L619" s="143"/>
      <c r="M619" s="143"/>
      <c r="N619" s="143"/>
      <c r="O619" s="143"/>
      <c r="P619" s="105">
        <f t="shared" si="49"/>
        <v>0</v>
      </c>
    </row>
    <row r="620" spans="1:16" ht="15.75" customHeight="1">
      <c r="A620" s="237"/>
      <c r="B620" s="239"/>
      <c r="C620" s="119">
        <v>27</v>
      </c>
      <c r="D620" s="143"/>
      <c r="E620" s="143"/>
      <c r="F620" s="143"/>
      <c r="G620" s="143"/>
      <c r="H620" s="143"/>
      <c r="I620" s="143"/>
      <c r="J620" s="143"/>
      <c r="K620" s="143"/>
      <c r="L620" s="143"/>
      <c r="M620" s="143"/>
      <c r="N620" s="143"/>
      <c r="O620" s="143"/>
      <c r="P620" s="105">
        <f t="shared" si="49"/>
        <v>0</v>
      </c>
    </row>
    <row r="621" spans="1:16" ht="15.75" customHeight="1">
      <c r="A621" s="149">
        <v>2800</v>
      </c>
      <c r="B621" s="316" t="s">
        <v>2309</v>
      </c>
      <c r="C621" s="228"/>
      <c r="D621" s="148">
        <f t="shared" ref="D621:P621" si="50">SUM(D622:D651)</f>
        <v>0</v>
      </c>
      <c r="E621" s="148">
        <f t="shared" si="50"/>
        <v>0</v>
      </c>
      <c r="F621" s="148">
        <f t="shared" si="50"/>
        <v>0</v>
      </c>
      <c r="G621" s="148">
        <f t="shared" si="50"/>
        <v>0</v>
      </c>
      <c r="H621" s="148">
        <f t="shared" si="50"/>
        <v>0</v>
      </c>
      <c r="I621" s="148">
        <f t="shared" si="50"/>
        <v>0</v>
      </c>
      <c r="J621" s="148">
        <f t="shared" si="50"/>
        <v>0</v>
      </c>
      <c r="K621" s="148">
        <f t="shared" si="50"/>
        <v>0</v>
      </c>
      <c r="L621" s="148">
        <f t="shared" si="50"/>
        <v>0</v>
      </c>
      <c r="M621" s="148">
        <f t="shared" si="50"/>
        <v>0</v>
      </c>
      <c r="N621" s="148">
        <f t="shared" si="50"/>
        <v>0</v>
      </c>
      <c r="O621" s="148">
        <f t="shared" si="50"/>
        <v>0</v>
      </c>
      <c r="P621" s="148">
        <f t="shared" si="50"/>
        <v>0</v>
      </c>
    </row>
    <row r="622" spans="1:16" ht="15.75" customHeight="1">
      <c r="A622" s="317">
        <v>281</v>
      </c>
      <c r="B622" s="318" t="s">
        <v>2310</v>
      </c>
      <c r="C622" s="119">
        <v>11</v>
      </c>
      <c r="D622" s="104"/>
      <c r="E622" s="104"/>
      <c r="F622" s="104"/>
      <c r="G622" s="104"/>
      <c r="H622" s="104"/>
      <c r="I622" s="104"/>
      <c r="J622" s="104"/>
      <c r="K622" s="104"/>
      <c r="L622" s="104"/>
      <c r="M622" s="104"/>
      <c r="N622" s="104"/>
      <c r="O622" s="104"/>
      <c r="P622" s="105">
        <f t="shared" ref="P622:P651" si="51">SUM(D622:O622)</f>
        <v>0</v>
      </c>
    </row>
    <row r="623" spans="1:16" ht="15.75" customHeight="1">
      <c r="A623" s="241"/>
      <c r="B623" s="242"/>
      <c r="C623" s="119">
        <v>12</v>
      </c>
      <c r="D623" s="104"/>
      <c r="E623" s="104"/>
      <c r="F623" s="104"/>
      <c r="G623" s="104"/>
      <c r="H623" s="104"/>
      <c r="I623" s="104"/>
      <c r="J623" s="104"/>
      <c r="K623" s="104"/>
      <c r="L623" s="104"/>
      <c r="M623" s="104"/>
      <c r="N623" s="104"/>
      <c r="O623" s="104"/>
      <c r="P623" s="105">
        <f t="shared" si="51"/>
        <v>0</v>
      </c>
    </row>
    <row r="624" spans="1:16" ht="15.75" customHeight="1">
      <c r="A624" s="241"/>
      <c r="B624" s="242"/>
      <c r="C624" s="119">
        <v>13</v>
      </c>
      <c r="D624" s="104"/>
      <c r="E624" s="104"/>
      <c r="F624" s="104"/>
      <c r="G624" s="104"/>
      <c r="H624" s="104"/>
      <c r="I624" s="104"/>
      <c r="J624" s="104"/>
      <c r="K624" s="104"/>
      <c r="L624" s="104"/>
      <c r="M624" s="104"/>
      <c r="N624" s="104"/>
      <c r="O624" s="104"/>
      <c r="P624" s="105">
        <f t="shared" si="51"/>
        <v>0</v>
      </c>
    </row>
    <row r="625" spans="1:16" ht="15.75" customHeight="1">
      <c r="A625" s="241"/>
      <c r="B625" s="242"/>
      <c r="C625" s="119">
        <v>14</v>
      </c>
      <c r="D625" s="104"/>
      <c r="E625" s="104"/>
      <c r="F625" s="104"/>
      <c r="G625" s="104"/>
      <c r="H625" s="104"/>
      <c r="I625" s="104"/>
      <c r="J625" s="104"/>
      <c r="K625" s="104"/>
      <c r="L625" s="104"/>
      <c r="M625" s="104"/>
      <c r="N625" s="104"/>
      <c r="O625" s="104"/>
      <c r="P625" s="105">
        <f t="shared" si="51"/>
        <v>0</v>
      </c>
    </row>
    <row r="626" spans="1:16" ht="15.75" customHeight="1">
      <c r="A626" s="241"/>
      <c r="B626" s="242"/>
      <c r="C626" s="119">
        <v>15</v>
      </c>
      <c r="D626" s="104"/>
      <c r="E626" s="104"/>
      <c r="F626" s="104"/>
      <c r="G626" s="104"/>
      <c r="H626" s="104"/>
      <c r="I626" s="104"/>
      <c r="J626" s="104"/>
      <c r="K626" s="104"/>
      <c r="L626" s="104"/>
      <c r="M626" s="104"/>
      <c r="N626" s="104"/>
      <c r="O626" s="104"/>
      <c r="P626" s="105">
        <f t="shared" si="51"/>
        <v>0</v>
      </c>
    </row>
    <row r="627" spans="1:16" ht="15.75" customHeight="1">
      <c r="A627" s="241"/>
      <c r="B627" s="242"/>
      <c r="C627" s="119">
        <v>16</v>
      </c>
      <c r="D627" s="104"/>
      <c r="E627" s="104"/>
      <c r="F627" s="104"/>
      <c r="G627" s="104"/>
      <c r="H627" s="104"/>
      <c r="I627" s="104"/>
      <c r="J627" s="104"/>
      <c r="K627" s="104"/>
      <c r="L627" s="104"/>
      <c r="M627" s="104"/>
      <c r="N627" s="104"/>
      <c r="O627" s="104"/>
      <c r="P627" s="105">
        <f t="shared" si="51"/>
        <v>0</v>
      </c>
    </row>
    <row r="628" spans="1:16" ht="15.75" customHeight="1">
      <c r="A628" s="241"/>
      <c r="B628" s="242"/>
      <c r="C628" s="119">
        <v>17</v>
      </c>
      <c r="D628" s="104"/>
      <c r="E628" s="104"/>
      <c r="F628" s="104"/>
      <c r="G628" s="104"/>
      <c r="H628" s="104"/>
      <c r="I628" s="104"/>
      <c r="J628" s="104"/>
      <c r="K628" s="104"/>
      <c r="L628" s="104"/>
      <c r="M628" s="104"/>
      <c r="N628" s="104"/>
      <c r="O628" s="104"/>
      <c r="P628" s="105">
        <f t="shared" si="51"/>
        <v>0</v>
      </c>
    </row>
    <row r="629" spans="1:16" ht="15.75" customHeight="1">
      <c r="A629" s="241"/>
      <c r="B629" s="242"/>
      <c r="C629" s="119">
        <v>25</v>
      </c>
      <c r="D629" s="104"/>
      <c r="E629" s="104"/>
      <c r="F629" s="104"/>
      <c r="G629" s="104"/>
      <c r="H629" s="104"/>
      <c r="I629" s="104"/>
      <c r="J629" s="104"/>
      <c r="K629" s="104"/>
      <c r="L629" s="104"/>
      <c r="M629" s="104"/>
      <c r="N629" s="104"/>
      <c r="O629" s="104"/>
      <c r="P629" s="105">
        <f t="shared" si="51"/>
        <v>0</v>
      </c>
    </row>
    <row r="630" spans="1:16" ht="15.75" customHeight="1">
      <c r="A630" s="241"/>
      <c r="B630" s="242"/>
      <c r="C630" s="119">
        <v>26</v>
      </c>
      <c r="D630" s="104"/>
      <c r="E630" s="104"/>
      <c r="F630" s="104"/>
      <c r="G630" s="104"/>
      <c r="H630" s="104"/>
      <c r="I630" s="104"/>
      <c r="J630" s="104"/>
      <c r="K630" s="104"/>
      <c r="L630" s="104"/>
      <c r="M630" s="104"/>
      <c r="N630" s="104"/>
      <c r="O630" s="104"/>
      <c r="P630" s="105">
        <f t="shared" si="51"/>
        <v>0</v>
      </c>
    </row>
    <row r="631" spans="1:16" ht="15.75" customHeight="1">
      <c r="A631" s="237"/>
      <c r="B631" s="239"/>
      <c r="C631" s="119">
        <v>27</v>
      </c>
      <c r="D631" s="104"/>
      <c r="E631" s="104"/>
      <c r="F631" s="104"/>
      <c r="G631" s="104"/>
      <c r="H631" s="104"/>
      <c r="I631" s="104"/>
      <c r="J631" s="104"/>
      <c r="K631" s="104"/>
      <c r="L631" s="104"/>
      <c r="M631" s="104"/>
      <c r="N631" s="104"/>
      <c r="O631" s="104"/>
      <c r="P631" s="105">
        <f t="shared" si="51"/>
        <v>0</v>
      </c>
    </row>
    <row r="632" spans="1:16" ht="15.75" customHeight="1">
      <c r="A632" s="317">
        <v>282</v>
      </c>
      <c r="B632" s="318" t="s">
        <v>2311</v>
      </c>
      <c r="C632" s="119">
        <v>11</v>
      </c>
      <c r="D632" s="104"/>
      <c r="E632" s="104"/>
      <c r="F632" s="104"/>
      <c r="G632" s="104"/>
      <c r="H632" s="104"/>
      <c r="I632" s="104"/>
      <c r="J632" s="104"/>
      <c r="K632" s="104"/>
      <c r="L632" s="104"/>
      <c r="M632" s="104"/>
      <c r="N632" s="104"/>
      <c r="O632" s="104"/>
      <c r="P632" s="105">
        <f t="shared" si="51"/>
        <v>0</v>
      </c>
    </row>
    <row r="633" spans="1:16" ht="15.75" customHeight="1">
      <c r="A633" s="241"/>
      <c r="B633" s="242"/>
      <c r="C633" s="119">
        <v>12</v>
      </c>
      <c r="D633" s="104"/>
      <c r="E633" s="104"/>
      <c r="F633" s="104"/>
      <c r="G633" s="104"/>
      <c r="H633" s="104"/>
      <c r="I633" s="104"/>
      <c r="J633" s="104"/>
      <c r="K633" s="104"/>
      <c r="L633" s="104"/>
      <c r="M633" s="104"/>
      <c r="N633" s="104"/>
      <c r="O633" s="104"/>
      <c r="P633" s="105">
        <f t="shared" si="51"/>
        <v>0</v>
      </c>
    </row>
    <row r="634" spans="1:16" ht="15.75" customHeight="1">
      <c r="A634" s="241"/>
      <c r="B634" s="242"/>
      <c r="C634" s="119">
        <v>13</v>
      </c>
      <c r="D634" s="104"/>
      <c r="E634" s="104"/>
      <c r="F634" s="104"/>
      <c r="G634" s="104"/>
      <c r="H634" s="104"/>
      <c r="I634" s="104"/>
      <c r="J634" s="104"/>
      <c r="K634" s="104"/>
      <c r="L634" s="104"/>
      <c r="M634" s="104"/>
      <c r="N634" s="104"/>
      <c r="O634" s="104"/>
      <c r="P634" s="105">
        <f t="shared" si="51"/>
        <v>0</v>
      </c>
    </row>
    <row r="635" spans="1:16" ht="15.75" customHeight="1">
      <c r="A635" s="241"/>
      <c r="B635" s="242"/>
      <c r="C635" s="119">
        <v>14</v>
      </c>
      <c r="D635" s="104"/>
      <c r="E635" s="104"/>
      <c r="F635" s="104"/>
      <c r="G635" s="104"/>
      <c r="H635" s="104"/>
      <c r="I635" s="104"/>
      <c r="J635" s="104"/>
      <c r="K635" s="104"/>
      <c r="L635" s="104"/>
      <c r="M635" s="104"/>
      <c r="N635" s="104"/>
      <c r="O635" s="104"/>
      <c r="P635" s="105">
        <f t="shared" si="51"/>
        <v>0</v>
      </c>
    </row>
    <row r="636" spans="1:16" ht="15.75" customHeight="1">
      <c r="A636" s="241"/>
      <c r="B636" s="242"/>
      <c r="C636" s="119">
        <v>15</v>
      </c>
      <c r="D636" s="104"/>
      <c r="E636" s="104"/>
      <c r="F636" s="104"/>
      <c r="G636" s="104"/>
      <c r="H636" s="104"/>
      <c r="I636" s="104"/>
      <c r="J636" s="104"/>
      <c r="K636" s="104"/>
      <c r="L636" s="104"/>
      <c r="M636" s="104"/>
      <c r="N636" s="104"/>
      <c r="O636" s="104"/>
      <c r="P636" s="105">
        <f t="shared" si="51"/>
        <v>0</v>
      </c>
    </row>
    <row r="637" spans="1:16" ht="15.75" customHeight="1">
      <c r="A637" s="241"/>
      <c r="B637" s="242"/>
      <c r="C637" s="119">
        <v>16</v>
      </c>
      <c r="D637" s="104"/>
      <c r="E637" s="104"/>
      <c r="F637" s="104"/>
      <c r="G637" s="104"/>
      <c r="H637" s="104"/>
      <c r="I637" s="104"/>
      <c r="J637" s="104"/>
      <c r="K637" s="104"/>
      <c r="L637" s="104"/>
      <c r="M637" s="104"/>
      <c r="N637" s="104"/>
      <c r="O637" s="104"/>
      <c r="P637" s="105">
        <f t="shared" si="51"/>
        <v>0</v>
      </c>
    </row>
    <row r="638" spans="1:16" ht="15.75" customHeight="1">
      <c r="A638" s="241"/>
      <c r="B638" s="242"/>
      <c r="C638" s="119">
        <v>17</v>
      </c>
      <c r="D638" s="104"/>
      <c r="E638" s="104"/>
      <c r="F638" s="104"/>
      <c r="G638" s="104"/>
      <c r="H638" s="104"/>
      <c r="I638" s="104"/>
      <c r="J638" s="104"/>
      <c r="K638" s="104"/>
      <c r="L638" s="104"/>
      <c r="M638" s="104"/>
      <c r="N638" s="104"/>
      <c r="O638" s="104"/>
      <c r="P638" s="105">
        <f t="shared" si="51"/>
        <v>0</v>
      </c>
    </row>
    <row r="639" spans="1:16" ht="15.75" customHeight="1">
      <c r="A639" s="241"/>
      <c r="B639" s="242"/>
      <c r="C639" s="119">
        <v>25</v>
      </c>
      <c r="D639" s="104"/>
      <c r="E639" s="104"/>
      <c r="F639" s="104"/>
      <c r="G639" s="104"/>
      <c r="H639" s="104"/>
      <c r="I639" s="104"/>
      <c r="J639" s="104"/>
      <c r="K639" s="104"/>
      <c r="L639" s="104"/>
      <c r="M639" s="104"/>
      <c r="N639" s="104"/>
      <c r="O639" s="104"/>
      <c r="P639" s="105">
        <f t="shared" si="51"/>
        <v>0</v>
      </c>
    </row>
    <row r="640" spans="1:16" ht="15.75" customHeight="1">
      <c r="A640" s="241"/>
      <c r="B640" s="242"/>
      <c r="C640" s="119">
        <v>26</v>
      </c>
      <c r="D640" s="104"/>
      <c r="E640" s="104"/>
      <c r="F640" s="104"/>
      <c r="G640" s="104"/>
      <c r="H640" s="104"/>
      <c r="I640" s="104"/>
      <c r="J640" s="104"/>
      <c r="K640" s="104"/>
      <c r="L640" s="104"/>
      <c r="M640" s="104"/>
      <c r="N640" s="104"/>
      <c r="O640" s="104"/>
      <c r="P640" s="105">
        <f t="shared" si="51"/>
        <v>0</v>
      </c>
    </row>
    <row r="641" spans="1:16" ht="15.75" customHeight="1">
      <c r="A641" s="237"/>
      <c r="B641" s="239"/>
      <c r="C641" s="119">
        <v>27</v>
      </c>
      <c r="D641" s="104"/>
      <c r="E641" s="104"/>
      <c r="F641" s="104"/>
      <c r="G641" s="104"/>
      <c r="H641" s="104"/>
      <c r="I641" s="104"/>
      <c r="J641" s="104"/>
      <c r="K641" s="104"/>
      <c r="L641" s="104"/>
      <c r="M641" s="104"/>
      <c r="N641" s="104"/>
      <c r="O641" s="104"/>
      <c r="P641" s="105">
        <f t="shared" si="51"/>
        <v>0</v>
      </c>
    </row>
    <row r="642" spans="1:16" ht="15.75" customHeight="1">
      <c r="A642" s="317">
        <v>283</v>
      </c>
      <c r="B642" s="318" t="s">
        <v>2312</v>
      </c>
      <c r="C642" s="119">
        <v>11</v>
      </c>
      <c r="D642" s="104"/>
      <c r="E642" s="104"/>
      <c r="F642" s="104"/>
      <c r="G642" s="104"/>
      <c r="H642" s="104"/>
      <c r="I642" s="104"/>
      <c r="J642" s="104"/>
      <c r="K642" s="104"/>
      <c r="L642" s="104"/>
      <c r="M642" s="104"/>
      <c r="N642" s="104"/>
      <c r="O642" s="104"/>
      <c r="P642" s="105">
        <f t="shared" si="51"/>
        <v>0</v>
      </c>
    </row>
    <row r="643" spans="1:16" ht="15.75" customHeight="1">
      <c r="A643" s="241"/>
      <c r="B643" s="242"/>
      <c r="C643" s="119">
        <v>12</v>
      </c>
      <c r="D643" s="104"/>
      <c r="E643" s="104"/>
      <c r="F643" s="104"/>
      <c r="G643" s="104"/>
      <c r="H643" s="104"/>
      <c r="I643" s="104"/>
      <c r="J643" s="104"/>
      <c r="K643" s="104"/>
      <c r="L643" s="104"/>
      <c r="M643" s="104"/>
      <c r="N643" s="104"/>
      <c r="O643" s="104"/>
      <c r="P643" s="105">
        <f t="shared" si="51"/>
        <v>0</v>
      </c>
    </row>
    <row r="644" spans="1:16" ht="15.75" customHeight="1">
      <c r="A644" s="241"/>
      <c r="B644" s="242"/>
      <c r="C644" s="119">
        <v>13</v>
      </c>
      <c r="D644" s="104"/>
      <c r="E644" s="104"/>
      <c r="F644" s="104"/>
      <c r="G644" s="104"/>
      <c r="H644" s="104"/>
      <c r="I644" s="104"/>
      <c r="J644" s="104"/>
      <c r="K644" s="104"/>
      <c r="L644" s="104"/>
      <c r="M644" s="104"/>
      <c r="N644" s="104"/>
      <c r="O644" s="104"/>
      <c r="P644" s="105">
        <f t="shared" si="51"/>
        <v>0</v>
      </c>
    </row>
    <row r="645" spans="1:16" ht="15.75" customHeight="1">
      <c r="A645" s="241"/>
      <c r="B645" s="242"/>
      <c r="C645" s="119">
        <v>14</v>
      </c>
      <c r="D645" s="104"/>
      <c r="E645" s="104"/>
      <c r="F645" s="104"/>
      <c r="G645" s="104"/>
      <c r="H645" s="104"/>
      <c r="I645" s="104"/>
      <c r="J645" s="104"/>
      <c r="K645" s="104"/>
      <c r="L645" s="104"/>
      <c r="M645" s="104"/>
      <c r="N645" s="104"/>
      <c r="O645" s="104"/>
      <c r="P645" s="105">
        <f t="shared" si="51"/>
        <v>0</v>
      </c>
    </row>
    <row r="646" spans="1:16" ht="15.75" customHeight="1">
      <c r="A646" s="241"/>
      <c r="B646" s="242"/>
      <c r="C646" s="119">
        <v>15</v>
      </c>
      <c r="D646" s="104"/>
      <c r="E646" s="104"/>
      <c r="F646" s="104"/>
      <c r="G646" s="104"/>
      <c r="H646" s="104"/>
      <c r="I646" s="104"/>
      <c r="J646" s="104"/>
      <c r="K646" s="104"/>
      <c r="L646" s="104"/>
      <c r="M646" s="104"/>
      <c r="N646" s="104"/>
      <c r="O646" s="104"/>
      <c r="P646" s="105">
        <f t="shared" si="51"/>
        <v>0</v>
      </c>
    </row>
    <row r="647" spans="1:16" ht="15.75" customHeight="1">
      <c r="A647" s="241"/>
      <c r="B647" s="242"/>
      <c r="C647" s="119">
        <v>16</v>
      </c>
      <c r="D647" s="104"/>
      <c r="E647" s="104"/>
      <c r="F647" s="104"/>
      <c r="G647" s="104"/>
      <c r="H647" s="104"/>
      <c r="I647" s="104"/>
      <c r="J647" s="104"/>
      <c r="K647" s="104"/>
      <c r="L647" s="104"/>
      <c r="M647" s="104"/>
      <c r="N647" s="104"/>
      <c r="O647" s="104"/>
      <c r="P647" s="105">
        <f t="shared" si="51"/>
        <v>0</v>
      </c>
    </row>
    <row r="648" spans="1:16" ht="15.75" customHeight="1">
      <c r="A648" s="241"/>
      <c r="B648" s="242"/>
      <c r="C648" s="119">
        <v>17</v>
      </c>
      <c r="D648" s="104"/>
      <c r="E648" s="104"/>
      <c r="F648" s="104"/>
      <c r="G648" s="104"/>
      <c r="H648" s="104"/>
      <c r="I648" s="104"/>
      <c r="J648" s="104"/>
      <c r="K648" s="104"/>
      <c r="L648" s="104"/>
      <c r="M648" s="104"/>
      <c r="N648" s="104"/>
      <c r="O648" s="104"/>
      <c r="P648" s="105">
        <f t="shared" si="51"/>
        <v>0</v>
      </c>
    </row>
    <row r="649" spans="1:16" ht="15.75" customHeight="1">
      <c r="A649" s="241"/>
      <c r="B649" s="242"/>
      <c r="C649" s="119">
        <v>25</v>
      </c>
      <c r="D649" s="104"/>
      <c r="E649" s="104"/>
      <c r="F649" s="104"/>
      <c r="G649" s="104"/>
      <c r="H649" s="104"/>
      <c r="I649" s="104"/>
      <c r="J649" s="104"/>
      <c r="K649" s="104"/>
      <c r="L649" s="104"/>
      <c r="M649" s="104"/>
      <c r="N649" s="104"/>
      <c r="O649" s="104"/>
      <c r="P649" s="105">
        <f t="shared" si="51"/>
        <v>0</v>
      </c>
    </row>
    <row r="650" spans="1:16" ht="15.75" customHeight="1">
      <c r="A650" s="241"/>
      <c r="B650" s="242"/>
      <c r="C650" s="119">
        <v>26</v>
      </c>
      <c r="D650" s="104"/>
      <c r="E650" s="104"/>
      <c r="F650" s="104"/>
      <c r="G650" s="104"/>
      <c r="H650" s="104"/>
      <c r="I650" s="104"/>
      <c r="J650" s="104"/>
      <c r="K650" s="104"/>
      <c r="L650" s="104"/>
      <c r="M650" s="104"/>
      <c r="N650" s="104"/>
      <c r="O650" s="104"/>
      <c r="P650" s="105">
        <f t="shared" si="51"/>
        <v>0</v>
      </c>
    </row>
    <row r="651" spans="1:16" ht="15.75" customHeight="1">
      <c r="A651" s="237"/>
      <c r="B651" s="239"/>
      <c r="C651" s="119">
        <v>27</v>
      </c>
      <c r="D651" s="104"/>
      <c r="E651" s="104"/>
      <c r="F651" s="104"/>
      <c r="G651" s="104"/>
      <c r="H651" s="104"/>
      <c r="I651" s="104"/>
      <c r="J651" s="104"/>
      <c r="K651" s="104"/>
      <c r="L651" s="104"/>
      <c r="M651" s="104"/>
      <c r="N651" s="104"/>
      <c r="O651" s="104"/>
      <c r="P651" s="105">
        <f t="shared" si="51"/>
        <v>0</v>
      </c>
    </row>
    <row r="652" spans="1:16" ht="15.75" customHeight="1">
      <c r="A652" s="149">
        <v>2900</v>
      </c>
      <c r="B652" s="316" t="s">
        <v>2313</v>
      </c>
      <c r="C652" s="228"/>
      <c r="D652" s="148">
        <f t="shared" ref="D652:P652" si="52">SUM(D653:D742)</f>
        <v>6450</v>
      </c>
      <c r="E652" s="148">
        <f t="shared" si="52"/>
        <v>6450</v>
      </c>
      <c r="F652" s="148">
        <f t="shared" si="52"/>
        <v>6450</v>
      </c>
      <c r="G652" s="148">
        <f t="shared" si="52"/>
        <v>6450</v>
      </c>
      <c r="H652" s="148">
        <f t="shared" si="52"/>
        <v>6450</v>
      </c>
      <c r="I652" s="148">
        <f t="shared" si="52"/>
        <v>6450</v>
      </c>
      <c r="J652" s="148">
        <f t="shared" si="52"/>
        <v>6450</v>
      </c>
      <c r="K652" s="148">
        <f t="shared" si="52"/>
        <v>6450</v>
      </c>
      <c r="L652" s="148">
        <f t="shared" si="52"/>
        <v>6450</v>
      </c>
      <c r="M652" s="148">
        <f t="shared" si="52"/>
        <v>6450</v>
      </c>
      <c r="N652" s="148">
        <f t="shared" si="52"/>
        <v>6450</v>
      </c>
      <c r="O652" s="148">
        <f t="shared" si="52"/>
        <v>6450</v>
      </c>
      <c r="P652" s="148">
        <f t="shared" si="52"/>
        <v>77400</v>
      </c>
    </row>
    <row r="653" spans="1:16" ht="15.75" customHeight="1">
      <c r="A653" s="317">
        <v>291</v>
      </c>
      <c r="B653" s="318" t="s">
        <v>2314</v>
      </c>
      <c r="C653" s="119">
        <v>11</v>
      </c>
      <c r="D653" s="104"/>
      <c r="E653" s="104"/>
      <c r="F653" s="104"/>
      <c r="G653" s="104"/>
      <c r="H653" s="104"/>
      <c r="I653" s="104"/>
      <c r="J653" s="104"/>
      <c r="K653" s="104"/>
      <c r="L653" s="104"/>
      <c r="M653" s="104"/>
      <c r="N653" s="104"/>
      <c r="O653" s="104"/>
      <c r="P653" s="105">
        <f t="shared" ref="P653:P742" si="53">SUM(D653:O653)</f>
        <v>0</v>
      </c>
    </row>
    <row r="654" spans="1:16" ht="15.75" customHeight="1">
      <c r="A654" s="241"/>
      <c r="B654" s="242"/>
      <c r="C654" s="119">
        <v>12</v>
      </c>
      <c r="D654" s="104"/>
      <c r="E654" s="104"/>
      <c r="F654" s="104"/>
      <c r="G654" s="104"/>
      <c r="H654" s="104"/>
      <c r="I654" s="104"/>
      <c r="J654" s="104"/>
      <c r="K654" s="104"/>
      <c r="L654" s="104"/>
      <c r="M654" s="104"/>
      <c r="N654" s="104"/>
      <c r="O654" s="104"/>
      <c r="P654" s="105">
        <f t="shared" si="53"/>
        <v>0</v>
      </c>
    </row>
    <row r="655" spans="1:16" ht="15.75" customHeight="1">
      <c r="A655" s="241"/>
      <c r="B655" s="242"/>
      <c r="C655" s="119">
        <v>13</v>
      </c>
      <c r="D655" s="104"/>
      <c r="E655" s="104"/>
      <c r="F655" s="104"/>
      <c r="G655" s="104"/>
      <c r="H655" s="104"/>
      <c r="I655" s="104"/>
      <c r="J655" s="104"/>
      <c r="K655" s="104"/>
      <c r="L655" s="104"/>
      <c r="M655" s="104"/>
      <c r="N655" s="104"/>
      <c r="O655" s="104"/>
      <c r="P655" s="105">
        <f t="shared" si="53"/>
        <v>0</v>
      </c>
    </row>
    <row r="656" spans="1:16" ht="15.75" customHeight="1">
      <c r="A656" s="241"/>
      <c r="B656" s="242"/>
      <c r="C656" s="119">
        <v>14</v>
      </c>
      <c r="D656" s="104">
        <v>6450</v>
      </c>
      <c r="E656" s="104">
        <v>6450</v>
      </c>
      <c r="F656" s="104">
        <v>6450</v>
      </c>
      <c r="G656" s="104">
        <v>6450</v>
      </c>
      <c r="H656" s="104">
        <v>6450</v>
      </c>
      <c r="I656" s="104">
        <v>6450</v>
      </c>
      <c r="J656" s="104">
        <v>6450</v>
      </c>
      <c r="K656" s="104">
        <v>6450</v>
      </c>
      <c r="L656" s="104">
        <v>6450</v>
      </c>
      <c r="M656" s="104">
        <v>6450</v>
      </c>
      <c r="N656" s="104">
        <v>6450</v>
      </c>
      <c r="O656" s="104">
        <v>6450</v>
      </c>
      <c r="P656" s="105">
        <f t="shared" si="53"/>
        <v>77400</v>
      </c>
    </row>
    <row r="657" spans="1:16" ht="15.75" customHeight="1">
      <c r="A657" s="241"/>
      <c r="B657" s="242"/>
      <c r="C657" s="119">
        <v>15</v>
      </c>
      <c r="D657" s="104"/>
      <c r="E657" s="104"/>
      <c r="F657" s="104"/>
      <c r="G657" s="104"/>
      <c r="H657" s="104"/>
      <c r="I657" s="104"/>
      <c r="J657" s="104"/>
      <c r="K657" s="104"/>
      <c r="L657" s="104"/>
      <c r="M657" s="104"/>
      <c r="N657" s="104"/>
      <c r="O657" s="104"/>
      <c r="P657" s="105">
        <f t="shared" si="53"/>
        <v>0</v>
      </c>
    </row>
    <row r="658" spans="1:16" ht="15.75" customHeight="1">
      <c r="A658" s="241"/>
      <c r="B658" s="242"/>
      <c r="C658" s="119">
        <v>16</v>
      </c>
      <c r="D658" s="104"/>
      <c r="E658" s="104"/>
      <c r="F658" s="104"/>
      <c r="G658" s="104"/>
      <c r="H658" s="104"/>
      <c r="I658" s="104"/>
      <c r="J658" s="104"/>
      <c r="K658" s="104"/>
      <c r="L658" s="104"/>
      <c r="M658" s="104"/>
      <c r="N658" s="104"/>
      <c r="O658" s="104"/>
      <c r="P658" s="105">
        <f t="shared" si="53"/>
        <v>0</v>
      </c>
    </row>
    <row r="659" spans="1:16" ht="15.75" customHeight="1">
      <c r="A659" s="241"/>
      <c r="B659" s="242"/>
      <c r="C659" s="119">
        <v>17</v>
      </c>
      <c r="D659" s="104"/>
      <c r="E659" s="104"/>
      <c r="F659" s="104"/>
      <c r="G659" s="104"/>
      <c r="H659" s="104"/>
      <c r="I659" s="104"/>
      <c r="J659" s="104"/>
      <c r="K659" s="104"/>
      <c r="L659" s="104"/>
      <c r="M659" s="104"/>
      <c r="N659" s="104"/>
      <c r="O659" s="104"/>
      <c r="P659" s="105">
        <f t="shared" si="53"/>
        <v>0</v>
      </c>
    </row>
    <row r="660" spans="1:16" ht="15.75" customHeight="1">
      <c r="A660" s="241"/>
      <c r="B660" s="242"/>
      <c r="C660" s="119">
        <v>25</v>
      </c>
      <c r="D660" s="104"/>
      <c r="E660" s="104"/>
      <c r="F660" s="104"/>
      <c r="G660" s="104"/>
      <c r="H660" s="104"/>
      <c r="I660" s="104"/>
      <c r="J660" s="104"/>
      <c r="K660" s="104"/>
      <c r="L660" s="104"/>
      <c r="M660" s="104"/>
      <c r="N660" s="104"/>
      <c r="O660" s="104"/>
      <c r="P660" s="105">
        <f t="shared" si="53"/>
        <v>0</v>
      </c>
    </row>
    <row r="661" spans="1:16" ht="15.75" customHeight="1">
      <c r="A661" s="241"/>
      <c r="B661" s="242"/>
      <c r="C661" s="119">
        <v>26</v>
      </c>
      <c r="D661" s="104"/>
      <c r="E661" s="104"/>
      <c r="F661" s="104"/>
      <c r="G661" s="104"/>
      <c r="H661" s="104"/>
      <c r="I661" s="104"/>
      <c r="J661" s="104"/>
      <c r="K661" s="104"/>
      <c r="L661" s="104"/>
      <c r="M661" s="104"/>
      <c r="N661" s="104"/>
      <c r="O661" s="104"/>
      <c r="P661" s="105">
        <f t="shared" si="53"/>
        <v>0</v>
      </c>
    </row>
    <row r="662" spans="1:16" ht="15.75" customHeight="1">
      <c r="A662" s="237"/>
      <c r="B662" s="239"/>
      <c r="C662" s="119">
        <v>27</v>
      </c>
      <c r="D662" s="104"/>
      <c r="E662" s="104"/>
      <c r="F662" s="104"/>
      <c r="G662" s="104"/>
      <c r="H662" s="104"/>
      <c r="I662" s="104"/>
      <c r="J662" s="104"/>
      <c r="K662" s="104"/>
      <c r="L662" s="104"/>
      <c r="M662" s="104"/>
      <c r="N662" s="104"/>
      <c r="O662" s="104"/>
      <c r="P662" s="105">
        <f t="shared" si="53"/>
        <v>0</v>
      </c>
    </row>
    <row r="663" spans="1:16" ht="15.75" customHeight="1">
      <c r="A663" s="317">
        <v>292</v>
      </c>
      <c r="B663" s="318" t="s">
        <v>2315</v>
      </c>
      <c r="C663" s="119">
        <v>11</v>
      </c>
      <c r="D663" s="104"/>
      <c r="E663" s="104"/>
      <c r="F663" s="104"/>
      <c r="G663" s="104"/>
      <c r="H663" s="104"/>
      <c r="I663" s="104"/>
      <c r="J663" s="104"/>
      <c r="K663" s="104"/>
      <c r="L663" s="104"/>
      <c r="M663" s="104"/>
      <c r="N663" s="104"/>
      <c r="O663" s="104"/>
      <c r="P663" s="105">
        <f t="shared" si="53"/>
        <v>0</v>
      </c>
    </row>
    <row r="664" spans="1:16" ht="15.75" customHeight="1">
      <c r="A664" s="241"/>
      <c r="B664" s="242"/>
      <c r="C664" s="119">
        <v>12</v>
      </c>
      <c r="D664" s="104"/>
      <c r="E664" s="104"/>
      <c r="F664" s="104"/>
      <c r="G664" s="104"/>
      <c r="H664" s="104"/>
      <c r="I664" s="104"/>
      <c r="J664" s="104"/>
      <c r="K664" s="104"/>
      <c r="L664" s="104"/>
      <c r="M664" s="104"/>
      <c r="N664" s="104"/>
      <c r="O664" s="104"/>
      <c r="P664" s="105">
        <f t="shared" si="53"/>
        <v>0</v>
      </c>
    </row>
    <row r="665" spans="1:16" ht="15.75" customHeight="1">
      <c r="A665" s="241"/>
      <c r="B665" s="242"/>
      <c r="C665" s="119">
        <v>13</v>
      </c>
      <c r="D665" s="104"/>
      <c r="E665" s="104"/>
      <c r="F665" s="104"/>
      <c r="G665" s="104"/>
      <c r="H665" s="104"/>
      <c r="I665" s="104"/>
      <c r="J665" s="104"/>
      <c r="K665" s="104"/>
      <c r="L665" s="104"/>
      <c r="M665" s="104"/>
      <c r="N665" s="104"/>
      <c r="O665" s="104"/>
      <c r="P665" s="105">
        <f t="shared" si="53"/>
        <v>0</v>
      </c>
    </row>
    <row r="666" spans="1:16" ht="15.75" customHeight="1">
      <c r="A666" s="241"/>
      <c r="B666" s="242"/>
      <c r="C666" s="119">
        <v>14</v>
      </c>
      <c r="D666" s="104"/>
      <c r="E666" s="104"/>
      <c r="F666" s="104"/>
      <c r="G666" s="104"/>
      <c r="H666" s="104"/>
      <c r="I666" s="104"/>
      <c r="J666" s="104"/>
      <c r="K666" s="104"/>
      <c r="L666" s="104"/>
      <c r="M666" s="104"/>
      <c r="N666" s="104"/>
      <c r="O666" s="104"/>
      <c r="P666" s="105">
        <f t="shared" si="53"/>
        <v>0</v>
      </c>
    </row>
    <row r="667" spans="1:16" ht="15.75" customHeight="1">
      <c r="A667" s="241"/>
      <c r="B667" s="242"/>
      <c r="C667" s="119">
        <v>15</v>
      </c>
      <c r="D667" s="104"/>
      <c r="E667" s="104"/>
      <c r="F667" s="104"/>
      <c r="G667" s="104"/>
      <c r="H667" s="104"/>
      <c r="I667" s="104"/>
      <c r="J667" s="104"/>
      <c r="K667" s="104"/>
      <c r="L667" s="104"/>
      <c r="M667" s="104"/>
      <c r="N667" s="104"/>
      <c r="O667" s="104"/>
      <c r="P667" s="105">
        <f t="shared" si="53"/>
        <v>0</v>
      </c>
    </row>
    <row r="668" spans="1:16" ht="15.75" customHeight="1">
      <c r="A668" s="241"/>
      <c r="B668" s="242"/>
      <c r="C668" s="119">
        <v>16</v>
      </c>
      <c r="D668" s="104"/>
      <c r="E668" s="104"/>
      <c r="F668" s="104"/>
      <c r="G668" s="104"/>
      <c r="H668" s="104"/>
      <c r="I668" s="104"/>
      <c r="J668" s="104"/>
      <c r="K668" s="104"/>
      <c r="L668" s="104"/>
      <c r="M668" s="104"/>
      <c r="N668" s="104"/>
      <c r="O668" s="104"/>
      <c r="P668" s="105">
        <f t="shared" si="53"/>
        <v>0</v>
      </c>
    </row>
    <row r="669" spans="1:16" ht="15.75" customHeight="1">
      <c r="A669" s="241"/>
      <c r="B669" s="242"/>
      <c r="C669" s="119">
        <v>17</v>
      </c>
      <c r="D669" s="104"/>
      <c r="E669" s="104"/>
      <c r="F669" s="104"/>
      <c r="G669" s="104"/>
      <c r="H669" s="104"/>
      <c r="I669" s="104"/>
      <c r="J669" s="104"/>
      <c r="K669" s="104"/>
      <c r="L669" s="104"/>
      <c r="M669" s="104"/>
      <c r="N669" s="104"/>
      <c r="O669" s="104"/>
      <c r="P669" s="105">
        <f t="shared" si="53"/>
        <v>0</v>
      </c>
    </row>
    <row r="670" spans="1:16" ht="15.75" customHeight="1">
      <c r="A670" s="150"/>
      <c r="B670" s="151"/>
      <c r="C670" s="119">
        <v>25</v>
      </c>
      <c r="D670" s="104"/>
      <c r="E670" s="104"/>
      <c r="F670" s="104"/>
      <c r="G670" s="104"/>
      <c r="H670" s="104"/>
      <c r="I670" s="104"/>
      <c r="J670" s="104"/>
      <c r="K670" s="104"/>
      <c r="L670" s="104"/>
      <c r="M670" s="104"/>
      <c r="N670" s="104"/>
      <c r="O670" s="104"/>
      <c r="P670" s="105">
        <f t="shared" si="53"/>
        <v>0</v>
      </c>
    </row>
    <row r="671" spans="1:16" ht="15.75" customHeight="1">
      <c r="A671" s="150"/>
      <c r="B671" s="151"/>
      <c r="C671" s="119">
        <v>26</v>
      </c>
      <c r="D671" s="104"/>
      <c r="E671" s="104"/>
      <c r="F671" s="104"/>
      <c r="G671" s="104"/>
      <c r="H671" s="104"/>
      <c r="I671" s="104"/>
      <c r="J671" s="104"/>
      <c r="K671" s="104"/>
      <c r="L671" s="104"/>
      <c r="M671" s="104"/>
      <c r="N671" s="104"/>
      <c r="O671" s="104"/>
      <c r="P671" s="105">
        <f t="shared" si="53"/>
        <v>0</v>
      </c>
    </row>
    <row r="672" spans="1:16" ht="15.75" customHeight="1">
      <c r="A672" s="150"/>
      <c r="B672" s="151"/>
      <c r="C672" s="119">
        <v>27</v>
      </c>
      <c r="D672" s="104"/>
      <c r="E672" s="104"/>
      <c r="F672" s="104"/>
      <c r="G672" s="104"/>
      <c r="H672" s="104"/>
      <c r="I672" s="104"/>
      <c r="J672" s="104"/>
      <c r="K672" s="104"/>
      <c r="L672" s="104"/>
      <c r="M672" s="104"/>
      <c r="N672" s="104"/>
      <c r="O672" s="104"/>
      <c r="P672" s="105">
        <f t="shared" si="53"/>
        <v>0</v>
      </c>
    </row>
    <row r="673" spans="1:16" ht="15.75" customHeight="1">
      <c r="A673" s="317">
        <v>293</v>
      </c>
      <c r="B673" s="318" t="s">
        <v>2316</v>
      </c>
      <c r="C673" s="119">
        <v>11</v>
      </c>
      <c r="D673" s="104"/>
      <c r="E673" s="104"/>
      <c r="F673" s="104"/>
      <c r="G673" s="104"/>
      <c r="H673" s="104"/>
      <c r="I673" s="104"/>
      <c r="J673" s="104"/>
      <c r="K673" s="104"/>
      <c r="L673" s="104"/>
      <c r="M673" s="104"/>
      <c r="N673" s="104"/>
      <c r="O673" s="104"/>
      <c r="P673" s="105">
        <f t="shared" si="53"/>
        <v>0</v>
      </c>
    </row>
    <row r="674" spans="1:16" ht="15.75" customHeight="1">
      <c r="A674" s="241"/>
      <c r="B674" s="242"/>
      <c r="C674" s="119">
        <v>12</v>
      </c>
      <c r="D674" s="104"/>
      <c r="E674" s="104"/>
      <c r="F674" s="104"/>
      <c r="G674" s="104"/>
      <c r="H674" s="104"/>
      <c r="I674" s="104"/>
      <c r="J674" s="104"/>
      <c r="K674" s="104"/>
      <c r="L674" s="104"/>
      <c r="M674" s="104"/>
      <c r="N674" s="104"/>
      <c r="O674" s="104"/>
      <c r="P674" s="105">
        <f t="shared" si="53"/>
        <v>0</v>
      </c>
    </row>
    <row r="675" spans="1:16" ht="15.75" customHeight="1">
      <c r="A675" s="241"/>
      <c r="B675" s="242"/>
      <c r="C675" s="119">
        <v>13</v>
      </c>
      <c r="D675" s="104"/>
      <c r="E675" s="104"/>
      <c r="F675" s="104"/>
      <c r="G675" s="104"/>
      <c r="H675" s="104"/>
      <c r="I675" s="104"/>
      <c r="J675" s="104"/>
      <c r="K675" s="104"/>
      <c r="L675" s="104"/>
      <c r="M675" s="104"/>
      <c r="N675" s="104"/>
      <c r="O675" s="104"/>
      <c r="P675" s="105">
        <f t="shared" si="53"/>
        <v>0</v>
      </c>
    </row>
    <row r="676" spans="1:16" ht="15.75" customHeight="1">
      <c r="A676" s="241"/>
      <c r="B676" s="242"/>
      <c r="C676" s="119">
        <v>14</v>
      </c>
      <c r="D676" s="104"/>
      <c r="E676" s="104"/>
      <c r="F676" s="104"/>
      <c r="G676" s="104"/>
      <c r="H676" s="104"/>
      <c r="I676" s="104"/>
      <c r="J676" s="104"/>
      <c r="K676" s="104"/>
      <c r="L676" s="104"/>
      <c r="M676" s="104"/>
      <c r="N676" s="104"/>
      <c r="O676" s="104"/>
      <c r="P676" s="105">
        <f t="shared" si="53"/>
        <v>0</v>
      </c>
    </row>
    <row r="677" spans="1:16" ht="15.75" customHeight="1">
      <c r="A677" s="241"/>
      <c r="B677" s="242"/>
      <c r="C677" s="119">
        <v>15</v>
      </c>
      <c r="D677" s="104"/>
      <c r="E677" s="104"/>
      <c r="F677" s="104"/>
      <c r="G677" s="104"/>
      <c r="H677" s="104"/>
      <c r="I677" s="104"/>
      <c r="J677" s="104"/>
      <c r="K677" s="104"/>
      <c r="L677" s="104"/>
      <c r="M677" s="104"/>
      <c r="N677" s="104"/>
      <c r="O677" s="104"/>
      <c r="P677" s="105">
        <f t="shared" si="53"/>
        <v>0</v>
      </c>
    </row>
    <row r="678" spans="1:16" ht="15.75" customHeight="1">
      <c r="A678" s="241"/>
      <c r="B678" s="242"/>
      <c r="C678" s="119">
        <v>16</v>
      </c>
      <c r="D678" s="104"/>
      <c r="E678" s="104"/>
      <c r="F678" s="104"/>
      <c r="G678" s="104"/>
      <c r="H678" s="104"/>
      <c r="I678" s="104"/>
      <c r="J678" s="104"/>
      <c r="K678" s="104"/>
      <c r="L678" s="104"/>
      <c r="M678" s="104"/>
      <c r="N678" s="104"/>
      <c r="O678" s="104"/>
      <c r="P678" s="105">
        <f t="shared" si="53"/>
        <v>0</v>
      </c>
    </row>
    <row r="679" spans="1:16" ht="15.75" customHeight="1">
      <c r="A679" s="241"/>
      <c r="B679" s="242"/>
      <c r="C679" s="119">
        <v>17</v>
      </c>
      <c r="D679" s="104"/>
      <c r="E679" s="104"/>
      <c r="F679" s="104"/>
      <c r="G679" s="104"/>
      <c r="H679" s="104"/>
      <c r="I679" s="104"/>
      <c r="J679" s="104"/>
      <c r="K679" s="104"/>
      <c r="L679" s="104"/>
      <c r="M679" s="104"/>
      <c r="N679" s="104"/>
      <c r="O679" s="104"/>
      <c r="P679" s="105">
        <f t="shared" si="53"/>
        <v>0</v>
      </c>
    </row>
    <row r="680" spans="1:16" ht="15.75" customHeight="1">
      <c r="A680" s="241"/>
      <c r="B680" s="242"/>
      <c r="C680" s="119">
        <v>25</v>
      </c>
      <c r="D680" s="104"/>
      <c r="E680" s="104"/>
      <c r="F680" s="104"/>
      <c r="G680" s="104"/>
      <c r="H680" s="104"/>
      <c r="I680" s="104"/>
      <c r="J680" s="104"/>
      <c r="K680" s="104"/>
      <c r="L680" s="104"/>
      <c r="M680" s="104"/>
      <c r="N680" s="104"/>
      <c r="O680" s="104"/>
      <c r="P680" s="105">
        <f t="shared" si="53"/>
        <v>0</v>
      </c>
    </row>
    <row r="681" spans="1:16" ht="15.75" customHeight="1">
      <c r="A681" s="241"/>
      <c r="B681" s="242"/>
      <c r="C681" s="119">
        <v>26</v>
      </c>
      <c r="D681" s="104"/>
      <c r="E681" s="104"/>
      <c r="F681" s="104"/>
      <c r="G681" s="104"/>
      <c r="H681" s="104"/>
      <c r="I681" s="104"/>
      <c r="J681" s="104"/>
      <c r="K681" s="104"/>
      <c r="L681" s="104"/>
      <c r="M681" s="104"/>
      <c r="N681" s="104"/>
      <c r="O681" s="104"/>
      <c r="P681" s="105">
        <f t="shared" si="53"/>
        <v>0</v>
      </c>
    </row>
    <row r="682" spans="1:16" ht="15.75" customHeight="1">
      <c r="A682" s="237"/>
      <c r="B682" s="239"/>
      <c r="C682" s="119">
        <v>27</v>
      </c>
      <c r="D682" s="104"/>
      <c r="E682" s="104"/>
      <c r="F682" s="104"/>
      <c r="G682" s="104"/>
      <c r="H682" s="104"/>
      <c r="I682" s="104"/>
      <c r="J682" s="104"/>
      <c r="K682" s="104"/>
      <c r="L682" s="104"/>
      <c r="M682" s="104"/>
      <c r="N682" s="104"/>
      <c r="O682" s="104"/>
      <c r="P682" s="105">
        <f t="shared" si="53"/>
        <v>0</v>
      </c>
    </row>
    <row r="683" spans="1:16" ht="15.75" customHeight="1">
      <c r="A683" s="317">
        <v>294</v>
      </c>
      <c r="B683" s="318" t="s">
        <v>2317</v>
      </c>
      <c r="C683" s="119">
        <v>11</v>
      </c>
      <c r="D683" s="104"/>
      <c r="E683" s="104"/>
      <c r="F683" s="104"/>
      <c r="G683" s="104"/>
      <c r="H683" s="104"/>
      <c r="I683" s="104"/>
      <c r="J683" s="104"/>
      <c r="K683" s="104"/>
      <c r="L683" s="104"/>
      <c r="M683" s="104"/>
      <c r="N683" s="104"/>
      <c r="O683" s="104"/>
      <c r="P683" s="105">
        <f t="shared" si="53"/>
        <v>0</v>
      </c>
    </row>
    <row r="684" spans="1:16" ht="15.75" customHeight="1">
      <c r="A684" s="241"/>
      <c r="B684" s="242"/>
      <c r="C684" s="119">
        <v>12</v>
      </c>
      <c r="D684" s="104"/>
      <c r="E684" s="104"/>
      <c r="F684" s="104"/>
      <c r="G684" s="104"/>
      <c r="H684" s="104"/>
      <c r="I684" s="104"/>
      <c r="J684" s="104"/>
      <c r="K684" s="104"/>
      <c r="L684" s="104"/>
      <c r="M684" s="104"/>
      <c r="N684" s="104"/>
      <c r="O684" s="104"/>
      <c r="P684" s="105">
        <f t="shared" si="53"/>
        <v>0</v>
      </c>
    </row>
    <row r="685" spans="1:16" ht="15.75" customHeight="1">
      <c r="A685" s="241"/>
      <c r="B685" s="242"/>
      <c r="C685" s="119">
        <v>13</v>
      </c>
      <c r="D685" s="104"/>
      <c r="E685" s="104"/>
      <c r="F685" s="104"/>
      <c r="G685" s="104"/>
      <c r="H685" s="104"/>
      <c r="I685" s="104"/>
      <c r="J685" s="104"/>
      <c r="K685" s="104"/>
      <c r="L685" s="104"/>
      <c r="M685" s="104"/>
      <c r="N685" s="104"/>
      <c r="O685" s="104"/>
      <c r="P685" s="105">
        <f t="shared" si="53"/>
        <v>0</v>
      </c>
    </row>
    <row r="686" spans="1:16" ht="15.75" customHeight="1">
      <c r="A686" s="241"/>
      <c r="B686" s="242"/>
      <c r="C686" s="119">
        <v>14</v>
      </c>
      <c r="D686" s="104"/>
      <c r="E686" s="104"/>
      <c r="F686" s="104"/>
      <c r="G686" s="104"/>
      <c r="H686" s="104"/>
      <c r="I686" s="104"/>
      <c r="J686" s="104"/>
      <c r="K686" s="104"/>
      <c r="L686" s="104"/>
      <c r="M686" s="104"/>
      <c r="N686" s="104"/>
      <c r="O686" s="104"/>
      <c r="P686" s="105">
        <f t="shared" si="53"/>
        <v>0</v>
      </c>
    </row>
    <row r="687" spans="1:16" ht="15.75" customHeight="1">
      <c r="A687" s="241"/>
      <c r="B687" s="242"/>
      <c r="C687" s="119">
        <v>15</v>
      </c>
      <c r="D687" s="104"/>
      <c r="E687" s="104"/>
      <c r="F687" s="104"/>
      <c r="G687" s="104"/>
      <c r="H687" s="104"/>
      <c r="I687" s="104"/>
      <c r="J687" s="104"/>
      <c r="K687" s="104"/>
      <c r="L687" s="104"/>
      <c r="M687" s="104"/>
      <c r="N687" s="104"/>
      <c r="O687" s="104"/>
      <c r="P687" s="105">
        <f t="shared" si="53"/>
        <v>0</v>
      </c>
    </row>
    <row r="688" spans="1:16" ht="15.75" customHeight="1">
      <c r="A688" s="241"/>
      <c r="B688" s="242"/>
      <c r="C688" s="119">
        <v>16</v>
      </c>
      <c r="D688" s="104"/>
      <c r="E688" s="104"/>
      <c r="F688" s="104"/>
      <c r="G688" s="104"/>
      <c r="H688" s="104"/>
      <c r="I688" s="104"/>
      <c r="J688" s="104"/>
      <c r="K688" s="104"/>
      <c r="L688" s="104"/>
      <c r="M688" s="104"/>
      <c r="N688" s="104"/>
      <c r="O688" s="104"/>
      <c r="P688" s="105">
        <f t="shared" si="53"/>
        <v>0</v>
      </c>
    </row>
    <row r="689" spans="1:16" ht="15.75" customHeight="1">
      <c r="A689" s="241"/>
      <c r="B689" s="242"/>
      <c r="C689" s="119">
        <v>17</v>
      </c>
      <c r="D689" s="104"/>
      <c r="E689" s="104"/>
      <c r="F689" s="104"/>
      <c r="G689" s="104"/>
      <c r="H689" s="104"/>
      <c r="I689" s="104"/>
      <c r="J689" s="104"/>
      <c r="K689" s="104"/>
      <c r="L689" s="104"/>
      <c r="M689" s="104"/>
      <c r="N689" s="104"/>
      <c r="O689" s="104"/>
      <c r="P689" s="105">
        <f t="shared" si="53"/>
        <v>0</v>
      </c>
    </row>
    <row r="690" spans="1:16" ht="15.75" customHeight="1">
      <c r="A690" s="241"/>
      <c r="B690" s="242"/>
      <c r="C690" s="119">
        <v>25</v>
      </c>
      <c r="D690" s="104"/>
      <c r="E690" s="104"/>
      <c r="F690" s="104"/>
      <c r="G690" s="104"/>
      <c r="H690" s="104"/>
      <c r="I690" s="104"/>
      <c r="J690" s="104"/>
      <c r="K690" s="104"/>
      <c r="L690" s="104"/>
      <c r="M690" s="104"/>
      <c r="N690" s="104"/>
      <c r="O690" s="104"/>
      <c r="P690" s="105">
        <f t="shared" si="53"/>
        <v>0</v>
      </c>
    </row>
    <row r="691" spans="1:16" ht="15.75" customHeight="1">
      <c r="A691" s="241"/>
      <c r="B691" s="242"/>
      <c r="C691" s="119">
        <v>26</v>
      </c>
      <c r="D691" s="104"/>
      <c r="E691" s="104"/>
      <c r="F691" s="104"/>
      <c r="G691" s="104"/>
      <c r="H691" s="104"/>
      <c r="I691" s="104"/>
      <c r="J691" s="104"/>
      <c r="K691" s="104"/>
      <c r="L691" s="104"/>
      <c r="M691" s="104"/>
      <c r="N691" s="104"/>
      <c r="O691" s="104"/>
      <c r="P691" s="105">
        <f t="shared" si="53"/>
        <v>0</v>
      </c>
    </row>
    <row r="692" spans="1:16" ht="15.75" customHeight="1">
      <c r="A692" s="237"/>
      <c r="B692" s="239"/>
      <c r="C692" s="119">
        <v>27</v>
      </c>
      <c r="D692" s="104"/>
      <c r="E692" s="104"/>
      <c r="F692" s="104"/>
      <c r="G692" s="104"/>
      <c r="H692" s="104"/>
      <c r="I692" s="104"/>
      <c r="J692" s="104"/>
      <c r="K692" s="104"/>
      <c r="L692" s="104"/>
      <c r="M692" s="104"/>
      <c r="N692" s="104"/>
      <c r="O692" s="104"/>
      <c r="P692" s="105">
        <f t="shared" si="53"/>
        <v>0</v>
      </c>
    </row>
    <row r="693" spans="1:16" ht="15.75" customHeight="1">
      <c r="A693" s="317">
        <v>295</v>
      </c>
      <c r="B693" s="318" t="s">
        <v>2318</v>
      </c>
      <c r="C693" s="119">
        <v>11</v>
      </c>
      <c r="D693" s="104"/>
      <c r="E693" s="104"/>
      <c r="F693" s="104"/>
      <c r="G693" s="104"/>
      <c r="H693" s="104"/>
      <c r="I693" s="104"/>
      <c r="J693" s="104"/>
      <c r="K693" s="104"/>
      <c r="L693" s="104"/>
      <c r="M693" s="104"/>
      <c r="N693" s="104"/>
      <c r="O693" s="104"/>
      <c r="P693" s="105">
        <f t="shared" si="53"/>
        <v>0</v>
      </c>
    </row>
    <row r="694" spans="1:16" ht="15.75" customHeight="1">
      <c r="A694" s="241"/>
      <c r="B694" s="242"/>
      <c r="C694" s="119">
        <v>12</v>
      </c>
      <c r="D694" s="104"/>
      <c r="E694" s="104"/>
      <c r="F694" s="104"/>
      <c r="G694" s="104"/>
      <c r="H694" s="104"/>
      <c r="I694" s="104"/>
      <c r="J694" s="104"/>
      <c r="K694" s="104"/>
      <c r="L694" s="104"/>
      <c r="M694" s="104"/>
      <c r="N694" s="104"/>
      <c r="O694" s="104"/>
      <c r="P694" s="105">
        <f t="shared" si="53"/>
        <v>0</v>
      </c>
    </row>
    <row r="695" spans="1:16" ht="15.75" customHeight="1">
      <c r="A695" s="241"/>
      <c r="B695" s="242"/>
      <c r="C695" s="119">
        <v>13</v>
      </c>
      <c r="D695" s="104"/>
      <c r="E695" s="104"/>
      <c r="F695" s="104"/>
      <c r="G695" s="104"/>
      <c r="H695" s="104"/>
      <c r="I695" s="104"/>
      <c r="J695" s="104"/>
      <c r="K695" s="104"/>
      <c r="L695" s="104"/>
      <c r="M695" s="104"/>
      <c r="N695" s="104"/>
      <c r="O695" s="104"/>
      <c r="P695" s="105">
        <f t="shared" si="53"/>
        <v>0</v>
      </c>
    </row>
    <row r="696" spans="1:16" ht="15.75" customHeight="1">
      <c r="A696" s="241"/>
      <c r="B696" s="242"/>
      <c r="C696" s="119">
        <v>14</v>
      </c>
      <c r="D696" s="104"/>
      <c r="E696" s="104"/>
      <c r="F696" s="104"/>
      <c r="G696" s="104"/>
      <c r="H696" s="104"/>
      <c r="I696" s="104"/>
      <c r="J696" s="104"/>
      <c r="K696" s="104"/>
      <c r="L696" s="104"/>
      <c r="M696" s="104"/>
      <c r="N696" s="104"/>
      <c r="O696" s="104"/>
      <c r="P696" s="105">
        <f t="shared" si="53"/>
        <v>0</v>
      </c>
    </row>
    <row r="697" spans="1:16" ht="15.75" customHeight="1">
      <c r="A697" s="241"/>
      <c r="B697" s="242"/>
      <c r="C697" s="119">
        <v>15</v>
      </c>
      <c r="D697" s="104"/>
      <c r="E697" s="104"/>
      <c r="F697" s="104"/>
      <c r="G697" s="104"/>
      <c r="H697" s="104"/>
      <c r="I697" s="104"/>
      <c r="J697" s="104"/>
      <c r="K697" s="104"/>
      <c r="L697" s="104"/>
      <c r="M697" s="104"/>
      <c r="N697" s="104"/>
      <c r="O697" s="104"/>
      <c r="P697" s="105">
        <f t="shared" si="53"/>
        <v>0</v>
      </c>
    </row>
    <row r="698" spans="1:16" ht="15.75" customHeight="1">
      <c r="A698" s="241"/>
      <c r="B698" s="242"/>
      <c r="C698" s="119">
        <v>16</v>
      </c>
      <c r="D698" s="104"/>
      <c r="E698" s="104"/>
      <c r="F698" s="104"/>
      <c r="G698" s="104"/>
      <c r="H698" s="104"/>
      <c r="I698" s="104"/>
      <c r="J698" s="104"/>
      <c r="K698" s="104"/>
      <c r="L698" s="104"/>
      <c r="M698" s="104"/>
      <c r="N698" s="104"/>
      <c r="O698" s="104"/>
      <c r="P698" s="105">
        <f t="shared" si="53"/>
        <v>0</v>
      </c>
    </row>
    <row r="699" spans="1:16" ht="15.75" customHeight="1">
      <c r="A699" s="241"/>
      <c r="B699" s="242"/>
      <c r="C699" s="119">
        <v>17</v>
      </c>
      <c r="D699" s="104"/>
      <c r="E699" s="104"/>
      <c r="F699" s="104"/>
      <c r="G699" s="104"/>
      <c r="H699" s="104"/>
      <c r="I699" s="104"/>
      <c r="J699" s="104"/>
      <c r="K699" s="104"/>
      <c r="L699" s="104"/>
      <c r="M699" s="104"/>
      <c r="N699" s="104"/>
      <c r="O699" s="104"/>
      <c r="P699" s="105">
        <f t="shared" si="53"/>
        <v>0</v>
      </c>
    </row>
    <row r="700" spans="1:16" ht="15.75" customHeight="1">
      <c r="A700" s="241"/>
      <c r="B700" s="242"/>
      <c r="C700" s="119">
        <v>25</v>
      </c>
      <c r="D700" s="104"/>
      <c r="E700" s="104"/>
      <c r="F700" s="104"/>
      <c r="G700" s="104"/>
      <c r="H700" s="104"/>
      <c r="I700" s="104"/>
      <c r="J700" s="104"/>
      <c r="K700" s="104"/>
      <c r="L700" s="104"/>
      <c r="M700" s="104"/>
      <c r="N700" s="104"/>
      <c r="O700" s="104"/>
      <c r="P700" s="105">
        <f t="shared" si="53"/>
        <v>0</v>
      </c>
    </row>
    <row r="701" spans="1:16" ht="15.75" customHeight="1">
      <c r="A701" s="241"/>
      <c r="B701" s="242"/>
      <c r="C701" s="119">
        <v>26</v>
      </c>
      <c r="D701" s="104"/>
      <c r="E701" s="104"/>
      <c r="F701" s="104"/>
      <c r="G701" s="104"/>
      <c r="H701" s="104"/>
      <c r="I701" s="104"/>
      <c r="J701" s="104"/>
      <c r="K701" s="104"/>
      <c r="L701" s="104"/>
      <c r="M701" s="104"/>
      <c r="N701" s="104"/>
      <c r="O701" s="104"/>
      <c r="P701" s="105">
        <f t="shared" si="53"/>
        <v>0</v>
      </c>
    </row>
    <row r="702" spans="1:16" ht="15.75" customHeight="1">
      <c r="A702" s="237"/>
      <c r="B702" s="239"/>
      <c r="C702" s="119">
        <v>27</v>
      </c>
      <c r="D702" s="104"/>
      <c r="E702" s="104"/>
      <c r="F702" s="104"/>
      <c r="G702" s="104"/>
      <c r="H702" s="104"/>
      <c r="I702" s="104"/>
      <c r="J702" s="104"/>
      <c r="K702" s="104"/>
      <c r="L702" s="104"/>
      <c r="M702" s="104"/>
      <c r="N702" s="104"/>
      <c r="O702" s="104"/>
      <c r="P702" s="105">
        <f t="shared" si="53"/>
        <v>0</v>
      </c>
    </row>
    <row r="703" spans="1:16" ht="15.75" customHeight="1">
      <c r="A703" s="317">
        <v>296</v>
      </c>
      <c r="B703" s="318" t="s">
        <v>2319</v>
      </c>
      <c r="C703" s="119">
        <v>11</v>
      </c>
      <c r="D703" s="104"/>
      <c r="E703" s="104"/>
      <c r="F703" s="104"/>
      <c r="G703" s="104"/>
      <c r="H703" s="104"/>
      <c r="I703" s="104"/>
      <c r="J703" s="104"/>
      <c r="K703" s="104"/>
      <c r="L703" s="104"/>
      <c r="M703" s="104"/>
      <c r="N703" s="104"/>
      <c r="O703" s="104"/>
      <c r="P703" s="105">
        <f t="shared" si="53"/>
        <v>0</v>
      </c>
    </row>
    <row r="704" spans="1:16" ht="15.75" customHeight="1">
      <c r="A704" s="241"/>
      <c r="B704" s="242"/>
      <c r="C704" s="119">
        <v>12</v>
      </c>
      <c r="D704" s="104"/>
      <c r="E704" s="104"/>
      <c r="F704" s="104"/>
      <c r="G704" s="104"/>
      <c r="H704" s="104"/>
      <c r="I704" s="104"/>
      <c r="J704" s="104"/>
      <c r="K704" s="104"/>
      <c r="L704" s="104"/>
      <c r="M704" s="104"/>
      <c r="N704" s="104"/>
      <c r="O704" s="104"/>
      <c r="P704" s="105">
        <f t="shared" si="53"/>
        <v>0</v>
      </c>
    </row>
    <row r="705" spans="1:16" ht="15.75" customHeight="1">
      <c r="A705" s="241"/>
      <c r="B705" s="242"/>
      <c r="C705" s="119">
        <v>13</v>
      </c>
      <c r="D705" s="104"/>
      <c r="E705" s="104"/>
      <c r="F705" s="104"/>
      <c r="G705" s="104"/>
      <c r="H705" s="104"/>
      <c r="I705" s="104"/>
      <c r="J705" s="104"/>
      <c r="K705" s="104"/>
      <c r="L705" s="104"/>
      <c r="M705" s="104"/>
      <c r="N705" s="104"/>
      <c r="O705" s="104"/>
      <c r="P705" s="105">
        <f t="shared" si="53"/>
        <v>0</v>
      </c>
    </row>
    <row r="706" spans="1:16" ht="15.75" customHeight="1">
      <c r="A706" s="241"/>
      <c r="B706" s="242"/>
      <c r="C706" s="119">
        <v>14</v>
      </c>
      <c r="D706" s="104"/>
      <c r="E706" s="104"/>
      <c r="F706" s="104"/>
      <c r="G706" s="104"/>
      <c r="H706" s="104"/>
      <c r="I706" s="104"/>
      <c r="J706" s="104"/>
      <c r="K706" s="104"/>
      <c r="L706" s="104"/>
      <c r="M706" s="104"/>
      <c r="N706" s="104"/>
      <c r="O706" s="104"/>
      <c r="P706" s="105">
        <f t="shared" si="53"/>
        <v>0</v>
      </c>
    </row>
    <row r="707" spans="1:16" ht="15.75" customHeight="1">
      <c r="A707" s="241"/>
      <c r="B707" s="242"/>
      <c r="C707" s="119">
        <v>15</v>
      </c>
      <c r="D707" s="104"/>
      <c r="E707" s="104"/>
      <c r="F707" s="104"/>
      <c r="G707" s="104"/>
      <c r="H707" s="104"/>
      <c r="I707" s="104"/>
      <c r="J707" s="104"/>
      <c r="K707" s="104"/>
      <c r="L707" s="104"/>
      <c r="M707" s="104"/>
      <c r="N707" s="104"/>
      <c r="O707" s="104"/>
      <c r="P707" s="105">
        <f t="shared" si="53"/>
        <v>0</v>
      </c>
    </row>
    <row r="708" spans="1:16" ht="15.75" customHeight="1">
      <c r="A708" s="241"/>
      <c r="B708" s="242"/>
      <c r="C708" s="119">
        <v>16</v>
      </c>
      <c r="D708" s="104"/>
      <c r="E708" s="104"/>
      <c r="F708" s="104"/>
      <c r="G708" s="104"/>
      <c r="H708" s="104"/>
      <c r="I708" s="104"/>
      <c r="J708" s="104"/>
      <c r="K708" s="104"/>
      <c r="L708" s="104"/>
      <c r="M708" s="104"/>
      <c r="N708" s="104"/>
      <c r="O708" s="104"/>
      <c r="P708" s="105">
        <f t="shared" si="53"/>
        <v>0</v>
      </c>
    </row>
    <row r="709" spans="1:16" ht="15.75" customHeight="1">
      <c r="A709" s="241"/>
      <c r="B709" s="242"/>
      <c r="C709" s="119">
        <v>17</v>
      </c>
      <c r="D709" s="104"/>
      <c r="E709" s="104"/>
      <c r="F709" s="104"/>
      <c r="G709" s="104"/>
      <c r="H709" s="104"/>
      <c r="I709" s="104"/>
      <c r="J709" s="104"/>
      <c r="K709" s="104"/>
      <c r="L709" s="104"/>
      <c r="M709" s="104"/>
      <c r="N709" s="104"/>
      <c r="O709" s="104"/>
      <c r="P709" s="105">
        <f t="shared" si="53"/>
        <v>0</v>
      </c>
    </row>
    <row r="710" spans="1:16" ht="15.75" customHeight="1">
      <c r="A710" s="241"/>
      <c r="B710" s="242"/>
      <c r="C710" s="119">
        <v>25</v>
      </c>
      <c r="D710" s="104"/>
      <c r="E710" s="104"/>
      <c r="F710" s="104"/>
      <c r="G710" s="104"/>
      <c r="H710" s="104"/>
      <c r="I710" s="104"/>
      <c r="J710" s="104"/>
      <c r="K710" s="104"/>
      <c r="L710" s="104"/>
      <c r="M710" s="104"/>
      <c r="N710" s="104"/>
      <c r="O710" s="104"/>
      <c r="P710" s="105">
        <f t="shared" si="53"/>
        <v>0</v>
      </c>
    </row>
    <row r="711" spans="1:16" ht="15.75" customHeight="1">
      <c r="A711" s="241"/>
      <c r="B711" s="242"/>
      <c r="C711" s="119">
        <v>26</v>
      </c>
      <c r="D711" s="104"/>
      <c r="E711" s="104"/>
      <c r="F711" s="104"/>
      <c r="G711" s="104"/>
      <c r="H711" s="104"/>
      <c r="I711" s="104"/>
      <c r="J711" s="104"/>
      <c r="K711" s="104"/>
      <c r="L711" s="104"/>
      <c r="M711" s="104"/>
      <c r="N711" s="104"/>
      <c r="O711" s="104"/>
      <c r="P711" s="105">
        <f t="shared" si="53"/>
        <v>0</v>
      </c>
    </row>
    <row r="712" spans="1:16" ht="15.75" customHeight="1">
      <c r="A712" s="237"/>
      <c r="B712" s="239"/>
      <c r="C712" s="119">
        <v>27</v>
      </c>
      <c r="D712" s="104"/>
      <c r="E712" s="104"/>
      <c r="F712" s="104"/>
      <c r="G712" s="104"/>
      <c r="H712" s="104"/>
      <c r="I712" s="104"/>
      <c r="J712" s="104"/>
      <c r="K712" s="104"/>
      <c r="L712" s="104"/>
      <c r="M712" s="104"/>
      <c r="N712" s="104"/>
      <c r="O712" s="104"/>
      <c r="P712" s="105">
        <f t="shared" si="53"/>
        <v>0</v>
      </c>
    </row>
    <row r="713" spans="1:16" ht="15.75" customHeight="1">
      <c r="A713" s="317">
        <v>297</v>
      </c>
      <c r="B713" s="318" t="s">
        <v>2320</v>
      </c>
      <c r="C713" s="119">
        <v>11</v>
      </c>
      <c r="D713" s="104"/>
      <c r="E713" s="104"/>
      <c r="F713" s="104"/>
      <c r="G713" s="104"/>
      <c r="H713" s="104"/>
      <c r="I713" s="104"/>
      <c r="J713" s="104"/>
      <c r="K713" s="104"/>
      <c r="L713" s="104"/>
      <c r="M713" s="104"/>
      <c r="N713" s="104"/>
      <c r="O713" s="104"/>
      <c r="P713" s="105">
        <f t="shared" si="53"/>
        <v>0</v>
      </c>
    </row>
    <row r="714" spans="1:16" ht="15.75" customHeight="1">
      <c r="A714" s="241"/>
      <c r="B714" s="242"/>
      <c r="C714" s="119">
        <v>12</v>
      </c>
      <c r="D714" s="104"/>
      <c r="E714" s="104"/>
      <c r="F714" s="104"/>
      <c r="G714" s="104"/>
      <c r="H714" s="104"/>
      <c r="I714" s="104"/>
      <c r="J714" s="104"/>
      <c r="K714" s="104"/>
      <c r="L714" s="104"/>
      <c r="M714" s="104"/>
      <c r="N714" s="104"/>
      <c r="O714" s="104"/>
      <c r="P714" s="105">
        <f t="shared" si="53"/>
        <v>0</v>
      </c>
    </row>
    <row r="715" spans="1:16" ht="15.75" customHeight="1">
      <c r="A715" s="241"/>
      <c r="B715" s="242"/>
      <c r="C715" s="119">
        <v>13</v>
      </c>
      <c r="D715" s="104"/>
      <c r="E715" s="104"/>
      <c r="F715" s="104"/>
      <c r="G715" s="104"/>
      <c r="H715" s="104"/>
      <c r="I715" s="104"/>
      <c r="J715" s="104"/>
      <c r="K715" s="104"/>
      <c r="L715" s="104"/>
      <c r="M715" s="104"/>
      <c r="N715" s="104"/>
      <c r="O715" s="104"/>
      <c r="P715" s="105">
        <f t="shared" si="53"/>
        <v>0</v>
      </c>
    </row>
    <row r="716" spans="1:16" ht="15.75" customHeight="1">
      <c r="A716" s="241"/>
      <c r="B716" s="242"/>
      <c r="C716" s="119">
        <v>14</v>
      </c>
      <c r="D716" s="104"/>
      <c r="E716" s="104"/>
      <c r="F716" s="104"/>
      <c r="G716" s="104"/>
      <c r="H716" s="104"/>
      <c r="I716" s="104"/>
      <c r="J716" s="104"/>
      <c r="K716" s="104"/>
      <c r="L716" s="104"/>
      <c r="M716" s="104"/>
      <c r="N716" s="104"/>
      <c r="O716" s="104"/>
      <c r="P716" s="105">
        <f t="shared" si="53"/>
        <v>0</v>
      </c>
    </row>
    <row r="717" spans="1:16" ht="15.75" customHeight="1">
      <c r="A717" s="241"/>
      <c r="B717" s="242"/>
      <c r="C717" s="119">
        <v>15</v>
      </c>
      <c r="D717" s="104"/>
      <c r="E717" s="104"/>
      <c r="F717" s="104"/>
      <c r="G717" s="104"/>
      <c r="H717" s="104"/>
      <c r="I717" s="104"/>
      <c r="J717" s="104"/>
      <c r="K717" s="104"/>
      <c r="L717" s="104"/>
      <c r="M717" s="104"/>
      <c r="N717" s="104"/>
      <c r="O717" s="104"/>
      <c r="P717" s="105">
        <f t="shared" si="53"/>
        <v>0</v>
      </c>
    </row>
    <row r="718" spans="1:16" ht="15.75" customHeight="1">
      <c r="A718" s="241"/>
      <c r="B718" s="242"/>
      <c r="C718" s="119">
        <v>16</v>
      </c>
      <c r="D718" s="104"/>
      <c r="E718" s="104"/>
      <c r="F718" s="104"/>
      <c r="G718" s="104"/>
      <c r="H718" s="104"/>
      <c r="I718" s="104"/>
      <c r="J718" s="104"/>
      <c r="K718" s="104"/>
      <c r="L718" s="104"/>
      <c r="M718" s="104"/>
      <c r="N718" s="104"/>
      <c r="O718" s="104"/>
      <c r="P718" s="105">
        <f t="shared" si="53"/>
        <v>0</v>
      </c>
    </row>
    <row r="719" spans="1:16" ht="15.75" customHeight="1">
      <c r="A719" s="241"/>
      <c r="B719" s="242"/>
      <c r="C719" s="119">
        <v>17</v>
      </c>
      <c r="D719" s="104"/>
      <c r="E719" s="104"/>
      <c r="F719" s="104"/>
      <c r="G719" s="104"/>
      <c r="H719" s="104"/>
      <c r="I719" s="104"/>
      <c r="J719" s="104"/>
      <c r="K719" s="104"/>
      <c r="L719" s="104"/>
      <c r="M719" s="104"/>
      <c r="N719" s="104"/>
      <c r="O719" s="104"/>
      <c r="P719" s="105">
        <f t="shared" si="53"/>
        <v>0</v>
      </c>
    </row>
    <row r="720" spans="1:16" ht="15.75" customHeight="1">
      <c r="A720" s="241"/>
      <c r="B720" s="242"/>
      <c r="C720" s="119">
        <v>25</v>
      </c>
      <c r="D720" s="104"/>
      <c r="E720" s="104"/>
      <c r="F720" s="104"/>
      <c r="G720" s="104"/>
      <c r="H720" s="104"/>
      <c r="I720" s="104"/>
      <c r="J720" s="104"/>
      <c r="K720" s="104"/>
      <c r="L720" s="104"/>
      <c r="M720" s="104"/>
      <c r="N720" s="104"/>
      <c r="O720" s="104"/>
      <c r="P720" s="105">
        <f t="shared" si="53"/>
        <v>0</v>
      </c>
    </row>
    <row r="721" spans="1:16" ht="15.75" customHeight="1">
      <c r="A721" s="241"/>
      <c r="B721" s="242"/>
      <c r="C721" s="119">
        <v>26</v>
      </c>
      <c r="D721" s="104"/>
      <c r="E721" s="104"/>
      <c r="F721" s="104"/>
      <c r="G721" s="104"/>
      <c r="H721" s="104"/>
      <c r="I721" s="104"/>
      <c r="J721" s="104"/>
      <c r="K721" s="104"/>
      <c r="L721" s="104"/>
      <c r="M721" s="104"/>
      <c r="N721" s="104"/>
      <c r="O721" s="104"/>
      <c r="P721" s="105">
        <f t="shared" si="53"/>
        <v>0</v>
      </c>
    </row>
    <row r="722" spans="1:16" ht="15.75" customHeight="1">
      <c r="A722" s="237"/>
      <c r="B722" s="239"/>
      <c r="C722" s="119">
        <v>27</v>
      </c>
      <c r="D722" s="104"/>
      <c r="E722" s="104"/>
      <c r="F722" s="104"/>
      <c r="G722" s="104"/>
      <c r="H722" s="104"/>
      <c r="I722" s="104"/>
      <c r="J722" s="104"/>
      <c r="K722" s="104"/>
      <c r="L722" s="104"/>
      <c r="M722" s="104"/>
      <c r="N722" s="104"/>
      <c r="O722" s="104"/>
      <c r="P722" s="105">
        <f t="shared" si="53"/>
        <v>0</v>
      </c>
    </row>
    <row r="723" spans="1:16" ht="15.75" customHeight="1">
      <c r="A723" s="317">
        <v>298</v>
      </c>
      <c r="B723" s="318" t="s">
        <v>2321</v>
      </c>
      <c r="C723" s="119">
        <v>11</v>
      </c>
      <c r="D723" s="104"/>
      <c r="E723" s="104"/>
      <c r="F723" s="104"/>
      <c r="G723" s="104"/>
      <c r="H723" s="104"/>
      <c r="I723" s="104"/>
      <c r="J723" s="104"/>
      <c r="K723" s="104"/>
      <c r="L723" s="104"/>
      <c r="M723" s="104"/>
      <c r="N723" s="104"/>
      <c r="O723" s="104"/>
      <c r="P723" s="105">
        <f t="shared" si="53"/>
        <v>0</v>
      </c>
    </row>
    <row r="724" spans="1:16" ht="15.75" customHeight="1">
      <c r="A724" s="241"/>
      <c r="B724" s="242"/>
      <c r="C724" s="119">
        <v>12</v>
      </c>
      <c r="D724" s="104"/>
      <c r="E724" s="104"/>
      <c r="F724" s="104"/>
      <c r="G724" s="104"/>
      <c r="H724" s="104"/>
      <c r="I724" s="104"/>
      <c r="J724" s="104"/>
      <c r="K724" s="104"/>
      <c r="L724" s="104"/>
      <c r="M724" s="104"/>
      <c r="N724" s="104"/>
      <c r="O724" s="104"/>
      <c r="P724" s="105">
        <f t="shared" si="53"/>
        <v>0</v>
      </c>
    </row>
    <row r="725" spans="1:16" ht="15.75" customHeight="1">
      <c r="A725" s="241"/>
      <c r="B725" s="242"/>
      <c r="C725" s="119">
        <v>13</v>
      </c>
      <c r="D725" s="104"/>
      <c r="E725" s="104"/>
      <c r="F725" s="104"/>
      <c r="G725" s="104"/>
      <c r="H725" s="104"/>
      <c r="I725" s="104"/>
      <c r="J725" s="104"/>
      <c r="K725" s="104"/>
      <c r="L725" s="104"/>
      <c r="M725" s="104"/>
      <c r="N725" s="104"/>
      <c r="O725" s="104"/>
      <c r="P725" s="105">
        <f t="shared" si="53"/>
        <v>0</v>
      </c>
    </row>
    <row r="726" spans="1:16" ht="15.75" customHeight="1">
      <c r="A726" s="241"/>
      <c r="B726" s="242"/>
      <c r="C726" s="119">
        <v>14</v>
      </c>
      <c r="D726" s="104"/>
      <c r="E726" s="104"/>
      <c r="F726" s="104"/>
      <c r="G726" s="104"/>
      <c r="H726" s="104"/>
      <c r="I726" s="104"/>
      <c r="J726" s="104"/>
      <c r="K726" s="104"/>
      <c r="L726" s="104"/>
      <c r="M726" s="104"/>
      <c r="N726" s="104"/>
      <c r="O726" s="104"/>
      <c r="P726" s="105">
        <f t="shared" si="53"/>
        <v>0</v>
      </c>
    </row>
    <row r="727" spans="1:16" ht="15.75" customHeight="1">
      <c r="A727" s="241"/>
      <c r="B727" s="242"/>
      <c r="C727" s="119">
        <v>15</v>
      </c>
      <c r="D727" s="104"/>
      <c r="E727" s="104"/>
      <c r="F727" s="104"/>
      <c r="G727" s="104"/>
      <c r="H727" s="104"/>
      <c r="I727" s="104"/>
      <c r="J727" s="104"/>
      <c r="K727" s="104"/>
      <c r="L727" s="104"/>
      <c r="M727" s="104"/>
      <c r="N727" s="104"/>
      <c r="O727" s="104"/>
      <c r="P727" s="105">
        <f t="shared" si="53"/>
        <v>0</v>
      </c>
    </row>
    <row r="728" spans="1:16" ht="15.75" customHeight="1">
      <c r="A728" s="241"/>
      <c r="B728" s="242"/>
      <c r="C728" s="119">
        <v>16</v>
      </c>
      <c r="D728" s="104"/>
      <c r="E728" s="104"/>
      <c r="F728" s="104"/>
      <c r="G728" s="104"/>
      <c r="H728" s="104"/>
      <c r="I728" s="104"/>
      <c r="J728" s="104"/>
      <c r="K728" s="104"/>
      <c r="L728" s="104"/>
      <c r="M728" s="104"/>
      <c r="N728" s="104"/>
      <c r="O728" s="104"/>
      <c r="P728" s="105">
        <f t="shared" si="53"/>
        <v>0</v>
      </c>
    </row>
    <row r="729" spans="1:16" ht="15.75" customHeight="1">
      <c r="A729" s="241"/>
      <c r="B729" s="242"/>
      <c r="C729" s="119">
        <v>17</v>
      </c>
      <c r="D729" s="104"/>
      <c r="E729" s="104"/>
      <c r="F729" s="104"/>
      <c r="G729" s="104"/>
      <c r="H729" s="104"/>
      <c r="I729" s="104"/>
      <c r="J729" s="104"/>
      <c r="K729" s="104"/>
      <c r="L729" s="104"/>
      <c r="M729" s="104"/>
      <c r="N729" s="104"/>
      <c r="O729" s="104"/>
      <c r="P729" s="105">
        <f t="shared" si="53"/>
        <v>0</v>
      </c>
    </row>
    <row r="730" spans="1:16" ht="15.75" customHeight="1">
      <c r="A730" s="241"/>
      <c r="B730" s="242"/>
      <c r="C730" s="119">
        <v>25</v>
      </c>
      <c r="D730" s="104"/>
      <c r="E730" s="104"/>
      <c r="F730" s="104"/>
      <c r="G730" s="104"/>
      <c r="H730" s="104"/>
      <c r="I730" s="104"/>
      <c r="J730" s="104"/>
      <c r="K730" s="104"/>
      <c r="L730" s="104"/>
      <c r="M730" s="104"/>
      <c r="N730" s="104"/>
      <c r="O730" s="104"/>
      <c r="P730" s="105">
        <f t="shared" si="53"/>
        <v>0</v>
      </c>
    </row>
    <row r="731" spans="1:16" ht="15.75" customHeight="1">
      <c r="A731" s="241"/>
      <c r="B731" s="242"/>
      <c r="C731" s="119">
        <v>26</v>
      </c>
      <c r="D731" s="104"/>
      <c r="E731" s="104"/>
      <c r="F731" s="104"/>
      <c r="G731" s="104"/>
      <c r="H731" s="104"/>
      <c r="I731" s="104"/>
      <c r="J731" s="104"/>
      <c r="K731" s="104"/>
      <c r="L731" s="104"/>
      <c r="M731" s="104"/>
      <c r="N731" s="104"/>
      <c r="O731" s="104"/>
      <c r="P731" s="105">
        <f t="shared" si="53"/>
        <v>0</v>
      </c>
    </row>
    <row r="732" spans="1:16" ht="15.75" customHeight="1">
      <c r="A732" s="237"/>
      <c r="B732" s="239"/>
      <c r="C732" s="119">
        <v>27</v>
      </c>
      <c r="D732" s="104"/>
      <c r="E732" s="104"/>
      <c r="F732" s="104"/>
      <c r="G732" s="104"/>
      <c r="H732" s="104"/>
      <c r="I732" s="104"/>
      <c r="J732" s="104"/>
      <c r="K732" s="104"/>
      <c r="L732" s="104"/>
      <c r="M732" s="104"/>
      <c r="N732" s="104"/>
      <c r="O732" s="104"/>
      <c r="P732" s="105">
        <f t="shared" si="53"/>
        <v>0</v>
      </c>
    </row>
    <row r="733" spans="1:16" ht="15.75" customHeight="1">
      <c r="A733" s="317">
        <v>299</v>
      </c>
      <c r="B733" s="318" t="s">
        <v>2322</v>
      </c>
      <c r="C733" s="119">
        <v>11</v>
      </c>
      <c r="D733" s="104"/>
      <c r="E733" s="104"/>
      <c r="F733" s="104"/>
      <c r="G733" s="104"/>
      <c r="H733" s="104"/>
      <c r="I733" s="104"/>
      <c r="J733" s="104"/>
      <c r="K733" s="104"/>
      <c r="L733" s="104"/>
      <c r="M733" s="104"/>
      <c r="N733" s="104"/>
      <c r="O733" s="104"/>
      <c r="P733" s="105">
        <f t="shared" si="53"/>
        <v>0</v>
      </c>
    </row>
    <row r="734" spans="1:16" ht="15.75" customHeight="1">
      <c r="A734" s="241"/>
      <c r="B734" s="242"/>
      <c r="C734" s="119">
        <v>12</v>
      </c>
      <c r="D734" s="104"/>
      <c r="E734" s="104"/>
      <c r="F734" s="104"/>
      <c r="G734" s="104"/>
      <c r="H734" s="104"/>
      <c r="I734" s="104"/>
      <c r="J734" s="104"/>
      <c r="K734" s="104"/>
      <c r="L734" s="104"/>
      <c r="M734" s="104"/>
      <c r="N734" s="104"/>
      <c r="O734" s="104"/>
      <c r="P734" s="105">
        <f t="shared" si="53"/>
        <v>0</v>
      </c>
    </row>
    <row r="735" spans="1:16" ht="15.75" customHeight="1">
      <c r="A735" s="241"/>
      <c r="B735" s="242"/>
      <c r="C735" s="119">
        <v>13</v>
      </c>
      <c r="D735" s="104"/>
      <c r="E735" s="104"/>
      <c r="F735" s="104"/>
      <c r="G735" s="104"/>
      <c r="H735" s="104"/>
      <c r="I735" s="104"/>
      <c r="J735" s="104"/>
      <c r="K735" s="104"/>
      <c r="L735" s="104"/>
      <c r="M735" s="104"/>
      <c r="N735" s="104"/>
      <c r="O735" s="104"/>
      <c r="P735" s="105">
        <f t="shared" si="53"/>
        <v>0</v>
      </c>
    </row>
    <row r="736" spans="1:16" ht="15.75" customHeight="1">
      <c r="A736" s="241"/>
      <c r="B736" s="242"/>
      <c r="C736" s="119">
        <v>14</v>
      </c>
      <c r="D736" s="104"/>
      <c r="E736" s="104"/>
      <c r="F736" s="104"/>
      <c r="G736" s="104"/>
      <c r="H736" s="104"/>
      <c r="I736" s="104"/>
      <c r="J736" s="104"/>
      <c r="K736" s="104"/>
      <c r="L736" s="104"/>
      <c r="M736" s="104"/>
      <c r="N736" s="104"/>
      <c r="O736" s="104"/>
      <c r="P736" s="105">
        <f t="shared" si="53"/>
        <v>0</v>
      </c>
    </row>
    <row r="737" spans="1:16" ht="15.75" customHeight="1">
      <c r="A737" s="241"/>
      <c r="B737" s="242"/>
      <c r="C737" s="119">
        <v>15</v>
      </c>
      <c r="D737" s="104"/>
      <c r="E737" s="104"/>
      <c r="F737" s="104"/>
      <c r="G737" s="104"/>
      <c r="H737" s="104"/>
      <c r="I737" s="104"/>
      <c r="J737" s="104"/>
      <c r="K737" s="104"/>
      <c r="L737" s="104"/>
      <c r="M737" s="104"/>
      <c r="N737" s="104"/>
      <c r="O737" s="104"/>
      <c r="P737" s="105">
        <f t="shared" si="53"/>
        <v>0</v>
      </c>
    </row>
    <row r="738" spans="1:16" ht="15.75" customHeight="1">
      <c r="A738" s="241"/>
      <c r="B738" s="242"/>
      <c r="C738" s="119">
        <v>16</v>
      </c>
      <c r="D738" s="104"/>
      <c r="E738" s="104"/>
      <c r="F738" s="104"/>
      <c r="G738" s="104"/>
      <c r="H738" s="104"/>
      <c r="I738" s="104"/>
      <c r="J738" s="104"/>
      <c r="K738" s="104"/>
      <c r="L738" s="104"/>
      <c r="M738" s="104"/>
      <c r="N738" s="104"/>
      <c r="O738" s="104"/>
      <c r="P738" s="105">
        <f t="shared" si="53"/>
        <v>0</v>
      </c>
    </row>
    <row r="739" spans="1:16" ht="15.75" customHeight="1">
      <c r="A739" s="241"/>
      <c r="B739" s="242"/>
      <c r="C739" s="119">
        <v>17</v>
      </c>
      <c r="D739" s="104"/>
      <c r="E739" s="104"/>
      <c r="F739" s="104"/>
      <c r="G739" s="104"/>
      <c r="H739" s="104"/>
      <c r="I739" s="104"/>
      <c r="J739" s="104"/>
      <c r="K739" s="104"/>
      <c r="L739" s="104"/>
      <c r="M739" s="104"/>
      <c r="N739" s="104"/>
      <c r="O739" s="104"/>
      <c r="P739" s="105">
        <f t="shared" si="53"/>
        <v>0</v>
      </c>
    </row>
    <row r="740" spans="1:16" ht="15.75" customHeight="1">
      <c r="A740" s="241"/>
      <c r="B740" s="242"/>
      <c r="C740" s="119">
        <v>25</v>
      </c>
      <c r="D740" s="143"/>
      <c r="E740" s="104"/>
      <c r="F740" s="104"/>
      <c r="G740" s="104"/>
      <c r="H740" s="104"/>
      <c r="I740" s="104"/>
      <c r="J740" s="104"/>
      <c r="K740" s="104"/>
      <c r="L740" s="104"/>
      <c r="M740" s="104"/>
      <c r="N740" s="104"/>
      <c r="O740" s="104"/>
      <c r="P740" s="105">
        <f t="shared" si="53"/>
        <v>0</v>
      </c>
    </row>
    <row r="741" spans="1:16" ht="15.75" customHeight="1">
      <c r="A741" s="241"/>
      <c r="B741" s="242"/>
      <c r="C741" s="119">
        <v>26</v>
      </c>
      <c r="D741" s="143"/>
      <c r="E741" s="104"/>
      <c r="F741" s="104"/>
      <c r="G741" s="104"/>
      <c r="H741" s="104"/>
      <c r="I741" s="104"/>
      <c r="J741" s="104"/>
      <c r="K741" s="104"/>
      <c r="L741" s="104"/>
      <c r="M741" s="104"/>
      <c r="N741" s="104"/>
      <c r="O741" s="104"/>
      <c r="P741" s="105">
        <f t="shared" si="53"/>
        <v>0</v>
      </c>
    </row>
    <row r="742" spans="1:16" ht="15.75" customHeight="1">
      <c r="A742" s="237"/>
      <c r="B742" s="239"/>
      <c r="C742" s="119">
        <v>27</v>
      </c>
      <c r="D742" s="143"/>
      <c r="E742" s="104"/>
      <c r="F742" s="104"/>
      <c r="G742" s="104"/>
      <c r="H742" s="104"/>
      <c r="I742" s="104"/>
      <c r="J742" s="104"/>
      <c r="K742" s="104"/>
      <c r="L742" s="104"/>
      <c r="M742" s="104"/>
      <c r="N742" s="104"/>
      <c r="O742" s="104"/>
      <c r="P742" s="105">
        <f t="shared" si="53"/>
        <v>0</v>
      </c>
    </row>
    <row r="743" spans="1:16" ht="15.75" customHeight="1">
      <c r="A743" s="144">
        <v>3000</v>
      </c>
      <c r="B743" s="316" t="s">
        <v>2323</v>
      </c>
      <c r="C743" s="228"/>
      <c r="D743" s="148">
        <f t="shared" ref="D743:P743" si="54">D744+D835+D926+D1017+D1108+D1199+D1270+D1361+D1412</f>
        <v>2780173.34</v>
      </c>
      <c r="E743" s="146">
        <f t="shared" si="54"/>
        <v>2780173.34</v>
      </c>
      <c r="F743" s="146">
        <f t="shared" si="54"/>
        <v>2780173.34</v>
      </c>
      <c r="G743" s="146">
        <f t="shared" si="54"/>
        <v>2780173.34</v>
      </c>
      <c r="H743" s="146">
        <f t="shared" si="54"/>
        <v>2780173.34</v>
      </c>
      <c r="I743" s="146">
        <f t="shared" si="54"/>
        <v>2780173.34</v>
      </c>
      <c r="J743" s="146">
        <f t="shared" si="54"/>
        <v>2780173.34</v>
      </c>
      <c r="K743" s="146">
        <f t="shared" si="54"/>
        <v>2780173.34</v>
      </c>
      <c r="L743" s="146">
        <f t="shared" si="54"/>
        <v>2780173.34</v>
      </c>
      <c r="M743" s="146">
        <f t="shared" si="54"/>
        <v>2780173.34</v>
      </c>
      <c r="N743" s="146">
        <f t="shared" si="54"/>
        <v>2780173.34</v>
      </c>
      <c r="O743" s="146">
        <f t="shared" si="54"/>
        <v>2780173.34</v>
      </c>
      <c r="P743" s="146">
        <f t="shared" si="54"/>
        <v>33362080.079999998</v>
      </c>
    </row>
    <row r="744" spans="1:16" ht="15.75" customHeight="1">
      <c r="A744" s="149">
        <v>3100</v>
      </c>
      <c r="B744" s="316" t="s">
        <v>2324</v>
      </c>
      <c r="C744" s="228"/>
      <c r="D744" s="148">
        <f t="shared" ref="D744:P744" si="55">SUM(D745:D834)</f>
        <v>1961000</v>
      </c>
      <c r="E744" s="148">
        <f t="shared" si="55"/>
        <v>1961000</v>
      </c>
      <c r="F744" s="148">
        <f t="shared" si="55"/>
        <v>1961000</v>
      </c>
      <c r="G744" s="148">
        <f t="shared" si="55"/>
        <v>1961000</v>
      </c>
      <c r="H744" s="148">
        <f t="shared" si="55"/>
        <v>1961000</v>
      </c>
      <c r="I744" s="148">
        <f t="shared" si="55"/>
        <v>1961000</v>
      </c>
      <c r="J744" s="148">
        <f t="shared" si="55"/>
        <v>1961000</v>
      </c>
      <c r="K744" s="148">
        <f t="shared" si="55"/>
        <v>1961000</v>
      </c>
      <c r="L744" s="148">
        <f t="shared" si="55"/>
        <v>1961000</v>
      </c>
      <c r="M744" s="148">
        <f t="shared" si="55"/>
        <v>1961000</v>
      </c>
      <c r="N744" s="148">
        <f t="shared" si="55"/>
        <v>1961000</v>
      </c>
      <c r="O744" s="148">
        <f t="shared" si="55"/>
        <v>1961000</v>
      </c>
      <c r="P744" s="148">
        <f t="shared" si="55"/>
        <v>23532000</v>
      </c>
    </row>
    <row r="745" spans="1:16" ht="15.75" customHeight="1">
      <c r="A745" s="317">
        <v>311</v>
      </c>
      <c r="B745" s="318" t="s">
        <v>2325</v>
      </c>
      <c r="C745" s="119">
        <v>11</v>
      </c>
      <c r="D745" s="104"/>
      <c r="E745" s="104"/>
      <c r="F745" s="104"/>
      <c r="G745" s="104"/>
      <c r="H745" s="104"/>
      <c r="I745" s="104"/>
      <c r="J745" s="104"/>
      <c r="K745" s="104"/>
      <c r="L745" s="104"/>
      <c r="M745" s="104"/>
      <c r="N745" s="104"/>
      <c r="O745" s="104"/>
      <c r="P745" s="105">
        <f t="shared" ref="P745:P834" si="56">SUM(D745:O745)</f>
        <v>0</v>
      </c>
    </row>
    <row r="746" spans="1:16" ht="15.75" customHeight="1">
      <c r="A746" s="241"/>
      <c r="B746" s="242"/>
      <c r="C746" s="119">
        <v>12</v>
      </c>
      <c r="D746" s="104"/>
      <c r="E746" s="104"/>
      <c r="F746" s="104"/>
      <c r="G746" s="104"/>
      <c r="H746" s="104"/>
      <c r="I746" s="104"/>
      <c r="J746" s="104"/>
      <c r="K746" s="104"/>
      <c r="L746" s="104"/>
      <c r="M746" s="104"/>
      <c r="N746" s="104"/>
      <c r="O746" s="104"/>
      <c r="P746" s="105">
        <f t="shared" si="56"/>
        <v>0</v>
      </c>
    </row>
    <row r="747" spans="1:16" ht="15.75" customHeight="1">
      <c r="A747" s="241"/>
      <c r="B747" s="242"/>
      <c r="C747" s="119">
        <v>13</v>
      </c>
      <c r="D747" s="104"/>
      <c r="E747" s="104"/>
      <c r="F747" s="104"/>
      <c r="G747" s="104"/>
      <c r="H747" s="104"/>
      <c r="I747" s="104"/>
      <c r="J747" s="104"/>
      <c r="K747" s="104"/>
      <c r="L747" s="104"/>
      <c r="M747" s="104"/>
      <c r="N747" s="104"/>
      <c r="O747" s="104"/>
      <c r="P747" s="105">
        <f t="shared" si="56"/>
        <v>0</v>
      </c>
    </row>
    <row r="748" spans="1:16" ht="15.75" customHeight="1">
      <c r="A748" s="241"/>
      <c r="B748" s="242"/>
      <c r="C748" s="119">
        <v>14</v>
      </c>
      <c r="D748" s="104">
        <v>1959000</v>
      </c>
      <c r="E748" s="104">
        <v>1959000</v>
      </c>
      <c r="F748" s="104">
        <v>1959000</v>
      </c>
      <c r="G748" s="104">
        <v>1959000</v>
      </c>
      <c r="H748" s="104">
        <v>1959000</v>
      </c>
      <c r="I748" s="104">
        <v>1959000</v>
      </c>
      <c r="J748" s="104">
        <v>1959000</v>
      </c>
      <c r="K748" s="104">
        <v>1959000</v>
      </c>
      <c r="L748" s="104">
        <v>1959000</v>
      </c>
      <c r="M748" s="104">
        <v>1959000</v>
      </c>
      <c r="N748" s="104">
        <v>1959000</v>
      </c>
      <c r="O748" s="104">
        <v>1959000</v>
      </c>
      <c r="P748" s="105">
        <f t="shared" si="56"/>
        <v>23508000</v>
      </c>
    </row>
    <row r="749" spans="1:16" ht="15.75" customHeight="1">
      <c r="A749" s="241"/>
      <c r="B749" s="242"/>
      <c r="C749" s="119">
        <v>15</v>
      </c>
      <c r="D749" s="104"/>
      <c r="E749" s="104"/>
      <c r="F749" s="104"/>
      <c r="G749" s="104"/>
      <c r="H749" s="104"/>
      <c r="I749" s="104"/>
      <c r="J749" s="104"/>
      <c r="K749" s="104"/>
      <c r="L749" s="104"/>
      <c r="M749" s="104"/>
      <c r="N749" s="104"/>
      <c r="O749" s="104"/>
      <c r="P749" s="105">
        <f t="shared" si="56"/>
        <v>0</v>
      </c>
    </row>
    <row r="750" spans="1:16" ht="15.75" customHeight="1">
      <c r="A750" s="241"/>
      <c r="B750" s="242"/>
      <c r="C750" s="119">
        <v>16</v>
      </c>
      <c r="D750" s="104"/>
      <c r="E750" s="104"/>
      <c r="F750" s="104"/>
      <c r="G750" s="104"/>
      <c r="H750" s="104"/>
      <c r="I750" s="104"/>
      <c r="J750" s="104"/>
      <c r="K750" s="104"/>
      <c r="L750" s="104"/>
      <c r="M750" s="104"/>
      <c r="N750" s="104"/>
      <c r="O750" s="104"/>
      <c r="P750" s="105">
        <f t="shared" si="56"/>
        <v>0</v>
      </c>
    </row>
    <row r="751" spans="1:16" ht="15.75" customHeight="1">
      <c r="A751" s="241"/>
      <c r="B751" s="242"/>
      <c r="C751" s="119">
        <v>17</v>
      </c>
      <c r="D751" s="104"/>
      <c r="E751" s="104"/>
      <c r="F751" s="104"/>
      <c r="G751" s="104"/>
      <c r="H751" s="104"/>
      <c r="I751" s="104"/>
      <c r="J751" s="104"/>
      <c r="K751" s="104"/>
      <c r="L751" s="104"/>
      <c r="M751" s="104"/>
      <c r="N751" s="104"/>
      <c r="O751" s="104"/>
      <c r="P751" s="105">
        <f t="shared" si="56"/>
        <v>0</v>
      </c>
    </row>
    <row r="752" spans="1:16" ht="15.75" customHeight="1">
      <c r="A752" s="241"/>
      <c r="B752" s="242"/>
      <c r="C752" s="119">
        <v>25</v>
      </c>
      <c r="D752" s="104"/>
      <c r="E752" s="104"/>
      <c r="F752" s="104"/>
      <c r="G752" s="104"/>
      <c r="H752" s="104"/>
      <c r="I752" s="104"/>
      <c r="J752" s="104"/>
      <c r="K752" s="104"/>
      <c r="L752" s="104"/>
      <c r="M752" s="104"/>
      <c r="N752" s="104"/>
      <c r="O752" s="104"/>
      <c r="P752" s="105">
        <f t="shared" si="56"/>
        <v>0</v>
      </c>
    </row>
    <row r="753" spans="1:16" ht="15.75" customHeight="1">
      <c r="A753" s="241"/>
      <c r="B753" s="242"/>
      <c r="C753" s="119">
        <v>26</v>
      </c>
      <c r="D753" s="104"/>
      <c r="E753" s="104"/>
      <c r="F753" s="104"/>
      <c r="G753" s="104"/>
      <c r="H753" s="104"/>
      <c r="I753" s="104"/>
      <c r="J753" s="104"/>
      <c r="K753" s="104"/>
      <c r="L753" s="104"/>
      <c r="M753" s="104"/>
      <c r="N753" s="104"/>
      <c r="O753" s="104"/>
      <c r="P753" s="105">
        <f t="shared" si="56"/>
        <v>0</v>
      </c>
    </row>
    <row r="754" spans="1:16" ht="15.75" customHeight="1">
      <c r="A754" s="237"/>
      <c r="B754" s="239"/>
      <c r="C754" s="119">
        <v>27</v>
      </c>
      <c r="D754" s="104"/>
      <c r="E754" s="104"/>
      <c r="F754" s="104"/>
      <c r="G754" s="104"/>
      <c r="H754" s="104"/>
      <c r="I754" s="104"/>
      <c r="J754" s="104"/>
      <c r="K754" s="104"/>
      <c r="L754" s="104"/>
      <c r="M754" s="104"/>
      <c r="N754" s="104"/>
      <c r="O754" s="104"/>
      <c r="P754" s="105">
        <f t="shared" si="56"/>
        <v>0</v>
      </c>
    </row>
    <row r="755" spans="1:16" ht="15.75" customHeight="1">
      <c r="A755" s="317">
        <v>312</v>
      </c>
      <c r="B755" s="318" t="s">
        <v>2326</v>
      </c>
      <c r="C755" s="119">
        <v>11</v>
      </c>
      <c r="D755" s="104"/>
      <c r="E755" s="104"/>
      <c r="F755" s="104"/>
      <c r="G755" s="104"/>
      <c r="H755" s="104"/>
      <c r="I755" s="104"/>
      <c r="J755" s="104"/>
      <c r="K755" s="104"/>
      <c r="L755" s="104"/>
      <c r="M755" s="104"/>
      <c r="N755" s="104"/>
      <c r="O755" s="104"/>
      <c r="P755" s="105">
        <f t="shared" si="56"/>
        <v>0</v>
      </c>
    </row>
    <row r="756" spans="1:16" ht="15.75" customHeight="1">
      <c r="A756" s="241"/>
      <c r="B756" s="242"/>
      <c r="C756" s="119">
        <v>12</v>
      </c>
      <c r="D756" s="104"/>
      <c r="E756" s="104"/>
      <c r="F756" s="104"/>
      <c r="G756" s="104"/>
      <c r="H756" s="104"/>
      <c r="I756" s="104"/>
      <c r="J756" s="104"/>
      <c r="K756" s="104"/>
      <c r="L756" s="104"/>
      <c r="M756" s="104"/>
      <c r="N756" s="104"/>
      <c r="O756" s="104"/>
      <c r="P756" s="105">
        <f t="shared" si="56"/>
        <v>0</v>
      </c>
    </row>
    <row r="757" spans="1:16" ht="15.75" customHeight="1">
      <c r="A757" s="241"/>
      <c r="B757" s="242"/>
      <c r="C757" s="119">
        <v>13</v>
      </c>
      <c r="D757" s="104"/>
      <c r="E757" s="104"/>
      <c r="F757" s="104"/>
      <c r="G757" s="104"/>
      <c r="H757" s="104"/>
      <c r="I757" s="104"/>
      <c r="J757" s="104"/>
      <c r="K757" s="104"/>
      <c r="L757" s="104"/>
      <c r="M757" s="104"/>
      <c r="N757" s="104"/>
      <c r="O757" s="104"/>
      <c r="P757" s="105">
        <f t="shared" si="56"/>
        <v>0</v>
      </c>
    </row>
    <row r="758" spans="1:16" ht="15.75" customHeight="1">
      <c r="A758" s="241"/>
      <c r="B758" s="242"/>
      <c r="C758" s="119">
        <v>14</v>
      </c>
      <c r="D758" s="104"/>
      <c r="E758" s="104"/>
      <c r="F758" s="104"/>
      <c r="G758" s="104"/>
      <c r="H758" s="104"/>
      <c r="I758" s="104"/>
      <c r="J758" s="104"/>
      <c r="K758" s="104"/>
      <c r="L758" s="104"/>
      <c r="M758" s="104"/>
      <c r="N758" s="104"/>
      <c r="O758" s="104"/>
      <c r="P758" s="105">
        <f t="shared" si="56"/>
        <v>0</v>
      </c>
    </row>
    <row r="759" spans="1:16" ht="15.75" customHeight="1">
      <c r="A759" s="241"/>
      <c r="B759" s="242"/>
      <c r="C759" s="119">
        <v>15</v>
      </c>
      <c r="D759" s="104"/>
      <c r="E759" s="104"/>
      <c r="F759" s="104"/>
      <c r="G759" s="104"/>
      <c r="H759" s="104"/>
      <c r="I759" s="104"/>
      <c r="J759" s="104"/>
      <c r="K759" s="104"/>
      <c r="L759" s="104"/>
      <c r="M759" s="104"/>
      <c r="N759" s="104"/>
      <c r="O759" s="104"/>
      <c r="P759" s="105">
        <f t="shared" si="56"/>
        <v>0</v>
      </c>
    </row>
    <row r="760" spans="1:16" ht="15.75" customHeight="1">
      <c r="A760" s="241"/>
      <c r="B760" s="242"/>
      <c r="C760" s="119">
        <v>16</v>
      </c>
      <c r="D760" s="104"/>
      <c r="E760" s="104"/>
      <c r="F760" s="104"/>
      <c r="G760" s="104"/>
      <c r="H760" s="104"/>
      <c r="I760" s="104"/>
      <c r="J760" s="104"/>
      <c r="K760" s="104"/>
      <c r="L760" s="104"/>
      <c r="M760" s="104"/>
      <c r="N760" s="104"/>
      <c r="O760" s="104"/>
      <c r="P760" s="105">
        <f t="shared" si="56"/>
        <v>0</v>
      </c>
    </row>
    <row r="761" spans="1:16" ht="15.75" customHeight="1">
      <c r="A761" s="241"/>
      <c r="B761" s="242"/>
      <c r="C761" s="119">
        <v>17</v>
      </c>
      <c r="D761" s="104"/>
      <c r="E761" s="104"/>
      <c r="F761" s="104"/>
      <c r="G761" s="104"/>
      <c r="H761" s="104"/>
      <c r="I761" s="104"/>
      <c r="J761" s="104"/>
      <c r="K761" s="104"/>
      <c r="L761" s="104"/>
      <c r="M761" s="104"/>
      <c r="N761" s="104"/>
      <c r="O761" s="104"/>
      <c r="P761" s="105">
        <f t="shared" si="56"/>
        <v>0</v>
      </c>
    </row>
    <row r="762" spans="1:16" ht="15.75" customHeight="1">
      <c r="A762" s="241"/>
      <c r="B762" s="242"/>
      <c r="C762" s="119">
        <v>25</v>
      </c>
      <c r="D762" s="104"/>
      <c r="E762" s="104"/>
      <c r="F762" s="104"/>
      <c r="G762" s="104"/>
      <c r="H762" s="104"/>
      <c r="I762" s="104"/>
      <c r="J762" s="104"/>
      <c r="K762" s="104"/>
      <c r="L762" s="104"/>
      <c r="M762" s="104"/>
      <c r="N762" s="104"/>
      <c r="O762" s="104"/>
      <c r="P762" s="105">
        <f t="shared" si="56"/>
        <v>0</v>
      </c>
    </row>
    <row r="763" spans="1:16" ht="15.75" customHeight="1">
      <c r="A763" s="241"/>
      <c r="B763" s="242"/>
      <c r="C763" s="119">
        <v>26</v>
      </c>
      <c r="D763" s="104"/>
      <c r="E763" s="104"/>
      <c r="F763" s="104"/>
      <c r="G763" s="104"/>
      <c r="H763" s="104"/>
      <c r="I763" s="104"/>
      <c r="J763" s="104"/>
      <c r="K763" s="104"/>
      <c r="L763" s="104"/>
      <c r="M763" s="104"/>
      <c r="N763" s="104"/>
      <c r="O763" s="104"/>
      <c r="P763" s="105">
        <f t="shared" si="56"/>
        <v>0</v>
      </c>
    </row>
    <row r="764" spans="1:16" ht="15.75" customHeight="1">
      <c r="A764" s="237"/>
      <c r="B764" s="239"/>
      <c r="C764" s="119">
        <v>27</v>
      </c>
      <c r="D764" s="104"/>
      <c r="E764" s="104"/>
      <c r="F764" s="104"/>
      <c r="G764" s="104"/>
      <c r="H764" s="104"/>
      <c r="I764" s="104"/>
      <c r="J764" s="104"/>
      <c r="K764" s="104"/>
      <c r="L764" s="104"/>
      <c r="M764" s="104"/>
      <c r="N764" s="104"/>
      <c r="O764" s="104"/>
      <c r="P764" s="105">
        <f t="shared" si="56"/>
        <v>0</v>
      </c>
    </row>
    <row r="765" spans="1:16" ht="15.75" customHeight="1">
      <c r="A765" s="317">
        <v>313</v>
      </c>
      <c r="B765" s="318" t="s">
        <v>2327</v>
      </c>
      <c r="C765" s="119">
        <v>11</v>
      </c>
      <c r="D765" s="104"/>
      <c r="E765" s="104"/>
      <c r="F765" s="104"/>
      <c r="G765" s="104"/>
      <c r="H765" s="104"/>
      <c r="I765" s="104"/>
      <c r="J765" s="104"/>
      <c r="K765" s="104"/>
      <c r="L765" s="104"/>
      <c r="M765" s="104"/>
      <c r="N765" s="104"/>
      <c r="O765" s="104"/>
      <c r="P765" s="105">
        <f t="shared" si="56"/>
        <v>0</v>
      </c>
    </row>
    <row r="766" spans="1:16" ht="15.75" customHeight="1">
      <c r="A766" s="241"/>
      <c r="B766" s="242"/>
      <c r="C766" s="119">
        <v>12</v>
      </c>
      <c r="D766" s="104"/>
      <c r="E766" s="104"/>
      <c r="F766" s="104"/>
      <c r="G766" s="104"/>
      <c r="H766" s="104"/>
      <c r="I766" s="104"/>
      <c r="J766" s="104"/>
      <c r="K766" s="104"/>
      <c r="L766" s="104"/>
      <c r="M766" s="104"/>
      <c r="N766" s="104"/>
      <c r="O766" s="104"/>
      <c r="P766" s="105">
        <f t="shared" si="56"/>
        <v>0</v>
      </c>
    </row>
    <row r="767" spans="1:16" ht="15.75" customHeight="1">
      <c r="A767" s="241"/>
      <c r="B767" s="242"/>
      <c r="C767" s="119">
        <v>13</v>
      </c>
      <c r="D767" s="104"/>
      <c r="E767" s="104"/>
      <c r="F767" s="104"/>
      <c r="G767" s="104"/>
      <c r="H767" s="104"/>
      <c r="I767" s="104"/>
      <c r="J767" s="104"/>
      <c r="K767" s="104"/>
      <c r="L767" s="104"/>
      <c r="M767" s="104"/>
      <c r="N767" s="104"/>
      <c r="O767" s="104"/>
      <c r="P767" s="105">
        <f t="shared" si="56"/>
        <v>0</v>
      </c>
    </row>
    <row r="768" spans="1:16" ht="15.75" customHeight="1">
      <c r="A768" s="241"/>
      <c r="B768" s="242"/>
      <c r="C768" s="119">
        <v>14</v>
      </c>
      <c r="D768" s="104"/>
      <c r="E768" s="104"/>
      <c r="F768" s="104"/>
      <c r="G768" s="104"/>
      <c r="H768" s="104"/>
      <c r="I768" s="104"/>
      <c r="J768" s="104"/>
      <c r="K768" s="104"/>
      <c r="L768" s="104"/>
      <c r="M768" s="104"/>
      <c r="N768" s="104"/>
      <c r="O768" s="104"/>
      <c r="P768" s="105">
        <f t="shared" si="56"/>
        <v>0</v>
      </c>
    </row>
    <row r="769" spans="1:16" ht="15.75" customHeight="1">
      <c r="A769" s="241"/>
      <c r="B769" s="242"/>
      <c r="C769" s="119">
        <v>15</v>
      </c>
      <c r="D769" s="104"/>
      <c r="E769" s="104"/>
      <c r="F769" s="104"/>
      <c r="G769" s="104"/>
      <c r="H769" s="104"/>
      <c r="I769" s="104"/>
      <c r="J769" s="104"/>
      <c r="K769" s="104"/>
      <c r="L769" s="104"/>
      <c r="M769" s="104"/>
      <c r="N769" s="104"/>
      <c r="O769" s="104"/>
      <c r="P769" s="105">
        <f t="shared" si="56"/>
        <v>0</v>
      </c>
    </row>
    <row r="770" spans="1:16" ht="15.75" customHeight="1">
      <c r="A770" s="241"/>
      <c r="B770" s="242"/>
      <c r="C770" s="119">
        <v>16</v>
      </c>
      <c r="D770" s="104"/>
      <c r="E770" s="104"/>
      <c r="F770" s="104"/>
      <c r="G770" s="104"/>
      <c r="H770" s="104"/>
      <c r="I770" s="104"/>
      <c r="J770" s="104"/>
      <c r="K770" s="104"/>
      <c r="L770" s="104"/>
      <c r="M770" s="104"/>
      <c r="N770" s="104"/>
      <c r="O770" s="104"/>
      <c r="P770" s="105">
        <f t="shared" si="56"/>
        <v>0</v>
      </c>
    </row>
    <row r="771" spans="1:16" ht="15.75" customHeight="1">
      <c r="A771" s="241"/>
      <c r="B771" s="242"/>
      <c r="C771" s="119">
        <v>17</v>
      </c>
      <c r="D771" s="104"/>
      <c r="E771" s="104"/>
      <c r="F771" s="104"/>
      <c r="G771" s="104"/>
      <c r="H771" s="104"/>
      <c r="I771" s="104"/>
      <c r="J771" s="104"/>
      <c r="K771" s="104"/>
      <c r="L771" s="104"/>
      <c r="M771" s="104"/>
      <c r="N771" s="104"/>
      <c r="O771" s="104"/>
      <c r="P771" s="105">
        <f t="shared" si="56"/>
        <v>0</v>
      </c>
    </row>
    <row r="772" spans="1:16" ht="15.75" customHeight="1">
      <c r="A772" s="241"/>
      <c r="B772" s="242"/>
      <c r="C772" s="119">
        <v>25</v>
      </c>
      <c r="D772" s="104"/>
      <c r="E772" s="104"/>
      <c r="F772" s="104"/>
      <c r="G772" s="104"/>
      <c r="H772" s="104"/>
      <c r="I772" s="104"/>
      <c r="J772" s="104"/>
      <c r="K772" s="104"/>
      <c r="L772" s="104"/>
      <c r="M772" s="104"/>
      <c r="N772" s="104"/>
      <c r="O772" s="104"/>
      <c r="P772" s="105">
        <f t="shared" si="56"/>
        <v>0</v>
      </c>
    </row>
    <row r="773" spans="1:16" ht="15.75" customHeight="1">
      <c r="A773" s="241"/>
      <c r="B773" s="242"/>
      <c r="C773" s="119">
        <v>26</v>
      </c>
      <c r="D773" s="104"/>
      <c r="E773" s="104"/>
      <c r="F773" s="104"/>
      <c r="G773" s="104"/>
      <c r="H773" s="104"/>
      <c r="I773" s="104"/>
      <c r="J773" s="104"/>
      <c r="K773" s="104"/>
      <c r="L773" s="104"/>
      <c r="M773" s="104"/>
      <c r="N773" s="104"/>
      <c r="O773" s="104"/>
      <c r="P773" s="105">
        <f t="shared" si="56"/>
        <v>0</v>
      </c>
    </row>
    <row r="774" spans="1:16" ht="15.75" customHeight="1">
      <c r="A774" s="237"/>
      <c r="B774" s="239"/>
      <c r="C774" s="119">
        <v>27</v>
      </c>
      <c r="D774" s="104"/>
      <c r="E774" s="104"/>
      <c r="F774" s="104"/>
      <c r="G774" s="104"/>
      <c r="H774" s="104"/>
      <c r="I774" s="104"/>
      <c r="J774" s="104"/>
      <c r="K774" s="104"/>
      <c r="L774" s="104"/>
      <c r="M774" s="104"/>
      <c r="N774" s="104"/>
      <c r="O774" s="104"/>
      <c r="P774" s="105">
        <f t="shared" si="56"/>
        <v>0</v>
      </c>
    </row>
    <row r="775" spans="1:16" ht="15.75" customHeight="1">
      <c r="A775" s="317">
        <v>314</v>
      </c>
      <c r="B775" s="318" t="s">
        <v>2328</v>
      </c>
      <c r="C775" s="119">
        <v>11</v>
      </c>
      <c r="D775" s="104"/>
      <c r="E775" s="104"/>
      <c r="F775" s="104"/>
      <c r="G775" s="104"/>
      <c r="H775" s="104"/>
      <c r="I775" s="104"/>
      <c r="J775" s="104"/>
      <c r="K775" s="104"/>
      <c r="L775" s="104"/>
      <c r="M775" s="104"/>
      <c r="N775" s="104"/>
      <c r="O775" s="104"/>
      <c r="P775" s="105">
        <f t="shared" si="56"/>
        <v>0</v>
      </c>
    </row>
    <row r="776" spans="1:16" ht="15.75" customHeight="1">
      <c r="A776" s="241"/>
      <c r="B776" s="242"/>
      <c r="C776" s="119">
        <v>12</v>
      </c>
      <c r="D776" s="104"/>
      <c r="E776" s="104"/>
      <c r="F776" s="104"/>
      <c r="G776" s="104"/>
      <c r="H776" s="104"/>
      <c r="I776" s="104"/>
      <c r="J776" s="104"/>
      <c r="K776" s="104"/>
      <c r="L776" s="104"/>
      <c r="M776" s="104"/>
      <c r="N776" s="104"/>
      <c r="O776" s="104"/>
      <c r="P776" s="105">
        <f t="shared" si="56"/>
        <v>0</v>
      </c>
    </row>
    <row r="777" spans="1:16" ht="15.75" customHeight="1">
      <c r="A777" s="241"/>
      <c r="B777" s="242"/>
      <c r="C777" s="119">
        <v>13</v>
      </c>
      <c r="D777" s="104"/>
      <c r="E777" s="104"/>
      <c r="F777" s="104"/>
      <c r="G777" s="104"/>
      <c r="H777" s="104"/>
      <c r="I777" s="104"/>
      <c r="J777" s="104"/>
      <c r="K777" s="104"/>
      <c r="L777" s="104"/>
      <c r="M777" s="104"/>
      <c r="N777" s="104"/>
      <c r="O777" s="104"/>
      <c r="P777" s="105">
        <f t="shared" si="56"/>
        <v>0</v>
      </c>
    </row>
    <row r="778" spans="1:16" ht="15.75" customHeight="1">
      <c r="A778" s="241"/>
      <c r="B778" s="242"/>
      <c r="C778" s="119">
        <v>14</v>
      </c>
      <c r="D778" s="104">
        <v>1000</v>
      </c>
      <c r="E778" s="104">
        <v>1000</v>
      </c>
      <c r="F778" s="104">
        <v>1000</v>
      </c>
      <c r="G778" s="104">
        <v>1000</v>
      </c>
      <c r="H778" s="104">
        <v>1000</v>
      </c>
      <c r="I778" s="104">
        <v>1000</v>
      </c>
      <c r="J778" s="104">
        <v>1000</v>
      </c>
      <c r="K778" s="104">
        <v>1000</v>
      </c>
      <c r="L778" s="104">
        <v>1000</v>
      </c>
      <c r="M778" s="104">
        <v>1000</v>
      </c>
      <c r="N778" s="104">
        <v>1000</v>
      </c>
      <c r="O778" s="104">
        <v>1000</v>
      </c>
      <c r="P778" s="105">
        <f t="shared" si="56"/>
        <v>12000</v>
      </c>
    </row>
    <row r="779" spans="1:16" ht="15.75" customHeight="1">
      <c r="A779" s="241"/>
      <c r="B779" s="242"/>
      <c r="C779" s="119">
        <v>15</v>
      </c>
      <c r="D779" s="104"/>
      <c r="E779" s="104"/>
      <c r="F779" s="104"/>
      <c r="G779" s="104"/>
      <c r="H779" s="104"/>
      <c r="I779" s="104"/>
      <c r="J779" s="104"/>
      <c r="K779" s="104"/>
      <c r="L779" s="104"/>
      <c r="M779" s="104"/>
      <c r="N779" s="104"/>
      <c r="O779" s="104"/>
      <c r="P779" s="105">
        <f t="shared" si="56"/>
        <v>0</v>
      </c>
    </row>
    <row r="780" spans="1:16" ht="15.75" customHeight="1">
      <c r="A780" s="241"/>
      <c r="B780" s="242"/>
      <c r="C780" s="119">
        <v>16</v>
      </c>
      <c r="D780" s="104"/>
      <c r="E780" s="104"/>
      <c r="F780" s="104"/>
      <c r="G780" s="104"/>
      <c r="H780" s="104"/>
      <c r="I780" s="104"/>
      <c r="J780" s="104"/>
      <c r="K780" s="104"/>
      <c r="L780" s="104"/>
      <c r="M780" s="104"/>
      <c r="N780" s="104"/>
      <c r="O780" s="104"/>
      <c r="P780" s="105">
        <f t="shared" si="56"/>
        <v>0</v>
      </c>
    </row>
    <row r="781" spans="1:16" ht="15.75" customHeight="1">
      <c r="A781" s="241"/>
      <c r="B781" s="242"/>
      <c r="C781" s="119">
        <v>17</v>
      </c>
      <c r="D781" s="104"/>
      <c r="E781" s="104"/>
      <c r="F781" s="104"/>
      <c r="G781" s="104"/>
      <c r="H781" s="104"/>
      <c r="I781" s="104"/>
      <c r="J781" s="104"/>
      <c r="K781" s="104"/>
      <c r="L781" s="104"/>
      <c r="M781" s="104"/>
      <c r="N781" s="104"/>
      <c r="O781" s="104"/>
      <c r="P781" s="105">
        <f t="shared" si="56"/>
        <v>0</v>
      </c>
    </row>
    <row r="782" spans="1:16" ht="15.75" customHeight="1">
      <c r="A782" s="241"/>
      <c r="B782" s="242"/>
      <c r="C782" s="119">
        <v>25</v>
      </c>
      <c r="D782" s="104"/>
      <c r="E782" s="104"/>
      <c r="F782" s="104"/>
      <c r="G782" s="104"/>
      <c r="H782" s="104"/>
      <c r="I782" s="104"/>
      <c r="J782" s="104"/>
      <c r="K782" s="104"/>
      <c r="L782" s="104"/>
      <c r="M782" s="104"/>
      <c r="N782" s="104"/>
      <c r="O782" s="104"/>
      <c r="P782" s="105">
        <f t="shared" si="56"/>
        <v>0</v>
      </c>
    </row>
    <row r="783" spans="1:16" ht="15.75" customHeight="1">
      <c r="A783" s="241"/>
      <c r="B783" s="242"/>
      <c r="C783" s="119">
        <v>26</v>
      </c>
      <c r="D783" s="104"/>
      <c r="E783" s="104"/>
      <c r="F783" s="104"/>
      <c r="G783" s="104"/>
      <c r="H783" s="104"/>
      <c r="I783" s="104"/>
      <c r="J783" s="104"/>
      <c r="K783" s="104"/>
      <c r="L783" s="104"/>
      <c r="M783" s="104"/>
      <c r="N783" s="104"/>
      <c r="O783" s="104"/>
      <c r="P783" s="105">
        <f t="shared" si="56"/>
        <v>0</v>
      </c>
    </row>
    <row r="784" spans="1:16" ht="15.75" customHeight="1">
      <c r="A784" s="237"/>
      <c r="B784" s="239"/>
      <c r="C784" s="119">
        <v>27</v>
      </c>
      <c r="D784" s="104"/>
      <c r="E784" s="104"/>
      <c r="F784" s="104"/>
      <c r="G784" s="104"/>
      <c r="H784" s="104"/>
      <c r="I784" s="104"/>
      <c r="J784" s="104"/>
      <c r="K784" s="104"/>
      <c r="L784" s="104"/>
      <c r="M784" s="104"/>
      <c r="N784" s="104"/>
      <c r="O784" s="104"/>
      <c r="P784" s="105">
        <f t="shared" si="56"/>
        <v>0</v>
      </c>
    </row>
    <row r="785" spans="1:16" ht="15.75" customHeight="1">
      <c r="A785" s="317">
        <v>315</v>
      </c>
      <c r="B785" s="318" t="s">
        <v>2329</v>
      </c>
      <c r="C785" s="119">
        <v>11</v>
      </c>
      <c r="D785" s="104"/>
      <c r="E785" s="104"/>
      <c r="F785" s="104"/>
      <c r="G785" s="104"/>
      <c r="H785" s="104"/>
      <c r="I785" s="104"/>
      <c r="J785" s="104"/>
      <c r="K785" s="104"/>
      <c r="L785" s="104"/>
      <c r="M785" s="104"/>
      <c r="N785" s="104"/>
      <c r="O785" s="104"/>
      <c r="P785" s="105">
        <f t="shared" si="56"/>
        <v>0</v>
      </c>
    </row>
    <row r="786" spans="1:16" ht="15.75" customHeight="1">
      <c r="A786" s="241"/>
      <c r="B786" s="242"/>
      <c r="C786" s="119">
        <v>12</v>
      </c>
      <c r="D786" s="104"/>
      <c r="E786" s="104"/>
      <c r="F786" s="104"/>
      <c r="G786" s="104"/>
      <c r="H786" s="104"/>
      <c r="I786" s="104"/>
      <c r="J786" s="104"/>
      <c r="K786" s="104"/>
      <c r="L786" s="104"/>
      <c r="M786" s="104"/>
      <c r="N786" s="104"/>
      <c r="O786" s="104"/>
      <c r="P786" s="105">
        <f t="shared" si="56"/>
        <v>0</v>
      </c>
    </row>
    <row r="787" spans="1:16" ht="15.75" customHeight="1">
      <c r="A787" s="241"/>
      <c r="B787" s="242"/>
      <c r="C787" s="119">
        <v>13</v>
      </c>
      <c r="D787" s="104"/>
      <c r="E787" s="104"/>
      <c r="F787" s="104"/>
      <c r="G787" s="104"/>
      <c r="H787" s="104"/>
      <c r="I787" s="104"/>
      <c r="J787" s="104"/>
      <c r="K787" s="104"/>
      <c r="L787" s="104"/>
      <c r="M787" s="104"/>
      <c r="N787" s="104"/>
      <c r="O787" s="104"/>
      <c r="P787" s="105">
        <f t="shared" si="56"/>
        <v>0</v>
      </c>
    </row>
    <row r="788" spans="1:16" ht="15.75" customHeight="1">
      <c r="A788" s="241"/>
      <c r="B788" s="242"/>
      <c r="C788" s="119">
        <v>14</v>
      </c>
      <c r="D788" s="104"/>
      <c r="E788" s="104"/>
      <c r="F788" s="104"/>
      <c r="G788" s="104"/>
      <c r="H788" s="104"/>
      <c r="I788" s="104"/>
      <c r="J788" s="104"/>
      <c r="K788" s="104"/>
      <c r="L788" s="104"/>
      <c r="M788" s="104"/>
      <c r="N788" s="104"/>
      <c r="O788" s="104"/>
      <c r="P788" s="105">
        <f t="shared" si="56"/>
        <v>0</v>
      </c>
    </row>
    <row r="789" spans="1:16" ht="15.75" customHeight="1">
      <c r="A789" s="241"/>
      <c r="B789" s="242"/>
      <c r="C789" s="119">
        <v>15</v>
      </c>
      <c r="D789" s="104"/>
      <c r="E789" s="104"/>
      <c r="F789" s="104"/>
      <c r="G789" s="104"/>
      <c r="H789" s="104"/>
      <c r="I789" s="104"/>
      <c r="J789" s="104"/>
      <c r="K789" s="104"/>
      <c r="L789" s="104"/>
      <c r="M789" s="104"/>
      <c r="N789" s="104"/>
      <c r="O789" s="104"/>
      <c r="P789" s="105">
        <f t="shared" si="56"/>
        <v>0</v>
      </c>
    </row>
    <row r="790" spans="1:16" ht="15.75" customHeight="1">
      <c r="A790" s="241"/>
      <c r="B790" s="242"/>
      <c r="C790" s="119">
        <v>16</v>
      </c>
      <c r="D790" s="104"/>
      <c r="E790" s="104"/>
      <c r="F790" s="104"/>
      <c r="G790" s="104"/>
      <c r="H790" s="104"/>
      <c r="I790" s="104"/>
      <c r="J790" s="104"/>
      <c r="K790" s="104"/>
      <c r="L790" s="104"/>
      <c r="M790" s="104"/>
      <c r="N790" s="104"/>
      <c r="O790" s="104"/>
      <c r="P790" s="105">
        <f t="shared" si="56"/>
        <v>0</v>
      </c>
    </row>
    <row r="791" spans="1:16" ht="15.75" customHeight="1">
      <c r="A791" s="241"/>
      <c r="B791" s="242"/>
      <c r="C791" s="119">
        <v>17</v>
      </c>
      <c r="D791" s="104"/>
      <c r="E791" s="104"/>
      <c r="F791" s="104"/>
      <c r="G791" s="104"/>
      <c r="H791" s="104"/>
      <c r="I791" s="104"/>
      <c r="J791" s="104"/>
      <c r="K791" s="104"/>
      <c r="L791" s="104"/>
      <c r="M791" s="104"/>
      <c r="N791" s="104"/>
      <c r="O791" s="104"/>
      <c r="P791" s="105">
        <f t="shared" si="56"/>
        <v>0</v>
      </c>
    </row>
    <row r="792" spans="1:16" ht="15.75" customHeight="1">
      <c r="A792" s="241"/>
      <c r="B792" s="242"/>
      <c r="C792" s="119">
        <v>25</v>
      </c>
      <c r="D792" s="104"/>
      <c r="E792" s="104"/>
      <c r="F792" s="104"/>
      <c r="G792" s="104"/>
      <c r="H792" s="104"/>
      <c r="I792" s="104"/>
      <c r="J792" s="104"/>
      <c r="K792" s="104"/>
      <c r="L792" s="104"/>
      <c r="M792" s="104"/>
      <c r="N792" s="104"/>
      <c r="O792" s="104"/>
      <c r="P792" s="105">
        <f t="shared" si="56"/>
        <v>0</v>
      </c>
    </row>
    <row r="793" spans="1:16" ht="15.75" customHeight="1">
      <c r="A793" s="241"/>
      <c r="B793" s="242"/>
      <c r="C793" s="119">
        <v>26</v>
      </c>
      <c r="D793" s="104"/>
      <c r="E793" s="104"/>
      <c r="F793" s="104"/>
      <c r="G793" s="104"/>
      <c r="H793" s="104"/>
      <c r="I793" s="104"/>
      <c r="J793" s="104"/>
      <c r="K793" s="104"/>
      <c r="L793" s="104"/>
      <c r="M793" s="104"/>
      <c r="N793" s="104"/>
      <c r="O793" s="104"/>
      <c r="P793" s="105">
        <f t="shared" si="56"/>
        <v>0</v>
      </c>
    </row>
    <row r="794" spans="1:16" ht="15.75" customHeight="1">
      <c r="A794" s="237"/>
      <c r="B794" s="239"/>
      <c r="C794" s="119">
        <v>27</v>
      </c>
      <c r="D794" s="104"/>
      <c r="E794" s="104"/>
      <c r="F794" s="104"/>
      <c r="G794" s="104"/>
      <c r="H794" s="104"/>
      <c r="I794" s="104"/>
      <c r="J794" s="104"/>
      <c r="K794" s="104"/>
      <c r="L794" s="104"/>
      <c r="M794" s="104"/>
      <c r="N794" s="104"/>
      <c r="O794" s="104"/>
      <c r="P794" s="105">
        <f t="shared" si="56"/>
        <v>0</v>
      </c>
    </row>
    <row r="795" spans="1:16" ht="15.75" customHeight="1">
      <c r="A795" s="317">
        <v>316</v>
      </c>
      <c r="B795" s="318" t="s">
        <v>2330</v>
      </c>
      <c r="C795" s="119">
        <v>11</v>
      </c>
      <c r="D795" s="104"/>
      <c r="E795" s="104"/>
      <c r="F795" s="104"/>
      <c r="G795" s="104"/>
      <c r="H795" s="104"/>
      <c r="I795" s="104"/>
      <c r="J795" s="104"/>
      <c r="K795" s="104"/>
      <c r="L795" s="104"/>
      <c r="M795" s="104"/>
      <c r="N795" s="104"/>
      <c r="O795" s="104"/>
      <c r="P795" s="105">
        <f t="shared" si="56"/>
        <v>0</v>
      </c>
    </row>
    <row r="796" spans="1:16" ht="15.75" customHeight="1">
      <c r="A796" s="241"/>
      <c r="B796" s="242"/>
      <c r="C796" s="119">
        <v>12</v>
      </c>
      <c r="D796" s="104"/>
      <c r="E796" s="104"/>
      <c r="F796" s="104"/>
      <c r="G796" s="104"/>
      <c r="H796" s="104"/>
      <c r="I796" s="104"/>
      <c r="J796" s="104"/>
      <c r="K796" s="104"/>
      <c r="L796" s="104"/>
      <c r="M796" s="104"/>
      <c r="N796" s="104"/>
      <c r="O796" s="104"/>
      <c r="P796" s="105">
        <f t="shared" si="56"/>
        <v>0</v>
      </c>
    </row>
    <row r="797" spans="1:16" ht="15.75" customHeight="1">
      <c r="A797" s="241"/>
      <c r="B797" s="242"/>
      <c r="C797" s="119">
        <v>13</v>
      </c>
      <c r="D797" s="104"/>
      <c r="E797" s="104"/>
      <c r="F797" s="104"/>
      <c r="G797" s="104"/>
      <c r="H797" s="104"/>
      <c r="I797" s="104"/>
      <c r="J797" s="104"/>
      <c r="K797" s="104"/>
      <c r="L797" s="104"/>
      <c r="M797" s="104"/>
      <c r="N797" s="104"/>
      <c r="O797" s="104"/>
      <c r="P797" s="105">
        <f t="shared" si="56"/>
        <v>0</v>
      </c>
    </row>
    <row r="798" spans="1:16" ht="15.75" customHeight="1">
      <c r="A798" s="241"/>
      <c r="B798" s="242"/>
      <c r="C798" s="119">
        <v>14</v>
      </c>
      <c r="D798" s="104"/>
      <c r="E798" s="104"/>
      <c r="F798" s="104"/>
      <c r="G798" s="104"/>
      <c r="H798" s="104"/>
      <c r="I798" s="104"/>
      <c r="J798" s="104"/>
      <c r="K798" s="104"/>
      <c r="L798" s="104"/>
      <c r="M798" s="104"/>
      <c r="N798" s="104"/>
      <c r="O798" s="104"/>
      <c r="P798" s="105">
        <f t="shared" si="56"/>
        <v>0</v>
      </c>
    </row>
    <row r="799" spans="1:16" ht="15.75" customHeight="1">
      <c r="A799" s="241"/>
      <c r="B799" s="242"/>
      <c r="C799" s="119">
        <v>15</v>
      </c>
      <c r="D799" s="104"/>
      <c r="E799" s="104"/>
      <c r="F799" s="104"/>
      <c r="G799" s="104"/>
      <c r="H799" s="104"/>
      <c r="I799" s="104"/>
      <c r="J799" s="104"/>
      <c r="K799" s="104"/>
      <c r="L799" s="104"/>
      <c r="M799" s="104"/>
      <c r="N799" s="104"/>
      <c r="O799" s="104"/>
      <c r="P799" s="105">
        <f t="shared" si="56"/>
        <v>0</v>
      </c>
    </row>
    <row r="800" spans="1:16" ht="15.75" customHeight="1">
      <c r="A800" s="241"/>
      <c r="B800" s="242"/>
      <c r="C800" s="119">
        <v>16</v>
      </c>
      <c r="D800" s="104"/>
      <c r="E800" s="104"/>
      <c r="F800" s="104"/>
      <c r="G800" s="104"/>
      <c r="H800" s="104"/>
      <c r="I800" s="104"/>
      <c r="J800" s="104"/>
      <c r="K800" s="104"/>
      <c r="L800" s="104"/>
      <c r="M800" s="104"/>
      <c r="N800" s="104"/>
      <c r="O800" s="104"/>
      <c r="P800" s="105">
        <f t="shared" si="56"/>
        <v>0</v>
      </c>
    </row>
    <row r="801" spans="1:16" ht="15.75" customHeight="1">
      <c r="A801" s="241"/>
      <c r="B801" s="242"/>
      <c r="C801" s="119">
        <v>17</v>
      </c>
      <c r="D801" s="104"/>
      <c r="E801" s="104"/>
      <c r="F801" s="104"/>
      <c r="G801" s="104"/>
      <c r="H801" s="104"/>
      <c r="I801" s="104"/>
      <c r="J801" s="104"/>
      <c r="K801" s="104"/>
      <c r="L801" s="104"/>
      <c r="M801" s="104"/>
      <c r="N801" s="104"/>
      <c r="O801" s="104"/>
      <c r="P801" s="105">
        <f t="shared" si="56"/>
        <v>0</v>
      </c>
    </row>
    <row r="802" spans="1:16" ht="15.75" customHeight="1">
      <c r="A802" s="241"/>
      <c r="B802" s="242"/>
      <c r="C802" s="119">
        <v>25</v>
      </c>
      <c r="D802" s="104"/>
      <c r="E802" s="104"/>
      <c r="F802" s="104"/>
      <c r="G802" s="104"/>
      <c r="H802" s="104"/>
      <c r="I802" s="104"/>
      <c r="J802" s="104"/>
      <c r="K802" s="104"/>
      <c r="L802" s="104"/>
      <c r="M802" s="104"/>
      <c r="N802" s="104"/>
      <c r="O802" s="104"/>
      <c r="P802" s="105">
        <f t="shared" si="56"/>
        <v>0</v>
      </c>
    </row>
    <row r="803" spans="1:16" ht="15.75" customHeight="1">
      <c r="A803" s="241"/>
      <c r="B803" s="242"/>
      <c r="C803" s="119">
        <v>26</v>
      </c>
      <c r="D803" s="104"/>
      <c r="E803" s="104"/>
      <c r="F803" s="104"/>
      <c r="G803" s="104"/>
      <c r="H803" s="104"/>
      <c r="I803" s="104"/>
      <c r="J803" s="104"/>
      <c r="K803" s="104"/>
      <c r="L803" s="104"/>
      <c r="M803" s="104"/>
      <c r="N803" s="104"/>
      <c r="O803" s="104"/>
      <c r="P803" s="105">
        <f t="shared" si="56"/>
        <v>0</v>
      </c>
    </row>
    <row r="804" spans="1:16" ht="15.75" customHeight="1">
      <c r="A804" s="237"/>
      <c r="B804" s="239"/>
      <c r="C804" s="119">
        <v>27</v>
      </c>
      <c r="D804" s="104"/>
      <c r="E804" s="104"/>
      <c r="F804" s="104"/>
      <c r="G804" s="104"/>
      <c r="H804" s="104"/>
      <c r="I804" s="104"/>
      <c r="J804" s="104"/>
      <c r="K804" s="104"/>
      <c r="L804" s="104"/>
      <c r="M804" s="104"/>
      <c r="N804" s="104"/>
      <c r="O804" s="104"/>
      <c r="P804" s="105">
        <f t="shared" si="56"/>
        <v>0</v>
      </c>
    </row>
    <row r="805" spans="1:16" ht="15.75" customHeight="1">
      <c r="A805" s="317">
        <v>317</v>
      </c>
      <c r="B805" s="318" t="s">
        <v>2331</v>
      </c>
      <c r="C805" s="119">
        <v>11</v>
      </c>
      <c r="D805" s="104"/>
      <c r="E805" s="104"/>
      <c r="F805" s="104"/>
      <c r="G805" s="104"/>
      <c r="H805" s="104"/>
      <c r="I805" s="104"/>
      <c r="J805" s="104"/>
      <c r="K805" s="104"/>
      <c r="L805" s="104"/>
      <c r="M805" s="104"/>
      <c r="N805" s="104"/>
      <c r="O805" s="104"/>
      <c r="P805" s="105">
        <f t="shared" si="56"/>
        <v>0</v>
      </c>
    </row>
    <row r="806" spans="1:16" ht="15.75" customHeight="1">
      <c r="A806" s="241"/>
      <c r="B806" s="242"/>
      <c r="C806" s="119">
        <v>12</v>
      </c>
      <c r="D806" s="104"/>
      <c r="E806" s="104"/>
      <c r="F806" s="104"/>
      <c r="G806" s="104"/>
      <c r="H806" s="104"/>
      <c r="I806" s="104"/>
      <c r="J806" s="104"/>
      <c r="K806" s="104"/>
      <c r="L806" s="104"/>
      <c r="M806" s="104"/>
      <c r="N806" s="104"/>
      <c r="O806" s="104"/>
      <c r="P806" s="105">
        <f t="shared" si="56"/>
        <v>0</v>
      </c>
    </row>
    <row r="807" spans="1:16" ht="15.75" customHeight="1">
      <c r="A807" s="241"/>
      <c r="B807" s="242"/>
      <c r="C807" s="119">
        <v>13</v>
      </c>
      <c r="D807" s="104"/>
      <c r="E807" s="104"/>
      <c r="F807" s="104"/>
      <c r="G807" s="104"/>
      <c r="H807" s="104"/>
      <c r="I807" s="104"/>
      <c r="J807" s="104"/>
      <c r="K807" s="104"/>
      <c r="L807" s="104"/>
      <c r="M807" s="104"/>
      <c r="N807" s="104"/>
      <c r="O807" s="104"/>
      <c r="P807" s="105">
        <f t="shared" si="56"/>
        <v>0</v>
      </c>
    </row>
    <row r="808" spans="1:16" ht="15.75" customHeight="1">
      <c r="A808" s="241"/>
      <c r="B808" s="242"/>
      <c r="C808" s="119">
        <v>14</v>
      </c>
      <c r="D808" s="104">
        <v>1000</v>
      </c>
      <c r="E808" s="104">
        <v>1000</v>
      </c>
      <c r="F808" s="104">
        <v>1000</v>
      </c>
      <c r="G808" s="104">
        <v>1000</v>
      </c>
      <c r="H808" s="104">
        <v>1000</v>
      </c>
      <c r="I808" s="104">
        <v>1000</v>
      </c>
      <c r="J808" s="104">
        <v>1000</v>
      </c>
      <c r="K808" s="104">
        <v>1000</v>
      </c>
      <c r="L808" s="104">
        <v>1000</v>
      </c>
      <c r="M808" s="104">
        <v>1000</v>
      </c>
      <c r="N808" s="104">
        <v>1000</v>
      </c>
      <c r="O808" s="104">
        <v>1000</v>
      </c>
      <c r="P808" s="105">
        <f t="shared" si="56"/>
        <v>12000</v>
      </c>
    </row>
    <row r="809" spans="1:16" ht="15.75" customHeight="1">
      <c r="A809" s="241"/>
      <c r="B809" s="242"/>
      <c r="C809" s="119">
        <v>15</v>
      </c>
      <c r="D809" s="104"/>
      <c r="E809" s="104"/>
      <c r="F809" s="104"/>
      <c r="G809" s="104"/>
      <c r="H809" s="104"/>
      <c r="I809" s="104"/>
      <c r="J809" s="104"/>
      <c r="K809" s="104"/>
      <c r="L809" s="104"/>
      <c r="M809" s="104"/>
      <c r="N809" s="104"/>
      <c r="O809" s="104"/>
      <c r="P809" s="105">
        <f t="shared" si="56"/>
        <v>0</v>
      </c>
    </row>
    <row r="810" spans="1:16" ht="15.75" customHeight="1">
      <c r="A810" s="241"/>
      <c r="B810" s="242"/>
      <c r="C810" s="119">
        <v>16</v>
      </c>
      <c r="D810" s="104"/>
      <c r="E810" s="104"/>
      <c r="F810" s="104"/>
      <c r="G810" s="104"/>
      <c r="H810" s="104"/>
      <c r="I810" s="104"/>
      <c r="J810" s="104"/>
      <c r="K810" s="104"/>
      <c r="L810" s="104"/>
      <c r="M810" s="104"/>
      <c r="N810" s="104"/>
      <c r="O810" s="104"/>
      <c r="P810" s="105">
        <f t="shared" si="56"/>
        <v>0</v>
      </c>
    </row>
    <row r="811" spans="1:16" ht="15.75" customHeight="1">
      <c r="A811" s="241"/>
      <c r="B811" s="242"/>
      <c r="C811" s="119">
        <v>17</v>
      </c>
      <c r="D811" s="104"/>
      <c r="E811" s="104"/>
      <c r="F811" s="104"/>
      <c r="G811" s="104"/>
      <c r="H811" s="104"/>
      <c r="I811" s="104"/>
      <c r="J811" s="104"/>
      <c r="K811" s="104"/>
      <c r="L811" s="104"/>
      <c r="M811" s="104"/>
      <c r="N811" s="104"/>
      <c r="O811" s="104"/>
      <c r="P811" s="105">
        <f t="shared" si="56"/>
        <v>0</v>
      </c>
    </row>
    <row r="812" spans="1:16" ht="15.75" customHeight="1">
      <c r="A812" s="241"/>
      <c r="B812" s="242"/>
      <c r="C812" s="119">
        <v>25</v>
      </c>
      <c r="D812" s="104"/>
      <c r="E812" s="104"/>
      <c r="F812" s="104"/>
      <c r="G812" s="104"/>
      <c r="H812" s="104"/>
      <c r="I812" s="104"/>
      <c r="J812" s="104"/>
      <c r="K812" s="104"/>
      <c r="L812" s="104"/>
      <c r="M812" s="104"/>
      <c r="N812" s="104"/>
      <c r="O812" s="104"/>
      <c r="P812" s="105">
        <f t="shared" si="56"/>
        <v>0</v>
      </c>
    </row>
    <row r="813" spans="1:16" ht="15.75" customHeight="1">
      <c r="A813" s="241"/>
      <c r="B813" s="242"/>
      <c r="C813" s="119">
        <v>26</v>
      </c>
      <c r="D813" s="104"/>
      <c r="E813" s="104"/>
      <c r="F813" s="104"/>
      <c r="G813" s="104"/>
      <c r="H813" s="104"/>
      <c r="I813" s="104"/>
      <c r="J813" s="104"/>
      <c r="K813" s="104"/>
      <c r="L813" s="104"/>
      <c r="M813" s="104"/>
      <c r="N813" s="104"/>
      <c r="O813" s="104"/>
      <c r="P813" s="105">
        <f t="shared" si="56"/>
        <v>0</v>
      </c>
    </row>
    <row r="814" spans="1:16" ht="15.75" customHeight="1">
      <c r="A814" s="237"/>
      <c r="B814" s="239"/>
      <c r="C814" s="119">
        <v>27</v>
      </c>
      <c r="D814" s="104"/>
      <c r="E814" s="104"/>
      <c r="F814" s="104"/>
      <c r="G814" s="104"/>
      <c r="H814" s="104"/>
      <c r="I814" s="104"/>
      <c r="J814" s="104"/>
      <c r="K814" s="104"/>
      <c r="L814" s="104"/>
      <c r="M814" s="104"/>
      <c r="N814" s="104"/>
      <c r="O814" s="104"/>
      <c r="P814" s="105">
        <f t="shared" si="56"/>
        <v>0</v>
      </c>
    </row>
    <row r="815" spans="1:16" ht="15.75" customHeight="1">
      <c r="A815" s="317">
        <v>318</v>
      </c>
      <c r="B815" s="318" t="s">
        <v>2332</v>
      </c>
      <c r="C815" s="119">
        <v>11</v>
      </c>
      <c r="D815" s="104"/>
      <c r="E815" s="104"/>
      <c r="F815" s="104"/>
      <c r="G815" s="104"/>
      <c r="H815" s="104"/>
      <c r="I815" s="104"/>
      <c r="J815" s="104"/>
      <c r="K815" s="104"/>
      <c r="L815" s="104"/>
      <c r="M815" s="104"/>
      <c r="N815" s="104"/>
      <c r="O815" s="104"/>
      <c r="P815" s="105">
        <f t="shared" si="56"/>
        <v>0</v>
      </c>
    </row>
    <row r="816" spans="1:16" ht="15.75" customHeight="1">
      <c r="A816" s="241"/>
      <c r="B816" s="242"/>
      <c r="C816" s="119">
        <v>12</v>
      </c>
      <c r="D816" s="104"/>
      <c r="E816" s="104"/>
      <c r="F816" s="104"/>
      <c r="G816" s="104"/>
      <c r="H816" s="104"/>
      <c r="I816" s="104"/>
      <c r="J816" s="104"/>
      <c r="K816" s="104"/>
      <c r="L816" s="104"/>
      <c r="M816" s="104"/>
      <c r="N816" s="104"/>
      <c r="O816" s="104"/>
      <c r="P816" s="105">
        <f t="shared" si="56"/>
        <v>0</v>
      </c>
    </row>
    <row r="817" spans="1:16" ht="15.75" customHeight="1">
      <c r="A817" s="241"/>
      <c r="B817" s="242"/>
      <c r="C817" s="119">
        <v>13</v>
      </c>
      <c r="D817" s="104"/>
      <c r="E817" s="104"/>
      <c r="F817" s="104"/>
      <c r="G817" s="104"/>
      <c r="H817" s="104"/>
      <c r="I817" s="104"/>
      <c r="J817" s="104"/>
      <c r="K817" s="104"/>
      <c r="L817" s="104"/>
      <c r="M817" s="104"/>
      <c r="N817" s="104"/>
      <c r="O817" s="104"/>
      <c r="P817" s="105">
        <f t="shared" si="56"/>
        <v>0</v>
      </c>
    </row>
    <row r="818" spans="1:16" ht="15.75" customHeight="1">
      <c r="A818" s="241"/>
      <c r="B818" s="242"/>
      <c r="C818" s="119">
        <v>14</v>
      </c>
      <c r="D818" s="104"/>
      <c r="E818" s="104"/>
      <c r="F818" s="104"/>
      <c r="G818" s="104"/>
      <c r="H818" s="104"/>
      <c r="I818" s="104"/>
      <c r="J818" s="104"/>
      <c r="K818" s="104"/>
      <c r="L818" s="104"/>
      <c r="M818" s="104"/>
      <c r="N818" s="104"/>
      <c r="O818" s="104"/>
      <c r="P818" s="105">
        <f t="shared" si="56"/>
        <v>0</v>
      </c>
    </row>
    <row r="819" spans="1:16" ht="15.75" customHeight="1">
      <c r="A819" s="241"/>
      <c r="B819" s="242"/>
      <c r="C819" s="119">
        <v>15</v>
      </c>
      <c r="D819" s="104"/>
      <c r="E819" s="104"/>
      <c r="F819" s="104"/>
      <c r="G819" s="104"/>
      <c r="H819" s="104"/>
      <c r="I819" s="104"/>
      <c r="J819" s="104"/>
      <c r="K819" s="104"/>
      <c r="L819" s="104"/>
      <c r="M819" s="104"/>
      <c r="N819" s="104"/>
      <c r="O819" s="104"/>
      <c r="P819" s="105">
        <f t="shared" si="56"/>
        <v>0</v>
      </c>
    </row>
    <row r="820" spans="1:16" ht="15.75" customHeight="1">
      <c r="A820" s="241"/>
      <c r="B820" s="242"/>
      <c r="C820" s="119">
        <v>16</v>
      </c>
      <c r="D820" s="104"/>
      <c r="E820" s="104"/>
      <c r="F820" s="104"/>
      <c r="G820" s="104"/>
      <c r="H820" s="104"/>
      <c r="I820" s="104"/>
      <c r="J820" s="104"/>
      <c r="K820" s="104"/>
      <c r="L820" s="104"/>
      <c r="M820" s="104"/>
      <c r="N820" s="104"/>
      <c r="O820" s="104"/>
      <c r="P820" s="105">
        <f t="shared" si="56"/>
        <v>0</v>
      </c>
    </row>
    <row r="821" spans="1:16" ht="15.75" customHeight="1">
      <c r="A821" s="241"/>
      <c r="B821" s="242"/>
      <c r="C821" s="119">
        <v>17</v>
      </c>
      <c r="D821" s="104"/>
      <c r="E821" s="104"/>
      <c r="F821" s="104"/>
      <c r="G821" s="104"/>
      <c r="H821" s="104"/>
      <c r="I821" s="104"/>
      <c r="J821" s="104"/>
      <c r="K821" s="104"/>
      <c r="L821" s="104"/>
      <c r="M821" s="104"/>
      <c r="N821" s="104"/>
      <c r="O821" s="104"/>
      <c r="P821" s="105">
        <f t="shared" si="56"/>
        <v>0</v>
      </c>
    </row>
    <row r="822" spans="1:16" ht="15.75" customHeight="1">
      <c r="A822" s="241"/>
      <c r="B822" s="242"/>
      <c r="C822" s="119">
        <v>25</v>
      </c>
      <c r="D822" s="104"/>
      <c r="E822" s="104"/>
      <c r="F822" s="104"/>
      <c r="G822" s="104"/>
      <c r="H822" s="104"/>
      <c r="I822" s="104"/>
      <c r="J822" s="104"/>
      <c r="K822" s="104"/>
      <c r="L822" s="104"/>
      <c r="M822" s="104"/>
      <c r="N822" s="104"/>
      <c r="O822" s="104"/>
      <c r="P822" s="105">
        <f t="shared" si="56"/>
        <v>0</v>
      </c>
    </row>
    <row r="823" spans="1:16" ht="15.75" customHeight="1">
      <c r="A823" s="241"/>
      <c r="B823" s="242"/>
      <c r="C823" s="119">
        <v>26</v>
      </c>
      <c r="D823" s="104"/>
      <c r="E823" s="104"/>
      <c r="F823" s="104"/>
      <c r="G823" s="104"/>
      <c r="H823" s="104"/>
      <c r="I823" s="104"/>
      <c r="J823" s="104"/>
      <c r="K823" s="104"/>
      <c r="L823" s="104"/>
      <c r="M823" s="104"/>
      <c r="N823" s="104"/>
      <c r="O823" s="104"/>
      <c r="P823" s="105">
        <f t="shared" si="56"/>
        <v>0</v>
      </c>
    </row>
    <row r="824" spans="1:16" ht="15.75" customHeight="1">
      <c r="A824" s="237"/>
      <c r="B824" s="239"/>
      <c r="C824" s="119">
        <v>27</v>
      </c>
      <c r="D824" s="104"/>
      <c r="E824" s="104"/>
      <c r="F824" s="104"/>
      <c r="G824" s="104"/>
      <c r="H824" s="104"/>
      <c r="I824" s="104"/>
      <c r="J824" s="104"/>
      <c r="K824" s="104"/>
      <c r="L824" s="104"/>
      <c r="M824" s="104"/>
      <c r="N824" s="104"/>
      <c r="O824" s="104"/>
      <c r="P824" s="105">
        <f t="shared" si="56"/>
        <v>0</v>
      </c>
    </row>
    <row r="825" spans="1:16" ht="15.75" customHeight="1">
      <c r="A825" s="317">
        <v>319</v>
      </c>
      <c r="B825" s="318" t="s">
        <v>2333</v>
      </c>
      <c r="C825" s="119">
        <v>11</v>
      </c>
      <c r="D825" s="104"/>
      <c r="E825" s="104"/>
      <c r="F825" s="104"/>
      <c r="G825" s="104"/>
      <c r="H825" s="104"/>
      <c r="I825" s="104"/>
      <c r="J825" s="104"/>
      <c r="K825" s="104"/>
      <c r="L825" s="104"/>
      <c r="M825" s="104"/>
      <c r="N825" s="104"/>
      <c r="O825" s="104"/>
      <c r="P825" s="105">
        <f t="shared" si="56"/>
        <v>0</v>
      </c>
    </row>
    <row r="826" spans="1:16" ht="15.75" customHeight="1">
      <c r="A826" s="241"/>
      <c r="B826" s="242"/>
      <c r="C826" s="119">
        <v>12</v>
      </c>
      <c r="D826" s="104"/>
      <c r="E826" s="104"/>
      <c r="F826" s="104"/>
      <c r="G826" s="104"/>
      <c r="H826" s="104"/>
      <c r="I826" s="104"/>
      <c r="J826" s="104"/>
      <c r="K826" s="104"/>
      <c r="L826" s="104"/>
      <c r="M826" s="104"/>
      <c r="N826" s="104"/>
      <c r="O826" s="104"/>
      <c r="P826" s="105">
        <f t="shared" si="56"/>
        <v>0</v>
      </c>
    </row>
    <row r="827" spans="1:16" ht="15.75" customHeight="1">
      <c r="A827" s="241"/>
      <c r="B827" s="242"/>
      <c r="C827" s="119">
        <v>13</v>
      </c>
      <c r="D827" s="104"/>
      <c r="E827" s="104"/>
      <c r="F827" s="104"/>
      <c r="G827" s="104"/>
      <c r="H827" s="104"/>
      <c r="I827" s="104"/>
      <c r="J827" s="104"/>
      <c r="K827" s="104"/>
      <c r="L827" s="104"/>
      <c r="M827" s="104"/>
      <c r="N827" s="104"/>
      <c r="O827" s="104"/>
      <c r="P827" s="105">
        <f t="shared" si="56"/>
        <v>0</v>
      </c>
    </row>
    <row r="828" spans="1:16" ht="15.75" customHeight="1">
      <c r="A828" s="241"/>
      <c r="B828" s="242"/>
      <c r="C828" s="119">
        <v>14</v>
      </c>
      <c r="D828" s="104"/>
      <c r="E828" s="104"/>
      <c r="F828" s="104"/>
      <c r="G828" s="104"/>
      <c r="H828" s="104"/>
      <c r="I828" s="104"/>
      <c r="J828" s="104"/>
      <c r="K828" s="104"/>
      <c r="L828" s="104"/>
      <c r="M828" s="104"/>
      <c r="N828" s="104"/>
      <c r="O828" s="104"/>
      <c r="P828" s="105">
        <f t="shared" si="56"/>
        <v>0</v>
      </c>
    </row>
    <row r="829" spans="1:16" ht="15.75" customHeight="1">
      <c r="A829" s="241"/>
      <c r="B829" s="242"/>
      <c r="C829" s="119">
        <v>15</v>
      </c>
      <c r="D829" s="104"/>
      <c r="E829" s="104"/>
      <c r="F829" s="104"/>
      <c r="G829" s="104"/>
      <c r="H829" s="104"/>
      <c r="I829" s="104"/>
      <c r="J829" s="104"/>
      <c r="K829" s="104"/>
      <c r="L829" s="104"/>
      <c r="M829" s="104"/>
      <c r="N829" s="104"/>
      <c r="O829" s="104"/>
      <c r="P829" s="105">
        <f t="shared" si="56"/>
        <v>0</v>
      </c>
    </row>
    <row r="830" spans="1:16" ht="15.75" customHeight="1">
      <c r="A830" s="241"/>
      <c r="B830" s="242"/>
      <c r="C830" s="119">
        <v>16</v>
      </c>
      <c r="D830" s="104"/>
      <c r="E830" s="104"/>
      <c r="F830" s="104"/>
      <c r="G830" s="104"/>
      <c r="H830" s="104"/>
      <c r="I830" s="104"/>
      <c r="J830" s="104"/>
      <c r="K830" s="104"/>
      <c r="L830" s="104"/>
      <c r="M830" s="104"/>
      <c r="N830" s="104"/>
      <c r="O830" s="104"/>
      <c r="P830" s="105">
        <f t="shared" si="56"/>
        <v>0</v>
      </c>
    </row>
    <row r="831" spans="1:16" ht="15.75" customHeight="1">
      <c r="A831" s="241"/>
      <c r="B831" s="242"/>
      <c r="C831" s="119">
        <v>17</v>
      </c>
      <c r="D831" s="104"/>
      <c r="E831" s="104"/>
      <c r="F831" s="104"/>
      <c r="G831" s="104"/>
      <c r="H831" s="104"/>
      <c r="I831" s="104"/>
      <c r="J831" s="104"/>
      <c r="K831" s="104"/>
      <c r="L831" s="104"/>
      <c r="M831" s="104"/>
      <c r="N831" s="104"/>
      <c r="O831" s="104"/>
      <c r="P831" s="105">
        <f t="shared" si="56"/>
        <v>0</v>
      </c>
    </row>
    <row r="832" spans="1:16" ht="15.75" customHeight="1">
      <c r="A832" s="241"/>
      <c r="B832" s="242"/>
      <c r="C832" s="119">
        <v>25</v>
      </c>
      <c r="D832" s="143"/>
      <c r="E832" s="143"/>
      <c r="F832" s="143"/>
      <c r="G832" s="143"/>
      <c r="H832" s="143"/>
      <c r="I832" s="143"/>
      <c r="J832" s="143"/>
      <c r="K832" s="143"/>
      <c r="L832" s="143"/>
      <c r="M832" s="143"/>
      <c r="N832" s="143"/>
      <c r="O832" s="143"/>
      <c r="P832" s="105">
        <f t="shared" si="56"/>
        <v>0</v>
      </c>
    </row>
    <row r="833" spans="1:16" ht="15.75" customHeight="1">
      <c r="A833" s="241"/>
      <c r="B833" s="242"/>
      <c r="C833" s="119">
        <v>26</v>
      </c>
      <c r="D833" s="143"/>
      <c r="E833" s="143"/>
      <c r="F833" s="143"/>
      <c r="G833" s="143"/>
      <c r="H833" s="143"/>
      <c r="I833" s="143"/>
      <c r="J833" s="143"/>
      <c r="K833" s="143"/>
      <c r="L833" s="143"/>
      <c r="M833" s="143"/>
      <c r="N833" s="143"/>
      <c r="O833" s="143"/>
      <c r="P833" s="105">
        <f t="shared" si="56"/>
        <v>0</v>
      </c>
    </row>
    <row r="834" spans="1:16" ht="15.75" customHeight="1">
      <c r="A834" s="237"/>
      <c r="B834" s="239"/>
      <c r="C834" s="119">
        <v>27</v>
      </c>
      <c r="D834" s="143"/>
      <c r="E834" s="143"/>
      <c r="F834" s="143"/>
      <c r="G834" s="143"/>
      <c r="H834" s="143"/>
      <c r="I834" s="143"/>
      <c r="J834" s="143"/>
      <c r="K834" s="143"/>
      <c r="L834" s="143"/>
      <c r="M834" s="143"/>
      <c r="N834" s="143"/>
      <c r="O834" s="143"/>
      <c r="P834" s="105">
        <f t="shared" si="56"/>
        <v>0</v>
      </c>
    </row>
    <row r="835" spans="1:16" ht="15.75" customHeight="1">
      <c r="A835" s="149">
        <v>3200</v>
      </c>
      <c r="B835" s="316" t="s">
        <v>2334</v>
      </c>
      <c r="C835" s="228"/>
      <c r="D835" s="148">
        <f t="shared" ref="D835:P835" si="57">SUM(D836:D925)</f>
        <v>22921.67</v>
      </c>
      <c r="E835" s="148">
        <f t="shared" si="57"/>
        <v>22921.67</v>
      </c>
      <c r="F835" s="148">
        <f t="shared" si="57"/>
        <v>22921.67</v>
      </c>
      <c r="G835" s="148">
        <f t="shared" si="57"/>
        <v>22921.67</v>
      </c>
      <c r="H835" s="148">
        <f t="shared" si="57"/>
        <v>22921.67</v>
      </c>
      <c r="I835" s="148">
        <f t="shared" si="57"/>
        <v>22921.67</v>
      </c>
      <c r="J835" s="148">
        <f t="shared" si="57"/>
        <v>22921.67</v>
      </c>
      <c r="K835" s="148">
        <f t="shared" si="57"/>
        <v>22921.67</v>
      </c>
      <c r="L835" s="148">
        <f t="shared" si="57"/>
        <v>22921.67</v>
      </c>
      <c r="M835" s="148">
        <f t="shared" si="57"/>
        <v>22921.67</v>
      </c>
      <c r="N835" s="148">
        <f t="shared" si="57"/>
        <v>22921.67</v>
      </c>
      <c r="O835" s="148">
        <f t="shared" si="57"/>
        <v>22921.67</v>
      </c>
      <c r="P835" s="148">
        <f t="shared" si="57"/>
        <v>275060.04000000004</v>
      </c>
    </row>
    <row r="836" spans="1:16" ht="15.75" customHeight="1">
      <c r="A836" s="317">
        <v>321</v>
      </c>
      <c r="B836" s="318" t="s">
        <v>2335</v>
      </c>
      <c r="C836" s="119">
        <v>11</v>
      </c>
      <c r="D836" s="104"/>
      <c r="E836" s="104"/>
      <c r="F836" s="104"/>
      <c r="G836" s="104"/>
      <c r="H836" s="104"/>
      <c r="I836" s="104"/>
      <c r="J836" s="104"/>
      <c r="K836" s="104"/>
      <c r="L836" s="104"/>
      <c r="M836" s="104"/>
      <c r="N836" s="104"/>
      <c r="O836" s="104"/>
      <c r="P836" s="105">
        <f t="shared" ref="P836:P925" si="58">SUM(D836:O836)</f>
        <v>0</v>
      </c>
    </row>
    <row r="837" spans="1:16" ht="15.75" customHeight="1">
      <c r="A837" s="241"/>
      <c r="B837" s="242"/>
      <c r="C837" s="119">
        <v>12</v>
      </c>
      <c r="D837" s="104"/>
      <c r="E837" s="104"/>
      <c r="F837" s="104"/>
      <c r="G837" s="104"/>
      <c r="H837" s="104"/>
      <c r="I837" s="104"/>
      <c r="J837" s="104"/>
      <c r="K837" s="104"/>
      <c r="L837" s="104"/>
      <c r="M837" s="104"/>
      <c r="N837" s="104"/>
      <c r="O837" s="104"/>
      <c r="P837" s="105">
        <f t="shared" si="58"/>
        <v>0</v>
      </c>
    </row>
    <row r="838" spans="1:16" ht="15.75" customHeight="1">
      <c r="A838" s="241"/>
      <c r="B838" s="242"/>
      <c r="C838" s="119">
        <v>13</v>
      </c>
      <c r="D838" s="104"/>
      <c r="E838" s="104"/>
      <c r="F838" s="104"/>
      <c r="G838" s="104"/>
      <c r="H838" s="104"/>
      <c r="I838" s="104"/>
      <c r="J838" s="104"/>
      <c r="K838" s="104"/>
      <c r="L838" s="104"/>
      <c r="M838" s="104"/>
      <c r="N838" s="104"/>
      <c r="O838" s="104"/>
      <c r="P838" s="105">
        <f t="shared" si="58"/>
        <v>0</v>
      </c>
    </row>
    <row r="839" spans="1:16" ht="15.75" customHeight="1">
      <c r="A839" s="241"/>
      <c r="B839" s="242"/>
      <c r="C839" s="119">
        <v>14</v>
      </c>
      <c r="D839" s="104"/>
      <c r="E839" s="104"/>
      <c r="F839" s="104"/>
      <c r="G839" s="104"/>
      <c r="H839" s="104"/>
      <c r="I839" s="104"/>
      <c r="J839" s="104"/>
      <c r="K839" s="104"/>
      <c r="L839" s="104"/>
      <c r="M839" s="104"/>
      <c r="N839" s="104"/>
      <c r="O839" s="104"/>
      <c r="P839" s="105">
        <f t="shared" si="58"/>
        <v>0</v>
      </c>
    </row>
    <row r="840" spans="1:16" ht="15.75" customHeight="1">
      <c r="A840" s="241"/>
      <c r="B840" s="242"/>
      <c r="C840" s="119">
        <v>15</v>
      </c>
      <c r="D840" s="104"/>
      <c r="E840" s="104"/>
      <c r="F840" s="104"/>
      <c r="G840" s="104"/>
      <c r="H840" s="104"/>
      <c r="I840" s="104"/>
      <c r="J840" s="104"/>
      <c r="K840" s="104"/>
      <c r="L840" s="104"/>
      <c r="M840" s="104"/>
      <c r="N840" s="104"/>
      <c r="O840" s="104"/>
      <c r="P840" s="105">
        <f t="shared" si="58"/>
        <v>0</v>
      </c>
    </row>
    <row r="841" spans="1:16" ht="15.75" customHeight="1">
      <c r="A841" s="241"/>
      <c r="B841" s="242"/>
      <c r="C841" s="119">
        <v>16</v>
      </c>
      <c r="D841" s="104"/>
      <c r="E841" s="104"/>
      <c r="F841" s="104"/>
      <c r="G841" s="104"/>
      <c r="H841" s="104"/>
      <c r="I841" s="104"/>
      <c r="J841" s="104"/>
      <c r="K841" s="104"/>
      <c r="L841" s="104"/>
      <c r="M841" s="104"/>
      <c r="N841" s="104"/>
      <c r="O841" s="104"/>
      <c r="P841" s="105">
        <f t="shared" si="58"/>
        <v>0</v>
      </c>
    </row>
    <row r="842" spans="1:16" ht="15.75" customHeight="1">
      <c r="A842" s="241"/>
      <c r="B842" s="242"/>
      <c r="C842" s="119">
        <v>17</v>
      </c>
      <c r="D842" s="104"/>
      <c r="E842" s="104"/>
      <c r="F842" s="104"/>
      <c r="G842" s="104"/>
      <c r="H842" s="104"/>
      <c r="I842" s="104"/>
      <c r="J842" s="104"/>
      <c r="K842" s="104"/>
      <c r="L842" s="104"/>
      <c r="M842" s="104"/>
      <c r="N842" s="104"/>
      <c r="O842" s="104"/>
      <c r="P842" s="105">
        <f t="shared" si="58"/>
        <v>0</v>
      </c>
    </row>
    <row r="843" spans="1:16" ht="15.75" customHeight="1">
      <c r="A843" s="241"/>
      <c r="B843" s="242"/>
      <c r="C843" s="119">
        <v>25</v>
      </c>
      <c r="D843" s="104"/>
      <c r="E843" s="104"/>
      <c r="F843" s="104"/>
      <c r="G843" s="104"/>
      <c r="H843" s="104"/>
      <c r="I843" s="104"/>
      <c r="J843" s="104"/>
      <c r="K843" s="104"/>
      <c r="L843" s="104"/>
      <c r="M843" s="104"/>
      <c r="N843" s="104"/>
      <c r="O843" s="104"/>
      <c r="P843" s="105">
        <f t="shared" si="58"/>
        <v>0</v>
      </c>
    </row>
    <row r="844" spans="1:16" ht="15.75" customHeight="1">
      <c r="A844" s="241"/>
      <c r="B844" s="242"/>
      <c r="C844" s="119">
        <v>26</v>
      </c>
      <c r="D844" s="104"/>
      <c r="E844" s="104"/>
      <c r="F844" s="104"/>
      <c r="G844" s="104"/>
      <c r="H844" s="104"/>
      <c r="I844" s="104"/>
      <c r="J844" s="104"/>
      <c r="K844" s="104"/>
      <c r="L844" s="104"/>
      <c r="M844" s="104"/>
      <c r="N844" s="104"/>
      <c r="O844" s="104"/>
      <c r="P844" s="105">
        <f t="shared" si="58"/>
        <v>0</v>
      </c>
    </row>
    <row r="845" spans="1:16" ht="15.75" customHeight="1">
      <c r="A845" s="237"/>
      <c r="B845" s="239"/>
      <c r="C845" s="119">
        <v>27</v>
      </c>
      <c r="D845" s="104"/>
      <c r="E845" s="104"/>
      <c r="F845" s="104"/>
      <c r="G845" s="104"/>
      <c r="H845" s="104"/>
      <c r="I845" s="104"/>
      <c r="J845" s="104"/>
      <c r="K845" s="104"/>
      <c r="L845" s="104"/>
      <c r="M845" s="104"/>
      <c r="N845" s="104"/>
      <c r="O845" s="104"/>
      <c r="P845" s="105">
        <f t="shared" si="58"/>
        <v>0</v>
      </c>
    </row>
    <row r="846" spans="1:16" ht="15.75" customHeight="1">
      <c r="A846" s="317">
        <v>322</v>
      </c>
      <c r="B846" s="318" t="s">
        <v>2336</v>
      </c>
      <c r="C846" s="119">
        <v>11</v>
      </c>
      <c r="D846" s="104"/>
      <c r="E846" s="104"/>
      <c r="F846" s="104"/>
      <c r="G846" s="104"/>
      <c r="H846" s="104"/>
      <c r="I846" s="104"/>
      <c r="J846" s="104"/>
      <c r="K846" s="104"/>
      <c r="L846" s="104"/>
      <c r="M846" s="104"/>
      <c r="N846" s="104"/>
      <c r="O846" s="104"/>
      <c r="P846" s="105">
        <f t="shared" si="58"/>
        <v>0</v>
      </c>
    </row>
    <row r="847" spans="1:16" ht="15.75" customHeight="1">
      <c r="A847" s="241"/>
      <c r="B847" s="242"/>
      <c r="C847" s="119">
        <v>12</v>
      </c>
      <c r="D847" s="104"/>
      <c r="E847" s="104"/>
      <c r="F847" s="104"/>
      <c r="G847" s="104"/>
      <c r="H847" s="104"/>
      <c r="I847" s="104"/>
      <c r="J847" s="104"/>
      <c r="K847" s="104"/>
      <c r="L847" s="104"/>
      <c r="M847" s="104"/>
      <c r="N847" s="104"/>
      <c r="O847" s="104"/>
      <c r="P847" s="105">
        <f t="shared" si="58"/>
        <v>0</v>
      </c>
    </row>
    <row r="848" spans="1:16" ht="15.75" customHeight="1">
      <c r="A848" s="241"/>
      <c r="B848" s="242"/>
      <c r="C848" s="119">
        <v>13</v>
      </c>
      <c r="D848" s="104"/>
      <c r="E848" s="104"/>
      <c r="F848" s="104"/>
      <c r="G848" s="104"/>
      <c r="H848" s="104"/>
      <c r="I848" s="104"/>
      <c r="J848" s="104"/>
      <c r="K848" s="104"/>
      <c r="L848" s="104"/>
      <c r="M848" s="104"/>
      <c r="N848" s="104"/>
      <c r="O848" s="104"/>
      <c r="P848" s="105">
        <f t="shared" si="58"/>
        <v>0</v>
      </c>
    </row>
    <row r="849" spans="1:16" ht="15.75" customHeight="1">
      <c r="A849" s="241"/>
      <c r="B849" s="242"/>
      <c r="C849" s="119">
        <v>14</v>
      </c>
      <c r="D849" s="104">
        <v>12916.67</v>
      </c>
      <c r="E849" s="104">
        <v>12916.67</v>
      </c>
      <c r="F849" s="104">
        <v>12916.67</v>
      </c>
      <c r="G849" s="104">
        <v>12916.67</v>
      </c>
      <c r="H849" s="104">
        <v>12916.67</v>
      </c>
      <c r="I849" s="104">
        <v>12916.67</v>
      </c>
      <c r="J849" s="104">
        <v>12916.67</v>
      </c>
      <c r="K849" s="104">
        <v>12916.67</v>
      </c>
      <c r="L849" s="104">
        <v>12916.67</v>
      </c>
      <c r="M849" s="104">
        <v>12916.67</v>
      </c>
      <c r="N849" s="104">
        <v>12916.67</v>
      </c>
      <c r="O849" s="104">
        <v>12916.67</v>
      </c>
      <c r="P849" s="105">
        <f t="shared" si="58"/>
        <v>155000.04</v>
      </c>
    </row>
    <row r="850" spans="1:16" ht="15.75" customHeight="1">
      <c r="A850" s="241"/>
      <c r="B850" s="242"/>
      <c r="C850" s="119">
        <v>15</v>
      </c>
      <c r="D850" s="104"/>
      <c r="E850" s="104"/>
      <c r="F850" s="104"/>
      <c r="G850" s="104"/>
      <c r="H850" s="104"/>
      <c r="I850" s="104"/>
      <c r="J850" s="104"/>
      <c r="K850" s="104"/>
      <c r="L850" s="104"/>
      <c r="M850" s="104"/>
      <c r="N850" s="104"/>
      <c r="O850" s="104"/>
      <c r="P850" s="105">
        <f t="shared" si="58"/>
        <v>0</v>
      </c>
    </row>
    <row r="851" spans="1:16" ht="15.75" customHeight="1">
      <c r="A851" s="241"/>
      <c r="B851" s="242"/>
      <c r="C851" s="119">
        <v>16</v>
      </c>
      <c r="D851" s="104"/>
      <c r="E851" s="104"/>
      <c r="F851" s="104"/>
      <c r="G851" s="104"/>
      <c r="H851" s="104"/>
      <c r="I851" s="104"/>
      <c r="J851" s="104"/>
      <c r="K851" s="104"/>
      <c r="L851" s="104"/>
      <c r="M851" s="104"/>
      <c r="N851" s="104"/>
      <c r="O851" s="104"/>
      <c r="P851" s="105">
        <f t="shared" si="58"/>
        <v>0</v>
      </c>
    </row>
    <row r="852" spans="1:16" ht="15.75" customHeight="1">
      <c r="A852" s="241"/>
      <c r="B852" s="242"/>
      <c r="C852" s="119">
        <v>17</v>
      </c>
      <c r="D852" s="104"/>
      <c r="E852" s="104"/>
      <c r="F852" s="104"/>
      <c r="G852" s="104"/>
      <c r="H852" s="104"/>
      <c r="I852" s="104"/>
      <c r="J852" s="104"/>
      <c r="K852" s="104"/>
      <c r="L852" s="104"/>
      <c r="M852" s="104"/>
      <c r="N852" s="104"/>
      <c r="O852" s="104"/>
      <c r="P852" s="105">
        <f t="shared" si="58"/>
        <v>0</v>
      </c>
    </row>
    <row r="853" spans="1:16" ht="15.75" customHeight="1">
      <c r="A853" s="241"/>
      <c r="B853" s="242"/>
      <c r="C853" s="119">
        <v>25</v>
      </c>
      <c r="D853" s="104"/>
      <c r="E853" s="104"/>
      <c r="F853" s="104"/>
      <c r="G853" s="104"/>
      <c r="H853" s="104"/>
      <c r="I853" s="104"/>
      <c r="J853" s="104"/>
      <c r="K853" s="104"/>
      <c r="L853" s="104"/>
      <c r="M853" s="104"/>
      <c r="N853" s="104"/>
      <c r="O853" s="104"/>
      <c r="P853" s="105">
        <f t="shared" si="58"/>
        <v>0</v>
      </c>
    </row>
    <row r="854" spans="1:16" ht="15.75" customHeight="1">
      <c r="A854" s="241"/>
      <c r="B854" s="242"/>
      <c r="C854" s="119">
        <v>26</v>
      </c>
      <c r="D854" s="104"/>
      <c r="E854" s="104"/>
      <c r="F854" s="104"/>
      <c r="G854" s="104"/>
      <c r="H854" s="104"/>
      <c r="I854" s="104"/>
      <c r="J854" s="104"/>
      <c r="K854" s="104"/>
      <c r="L854" s="104"/>
      <c r="M854" s="104"/>
      <c r="N854" s="104"/>
      <c r="O854" s="104"/>
      <c r="P854" s="105">
        <f t="shared" si="58"/>
        <v>0</v>
      </c>
    </row>
    <row r="855" spans="1:16" ht="15.75" customHeight="1">
      <c r="A855" s="237"/>
      <c r="B855" s="239"/>
      <c r="C855" s="119">
        <v>27</v>
      </c>
      <c r="D855" s="104"/>
      <c r="E855" s="104"/>
      <c r="F855" s="104"/>
      <c r="G855" s="104"/>
      <c r="H855" s="104"/>
      <c r="I855" s="104"/>
      <c r="J855" s="104"/>
      <c r="K855" s="104"/>
      <c r="L855" s="104"/>
      <c r="M855" s="104"/>
      <c r="N855" s="104"/>
      <c r="O855" s="104"/>
      <c r="P855" s="105">
        <f t="shared" si="58"/>
        <v>0</v>
      </c>
    </row>
    <row r="856" spans="1:16" ht="15.75" customHeight="1">
      <c r="A856" s="317">
        <v>323</v>
      </c>
      <c r="B856" s="318" t="s">
        <v>2337</v>
      </c>
      <c r="C856" s="119">
        <v>11</v>
      </c>
      <c r="D856" s="104"/>
      <c r="E856" s="104"/>
      <c r="F856" s="104"/>
      <c r="G856" s="104"/>
      <c r="H856" s="104"/>
      <c r="I856" s="104"/>
      <c r="J856" s="104"/>
      <c r="K856" s="104"/>
      <c r="L856" s="104"/>
      <c r="M856" s="104"/>
      <c r="N856" s="104"/>
      <c r="O856" s="104"/>
      <c r="P856" s="105">
        <f t="shared" si="58"/>
        <v>0</v>
      </c>
    </row>
    <row r="857" spans="1:16" ht="15.75" customHeight="1">
      <c r="A857" s="241"/>
      <c r="B857" s="242"/>
      <c r="C857" s="119">
        <v>12</v>
      </c>
      <c r="D857" s="104"/>
      <c r="E857" s="104"/>
      <c r="F857" s="104"/>
      <c r="G857" s="104"/>
      <c r="H857" s="104"/>
      <c r="I857" s="104"/>
      <c r="J857" s="104"/>
      <c r="K857" s="104"/>
      <c r="L857" s="104"/>
      <c r="M857" s="104"/>
      <c r="N857" s="104"/>
      <c r="O857" s="104"/>
      <c r="P857" s="105">
        <f t="shared" si="58"/>
        <v>0</v>
      </c>
    </row>
    <row r="858" spans="1:16" ht="15.75" customHeight="1">
      <c r="A858" s="241"/>
      <c r="B858" s="242"/>
      <c r="C858" s="119">
        <v>13</v>
      </c>
      <c r="D858" s="104"/>
      <c r="E858" s="104"/>
      <c r="F858" s="104"/>
      <c r="G858" s="104"/>
      <c r="H858" s="104"/>
      <c r="I858" s="104"/>
      <c r="J858" s="104"/>
      <c r="K858" s="104"/>
      <c r="L858" s="104"/>
      <c r="M858" s="104"/>
      <c r="N858" s="104"/>
      <c r="O858" s="104"/>
      <c r="P858" s="105">
        <f t="shared" si="58"/>
        <v>0</v>
      </c>
    </row>
    <row r="859" spans="1:16" ht="15.75" customHeight="1">
      <c r="A859" s="241"/>
      <c r="B859" s="242"/>
      <c r="C859" s="119">
        <v>14</v>
      </c>
      <c r="D859" s="104">
        <v>5835</v>
      </c>
      <c r="E859" s="104">
        <v>5835</v>
      </c>
      <c r="F859" s="104">
        <v>5835</v>
      </c>
      <c r="G859" s="104">
        <v>5835</v>
      </c>
      <c r="H859" s="104">
        <v>5835</v>
      </c>
      <c r="I859" s="104">
        <v>5835</v>
      </c>
      <c r="J859" s="104">
        <v>5835</v>
      </c>
      <c r="K859" s="104">
        <v>5835</v>
      </c>
      <c r="L859" s="104">
        <v>5835</v>
      </c>
      <c r="M859" s="104">
        <v>5835</v>
      </c>
      <c r="N859" s="104">
        <v>5835</v>
      </c>
      <c r="O859" s="104">
        <v>5835</v>
      </c>
      <c r="P859" s="105">
        <f t="shared" si="58"/>
        <v>70020</v>
      </c>
    </row>
    <row r="860" spans="1:16" ht="15.75" customHeight="1">
      <c r="A860" s="241"/>
      <c r="B860" s="242"/>
      <c r="C860" s="119">
        <v>15</v>
      </c>
      <c r="D860" s="104"/>
      <c r="E860" s="104"/>
      <c r="F860" s="104"/>
      <c r="G860" s="104"/>
      <c r="H860" s="104"/>
      <c r="I860" s="104"/>
      <c r="J860" s="104"/>
      <c r="K860" s="104"/>
      <c r="L860" s="104"/>
      <c r="M860" s="104"/>
      <c r="N860" s="104"/>
      <c r="O860" s="104"/>
      <c r="P860" s="105">
        <f t="shared" si="58"/>
        <v>0</v>
      </c>
    </row>
    <row r="861" spans="1:16" ht="15.75" customHeight="1">
      <c r="A861" s="241"/>
      <c r="B861" s="242"/>
      <c r="C861" s="119">
        <v>16</v>
      </c>
      <c r="D861" s="104"/>
      <c r="E861" s="104"/>
      <c r="F861" s="104"/>
      <c r="G861" s="104"/>
      <c r="H861" s="104"/>
      <c r="I861" s="104"/>
      <c r="J861" s="104"/>
      <c r="K861" s="104"/>
      <c r="L861" s="104"/>
      <c r="M861" s="104"/>
      <c r="N861" s="104"/>
      <c r="O861" s="104"/>
      <c r="P861" s="105">
        <f t="shared" si="58"/>
        <v>0</v>
      </c>
    </row>
    <row r="862" spans="1:16" ht="15.75" customHeight="1">
      <c r="A862" s="241"/>
      <c r="B862" s="242"/>
      <c r="C862" s="119">
        <v>17</v>
      </c>
      <c r="D862" s="104"/>
      <c r="E862" s="104"/>
      <c r="F862" s="104"/>
      <c r="G862" s="104"/>
      <c r="H862" s="104"/>
      <c r="I862" s="104"/>
      <c r="J862" s="104"/>
      <c r="K862" s="104"/>
      <c r="L862" s="104"/>
      <c r="M862" s="104"/>
      <c r="N862" s="104"/>
      <c r="O862" s="104"/>
      <c r="P862" s="105">
        <f t="shared" si="58"/>
        <v>0</v>
      </c>
    </row>
    <row r="863" spans="1:16" ht="15.75" customHeight="1">
      <c r="A863" s="241"/>
      <c r="B863" s="242"/>
      <c r="C863" s="119">
        <v>25</v>
      </c>
      <c r="D863" s="104"/>
      <c r="E863" s="104"/>
      <c r="F863" s="104"/>
      <c r="G863" s="104"/>
      <c r="H863" s="104"/>
      <c r="I863" s="104"/>
      <c r="J863" s="104"/>
      <c r="K863" s="104"/>
      <c r="L863" s="104"/>
      <c r="M863" s="104"/>
      <c r="N863" s="104"/>
      <c r="O863" s="104"/>
      <c r="P863" s="105">
        <f t="shared" si="58"/>
        <v>0</v>
      </c>
    </row>
    <row r="864" spans="1:16" ht="15.75" customHeight="1">
      <c r="A864" s="241"/>
      <c r="B864" s="242"/>
      <c r="C864" s="119">
        <v>26</v>
      </c>
      <c r="D864" s="104"/>
      <c r="E864" s="104"/>
      <c r="F864" s="104"/>
      <c r="G864" s="104"/>
      <c r="H864" s="104"/>
      <c r="I864" s="104"/>
      <c r="J864" s="104"/>
      <c r="K864" s="104"/>
      <c r="L864" s="104"/>
      <c r="M864" s="104"/>
      <c r="N864" s="104"/>
      <c r="O864" s="104"/>
      <c r="P864" s="105">
        <f t="shared" si="58"/>
        <v>0</v>
      </c>
    </row>
    <row r="865" spans="1:16" ht="15.75" customHeight="1">
      <c r="A865" s="237"/>
      <c r="B865" s="239"/>
      <c r="C865" s="119">
        <v>27</v>
      </c>
      <c r="D865" s="104"/>
      <c r="E865" s="104"/>
      <c r="F865" s="104"/>
      <c r="G865" s="104"/>
      <c r="H865" s="104"/>
      <c r="I865" s="104"/>
      <c r="J865" s="104"/>
      <c r="K865" s="104"/>
      <c r="L865" s="104"/>
      <c r="M865" s="104"/>
      <c r="N865" s="104"/>
      <c r="O865" s="104"/>
      <c r="P865" s="105">
        <f t="shared" si="58"/>
        <v>0</v>
      </c>
    </row>
    <row r="866" spans="1:16" ht="15.75" customHeight="1">
      <c r="A866" s="317">
        <v>324</v>
      </c>
      <c r="B866" s="318" t="s">
        <v>2338</v>
      </c>
      <c r="C866" s="119">
        <v>11</v>
      </c>
      <c r="D866" s="104"/>
      <c r="E866" s="104"/>
      <c r="F866" s="104"/>
      <c r="G866" s="104"/>
      <c r="H866" s="104"/>
      <c r="I866" s="104"/>
      <c r="J866" s="104"/>
      <c r="K866" s="104"/>
      <c r="L866" s="104"/>
      <c r="M866" s="104"/>
      <c r="N866" s="104"/>
      <c r="O866" s="104"/>
      <c r="P866" s="105">
        <f t="shared" si="58"/>
        <v>0</v>
      </c>
    </row>
    <row r="867" spans="1:16" ht="15.75" customHeight="1">
      <c r="A867" s="241"/>
      <c r="B867" s="242"/>
      <c r="C867" s="119">
        <v>12</v>
      </c>
      <c r="D867" s="104"/>
      <c r="E867" s="104"/>
      <c r="F867" s="104"/>
      <c r="G867" s="104"/>
      <c r="H867" s="104"/>
      <c r="I867" s="104"/>
      <c r="J867" s="104"/>
      <c r="K867" s="104"/>
      <c r="L867" s="104"/>
      <c r="M867" s="104"/>
      <c r="N867" s="104"/>
      <c r="O867" s="104"/>
      <c r="P867" s="105">
        <f t="shared" si="58"/>
        <v>0</v>
      </c>
    </row>
    <row r="868" spans="1:16" ht="15.75" customHeight="1">
      <c r="A868" s="241"/>
      <c r="B868" s="242"/>
      <c r="C868" s="119">
        <v>13</v>
      </c>
      <c r="D868" s="104"/>
      <c r="E868" s="104"/>
      <c r="F868" s="104"/>
      <c r="G868" s="104"/>
      <c r="H868" s="104"/>
      <c r="I868" s="104"/>
      <c r="J868" s="104"/>
      <c r="K868" s="104"/>
      <c r="L868" s="104"/>
      <c r="M868" s="104"/>
      <c r="N868" s="104"/>
      <c r="O868" s="104"/>
      <c r="P868" s="105">
        <f t="shared" si="58"/>
        <v>0</v>
      </c>
    </row>
    <row r="869" spans="1:16" ht="15.75" customHeight="1">
      <c r="A869" s="241"/>
      <c r="B869" s="242"/>
      <c r="C869" s="119">
        <v>14</v>
      </c>
      <c r="D869" s="104"/>
      <c r="E869" s="104"/>
      <c r="F869" s="104"/>
      <c r="G869" s="104"/>
      <c r="H869" s="104"/>
      <c r="I869" s="104"/>
      <c r="J869" s="104"/>
      <c r="K869" s="104"/>
      <c r="L869" s="104"/>
      <c r="M869" s="104"/>
      <c r="N869" s="104"/>
      <c r="O869" s="104"/>
      <c r="P869" s="105">
        <f t="shared" si="58"/>
        <v>0</v>
      </c>
    </row>
    <row r="870" spans="1:16" ht="15.75" customHeight="1">
      <c r="A870" s="241"/>
      <c r="B870" s="242"/>
      <c r="C870" s="119">
        <v>15</v>
      </c>
      <c r="D870" s="104"/>
      <c r="E870" s="104"/>
      <c r="F870" s="104"/>
      <c r="G870" s="104"/>
      <c r="H870" s="104"/>
      <c r="I870" s="104"/>
      <c r="J870" s="104"/>
      <c r="K870" s="104"/>
      <c r="L870" s="104"/>
      <c r="M870" s="104"/>
      <c r="N870" s="104"/>
      <c r="O870" s="104"/>
      <c r="P870" s="105">
        <f t="shared" si="58"/>
        <v>0</v>
      </c>
    </row>
    <row r="871" spans="1:16" ht="15.75" customHeight="1">
      <c r="A871" s="241"/>
      <c r="B871" s="242"/>
      <c r="C871" s="119">
        <v>16</v>
      </c>
      <c r="D871" s="104"/>
      <c r="E871" s="104"/>
      <c r="F871" s="104"/>
      <c r="G871" s="104"/>
      <c r="H871" s="104"/>
      <c r="I871" s="104"/>
      <c r="J871" s="104"/>
      <c r="K871" s="104"/>
      <c r="L871" s="104"/>
      <c r="M871" s="104"/>
      <c r="N871" s="104"/>
      <c r="O871" s="104"/>
      <c r="P871" s="105">
        <f t="shared" si="58"/>
        <v>0</v>
      </c>
    </row>
    <row r="872" spans="1:16" ht="15.75" customHeight="1">
      <c r="A872" s="241"/>
      <c r="B872" s="242"/>
      <c r="C872" s="119">
        <v>17</v>
      </c>
      <c r="D872" s="104"/>
      <c r="E872" s="104"/>
      <c r="F872" s="104"/>
      <c r="G872" s="104"/>
      <c r="H872" s="104"/>
      <c r="I872" s="104"/>
      <c r="J872" s="104"/>
      <c r="K872" s="104"/>
      <c r="L872" s="104"/>
      <c r="M872" s="104"/>
      <c r="N872" s="104"/>
      <c r="O872" s="104"/>
      <c r="P872" s="105">
        <f t="shared" si="58"/>
        <v>0</v>
      </c>
    </row>
    <row r="873" spans="1:16" ht="15.75" customHeight="1">
      <c r="A873" s="241"/>
      <c r="B873" s="242"/>
      <c r="C873" s="119">
        <v>25</v>
      </c>
      <c r="D873" s="104"/>
      <c r="E873" s="104"/>
      <c r="F873" s="104"/>
      <c r="G873" s="104"/>
      <c r="H873" s="104"/>
      <c r="I873" s="104"/>
      <c r="J873" s="104"/>
      <c r="K873" s="104"/>
      <c r="L873" s="104"/>
      <c r="M873" s="104"/>
      <c r="N873" s="104"/>
      <c r="O873" s="104"/>
      <c r="P873" s="105">
        <f t="shared" si="58"/>
        <v>0</v>
      </c>
    </row>
    <row r="874" spans="1:16" ht="15.75" customHeight="1">
      <c r="A874" s="241"/>
      <c r="B874" s="242"/>
      <c r="C874" s="119">
        <v>26</v>
      </c>
      <c r="D874" s="104"/>
      <c r="E874" s="104"/>
      <c r="F874" s="104"/>
      <c r="G874" s="104"/>
      <c r="H874" s="104"/>
      <c r="I874" s="104"/>
      <c r="J874" s="104"/>
      <c r="K874" s="104"/>
      <c r="L874" s="104"/>
      <c r="M874" s="104"/>
      <c r="N874" s="104"/>
      <c r="O874" s="104"/>
      <c r="P874" s="105">
        <f t="shared" si="58"/>
        <v>0</v>
      </c>
    </row>
    <row r="875" spans="1:16" ht="15.75" customHeight="1">
      <c r="A875" s="237"/>
      <c r="B875" s="239"/>
      <c r="C875" s="119">
        <v>27</v>
      </c>
      <c r="D875" s="104"/>
      <c r="E875" s="104"/>
      <c r="F875" s="104"/>
      <c r="G875" s="104"/>
      <c r="H875" s="104"/>
      <c r="I875" s="104"/>
      <c r="J875" s="104"/>
      <c r="K875" s="104"/>
      <c r="L875" s="104"/>
      <c r="M875" s="104"/>
      <c r="N875" s="104"/>
      <c r="O875" s="104"/>
      <c r="P875" s="105">
        <f t="shared" si="58"/>
        <v>0</v>
      </c>
    </row>
    <row r="876" spans="1:16" ht="15.75" customHeight="1">
      <c r="A876" s="317">
        <v>325</v>
      </c>
      <c r="B876" s="318" t="s">
        <v>2339</v>
      </c>
      <c r="C876" s="119">
        <v>11</v>
      </c>
      <c r="D876" s="104"/>
      <c r="E876" s="104"/>
      <c r="F876" s="104"/>
      <c r="G876" s="104"/>
      <c r="H876" s="104"/>
      <c r="I876" s="104"/>
      <c r="J876" s="104"/>
      <c r="K876" s="104"/>
      <c r="L876" s="104"/>
      <c r="M876" s="104"/>
      <c r="N876" s="104"/>
      <c r="O876" s="104"/>
      <c r="P876" s="105">
        <f t="shared" si="58"/>
        <v>0</v>
      </c>
    </row>
    <row r="877" spans="1:16" ht="15.75" customHeight="1">
      <c r="A877" s="241"/>
      <c r="B877" s="242"/>
      <c r="C877" s="119">
        <v>12</v>
      </c>
      <c r="D877" s="104"/>
      <c r="E877" s="104"/>
      <c r="F877" s="104"/>
      <c r="G877" s="104"/>
      <c r="H877" s="104"/>
      <c r="I877" s="104"/>
      <c r="J877" s="104"/>
      <c r="K877" s="104"/>
      <c r="L877" s="104"/>
      <c r="M877" s="104"/>
      <c r="N877" s="104"/>
      <c r="O877" s="104"/>
      <c r="P877" s="105">
        <f t="shared" si="58"/>
        <v>0</v>
      </c>
    </row>
    <row r="878" spans="1:16" ht="15.75" customHeight="1">
      <c r="A878" s="241"/>
      <c r="B878" s="242"/>
      <c r="C878" s="119">
        <v>13</v>
      </c>
      <c r="D878" s="104"/>
      <c r="E878" s="104"/>
      <c r="F878" s="104"/>
      <c r="G878" s="104"/>
      <c r="H878" s="104"/>
      <c r="I878" s="104"/>
      <c r="J878" s="104"/>
      <c r="K878" s="104"/>
      <c r="L878" s="104"/>
      <c r="M878" s="104"/>
      <c r="N878" s="104"/>
      <c r="O878" s="104"/>
      <c r="P878" s="105">
        <f t="shared" si="58"/>
        <v>0</v>
      </c>
    </row>
    <row r="879" spans="1:16" ht="15.75" customHeight="1">
      <c r="A879" s="241"/>
      <c r="B879" s="242"/>
      <c r="C879" s="119">
        <v>14</v>
      </c>
      <c r="D879" s="104"/>
      <c r="E879" s="104"/>
      <c r="F879" s="104"/>
      <c r="G879" s="104"/>
      <c r="H879" s="104"/>
      <c r="I879" s="104"/>
      <c r="J879" s="104"/>
      <c r="K879" s="104"/>
      <c r="L879" s="104"/>
      <c r="M879" s="104"/>
      <c r="N879" s="104"/>
      <c r="O879" s="104"/>
      <c r="P879" s="105">
        <f t="shared" si="58"/>
        <v>0</v>
      </c>
    </row>
    <row r="880" spans="1:16" ht="15.75" customHeight="1">
      <c r="A880" s="241"/>
      <c r="B880" s="242"/>
      <c r="C880" s="119">
        <v>15</v>
      </c>
      <c r="D880" s="104"/>
      <c r="E880" s="104"/>
      <c r="F880" s="104"/>
      <c r="G880" s="104"/>
      <c r="H880" s="104"/>
      <c r="I880" s="104"/>
      <c r="J880" s="104"/>
      <c r="K880" s="104"/>
      <c r="L880" s="104"/>
      <c r="M880" s="104"/>
      <c r="N880" s="104"/>
      <c r="O880" s="104"/>
      <c r="P880" s="105">
        <f t="shared" si="58"/>
        <v>0</v>
      </c>
    </row>
    <row r="881" spans="1:16" ht="15.75" customHeight="1">
      <c r="A881" s="241"/>
      <c r="B881" s="242"/>
      <c r="C881" s="119">
        <v>16</v>
      </c>
      <c r="D881" s="104"/>
      <c r="E881" s="104"/>
      <c r="F881" s="104"/>
      <c r="G881" s="104"/>
      <c r="H881" s="104"/>
      <c r="I881" s="104"/>
      <c r="J881" s="104"/>
      <c r="K881" s="104"/>
      <c r="L881" s="104"/>
      <c r="M881" s="104"/>
      <c r="N881" s="104"/>
      <c r="O881" s="104"/>
      <c r="P881" s="105">
        <f t="shared" si="58"/>
        <v>0</v>
      </c>
    </row>
    <row r="882" spans="1:16" ht="15.75" customHeight="1">
      <c r="A882" s="241"/>
      <c r="B882" s="242"/>
      <c r="C882" s="119">
        <v>17</v>
      </c>
      <c r="D882" s="104"/>
      <c r="E882" s="104"/>
      <c r="F882" s="104"/>
      <c r="G882" s="104"/>
      <c r="H882" s="104"/>
      <c r="I882" s="104"/>
      <c r="J882" s="104"/>
      <c r="K882" s="104"/>
      <c r="L882" s="104"/>
      <c r="M882" s="104"/>
      <c r="N882" s="104"/>
      <c r="O882" s="104"/>
      <c r="P882" s="105">
        <f t="shared" si="58"/>
        <v>0</v>
      </c>
    </row>
    <row r="883" spans="1:16" ht="15.75" customHeight="1">
      <c r="A883" s="241"/>
      <c r="B883" s="242"/>
      <c r="C883" s="119">
        <v>25</v>
      </c>
      <c r="D883" s="104"/>
      <c r="E883" s="104"/>
      <c r="F883" s="104"/>
      <c r="G883" s="104"/>
      <c r="H883" s="104"/>
      <c r="I883" s="104"/>
      <c r="J883" s="104"/>
      <c r="K883" s="104"/>
      <c r="L883" s="104"/>
      <c r="M883" s="104"/>
      <c r="N883" s="104"/>
      <c r="O883" s="104"/>
      <c r="P883" s="105">
        <f t="shared" si="58"/>
        <v>0</v>
      </c>
    </row>
    <row r="884" spans="1:16" ht="15.75" customHeight="1">
      <c r="A884" s="241"/>
      <c r="B884" s="242"/>
      <c r="C884" s="119">
        <v>26</v>
      </c>
      <c r="D884" s="104"/>
      <c r="E884" s="104"/>
      <c r="F884" s="104"/>
      <c r="G884" s="104"/>
      <c r="H884" s="104"/>
      <c r="I884" s="104"/>
      <c r="J884" s="104"/>
      <c r="K884" s="104"/>
      <c r="L884" s="104"/>
      <c r="M884" s="104"/>
      <c r="N884" s="104"/>
      <c r="O884" s="104"/>
      <c r="P884" s="105">
        <f t="shared" si="58"/>
        <v>0</v>
      </c>
    </row>
    <row r="885" spans="1:16" ht="15.75" customHeight="1">
      <c r="A885" s="237"/>
      <c r="B885" s="239"/>
      <c r="C885" s="119">
        <v>27</v>
      </c>
      <c r="D885" s="104"/>
      <c r="E885" s="104"/>
      <c r="F885" s="104"/>
      <c r="G885" s="104"/>
      <c r="H885" s="104"/>
      <c r="I885" s="104"/>
      <c r="J885" s="104"/>
      <c r="K885" s="104"/>
      <c r="L885" s="104"/>
      <c r="M885" s="104"/>
      <c r="N885" s="104"/>
      <c r="O885" s="104"/>
      <c r="P885" s="105">
        <f t="shared" si="58"/>
        <v>0</v>
      </c>
    </row>
    <row r="886" spans="1:16" ht="15.75" customHeight="1">
      <c r="A886" s="317">
        <v>326</v>
      </c>
      <c r="B886" s="318" t="s">
        <v>2340</v>
      </c>
      <c r="C886" s="119">
        <v>11</v>
      </c>
      <c r="D886" s="104"/>
      <c r="E886" s="104"/>
      <c r="F886" s="104"/>
      <c r="G886" s="104"/>
      <c r="H886" s="104"/>
      <c r="I886" s="104"/>
      <c r="J886" s="104"/>
      <c r="K886" s="104"/>
      <c r="L886" s="104"/>
      <c r="M886" s="104"/>
      <c r="N886" s="104"/>
      <c r="O886" s="104"/>
      <c r="P886" s="105">
        <f t="shared" si="58"/>
        <v>0</v>
      </c>
    </row>
    <row r="887" spans="1:16" ht="15.75" customHeight="1">
      <c r="A887" s="241"/>
      <c r="B887" s="242"/>
      <c r="C887" s="119">
        <v>12</v>
      </c>
      <c r="D887" s="104"/>
      <c r="E887" s="104"/>
      <c r="F887" s="104"/>
      <c r="G887" s="104"/>
      <c r="H887" s="104"/>
      <c r="I887" s="104"/>
      <c r="J887" s="104"/>
      <c r="K887" s="104"/>
      <c r="L887" s="104"/>
      <c r="M887" s="104"/>
      <c r="N887" s="104"/>
      <c r="O887" s="104"/>
      <c r="P887" s="105">
        <f t="shared" si="58"/>
        <v>0</v>
      </c>
    </row>
    <row r="888" spans="1:16" ht="15.75" customHeight="1">
      <c r="A888" s="241"/>
      <c r="B888" s="242"/>
      <c r="C888" s="119">
        <v>13</v>
      </c>
      <c r="D888" s="104"/>
      <c r="E888" s="104"/>
      <c r="F888" s="104"/>
      <c r="G888" s="104"/>
      <c r="H888" s="104"/>
      <c r="I888" s="104"/>
      <c r="J888" s="104"/>
      <c r="K888" s="104"/>
      <c r="L888" s="104"/>
      <c r="M888" s="104"/>
      <c r="N888" s="104"/>
      <c r="O888" s="104"/>
      <c r="P888" s="105">
        <f t="shared" si="58"/>
        <v>0</v>
      </c>
    </row>
    <row r="889" spans="1:16" ht="15.75" customHeight="1">
      <c r="A889" s="241"/>
      <c r="B889" s="242"/>
      <c r="C889" s="119">
        <v>14</v>
      </c>
      <c r="D889" s="104">
        <v>4170</v>
      </c>
      <c r="E889" s="104">
        <v>4170</v>
      </c>
      <c r="F889" s="104">
        <v>4170</v>
      </c>
      <c r="G889" s="104">
        <v>4170</v>
      </c>
      <c r="H889" s="104">
        <v>4170</v>
      </c>
      <c r="I889" s="104">
        <v>4170</v>
      </c>
      <c r="J889" s="104">
        <v>4170</v>
      </c>
      <c r="K889" s="104">
        <v>4170</v>
      </c>
      <c r="L889" s="104">
        <v>4170</v>
      </c>
      <c r="M889" s="104">
        <v>4170</v>
      </c>
      <c r="N889" s="104">
        <v>4170</v>
      </c>
      <c r="O889" s="104">
        <v>4170</v>
      </c>
      <c r="P889" s="105">
        <f t="shared" si="58"/>
        <v>50040</v>
      </c>
    </row>
    <row r="890" spans="1:16" ht="15.75" customHeight="1">
      <c r="A890" s="241"/>
      <c r="B890" s="242"/>
      <c r="C890" s="119">
        <v>15</v>
      </c>
      <c r="D890" s="104"/>
      <c r="E890" s="104"/>
      <c r="F890" s="104"/>
      <c r="G890" s="104"/>
      <c r="H890" s="104"/>
      <c r="I890" s="104"/>
      <c r="J890" s="104"/>
      <c r="K890" s="104"/>
      <c r="L890" s="104"/>
      <c r="M890" s="104"/>
      <c r="N890" s="104"/>
      <c r="O890" s="104"/>
      <c r="P890" s="105">
        <f t="shared" si="58"/>
        <v>0</v>
      </c>
    </row>
    <row r="891" spans="1:16" ht="15.75" customHeight="1">
      <c r="A891" s="241"/>
      <c r="B891" s="242"/>
      <c r="C891" s="119">
        <v>16</v>
      </c>
      <c r="D891" s="104"/>
      <c r="E891" s="104"/>
      <c r="F891" s="104"/>
      <c r="G891" s="104"/>
      <c r="H891" s="104"/>
      <c r="I891" s="104"/>
      <c r="J891" s="104"/>
      <c r="K891" s="104"/>
      <c r="L891" s="104"/>
      <c r="M891" s="104"/>
      <c r="N891" s="104"/>
      <c r="O891" s="104"/>
      <c r="P891" s="105">
        <f t="shared" si="58"/>
        <v>0</v>
      </c>
    </row>
    <row r="892" spans="1:16" ht="15.75" customHeight="1">
      <c r="A892" s="241"/>
      <c r="B892" s="242"/>
      <c r="C892" s="119">
        <v>17</v>
      </c>
      <c r="D892" s="104"/>
      <c r="E892" s="104"/>
      <c r="F892" s="104"/>
      <c r="G892" s="104"/>
      <c r="H892" s="104"/>
      <c r="I892" s="104"/>
      <c r="J892" s="104"/>
      <c r="K892" s="104"/>
      <c r="L892" s="104"/>
      <c r="M892" s="104"/>
      <c r="N892" s="104"/>
      <c r="O892" s="104"/>
      <c r="P892" s="105">
        <f t="shared" si="58"/>
        <v>0</v>
      </c>
    </row>
    <row r="893" spans="1:16" ht="15.75" customHeight="1">
      <c r="A893" s="241"/>
      <c r="B893" s="242"/>
      <c r="C893" s="119">
        <v>25</v>
      </c>
      <c r="D893" s="104"/>
      <c r="E893" s="104"/>
      <c r="F893" s="104"/>
      <c r="G893" s="104"/>
      <c r="H893" s="104"/>
      <c r="I893" s="104"/>
      <c r="J893" s="104"/>
      <c r="K893" s="104"/>
      <c r="L893" s="104"/>
      <c r="M893" s="104"/>
      <c r="N893" s="104"/>
      <c r="O893" s="104"/>
      <c r="P893" s="105">
        <f t="shared" si="58"/>
        <v>0</v>
      </c>
    </row>
    <row r="894" spans="1:16" ht="15.75" customHeight="1">
      <c r="A894" s="241"/>
      <c r="B894" s="242"/>
      <c r="C894" s="119">
        <v>26</v>
      </c>
      <c r="D894" s="104"/>
      <c r="E894" s="104"/>
      <c r="F894" s="104"/>
      <c r="G894" s="104"/>
      <c r="H894" s="104"/>
      <c r="I894" s="104"/>
      <c r="J894" s="104"/>
      <c r="K894" s="104"/>
      <c r="L894" s="104"/>
      <c r="M894" s="104"/>
      <c r="N894" s="104"/>
      <c r="O894" s="104"/>
      <c r="P894" s="105">
        <f t="shared" si="58"/>
        <v>0</v>
      </c>
    </row>
    <row r="895" spans="1:16" ht="15.75" customHeight="1">
      <c r="A895" s="237"/>
      <c r="B895" s="239"/>
      <c r="C895" s="119">
        <v>27</v>
      </c>
      <c r="D895" s="104"/>
      <c r="E895" s="104"/>
      <c r="F895" s="104"/>
      <c r="G895" s="104"/>
      <c r="H895" s="104"/>
      <c r="I895" s="104"/>
      <c r="J895" s="104"/>
      <c r="K895" s="104"/>
      <c r="L895" s="104"/>
      <c r="M895" s="104"/>
      <c r="N895" s="104"/>
      <c r="O895" s="104"/>
      <c r="P895" s="105">
        <f t="shared" si="58"/>
        <v>0</v>
      </c>
    </row>
    <row r="896" spans="1:16" ht="15.75" customHeight="1">
      <c r="A896" s="317">
        <v>327</v>
      </c>
      <c r="B896" s="318" t="s">
        <v>2341</v>
      </c>
      <c r="C896" s="119">
        <v>11</v>
      </c>
      <c r="D896" s="104"/>
      <c r="E896" s="104"/>
      <c r="F896" s="104"/>
      <c r="G896" s="104"/>
      <c r="H896" s="104"/>
      <c r="I896" s="104"/>
      <c r="J896" s="104"/>
      <c r="K896" s="104"/>
      <c r="L896" s="104"/>
      <c r="M896" s="104"/>
      <c r="N896" s="104"/>
      <c r="O896" s="104"/>
      <c r="P896" s="105">
        <f t="shared" si="58"/>
        <v>0</v>
      </c>
    </row>
    <row r="897" spans="1:16" ht="15.75" customHeight="1">
      <c r="A897" s="241"/>
      <c r="B897" s="242"/>
      <c r="C897" s="119">
        <v>12</v>
      </c>
      <c r="D897" s="104"/>
      <c r="E897" s="104"/>
      <c r="F897" s="104"/>
      <c r="G897" s="104"/>
      <c r="H897" s="104"/>
      <c r="I897" s="104"/>
      <c r="J897" s="104"/>
      <c r="K897" s="104"/>
      <c r="L897" s="104"/>
      <c r="M897" s="104"/>
      <c r="N897" s="104"/>
      <c r="O897" s="104"/>
      <c r="P897" s="105">
        <f t="shared" si="58"/>
        <v>0</v>
      </c>
    </row>
    <row r="898" spans="1:16" ht="15.75" customHeight="1">
      <c r="A898" s="241"/>
      <c r="B898" s="242"/>
      <c r="C898" s="119">
        <v>13</v>
      </c>
      <c r="D898" s="104"/>
      <c r="E898" s="104"/>
      <c r="F898" s="104"/>
      <c r="G898" s="104"/>
      <c r="H898" s="104"/>
      <c r="I898" s="104"/>
      <c r="J898" s="104"/>
      <c r="K898" s="104"/>
      <c r="L898" s="104"/>
      <c r="M898" s="104"/>
      <c r="N898" s="104"/>
      <c r="O898" s="104"/>
      <c r="P898" s="105">
        <f t="shared" si="58"/>
        <v>0</v>
      </c>
    </row>
    <row r="899" spans="1:16" ht="15.75" customHeight="1">
      <c r="A899" s="241"/>
      <c r="B899" s="242"/>
      <c r="C899" s="119">
        <v>14</v>
      </c>
      <c r="D899" s="104"/>
      <c r="E899" s="104"/>
      <c r="F899" s="104"/>
      <c r="G899" s="104"/>
      <c r="H899" s="104"/>
      <c r="I899" s="104"/>
      <c r="J899" s="104"/>
      <c r="K899" s="104"/>
      <c r="L899" s="104"/>
      <c r="M899" s="104"/>
      <c r="N899" s="104"/>
      <c r="O899" s="104"/>
      <c r="P899" s="105">
        <f t="shared" si="58"/>
        <v>0</v>
      </c>
    </row>
    <row r="900" spans="1:16" ht="15.75" customHeight="1">
      <c r="A900" s="241"/>
      <c r="B900" s="242"/>
      <c r="C900" s="119">
        <v>15</v>
      </c>
      <c r="D900" s="104"/>
      <c r="E900" s="104"/>
      <c r="F900" s="104"/>
      <c r="G900" s="104"/>
      <c r="H900" s="104"/>
      <c r="I900" s="104"/>
      <c r="J900" s="104"/>
      <c r="K900" s="104"/>
      <c r="L900" s="104"/>
      <c r="M900" s="104"/>
      <c r="N900" s="104"/>
      <c r="O900" s="104"/>
      <c r="P900" s="105">
        <f t="shared" si="58"/>
        <v>0</v>
      </c>
    </row>
    <row r="901" spans="1:16" ht="15.75" customHeight="1">
      <c r="A901" s="241"/>
      <c r="B901" s="242"/>
      <c r="C901" s="119">
        <v>16</v>
      </c>
      <c r="D901" s="104"/>
      <c r="E901" s="104"/>
      <c r="F901" s="104"/>
      <c r="G901" s="104"/>
      <c r="H901" s="104"/>
      <c r="I901" s="104"/>
      <c r="J901" s="104"/>
      <c r="K901" s="104"/>
      <c r="L901" s="104"/>
      <c r="M901" s="104"/>
      <c r="N901" s="104"/>
      <c r="O901" s="104"/>
      <c r="P901" s="105">
        <f t="shared" si="58"/>
        <v>0</v>
      </c>
    </row>
    <row r="902" spans="1:16" ht="15.75" customHeight="1">
      <c r="A902" s="241"/>
      <c r="B902" s="242"/>
      <c r="C902" s="119">
        <v>17</v>
      </c>
      <c r="D902" s="104"/>
      <c r="E902" s="104"/>
      <c r="F902" s="104"/>
      <c r="G902" s="104"/>
      <c r="H902" s="104"/>
      <c r="I902" s="104"/>
      <c r="J902" s="104"/>
      <c r="K902" s="104"/>
      <c r="L902" s="104"/>
      <c r="M902" s="104"/>
      <c r="N902" s="104"/>
      <c r="O902" s="104"/>
      <c r="P902" s="105">
        <f t="shared" si="58"/>
        <v>0</v>
      </c>
    </row>
    <row r="903" spans="1:16" ht="15.75" customHeight="1">
      <c r="A903" s="241"/>
      <c r="B903" s="242"/>
      <c r="C903" s="119">
        <v>25</v>
      </c>
      <c r="D903" s="104"/>
      <c r="E903" s="104"/>
      <c r="F903" s="104"/>
      <c r="G903" s="104"/>
      <c r="H903" s="104"/>
      <c r="I903" s="104"/>
      <c r="J903" s="104"/>
      <c r="K903" s="104"/>
      <c r="L903" s="104"/>
      <c r="M903" s="104"/>
      <c r="N903" s="104"/>
      <c r="O903" s="104"/>
      <c r="P903" s="105">
        <f t="shared" si="58"/>
        <v>0</v>
      </c>
    </row>
    <row r="904" spans="1:16" ht="15.75" customHeight="1">
      <c r="A904" s="241"/>
      <c r="B904" s="242"/>
      <c r="C904" s="119">
        <v>26</v>
      </c>
      <c r="D904" s="104"/>
      <c r="E904" s="104"/>
      <c r="F904" s="104"/>
      <c r="G904" s="104"/>
      <c r="H904" s="104"/>
      <c r="I904" s="104"/>
      <c r="J904" s="104"/>
      <c r="K904" s="104"/>
      <c r="L904" s="104"/>
      <c r="M904" s="104"/>
      <c r="N904" s="104"/>
      <c r="O904" s="104"/>
      <c r="P904" s="105">
        <f t="shared" si="58"/>
        <v>0</v>
      </c>
    </row>
    <row r="905" spans="1:16" ht="15.75" customHeight="1">
      <c r="A905" s="237"/>
      <c r="B905" s="239"/>
      <c r="C905" s="119">
        <v>27</v>
      </c>
      <c r="D905" s="104"/>
      <c r="E905" s="104"/>
      <c r="F905" s="104"/>
      <c r="G905" s="104"/>
      <c r="H905" s="104"/>
      <c r="I905" s="104"/>
      <c r="J905" s="104"/>
      <c r="K905" s="104"/>
      <c r="L905" s="104"/>
      <c r="M905" s="104"/>
      <c r="N905" s="104"/>
      <c r="O905" s="104"/>
      <c r="P905" s="105">
        <f t="shared" si="58"/>
        <v>0</v>
      </c>
    </row>
    <row r="906" spans="1:16" ht="15.75" customHeight="1">
      <c r="A906" s="317">
        <v>328</v>
      </c>
      <c r="B906" s="318" t="s">
        <v>2342</v>
      </c>
      <c r="C906" s="119">
        <v>11</v>
      </c>
      <c r="D906" s="104"/>
      <c r="E906" s="104"/>
      <c r="F906" s="104"/>
      <c r="G906" s="104"/>
      <c r="H906" s="104"/>
      <c r="I906" s="104"/>
      <c r="J906" s="104"/>
      <c r="K906" s="104"/>
      <c r="L906" s="104"/>
      <c r="M906" s="104"/>
      <c r="N906" s="104"/>
      <c r="O906" s="104"/>
      <c r="P906" s="105">
        <f t="shared" si="58"/>
        <v>0</v>
      </c>
    </row>
    <row r="907" spans="1:16" ht="15.75" customHeight="1">
      <c r="A907" s="241"/>
      <c r="B907" s="242"/>
      <c r="C907" s="119">
        <v>12</v>
      </c>
      <c r="D907" s="104"/>
      <c r="E907" s="104"/>
      <c r="F907" s="104"/>
      <c r="G907" s="104"/>
      <c r="H907" s="104"/>
      <c r="I907" s="104"/>
      <c r="J907" s="104"/>
      <c r="K907" s="104"/>
      <c r="L907" s="104"/>
      <c r="M907" s="104"/>
      <c r="N907" s="104"/>
      <c r="O907" s="104"/>
      <c r="P907" s="105">
        <f t="shared" si="58"/>
        <v>0</v>
      </c>
    </row>
    <row r="908" spans="1:16" ht="15.75" customHeight="1">
      <c r="A908" s="241"/>
      <c r="B908" s="242"/>
      <c r="C908" s="119">
        <v>13</v>
      </c>
      <c r="D908" s="104"/>
      <c r="E908" s="104"/>
      <c r="F908" s="104"/>
      <c r="G908" s="104"/>
      <c r="H908" s="104"/>
      <c r="I908" s="104"/>
      <c r="J908" s="104"/>
      <c r="K908" s="104"/>
      <c r="L908" s="104"/>
      <c r="M908" s="104"/>
      <c r="N908" s="104"/>
      <c r="O908" s="104"/>
      <c r="P908" s="105">
        <f t="shared" si="58"/>
        <v>0</v>
      </c>
    </row>
    <row r="909" spans="1:16" ht="15.75" customHeight="1">
      <c r="A909" s="241"/>
      <c r="B909" s="242"/>
      <c r="C909" s="119">
        <v>14</v>
      </c>
      <c r="D909" s="104"/>
      <c r="E909" s="104"/>
      <c r="F909" s="104"/>
      <c r="G909" s="104"/>
      <c r="H909" s="104"/>
      <c r="I909" s="104"/>
      <c r="J909" s="104"/>
      <c r="K909" s="104"/>
      <c r="L909" s="104"/>
      <c r="M909" s="104"/>
      <c r="N909" s="104"/>
      <c r="O909" s="104"/>
      <c r="P909" s="105">
        <f t="shared" si="58"/>
        <v>0</v>
      </c>
    </row>
    <row r="910" spans="1:16" ht="15.75" customHeight="1">
      <c r="A910" s="241"/>
      <c r="B910" s="242"/>
      <c r="C910" s="119">
        <v>15</v>
      </c>
      <c r="D910" s="104"/>
      <c r="E910" s="104"/>
      <c r="F910" s="104"/>
      <c r="G910" s="104"/>
      <c r="H910" s="104"/>
      <c r="I910" s="104"/>
      <c r="J910" s="104"/>
      <c r="K910" s="104"/>
      <c r="L910" s="104"/>
      <c r="M910" s="104"/>
      <c r="N910" s="104"/>
      <c r="O910" s="104"/>
      <c r="P910" s="105">
        <f t="shared" si="58"/>
        <v>0</v>
      </c>
    </row>
    <row r="911" spans="1:16" ht="15.75" customHeight="1">
      <c r="A911" s="241"/>
      <c r="B911" s="242"/>
      <c r="C911" s="119">
        <v>16</v>
      </c>
      <c r="D911" s="104"/>
      <c r="E911" s="104"/>
      <c r="F911" s="104"/>
      <c r="G911" s="104"/>
      <c r="H911" s="104"/>
      <c r="I911" s="104"/>
      <c r="J911" s="104"/>
      <c r="K911" s="104"/>
      <c r="L911" s="104"/>
      <c r="M911" s="104"/>
      <c r="N911" s="104"/>
      <c r="O911" s="104"/>
      <c r="P911" s="105">
        <f t="shared" si="58"/>
        <v>0</v>
      </c>
    </row>
    <row r="912" spans="1:16" ht="15.75" customHeight="1">
      <c r="A912" s="241"/>
      <c r="B912" s="242"/>
      <c r="C912" s="119">
        <v>17</v>
      </c>
      <c r="D912" s="104"/>
      <c r="E912" s="104"/>
      <c r="F912" s="104"/>
      <c r="G912" s="104"/>
      <c r="H912" s="104"/>
      <c r="I912" s="104"/>
      <c r="J912" s="104"/>
      <c r="K912" s="104"/>
      <c r="L912" s="104"/>
      <c r="M912" s="104"/>
      <c r="N912" s="104"/>
      <c r="O912" s="104"/>
      <c r="P912" s="105">
        <f t="shared" si="58"/>
        <v>0</v>
      </c>
    </row>
    <row r="913" spans="1:16" ht="15.75" customHeight="1">
      <c r="A913" s="241"/>
      <c r="B913" s="242"/>
      <c r="C913" s="119">
        <v>25</v>
      </c>
      <c r="D913" s="104"/>
      <c r="E913" s="104"/>
      <c r="F913" s="104"/>
      <c r="G913" s="104"/>
      <c r="H913" s="104"/>
      <c r="I913" s="104"/>
      <c r="J913" s="104"/>
      <c r="K913" s="104"/>
      <c r="L913" s="104"/>
      <c r="M913" s="104"/>
      <c r="N913" s="104"/>
      <c r="O913" s="104"/>
      <c r="P913" s="105">
        <f t="shared" si="58"/>
        <v>0</v>
      </c>
    </row>
    <row r="914" spans="1:16" ht="15.75" customHeight="1">
      <c r="A914" s="241"/>
      <c r="B914" s="242"/>
      <c r="C914" s="119">
        <v>26</v>
      </c>
      <c r="D914" s="104"/>
      <c r="E914" s="104"/>
      <c r="F914" s="104"/>
      <c r="G914" s="104"/>
      <c r="H914" s="104"/>
      <c r="I914" s="104"/>
      <c r="J914" s="104"/>
      <c r="K914" s="104"/>
      <c r="L914" s="104"/>
      <c r="M914" s="104"/>
      <c r="N914" s="104"/>
      <c r="O914" s="104"/>
      <c r="P914" s="105">
        <f t="shared" si="58"/>
        <v>0</v>
      </c>
    </row>
    <row r="915" spans="1:16" ht="15.75" customHeight="1">
      <c r="A915" s="237"/>
      <c r="B915" s="239"/>
      <c r="C915" s="119">
        <v>27</v>
      </c>
      <c r="D915" s="104"/>
      <c r="E915" s="104"/>
      <c r="F915" s="104"/>
      <c r="G915" s="104"/>
      <c r="H915" s="104"/>
      <c r="I915" s="104"/>
      <c r="J915" s="104"/>
      <c r="K915" s="104"/>
      <c r="L915" s="104"/>
      <c r="M915" s="104"/>
      <c r="N915" s="104"/>
      <c r="O915" s="104"/>
      <c r="P915" s="105">
        <f t="shared" si="58"/>
        <v>0</v>
      </c>
    </row>
    <row r="916" spans="1:16" ht="15.75" customHeight="1">
      <c r="A916" s="317">
        <v>329</v>
      </c>
      <c r="B916" s="318" t="s">
        <v>2343</v>
      </c>
      <c r="C916" s="119">
        <v>11</v>
      </c>
      <c r="D916" s="104"/>
      <c r="E916" s="104"/>
      <c r="F916" s="104"/>
      <c r="G916" s="104"/>
      <c r="H916" s="104"/>
      <c r="I916" s="104"/>
      <c r="J916" s="104"/>
      <c r="K916" s="104"/>
      <c r="L916" s="104"/>
      <c r="M916" s="104"/>
      <c r="N916" s="104"/>
      <c r="O916" s="104"/>
      <c r="P916" s="105">
        <f t="shared" si="58"/>
        <v>0</v>
      </c>
    </row>
    <row r="917" spans="1:16" ht="15.75" customHeight="1">
      <c r="A917" s="241"/>
      <c r="B917" s="242"/>
      <c r="C917" s="119">
        <v>12</v>
      </c>
      <c r="D917" s="104"/>
      <c r="E917" s="104"/>
      <c r="F917" s="104"/>
      <c r="G917" s="104"/>
      <c r="H917" s="104"/>
      <c r="I917" s="104"/>
      <c r="J917" s="104"/>
      <c r="K917" s="104"/>
      <c r="L917" s="104"/>
      <c r="M917" s="104"/>
      <c r="N917" s="104"/>
      <c r="O917" s="104"/>
      <c r="P917" s="105">
        <f t="shared" si="58"/>
        <v>0</v>
      </c>
    </row>
    <row r="918" spans="1:16" ht="15.75" customHeight="1">
      <c r="A918" s="241"/>
      <c r="B918" s="242"/>
      <c r="C918" s="119">
        <v>13</v>
      </c>
      <c r="D918" s="104"/>
      <c r="E918" s="104"/>
      <c r="F918" s="104"/>
      <c r="G918" s="104"/>
      <c r="H918" s="104"/>
      <c r="I918" s="104"/>
      <c r="J918" s="104"/>
      <c r="K918" s="104"/>
      <c r="L918" s="104"/>
      <c r="M918" s="104"/>
      <c r="N918" s="104"/>
      <c r="O918" s="104"/>
      <c r="P918" s="105">
        <f t="shared" si="58"/>
        <v>0</v>
      </c>
    </row>
    <row r="919" spans="1:16" ht="15.75" customHeight="1">
      <c r="A919" s="241"/>
      <c r="B919" s="242"/>
      <c r="C919" s="119">
        <v>14</v>
      </c>
      <c r="D919" s="104"/>
      <c r="E919" s="104"/>
      <c r="F919" s="104"/>
      <c r="G919" s="104"/>
      <c r="H919" s="104"/>
      <c r="I919" s="104"/>
      <c r="J919" s="104"/>
      <c r="K919" s="104"/>
      <c r="L919" s="104"/>
      <c r="M919" s="104"/>
      <c r="N919" s="104"/>
      <c r="O919" s="104"/>
      <c r="P919" s="105">
        <f t="shared" si="58"/>
        <v>0</v>
      </c>
    </row>
    <row r="920" spans="1:16" ht="15.75" customHeight="1">
      <c r="A920" s="241"/>
      <c r="B920" s="242"/>
      <c r="C920" s="119">
        <v>15</v>
      </c>
      <c r="D920" s="104"/>
      <c r="E920" s="104"/>
      <c r="F920" s="104"/>
      <c r="G920" s="104"/>
      <c r="H920" s="104"/>
      <c r="I920" s="104"/>
      <c r="J920" s="104"/>
      <c r="K920" s="104"/>
      <c r="L920" s="104"/>
      <c r="M920" s="104"/>
      <c r="N920" s="104"/>
      <c r="O920" s="104"/>
      <c r="P920" s="105">
        <f t="shared" si="58"/>
        <v>0</v>
      </c>
    </row>
    <row r="921" spans="1:16" ht="15.75" customHeight="1">
      <c r="A921" s="241"/>
      <c r="B921" s="242"/>
      <c r="C921" s="119">
        <v>16</v>
      </c>
      <c r="D921" s="104"/>
      <c r="E921" s="104"/>
      <c r="F921" s="104"/>
      <c r="G921" s="104"/>
      <c r="H921" s="104"/>
      <c r="I921" s="104"/>
      <c r="J921" s="104"/>
      <c r="K921" s="104"/>
      <c r="L921" s="104"/>
      <c r="M921" s="104"/>
      <c r="N921" s="104"/>
      <c r="O921" s="104"/>
      <c r="P921" s="105">
        <f t="shared" si="58"/>
        <v>0</v>
      </c>
    </row>
    <row r="922" spans="1:16" ht="15.75" customHeight="1">
      <c r="A922" s="241"/>
      <c r="B922" s="242"/>
      <c r="C922" s="119">
        <v>17</v>
      </c>
      <c r="D922" s="104"/>
      <c r="E922" s="104"/>
      <c r="F922" s="104"/>
      <c r="G922" s="104"/>
      <c r="H922" s="104"/>
      <c r="I922" s="104"/>
      <c r="J922" s="104"/>
      <c r="K922" s="104"/>
      <c r="L922" s="104"/>
      <c r="M922" s="104"/>
      <c r="N922" s="104"/>
      <c r="O922" s="104"/>
      <c r="P922" s="105">
        <f t="shared" si="58"/>
        <v>0</v>
      </c>
    </row>
    <row r="923" spans="1:16" ht="15.75" customHeight="1">
      <c r="A923" s="241"/>
      <c r="B923" s="242"/>
      <c r="C923" s="119">
        <v>25</v>
      </c>
      <c r="D923" s="143"/>
      <c r="E923" s="143"/>
      <c r="F923" s="143"/>
      <c r="G923" s="143"/>
      <c r="H923" s="143"/>
      <c r="I923" s="143"/>
      <c r="J923" s="143"/>
      <c r="K923" s="143"/>
      <c r="L923" s="143"/>
      <c r="M923" s="143"/>
      <c r="N923" s="143"/>
      <c r="O923" s="143"/>
      <c r="P923" s="105">
        <f t="shared" si="58"/>
        <v>0</v>
      </c>
    </row>
    <row r="924" spans="1:16" ht="15.75" customHeight="1">
      <c r="A924" s="241"/>
      <c r="B924" s="242"/>
      <c r="C924" s="119">
        <v>26</v>
      </c>
      <c r="D924" s="143"/>
      <c r="E924" s="143"/>
      <c r="F924" s="143"/>
      <c r="G924" s="143"/>
      <c r="H924" s="143"/>
      <c r="I924" s="143"/>
      <c r="J924" s="143"/>
      <c r="K924" s="143"/>
      <c r="L924" s="143"/>
      <c r="M924" s="143"/>
      <c r="N924" s="143"/>
      <c r="O924" s="143"/>
      <c r="P924" s="105">
        <f t="shared" si="58"/>
        <v>0</v>
      </c>
    </row>
    <row r="925" spans="1:16" ht="15.75" customHeight="1">
      <c r="A925" s="237"/>
      <c r="B925" s="239"/>
      <c r="C925" s="119">
        <v>27</v>
      </c>
      <c r="D925" s="143"/>
      <c r="E925" s="143"/>
      <c r="F925" s="143"/>
      <c r="G925" s="143"/>
      <c r="H925" s="143"/>
      <c r="I925" s="143"/>
      <c r="J925" s="143"/>
      <c r="K925" s="143"/>
      <c r="L925" s="143"/>
      <c r="M925" s="143"/>
      <c r="N925" s="143"/>
      <c r="O925" s="143"/>
      <c r="P925" s="105">
        <f t="shared" si="58"/>
        <v>0</v>
      </c>
    </row>
    <row r="926" spans="1:16" ht="15.75" customHeight="1">
      <c r="A926" s="149">
        <v>3300</v>
      </c>
      <c r="B926" s="316" t="s">
        <v>2344</v>
      </c>
      <c r="C926" s="228"/>
      <c r="D926" s="148">
        <f t="shared" ref="D926:P926" si="59">SUM(D927:D1016)</f>
        <v>12500</v>
      </c>
      <c r="E926" s="148">
        <f t="shared" si="59"/>
        <v>12500</v>
      </c>
      <c r="F926" s="148">
        <f t="shared" si="59"/>
        <v>12500</v>
      </c>
      <c r="G926" s="148">
        <f t="shared" si="59"/>
        <v>12500</v>
      </c>
      <c r="H926" s="148">
        <f t="shared" si="59"/>
        <v>12500</v>
      </c>
      <c r="I926" s="148">
        <f t="shared" si="59"/>
        <v>12500</v>
      </c>
      <c r="J926" s="148">
        <f t="shared" si="59"/>
        <v>12500</v>
      </c>
      <c r="K926" s="148">
        <f t="shared" si="59"/>
        <v>12500</v>
      </c>
      <c r="L926" s="148">
        <f t="shared" si="59"/>
        <v>12500</v>
      </c>
      <c r="M926" s="148">
        <f t="shared" si="59"/>
        <v>12500</v>
      </c>
      <c r="N926" s="148">
        <f t="shared" si="59"/>
        <v>12500</v>
      </c>
      <c r="O926" s="148">
        <f t="shared" si="59"/>
        <v>12500</v>
      </c>
      <c r="P926" s="148">
        <f t="shared" si="59"/>
        <v>150000</v>
      </c>
    </row>
    <row r="927" spans="1:16" ht="15.75" customHeight="1">
      <c r="A927" s="317">
        <v>331</v>
      </c>
      <c r="B927" s="318" t="s">
        <v>2345</v>
      </c>
      <c r="C927" s="119">
        <v>11</v>
      </c>
      <c r="D927" s="104"/>
      <c r="E927" s="104"/>
      <c r="F927" s="104"/>
      <c r="G927" s="104"/>
      <c r="H927" s="104"/>
      <c r="I927" s="104"/>
      <c r="J927" s="104"/>
      <c r="K927" s="104"/>
      <c r="L927" s="104"/>
      <c r="M927" s="104"/>
      <c r="N927" s="104"/>
      <c r="O927" s="104"/>
      <c r="P927" s="105">
        <f t="shared" ref="P927:P1016" si="60">SUM(D927:O927)</f>
        <v>0</v>
      </c>
    </row>
    <row r="928" spans="1:16" ht="15.75" customHeight="1">
      <c r="A928" s="241"/>
      <c r="B928" s="242"/>
      <c r="C928" s="119">
        <v>12</v>
      </c>
      <c r="D928" s="104"/>
      <c r="E928" s="104"/>
      <c r="F928" s="104"/>
      <c r="G928" s="104"/>
      <c r="H928" s="104"/>
      <c r="I928" s="104"/>
      <c r="J928" s="104"/>
      <c r="K928" s="104"/>
      <c r="L928" s="104"/>
      <c r="M928" s="104"/>
      <c r="N928" s="104"/>
      <c r="O928" s="104"/>
      <c r="P928" s="105">
        <f t="shared" si="60"/>
        <v>0</v>
      </c>
    </row>
    <row r="929" spans="1:16" ht="15.75" customHeight="1">
      <c r="A929" s="241"/>
      <c r="B929" s="242"/>
      <c r="C929" s="119">
        <v>13</v>
      </c>
      <c r="D929" s="104"/>
      <c r="E929" s="104"/>
      <c r="F929" s="104"/>
      <c r="G929" s="104"/>
      <c r="H929" s="104"/>
      <c r="I929" s="104"/>
      <c r="J929" s="104"/>
      <c r="K929" s="104"/>
      <c r="L929" s="104"/>
      <c r="M929" s="104"/>
      <c r="N929" s="104"/>
      <c r="O929" s="104"/>
      <c r="P929" s="105">
        <f t="shared" si="60"/>
        <v>0</v>
      </c>
    </row>
    <row r="930" spans="1:16" ht="15.75" customHeight="1">
      <c r="A930" s="241"/>
      <c r="B930" s="242"/>
      <c r="C930" s="119">
        <v>14</v>
      </c>
      <c r="D930" s="104"/>
      <c r="E930" s="104"/>
      <c r="F930" s="104"/>
      <c r="G930" s="104"/>
      <c r="H930" s="104"/>
      <c r="I930" s="104"/>
      <c r="J930" s="104"/>
      <c r="K930" s="104"/>
      <c r="L930" s="104"/>
      <c r="M930" s="104"/>
      <c r="N930" s="104"/>
      <c r="O930" s="104"/>
      <c r="P930" s="105">
        <f t="shared" si="60"/>
        <v>0</v>
      </c>
    </row>
    <row r="931" spans="1:16" ht="15.75" customHeight="1">
      <c r="A931" s="241"/>
      <c r="B931" s="242"/>
      <c r="C931" s="119">
        <v>15</v>
      </c>
      <c r="D931" s="104"/>
      <c r="E931" s="104"/>
      <c r="F931" s="104"/>
      <c r="G931" s="104"/>
      <c r="H931" s="104"/>
      <c r="I931" s="104"/>
      <c r="J931" s="104"/>
      <c r="K931" s="104"/>
      <c r="L931" s="104"/>
      <c r="M931" s="104"/>
      <c r="N931" s="104"/>
      <c r="O931" s="104"/>
      <c r="P931" s="105">
        <f t="shared" si="60"/>
        <v>0</v>
      </c>
    </row>
    <row r="932" spans="1:16" ht="15.75" customHeight="1">
      <c r="A932" s="241"/>
      <c r="B932" s="242"/>
      <c r="C932" s="119">
        <v>16</v>
      </c>
      <c r="D932" s="104"/>
      <c r="E932" s="104"/>
      <c r="F932" s="104"/>
      <c r="G932" s="104"/>
      <c r="H932" s="104"/>
      <c r="I932" s="104"/>
      <c r="J932" s="104"/>
      <c r="K932" s="104"/>
      <c r="L932" s="104"/>
      <c r="M932" s="104"/>
      <c r="N932" s="104"/>
      <c r="O932" s="104"/>
      <c r="P932" s="105">
        <f t="shared" si="60"/>
        <v>0</v>
      </c>
    </row>
    <row r="933" spans="1:16" ht="15.75" customHeight="1">
      <c r="A933" s="241"/>
      <c r="B933" s="242"/>
      <c r="C933" s="119">
        <v>17</v>
      </c>
      <c r="D933" s="104"/>
      <c r="E933" s="104"/>
      <c r="F933" s="104"/>
      <c r="G933" s="104"/>
      <c r="H933" s="104"/>
      <c r="I933" s="104"/>
      <c r="J933" s="104"/>
      <c r="K933" s="104"/>
      <c r="L933" s="104"/>
      <c r="M933" s="104"/>
      <c r="N933" s="104"/>
      <c r="O933" s="104"/>
      <c r="P933" s="105">
        <f t="shared" si="60"/>
        <v>0</v>
      </c>
    </row>
    <row r="934" spans="1:16" ht="15.75" customHeight="1">
      <c r="A934" s="241"/>
      <c r="B934" s="242"/>
      <c r="C934" s="119">
        <v>25</v>
      </c>
      <c r="D934" s="104"/>
      <c r="E934" s="104"/>
      <c r="F934" s="104"/>
      <c r="G934" s="104"/>
      <c r="H934" s="104"/>
      <c r="I934" s="104"/>
      <c r="J934" s="104"/>
      <c r="K934" s="104"/>
      <c r="L934" s="104"/>
      <c r="M934" s="104"/>
      <c r="N934" s="104"/>
      <c r="O934" s="104"/>
      <c r="P934" s="105">
        <f t="shared" si="60"/>
        <v>0</v>
      </c>
    </row>
    <row r="935" spans="1:16" ht="15.75" customHeight="1">
      <c r="A935" s="241"/>
      <c r="B935" s="242"/>
      <c r="C935" s="119">
        <v>26</v>
      </c>
      <c r="D935" s="104"/>
      <c r="E935" s="104"/>
      <c r="F935" s="104"/>
      <c r="G935" s="104"/>
      <c r="H935" s="104"/>
      <c r="I935" s="104"/>
      <c r="J935" s="104"/>
      <c r="K935" s="104"/>
      <c r="L935" s="104"/>
      <c r="M935" s="104"/>
      <c r="N935" s="104"/>
      <c r="O935" s="104"/>
      <c r="P935" s="105">
        <f t="shared" si="60"/>
        <v>0</v>
      </c>
    </row>
    <row r="936" spans="1:16" ht="15.75" customHeight="1">
      <c r="A936" s="237"/>
      <c r="B936" s="239"/>
      <c r="C936" s="119">
        <v>27</v>
      </c>
      <c r="D936" s="104"/>
      <c r="E936" s="104"/>
      <c r="F936" s="104"/>
      <c r="G936" s="104"/>
      <c r="H936" s="104"/>
      <c r="I936" s="104"/>
      <c r="J936" s="104"/>
      <c r="K936" s="104"/>
      <c r="L936" s="104"/>
      <c r="M936" s="104"/>
      <c r="N936" s="104"/>
      <c r="O936" s="104"/>
      <c r="P936" s="105">
        <f t="shared" si="60"/>
        <v>0</v>
      </c>
    </row>
    <row r="937" spans="1:16" ht="15.75" customHeight="1">
      <c r="A937" s="317">
        <v>332</v>
      </c>
      <c r="B937" s="318" t="s">
        <v>2346</v>
      </c>
      <c r="C937" s="119">
        <v>11</v>
      </c>
      <c r="D937" s="104"/>
      <c r="E937" s="104"/>
      <c r="F937" s="104"/>
      <c r="G937" s="104"/>
      <c r="H937" s="104"/>
      <c r="I937" s="104"/>
      <c r="J937" s="104"/>
      <c r="K937" s="104"/>
      <c r="L937" s="104"/>
      <c r="M937" s="104"/>
      <c r="N937" s="104"/>
      <c r="O937" s="104"/>
      <c r="P937" s="105">
        <f t="shared" si="60"/>
        <v>0</v>
      </c>
    </row>
    <row r="938" spans="1:16" ht="15.75" customHeight="1">
      <c r="A938" s="241"/>
      <c r="B938" s="242"/>
      <c r="C938" s="119">
        <v>12</v>
      </c>
      <c r="D938" s="104"/>
      <c r="E938" s="104"/>
      <c r="F938" s="104"/>
      <c r="G938" s="104"/>
      <c r="H938" s="104"/>
      <c r="I938" s="104"/>
      <c r="J938" s="104"/>
      <c r="K938" s="104"/>
      <c r="L938" s="104"/>
      <c r="M938" s="104"/>
      <c r="N938" s="104"/>
      <c r="O938" s="104"/>
      <c r="P938" s="105">
        <f t="shared" si="60"/>
        <v>0</v>
      </c>
    </row>
    <row r="939" spans="1:16" ht="15.75" customHeight="1">
      <c r="A939" s="241"/>
      <c r="B939" s="242"/>
      <c r="C939" s="119">
        <v>13</v>
      </c>
      <c r="D939" s="104"/>
      <c r="E939" s="104"/>
      <c r="F939" s="104"/>
      <c r="G939" s="104"/>
      <c r="H939" s="104"/>
      <c r="I939" s="104"/>
      <c r="J939" s="104"/>
      <c r="K939" s="104"/>
      <c r="L939" s="104"/>
      <c r="M939" s="104"/>
      <c r="N939" s="104"/>
      <c r="O939" s="104"/>
      <c r="P939" s="105">
        <f t="shared" si="60"/>
        <v>0</v>
      </c>
    </row>
    <row r="940" spans="1:16" ht="15.75" customHeight="1">
      <c r="A940" s="241"/>
      <c r="B940" s="242"/>
      <c r="C940" s="119">
        <v>14</v>
      </c>
      <c r="D940" s="104"/>
      <c r="E940" s="104"/>
      <c r="F940" s="104"/>
      <c r="G940" s="104"/>
      <c r="H940" s="104"/>
      <c r="I940" s="104"/>
      <c r="J940" s="104"/>
      <c r="K940" s="104"/>
      <c r="L940" s="104"/>
      <c r="M940" s="104"/>
      <c r="N940" s="104"/>
      <c r="O940" s="104"/>
      <c r="P940" s="105">
        <f t="shared" si="60"/>
        <v>0</v>
      </c>
    </row>
    <row r="941" spans="1:16" ht="15.75" customHeight="1">
      <c r="A941" s="241"/>
      <c r="B941" s="242"/>
      <c r="C941" s="119">
        <v>15</v>
      </c>
      <c r="D941" s="104"/>
      <c r="E941" s="104"/>
      <c r="F941" s="104"/>
      <c r="G941" s="104"/>
      <c r="H941" s="104"/>
      <c r="I941" s="104"/>
      <c r="J941" s="104"/>
      <c r="K941" s="104"/>
      <c r="L941" s="104"/>
      <c r="M941" s="104"/>
      <c r="N941" s="104"/>
      <c r="O941" s="104"/>
      <c r="P941" s="105">
        <f t="shared" si="60"/>
        <v>0</v>
      </c>
    </row>
    <row r="942" spans="1:16" ht="15.75" customHeight="1">
      <c r="A942" s="241"/>
      <c r="B942" s="242"/>
      <c r="C942" s="119">
        <v>16</v>
      </c>
      <c r="D942" s="104"/>
      <c r="E942" s="104"/>
      <c r="F942" s="104"/>
      <c r="G942" s="104"/>
      <c r="H942" s="104"/>
      <c r="I942" s="104"/>
      <c r="J942" s="104"/>
      <c r="K942" s="104"/>
      <c r="L942" s="104"/>
      <c r="M942" s="104"/>
      <c r="N942" s="104"/>
      <c r="O942" s="104"/>
      <c r="P942" s="105">
        <f t="shared" si="60"/>
        <v>0</v>
      </c>
    </row>
    <row r="943" spans="1:16" ht="15.75" customHeight="1">
      <c r="A943" s="241"/>
      <c r="B943" s="242"/>
      <c r="C943" s="119">
        <v>17</v>
      </c>
      <c r="D943" s="104"/>
      <c r="E943" s="104"/>
      <c r="F943" s="104"/>
      <c r="G943" s="104"/>
      <c r="H943" s="104"/>
      <c r="I943" s="104"/>
      <c r="J943" s="104"/>
      <c r="K943" s="104"/>
      <c r="L943" s="104"/>
      <c r="M943" s="104"/>
      <c r="N943" s="104"/>
      <c r="O943" s="104"/>
      <c r="P943" s="105">
        <f t="shared" si="60"/>
        <v>0</v>
      </c>
    </row>
    <row r="944" spans="1:16" ht="15.75" customHeight="1">
      <c r="A944" s="241"/>
      <c r="B944" s="242"/>
      <c r="C944" s="119">
        <v>25</v>
      </c>
      <c r="D944" s="104"/>
      <c r="E944" s="104"/>
      <c r="F944" s="104"/>
      <c r="G944" s="104"/>
      <c r="H944" s="104"/>
      <c r="I944" s="104"/>
      <c r="J944" s="104"/>
      <c r="K944" s="104"/>
      <c r="L944" s="104"/>
      <c r="M944" s="104"/>
      <c r="N944" s="104"/>
      <c r="O944" s="104"/>
      <c r="P944" s="105">
        <f t="shared" si="60"/>
        <v>0</v>
      </c>
    </row>
    <row r="945" spans="1:16" ht="15.75" customHeight="1">
      <c r="A945" s="241"/>
      <c r="B945" s="242"/>
      <c r="C945" s="119">
        <v>26</v>
      </c>
      <c r="D945" s="104"/>
      <c r="E945" s="104"/>
      <c r="F945" s="104"/>
      <c r="G945" s="104"/>
      <c r="H945" s="104"/>
      <c r="I945" s="104"/>
      <c r="J945" s="104"/>
      <c r="K945" s="104"/>
      <c r="L945" s="104"/>
      <c r="M945" s="104"/>
      <c r="N945" s="104"/>
      <c r="O945" s="104"/>
      <c r="P945" s="105">
        <f t="shared" si="60"/>
        <v>0</v>
      </c>
    </row>
    <row r="946" spans="1:16" ht="15.75" customHeight="1">
      <c r="A946" s="237"/>
      <c r="B946" s="239"/>
      <c r="C946" s="119">
        <v>27</v>
      </c>
      <c r="D946" s="104"/>
      <c r="E946" s="104"/>
      <c r="F946" s="104"/>
      <c r="G946" s="104"/>
      <c r="H946" s="104"/>
      <c r="I946" s="104"/>
      <c r="J946" s="104"/>
      <c r="K946" s="104"/>
      <c r="L946" s="104"/>
      <c r="M946" s="104"/>
      <c r="N946" s="104"/>
      <c r="O946" s="104"/>
      <c r="P946" s="105">
        <f t="shared" si="60"/>
        <v>0</v>
      </c>
    </row>
    <row r="947" spans="1:16" ht="15.75" customHeight="1">
      <c r="A947" s="317">
        <v>333</v>
      </c>
      <c r="B947" s="318" t="s">
        <v>2347</v>
      </c>
      <c r="C947" s="119">
        <v>11</v>
      </c>
      <c r="D947" s="104"/>
      <c r="E947" s="104"/>
      <c r="F947" s="104"/>
      <c r="G947" s="104"/>
      <c r="H947" s="104"/>
      <c r="I947" s="104"/>
      <c r="J947" s="104"/>
      <c r="K947" s="104"/>
      <c r="L947" s="104"/>
      <c r="M947" s="104"/>
      <c r="N947" s="104"/>
      <c r="O947" s="104"/>
      <c r="P947" s="105">
        <f t="shared" si="60"/>
        <v>0</v>
      </c>
    </row>
    <row r="948" spans="1:16" ht="15.75" customHeight="1">
      <c r="A948" s="241"/>
      <c r="B948" s="242"/>
      <c r="C948" s="119">
        <v>12</v>
      </c>
      <c r="D948" s="104"/>
      <c r="E948" s="104"/>
      <c r="F948" s="104"/>
      <c r="G948" s="104"/>
      <c r="H948" s="104"/>
      <c r="I948" s="104"/>
      <c r="J948" s="104"/>
      <c r="K948" s="104"/>
      <c r="L948" s="104"/>
      <c r="M948" s="104"/>
      <c r="N948" s="104"/>
      <c r="O948" s="104"/>
      <c r="P948" s="105">
        <f t="shared" si="60"/>
        <v>0</v>
      </c>
    </row>
    <row r="949" spans="1:16" ht="15.75" customHeight="1">
      <c r="A949" s="241"/>
      <c r="B949" s="242"/>
      <c r="C949" s="119">
        <v>13</v>
      </c>
      <c r="D949" s="104"/>
      <c r="E949" s="104"/>
      <c r="F949" s="104"/>
      <c r="G949" s="104"/>
      <c r="H949" s="104"/>
      <c r="I949" s="104"/>
      <c r="J949" s="104"/>
      <c r="K949" s="104"/>
      <c r="L949" s="104"/>
      <c r="M949" s="104"/>
      <c r="N949" s="104"/>
      <c r="O949" s="104"/>
      <c r="P949" s="105">
        <f t="shared" si="60"/>
        <v>0</v>
      </c>
    </row>
    <row r="950" spans="1:16" ht="15.75" customHeight="1">
      <c r="A950" s="241"/>
      <c r="B950" s="242"/>
      <c r="C950" s="119">
        <v>14</v>
      </c>
      <c r="D950" s="104">
        <v>12500</v>
      </c>
      <c r="E950" s="104">
        <v>12500</v>
      </c>
      <c r="F950" s="104">
        <v>12500</v>
      </c>
      <c r="G950" s="104">
        <v>12500</v>
      </c>
      <c r="H950" s="104">
        <v>12500</v>
      </c>
      <c r="I950" s="104">
        <v>12500</v>
      </c>
      <c r="J950" s="104">
        <v>12500</v>
      </c>
      <c r="K950" s="104">
        <v>12500</v>
      </c>
      <c r="L950" s="104">
        <v>12500</v>
      </c>
      <c r="M950" s="104">
        <v>12500</v>
      </c>
      <c r="N950" s="104">
        <v>12500</v>
      </c>
      <c r="O950" s="104">
        <v>12500</v>
      </c>
      <c r="P950" s="105">
        <f t="shared" si="60"/>
        <v>150000</v>
      </c>
    </row>
    <row r="951" spans="1:16" ht="15.75" customHeight="1">
      <c r="A951" s="241"/>
      <c r="B951" s="242"/>
      <c r="C951" s="119">
        <v>15</v>
      </c>
      <c r="D951" s="104"/>
      <c r="E951" s="104"/>
      <c r="F951" s="104"/>
      <c r="G951" s="104"/>
      <c r="H951" s="104"/>
      <c r="I951" s="104"/>
      <c r="J951" s="104"/>
      <c r="K951" s="104"/>
      <c r="L951" s="104"/>
      <c r="M951" s="104"/>
      <c r="N951" s="104"/>
      <c r="O951" s="104"/>
      <c r="P951" s="105">
        <f t="shared" si="60"/>
        <v>0</v>
      </c>
    </row>
    <row r="952" spans="1:16" ht="15.75" customHeight="1">
      <c r="A952" s="241"/>
      <c r="B952" s="242"/>
      <c r="C952" s="119">
        <v>16</v>
      </c>
      <c r="D952" s="104"/>
      <c r="E952" s="104"/>
      <c r="F952" s="104"/>
      <c r="G952" s="104"/>
      <c r="H952" s="104"/>
      <c r="I952" s="104"/>
      <c r="J952" s="104"/>
      <c r="K952" s="104"/>
      <c r="L952" s="104"/>
      <c r="M952" s="104"/>
      <c r="N952" s="104"/>
      <c r="O952" s="104"/>
      <c r="P952" s="105">
        <f t="shared" si="60"/>
        <v>0</v>
      </c>
    </row>
    <row r="953" spans="1:16" ht="15.75" customHeight="1">
      <c r="A953" s="241"/>
      <c r="B953" s="242"/>
      <c r="C953" s="119">
        <v>17</v>
      </c>
      <c r="D953" s="104"/>
      <c r="E953" s="104"/>
      <c r="F953" s="104"/>
      <c r="G953" s="104"/>
      <c r="H953" s="104"/>
      <c r="I953" s="104"/>
      <c r="J953" s="104"/>
      <c r="K953" s="104"/>
      <c r="L953" s="104"/>
      <c r="M953" s="104"/>
      <c r="N953" s="104"/>
      <c r="O953" s="104"/>
      <c r="P953" s="105">
        <f t="shared" si="60"/>
        <v>0</v>
      </c>
    </row>
    <row r="954" spans="1:16" ht="15.75" customHeight="1">
      <c r="A954" s="241"/>
      <c r="B954" s="242"/>
      <c r="C954" s="119">
        <v>25</v>
      </c>
      <c r="D954" s="104"/>
      <c r="E954" s="104"/>
      <c r="F954" s="104"/>
      <c r="G954" s="104"/>
      <c r="H954" s="104"/>
      <c r="I954" s="104"/>
      <c r="J954" s="104"/>
      <c r="K954" s="104"/>
      <c r="L954" s="104"/>
      <c r="M954" s="104"/>
      <c r="N954" s="104"/>
      <c r="O954" s="104"/>
      <c r="P954" s="105">
        <f t="shared" si="60"/>
        <v>0</v>
      </c>
    </row>
    <row r="955" spans="1:16" ht="15.75" customHeight="1">
      <c r="A955" s="241"/>
      <c r="B955" s="242"/>
      <c r="C955" s="119">
        <v>26</v>
      </c>
      <c r="D955" s="104"/>
      <c r="E955" s="104"/>
      <c r="F955" s="104"/>
      <c r="G955" s="104"/>
      <c r="H955" s="104"/>
      <c r="I955" s="104"/>
      <c r="J955" s="104"/>
      <c r="K955" s="104"/>
      <c r="L955" s="104"/>
      <c r="M955" s="104"/>
      <c r="N955" s="104"/>
      <c r="O955" s="104"/>
      <c r="P955" s="105">
        <f t="shared" si="60"/>
        <v>0</v>
      </c>
    </row>
    <row r="956" spans="1:16" ht="15.75" customHeight="1">
      <c r="A956" s="237"/>
      <c r="B956" s="239"/>
      <c r="C956" s="119">
        <v>27</v>
      </c>
      <c r="D956" s="104"/>
      <c r="E956" s="104"/>
      <c r="F956" s="104"/>
      <c r="G956" s="104"/>
      <c r="H956" s="104"/>
      <c r="I956" s="104"/>
      <c r="J956" s="104"/>
      <c r="K956" s="104"/>
      <c r="L956" s="104"/>
      <c r="M956" s="104"/>
      <c r="N956" s="104"/>
      <c r="O956" s="104"/>
      <c r="P956" s="105">
        <f t="shared" si="60"/>
        <v>0</v>
      </c>
    </row>
    <row r="957" spans="1:16" ht="15.75" customHeight="1">
      <c r="A957" s="317">
        <v>334</v>
      </c>
      <c r="B957" s="318" t="s">
        <v>2348</v>
      </c>
      <c r="C957" s="119">
        <v>11</v>
      </c>
      <c r="D957" s="104"/>
      <c r="E957" s="104"/>
      <c r="F957" s="104"/>
      <c r="G957" s="104"/>
      <c r="H957" s="104"/>
      <c r="I957" s="104"/>
      <c r="J957" s="104"/>
      <c r="K957" s="104"/>
      <c r="L957" s="104"/>
      <c r="M957" s="104"/>
      <c r="N957" s="104"/>
      <c r="O957" s="104"/>
      <c r="P957" s="105">
        <f t="shared" si="60"/>
        <v>0</v>
      </c>
    </row>
    <row r="958" spans="1:16" ht="15.75" customHeight="1">
      <c r="A958" s="241"/>
      <c r="B958" s="242"/>
      <c r="C958" s="119">
        <v>12</v>
      </c>
      <c r="D958" s="104"/>
      <c r="E958" s="104"/>
      <c r="F958" s="104"/>
      <c r="G958" s="104"/>
      <c r="H958" s="104"/>
      <c r="I958" s="104"/>
      <c r="J958" s="104"/>
      <c r="K958" s="104"/>
      <c r="L958" s="104"/>
      <c r="M958" s="104"/>
      <c r="N958" s="104"/>
      <c r="O958" s="104"/>
      <c r="P958" s="105">
        <f t="shared" si="60"/>
        <v>0</v>
      </c>
    </row>
    <row r="959" spans="1:16" ht="15.75" customHeight="1">
      <c r="A959" s="241"/>
      <c r="B959" s="242"/>
      <c r="C959" s="119">
        <v>13</v>
      </c>
      <c r="D959" s="104"/>
      <c r="E959" s="104"/>
      <c r="F959" s="104"/>
      <c r="G959" s="104"/>
      <c r="H959" s="104"/>
      <c r="I959" s="104"/>
      <c r="J959" s="104"/>
      <c r="K959" s="104"/>
      <c r="L959" s="104"/>
      <c r="M959" s="104"/>
      <c r="N959" s="104"/>
      <c r="O959" s="104"/>
      <c r="P959" s="105">
        <f t="shared" si="60"/>
        <v>0</v>
      </c>
    </row>
    <row r="960" spans="1:16" ht="15.75" customHeight="1">
      <c r="A960" s="241"/>
      <c r="B960" s="242"/>
      <c r="C960" s="119">
        <v>14</v>
      </c>
      <c r="D960" s="104"/>
      <c r="E960" s="104"/>
      <c r="F960" s="104"/>
      <c r="G960" s="104"/>
      <c r="H960" s="104"/>
      <c r="I960" s="104"/>
      <c r="J960" s="104"/>
      <c r="K960" s="104"/>
      <c r="L960" s="104"/>
      <c r="M960" s="104"/>
      <c r="N960" s="104"/>
      <c r="O960" s="104"/>
      <c r="P960" s="105">
        <f t="shared" si="60"/>
        <v>0</v>
      </c>
    </row>
    <row r="961" spans="1:16" ht="15.75" customHeight="1">
      <c r="A961" s="241"/>
      <c r="B961" s="242"/>
      <c r="C961" s="119">
        <v>15</v>
      </c>
      <c r="D961" s="104"/>
      <c r="E961" s="104"/>
      <c r="F961" s="104"/>
      <c r="G961" s="104"/>
      <c r="H961" s="104"/>
      <c r="I961" s="104"/>
      <c r="J961" s="104"/>
      <c r="K961" s="104"/>
      <c r="L961" s="104"/>
      <c r="M961" s="104"/>
      <c r="N961" s="104"/>
      <c r="O961" s="104"/>
      <c r="P961" s="105">
        <f t="shared" si="60"/>
        <v>0</v>
      </c>
    </row>
    <row r="962" spans="1:16" ht="15.75" customHeight="1">
      <c r="A962" s="241"/>
      <c r="B962" s="242"/>
      <c r="C962" s="119">
        <v>16</v>
      </c>
      <c r="D962" s="104"/>
      <c r="E962" s="104"/>
      <c r="F962" s="104"/>
      <c r="G962" s="104"/>
      <c r="H962" s="104"/>
      <c r="I962" s="104"/>
      <c r="J962" s="104"/>
      <c r="K962" s="104"/>
      <c r="L962" s="104"/>
      <c r="M962" s="104"/>
      <c r="N962" s="104"/>
      <c r="O962" s="104"/>
      <c r="P962" s="105">
        <f t="shared" si="60"/>
        <v>0</v>
      </c>
    </row>
    <row r="963" spans="1:16" ht="15.75" customHeight="1">
      <c r="A963" s="241"/>
      <c r="B963" s="242"/>
      <c r="C963" s="119">
        <v>17</v>
      </c>
      <c r="D963" s="104"/>
      <c r="E963" s="104"/>
      <c r="F963" s="104"/>
      <c r="G963" s="104"/>
      <c r="H963" s="104"/>
      <c r="I963" s="104"/>
      <c r="J963" s="104"/>
      <c r="K963" s="104"/>
      <c r="L963" s="104"/>
      <c r="M963" s="104"/>
      <c r="N963" s="104"/>
      <c r="O963" s="104"/>
      <c r="P963" s="105">
        <f t="shared" si="60"/>
        <v>0</v>
      </c>
    </row>
    <row r="964" spans="1:16" ht="15.75" customHeight="1">
      <c r="A964" s="241"/>
      <c r="B964" s="242"/>
      <c r="C964" s="119">
        <v>25</v>
      </c>
      <c r="D964" s="104"/>
      <c r="E964" s="104"/>
      <c r="F964" s="104"/>
      <c r="G964" s="104"/>
      <c r="H964" s="104"/>
      <c r="I964" s="104"/>
      <c r="J964" s="104"/>
      <c r="K964" s="104"/>
      <c r="L964" s="104"/>
      <c r="M964" s="104"/>
      <c r="N964" s="104"/>
      <c r="O964" s="104"/>
      <c r="P964" s="105">
        <f t="shared" si="60"/>
        <v>0</v>
      </c>
    </row>
    <row r="965" spans="1:16" ht="15.75" customHeight="1">
      <c r="A965" s="241"/>
      <c r="B965" s="242"/>
      <c r="C965" s="119">
        <v>26</v>
      </c>
      <c r="D965" s="104"/>
      <c r="E965" s="104"/>
      <c r="F965" s="104"/>
      <c r="G965" s="104"/>
      <c r="H965" s="104"/>
      <c r="I965" s="104"/>
      <c r="J965" s="104"/>
      <c r="K965" s="104"/>
      <c r="L965" s="104"/>
      <c r="M965" s="104"/>
      <c r="N965" s="104"/>
      <c r="O965" s="104"/>
      <c r="P965" s="105">
        <f t="shared" si="60"/>
        <v>0</v>
      </c>
    </row>
    <row r="966" spans="1:16" ht="15.75" customHeight="1">
      <c r="A966" s="237"/>
      <c r="B966" s="239"/>
      <c r="C966" s="119">
        <v>27</v>
      </c>
      <c r="D966" s="104"/>
      <c r="E966" s="104"/>
      <c r="F966" s="104"/>
      <c r="G966" s="104"/>
      <c r="H966" s="104"/>
      <c r="I966" s="104"/>
      <c r="J966" s="104"/>
      <c r="K966" s="104"/>
      <c r="L966" s="104"/>
      <c r="M966" s="104"/>
      <c r="N966" s="104"/>
      <c r="O966" s="104"/>
      <c r="P966" s="105">
        <f t="shared" si="60"/>
        <v>0</v>
      </c>
    </row>
    <row r="967" spans="1:16" ht="15.75" customHeight="1">
      <c r="A967" s="317">
        <v>335</v>
      </c>
      <c r="B967" s="318" t="s">
        <v>2349</v>
      </c>
      <c r="C967" s="119">
        <v>11</v>
      </c>
      <c r="D967" s="104"/>
      <c r="E967" s="104"/>
      <c r="F967" s="104"/>
      <c r="G967" s="104"/>
      <c r="H967" s="104"/>
      <c r="I967" s="104"/>
      <c r="J967" s="104"/>
      <c r="K967" s="104"/>
      <c r="L967" s="104"/>
      <c r="M967" s="104"/>
      <c r="N967" s="104"/>
      <c r="O967" s="104"/>
      <c r="P967" s="105">
        <f t="shared" si="60"/>
        <v>0</v>
      </c>
    </row>
    <row r="968" spans="1:16" ht="15.75" customHeight="1">
      <c r="A968" s="241"/>
      <c r="B968" s="242"/>
      <c r="C968" s="119">
        <v>12</v>
      </c>
      <c r="D968" s="104"/>
      <c r="E968" s="104"/>
      <c r="F968" s="104"/>
      <c r="G968" s="104"/>
      <c r="H968" s="104"/>
      <c r="I968" s="104"/>
      <c r="J968" s="104"/>
      <c r="K968" s="104"/>
      <c r="L968" s="104"/>
      <c r="M968" s="104"/>
      <c r="N968" s="104"/>
      <c r="O968" s="104"/>
      <c r="P968" s="105">
        <f t="shared" si="60"/>
        <v>0</v>
      </c>
    </row>
    <row r="969" spans="1:16" ht="15.75" customHeight="1">
      <c r="A969" s="241"/>
      <c r="B969" s="242"/>
      <c r="C969" s="119">
        <v>13</v>
      </c>
      <c r="D969" s="104"/>
      <c r="E969" s="104"/>
      <c r="F969" s="104"/>
      <c r="G969" s="104"/>
      <c r="H969" s="104"/>
      <c r="I969" s="104"/>
      <c r="J969" s="104"/>
      <c r="K969" s="104"/>
      <c r="L969" s="104"/>
      <c r="M969" s="104"/>
      <c r="N969" s="104"/>
      <c r="O969" s="104"/>
      <c r="P969" s="105">
        <f t="shared" si="60"/>
        <v>0</v>
      </c>
    </row>
    <row r="970" spans="1:16" ht="15.75" customHeight="1">
      <c r="A970" s="241"/>
      <c r="B970" s="242"/>
      <c r="C970" s="119">
        <v>14</v>
      </c>
      <c r="D970" s="104"/>
      <c r="E970" s="104"/>
      <c r="F970" s="104"/>
      <c r="G970" s="104"/>
      <c r="H970" s="104"/>
      <c r="I970" s="104"/>
      <c r="J970" s="104"/>
      <c r="K970" s="104"/>
      <c r="L970" s="104"/>
      <c r="M970" s="104"/>
      <c r="N970" s="104"/>
      <c r="O970" s="104"/>
      <c r="P970" s="105">
        <f t="shared" si="60"/>
        <v>0</v>
      </c>
    </row>
    <row r="971" spans="1:16" ht="15.75" customHeight="1">
      <c r="A971" s="241"/>
      <c r="B971" s="242"/>
      <c r="C971" s="119">
        <v>15</v>
      </c>
      <c r="D971" s="104"/>
      <c r="E971" s="104"/>
      <c r="F971" s="104"/>
      <c r="G971" s="104"/>
      <c r="H971" s="104"/>
      <c r="I971" s="104"/>
      <c r="J971" s="104"/>
      <c r="K971" s="104"/>
      <c r="L971" s="104"/>
      <c r="M971" s="104"/>
      <c r="N971" s="104"/>
      <c r="O971" s="104"/>
      <c r="P971" s="105">
        <f t="shared" si="60"/>
        <v>0</v>
      </c>
    </row>
    <row r="972" spans="1:16" ht="15.75" customHeight="1">
      <c r="A972" s="241"/>
      <c r="B972" s="242"/>
      <c r="C972" s="119">
        <v>16</v>
      </c>
      <c r="D972" s="104"/>
      <c r="E972" s="104"/>
      <c r="F972" s="104"/>
      <c r="G972" s="104"/>
      <c r="H972" s="104"/>
      <c r="I972" s="104"/>
      <c r="J972" s="104"/>
      <c r="K972" s="104"/>
      <c r="L972" s="104"/>
      <c r="M972" s="104"/>
      <c r="N972" s="104"/>
      <c r="O972" s="104"/>
      <c r="P972" s="105">
        <f t="shared" si="60"/>
        <v>0</v>
      </c>
    </row>
    <row r="973" spans="1:16" ht="15.75" customHeight="1">
      <c r="A973" s="241"/>
      <c r="B973" s="242"/>
      <c r="C973" s="119">
        <v>17</v>
      </c>
      <c r="D973" s="104"/>
      <c r="E973" s="104"/>
      <c r="F973" s="104"/>
      <c r="G973" s="104"/>
      <c r="H973" s="104"/>
      <c r="I973" s="104"/>
      <c r="J973" s="104"/>
      <c r="K973" s="104"/>
      <c r="L973" s="104"/>
      <c r="M973" s="104"/>
      <c r="N973" s="104"/>
      <c r="O973" s="104"/>
      <c r="P973" s="105">
        <f t="shared" si="60"/>
        <v>0</v>
      </c>
    </row>
    <row r="974" spans="1:16" ht="15.75" customHeight="1">
      <c r="A974" s="241"/>
      <c r="B974" s="242"/>
      <c r="C974" s="119">
        <v>25</v>
      </c>
      <c r="D974" s="104"/>
      <c r="E974" s="104"/>
      <c r="F974" s="104"/>
      <c r="G974" s="104"/>
      <c r="H974" s="104"/>
      <c r="I974" s="104"/>
      <c r="J974" s="104"/>
      <c r="K974" s="104"/>
      <c r="L974" s="104"/>
      <c r="M974" s="104"/>
      <c r="N974" s="104"/>
      <c r="O974" s="104"/>
      <c r="P974" s="105">
        <f t="shared" si="60"/>
        <v>0</v>
      </c>
    </row>
    <row r="975" spans="1:16" ht="15.75" customHeight="1">
      <c r="A975" s="241"/>
      <c r="B975" s="242"/>
      <c r="C975" s="119">
        <v>26</v>
      </c>
      <c r="D975" s="104"/>
      <c r="E975" s="104"/>
      <c r="F975" s="104"/>
      <c r="G975" s="104"/>
      <c r="H975" s="104"/>
      <c r="I975" s="104"/>
      <c r="J975" s="104"/>
      <c r="K975" s="104"/>
      <c r="L975" s="104"/>
      <c r="M975" s="104"/>
      <c r="N975" s="104"/>
      <c r="O975" s="104"/>
      <c r="P975" s="105">
        <f t="shared" si="60"/>
        <v>0</v>
      </c>
    </row>
    <row r="976" spans="1:16" ht="15.75" customHeight="1">
      <c r="A976" s="237"/>
      <c r="B976" s="239"/>
      <c r="C976" s="119">
        <v>27</v>
      </c>
      <c r="D976" s="104"/>
      <c r="E976" s="104"/>
      <c r="F976" s="104"/>
      <c r="G976" s="104"/>
      <c r="H976" s="104"/>
      <c r="I976" s="104"/>
      <c r="J976" s="104"/>
      <c r="K976" s="104"/>
      <c r="L976" s="104"/>
      <c r="M976" s="104"/>
      <c r="N976" s="104"/>
      <c r="O976" s="104"/>
      <c r="P976" s="105">
        <f t="shared" si="60"/>
        <v>0</v>
      </c>
    </row>
    <row r="977" spans="1:16" ht="15.75" customHeight="1">
      <c r="A977" s="317">
        <v>336</v>
      </c>
      <c r="B977" s="318" t="s">
        <v>2350</v>
      </c>
      <c r="C977" s="119">
        <v>11</v>
      </c>
      <c r="D977" s="104"/>
      <c r="E977" s="104"/>
      <c r="F977" s="104"/>
      <c r="G977" s="104"/>
      <c r="H977" s="104"/>
      <c r="I977" s="104"/>
      <c r="J977" s="104"/>
      <c r="K977" s="104"/>
      <c r="L977" s="104"/>
      <c r="M977" s="104"/>
      <c r="N977" s="104"/>
      <c r="O977" s="104"/>
      <c r="P977" s="105">
        <f t="shared" si="60"/>
        <v>0</v>
      </c>
    </row>
    <row r="978" spans="1:16" ht="15.75" customHeight="1">
      <c r="A978" s="241"/>
      <c r="B978" s="242"/>
      <c r="C978" s="119">
        <v>12</v>
      </c>
      <c r="D978" s="104"/>
      <c r="E978" s="104"/>
      <c r="F978" s="104"/>
      <c r="G978" s="104"/>
      <c r="H978" s="104"/>
      <c r="I978" s="104"/>
      <c r="J978" s="104"/>
      <c r="K978" s="104"/>
      <c r="L978" s="104"/>
      <c r="M978" s="104"/>
      <c r="N978" s="104"/>
      <c r="O978" s="104"/>
      <c r="P978" s="105">
        <f t="shared" si="60"/>
        <v>0</v>
      </c>
    </row>
    <row r="979" spans="1:16" ht="15.75" customHeight="1">
      <c r="A979" s="241"/>
      <c r="B979" s="242"/>
      <c r="C979" s="119">
        <v>13</v>
      </c>
      <c r="D979" s="104"/>
      <c r="E979" s="104"/>
      <c r="F979" s="104"/>
      <c r="G979" s="104"/>
      <c r="H979" s="104"/>
      <c r="I979" s="104"/>
      <c r="J979" s="104"/>
      <c r="K979" s="104"/>
      <c r="L979" s="104"/>
      <c r="M979" s="104"/>
      <c r="N979" s="104"/>
      <c r="O979" s="104"/>
      <c r="P979" s="105">
        <f t="shared" si="60"/>
        <v>0</v>
      </c>
    </row>
    <row r="980" spans="1:16" ht="15.75" customHeight="1">
      <c r="A980" s="241"/>
      <c r="B980" s="242"/>
      <c r="C980" s="119">
        <v>14</v>
      </c>
      <c r="D980" s="104"/>
      <c r="E980" s="104"/>
      <c r="F980" s="104"/>
      <c r="G980" s="104"/>
      <c r="H980" s="104"/>
      <c r="I980" s="104"/>
      <c r="J980" s="104"/>
      <c r="K980" s="104"/>
      <c r="L980" s="104"/>
      <c r="M980" s="104"/>
      <c r="N980" s="104"/>
      <c r="O980" s="104"/>
      <c r="P980" s="105">
        <f t="shared" si="60"/>
        <v>0</v>
      </c>
    </row>
    <row r="981" spans="1:16" ht="15.75" customHeight="1">
      <c r="A981" s="241"/>
      <c r="B981" s="242"/>
      <c r="C981" s="119">
        <v>15</v>
      </c>
      <c r="D981" s="104"/>
      <c r="E981" s="104"/>
      <c r="F981" s="104"/>
      <c r="G981" s="104"/>
      <c r="H981" s="104"/>
      <c r="I981" s="104"/>
      <c r="J981" s="104"/>
      <c r="K981" s="104"/>
      <c r="L981" s="104"/>
      <c r="M981" s="104"/>
      <c r="N981" s="104"/>
      <c r="O981" s="104"/>
      <c r="P981" s="105">
        <f t="shared" si="60"/>
        <v>0</v>
      </c>
    </row>
    <row r="982" spans="1:16" ht="15.75" customHeight="1">
      <c r="A982" s="241"/>
      <c r="B982" s="242"/>
      <c r="C982" s="119">
        <v>16</v>
      </c>
      <c r="D982" s="104"/>
      <c r="E982" s="104"/>
      <c r="F982" s="104"/>
      <c r="G982" s="104"/>
      <c r="H982" s="104"/>
      <c r="I982" s="104"/>
      <c r="J982" s="104"/>
      <c r="K982" s="104"/>
      <c r="L982" s="104"/>
      <c r="M982" s="104"/>
      <c r="N982" s="104"/>
      <c r="O982" s="104"/>
      <c r="P982" s="105">
        <f t="shared" si="60"/>
        <v>0</v>
      </c>
    </row>
    <row r="983" spans="1:16" ht="15.75" customHeight="1">
      <c r="A983" s="241"/>
      <c r="B983" s="242"/>
      <c r="C983" s="119">
        <v>17</v>
      </c>
      <c r="D983" s="104"/>
      <c r="E983" s="104"/>
      <c r="F983" s="104"/>
      <c r="G983" s="104"/>
      <c r="H983" s="104"/>
      <c r="I983" s="104"/>
      <c r="J983" s="104"/>
      <c r="K983" s="104"/>
      <c r="L983" s="104"/>
      <c r="M983" s="104"/>
      <c r="N983" s="104"/>
      <c r="O983" s="104"/>
      <c r="P983" s="105">
        <f t="shared" si="60"/>
        <v>0</v>
      </c>
    </row>
    <row r="984" spans="1:16" ht="15.75" customHeight="1">
      <c r="A984" s="241"/>
      <c r="B984" s="242"/>
      <c r="C984" s="119">
        <v>25</v>
      </c>
      <c r="D984" s="104"/>
      <c r="E984" s="104"/>
      <c r="F984" s="104"/>
      <c r="G984" s="104"/>
      <c r="H984" s="104"/>
      <c r="I984" s="104"/>
      <c r="J984" s="104"/>
      <c r="K984" s="104"/>
      <c r="L984" s="104"/>
      <c r="M984" s="104"/>
      <c r="N984" s="104"/>
      <c r="O984" s="104"/>
      <c r="P984" s="105">
        <f t="shared" si="60"/>
        <v>0</v>
      </c>
    </row>
    <row r="985" spans="1:16" ht="15.75" customHeight="1">
      <c r="A985" s="241"/>
      <c r="B985" s="242"/>
      <c r="C985" s="119">
        <v>26</v>
      </c>
      <c r="D985" s="104"/>
      <c r="E985" s="104"/>
      <c r="F985" s="104"/>
      <c r="G985" s="104"/>
      <c r="H985" s="104"/>
      <c r="I985" s="104"/>
      <c r="J985" s="104"/>
      <c r="K985" s="104"/>
      <c r="L985" s="104"/>
      <c r="M985" s="104"/>
      <c r="N985" s="104"/>
      <c r="O985" s="104"/>
      <c r="P985" s="105">
        <f t="shared" si="60"/>
        <v>0</v>
      </c>
    </row>
    <row r="986" spans="1:16" ht="15.75" customHeight="1">
      <c r="A986" s="237"/>
      <c r="B986" s="239"/>
      <c r="C986" s="119">
        <v>27</v>
      </c>
      <c r="D986" s="104"/>
      <c r="E986" s="104"/>
      <c r="F986" s="104"/>
      <c r="G986" s="104"/>
      <c r="H986" s="104"/>
      <c r="I986" s="104"/>
      <c r="J986" s="104"/>
      <c r="K986" s="104"/>
      <c r="L986" s="104"/>
      <c r="M986" s="104"/>
      <c r="N986" s="104"/>
      <c r="O986" s="104"/>
      <c r="P986" s="105">
        <f t="shared" si="60"/>
        <v>0</v>
      </c>
    </row>
    <row r="987" spans="1:16" ht="15.75" customHeight="1">
      <c r="A987" s="317">
        <v>337</v>
      </c>
      <c r="B987" s="318" t="s">
        <v>2351</v>
      </c>
      <c r="C987" s="119">
        <v>11</v>
      </c>
      <c r="D987" s="104"/>
      <c r="E987" s="104"/>
      <c r="F987" s="104"/>
      <c r="G987" s="104"/>
      <c r="H987" s="104"/>
      <c r="I987" s="104"/>
      <c r="J987" s="104"/>
      <c r="K987" s="104"/>
      <c r="L987" s="104"/>
      <c r="M987" s="104"/>
      <c r="N987" s="104"/>
      <c r="O987" s="104"/>
      <c r="P987" s="105">
        <f t="shared" si="60"/>
        <v>0</v>
      </c>
    </row>
    <row r="988" spans="1:16" ht="15.75" customHeight="1">
      <c r="A988" s="241"/>
      <c r="B988" s="242"/>
      <c r="C988" s="119">
        <v>12</v>
      </c>
      <c r="D988" s="104"/>
      <c r="E988" s="104"/>
      <c r="F988" s="104"/>
      <c r="G988" s="104"/>
      <c r="H988" s="104"/>
      <c r="I988" s="104"/>
      <c r="J988" s="104"/>
      <c r="K988" s="104"/>
      <c r="L988" s="104"/>
      <c r="M988" s="104"/>
      <c r="N988" s="104"/>
      <c r="O988" s="104"/>
      <c r="P988" s="105">
        <f t="shared" si="60"/>
        <v>0</v>
      </c>
    </row>
    <row r="989" spans="1:16" ht="15.75" customHeight="1">
      <c r="A989" s="241"/>
      <c r="B989" s="242"/>
      <c r="C989" s="119">
        <v>13</v>
      </c>
      <c r="D989" s="104"/>
      <c r="E989" s="104"/>
      <c r="F989" s="104"/>
      <c r="G989" s="104"/>
      <c r="H989" s="104"/>
      <c r="I989" s="104"/>
      <c r="J989" s="104"/>
      <c r="K989" s="104"/>
      <c r="L989" s="104"/>
      <c r="M989" s="104"/>
      <c r="N989" s="104"/>
      <c r="O989" s="104"/>
      <c r="P989" s="105">
        <f t="shared" si="60"/>
        <v>0</v>
      </c>
    </row>
    <row r="990" spans="1:16" ht="15.75" customHeight="1">
      <c r="A990" s="241"/>
      <c r="B990" s="242"/>
      <c r="C990" s="119">
        <v>14</v>
      </c>
      <c r="D990" s="104"/>
      <c r="E990" s="104"/>
      <c r="F990" s="104"/>
      <c r="G990" s="104"/>
      <c r="H990" s="104"/>
      <c r="I990" s="104"/>
      <c r="J990" s="104"/>
      <c r="K990" s="104"/>
      <c r="L990" s="104"/>
      <c r="M990" s="104"/>
      <c r="N990" s="104"/>
      <c r="O990" s="104"/>
      <c r="P990" s="105">
        <f t="shared" si="60"/>
        <v>0</v>
      </c>
    </row>
    <row r="991" spans="1:16" ht="15.75" customHeight="1">
      <c r="A991" s="241"/>
      <c r="B991" s="242"/>
      <c r="C991" s="119">
        <v>15</v>
      </c>
      <c r="D991" s="104"/>
      <c r="E991" s="104"/>
      <c r="F991" s="104"/>
      <c r="G991" s="104"/>
      <c r="H991" s="104"/>
      <c r="I991" s="104"/>
      <c r="J991" s="104"/>
      <c r="K991" s="104"/>
      <c r="L991" s="104"/>
      <c r="M991" s="104"/>
      <c r="N991" s="104"/>
      <c r="O991" s="104"/>
      <c r="P991" s="105">
        <f t="shared" si="60"/>
        <v>0</v>
      </c>
    </row>
    <row r="992" spans="1:16" ht="15.75" customHeight="1">
      <c r="A992" s="241"/>
      <c r="B992" s="242"/>
      <c r="C992" s="119">
        <v>16</v>
      </c>
      <c r="D992" s="104"/>
      <c r="E992" s="104"/>
      <c r="F992" s="104"/>
      <c r="G992" s="104"/>
      <c r="H992" s="104"/>
      <c r="I992" s="104"/>
      <c r="J992" s="104"/>
      <c r="K992" s="104"/>
      <c r="L992" s="104"/>
      <c r="M992" s="104"/>
      <c r="N992" s="104"/>
      <c r="O992" s="104"/>
      <c r="P992" s="105">
        <f t="shared" si="60"/>
        <v>0</v>
      </c>
    </row>
    <row r="993" spans="1:16" ht="15.75" customHeight="1">
      <c r="A993" s="241"/>
      <c r="B993" s="242"/>
      <c r="C993" s="119">
        <v>17</v>
      </c>
      <c r="D993" s="104"/>
      <c r="E993" s="104"/>
      <c r="F993" s="104"/>
      <c r="G993" s="104"/>
      <c r="H993" s="104"/>
      <c r="I993" s="104"/>
      <c r="J993" s="104"/>
      <c r="K993" s="104"/>
      <c r="L993" s="104"/>
      <c r="M993" s="104"/>
      <c r="N993" s="104"/>
      <c r="O993" s="104"/>
      <c r="P993" s="105">
        <f t="shared" si="60"/>
        <v>0</v>
      </c>
    </row>
    <row r="994" spans="1:16" ht="15.75" customHeight="1">
      <c r="A994" s="241"/>
      <c r="B994" s="242"/>
      <c r="C994" s="119">
        <v>25</v>
      </c>
      <c r="D994" s="104"/>
      <c r="E994" s="104"/>
      <c r="F994" s="104"/>
      <c r="G994" s="104"/>
      <c r="H994" s="104"/>
      <c r="I994" s="104"/>
      <c r="J994" s="104"/>
      <c r="K994" s="104"/>
      <c r="L994" s="104"/>
      <c r="M994" s="104"/>
      <c r="N994" s="104"/>
      <c r="O994" s="104"/>
      <c r="P994" s="105">
        <f t="shared" si="60"/>
        <v>0</v>
      </c>
    </row>
    <row r="995" spans="1:16" ht="15.75" customHeight="1">
      <c r="A995" s="241"/>
      <c r="B995" s="242"/>
      <c r="C995" s="119">
        <v>26</v>
      </c>
      <c r="D995" s="104"/>
      <c r="E995" s="104"/>
      <c r="F995" s="104"/>
      <c r="G995" s="104"/>
      <c r="H995" s="104"/>
      <c r="I995" s="104"/>
      <c r="J995" s="104"/>
      <c r="K995" s="104"/>
      <c r="L995" s="104"/>
      <c r="M995" s="104"/>
      <c r="N995" s="104"/>
      <c r="O995" s="104"/>
      <c r="P995" s="105">
        <f t="shared" si="60"/>
        <v>0</v>
      </c>
    </row>
    <row r="996" spans="1:16" ht="15.75" customHeight="1">
      <c r="A996" s="237"/>
      <c r="B996" s="239"/>
      <c r="C996" s="119">
        <v>27</v>
      </c>
      <c r="D996" s="104"/>
      <c r="E996" s="104"/>
      <c r="F996" s="104"/>
      <c r="G996" s="104"/>
      <c r="H996" s="104"/>
      <c r="I996" s="104"/>
      <c r="J996" s="104"/>
      <c r="K996" s="104"/>
      <c r="L996" s="104"/>
      <c r="M996" s="104"/>
      <c r="N996" s="104"/>
      <c r="O996" s="104"/>
      <c r="P996" s="105">
        <f t="shared" si="60"/>
        <v>0</v>
      </c>
    </row>
    <row r="997" spans="1:16" ht="15.75" customHeight="1">
      <c r="A997" s="317">
        <v>338</v>
      </c>
      <c r="B997" s="318" t="s">
        <v>2352</v>
      </c>
      <c r="C997" s="119">
        <v>11</v>
      </c>
      <c r="D997" s="104"/>
      <c r="E997" s="104"/>
      <c r="F997" s="104"/>
      <c r="G997" s="104"/>
      <c r="H997" s="104"/>
      <c r="I997" s="104"/>
      <c r="J997" s="104"/>
      <c r="K997" s="104"/>
      <c r="L997" s="104"/>
      <c r="M997" s="104"/>
      <c r="N997" s="104"/>
      <c r="O997" s="104"/>
      <c r="P997" s="105">
        <f t="shared" si="60"/>
        <v>0</v>
      </c>
    </row>
    <row r="998" spans="1:16" ht="15.75" customHeight="1">
      <c r="A998" s="241"/>
      <c r="B998" s="242"/>
      <c r="C998" s="119">
        <v>12</v>
      </c>
      <c r="D998" s="104"/>
      <c r="E998" s="104"/>
      <c r="F998" s="104"/>
      <c r="G998" s="104"/>
      <c r="H998" s="104"/>
      <c r="I998" s="104"/>
      <c r="J998" s="104"/>
      <c r="K998" s="104"/>
      <c r="L998" s="104"/>
      <c r="M998" s="104"/>
      <c r="N998" s="104"/>
      <c r="O998" s="104"/>
      <c r="P998" s="105">
        <f t="shared" si="60"/>
        <v>0</v>
      </c>
    </row>
    <row r="999" spans="1:16" ht="15.75" customHeight="1">
      <c r="A999" s="241"/>
      <c r="B999" s="242"/>
      <c r="C999" s="119">
        <v>13</v>
      </c>
      <c r="D999" s="104"/>
      <c r="E999" s="104"/>
      <c r="F999" s="104"/>
      <c r="G999" s="104"/>
      <c r="H999" s="104"/>
      <c r="I999" s="104"/>
      <c r="J999" s="104"/>
      <c r="K999" s="104"/>
      <c r="L999" s="104"/>
      <c r="M999" s="104"/>
      <c r="N999" s="104"/>
      <c r="O999" s="104"/>
      <c r="P999" s="105">
        <f t="shared" si="60"/>
        <v>0</v>
      </c>
    </row>
    <row r="1000" spans="1:16" ht="15.75" customHeight="1">
      <c r="A1000" s="241"/>
      <c r="B1000" s="242"/>
      <c r="C1000" s="119">
        <v>14</v>
      </c>
      <c r="D1000" s="104"/>
      <c r="E1000" s="104"/>
      <c r="F1000" s="104"/>
      <c r="G1000" s="104"/>
      <c r="H1000" s="104"/>
      <c r="I1000" s="104"/>
      <c r="J1000" s="104"/>
      <c r="K1000" s="104"/>
      <c r="L1000" s="104"/>
      <c r="M1000" s="104"/>
      <c r="N1000" s="104"/>
      <c r="O1000" s="104"/>
      <c r="P1000" s="105">
        <f t="shared" si="60"/>
        <v>0</v>
      </c>
    </row>
    <row r="1001" spans="1:16" ht="15.75" customHeight="1">
      <c r="A1001" s="241"/>
      <c r="B1001" s="242"/>
      <c r="C1001" s="119">
        <v>15</v>
      </c>
      <c r="D1001" s="104"/>
      <c r="E1001" s="104"/>
      <c r="F1001" s="104"/>
      <c r="G1001" s="104"/>
      <c r="H1001" s="104"/>
      <c r="I1001" s="104"/>
      <c r="J1001" s="104"/>
      <c r="K1001" s="104"/>
      <c r="L1001" s="104"/>
      <c r="M1001" s="104"/>
      <c r="N1001" s="104"/>
      <c r="O1001" s="104"/>
      <c r="P1001" s="105">
        <f t="shared" si="60"/>
        <v>0</v>
      </c>
    </row>
    <row r="1002" spans="1:16" ht="15.75" customHeight="1">
      <c r="A1002" s="241"/>
      <c r="B1002" s="242"/>
      <c r="C1002" s="119">
        <v>16</v>
      </c>
      <c r="D1002" s="104"/>
      <c r="E1002" s="104"/>
      <c r="F1002" s="104"/>
      <c r="G1002" s="104"/>
      <c r="H1002" s="104"/>
      <c r="I1002" s="104"/>
      <c r="J1002" s="104"/>
      <c r="K1002" s="104"/>
      <c r="L1002" s="104"/>
      <c r="M1002" s="104"/>
      <c r="N1002" s="104"/>
      <c r="O1002" s="104"/>
      <c r="P1002" s="105">
        <f t="shared" si="60"/>
        <v>0</v>
      </c>
    </row>
    <row r="1003" spans="1:16" ht="15.75" customHeight="1">
      <c r="A1003" s="241"/>
      <c r="B1003" s="242"/>
      <c r="C1003" s="119">
        <v>17</v>
      </c>
      <c r="D1003" s="104"/>
      <c r="E1003" s="104"/>
      <c r="F1003" s="104"/>
      <c r="G1003" s="104"/>
      <c r="H1003" s="104"/>
      <c r="I1003" s="104"/>
      <c r="J1003" s="104"/>
      <c r="K1003" s="104"/>
      <c r="L1003" s="104"/>
      <c r="M1003" s="104"/>
      <c r="N1003" s="104"/>
      <c r="O1003" s="104"/>
      <c r="P1003" s="105">
        <f t="shared" si="60"/>
        <v>0</v>
      </c>
    </row>
    <row r="1004" spans="1:16" ht="15.75" customHeight="1">
      <c r="A1004" s="241"/>
      <c r="B1004" s="242"/>
      <c r="C1004" s="119">
        <v>25</v>
      </c>
      <c r="D1004" s="104"/>
      <c r="E1004" s="104"/>
      <c r="F1004" s="104"/>
      <c r="G1004" s="104"/>
      <c r="H1004" s="104"/>
      <c r="I1004" s="104"/>
      <c r="J1004" s="104"/>
      <c r="K1004" s="104"/>
      <c r="L1004" s="104"/>
      <c r="M1004" s="104"/>
      <c r="N1004" s="104"/>
      <c r="O1004" s="104"/>
      <c r="P1004" s="105">
        <f t="shared" si="60"/>
        <v>0</v>
      </c>
    </row>
    <row r="1005" spans="1:16" ht="15.75" customHeight="1">
      <c r="A1005" s="241"/>
      <c r="B1005" s="242"/>
      <c r="C1005" s="119">
        <v>26</v>
      </c>
      <c r="D1005" s="104"/>
      <c r="E1005" s="104"/>
      <c r="F1005" s="104"/>
      <c r="G1005" s="104"/>
      <c r="H1005" s="104"/>
      <c r="I1005" s="104"/>
      <c r="J1005" s="104"/>
      <c r="K1005" s="104"/>
      <c r="L1005" s="104"/>
      <c r="M1005" s="104"/>
      <c r="N1005" s="104"/>
      <c r="O1005" s="104"/>
      <c r="P1005" s="105">
        <f t="shared" si="60"/>
        <v>0</v>
      </c>
    </row>
    <row r="1006" spans="1:16" ht="15.75" customHeight="1">
      <c r="A1006" s="237"/>
      <c r="B1006" s="239"/>
      <c r="C1006" s="119">
        <v>27</v>
      </c>
      <c r="D1006" s="104"/>
      <c r="E1006" s="104"/>
      <c r="F1006" s="104"/>
      <c r="G1006" s="104"/>
      <c r="H1006" s="104"/>
      <c r="I1006" s="104"/>
      <c r="J1006" s="104"/>
      <c r="K1006" s="104"/>
      <c r="L1006" s="104"/>
      <c r="M1006" s="104"/>
      <c r="N1006" s="104"/>
      <c r="O1006" s="104"/>
      <c r="P1006" s="105">
        <f t="shared" si="60"/>
        <v>0</v>
      </c>
    </row>
    <row r="1007" spans="1:16" ht="15.75" customHeight="1">
      <c r="A1007" s="317">
        <v>339</v>
      </c>
      <c r="B1007" s="318" t="s">
        <v>2353</v>
      </c>
      <c r="C1007" s="119">
        <v>11</v>
      </c>
      <c r="D1007" s="104"/>
      <c r="E1007" s="104"/>
      <c r="F1007" s="104"/>
      <c r="G1007" s="104"/>
      <c r="H1007" s="104"/>
      <c r="I1007" s="104"/>
      <c r="J1007" s="104"/>
      <c r="K1007" s="104"/>
      <c r="L1007" s="104"/>
      <c r="M1007" s="104"/>
      <c r="N1007" s="104"/>
      <c r="O1007" s="104"/>
      <c r="P1007" s="105">
        <f t="shared" si="60"/>
        <v>0</v>
      </c>
    </row>
    <row r="1008" spans="1:16" ht="15.75" customHeight="1">
      <c r="A1008" s="241"/>
      <c r="B1008" s="242"/>
      <c r="C1008" s="119">
        <v>12</v>
      </c>
      <c r="D1008" s="104"/>
      <c r="E1008" s="104"/>
      <c r="F1008" s="104"/>
      <c r="G1008" s="104"/>
      <c r="H1008" s="104"/>
      <c r="I1008" s="104"/>
      <c r="J1008" s="104"/>
      <c r="K1008" s="104"/>
      <c r="L1008" s="104"/>
      <c r="M1008" s="104"/>
      <c r="N1008" s="104"/>
      <c r="O1008" s="104"/>
      <c r="P1008" s="105">
        <f t="shared" si="60"/>
        <v>0</v>
      </c>
    </row>
    <row r="1009" spans="1:16" ht="15.75" customHeight="1">
      <c r="A1009" s="241"/>
      <c r="B1009" s="242"/>
      <c r="C1009" s="119">
        <v>13</v>
      </c>
      <c r="D1009" s="104"/>
      <c r="E1009" s="104"/>
      <c r="F1009" s="104"/>
      <c r="G1009" s="104"/>
      <c r="H1009" s="104"/>
      <c r="I1009" s="104"/>
      <c r="J1009" s="104"/>
      <c r="K1009" s="104"/>
      <c r="L1009" s="104"/>
      <c r="M1009" s="104"/>
      <c r="N1009" s="104"/>
      <c r="O1009" s="104"/>
      <c r="P1009" s="105">
        <f t="shared" si="60"/>
        <v>0</v>
      </c>
    </row>
    <row r="1010" spans="1:16" ht="15.75" customHeight="1">
      <c r="A1010" s="241"/>
      <c r="B1010" s="242"/>
      <c r="C1010" s="119">
        <v>14</v>
      </c>
      <c r="D1010" s="104"/>
      <c r="E1010" s="104"/>
      <c r="F1010" s="104"/>
      <c r="G1010" s="104"/>
      <c r="H1010" s="104"/>
      <c r="I1010" s="104"/>
      <c r="J1010" s="104"/>
      <c r="K1010" s="104"/>
      <c r="L1010" s="104"/>
      <c r="M1010" s="104"/>
      <c r="N1010" s="104"/>
      <c r="O1010" s="104"/>
      <c r="P1010" s="105">
        <f t="shared" si="60"/>
        <v>0</v>
      </c>
    </row>
    <row r="1011" spans="1:16" ht="15.75" customHeight="1">
      <c r="A1011" s="241"/>
      <c r="B1011" s="242"/>
      <c r="C1011" s="119">
        <v>15</v>
      </c>
      <c r="D1011" s="104"/>
      <c r="E1011" s="104"/>
      <c r="F1011" s="104"/>
      <c r="G1011" s="104"/>
      <c r="H1011" s="104"/>
      <c r="I1011" s="104"/>
      <c r="J1011" s="104"/>
      <c r="K1011" s="104"/>
      <c r="L1011" s="104"/>
      <c r="M1011" s="104"/>
      <c r="N1011" s="104"/>
      <c r="O1011" s="104"/>
      <c r="P1011" s="105">
        <f t="shared" si="60"/>
        <v>0</v>
      </c>
    </row>
    <row r="1012" spans="1:16" ht="15.75" customHeight="1">
      <c r="A1012" s="241"/>
      <c r="B1012" s="242"/>
      <c r="C1012" s="119">
        <v>16</v>
      </c>
      <c r="D1012" s="104"/>
      <c r="E1012" s="104"/>
      <c r="F1012" s="104"/>
      <c r="G1012" s="104"/>
      <c r="H1012" s="104"/>
      <c r="I1012" s="104"/>
      <c r="J1012" s="104"/>
      <c r="K1012" s="104"/>
      <c r="L1012" s="104"/>
      <c r="M1012" s="104"/>
      <c r="N1012" s="104"/>
      <c r="O1012" s="104"/>
      <c r="P1012" s="105">
        <f t="shared" si="60"/>
        <v>0</v>
      </c>
    </row>
    <row r="1013" spans="1:16" ht="15.75" customHeight="1">
      <c r="A1013" s="241"/>
      <c r="B1013" s="242"/>
      <c r="C1013" s="119">
        <v>17</v>
      </c>
      <c r="D1013" s="104"/>
      <c r="E1013" s="104"/>
      <c r="F1013" s="104"/>
      <c r="G1013" s="104"/>
      <c r="H1013" s="104"/>
      <c r="I1013" s="104"/>
      <c r="J1013" s="104"/>
      <c r="K1013" s="104"/>
      <c r="L1013" s="104"/>
      <c r="M1013" s="104"/>
      <c r="N1013" s="104"/>
      <c r="O1013" s="104"/>
      <c r="P1013" s="105">
        <f t="shared" si="60"/>
        <v>0</v>
      </c>
    </row>
    <row r="1014" spans="1:16" ht="15.75" customHeight="1">
      <c r="A1014" s="241"/>
      <c r="B1014" s="242"/>
      <c r="C1014" s="119">
        <v>25</v>
      </c>
      <c r="D1014" s="143"/>
      <c r="E1014" s="143"/>
      <c r="F1014" s="143"/>
      <c r="G1014" s="143"/>
      <c r="H1014" s="143"/>
      <c r="I1014" s="143"/>
      <c r="J1014" s="143"/>
      <c r="K1014" s="143"/>
      <c r="L1014" s="143"/>
      <c r="M1014" s="143"/>
      <c r="N1014" s="143"/>
      <c r="O1014" s="143"/>
      <c r="P1014" s="105">
        <f t="shared" si="60"/>
        <v>0</v>
      </c>
    </row>
    <row r="1015" spans="1:16" ht="15.75" customHeight="1">
      <c r="A1015" s="241"/>
      <c r="B1015" s="242"/>
      <c r="C1015" s="119">
        <v>26</v>
      </c>
      <c r="D1015" s="143"/>
      <c r="E1015" s="143"/>
      <c r="F1015" s="143"/>
      <c r="G1015" s="143"/>
      <c r="H1015" s="143"/>
      <c r="I1015" s="143"/>
      <c r="J1015" s="143"/>
      <c r="K1015" s="143"/>
      <c r="L1015" s="143"/>
      <c r="M1015" s="143"/>
      <c r="N1015" s="143"/>
      <c r="O1015" s="143"/>
      <c r="P1015" s="105">
        <f t="shared" si="60"/>
        <v>0</v>
      </c>
    </row>
    <row r="1016" spans="1:16" ht="15.75" customHeight="1">
      <c r="A1016" s="237"/>
      <c r="B1016" s="239"/>
      <c r="C1016" s="119">
        <v>27</v>
      </c>
      <c r="D1016" s="143"/>
      <c r="E1016" s="143"/>
      <c r="F1016" s="143"/>
      <c r="G1016" s="143"/>
      <c r="H1016" s="143"/>
      <c r="I1016" s="143"/>
      <c r="J1016" s="143"/>
      <c r="K1016" s="143"/>
      <c r="L1016" s="143"/>
      <c r="M1016" s="143"/>
      <c r="N1016" s="143"/>
      <c r="O1016" s="143"/>
      <c r="P1016" s="105">
        <f t="shared" si="60"/>
        <v>0</v>
      </c>
    </row>
    <row r="1017" spans="1:16" ht="15.75" customHeight="1">
      <c r="A1017" s="149">
        <v>3400</v>
      </c>
      <c r="B1017" s="316" t="s">
        <v>2354</v>
      </c>
      <c r="C1017" s="228"/>
      <c r="D1017" s="148">
        <f t="shared" ref="D1017:P1017" si="61">SUM(D1018:D1107)</f>
        <v>26667</v>
      </c>
      <c r="E1017" s="148">
        <f t="shared" si="61"/>
        <v>26667</v>
      </c>
      <c r="F1017" s="148">
        <f t="shared" si="61"/>
        <v>26667</v>
      </c>
      <c r="G1017" s="148">
        <f t="shared" si="61"/>
        <v>26667</v>
      </c>
      <c r="H1017" s="148">
        <f t="shared" si="61"/>
        <v>26667</v>
      </c>
      <c r="I1017" s="148">
        <f t="shared" si="61"/>
        <v>26667</v>
      </c>
      <c r="J1017" s="148">
        <f t="shared" si="61"/>
        <v>26667</v>
      </c>
      <c r="K1017" s="148">
        <f t="shared" si="61"/>
        <v>26667</v>
      </c>
      <c r="L1017" s="148">
        <f t="shared" si="61"/>
        <v>26667</v>
      </c>
      <c r="M1017" s="148">
        <f t="shared" si="61"/>
        <v>26667</v>
      </c>
      <c r="N1017" s="148">
        <f t="shared" si="61"/>
        <v>26667</v>
      </c>
      <c r="O1017" s="148">
        <f t="shared" si="61"/>
        <v>26667</v>
      </c>
      <c r="P1017" s="148">
        <f t="shared" si="61"/>
        <v>320004</v>
      </c>
    </row>
    <row r="1018" spans="1:16" ht="15.75" customHeight="1">
      <c r="A1018" s="317">
        <v>341</v>
      </c>
      <c r="B1018" s="318" t="s">
        <v>2355</v>
      </c>
      <c r="C1018" s="119">
        <v>11</v>
      </c>
      <c r="D1018" s="104"/>
      <c r="E1018" s="104"/>
      <c r="F1018" s="104"/>
      <c r="G1018" s="104"/>
      <c r="H1018" s="104"/>
      <c r="I1018" s="104"/>
      <c r="J1018" s="104"/>
      <c r="K1018" s="104"/>
      <c r="L1018" s="104"/>
      <c r="M1018" s="104"/>
      <c r="N1018" s="104"/>
      <c r="O1018" s="104"/>
      <c r="P1018" s="105">
        <f t="shared" ref="P1018:P1107" si="62">SUM(D1018:O1018)</f>
        <v>0</v>
      </c>
    </row>
    <row r="1019" spans="1:16" ht="15.75" customHeight="1">
      <c r="A1019" s="241"/>
      <c r="B1019" s="242"/>
      <c r="C1019" s="119">
        <v>12</v>
      </c>
      <c r="D1019" s="104"/>
      <c r="E1019" s="104"/>
      <c r="F1019" s="104"/>
      <c r="G1019" s="104"/>
      <c r="H1019" s="104"/>
      <c r="I1019" s="104"/>
      <c r="J1019" s="104"/>
      <c r="K1019" s="104"/>
      <c r="L1019" s="104"/>
      <c r="M1019" s="104"/>
      <c r="N1019" s="104"/>
      <c r="O1019" s="104"/>
      <c r="P1019" s="105">
        <f t="shared" si="62"/>
        <v>0</v>
      </c>
    </row>
    <row r="1020" spans="1:16" ht="15.75" customHeight="1">
      <c r="A1020" s="241"/>
      <c r="B1020" s="242"/>
      <c r="C1020" s="119">
        <v>13</v>
      </c>
      <c r="D1020" s="104"/>
      <c r="E1020" s="104"/>
      <c r="F1020" s="104"/>
      <c r="G1020" s="104"/>
      <c r="H1020" s="104"/>
      <c r="I1020" s="104"/>
      <c r="J1020" s="104"/>
      <c r="K1020" s="104"/>
      <c r="L1020" s="104"/>
      <c r="M1020" s="104"/>
      <c r="N1020" s="104"/>
      <c r="O1020" s="104"/>
      <c r="P1020" s="105">
        <f t="shared" si="62"/>
        <v>0</v>
      </c>
    </row>
    <row r="1021" spans="1:16" ht="15.75" customHeight="1">
      <c r="A1021" s="241"/>
      <c r="B1021" s="242"/>
      <c r="C1021" s="119">
        <v>14</v>
      </c>
      <c r="D1021" s="104">
        <v>10000</v>
      </c>
      <c r="E1021" s="104">
        <v>10000</v>
      </c>
      <c r="F1021" s="104">
        <v>10000</v>
      </c>
      <c r="G1021" s="104">
        <v>10000</v>
      </c>
      <c r="H1021" s="104">
        <v>10000</v>
      </c>
      <c r="I1021" s="104">
        <v>10000</v>
      </c>
      <c r="J1021" s="104">
        <v>10000</v>
      </c>
      <c r="K1021" s="104">
        <v>10000</v>
      </c>
      <c r="L1021" s="104">
        <v>10000</v>
      </c>
      <c r="M1021" s="104">
        <v>10000</v>
      </c>
      <c r="N1021" s="104">
        <v>10000</v>
      </c>
      <c r="O1021" s="104">
        <v>10000</v>
      </c>
      <c r="P1021" s="105">
        <f t="shared" si="62"/>
        <v>120000</v>
      </c>
    </row>
    <row r="1022" spans="1:16" ht="15.75" customHeight="1">
      <c r="A1022" s="241"/>
      <c r="B1022" s="242"/>
      <c r="C1022" s="119">
        <v>15</v>
      </c>
      <c r="D1022" s="104"/>
      <c r="E1022" s="104"/>
      <c r="F1022" s="104"/>
      <c r="G1022" s="104"/>
      <c r="H1022" s="104"/>
      <c r="I1022" s="104"/>
      <c r="J1022" s="104"/>
      <c r="K1022" s="104"/>
      <c r="L1022" s="104"/>
      <c r="M1022" s="104"/>
      <c r="N1022" s="104"/>
      <c r="O1022" s="104"/>
      <c r="P1022" s="105">
        <f t="shared" si="62"/>
        <v>0</v>
      </c>
    </row>
    <row r="1023" spans="1:16" ht="15.75" customHeight="1">
      <c r="A1023" s="241"/>
      <c r="B1023" s="242"/>
      <c r="C1023" s="119">
        <v>16</v>
      </c>
      <c r="D1023" s="104"/>
      <c r="E1023" s="104"/>
      <c r="F1023" s="104"/>
      <c r="G1023" s="104"/>
      <c r="H1023" s="104"/>
      <c r="I1023" s="104"/>
      <c r="J1023" s="104"/>
      <c r="K1023" s="104"/>
      <c r="L1023" s="104"/>
      <c r="M1023" s="104"/>
      <c r="N1023" s="104"/>
      <c r="O1023" s="104"/>
      <c r="P1023" s="105">
        <f t="shared" si="62"/>
        <v>0</v>
      </c>
    </row>
    <row r="1024" spans="1:16" ht="15.75" customHeight="1">
      <c r="A1024" s="241"/>
      <c r="B1024" s="242"/>
      <c r="C1024" s="119">
        <v>17</v>
      </c>
      <c r="D1024" s="104"/>
      <c r="E1024" s="104"/>
      <c r="F1024" s="104"/>
      <c r="G1024" s="104"/>
      <c r="H1024" s="104"/>
      <c r="I1024" s="104"/>
      <c r="J1024" s="104"/>
      <c r="K1024" s="104"/>
      <c r="L1024" s="104"/>
      <c r="M1024" s="104"/>
      <c r="N1024" s="104"/>
      <c r="O1024" s="104"/>
      <c r="P1024" s="105">
        <f t="shared" si="62"/>
        <v>0</v>
      </c>
    </row>
    <row r="1025" spans="1:16" ht="15.75" customHeight="1">
      <c r="A1025" s="241"/>
      <c r="B1025" s="242"/>
      <c r="C1025" s="119">
        <v>25</v>
      </c>
      <c r="D1025" s="104"/>
      <c r="E1025" s="104"/>
      <c r="F1025" s="104"/>
      <c r="G1025" s="104"/>
      <c r="H1025" s="104"/>
      <c r="I1025" s="104"/>
      <c r="J1025" s="104"/>
      <c r="K1025" s="104"/>
      <c r="L1025" s="104"/>
      <c r="M1025" s="104"/>
      <c r="N1025" s="104"/>
      <c r="O1025" s="104"/>
      <c r="P1025" s="105">
        <f t="shared" si="62"/>
        <v>0</v>
      </c>
    </row>
    <row r="1026" spans="1:16" ht="15.75" customHeight="1">
      <c r="A1026" s="241"/>
      <c r="B1026" s="242"/>
      <c r="C1026" s="119">
        <v>26</v>
      </c>
      <c r="D1026" s="104"/>
      <c r="E1026" s="104"/>
      <c r="F1026" s="104"/>
      <c r="G1026" s="104"/>
      <c r="H1026" s="104"/>
      <c r="I1026" s="104"/>
      <c r="J1026" s="104"/>
      <c r="K1026" s="104"/>
      <c r="L1026" s="104"/>
      <c r="M1026" s="104"/>
      <c r="N1026" s="104"/>
      <c r="O1026" s="104"/>
      <c r="P1026" s="105">
        <f t="shared" si="62"/>
        <v>0</v>
      </c>
    </row>
    <row r="1027" spans="1:16" ht="15.75" customHeight="1">
      <c r="A1027" s="237"/>
      <c r="B1027" s="239"/>
      <c r="C1027" s="119">
        <v>27</v>
      </c>
      <c r="D1027" s="104"/>
      <c r="E1027" s="104"/>
      <c r="F1027" s="104"/>
      <c r="G1027" s="104"/>
      <c r="H1027" s="104"/>
      <c r="I1027" s="104"/>
      <c r="J1027" s="104"/>
      <c r="K1027" s="104"/>
      <c r="L1027" s="104"/>
      <c r="M1027" s="104"/>
      <c r="N1027" s="104"/>
      <c r="O1027" s="104"/>
      <c r="P1027" s="105">
        <f t="shared" si="62"/>
        <v>0</v>
      </c>
    </row>
    <row r="1028" spans="1:16" ht="15.75" customHeight="1">
      <c r="A1028" s="317">
        <v>342</v>
      </c>
      <c r="B1028" s="318" t="s">
        <v>2356</v>
      </c>
      <c r="C1028" s="119">
        <v>11</v>
      </c>
      <c r="D1028" s="104"/>
      <c r="E1028" s="104"/>
      <c r="F1028" s="104"/>
      <c r="G1028" s="104"/>
      <c r="H1028" s="104"/>
      <c r="I1028" s="104"/>
      <c r="J1028" s="104"/>
      <c r="K1028" s="104"/>
      <c r="L1028" s="104"/>
      <c r="M1028" s="104"/>
      <c r="N1028" s="104"/>
      <c r="O1028" s="104"/>
      <c r="P1028" s="105">
        <f t="shared" si="62"/>
        <v>0</v>
      </c>
    </row>
    <row r="1029" spans="1:16" ht="15.75" customHeight="1">
      <c r="A1029" s="241"/>
      <c r="B1029" s="242"/>
      <c r="C1029" s="119">
        <v>12</v>
      </c>
      <c r="D1029" s="104"/>
      <c r="E1029" s="104"/>
      <c r="F1029" s="104"/>
      <c r="G1029" s="104"/>
      <c r="H1029" s="104"/>
      <c r="I1029" s="104"/>
      <c r="J1029" s="104"/>
      <c r="K1029" s="104"/>
      <c r="L1029" s="104"/>
      <c r="M1029" s="104"/>
      <c r="N1029" s="104"/>
      <c r="O1029" s="104"/>
      <c r="P1029" s="105">
        <f t="shared" si="62"/>
        <v>0</v>
      </c>
    </row>
    <row r="1030" spans="1:16" ht="15.75" customHeight="1">
      <c r="A1030" s="241"/>
      <c r="B1030" s="242"/>
      <c r="C1030" s="119">
        <v>13</v>
      </c>
      <c r="D1030" s="104"/>
      <c r="E1030" s="104"/>
      <c r="F1030" s="104"/>
      <c r="G1030" s="104"/>
      <c r="H1030" s="104"/>
      <c r="I1030" s="104"/>
      <c r="J1030" s="104"/>
      <c r="K1030" s="104"/>
      <c r="L1030" s="104"/>
      <c r="M1030" s="104"/>
      <c r="N1030" s="104"/>
      <c r="O1030" s="104"/>
      <c r="P1030" s="105">
        <f t="shared" si="62"/>
        <v>0</v>
      </c>
    </row>
    <row r="1031" spans="1:16" ht="15.75" customHeight="1">
      <c r="A1031" s="241"/>
      <c r="B1031" s="242"/>
      <c r="C1031" s="119">
        <v>14</v>
      </c>
      <c r="D1031" s="104"/>
      <c r="E1031" s="104"/>
      <c r="F1031" s="104"/>
      <c r="G1031" s="104"/>
      <c r="H1031" s="104"/>
      <c r="I1031" s="104"/>
      <c r="J1031" s="104"/>
      <c r="K1031" s="104"/>
      <c r="L1031" s="104"/>
      <c r="M1031" s="104"/>
      <c r="N1031" s="104"/>
      <c r="O1031" s="104"/>
      <c r="P1031" s="105">
        <f t="shared" si="62"/>
        <v>0</v>
      </c>
    </row>
    <row r="1032" spans="1:16" ht="15.75" customHeight="1">
      <c r="A1032" s="241"/>
      <c r="B1032" s="242"/>
      <c r="C1032" s="119">
        <v>15</v>
      </c>
      <c r="D1032" s="104"/>
      <c r="E1032" s="104"/>
      <c r="F1032" s="104"/>
      <c r="G1032" s="104"/>
      <c r="H1032" s="104"/>
      <c r="I1032" s="104"/>
      <c r="J1032" s="104"/>
      <c r="K1032" s="104"/>
      <c r="L1032" s="104"/>
      <c r="M1032" s="104"/>
      <c r="N1032" s="104"/>
      <c r="O1032" s="104"/>
      <c r="P1032" s="105">
        <f t="shared" si="62"/>
        <v>0</v>
      </c>
    </row>
    <row r="1033" spans="1:16" ht="15.75" customHeight="1">
      <c r="A1033" s="241"/>
      <c r="B1033" s="242"/>
      <c r="C1033" s="119">
        <v>16</v>
      </c>
      <c r="D1033" s="104"/>
      <c r="E1033" s="104"/>
      <c r="F1033" s="104"/>
      <c r="G1033" s="104"/>
      <c r="H1033" s="104"/>
      <c r="I1033" s="104"/>
      <c r="J1033" s="104"/>
      <c r="K1033" s="104"/>
      <c r="L1033" s="104"/>
      <c r="M1033" s="104"/>
      <c r="N1033" s="104"/>
      <c r="O1033" s="104"/>
      <c r="P1033" s="105">
        <f t="shared" si="62"/>
        <v>0</v>
      </c>
    </row>
    <row r="1034" spans="1:16" ht="15.75" customHeight="1">
      <c r="A1034" s="241"/>
      <c r="B1034" s="242"/>
      <c r="C1034" s="119">
        <v>17</v>
      </c>
      <c r="D1034" s="104"/>
      <c r="E1034" s="104"/>
      <c r="F1034" s="104"/>
      <c r="G1034" s="104"/>
      <c r="H1034" s="104"/>
      <c r="I1034" s="104"/>
      <c r="J1034" s="104"/>
      <c r="K1034" s="104"/>
      <c r="L1034" s="104"/>
      <c r="M1034" s="104"/>
      <c r="N1034" s="104"/>
      <c r="O1034" s="104"/>
      <c r="P1034" s="105">
        <f t="shared" si="62"/>
        <v>0</v>
      </c>
    </row>
    <row r="1035" spans="1:16" ht="15.75" customHeight="1">
      <c r="A1035" s="241"/>
      <c r="B1035" s="242"/>
      <c r="C1035" s="119">
        <v>25</v>
      </c>
      <c r="D1035" s="104"/>
      <c r="E1035" s="104"/>
      <c r="F1035" s="104"/>
      <c r="G1035" s="104"/>
      <c r="H1035" s="104"/>
      <c r="I1035" s="104"/>
      <c r="J1035" s="104"/>
      <c r="K1035" s="104"/>
      <c r="L1035" s="104"/>
      <c r="M1035" s="104"/>
      <c r="N1035" s="104"/>
      <c r="O1035" s="104"/>
      <c r="P1035" s="105">
        <f t="shared" si="62"/>
        <v>0</v>
      </c>
    </row>
    <row r="1036" spans="1:16" ht="15.75" customHeight="1">
      <c r="A1036" s="241"/>
      <c r="B1036" s="242"/>
      <c r="C1036" s="119">
        <v>26</v>
      </c>
      <c r="D1036" s="104"/>
      <c r="E1036" s="104"/>
      <c r="F1036" s="104"/>
      <c r="G1036" s="104"/>
      <c r="H1036" s="104"/>
      <c r="I1036" s="104"/>
      <c r="J1036" s="104"/>
      <c r="K1036" s="104"/>
      <c r="L1036" s="104"/>
      <c r="M1036" s="104"/>
      <c r="N1036" s="104"/>
      <c r="O1036" s="104"/>
      <c r="P1036" s="105">
        <f t="shared" si="62"/>
        <v>0</v>
      </c>
    </row>
    <row r="1037" spans="1:16" ht="15.75" customHeight="1">
      <c r="A1037" s="237"/>
      <c r="B1037" s="239"/>
      <c r="C1037" s="119">
        <v>27</v>
      </c>
      <c r="D1037" s="104"/>
      <c r="E1037" s="104"/>
      <c r="F1037" s="104"/>
      <c r="G1037" s="104"/>
      <c r="H1037" s="104"/>
      <c r="I1037" s="104"/>
      <c r="J1037" s="104"/>
      <c r="K1037" s="104"/>
      <c r="L1037" s="104"/>
      <c r="M1037" s="104"/>
      <c r="N1037" s="104"/>
      <c r="O1037" s="104"/>
      <c r="P1037" s="105">
        <f t="shared" si="62"/>
        <v>0</v>
      </c>
    </row>
    <row r="1038" spans="1:16" ht="15.75" customHeight="1">
      <c r="A1038" s="317">
        <v>343</v>
      </c>
      <c r="B1038" s="318" t="s">
        <v>2357</v>
      </c>
      <c r="C1038" s="119">
        <v>11</v>
      </c>
      <c r="D1038" s="104"/>
      <c r="E1038" s="104"/>
      <c r="F1038" s="104"/>
      <c r="G1038" s="104"/>
      <c r="H1038" s="104"/>
      <c r="I1038" s="104"/>
      <c r="J1038" s="104"/>
      <c r="K1038" s="104"/>
      <c r="L1038" s="104"/>
      <c r="M1038" s="104"/>
      <c r="N1038" s="104"/>
      <c r="O1038" s="104"/>
      <c r="P1038" s="105">
        <f t="shared" si="62"/>
        <v>0</v>
      </c>
    </row>
    <row r="1039" spans="1:16" ht="15.75" customHeight="1">
      <c r="A1039" s="241"/>
      <c r="B1039" s="242"/>
      <c r="C1039" s="119">
        <v>12</v>
      </c>
      <c r="D1039" s="104"/>
      <c r="E1039" s="104"/>
      <c r="F1039" s="104"/>
      <c r="G1039" s="104"/>
      <c r="H1039" s="104"/>
      <c r="I1039" s="104"/>
      <c r="J1039" s="104"/>
      <c r="K1039" s="104"/>
      <c r="L1039" s="104"/>
      <c r="M1039" s="104"/>
      <c r="N1039" s="104"/>
      <c r="O1039" s="104"/>
      <c r="P1039" s="105">
        <f t="shared" si="62"/>
        <v>0</v>
      </c>
    </row>
    <row r="1040" spans="1:16" ht="15.75" customHeight="1">
      <c r="A1040" s="241"/>
      <c r="B1040" s="242"/>
      <c r="C1040" s="119">
        <v>13</v>
      </c>
      <c r="D1040" s="104"/>
      <c r="E1040" s="104"/>
      <c r="F1040" s="104"/>
      <c r="G1040" s="104"/>
      <c r="H1040" s="104"/>
      <c r="I1040" s="104"/>
      <c r="J1040" s="104"/>
      <c r="K1040" s="104"/>
      <c r="L1040" s="104"/>
      <c r="M1040" s="104"/>
      <c r="N1040" s="104"/>
      <c r="O1040" s="104"/>
      <c r="P1040" s="105">
        <f t="shared" si="62"/>
        <v>0</v>
      </c>
    </row>
    <row r="1041" spans="1:16" ht="15.75" customHeight="1">
      <c r="A1041" s="241"/>
      <c r="B1041" s="242"/>
      <c r="C1041" s="119">
        <v>14</v>
      </c>
      <c r="D1041" s="104"/>
      <c r="E1041" s="104"/>
      <c r="F1041" s="104"/>
      <c r="G1041" s="104"/>
      <c r="H1041" s="104"/>
      <c r="I1041" s="104"/>
      <c r="J1041" s="104"/>
      <c r="K1041" s="104"/>
      <c r="L1041" s="104"/>
      <c r="M1041" s="104"/>
      <c r="N1041" s="104"/>
      <c r="O1041" s="104"/>
      <c r="P1041" s="105">
        <f t="shared" si="62"/>
        <v>0</v>
      </c>
    </row>
    <row r="1042" spans="1:16" ht="15.75" customHeight="1">
      <c r="A1042" s="241"/>
      <c r="B1042" s="242"/>
      <c r="C1042" s="119">
        <v>15</v>
      </c>
      <c r="D1042" s="104"/>
      <c r="E1042" s="104"/>
      <c r="F1042" s="104"/>
      <c r="G1042" s="104"/>
      <c r="H1042" s="104"/>
      <c r="I1042" s="104"/>
      <c r="J1042" s="104"/>
      <c r="K1042" s="104"/>
      <c r="L1042" s="104"/>
      <c r="M1042" s="104"/>
      <c r="N1042" s="104"/>
      <c r="O1042" s="104"/>
      <c r="P1042" s="105">
        <f t="shared" si="62"/>
        <v>0</v>
      </c>
    </row>
    <row r="1043" spans="1:16" ht="15.75" customHeight="1">
      <c r="A1043" s="241"/>
      <c r="B1043" s="242"/>
      <c r="C1043" s="119">
        <v>16</v>
      </c>
      <c r="D1043" s="104"/>
      <c r="E1043" s="104"/>
      <c r="F1043" s="104"/>
      <c r="G1043" s="104"/>
      <c r="H1043" s="104"/>
      <c r="I1043" s="104"/>
      <c r="J1043" s="104"/>
      <c r="K1043" s="104"/>
      <c r="L1043" s="104"/>
      <c r="M1043" s="104"/>
      <c r="N1043" s="104"/>
      <c r="O1043" s="104"/>
      <c r="P1043" s="105">
        <f t="shared" si="62"/>
        <v>0</v>
      </c>
    </row>
    <row r="1044" spans="1:16" ht="15.75" customHeight="1">
      <c r="A1044" s="241"/>
      <c r="B1044" s="242"/>
      <c r="C1044" s="119">
        <v>17</v>
      </c>
      <c r="D1044" s="104"/>
      <c r="E1044" s="104"/>
      <c r="F1044" s="104"/>
      <c r="G1044" s="104"/>
      <c r="H1044" s="104"/>
      <c r="I1044" s="104"/>
      <c r="J1044" s="104"/>
      <c r="K1044" s="104"/>
      <c r="L1044" s="104"/>
      <c r="M1044" s="104"/>
      <c r="N1044" s="104"/>
      <c r="O1044" s="104"/>
      <c r="P1044" s="105">
        <f t="shared" si="62"/>
        <v>0</v>
      </c>
    </row>
    <row r="1045" spans="1:16" ht="15.75" customHeight="1">
      <c r="A1045" s="241"/>
      <c r="B1045" s="242"/>
      <c r="C1045" s="119">
        <v>25</v>
      </c>
      <c r="D1045" s="104"/>
      <c r="E1045" s="104"/>
      <c r="F1045" s="104"/>
      <c r="G1045" s="104"/>
      <c r="H1045" s="104"/>
      <c r="I1045" s="104"/>
      <c r="J1045" s="104"/>
      <c r="K1045" s="104"/>
      <c r="L1045" s="104"/>
      <c r="M1045" s="104"/>
      <c r="N1045" s="104"/>
      <c r="O1045" s="104"/>
      <c r="P1045" s="105">
        <f t="shared" si="62"/>
        <v>0</v>
      </c>
    </row>
    <row r="1046" spans="1:16" ht="15.75" customHeight="1">
      <c r="A1046" s="241"/>
      <c r="B1046" s="242"/>
      <c r="C1046" s="119">
        <v>26</v>
      </c>
      <c r="D1046" s="104"/>
      <c r="E1046" s="104"/>
      <c r="F1046" s="104"/>
      <c r="G1046" s="104"/>
      <c r="H1046" s="104"/>
      <c r="I1046" s="104"/>
      <c r="J1046" s="104"/>
      <c r="K1046" s="104"/>
      <c r="L1046" s="104"/>
      <c r="M1046" s="104"/>
      <c r="N1046" s="104"/>
      <c r="O1046" s="104"/>
      <c r="P1046" s="105">
        <f t="shared" si="62"/>
        <v>0</v>
      </c>
    </row>
    <row r="1047" spans="1:16" ht="15.75" customHeight="1">
      <c r="A1047" s="237"/>
      <c r="B1047" s="239"/>
      <c r="C1047" s="119">
        <v>27</v>
      </c>
      <c r="D1047" s="104"/>
      <c r="E1047" s="104"/>
      <c r="F1047" s="104"/>
      <c r="G1047" s="104"/>
      <c r="H1047" s="104"/>
      <c r="I1047" s="104"/>
      <c r="J1047" s="104"/>
      <c r="K1047" s="104"/>
      <c r="L1047" s="104"/>
      <c r="M1047" s="104"/>
      <c r="N1047" s="104"/>
      <c r="O1047" s="104"/>
      <c r="P1047" s="105">
        <f t="shared" si="62"/>
        <v>0</v>
      </c>
    </row>
    <row r="1048" spans="1:16" ht="15.75" customHeight="1">
      <c r="A1048" s="317">
        <v>344</v>
      </c>
      <c r="B1048" s="318" t="s">
        <v>2358</v>
      </c>
      <c r="C1048" s="119">
        <v>11</v>
      </c>
      <c r="D1048" s="104"/>
      <c r="E1048" s="104"/>
      <c r="F1048" s="104"/>
      <c r="G1048" s="104"/>
      <c r="H1048" s="104"/>
      <c r="I1048" s="104"/>
      <c r="J1048" s="104"/>
      <c r="K1048" s="104"/>
      <c r="L1048" s="104"/>
      <c r="M1048" s="104"/>
      <c r="N1048" s="104"/>
      <c r="O1048" s="104"/>
      <c r="P1048" s="105">
        <f t="shared" si="62"/>
        <v>0</v>
      </c>
    </row>
    <row r="1049" spans="1:16" ht="15.75" customHeight="1">
      <c r="A1049" s="241"/>
      <c r="B1049" s="242"/>
      <c r="C1049" s="119">
        <v>12</v>
      </c>
      <c r="D1049" s="104"/>
      <c r="E1049" s="104"/>
      <c r="F1049" s="104"/>
      <c r="G1049" s="104"/>
      <c r="H1049" s="104"/>
      <c r="I1049" s="104"/>
      <c r="J1049" s="104"/>
      <c r="K1049" s="104"/>
      <c r="L1049" s="104"/>
      <c r="M1049" s="104"/>
      <c r="N1049" s="104"/>
      <c r="O1049" s="104"/>
      <c r="P1049" s="105">
        <f t="shared" si="62"/>
        <v>0</v>
      </c>
    </row>
    <row r="1050" spans="1:16" ht="15.75" customHeight="1">
      <c r="A1050" s="241"/>
      <c r="B1050" s="242"/>
      <c r="C1050" s="119">
        <v>13</v>
      </c>
      <c r="D1050" s="104"/>
      <c r="E1050" s="104"/>
      <c r="F1050" s="104"/>
      <c r="G1050" s="104"/>
      <c r="H1050" s="104"/>
      <c r="I1050" s="104"/>
      <c r="J1050" s="104"/>
      <c r="K1050" s="104"/>
      <c r="L1050" s="104"/>
      <c r="M1050" s="104"/>
      <c r="N1050" s="104"/>
      <c r="O1050" s="104"/>
      <c r="P1050" s="105">
        <f t="shared" si="62"/>
        <v>0</v>
      </c>
    </row>
    <row r="1051" spans="1:16" ht="15.75" customHeight="1">
      <c r="A1051" s="241"/>
      <c r="B1051" s="242"/>
      <c r="C1051" s="119">
        <v>14</v>
      </c>
      <c r="D1051" s="104">
        <v>16667</v>
      </c>
      <c r="E1051" s="104">
        <v>16667</v>
      </c>
      <c r="F1051" s="104">
        <v>16667</v>
      </c>
      <c r="G1051" s="104">
        <v>16667</v>
      </c>
      <c r="H1051" s="104">
        <v>16667</v>
      </c>
      <c r="I1051" s="104">
        <v>16667</v>
      </c>
      <c r="J1051" s="104">
        <v>16667</v>
      </c>
      <c r="K1051" s="104">
        <v>16667</v>
      </c>
      <c r="L1051" s="104">
        <v>16667</v>
      </c>
      <c r="M1051" s="104">
        <v>16667</v>
      </c>
      <c r="N1051" s="104">
        <v>16667</v>
      </c>
      <c r="O1051" s="104">
        <v>16667</v>
      </c>
      <c r="P1051" s="105">
        <f t="shared" si="62"/>
        <v>200004</v>
      </c>
    </row>
    <row r="1052" spans="1:16" ht="15.75" customHeight="1">
      <c r="A1052" s="241"/>
      <c r="B1052" s="242"/>
      <c r="C1052" s="119">
        <v>15</v>
      </c>
      <c r="D1052" s="104"/>
      <c r="E1052" s="104"/>
      <c r="F1052" s="104"/>
      <c r="G1052" s="104"/>
      <c r="H1052" s="104"/>
      <c r="I1052" s="104"/>
      <c r="J1052" s="104"/>
      <c r="K1052" s="104"/>
      <c r="L1052" s="104"/>
      <c r="M1052" s="104"/>
      <c r="N1052" s="104"/>
      <c r="O1052" s="104"/>
      <c r="P1052" s="105">
        <f t="shared" si="62"/>
        <v>0</v>
      </c>
    </row>
    <row r="1053" spans="1:16" ht="15.75" customHeight="1">
      <c r="A1053" s="241"/>
      <c r="B1053" s="242"/>
      <c r="C1053" s="119">
        <v>16</v>
      </c>
      <c r="D1053" s="104"/>
      <c r="E1053" s="104"/>
      <c r="F1053" s="104"/>
      <c r="G1053" s="104"/>
      <c r="H1053" s="104"/>
      <c r="I1053" s="104"/>
      <c r="J1053" s="104"/>
      <c r="K1053" s="104"/>
      <c r="L1053" s="104"/>
      <c r="M1053" s="104"/>
      <c r="N1053" s="104"/>
      <c r="O1053" s="104"/>
      <c r="P1053" s="105">
        <f t="shared" si="62"/>
        <v>0</v>
      </c>
    </row>
    <row r="1054" spans="1:16" ht="15.75" customHeight="1">
      <c r="A1054" s="241"/>
      <c r="B1054" s="242"/>
      <c r="C1054" s="119">
        <v>17</v>
      </c>
      <c r="D1054" s="104"/>
      <c r="E1054" s="104"/>
      <c r="F1054" s="104"/>
      <c r="G1054" s="104"/>
      <c r="H1054" s="104"/>
      <c r="I1054" s="104"/>
      <c r="J1054" s="104"/>
      <c r="K1054" s="104"/>
      <c r="L1054" s="104"/>
      <c r="M1054" s="104"/>
      <c r="N1054" s="104"/>
      <c r="O1054" s="104"/>
      <c r="P1054" s="105">
        <f t="shared" si="62"/>
        <v>0</v>
      </c>
    </row>
    <row r="1055" spans="1:16" ht="15.75" customHeight="1">
      <c r="A1055" s="241"/>
      <c r="B1055" s="242"/>
      <c r="C1055" s="119">
        <v>25</v>
      </c>
      <c r="D1055" s="104"/>
      <c r="E1055" s="104"/>
      <c r="F1055" s="104"/>
      <c r="G1055" s="104"/>
      <c r="H1055" s="104"/>
      <c r="I1055" s="104"/>
      <c r="J1055" s="104"/>
      <c r="K1055" s="104"/>
      <c r="L1055" s="104"/>
      <c r="M1055" s="104"/>
      <c r="N1055" s="104"/>
      <c r="O1055" s="104"/>
      <c r="P1055" s="105">
        <f t="shared" si="62"/>
        <v>0</v>
      </c>
    </row>
    <row r="1056" spans="1:16" ht="15.75" customHeight="1">
      <c r="A1056" s="241"/>
      <c r="B1056" s="242"/>
      <c r="C1056" s="119">
        <v>26</v>
      </c>
      <c r="D1056" s="104"/>
      <c r="E1056" s="104"/>
      <c r="F1056" s="104"/>
      <c r="G1056" s="104"/>
      <c r="H1056" s="104"/>
      <c r="I1056" s="104"/>
      <c r="J1056" s="104"/>
      <c r="K1056" s="104"/>
      <c r="L1056" s="104"/>
      <c r="M1056" s="104"/>
      <c r="N1056" s="104"/>
      <c r="O1056" s="104"/>
      <c r="P1056" s="105">
        <f t="shared" si="62"/>
        <v>0</v>
      </c>
    </row>
    <row r="1057" spans="1:16" ht="15.75" customHeight="1">
      <c r="A1057" s="237"/>
      <c r="B1057" s="239"/>
      <c r="C1057" s="119">
        <v>27</v>
      </c>
      <c r="D1057" s="104"/>
      <c r="E1057" s="104"/>
      <c r="F1057" s="104"/>
      <c r="G1057" s="104"/>
      <c r="H1057" s="104"/>
      <c r="I1057" s="104"/>
      <c r="J1057" s="104"/>
      <c r="K1057" s="104"/>
      <c r="L1057" s="104"/>
      <c r="M1057" s="104"/>
      <c r="N1057" s="104"/>
      <c r="O1057" s="104"/>
      <c r="P1057" s="105">
        <f t="shared" si="62"/>
        <v>0</v>
      </c>
    </row>
    <row r="1058" spans="1:16" ht="15.75" customHeight="1">
      <c r="A1058" s="317">
        <v>345</v>
      </c>
      <c r="B1058" s="318" t="s">
        <v>2359</v>
      </c>
      <c r="C1058" s="119">
        <v>11</v>
      </c>
      <c r="D1058" s="104"/>
      <c r="E1058" s="104"/>
      <c r="F1058" s="104"/>
      <c r="G1058" s="104"/>
      <c r="H1058" s="104"/>
      <c r="I1058" s="104"/>
      <c r="J1058" s="104"/>
      <c r="K1058" s="104"/>
      <c r="L1058" s="104"/>
      <c r="M1058" s="104"/>
      <c r="N1058" s="104"/>
      <c r="O1058" s="104"/>
      <c r="P1058" s="105">
        <f t="shared" si="62"/>
        <v>0</v>
      </c>
    </row>
    <row r="1059" spans="1:16" ht="15.75" customHeight="1">
      <c r="A1059" s="241"/>
      <c r="B1059" s="242"/>
      <c r="C1059" s="119">
        <v>12</v>
      </c>
      <c r="D1059" s="104"/>
      <c r="E1059" s="104"/>
      <c r="F1059" s="104"/>
      <c r="G1059" s="104"/>
      <c r="H1059" s="104"/>
      <c r="I1059" s="104"/>
      <c r="J1059" s="104"/>
      <c r="K1059" s="104"/>
      <c r="L1059" s="104"/>
      <c r="M1059" s="104"/>
      <c r="N1059" s="104"/>
      <c r="O1059" s="104"/>
      <c r="P1059" s="105">
        <f t="shared" si="62"/>
        <v>0</v>
      </c>
    </row>
    <row r="1060" spans="1:16" ht="15.75" customHeight="1">
      <c r="A1060" s="241"/>
      <c r="B1060" s="242"/>
      <c r="C1060" s="119">
        <v>13</v>
      </c>
      <c r="D1060" s="104"/>
      <c r="E1060" s="104"/>
      <c r="F1060" s="104"/>
      <c r="G1060" s="104"/>
      <c r="H1060" s="104"/>
      <c r="I1060" s="104"/>
      <c r="J1060" s="104"/>
      <c r="K1060" s="104"/>
      <c r="L1060" s="104"/>
      <c r="M1060" s="104"/>
      <c r="N1060" s="104"/>
      <c r="O1060" s="104"/>
      <c r="P1060" s="105">
        <f t="shared" si="62"/>
        <v>0</v>
      </c>
    </row>
    <row r="1061" spans="1:16" ht="15.75" customHeight="1">
      <c r="A1061" s="241"/>
      <c r="B1061" s="242"/>
      <c r="C1061" s="119">
        <v>14</v>
      </c>
      <c r="D1061" s="104"/>
      <c r="E1061" s="104"/>
      <c r="F1061" s="104"/>
      <c r="G1061" s="104"/>
      <c r="H1061" s="104"/>
      <c r="I1061" s="104"/>
      <c r="J1061" s="104"/>
      <c r="K1061" s="104"/>
      <c r="L1061" s="104"/>
      <c r="M1061" s="104"/>
      <c r="N1061" s="104"/>
      <c r="O1061" s="104"/>
      <c r="P1061" s="105">
        <f t="shared" si="62"/>
        <v>0</v>
      </c>
    </row>
    <row r="1062" spans="1:16" ht="15.75" customHeight="1">
      <c r="A1062" s="241"/>
      <c r="B1062" s="242"/>
      <c r="C1062" s="119">
        <v>15</v>
      </c>
      <c r="D1062" s="104"/>
      <c r="E1062" s="104"/>
      <c r="F1062" s="104"/>
      <c r="G1062" s="104"/>
      <c r="H1062" s="104"/>
      <c r="I1062" s="104"/>
      <c r="J1062" s="104"/>
      <c r="K1062" s="104"/>
      <c r="L1062" s="104"/>
      <c r="M1062" s="104"/>
      <c r="N1062" s="104"/>
      <c r="O1062" s="104"/>
      <c r="P1062" s="105">
        <f t="shared" si="62"/>
        <v>0</v>
      </c>
    </row>
    <row r="1063" spans="1:16" ht="15.75" customHeight="1">
      <c r="A1063" s="241"/>
      <c r="B1063" s="242"/>
      <c r="C1063" s="119">
        <v>16</v>
      </c>
      <c r="D1063" s="104"/>
      <c r="E1063" s="104"/>
      <c r="F1063" s="104"/>
      <c r="G1063" s="104"/>
      <c r="H1063" s="104"/>
      <c r="I1063" s="104"/>
      <c r="J1063" s="104"/>
      <c r="K1063" s="104"/>
      <c r="L1063" s="104"/>
      <c r="M1063" s="104"/>
      <c r="N1063" s="104"/>
      <c r="O1063" s="104"/>
      <c r="P1063" s="105">
        <f t="shared" si="62"/>
        <v>0</v>
      </c>
    </row>
    <row r="1064" spans="1:16" ht="15.75" customHeight="1">
      <c r="A1064" s="241"/>
      <c r="B1064" s="242"/>
      <c r="C1064" s="119">
        <v>17</v>
      </c>
      <c r="D1064" s="104"/>
      <c r="E1064" s="104"/>
      <c r="F1064" s="104"/>
      <c r="G1064" s="104"/>
      <c r="H1064" s="104"/>
      <c r="I1064" s="104"/>
      <c r="J1064" s="104"/>
      <c r="K1064" s="104"/>
      <c r="L1064" s="104"/>
      <c r="M1064" s="104"/>
      <c r="N1064" s="104"/>
      <c r="O1064" s="104"/>
      <c r="P1064" s="105">
        <f t="shared" si="62"/>
        <v>0</v>
      </c>
    </row>
    <row r="1065" spans="1:16" ht="15.75" customHeight="1">
      <c r="A1065" s="241"/>
      <c r="B1065" s="242"/>
      <c r="C1065" s="119">
        <v>25</v>
      </c>
      <c r="D1065" s="104"/>
      <c r="E1065" s="104"/>
      <c r="F1065" s="104"/>
      <c r="G1065" s="104"/>
      <c r="H1065" s="104"/>
      <c r="I1065" s="104"/>
      <c r="J1065" s="104"/>
      <c r="K1065" s="104"/>
      <c r="L1065" s="104"/>
      <c r="M1065" s="104"/>
      <c r="N1065" s="104"/>
      <c r="O1065" s="104"/>
      <c r="P1065" s="105">
        <f t="shared" si="62"/>
        <v>0</v>
      </c>
    </row>
    <row r="1066" spans="1:16" ht="15.75" customHeight="1">
      <c r="A1066" s="241"/>
      <c r="B1066" s="242"/>
      <c r="C1066" s="119">
        <v>26</v>
      </c>
      <c r="D1066" s="104"/>
      <c r="E1066" s="104"/>
      <c r="F1066" s="104"/>
      <c r="G1066" s="104"/>
      <c r="H1066" s="104"/>
      <c r="I1066" s="104"/>
      <c r="J1066" s="104"/>
      <c r="K1066" s="104"/>
      <c r="L1066" s="104"/>
      <c r="M1066" s="104"/>
      <c r="N1066" s="104"/>
      <c r="O1066" s="104"/>
      <c r="P1066" s="105">
        <f t="shared" si="62"/>
        <v>0</v>
      </c>
    </row>
    <row r="1067" spans="1:16" ht="15.75" customHeight="1">
      <c r="A1067" s="237"/>
      <c r="B1067" s="239"/>
      <c r="C1067" s="119">
        <v>27</v>
      </c>
      <c r="D1067" s="104"/>
      <c r="E1067" s="104"/>
      <c r="F1067" s="104"/>
      <c r="G1067" s="104"/>
      <c r="H1067" s="104"/>
      <c r="I1067" s="104"/>
      <c r="J1067" s="104"/>
      <c r="K1067" s="104"/>
      <c r="L1067" s="104"/>
      <c r="M1067" s="104"/>
      <c r="N1067" s="104"/>
      <c r="O1067" s="104"/>
      <c r="P1067" s="105">
        <f t="shared" si="62"/>
        <v>0</v>
      </c>
    </row>
    <row r="1068" spans="1:16" ht="15.75" customHeight="1">
      <c r="A1068" s="317">
        <v>346</v>
      </c>
      <c r="B1068" s="318" t="s">
        <v>2360</v>
      </c>
      <c r="C1068" s="119">
        <v>11</v>
      </c>
      <c r="D1068" s="104"/>
      <c r="E1068" s="104"/>
      <c r="F1068" s="104"/>
      <c r="G1068" s="104"/>
      <c r="H1068" s="104"/>
      <c r="I1068" s="104"/>
      <c r="J1068" s="104"/>
      <c r="K1068" s="104"/>
      <c r="L1068" s="104"/>
      <c r="M1068" s="104"/>
      <c r="N1068" s="104"/>
      <c r="O1068" s="104"/>
      <c r="P1068" s="105">
        <f t="shared" si="62"/>
        <v>0</v>
      </c>
    </row>
    <row r="1069" spans="1:16" ht="15.75" customHeight="1">
      <c r="A1069" s="241"/>
      <c r="B1069" s="242"/>
      <c r="C1069" s="119">
        <v>12</v>
      </c>
      <c r="D1069" s="104"/>
      <c r="E1069" s="104"/>
      <c r="F1069" s="104"/>
      <c r="G1069" s="104"/>
      <c r="H1069" s="104"/>
      <c r="I1069" s="104"/>
      <c r="J1069" s="104"/>
      <c r="K1069" s="104"/>
      <c r="L1069" s="104"/>
      <c r="M1069" s="104"/>
      <c r="N1069" s="104"/>
      <c r="O1069" s="104"/>
      <c r="P1069" s="105">
        <f t="shared" si="62"/>
        <v>0</v>
      </c>
    </row>
    <row r="1070" spans="1:16" ht="15.75" customHeight="1">
      <c r="A1070" s="241"/>
      <c r="B1070" s="242"/>
      <c r="C1070" s="119">
        <v>13</v>
      </c>
      <c r="D1070" s="104"/>
      <c r="E1070" s="104"/>
      <c r="F1070" s="104"/>
      <c r="G1070" s="104"/>
      <c r="H1070" s="104"/>
      <c r="I1070" s="104"/>
      <c r="J1070" s="104"/>
      <c r="K1070" s="104"/>
      <c r="L1070" s="104"/>
      <c r="M1070" s="104"/>
      <c r="N1070" s="104"/>
      <c r="O1070" s="104"/>
      <c r="P1070" s="105">
        <f t="shared" si="62"/>
        <v>0</v>
      </c>
    </row>
    <row r="1071" spans="1:16" ht="15.75" customHeight="1">
      <c r="A1071" s="241"/>
      <c r="B1071" s="242"/>
      <c r="C1071" s="119">
        <v>14</v>
      </c>
      <c r="D1071" s="104"/>
      <c r="E1071" s="104"/>
      <c r="F1071" s="104"/>
      <c r="G1071" s="104"/>
      <c r="H1071" s="104"/>
      <c r="I1071" s="104"/>
      <c r="J1071" s="104"/>
      <c r="K1071" s="104"/>
      <c r="L1071" s="104"/>
      <c r="M1071" s="104"/>
      <c r="N1071" s="104"/>
      <c r="O1071" s="104"/>
      <c r="P1071" s="105">
        <f t="shared" si="62"/>
        <v>0</v>
      </c>
    </row>
    <row r="1072" spans="1:16" ht="15.75" customHeight="1">
      <c r="A1072" s="241"/>
      <c r="B1072" s="242"/>
      <c r="C1072" s="119">
        <v>15</v>
      </c>
      <c r="D1072" s="104"/>
      <c r="E1072" s="104"/>
      <c r="F1072" s="104"/>
      <c r="G1072" s="104"/>
      <c r="H1072" s="104"/>
      <c r="I1072" s="104"/>
      <c r="J1072" s="104"/>
      <c r="K1072" s="104"/>
      <c r="L1072" s="104"/>
      <c r="M1072" s="104"/>
      <c r="N1072" s="104"/>
      <c r="O1072" s="104"/>
      <c r="P1072" s="105">
        <f t="shared" si="62"/>
        <v>0</v>
      </c>
    </row>
    <row r="1073" spans="1:16" ht="15.75" customHeight="1">
      <c r="A1073" s="241"/>
      <c r="B1073" s="242"/>
      <c r="C1073" s="119">
        <v>16</v>
      </c>
      <c r="D1073" s="104"/>
      <c r="E1073" s="104"/>
      <c r="F1073" s="104"/>
      <c r="G1073" s="104"/>
      <c r="H1073" s="104"/>
      <c r="I1073" s="104"/>
      <c r="J1073" s="104"/>
      <c r="K1073" s="104"/>
      <c r="L1073" s="104"/>
      <c r="M1073" s="104"/>
      <c r="N1073" s="104"/>
      <c r="O1073" s="104"/>
      <c r="P1073" s="105">
        <f t="shared" si="62"/>
        <v>0</v>
      </c>
    </row>
    <row r="1074" spans="1:16" ht="15.75" customHeight="1">
      <c r="A1074" s="241"/>
      <c r="B1074" s="242"/>
      <c r="C1074" s="119">
        <v>17</v>
      </c>
      <c r="D1074" s="104"/>
      <c r="E1074" s="104"/>
      <c r="F1074" s="104"/>
      <c r="G1074" s="104"/>
      <c r="H1074" s="104"/>
      <c r="I1074" s="104"/>
      <c r="J1074" s="104"/>
      <c r="K1074" s="104"/>
      <c r="L1074" s="104"/>
      <c r="M1074" s="104"/>
      <c r="N1074" s="104"/>
      <c r="O1074" s="104"/>
      <c r="P1074" s="105">
        <f t="shared" si="62"/>
        <v>0</v>
      </c>
    </row>
    <row r="1075" spans="1:16" ht="15.75" customHeight="1">
      <c r="A1075" s="241"/>
      <c r="B1075" s="242"/>
      <c r="C1075" s="119">
        <v>25</v>
      </c>
      <c r="D1075" s="104"/>
      <c r="E1075" s="104"/>
      <c r="F1075" s="104"/>
      <c r="G1075" s="104"/>
      <c r="H1075" s="104"/>
      <c r="I1075" s="104"/>
      <c r="J1075" s="104"/>
      <c r="K1075" s="104"/>
      <c r="L1075" s="104"/>
      <c r="M1075" s="104"/>
      <c r="N1075" s="104"/>
      <c r="O1075" s="104"/>
      <c r="P1075" s="105">
        <f t="shared" si="62"/>
        <v>0</v>
      </c>
    </row>
    <row r="1076" spans="1:16" ht="15.75" customHeight="1">
      <c r="A1076" s="241"/>
      <c r="B1076" s="242"/>
      <c r="C1076" s="119">
        <v>26</v>
      </c>
      <c r="D1076" s="104"/>
      <c r="E1076" s="104"/>
      <c r="F1076" s="104"/>
      <c r="G1076" s="104"/>
      <c r="H1076" s="104"/>
      <c r="I1076" s="104"/>
      <c r="J1076" s="104"/>
      <c r="K1076" s="104"/>
      <c r="L1076" s="104"/>
      <c r="M1076" s="104"/>
      <c r="N1076" s="104"/>
      <c r="O1076" s="104"/>
      <c r="P1076" s="105">
        <f t="shared" si="62"/>
        <v>0</v>
      </c>
    </row>
    <row r="1077" spans="1:16" ht="15.75" customHeight="1">
      <c r="A1077" s="237"/>
      <c r="B1077" s="239"/>
      <c r="C1077" s="119">
        <v>27</v>
      </c>
      <c r="D1077" s="104"/>
      <c r="E1077" s="104"/>
      <c r="F1077" s="104"/>
      <c r="G1077" s="104"/>
      <c r="H1077" s="104"/>
      <c r="I1077" s="104"/>
      <c r="J1077" s="104"/>
      <c r="K1077" s="104"/>
      <c r="L1077" s="104"/>
      <c r="M1077" s="104"/>
      <c r="N1077" s="104"/>
      <c r="O1077" s="104"/>
      <c r="P1077" s="105">
        <f t="shared" si="62"/>
        <v>0</v>
      </c>
    </row>
    <row r="1078" spans="1:16" ht="15.75" customHeight="1">
      <c r="A1078" s="317">
        <v>347</v>
      </c>
      <c r="B1078" s="318" t="s">
        <v>2361</v>
      </c>
      <c r="C1078" s="119">
        <v>11</v>
      </c>
      <c r="D1078" s="104"/>
      <c r="E1078" s="104"/>
      <c r="F1078" s="104"/>
      <c r="G1078" s="104"/>
      <c r="H1078" s="104"/>
      <c r="I1078" s="104"/>
      <c r="J1078" s="104"/>
      <c r="K1078" s="104"/>
      <c r="L1078" s="104"/>
      <c r="M1078" s="104"/>
      <c r="N1078" s="104"/>
      <c r="O1078" s="104"/>
      <c r="P1078" s="105">
        <f t="shared" si="62"/>
        <v>0</v>
      </c>
    </row>
    <row r="1079" spans="1:16" ht="15.75" customHeight="1">
      <c r="A1079" s="241"/>
      <c r="B1079" s="242"/>
      <c r="C1079" s="119">
        <v>12</v>
      </c>
      <c r="D1079" s="104"/>
      <c r="E1079" s="104"/>
      <c r="F1079" s="104"/>
      <c r="G1079" s="104"/>
      <c r="H1079" s="104"/>
      <c r="I1079" s="104"/>
      <c r="J1079" s="104"/>
      <c r="K1079" s="104"/>
      <c r="L1079" s="104"/>
      <c r="M1079" s="104"/>
      <c r="N1079" s="104"/>
      <c r="O1079" s="104"/>
      <c r="P1079" s="105">
        <f t="shared" si="62"/>
        <v>0</v>
      </c>
    </row>
    <row r="1080" spans="1:16" ht="15.75" customHeight="1">
      <c r="A1080" s="241"/>
      <c r="B1080" s="242"/>
      <c r="C1080" s="119">
        <v>13</v>
      </c>
      <c r="D1080" s="104"/>
      <c r="E1080" s="104"/>
      <c r="F1080" s="104"/>
      <c r="G1080" s="104"/>
      <c r="H1080" s="104"/>
      <c r="I1080" s="104"/>
      <c r="J1080" s="104"/>
      <c r="K1080" s="104"/>
      <c r="L1080" s="104"/>
      <c r="M1080" s="104"/>
      <c r="N1080" s="104"/>
      <c r="O1080" s="104"/>
      <c r="P1080" s="105">
        <f t="shared" si="62"/>
        <v>0</v>
      </c>
    </row>
    <row r="1081" spans="1:16" ht="15.75" customHeight="1">
      <c r="A1081" s="241"/>
      <c r="B1081" s="242"/>
      <c r="C1081" s="119">
        <v>14</v>
      </c>
      <c r="D1081" s="104"/>
      <c r="E1081" s="104"/>
      <c r="F1081" s="104"/>
      <c r="G1081" s="104"/>
      <c r="H1081" s="104"/>
      <c r="I1081" s="104"/>
      <c r="J1081" s="104"/>
      <c r="K1081" s="104"/>
      <c r="L1081" s="104"/>
      <c r="M1081" s="104"/>
      <c r="N1081" s="104"/>
      <c r="O1081" s="104"/>
      <c r="P1081" s="105">
        <f t="shared" si="62"/>
        <v>0</v>
      </c>
    </row>
    <row r="1082" spans="1:16" ht="15.75" customHeight="1">
      <c r="A1082" s="241"/>
      <c r="B1082" s="242"/>
      <c r="C1082" s="119">
        <v>15</v>
      </c>
      <c r="D1082" s="104"/>
      <c r="E1082" s="104"/>
      <c r="F1082" s="104"/>
      <c r="G1082" s="104"/>
      <c r="H1082" s="104"/>
      <c r="I1082" s="104"/>
      <c r="J1082" s="104"/>
      <c r="K1082" s="104"/>
      <c r="L1082" s="104"/>
      <c r="M1082" s="104"/>
      <c r="N1082" s="104"/>
      <c r="O1082" s="104"/>
      <c r="P1082" s="105">
        <f t="shared" si="62"/>
        <v>0</v>
      </c>
    </row>
    <row r="1083" spans="1:16" ht="15.75" customHeight="1">
      <c r="A1083" s="241"/>
      <c r="B1083" s="242"/>
      <c r="C1083" s="119">
        <v>16</v>
      </c>
      <c r="D1083" s="104"/>
      <c r="E1083" s="104"/>
      <c r="F1083" s="104"/>
      <c r="G1083" s="104"/>
      <c r="H1083" s="104"/>
      <c r="I1083" s="104"/>
      <c r="J1083" s="104"/>
      <c r="K1083" s="104"/>
      <c r="L1083" s="104"/>
      <c r="M1083" s="104"/>
      <c r="N1083" s="104"/>
      <c r="O1083" s="104"/>
      <c r="P1083" s="105">
        <f t="shared" si="62"/>
        <v>0</v>
      </c>
    </row>
    <row r="1084" spans="1:16" ht="15.75" customHeight="1">
      <c r="A1084" s="241"/>
      <c r="B1084" s="242"/>
      <c r="C1084" s="119">
        <v>17</v>
      </c>
      <c r="D1084" s="104"/>
      <c r="E1084" s="104"/>
      <c r="F1084" s="104"/>
      <c r="G1084" s="104"/>
      <c r="H1084" s="104"/>
      <c r="I1084" s="104"/>
      <c r="J1084" s="104"/>
      <c r="K1084" s="104"/>
      <c r="L1084" s="104"/>
      <c r="M1084" s="104"/>
      <c r="N1084" s="104"/>
      <c r="O1084" s="104"/>
      <c r="P1084" s="105">
        <f t="shared" si="62"/>
        <v>0</v>
      </c>
    </row>
    <row r="1085" spans="1:16" ht="15.75" customHeight="1">
      <c r="A1085" s="241"/>
      <c r="B1085" s="242"/>
      <c r="C1085" s="119">
        <v>25</v>
      </c>
      <c r="D1085" s="104"/>
      <c r="E1085" s="104"/>
      <c r="F1085" s="104"/>
      <c r="G1085" s="104"/>
      <c r="H1085" s="104"/>
      <c r="I1085" s="104"/>
      <c r="J1085" s="104"/>
      <c r="K1085" s="104"/>
      <c r="L1085" s="104"/>
      <c r="M1085" s="104"/>
      <c r="N1085" s="104"/>
      <c r="O1085" s="104"/>
      <c r="P1085" s="105">
        <f t="shared" si="62"/>
        <v>0</v>
      </c>
    </row>
    <row r="1086" spans="1:16" ht="15.75" customHeight="1">
      <c r="A1086" s="241"/>
      <c r="B1086" s="242"/>
      <c r="C1086" s="119">
        <v>26</v>
      </c>
      <c r="D1086" s="104"/>
      <c r="E1086" s="104"/>
      <c r="F1086" s="104"/>
      <c r="G1086" s="104"/>
      <c r="H1086" s="104"/>
      <c r="I1086" s="104"/>
      <c r="J1086" s="104"/>
      <c r="K1086" s="104"/>
      <c r="L1086" s="104"/>
      <c r="M1086" s="104"/>
      <c r="N1086" s="104"/>
      <c r="O1086" s="104"/>
      <c r="P1086" s="105">
        <f t="shared" si="62"/>
        <v>0</v>
      </c>
    </row>
    <row r="1087" spans="1:16" ht="15.75" customHeight="1">
      <c r="A1087" s="237"/>
      <c r="B1087" s="239"/>
      <c r="C1087" s="119">
        <v>27</v>
      </c>
      <c r="D1087" s="104"/>
      <c r="E1087" s="104"/>
      <c r="F1087" s="104"/>
      <c r="G1087" s="104"/>
      <c r="H1087" s="104"/>
      <c r="I1087" s="104"/>
      <c r="J1087" s="104"/>
      <c r="K1087" s="104"/>
      <c r="L1087" s="104"/>
      <c r="M1087" s="104"/>
      <c r="N1087" s="104"/>
      <c r="O1087" s="104"/>
      <c r="P1087" s="105">
        <f t="shared" si="62"/>
        <v>0</v>
      </c>
    </row>
    <row r="1088" spans="1:16" ht="15.75" customHeight="1">
      <c r="A1088" s="317">
        <v>348</v>
      </c>
      <c r="B1088" s="318" t="s">
        <v>2362</v>
      </c>
      <c r="C1088" s="119">
        <v>11</v>
      </c>
      <c r="D1088" s="104"/>
      <c r="E1088" s="104"/>
      <c r="F1088" s="104"/>
      <c r="G1088" s="104"/>
      <c r="H1088" s="104"/>
      <c r="I1088" s="104"/>
      <c r="J1088" s="104"/>
      <c r="K1088" s="104"/>
      <c r="L1088" s="104"/>
      <c r="M1088" s="104"/>
      <c r="N1088" s="104"/>
      <c r="O1088" s="104"/>
      <c r="P1088" s="105">
        <f t="shared" si="62"/>
        <v>0</v>
      </c>
    </row>
    <row r="1089" spans="1:16" ht="15.75" customHeight="1">
      <c r="A1089" s="241"/>
      <c r="B1089" s="242"/>
      <c r="C1089" s="119">
        <v>12</v>
      </c>
      <c r="D1089" s="104"/>
      <c r="E1089" s="104"/>
      <c r="F1089" s="104"/>
      <c r="G1089" s="104"/>
      <c r="H1089" s="104"/>
      <c r="I1089" s="104"/>
      <c r="J1089" s="104"/>
      <c r="K1089" s="104"/>
      <c r="L1089" s="104"/>
      <c r="M1089" s="104"/>
      <c r="N1089" s="104"/>
      <c r="O1089" s="104"/>
      <c r="P1089" s="105">
        <f t="shared" si="62"/>
        <v>0</v>
      </c>
    </row>
    <row r="1090" spans="1:16" ht="15.75" customHeight="1">
      <c r="A1090" s="241"/>
      <c r="B1090" s="242"/>
      <c r="C1090" s="119">
        <v>13</v>
      </c>
      <c r="D1090" s="104"/>
      <c r="E1090" s="104"/>
      <c r="F1090" s="104"/>
      <c r="G1090" s="104"/>
      <c r="H1090" s="104"/>
      <c r="I1090" s="104"/>
      <c r="J1090" s="104"/>
      <c r="K1090" s="104"/>
      <c r="L1090" s="104"/>
      <c r="M1090" s="104"/>
      <c r="N1090" s="104"/>
      <c r="O1090" s="104"/>
      <c r="P1090" s="105">
        <f t="shared" si="62"/>
        <v>0</v>
      </c>
    </row>
    <row r="1091" spans="1:16" ht="15.75" customHeight="1">
      <c r="A1091" s="241"/>
      <c r="B1091" s="242"/>
      <c r="C1091" s="119">
        <v>14</v>
      </c>
      <c r="D1091" s="104"/>
      <c r="E1091" s="104"/>
      <c r="F1091" s="104"/>
      <c r="G1091" s="104"/>
      <c r="H1091" s="104"/>
      <c r="I1091" s="104"/>
      <c r="J1091" s="104"/>
      <c r="K1091" s="104"/>
      <c r="L1091" s="104"/>
      <c r="M1091" s="104"/>
      <c r="N1091" s="104"/>
      <c r="O1091" s="104"/>
      <c r="P1091" s="105">
        <f t="shared" si="62"/>
        <v>0</v>
      </c>
    </row>
    <row r="1092" spans="1:16" ht="15.75" customHeight="1">
      <c r="A1092" s="241"/>
      <c r="B1092" s="242"/>
      <c r="C1092" s="119">
        <v>15</v>
      </c>
      <c r="D1092" s="104"/>
      <c r="E1092" s="104"/>
      <c r="F1092" s="104"/>
      <c r="G1092" s="104"/>
      <c r="H1092" s="104"/>
      <c r="I1092" s="104"/>
      <c r="J1092" s="104"/>
      <c r="K1092" s="104"/>
      <c r="L1092" s="104"/>
      <c r="M1092" s="104"/>
      <c r="N1092" s="104"/>
      <c r="O1092" s="104"/>
      <c r="P1092" s="105">
        <f t="shared" si="62"/>
        <v>0</v>
      </c>
    </row>
    <row r="1093" spans="1:16" ht="15.75" customHeight="1">
      <c r="A1093" s="241"/>
      <c r="B1093" s="242"/>
      <c r="C1093" s="119">
        <v>16</v>
      </c>
      <c r="D1093" s="104"/>
      <c r="E1093" s="104"/>
      <c r="F1093" s="104"/>
      <c r="G1093" s="104"/>
      <c r="H1093" s="104"/>
      <c r="I1093" s="104"/>
      <c r="J1093" s="104"/>
      <c r="K1093" s="104"/>
      <c r="L1093" s="104"/>
      <c r="M1093" s="104"/>
      <c r="N1093" s="104"/>
      <c r="O1093" s="104"/>
      <c r="P1093" s="105">
        <f t="shared" si="62"/>
        <v>0</v>
      </c>
    </row>
    <row r="1094" spans="1:16" ht="15.75" customHeight="1">
      <c r="A1094" s="241"/>
      <c r="B1094" s="242"/>
      <c r="C1094" s="119">
        <v>17</v>
      </c>
      <c r="D1094" s="104"/>
      <c r="E1094" s="104"/>
      <c r="F1094" s="104"/>
      <c r="G1094" s="104"/>
      <c r="H1094" s="104"/>
      <c r="I1094" s="104"/>
      <c r="J1094" s="104"/>
      <c r="K1094" s="104"/>
      <c r="L1094" s="104"/>
      <c r="M1094" s="104"/>
      <c r="N1094" s="104"/>
      <c r="O1094" s="104"/>
      <c r="P1094" s="105">
        <f t="shared" si="62"/>
        <v>0</v>
      </c>
    </row>
    <row r="1095" spans="1:16" ht="15.75" customHeight="1">
      <c r="A1095" s="241"/>
      <c r="B1095" s="242"/>
      <c r="C1095" s="119">
        <v>25</v>
      </c>
      <c r="D1095" s="104"/>
      <c r="E1095" s="104"/>
      <c r="F1095" s="104"/>
      <c r="G1095" s="104"/>
      <c r="H1095" s="104"/>
      <c r="I1095" s="104"/>
      <c r="J1095" s="104"/>
      <c r="K1095" s="104"/>
      <c r="L1095" s="104"/>
      <c r="M1095" s="104"/>
      <c r="N1095" s="104"/>
      <c r="O1095" s="104"/>
      <c r="P1095" s="105">
        <f t="shared" si="62"/>
        <v>0</v>
      </c>
    </row>
    <row r="1096" spans="1:16" ht="15.75" customHeight="1">
      <c r="A1096" s="241"/>
      <c r="B1096" s="242"/>
      <c r="C1096" s="119">
        <v>26</v>
      </c>
      <c r="D1096" s="104"/>
      <c r="E1096" s="104"/>
      <c r="F1096" s="104"/>
      <c r="G1096" s="104"/>
      <c r="H1096" s="104"/>
      <c r="I1096" s="104"/>
      <c r="J1096" s="104"/>
      <c r="K1096" s="104"/>
      <c r="L1096" s="104"/>
      <c r="M1096" s="104"/>
      <c r="N1096" s="104"/>
      <c r="O1096" s="104"/>
      <c r="P1096" s="105">
        <f t="shared" si="62"/>
        <v>0</v>
      </c>
    </row>
    <row r="1097" spans="1:16" ht="15.75" customHeight="1">
      <c r="A1097" s="237"/>
      <c r="B1097" s="239"/>
      <c r="C1097" s="119">
        <v>27</v>
      </c>
      <c r="D1097" s="104"/>
      <c r="E1097" s="104"/>
      <c r="F1097" s="104"/>
      <c r="G1097" s="104"/>
      <c r="H1097" s="104"/>
      <c r="I1097" s="104"/>
      <c r="J1097" s="104"/>
      <c r="K1097" s="104"/>
      <c r="L1097" s="104"/>
      <c r="M1097" s="104"/>
      <c r="N1097" s="104"/>
      <c r="O1097" s="104"/>
      <c r="P1097" s="105">
        <f t="shared" si="62"/>
        <v>0</v>
      </c>
    </row>
    <row r="1098" spans="1:16" ht="15.75" customHeight="1">
      <c r="A1098" s="317">
        <v>349</v>
      </c>
      <c r="B1098" s="318" t="s">
        <v>2354</v>
      </c>
      <c r="C1098" s="119">
        <v>11</v>
      </c>
      <c r="D1098" s="104"/>
      <c r="E1098" s="104"/>
      <c r="F1098" s="104"/>
      <c r="G1098" s="104"/>
      <c r="H1098" s="104"/>
      <c r="I1098" s="104"/>
      <c r="J1098" s="104"/>
      <c r="K1098" s="104"/>
      <c r="L1098" s="104"/>
      <c r="M1098" s="104"/>
      <c r="N1098" s="104"/>
      <c r="O1098" s="104"/>
      <c r="P1098" s="105">
        <f t="shared" si="62"/>
        <v>0</v>
      </c>
    </row>
    <row r="1099" spans="1:16" ht="15.75" customHeight="1">
      <c r="A1099" s="241"/>
      <c r="B1099" s="242"/>
      <c r="C1099" s="119">
        <v>12</v>
      </c>
      <c r="D1099" s="104"/>
      <c r="E1099" s="104"/>
      <c r="F1099" s="104"/>
      <c r="G1099" s="104"/>
      <c r="H1099" s="104"/>
      <c r="I1099" s="104"/>
      <c r="J1099" s="104"/>
      <c r="K1099" s="104"/>
      <c r="L1099" s="104"/>
      <c r="M1099" s="104"/>
      <c r="N1099" s="104"/>
      <c r="O1099" s="104"/>
      <c r="P1099" s="105">
        <f t="shared" si="62"/>
        <v>0</v>
      </c>
    </row>
    <row r="1100" spans="1:16" ht="15.75" customHeight="1">
      <c r="A1100" s="241"/>
      <c r="B1100" s="242"/>
      <c r="C1100" s="119">
        <v>13</v>
      </c>
      <c r="D1100" s="104"/>
      <c r="E1100" s="104"/>
      <c r="F1100" s="104"/>
      <c r="G1100" s="104"/>
      <c r="H1100" s="104"/>
      <c r="I1100" s="104"/>
      <c r="J1100" s="104"/>
      <c r="K1100" s="104"/>
      <c r="L1100" s="104"/>
      <c r="M1100" s="104"/>
      <c r="N1100" s="104"/>
      <c r="O1100" s="104"/>
      <c r="P1100" s="105">
        <f t="shared" si="62"/>
        <v>0</v>
      </c>
    </row>
    <row r="1101" spans="1:16" ht="15.75" customHeight="1">
      <c r="A1101" s="241"/>
      <c r="B1101" s="242"/>
      <c r="C1101" s="119">
        <v>14</v>
      </c>
      <c r="D1101" s="104"/>
      <c r="E1101" s="104"/>
      <c r="F1101" s="104"/>
      <c r="G1101" s="104"/>
      <c r="H1101" s="104"/>
      <c r="I1101" s="104"/>
      <c r="J1101" s="104"/>
      <c r="K1101" s="104"/>
      <c r="L1101" s="104"/>
      <c r="M1101" s="104"/>
      <c r="N1101" s="104"/>
      <c r="O1101" s="104"/>
      <c r="P1101" s="105">
        <f t="shared" si="62"/>
        <v>0</v>
      </c>
    </row>
    <row r="1102" spans="1:16" ht="15.75" customHeight="1">
      <c r="A1102" s="241"/>
      <c r="B1102" s="242"/>
      <c r="C1102" s="119">
        <v>15</v>
      </c>
      <c r="D1102" s="104"/>
      <c r="E1102" s="104"/>
      <c r="F1102" s="104"/>
      <c r="G1102" s="104"/>
      <c r="H1102" s="104"/>
      <c r="I1102" s="104"/>
      <c r="J1102" s="104"/>
      <c r="K1102" s="104"/>
      <c r="L1102" s="104"/>
      <c r="M1102" s="104"/>
      <c r="N1102" s="104"/>
      <c r="O1102" s="104"/>
      <c r="P1102" s="105">
        <f t="shared" si="62"/>
        <v>0</v>
      </c>
    </row>
    <row r="1103" spans="1:16" ht="15.75" customHeight="1">
      <c r="A1103" s="241"/>
      <c r="B1103" s="242"/>
      <c r="C1103" s="119">
        <v>16</v>
      </c>
      <c r="D1103" s="104"/>
      <c r="E1103" s="104"/>
      <c r="F1103" s="104"/>
      <c r="G1103" s="104"/>
      <c r="H1103" s="104"/>
      <c r="I1103" s="104"/>
      <c r="J1103" s="104"/>
      <c r="K1103" s="104"/>
      <c r="L1103" s="104"/>
      <c r="M1103" s="104"/>
      <c r="N1103" s="104"/>
      <c r="O1103" s="104"/>
      <c r="P1103" s="105">
        <f t="shared" si="62"/>
        <v>0</v>
      </c>
    </row>
    <row r="1104" spans="1:16" ht="15.75" customHeight="1">
      <c r="A1104" s="241"/>
      <c r="B1104" s="242"/>
      <c r="C1104" s="119">
        <v>17</v>
      </c>
      <c r="D1104" s="104"/>
      <c r="E1104" s="104"/>
      <c r="F1104" s="104"/>
      <c r="G1104" s="104"/>
      <c r="H1104" s="104"/>
      <c r="I1104" s="104"/>
      <c r="J1104" s="104"/>
      <c r="K1104" s="104"/>
      <c r="L1104" s="104"/>
      <c r="M1104" s="104"/>
      <c r="N1104" s="104"/>
      <c r="O1104" s="104"/>
      <c r="P1104" s="105">
        <f t="shared" si="62"/>
        <v>0</v>
      </c>
    </row>
    <row r="1105" spans="1:16" ht="15.75" customHeight="1">
      <c r="A1105" s="241"/>
      <c r="B1105" s="242"/>
      <c r="C1105" s="119">
        <v>25</v>
      </c>
      <c r="D1105" s="143"/>
      <c r="E1105" s="143"/>
      <c r="F1105" s="143"/>
      <c r="G1105" s="143"/>
      <c r="H1105" s="143"/>
      <c r="I1105" s="143"/>
      <c r="J1105" s="143"/>
      <c r="K1105" s="143"/>
      <c r="L1105" s="143"/>
      <c r="M1105" s="143"/>
      <c r="N1105" s="143"/>
      <c r="O1105" s="143"/>
      <c r="P1105" s="105">
        <f t="shared" si="62"/>
        <v>0</v>
      </c>
    </row>
    <row r="1106" spans="1:16" ht="15.75" customHeight="1">
      <c r="A1106" s="241"/>
      <c r="B1106" s="242"/>
      <c r="C1106" s="119">
        <v>26</v>
      </c>
      <c r="D1106" s="143"/>
      <c r="E1106" s="143"/>
      <c r="F1106" s="143"/>
      <c r="G1106" s="143"/>
      <c r="H1106" s="143"/>
      <c r="I1106" s="143"/>
      <c r="J1106" s="143"/>
      <c r="K1106" s="143"/>
      <c r="L1106" s="143"/>
      <c r="M1106" s="143"/>
      <c r="N1106" s="143"/>
      <c r="O1106" s="143"/>
      <c r="P1106" s="105">
        <f t="shared" si="62"/>
        <v>0</v>
      </c>
    </row>
    <row r="1107" spans="1:16" ht="15.75" customHeight="1">
      <c r="A1107" s="237"/>
      <c r="B1107" s="239"/>
      <c r="C1107" s="119">
        <v>27</v>
      </c>
      <c r="D1107" s="143"/>
      <c r="E1107" s="143"/>
      <c r="F1107" s="143"/>
      <c r="G1107" s="143"/>
      <c r="H1107" s="143"/>
      <c r="I1107" s="143"/>
      <c r="J1107" s="143"/>
      <c r="K1107" s="143"/>
      <c r="L1107" s="143"/>
      <c r="M1107" s="143"/>
      <c r="N1107" s="143"/>
      <c r="O1107" s="143"/>
      <c r="P1107" s="105">
        <f t="shared" si="62"/>
        <v>0</v>
      </c>
    </row>
    <row r="1108" spans="1:16" ht="30" customHeight="1">
      <c r="A1108" s="149">
        <v>3500</v>
      </c>
      <c r="B1108" s="316" t="s">
        <v>2363</v>
      </c>
      <c r="C1108" s="228"/>
      <c r="D1108" s="148">
        <f t="shared" ref="D1108:P1108" si="63">SUM(D1109:D1198)</f>
        <v>75000</v>
      </c>
      <c r="E1108" s="148">
        <f t="shared" si="63"/>
        <v>75000</v>
      </c>
      <c r="F1108" s="148">
        <f t="shared" si="63"/>
        <v>75000</v>
      </c>
      <c r="G1108" s="148">
        <f t="shared" si="63"/>
        <v>75000</v>
      </c>
      <c r="H1108" s="148">
        <f t="shared" si="63"/>
        <v>75000</v>
      </c>
      <c r="I1108" s="148">
        <f t="shared" si="63"/>
        <v>75000</v>
      </c>
      <c r="J1108" s="148">
        <f t="shared" si="63"/>
        <v>75000</v>
      </c>
      <c r="K1108" s="148">
        <f t="shared" si="63"/>
        <v>75000</v>
      </c>
      <c r="L1108" s="148">
        <f t="shared" si="63"/>
        <v>75000</v>
      </c>
      <c r="M1108" s="148">
        <f t="shared" si="63"/>
        <v>75000</v>
      </c>
      <c r="N1108" s="148">
        <f t="shared" si="63"/>
        <v>75000</v>
      </c>
      <c r="O1108" s="148">
        <f t="shared" si="63"/>
        <v>75000</v>
      </c>
      <c r="P1108" s="148">
        <f t="shared" si="63"/>
        <v>900000</v>
      </c>
    </row>
    <row r="1109" spans="1:16" ht="15.75" customHeight="1">
      <c r="A1109" s="317">
        <v>351</v>
      </c>
      <c r="B1109" s="318" t="s">
        <v>2364</v>
      </c>
      <c r="C1109" s="119">
        <v>11</v>
      </c>
      <c r="D1109" s="104"/>
      <c r="E1109" s="104"/>
      <c r="F1109" s="104"/>
      <c r="G1109" s="104"/>
      <c r="H1109" s="104"/>
      <c r="I1109" s="104"/>
      <c r="J1109" s="104"/>
      <c r="K1109" s="104"/>
      <c r="L1109" s="104"/>
      <c r="M1109" s="104"/>
      <c r="N1109" s="104"/>
      <c r="O1109" s="104"/>
      <c r="P1109" s="105">
        <f t="shared" ref="P1109:P1198" si="64">SUM(D1109:O1109)</f>
        <v>0</v>
      </c>
    </row>
    <row r="1110" spans="1:16" ht="15.75" customHeight="1">
      <c r="A1110" s="241"/>
      <c r="B1110" s="242"/>
      <c r="C1110" s="119">
        <v>12</v>
      </c>
      <c r="D1110" s="104"/>
      <c r="E1110" s="104"/>
      <c r="F1110" s="104"/>
      <c r="G1110" s="104"/>
      <c r="H1110" s="104"/>
      <c r="I1110" s="104"/>
      <c r="J1110" s="104"/>
      <c r="K1110" s="104"/>
      <c r="L1110" s="104"/>
      <c r="M1110" s="104"/>
      <c r="N1110" s="104"/>
      <c r="O1110" s="104"/>
      <c r="P1110" s="105">
        <f t="shared" si="64"/>
        <v>0</v>
      </c>
    </row>
    <row r="1111" spans="1:16" ht="15.75" customHeight="1">
      <c r="A1111" s="241"/>
      <c r="B1111" s="242"/>
      <c r="C1111" s="119">
        <v>13</v>
      </c>
      <c r="D1111" s="104"/>
      <c r="E1111" s="104"/>
      <c r="F1111" s="104"/>
      <c r="G1111" s="104"/>
      <c r="H1111" s="104"/>
      <c r="I1111" s="104"/>
      <c r="J1111" s="104"/>
      <c r="K1111" s="104"/>
      <c r="L1111" s="104"/>
      <c r="M1111" s="104"/>
      <c r="N1111" s="104"/>
      <c r="O1111" s="104"/>
      <c r="P1111" s="105">
        <f t="shared" si="64"/>
        <v>0</v>
      </c>
    </row>
    <row r="1112" spans="1:16" ht="15.75" customHeight="1">
      <c r="A1112" s="241"/>
      <c r="B1112" s="242"/>
      <c r="C1112" s="119">
        <v>14</v>
      </c>
      <c r="D1112" s="104">
        <v>25000</v>
      </c>
      <c r="E1112" s="104">
        <v>25000</v>
      </c>
      <c r="F1112" s="104">
        <v>25000</v>
      </c>
      <c r="G1112" s="104">
        <v>25000</v>
      </c>
      <c r="H1112" s="104">
        <v>25000</v>
      </c>
      <c r="I1112" s="104">
        <v>25000</v>
      </c>
      <c r="J1112" s="104">
        <v>25000</v>
      </c>
      <c r="K1112" s="104">
        <v>25000</v>
      </c>
      <c r="L1112" s="104">
        <v>25000</v>
      </c>
      <c r="M1112" s="104">
        <v>25000</v>
      </c>
      <c r="N1112" s="104">
        <v>25000</v>
      </c>
      <c r="O1112" s="104">
        <v>25000</v>
      </c>
      <c r="P1112" s="105">
        <f t="shared" si="64"/>
        <v>300000</v>
      </c>
    </row>
    <row r="1113" spans="1:16" ht="15.75" customHeight="1">
      <c r="A1113" s="241"/>
      <c r="B1113" s="242"/>
      <c r="C1113" s="119">
        <v>15</v>
      </c>
      <c r="D1113" s="104"/>
      <c r="E1113" s="104"/>
      <c r="F1113" s="104"/>
      <c r="G1113" s="104"/>
      <c r="H1113" s="104"/>
      <c r="I1113" s="104"/>
      <c r="J1113" s="104"/>
      <c r="K1113" s="104"/>
      <c r="L1113" s="104"/>
      <c r="M1113" s="104"/>
      <c r="N1113" s="104"/>
      <c r="O1113" s="104"/>
      <c r="P1113" s="105">
        <f t="shared" si="64"/>
        <v>0</v>
      </c>
    </row>
    <row r="1114" spans="1:16" ht="15.75" customHeight="1">
      <c r="A1114" s="241"/>
      <c r="B1114" s="242"/>
      <c r="C1114" s="119">
        <v>16</v>
      </c>
      <c r="D1114" s="104"/>
      <c r="E1114" s="104"/>
      <c r="F1114" s="104"/>
      <c r="G1114" s="104"/>
      <c r="H1114" s="104"/>
      <c r="I1114" s="104"/>
      <c r="J1114" s="104"/>
      <c r="K1114" s="104"/>
      <c r="L1114" s="104"/>
      <c r="M1114" s="104"/>
      <c r="N1114" s="104"/>
      <c r="O1114" s="104"/>
      <c r="P1114" s="105">
        <f t="shared" si="64"/>
        <v>0</v>
      </c>
    </row>
    <row r="1115" spans="1:16" ht="15.75" customHeight="1">
      <c r="A1115" s="241"/>
      <c r="B1115" s="242"/>
      <c r="C1115" s="119">
        <v>17</v>
      </c>
      <c r="D1115" s="104"/>
      <c r="E1115" s="104"/>
      <c r="F1115" s="104"/>
      <c r="G1115" s="104"/>
      <c r="H1115" s="104"/>
      <c r="I1115" s="104"/>
      <c r="J1115" s="104"/>
      <c r="K1115" s="104"/>
      <c r="L1115" s="104"/>
      <c r="M1115" s="104"/>
      <c r="N1115" s="104"/>
      <c r="O1115" s="104"/>
      <c r="P1115" s="105">
        <f t="shared" si="64"/>
        <v>0</v>
      </c>
    </row>
    <row r="1116" spans="1:16" ht="15.75" customHeight="1">
      <c r="A1116" s="241"/>
      <c r="B1116" s="242"/>
      <c r="C1116" s="119">
        <v>25</v>
      </c>
      <c r="D1116" s="104"/>
      <c r="E1116" s="104"/>
      <c r="F1116" s="104"/>
      <c r="G1116" s="104"/>
      <c r="H1116" s="104"/>
      <c r="I1116" s="104"/>
      <c r="J1116" s="104"/>
      <c r="K1116" s="104"/>
      <c r="L1116" s="104"/>
      <c r="M1116" s="104"/>
      <c r="N1116" s="104"/>
      <c r="O1116" s="104"/>
      <c r="P1116" s="105">
        <f t="shared" si="64"/>
        <v>0</v>
      </c>
    </row>
    <row r="1117" spans="1:16" ht="15.75" customHeight="1">
      <c r="A1117" s="241"/>
      <c r="B1117" s="242"/>
      <c r="C1117" s="119">
        <v>26</v>
      </c>
      <c r="D1117" s="104"/>
      <c r="E1117" s="104"/>
      <c r="F1117" s="104"/>
      <c r="G1117" s="104"/>
      <c r="H1117" s="104"/>
      <c r="I1117" s="104"/>
      <c r="J1117" s="104"/>
      <c r="K1117" s="104"/>
      <c r="L1117" s="104"/>
      <c r="M1117" s="104"/>
      <c r="N1117" s="104"/>
      <c r="O1117" s="104"/>
      <c r="P1117" s="105">
        <f t="shared" si="64"/>
        <v>0</v>
      </c>
    </row>
    <row r="1118" spans="1:16" ht="15.75" customHeight="1">
      <c r="A1118" s="237"/>
      <c r="B1118" s="239"/>
      <c r="C1118" s="119">
        <v>27</v>
      </c>
      <c r="D1118" s="104"/>
      <c r="E1118" s="104"/>
      <c r="F1118" s="104"/>
      <c r="G1118" s="104"/>
      <c r="H1118" s="104"/>
      <c r="I1118" s="104"/>
      <c r="J1118" s="104"/>
      <c r="K1118" s="104"/>
      <c r="L1118" s="104"/>
      <c r="M1118" s="104"/>
      <c r="N1118" s="104"/>
      <c r="O1118" s="104"/>
      <c r="P1118" s="105">
        <f t="shared" si="64"/>
        <v>0</v>
      </c>
    </row>
    <row r="1119" spans="1:16" ht="15.75" customHeight="1">
      <c r="A1119" s="317">
        <v>352</v>
      </c>
      <c r="B1119" s="318" t="s">
        <v>2365</v>
      </c>
      <c r="C1119" s="119">
        <v>11</v>
      </c>
      <c r="D1119" s="104"/>
      <c r="E1119" s="104"/>
      <c r="F1119" s="104"/>
      <c r="G1119" s="104"/>
      <c r="H1119" s="104"/>
      <c r="I1119" s="104"/>
      <c r="J1119" s="104"/>
      <c r="K1119" s="104"/>
      <c r="L1119" s="104"/>
      <c r="M1119" s="104"/>
      <c r="N1119" s="104"/>
      <c r="O1119" s="104"/>
      <c r="P1119" s="105">
        <f t="shared" si="64"/>
        <v>0</v>
      </c>
    </row>
    <row r="1120" spans="1:16" ht="15.75" customHeight="1">
      <c r="A1120" s="241"/>
      <c r="B1120" s="242"/>
      <c r="C1120" s="119">
        <v>12</v>
      </c>
      <c r="D1120" s="104"/>
      <c r="E1120" s="104"/>
      <c r="F1120" s="104"/>
      <c r="G1120" s="104"/>
      <c r="H1120" s="104"/>
      <c r="I1120" s="104"/>
      <c r="J1120" s="104"/>
      <c r="K1120" s="104"/>
      <c r="L1120" s="104"/>
      <c r="M1120" s="104"/>
      <c r="N1120" s="104"/>
      <c r="O1120" s="104"/>
      <c r="P1120" s="105">
        <f t="shared" si="64"/>
        <v>0</v>
      </c>
    </row>
    <row r="1121" spans="1:16" ht="15.75" customHeight="1">
      <c r="A1121" s="241"/>
      <c r="B1121" s="242"/>
      <c r="C1121" s="119">
        <v>13</v>
      </c>
      <c r="D1121" s="104"/>
      <c r="E1121" s="104"/>
      <c r="F1121" s="104"/>
      <c r="G1121" s="104"/>
      <c r="H1121" s="104"/>
      <c r="I1121" s="104"/>
      <c r="J1121" s="104"/>
      <c r="K1121" s="104"/>
      <c r="L1121" s="104"/>
      <c r="M1121" s="104"/>
      <c r="N1121" s="104"/>
      <c r="O1121" s="104"/>
      <c r="P1121" s="105">
        <f t="shared" si="64"/>
        <v>0</v>
      </c>
    </row>
    <row r="1122" spans="1:16" ht="15.75" customHeight="1">
      <c r="A1122" s="241"/>
      <c r="B1122" s="242"/>
      <c r="C1122" s="119">
        <v>14</v>
      </c>
      <c r="D1122" s="104"/>
      <c r="E1122" s="104"/>
      <c r="F1122" s="104"/>
      <c r="G1122" s="104"/>
      <c r="H1122" s="104"/>
      <c r="I1122" s="104"/>
      <c r="J1122" s="104"/>
      <c r="K1122" s="104"/>
      <c r="L1122" s="104"/>
      <c r="M1122" s="104"/>
      <c r="N1122" s="104"/>
      <c r="O1122" s="104"/>
      <c r="P1122" s="105">
        <f t="shared" si="64"/>
        <v>0</v>
      </c>
    </row>
    <row r="1123" spans="1:16" ht="15.75" customHeight="1">
      <c r="A1123" s="241"/>
      <c r="B1123" s="242"/>
      <c r="C1123" s="119">
        <v>15</v>
      </c>
      <c r="D1123" s="104"/>
      <c r="E1123" s="104"/>
      <c r="F1123" s="104"/>
      <c r="G1123" s="104"/>
      <c r="H1123" s="104"/>
      <c r="I1123" s="104"/>
      <c r="J1123" s="104"/>
      <c r="K1123" s="104"/>
      <c r="L1123" s="104"/>
      <c r="M1123" s="104"/>
      <c r="N1123" s="104"/>
      <c r="O1123" s="104"/>
      <c r="P1123" s="105">
        <f t="shared" si="64"/>
        <v>0</v>
      </c>
    </row>
    <row r="1124" spans="1:16" ht="15.75" customHeight="1">
      <c r="A1124" s="241"/>
      <c r="B1124" s="242"/>
      <c r="C1124" s="119">
        <v>16</v>
      </c>
      <c r="D1124" s="104"/>
      <c r="E1124" s="104"/>
      <c r="F1124" s="104"/>
      <c r="G1124" s="104"/>
      <c r="H1124" s="104"/>
      <c r="I1124" s="104"/>
      <c r="J1124" s="104"/>
      <c r="K1124" s="104"/>
      <c r="L1124" s="104"/>
      <c r="M1124" s="104"/>
      <c r="N1124" s="104"/>
      <c r="O1124" s="104"/>
      <c r="P1124" s="105">
        <f t="shared" si="64"/>
        <v>0</v>
      </c>
    </row>
    <row r="1125" spans="1:16" ht="15.75" customHeight="1">
      <c r="A1125" s="241"/>
      <c r="B1125" s="242"/>
      <c r="C1125" s="119">
        <v>17</v>
      </c>
      <c r="D1125" s="104"/>
      <c r="E1125" s="104"/>
      <c r="F1125" s="104"/>
      <c r="G1125" s="104"/>
      <c r="H1125" s="104"/>
      <c r="I1125" s="104"/>
      <c r="J1125" s="104"/>
      <c r="K1125" s="104"/>
      <c r="L1125" s="104"/>
      <c r="M1125" s="104"/>
      <c r="N1125" s="104"/>
      <c r="O1125" s="104"/>
      <c r="P1125" s="105">
        <f t="shared" si="64"/>
        <v>0</v>
      </c>
    </row>
    <row r="1126" spans="1:16" ht="15.75" customHeight="1">
      <c r="A1126" s="241"/>
      <c r="B1126" s="242"/>
      <c r="C1126" s="119">
        <v>25</v>
      </c>
      <c r="D1126" s="104"/>
      <c r="E1126" s="104"/>
      <c r="F1126" s="104"/>
      <c r="G1126" s="104"/>
      <c r="H1126" s="104"/>
      <c r="I1126" s="104"/>
      <c r="J1126" s="104"/>
      <c r="K1126" s="104"/>
      <c r="L1126" s="104"/>
      <c r="M1126" s="104"/>
      <c r="N1126" s="104"/>
      <c r="O1126" s="104"/>
      <c r="P1126" s="105">
        <f t="shared" si="64"/>
        <v>0</v>
      </c>
    </row>
    <row r="1127" spans="1:16" ht="15.75" customHeight="1">
      <c r="A1127" s="241"/>
      <c r="B1127" s="242"/>
      <c r="C1127" s="119">
        <v>26</v>
      </c>
      <c r="D1127" s="104"/>
      <c r="E1127" s="104"/>
      <c r="F1127" s="104"/>
      <c r="G1127" s="104"/>
      <c r="H1127" s="104"/>
      <c r="I1127" s="104"/>
      <c r="J1127" s="104"/>
      <c r="K1127" s="104"/>
      <c r="L1127" s="104"/>
      <c r="M1127" s="104"/>
      <c r="N1127" s="104"/>
      <c r="O1127" s="104"/>
      <c r="P1127" s="105">
        <f t="shared" si="64"/>
        <v>0</v>
      </c>
    </row>
    <row r="1128" spans="1:16" ht="15.75" customHeight="1">
      <c r="A1128" s="237"/>
      <c r="B1128" s="239"/>
      <c r="C1128" s="119">
        <v>27</v>
      </c>
      <c r="D1128" s="104"/>
      <c r="E1128" s="104"/>
      <c r="F1128" s="104"/>
      <c r="G1128" s="104"/>
      <c r="H1128" s="104"/>
      <c r="I1128" s="104"/>
      <c r="J1128" s="104"/>
      <c r="K1128" s="104"/>
      <c r="L1128" s="104"/>
      <c r="M1128" s="104"/>
      <c r="N1128" s="104"/>
      <c r="O1128" s="104"/>
      <c r="P1128" s="105">
        <f t="shared" si="64"/>
        <v>0</v>
      </c>
    </row>
    <row r="1129" spans="1:16" ht="15.75" customHeight="1">
      <c r="A1129" s="317">
        <v>353</v>
      </c>
      <c r="B1129" s="318" t="s">
        <v>2366</v>
      </c>
      <c r="C1129" s="119">
        <v>11</v>
      </c>
      <c r="D1129" s="104"/>
      <c r="E1129" s="104"/>
      <c r="F1129" s="104"/>
      <c r="G1129" s="104"/>
      <c r="H1129" s="104"/>
      <c r="I1129" s="104"/>
      <c r="J1129" s="104"/>
      <c r="K1129" s="104"/>
      <c r="L1129" s="104"/>
      <c r="M1129" s="104"/>
      <c r="N1129" s="104"/>
      <c r="O1129" s="104"/>
      <c r="P1129" s="105">
        <f t="shared" si="64"/>
        <v>0</v>
      </c>
    </row>
    <row r="1130" spans="1:16" ht="15.75" customHeight="1">
      <c r="A1130" s="241"/>
      <c r="B1130" s="242"/>
      <c r="C1130" s="119">
        <v>12</v>
      </c>
      <c r="D1130" s="104"/>
      <c r="E1130" s="104"/>
      <c r="F1130" s="104"/>
      <c r="G1130" s="104"/>
      <c r="H1130" s="104"/>
      <c r="I1130" s="104"/>
      <c r="J1130" s="104"/>
      <c r="K1130" s="104"/>
      <c r="L1130" s="104"/>
      <c r="M1130" s="104"/>
      <c r="N1130" s="104"/>
      <c r="O1130" s="104"/>
      <c r="P1130" s="105">
        <f t="shared" si="64"/>
        <v>0</v>
      </c>
    </row>
    <row r="1131" spans="1:16" ht="15.75" customHeight="1">
      <c r="A1131" s="241"/>
      <c r="B1131" s="242"/>
      <c r="C1131" s="119">
        <v>13</v>
      </c>
      <c r="D1131" s="104"/>
      <c r="E1131" s="104"/>
      <c r="F1131" s="104"/>
      <c r="G1131" s="104"/>
      <c r="H1131" s="104"/>
      <c r="I1131" s="104"/>
      <c r="J1131" s="104"/>
      <c r="K1131" s="104"/>
      <c r="L1131" s="104"/>
      <c r="M1131" s="104"/>
      <c r="N1131" s="104"/>
      <c r="O1131" s="104"/>
      <c r="P1131" s="105">
        <f t="shared" si="64"/>
        <v>0</v>
      </c>
    </row>
    <row r="1132" spans="1:16" ht="15.75" customHeight="1">
      <c r="A1132" s="241"/>
      <c r="B1132" s="242"/>
      <c r="C1132" s="119">
        <v>14</v>
      </c>
      <c r="D1132" s="104"/>
      <c r="E1132" s="104"/>
      <c r="F1132" s="104"/>
      <c r="G1132" s="104"/>
      <c r="H1132" s="104"/>
      <c r="I1132" s="104"/>
      <c r="J1132" s="104"/>
      <c r="K1132" s="104"/>
      <c r="L1132" s="104"/>
      <c r="M1132" s="104"/>
      <c r="N1132" s="104"/>
      <c r="O1132" s="104"/>
      <c r="P1132" s="105">
        <f t="shared" si="64"/>
        <v>0</v>
      </c>
    </row>
    <row r="1133" spans="1:16" ht="15.75" customHeight="1">
      <c r="A1133" s="241"/>
      <c r="B1133" s="242"/>
      <c r="C1133" s="119">
        <v>15</v>
      </c>
      <c r="D1133" s="104"/>
      <c r="E1133" s="104"/>
      <c r="F1133" s="104"/>
      <c r="G1133" s="104"/>
      <c r="H1133" s="104"/>
      <c r="I1133" s="104"/>
      <c r="J1133" s="104"/>
      <c r="K1133" s="104"/>
      <c r="L1133" s="104"/>
      <c r="M1133" s="104"/>
      <c r="N1133" s="104"/>
      <c r="O1133" s="104"/>
      <c r="P1133" s="105">
        <f t="shared" si="64"/>
        <v>0</v>
      </c>
    </row>
    <row r="1134" spans="1:16" ht="15.75" customHeight="1">
      <c r="A1134" s="241"/>
      <c r="B1134" s="242"/>
      <c r="C1134" s="119">
        <v>16</v>
      </c>
      <c r="D1134" s="104"/>
      <c r="E1134" s="104"/>
      <c r="F1134" s="104"/>
      <c r="G1134" s="104"/>
      <c r="H1134" s="104"/>
      <c r="I1134" s="104"/>
      <c r="J1134" s="104"/>
      <c r="K1134" s="104"/>
      <c r="L1134" s="104"/>
      <c r="M1134" s="104"/>
      <c r="N1134" s="104"/>
      <c r="O1134" s="104"/>
      <c r="P1134" s="105">
        <f t="shared" si="64"/>
        <v>0</v>
      </c>
    </row>
    <row r="1135" spans="1:16" ht="15.75" customHeight="1">
      <c r="A1135" s="241"/>
      <c r="B1135" s="242"/>
      <c r="C1135" s="119">
        <v>17</v>
      </c>
      <c r="D1135" s="104"/>
      <c r="E1135" s="104"/>
      <c r="F1135" s="104"/>
      <c r="G1135" s="104"/>
      <c r="H1135" s="104"/>
      <c r="I1135" s="104"/>
      <c r="J1135" s="104"/>
      <c r="K1135" s="104"/>
      <c r="L1135" s="104"/>
      <c r="M1135" s="104"/>
      <c r="N1135" s="104"/>
      <c r="O1135" s="104"/>
      <c r="P1135" s="105">
        <f t="shared" si="64"/>
        <v>0</v>
      </c>
    </row>
    <row r="1136" spans="1:16" ht="15.75" customHeight="1">
      <c r="A1136" s="241"/>
      <c r="B1136" s="242"/>
      <c r="C1136" s="119">
        <v>25</v>
      </c>
      <c r="D1136" s="104"/>
      <c r="E1136" s="104"/>
      <c r="F1136" s="104"/>
      <c r="G1136" s="104"/>
      <c r="H1136" s="104"/>
      <c r="I1136" s="104"/>
      <c r="J1136" s="104"/>
      <c r="K1136" s="104"/>
      <c r="L1136" s="104"/>
      <c r="M1136" s="104"/>
      <c r="N1136" s="104"/>
      <c r="O1136" s="104"/>
      <c r="P1136" s="105">
        <f t="shared" si="64"/>
        <v>0</v>
      </c>
    </row>
    <row r="1137" spans="1:16" ht="15.75" customHeight="1">
      <c r="A1137" s="241"/>
      <c r="B1137" s="242"/>
      <c r="C1137" s="119">
        <v>26</v>
      </c>
      <c r="D1137" s="104"/>
      <c r="E1137" s="104"/>
      <c r="F1137" s="104"/>
      <c r="G1137" s="104"/>
      <c r="H1137" s="104"/>
      <c r="I1137" s="104"/>
      <c r="J1137" s="104"/>
      <c r="K1137" s="104"/>
      <c r="L1137" s="104"/>
      <c r="M1137" s="104"/>
      <c r="N1137" s="104"/>
      <c r="O1137" s="104"/>
      <c r="P1137" s="105">
        <f t="shared" si="64"/>
        <v>0</v>
      </c>
    </row>
    <row r="1138" spans="1:16" ht="15.75" customHeight="1">
      <c r="A1138" s="237"/>
      <c r="B1138" s="239"/>
      <c r="C1138" s="119">
        <v>27</v>
      </c>
      <c r="D1138" s="104"/>
      <c r="E1138" s="104"/>
      <c r="F1138" s="104"/>
      <c r="G1138" s="104"/>
      <c r="H1138" s="104"/>
      <c r="I1138" s="104"/>
      <c r="J1138" s="104"/>
      <c r="K1138" s="104"/>
      <c r="L1138" s="104"/>
      <c r="M1138" s="104"/>
      <c r="N1138" s="104"/>
      <c r="O1138" s="104"/>
      <c r="P1138" s="105">
        <f t="shared" si="64"/>
        <v>0</v>
      </c>
    </row>
    <row r="1139" spans="1:16" ht="15.75" customHeight="1">
      <c r="A1139" s="317">
        <v>354</v>
      </c>
      <c r="B1139" s="318" t="s">
        <v>2367</v>
      </c>
      <c r="C1139" s="119">
        <v>11</v>
      </c>
      <c r="D1139" s="104"/>
      <c r="E1139" s="104"/>
      <c r="F1139" s="104"/>
      <c r="G1139" s="104"/>
      <c r="H1139" s="104"/>
      <c r="I1139" s="104"/>
      <c r="J1139" s="104"/>
      <c r="K1139" s="104"/>
      <c r="L1139" s="104"/>
      <c r="M1139" s="104"/>
      <c r="N1139" s="104"/>
      <c r="O1139" s="104"/>
      <c r="P1139" s="105">
        <f t="shared" si="64"/>
        <v>0</v>
      </c>
    </row>
    <row r="1140" spans="1:16" ht="15.75" customHeight="1">
      <c r="A1140" s="241"/>
      <c r="B1140" s="242"/>
      <c r="C1140" s="119">
        <v>12</v>
      </c>
      <c r="D1140" s="104"/>
      <c r="E1140" s="104"/>
      <c r="F1140" s="104"/>
      <c r="G1140" s="104"/>
      <c r="H1140" s="104"/>
      <c r="I1140" s="104"/>
      <c r="J1140" s="104"/>
      <c r="K1140" s="104"/>
      <c r="L1140" s="104"/>
      <c r="M1140" s="104"/>
      <c r="N1140" s="104"/>
      <c r="O1140" s="104"/>
      <c r="P1140" s="105">
        <f t="shared" si="64"/>
        <v>0</v>
      </c>
    </row>
    <row r="1141" spans="1:16" ht="15.75" customHeight="1">
      <c r="A1141" s="241"/>
      <c r="B1141" s="242"/>
      <c r="C1141" s="119">
        <v>13</v>
      </c>
      <c r="D1141" s="104"/>
      <c r="E1141" s="104"/>
      <c r="F1141" s="104"/>
      <c r="G1141" s="104"/>
      <c r="H1141" s="104"/>
      <c r="I1141" s="104"/>
      <c r="J1141" s="104"/>
      <c r="K1141" s="104"/>
      <c r="L1141" s="104"/>
      <c r="M1141" s="104"/>
      <c r="N1141" s="104"/>
      <c r="O1141" s="104"/>
      <c r="P1141" s="105">
        <f t="shared" si="64"/>
        <v>0</v>
      </c>
    </row>
    <row r="1142" spans="1:16" ht="15.75" customHeight="1">
      <c r="A1142" s="241"/>
      <c r="B1142" s="242"/>
      <c r="C1142" s="119">
        <v>14</v>
      </c>
      <c r="D1142" s="104"/>
      <c r="E1142" s="104"/>
      <c r="F1142" s="104"/>
      <c r="G1142" s="104"/>
      <c r="H1142" s="104"/>
      <c r="I1142" s="104"/>
      <c r="J1142" s="104"/>
      <c r="K1142" s="104"/>
      <c r="L1142" s="104"/>
      <c r="M1142" s="104"/>
      <c r="N1142" s="104"/>
      <c r="O1142" s="104"/>
      <c r="P1142" s="105">
        <f t="shared" si="64"/>
        <v>0</v>
      </c>
    </row>
    <row r="1143" spans="1:16" ht="15.75" customHeight="1">
      <c r="A1143" s="241"/>
      <c r="B1143" s="242"/>
      <c r="C1143" s="119">
        <v>15</v>
      </c>
      <c r="D1143" s="104"/>
      <c r="E1143" s="104"/>
      <c r="F1143" s="104"/>
      <c r="G1143" s="104"/>
      <c r="H1143" s="104"/>
      <c r="I1143" s="104"/>
      <c r="J1143" s="104"/>
      <c r="K1143" s="104"/>
      <c r="L1143" s="104"/>
      <c r="M1143" s="104"/>
      <c r="N1143" s="104"/>
      <c r="O1143" s="104"/>
      <c r="P1143" s="105">
        <f t="shared" si="64"/>
        <v>0</v>
      </c>
    </row>
    <row r="1144" spans="1:16" ht="15.75" customHeight="1">
      <c r="A1144" s="241"/>
      <c r="B1144" s="242"/>
      <c r="C1144" s="119">
        <v>16</v>
      </c>
      <c r="D1144" s="104"/>
      <c r="E1144" s="104"/>
      <c r="F1144" s="104"/>
      <c r="G1144" s="104"/>
      <c r="H1144" s="104"/>
      <c r="I1144" s="104"/>
      <c r="J1144" s="104"/>
      <c r="K1144" s="104"/>
      <c r="L1144" s="104"/>
      <c r="M1144" s="104"/>
      <c r="N1144" s="104"/>
      <c r="O1144" s="104"/>
      <c r="P1144" s="105">
        <f t="shared" si="64"/>
        <v>0</v>
      </c>
    </row>
    <row r="1145" spans="1:16" ht="15.75" customHeight="1">
      <c r="A1145" s="241"/>
      <c r="B1145" s="242"/>
      <c r="C1145" s="119">
        <v>17</v>
      </c>
      <c r="D1145" s="104"/>
      <c r="E1145" s="104"/>
      <c r="F1145" s="104"/>
      <c r="G1145" s="104"/>
      <c r="H1145" s="104"/>
      <c r="I1145" s="104"/>
      <c r="J1145" s="104"/>
      <c r="K1145" s="104"/>
      <c r="L1145" s="104"/>
      <c r="M1145" s="104"/>
      <c r="N1145" s="104"/>
      <c r="O1145" s="104"/>
      <c r="P1145" s="105">
        <f t="shared" si="64"/>
        <v>0</v>
      </c>
    </row>
    <row r="1146" spans="1:16" ht="15.75" customHeight="1">
      <c r="A1146" s="241"/>
      <c r="B1146" s="242"/>
      <c r="C1146" s="119">
        <v>25</v>
      </c>
      <c r="D1146" s="104"/>
      <c r="E1146" s="104"/>
      <c r="F1146" s="104"/>
      <c r="G1146" s="104"/>
      <c r="H1146" s="104"/>
      <c r="I1146" s="104"/>
      <c r="J1146" s="104"/>
      <c r="K1146" s="104"/>
      <c r="L1146" s="104"/>
      <c r="M1146" s="104"/>
      <c r="N1146" s="104"/>
      <c r="O1146" s="104"/>
      <c r="P1146" s="105">
        <f t="shared" si="64"/>
        <v>0</v>
      </c>
    </row>
    <row r="1147" spans="1:16" ht="15.75" customHeight="1">
      <c r="A1147" s="241"/>
      <c r="B1147" s="242"/>
      <c r="C1147" s="119">
        <v>26</v>
      </c>
      <c r="D1147" s="104"/>
      <c r="E1147" s="104"/>
      <c r="F1147" s="104"/>
      <c r="G1147" s="104"/>
      <c r="H1147" s="104"/>
      <c r="I1147" s="104"/>
      <c r="J1147" s="104"/>
      <c r="K1147" s="104"/>
      <c r="L1147" s="104"/>
      <c r="M1147" s="104"/>
      <c r="N1147" s="104"/>
      <c r="O1147" s="104"/>
      <c r="P1147" s="105">
        <f t="shared" si="64"/>
        <v>0</v>
      </c>
    </row>
    <row r="1148" spans="1:16" ht="15.75" customHeight="1">
      <c r="A1148" s="237"/>
      <c r="B1148" s="239"/>
      <c r="C1148" s="119">
        <v>27</v>
      </c>
      <c r="D1148" s="104"/>
      <c r="E1148" s="104"/>
      <c r="F1148" s="104"/>
      <c r="G1148" s="104"/>
      <c r="H1148" s="104"/>
      <c r="I1148" s="104"/>
      <c r="J1148" s="104"/>
      <c r="K1148" s="104"/>
      <c r="L1148" s="104"/>
      <c r="M1148" s="104"/>
      <c r="N1148" s="104"/>
      <c r="O1148" s="104"/>
      <c r="P1148" s="105">
        <f t="shared" si="64"/>
        <v>0</v>
      </c>
    </row>
    <row r="1149" spans="1:16" ht="15.75" customHeight="1">
      <c r="A1149" s="317">
        <v>355</v>
      </c>
      <c r="B1149" s="318" t="s">
        <v>2368</v>
      </c>
      <c r="C1149" s="119">
        <v>11</v>
      </c>
      <c r="D1149" s="104"/>
      <c r="E1149" s="104"/>
      <c r="F1149" s="104"/>
      <c r="G1149" s="104"/>
      <c r="H1149" s="104"/>
      <c r="I1149" s="104"/>
      <c r="J1149" s="104"/>
      <c r="K1149" s="104"/>
      <c r="L1149" s="104"/>
      <c r="M1149" s="104"/>
      <c r="N1149" s="104"/>
      <c r="O1149" s="104"/>
      <c r="P1149" s="105">
        <f t="shared" si="64"/>
        <v>0</v>
      </c>
    </row>
    <row r="1150" spans="1:16" ht="15.75" customHeight="1">
      <c r="A1150" s="241"/>
      <c r="B1150" s="242"/>
      <c r="C1150" s="119">
        <v>12</v>
      </c>
      <c r="D1150" s="104"/>
      <c r="E1150" s="104"/>
      <c r="F1150" s="104"/>
      <c r="G1150" s="104"/>
      <c r="H1150" s="104"/>
      <c r="I1150" s="104"/>
      <c r="J1150" s="104"/>
      <c r="K1150" s="104"/>
      <c r="L1150" s="104"/>
      <c r="M1150" s="104"/>
      <c r="N1150" s="104"/>
      <c r="O1150" s="104"/>
      <c r="P1150" s="105">
        <f t="shared" si="64"/>
        <v>0</v>
      </c>
    </row>
    <row r="1151" spans="1:16" ht="15.75" customHeight="1">
      <c r="A1151" s="241"/>
      <c r="B1151" s="242"/>
      <c r="C1151" s="119">
        <v>13</v>
      </c>
      <c r="D1151" s="104"/>
      <c r="E1151" s="104"/>
      <c r="F1151" s="104"/>
      <c r="G1151" s="104"/>
      <c r="H1151" s="104"/>
      <c r="I1151" s="104"/>
      <c r="J1151" s="104"/>
      <c r="K1151" s="104"/>
      <c r="L1151" s="104"/>
      <c r="M1151" s="104"/>
      <c r="N1151" s="104"/>
      <c r="O1151" s="104"/>
      <c r="P1151" s="105">
        <f t="shared" si="64"/>
        <v>0</v>
      </c>
    </row>
    <row r="1152" spans="1:16" ht="15.75" customHeight="1">
      <c r="A1152" s="241"/>
      <c r="B1152" s="242"/>
      <c r="C1152" s="119">
        <v>14</v>
      </c>
      <c r="D1152" s="104">
        <v>50000</v>
      </c>
      <c r="E1152" s="104">
        <v>50000</v>
      </c>
      <c r="F1152" s="104">
        <v>50000</v>
      </c>
      <c r="G1152" s="104">
        <v>50000</v>
      </c>
      <c r="H1152" s="104">
        <v>50000</v>
      </c>
      <c r="I1152" s="104">
        <v>50000</v>
      </c>
      <c r="J1152" s="104">
        <v>50000</v>
      </c>
      <c r="K1152" s="104">
        <v>50000</v>
      </c>
      <c r="L1152" s="104">
        <v>50000</v>
      </c>
      <c r="M1152" s="104">
        <v>50000</v>
      </c>
      <c r="N1152" s="104">
        <v>50000</v>
      </c>
      <c r="O1152" s="104">
        <v>50000</v>
      </c>
      <c r="P1152" s="105">
        <f t="shared" si="64"/>
        <v>600000</v>
      </c>
    </row>
    <row r="1153" spans="1:16" ht="15.75" customHeight="1">
      <c r="A1153" s="241"/>
      <c r="B1153" s="242"/>
      <c r="C1153" s="119">
        <v>15</v>
      </c>
      <c r="D1153" s="104"/>
      <c r="E1153" s="104"/>
      <c r="F1153" s="104"/>
      <c r="G1153" s="104"/>
      <c r="H1153" s="104"/>
      <c r="I1153" s="104"/>
      <c r="J1153" s="104"/>
      <c r="K1153" s="104"/>
      <c r="L1153" s="104"/>
      <c r="M1153" s="104"/>
      <c r="N1153" s="104"/>
      <c r="O1153" s="104"/>
      <c r="P1153" s="105">
        <f t="shared" si="64"/>
        <v>0</v>
      </c>
    </row>
    <row r="1154" spans="1:16" ht="15.75" customHeight="1">
      <c r="A1154" s="241"/>
      <c r="B1154" s="242"/>
      <c r="C1154" s="119">
        <v>16</v>
      </c>
      <c r="D1154" s="104"/>
      <c r="E1154" s="104"/>
      <c r="F1154" s="104"/>
      <c r="G1154" s="104"/>
      <c r="H1154" s="104"/>
      <c r="I1154" s="104"/>
      <c r="J1154" s="104"/>
      <c r="K1154" s="104"/>
      <c r="L1154" s="104"/>
      <c r="M1154" s="104"/>
      <c r="N1154" s="104"/>
      <c r="O1154" s="104"/>
      <c r="P1154" s="105">
        <f t="shared" si="64"/>
        <v>0</v>
      </c>
    </row>
    <row r="1155" spans="1:16" ht="15.75" customHeight="1">
      <c r="A1155" s="241"/>
      <c r="B1155" s="242"/>
      <c r="C1155" s="119">
        <v>17</v>
      </c>
      <c r="D1155" s="104"/>
      <c r="E1155" s="104"/>
      <c r="F1155" s="104"/>
      <c r="G1155" s="104"/>
      <c r="H1155" s="104"/>
      <c r="I1155" s="104"/>
      <c r="J1155" s="104"/>
      <c r="K1155" s="104"/>
      <c r="L1155" s="104"/>
      <c r="M1155" s="104"/>
      <c r="N1155" s="104"/>
      <c r="O1155" s="104"/>
      <c r="P1155" s="105">
        <f t="shared" si="64"/>
        <v>0</v>
      </c>
    </row>
    <row r="1156" spans="1:16" ht="15.75" customHeight="1">
      <c r="A1156" s="241"/>
      <c r="B1156" s="242"/>
      <c r="C1156" s="119">
        <v>25</v>
      </c>
      <c r="D1156" s="104"/>
      <c r="E1156" s="104"/>
      <c r="F1156" s="104"/>
      <c r="G1156" s="104"/>
      <c r="H1156" s="104"/>
      <c r="I1156" s="104"/>
      <c r="J1156" s="104"/>
      <c r="K1156" s="104"/>
      <c r="L1156" s="104"/>
      <c r="M1156" s="104"/>
      <c r="N1156" s="104"/>
      <c r="O1156" s="104"/>
      <c r="P1156" s="105">
        <f t="shared" si="64"/>
        <v>0</v>
      </c>
    </row>
    <row r="1157" spans="1:16" ht="15.75" customHeight="1">
      <c r="A1157" s="241"/>
      <c r="B1157" s="242"/>
      <c r="C1157" s="119">
        <v>26</v>
      </c>
      <c r="D1157" s="104"/>
      <c r="E1157" s="104"/>
      <c r="F1157" s="104"/>
      <c r="G1157" s="104"/>
      <c r="H1157" s="104"/>
      <c r="I1157" s="104"/>
      <c r="J1157" s="104"/>
      <c r="K1157" s="104"/>
      <c r="L1157" s="104"/>
      <c r="M1157" s="104"/>
      <c r="N1157" s="104"/>
      <c r="O1157" s="104"/>
      <c r="P1157" s="105">
        <f t="shared" si="64"/>
        <v>0</v>
      </c>
    </row>
    <row r="1158" spans="1:16" ht="15.75" customHeight="1">
      <c r="A1158" s="237"/>
      <c r="B1158" s="239"/>
      <c r="C1158" s="119">
        <v>27</v>
      </c>
      <c r="D1158" s="104"/>
      <c r="E1158" s="104"/>
      <c r="F1158" s="104"/>
      <c r="G1158" s="104"/>
      <c r="H1158" s="104"/>
      <c r="I1158" s="104"/>
      <c r="J1158" s="104"/>
      <c r="K1158" s="104"/>
      <c r="L1158" s="104"/>
      <c r="M1158" s="104"/>
      <c r="N1158" s="104"/>
      <c r="O1158" s="104"/>
      <c r="P1158" s="105">
        <f t="shared" si="64"/>
        <v>0</v>
      </c>
    </row>
    <row r="1159" spans="1:16" ht="15.75" customHeight="1">
      <c r="A1159" s="317">
        <v>356</v>
      </c>
      <c r="B1159" s="318" t="s">
        <v>2369</v>
      </c>
      <c r="C1159" s="119">
        <v>11</v>
      </c>
      <c r="D1159" s="104"/>
      <c r="E1159" s="104"/>
      <c r="F1159" s="104"/>
      <c r="G1159" s="104"/>
      <c r="H1159" s="104"/>
      <c r="I1159" s="104"/>
      <c r="J1159" s="104"/>
      <c r="K1159" s="104"/>
      <c r="L1159" s="104"/>
      <c r="M1159" s="104"/>
      <c r="N1159" s="104"/>
      <c r="O1159" s="104"/>
      <c r="P1159" s="105">
        <f t="shared" si="64"/>
        <v>0</v>
      </c>
    </row>
    <row r="1160" spans="1:16" ht="15.75" customHeight="1">
      <c r="A1160" s="241"/>
      <c r="B1160" s="242"/>
      <c r="C1160" s="119">
        <v>12</v>
      </c>
      <c r="D1160" s="104"/>
      <c r="E1160" s="104"/>
      <c r="F1160" s="104"/>
      <c r="G1160" s="104"/>
      <c r="H1160" s="104"/>
      <c r="I1160" s="104"/>
      <c r="J1160" s="104"/>
      <c r="K1160" s="104"/>
      <c r="L1160" s="104"/>
      <c r="M1160" s="104"/>
      <c r="N1160" s="104"/>
      <c r="O1160" s="104"/>
      <c r="P1160" s="105">
        <f t="shared" si="64"/>
        <v>0</v>
      </c>
    </row>
    <row r="1161" spans="1:16" ht="15.75" customHeight="1">
      <c r="A1161" s="241"/>
      <c r="B1161" s="242"/>
      <c r="C1161" s="119">
        <v>13</v>
      </c>
      <c r="D1161" s="104"/>
      <c r="E1161" s="104"/>
      <c r="F1161" s="104"/>
      <c r="G1161" s="104"/>
      <c r="H1161" s="104"/>
      <c r="I1161" s="104"/>
      <c r="J1161" s="104"/>
      <c r="K1161" s="104"/>
      <c r="L1161" s="104"/>
      <c r="M1161" s="104"/>
      <c r="N1161" s="104"/>
      <c r="O1161" s="104"/>
      <c r="P1161" s="105">
        <f t="shared" si="64"/>
        <v>0</v>
      </c>
    </row>
    <row r="1162" spans="1:16" ht="15.75" customHeight="1">
      <c r="A1162" s="241"/>
      <c r="B1162" s="242"/>
      <c r="C1162" s="119">
        <v>14</v>
      </c>
      <c r="D1162" s="104"/>
      <c r="E1162" s="104"/>
      <c r="F1162" s="104"/>
      <c r="G1162" s="104"/>
      <c r="H1162" s="104"/>
      <c r="I1162" s="104"/>
      <c r="J1162" s="104"/>
      <c r="K1162" s="104"/>
      <c r="L1162" s="104"/>
      <c r="M1162" s="104"/>
      <c r="N1162" s="104"/>
      <c r="O1162" s="104"/>
      <c r="P1162" s="105">
        <f t="shared" si="64"/>
        <v>0</v>
      </c>
    </row>
    <row r="1163" spans="1:16" ht="15.75" customHeight="1">
      <c r="A1163" s="241"/>
      <c r="B1163" s="242"/>
      <c r="C1163" s="119">
        <v>15</v>
      </c>
      <c r="D1163" s="104"/>
      <c r="E1163" s="104"/>
      <c r="F1163" s="104"/>
      <c r="G1163" s="104"/>
      <c r="H1163" s="104"/>
      <c r="I1163" s="104"/>
      <c r="J1163" s="104"/>
      <c r="K1163" s="104"/>
      <c r="L1163" s="104"/>
      <c r="M1163" s="104"/>
      <c r="N1163" s="104"/>
      <c r="O1163" s="104"/>
      <c r="P1163" s="105">
        <f t="shared" si="64"/>
        <v>0</v>
      </c>
    </row>
    <row r="1164" spans="1:16" ht="15.75" customHeight="1">
      <c r="A1164" s="241"/>
      <c r="B1164" s="242"/>
      <c r="C1164" s="119">
        <v>16</v>
      </c>
      <c r="D1164" s="104"/>
      <c r="E1164" s="104"/>
      <c r="F1164" s="104"/>
      <c r="G1164" s="104"/>
      <c r="H1164" s="104"/>
      <c r="I1164" s="104"/>
      <c r="J1164" s="104"/>
      <c r="K1164" s="104"/>
      <c r="L1164" s="104"/>
      <c r="M1164" s="104"/>
      <c r="N1164" s="104"/>
      <c r="O1164" s="104"/>
      <c r="P1164" s="105">
        <f t="shared" si="64"/>
        <v>0</v>
      </c>
    </row>
    <row r="1165" spans="1:16" ht="15.75" customHeight="1">
      <c r="A1165" s="241"/>
      <c r="B1165" s="242"/>
      <c r="C1165" s="119">
        <v>17</v>
      </c>
      <c r="D1165" s="104"/>
      <c r="E1165" s="104"/>
      <c r="F1165" s="104"/>
      <c r="G1165" s="104"/>
      <c r="H1165" s="104"/>
      <c r="I1165" s="104"/>
      <c r="J1165" s="104"/>
      <c r="K1165" s="104"/>
      <c r="L1165" s="104"/>
      <c r="M1165" s="104"/>
      <c r="N1165" s="104"/>
      <c r="O1165" s="104"/>
      <c r="P1165" s="105">
        <f t="shared" si="64"/>
        <v>0</v>
      </c>
    </row>
    <row r="1166" spans="1:16" ht="15.75" customHeight="1">
      <c r="A1166" s="241"/>
      <c r="B1166" s="242"/>
      <c r="C1166" s="119">
        <v>25</v>
      </c>
      <c r="D1166" s="104"/>
      <c r="E1166" s="104"/>
      <c r="F1166" s="104"/>
      <c r="G1166" s="104"/>
      <c r="H1166" s="104"/>
      <c r="I1166" s="104"/>
      <c r="J1166" s="104"/>
      <c r="K1166" s="104"/>
      <c r="L1166" s="104"/>
      <c r="M1166" s="104"/>
      <c r="N1166" s="104"/>
      <c r="O1166" s="104"/>
      <c r="P1166" s="105">
        <f t="shared" si="64"/>
        <v>0</v>
      </c>
    </row>
    <row r="1167" spans="1:16" ht="15.75" customHeight="1">
      <c r="A1167" s="241"/>
      <c r="B1167" s="242"/>
      <c r="C1167" s="119">
        <v>26</v>
      </c>
      <c r="D1167" s="104"/>
      <c r="E1167" s="104"/>
      <c r="F1167" s="104"/>
      <c r="G1167" s="104"/>
      <c r="H1167" s="104"/>
      <c r="I1167" s="104"/>
      <c r="J1167" s="104"/>
      <c r="K1167" s="104"/>
      <c r="L1167" s="104"/>
      <c r="M1167" s="104"/>
      <c r="N1167" s="104"/>
      <c r="O1167" s="104"/>
      <c r="P1167" s="105">
        <f t="shared" si="64"/>
        <v>0</v>
      </c>
    </row>
    <row r="1168" spans="1:16" ht="15.75" customHeight="1">
      <c r="A1168" s="237"/>
      <c r="B1168" s="239"/>
      <c r="C1168" s="119">
        <v>27</v>
      </c>
      <c r="D1168" s="104"/>
      <c r="E1168" s="104"/>
      <c r="F1168" s="104"/>
      <c r="G1168" s="104"/>
      <c r="H1168" s="104"/>
      <c r="I1168" s="104"/>
      <c r="J1168" s="104"/>
      <c r="K1168" s="104"/>
      <c r="L1168" s="104"/>
      <c r="M1168" s="104"/>
      <c r="N1168" s="104"/>
      <c r="O1168" s="104"/>
      <c r="P1168" s="105">
        <f t="shared" si="64"/>
        <v>0</v>
      </c>
    </row>
    <row r="1169" spans="1:16" ht="15.75" customHeight="1">
      <c r="A1169" s="317">
        <v>357</v>
      </c>
      <c r="B1169" s="318" t="s">
        <v>2370</v>
      </c>
      <c r="C1169" s="119">
        <v>11</v>
      </c>
      <c r="D1169" s="104"/>
      <c r="E1169" s="104"/>
      <c r="F1169" s="104"/>
      <c r="G1169" s="104"/>
      <c r="H1169" s="104"/>
      <c r="I1169" s="104"/>
      <c r="J1169" s="104"/>
      <c r="K1169" s="104"/>
      <c r="L1169" s="104"/>
      <c r="M1169" s="104"/>
      <c r="N1169" s="104"/>
      <c r="O1169" s="104"/>
      <c r="P1169" s="105">
        <f t="shared" si="64"/>
        <v>0</v>
      </c>
    </row>
    <row r="1170" spans="1:16" ht="15.75" customHeight="1">
      <c r="A1170" s="241"/>
      <c r="B1170" s="242"/>
      <c r="C1170" s="119">
        <v>12</v>
      </c>
      <c r="D1170" s="104"/>
      <c r="E1170" s="104"/>
      <c r="F1170" s="104"/>
      <c r="G1170" s="104"/>
      <c r="H1170" s="104"/>
      <c r="I1170" s="104"/>
      <c r="J1170" s="104"/>
      <c r="K1170" s="104"/>
      <c r="L1170" s="104"/>
      <c r="M1170" s="104"/>
      <c r="N1170" s="104"/>
      <c r="O1170" s="104"/>
      <c r="P1170" s="105">
        <f t="shared" si="64"/>
        <v>0</v>
      </c>
    </row>
    <row r="1171" spans="1:16" ht="15.75" customHeight="1">
      <c r="A1171" s="241"/>
      <c r="B1171" s="242"/>
      <c r="C1171" s="119">
        <v>13</v>
      </c>
      <c r="D1171" s="104"/>
      <c r="E1171" s="104"/>
      <c r="F1171" s="104"/>
      <c r="G1171" s="104"/>
      <c r="H1171" s="104"/>
      <c r="I1171" s="104"/>
      <c r="J1171" s="104"/>
      <c r="K1171" s="104"/>
      <c r="L1171" s="104"/>
      <c r="M1171" s="104"/>
      <c r="N1171" s="104"/>
      <c r="O1171" s="104"/>
      <c r="P1171" s="105">
        <f t="shared" si="64"/>
        <v>0</v>
      </c>
    </row>
    <row r="1172" spans="1:16" ht="15.75" customHeight="1">
      <c r="A1172" s="241"/>
      <c r="B1172" s="242"/>
      <c r="C1172" s="119">
        <v>14</v>
      </c>
      <c r="D1172" s="104"/>
      <c r="E1172" s="104"/>
      <c r="F1172" s="104"/>
      <c r="G1172" s="104"/>
      <c r="H1172" s="104"/>
      <c r="I1172" s="104"/>
      <c r="J1172" s="104"/>
      <c r="K1172" s="104"/>
      <c r="L1172" s="104"/>
      <c r="M1172" s="104"/>
      <c r="N1172" s="104"/>
      <c r="O1172" s="104"/>
      <c r="P1172" s="105">
        <f t="shared" si="64"/>
        <v>0</v>
      </c>
    </row>
    <row r="1173" spans="1:16" ht="15.75" customHeight="1">
      <c r="A1173" s="241"/>
      <c r="B1173" s="242"/>
      <c r="C1173" s="119">
        <v>15</v>
      </c>
      <c r="D1173" s="104"/>
      <c r="E1173" s="104"/>
      <c r="F1173" s="104"/>
      <c r="G1173" s="104"/>
      <c r="H1173" s="104"/>
      <c r="I1173" s="104"/>
      <c r="J1173" s="104"/>
      <c r="K1173" s="104"/>
      <c r="L1173" s="104"/>
      <c r="M1173" s="104"/>
      <c r="N1173" s="104"/>
      <c r="O1173" s="104"/>
      <c r="P1173" s="105">
        <f t="shared" si="64"/>
        <v>0</v>
      </c>
    </row>
    <row r="1174" spans="1:16" ht="15.75" customHeight="1">
      <c r="A1174" s="241"/>
      <c r="B1174" s="242"/>
      <c r="C1174" s="119">
        <v>16</v>
      </c>
      <c r="D1174" s="104"/>
      <c r="E1174" s="104"/>
      <c r="F1174" s="104"/>
      <c r="G1174" s="104"/>
      <c r="H1174" s="104"/>
      <c r="I1174" s="104"/>
      <c r="J1174" s="104"/>
      <c r="K1174" s="104"/>
      <c r="L1174" s="104"/>
      <c r="M1174" s="104"/>
      <c r="N1174" s="104"/>
      <c r="O1174" s="104"/>
      <c r="P1174" s="105">
        <f t="shared" si="64"/>
        <v>0</v>
      </c>
    </row>
    <row r="1175" spans="1:16" ht="15.75" customHeight="1">
      <c r="A1175" s="241"/>
      <c r="B1175" s="242"/>
      <c r="C1175" s="119">
        <v>17</v>
      </c>
      <c r="D1175" s="104"/>
      <c r="E1175" s="104"/>
      <c r="F1175" s="104"/>
      <c r="G1175" s="104"/>
      <c r="H1175" s="104"/>
      <c r="I1175" s="104"/>
      <c r="J1175" s="104"/>
      <c r="K1175" s="104"/>
      <c r="L1175" s="104"/>
      <c r="M1175" s="104"/>
      <c r="N1175" s="104"/>
      <c r="O1175" s="104"/>
      <c r="P1175" s="105">
        <f t="shared" si="64"/>
        <v>0</v>
      </c>
    </row>
    <row r="1176" spans="1:16" ht="15.75" customHeight="1">
      <c r="A1176" s="241"/>
      <c r="B1176" s="242"/>
      <c r="C1176" s="119">
        <v>25</v>
      </c>
      <c r="D1176" s="104"/>
      <c r="E1176" s="104"/>
      <c r="F1176" s="104"/>
      <c r="G1176" s="104"/>
      <c r="H1176" s="104"/>
      <c r="I1176" s="104"/>
      <c r="J1176" s="104"/>
      <c r="K1176" s="104"/>
      <c r="L1176" s="104"/>
      <c r="M1176" s="104"/>
      <c r="N1176" s="104"/>
      <c r="O1176" s="104"/>
      <c r="P1176" s="105">
        <f t="shared" si="64"/>
        <v>0</v>
      </c>
    </row>
    <row r="1177" spans="1:16" ht="15.75" customHeight="1">
      <c r="A1177" s="241"/>
      <c r="B1177" s="242"/>
      <c r="C1177" s="119">
        <v>26</v>
      </c>
      <c r="D1177" s="104"/>
      <c r="E1177" s="104"/>
      <c r="F1177" s="104"/>
      <c r="G1177" s="104"/>
      <c r="H1177" s="104"/>
      <c r="I1177" s="104"/>
      <c r="J1177" s="104"/>
      <c r="K1177" s="104"/>
      <c r="L1177" s="104"/>
      <c r="M1177" s="104"/>
      <c r="N1177" s="104"/>
      <c r="O1177" s="104"/>
      <c r="P1177" s="105">
        <f t="shared" si="64"/>
        <v>0</v>
      </c>
    </row>
    <row r="1178" spans="1:16" ht="15.75" customHeight="1">
      <c r="A1178" s="237"/>
      <c r="B1178" s="239"/>
      <c r="C1178" s="119">
        <v>27</v>
      </c>
      <c r="D1178" s="104"/>
      <c r="E1178" s="104"/>
      <c r="F1178" s="104"/>
      <c r="G1178" s="104"/>
      <c r="H1178" s="104"/>
      <c r="I1178" s="104"/>
      <c r="J1178" s="104"/>
      <c r="K1178" s="104"/>
      <c r="L1178" s="104"/>
      <c r="M1178" s="104"/>
      <c r="N1178" s="104"/>
      <c r="O1178" s="104"/>
      <c r="P1178" s="105">
        <f t="shared" si="64"/>
        <v>0</v>
      </c>
    </row>
    <row r="1179" spans="1:16" ht="15.75" customHeight="1">
      <c r="A1179" s="317">
        <v>358</v>
      </c>
      <c r="B1179" s="318" t="s">
        <v>2371</v>
      </c>
      <c r="C1179" s="119">
        <v>11</v>
      </c>
      <c r="D1179" s="104"/>
      <c r="E1179" s="104"/>
      <c r="F1179" s="104"/>
      <c r="G1179" s="104"/>
      <c r="H1179" s="104"/>
      <c r="I1179" s="104"/>
      <c r="J1179" s="104"/>
      <c r="K1179" s="104"/>
      <c r="L1179" s="104"/>
      <c r="M1179" s="104"/>
      <c r="N1179" s="104"/>
      <c r="O1179" s="104"/>
      <c r="P1179" s="105">
        <f t="shared" si="64"/>
        <v>0</v>
      </c>
    </row>
    <row r="1180" spans="1:16" ht="15.75" customHeight="1">
      <c r="A1180" s="241"/>
      <c r="B1180" s="242"/>
      <c r="C1180" s="119">
        <v>12</v>
      </c>
      <c r="D1180" s="104"/>
      <c r="E1180" s="104"/>
      <c r="F1180" s="104"/>
      <c r="G1180" s="104"/>
      <c r="H1180" s="104"/>
      <c r="I1180" s="104"/>
      <c r="J1180" s="104"/>
      <c r="K1180" s="104"/>
      <c r="L1180" s="104"/>
      <c r="M1180" s="104"/>
      <c r="N1180" s="104"/>
      <c r="O1180" s="104"/>
      <c r="P1180" s="105">
        <f t="shared" si="64"/>
        <v>0</v>
      </c>
    </row>
    <row r="1181" spans="1:16" ht="15.75" customHeight="1">
      <c r="A1181" s="241"/>
      <c r="B1181" s="242"/>
      <c r="C1181" s="119">
        <v>13</v>
      </c>
      <c r="D1181" s="104"/>
      <c r="E1181" s="104"/>
      <c r="F1181" s="104"/>
      <c r="G1181" s="104"/>
      <c r="H1181" s="104"/>
      <c r="I1181" s="104"/>
      <c r="J1181" s="104"/>
      <c r="K1181" s="104"/>
      <c r="L1181" s="104"/>
      <c r="M1181" s="104"/>
      <c r="N1181" s="104"/>
      <c r="O1181" s="104"/>
      <c r="P1181" s="105">
        <f t="shared" si="64"/>
        <v>0</v>
      </c>
    </row>
    <row r="1182" spans="1:16" ht="15.75" customHeight="1">
      <c r="A1182" s="241"/>
      <c r="B1182" s="242"/>
      <c r="C1182" s="119">
        <v>14</v>
      </c>
      <c r="D1182" s="104"/>
      <c r="E1182" s="104"/>
      <c r="F1182" s="104"/>
      <c r="G1182" s="104"/>
      <c r="H1182" s="104"/>
      <c r="I1182" s="104"/>
      <c r="J1182" s="104"/>
      <c r="K1182" s="104"/>
      <c r="L1182" s="104"/>
      <c r="M1182" s="104"/>
      <c r="N1182" s="104"/>
      <c r="O1182" s="104"/>
      <c r="P1182" s="105">
        <f t="shared" si="64"/>
        <v>0</v>
      </c>
    </row>
    <row r="1183" spans="1:16" ht="15.75" customHeight="1">
      <c r="A1183" s="241"/>
      <c r="B1183" s="242"/>
      <c r="C1183" s="119">
        <v>15</v>
      </c>
      <c r="D1183" s="104"/>
      <c r="E1183" s="104"/>
      <c r="F1183" s="104"/>
      <c r="G1183" s="104"/>
      <c r="H1183" s="104"/>
      <c r="I1183" s="104"/>
      <c r="J1183" s="104"/>
      <c r="K1183" s="104"/>
      <c r="L1183" s="104"/>
      <c r="M1183" s="104"/>
      <c r="N1183" s="104"/>
      <c r="O1183" s="104"/>
      <c r="P1183" s="105">
        <f t="shared" si="64"/>
        <v>0</v>
      </c>
    </row>
    <row r="1184" spans="1:16" ht="15.75" customHeight="1">
      <c r="A1184" s="241"/>
      <c r="B1184" s="242"/>
      <c r="C1184" s="119">
        <v>16</v>
      </c>
      <c r="D1184" s="104"/>
      <c r="E1184" s="104"/>
      <c r="F1184" s="104"/>
      <c r="G1184" s="104"/>
      <c r="H1184" s="104"/>
      <c r="I1184" s="104"/>
      <c r="J1184" s="104"/>
      <c r="K1184" s="104"/>
      <c r="L1184" s="104"/>
      <c r="M1184" s="104"/>
      <c r="N1184" s="104"/>
      <c r="O1184" s="104"/>
      <c r="P1184" s="105">
        <f t="shared" si="64"/>
        <v>0</v>
      </c>
    </row>
    <row r="1185" spans="1:16" ht="15.75" customHeight="1">
      <c r="A1185" s="241"/>
      <c r="B1185" s="242"/>
      <c r="C1185" s="119">
        <v>17</v>
      </c>
      <c r="D1185" s="104"/>
      <c r="E1185" s="104"/>
      <c r="F1185" s="104"/>
      <c r="G1185" s="104"/>
      <c r="H1185" s="104"/>
      <c r="I1185" s="104"/>
      <c r="J1185" s="104"/>
      <c r="K1185" s="104"/>
      <c r="L1185" s="104"/>
      <c r="M1185" s="104"/>
      <c r="N1185" s="104"/>
      <c r="O1185" s="104"/>
      <c r="P1185" s="105">
        <f t="shared" si="64"/>
        <v>0</v>
      </c>
    </row>
    <row r="1186" spans="1:16" ht="15.75" customHeight="1">
      <c r="A1186" s="241"/>
      <c r="B1186" s="242"/>
      <c r="C1186" s="119">
        <v>25</v>
      </c>
      <c r="D1186" s="104"/>
      <c r="E1186" s="104"/>
      <c r="F1186" s="104"/>
      <c r="G1186" s="104"/>
      <c r="H1186" s="104"/>
      <c r="I1186" s="104"/>
      <c r="J1186" s="104"/>
      <c r="K1186" s="104"/>
      <c r="L1186" s="104"/>
      <c r="M1186" s="104"/>
      <c r="N1186" s="104"/>
      <c r="O1186" s="104"/>
      <c r="P1186" s="105">
        <f t="shared" si="64"/>
        <v>0</v>
      </c>
    </row>
    <row r="1187" spans="1:16" ht="15.75" customHeight="1">
      <c r="A1187" s="241"/>
      <c r="B1187" s="242"/>
      <c r="C1187" s="119">
        <v>26</v>
      </c>
      <c r="D1187" s="104"/>
      <c r="E1187" s="104"/>
      <c r="F1187" s="104"/>
      <c r="G1187" s="104"/>
      <c r="H1187" s="104"/>
      <c r="I1187" s="104"/>
      <c r="J1187" s="104"/>
      <c r="K1187" s="104"/>
      <c r="L1187" s="104"/>
      <c r="M1187" s="104"/>
      <c r="N1187" s="104"/>
      <c r="O1187" s="104"/>
      <c r="P1187" s="105">
        <f t="shared" si="64"/>
        <v>0</v>
      </c>
    </row>
    <row r="1188" spans="1:16" ht="15.75" customHeight="1">
      <c r="A1188" s="237"/>
      <c r="B1188" s="239"/>
      <c r="C1188" s="119">
        <v>27</v>
      </c>
      <c r="D1188" s="104"/>
      <c r="E1188" s="104"/>
      <c r="F1188" s="104"/>
      <c r="G1188" s="104"/>
      <c r="H1188" s="104"/>
      <c r="I1188" s="104"/>
      <c r="J1188" s="104"/>
      <c r="K1188" s="104"/>
      <c r="L1188" s="104"/>
      <c r="M1188" s="104"/>
      <c r="N1188" s="104"/>
      <c r="O1188" s="104"/>
      <c r="P1188" s="105">
        <f t="shared" si="64"/>
        <v>0</v>
      </c>
    </row>
    <row r="1189" spans="1:16" ht="15.75" customHeight="1">
      <c r="A1189" s="317">
        <v>359</v>
      </c>
      <c r="B1189" s="318" t="s">
        <v>2372</v>
      </c>
      <c r="C1189" s="119">
        <v>11</v>
      </c>
      <c r="D1189" s="104"/>
      <c r="E1189" s="104"/>
      <c r="F1189" s="104"/>
      <c r="G1189" s="104"/>
      <c r="H1189" s="104"/>
      <c r="I1189" s="104"/>
      <c r="J1189" s="104"/>
      <c r="K1189" s="104"/>
      <c r="L1189" s="104"/>
      <c r="M1189" s="104"/>
      <c r="N1189" s="104"/>
      <c r="O1189" s="104"/>
      <c r="P1189" s="105">
        <f t="shared" si="64"/>
        <v>0</v>
      </c>
    </row>
    <row r="1190" spans="1:16" ht="15.75" customHeight="1">
      <c r="A1190" s="241"/>
      <c r="B1190" s="242"/>
      <c r="C1190" s="119">
        <v>12</v>
      </c>
      <c r="D1190" s="104"/>
      <c r="E1190" s="104"/>
      <c r="F1190" s="104"/>
      <c r="G1190" s="104"/>
      <c r="H1190" s="104"/>
      <c r="I1190" s="104"/>
      <c r="J1190" s="104"/>
      <c r="K1190" s="104"/>
      <c r="L1190" s="104"/>
      <c r="M1190" s="104"/>
      <c r="N1190" s="104"/>
      <c r="O1190" s="104"/>
      <c r="P1190" s="105">
        <f t="shared" si="64"/>
        <v>0</v>
      </c>
    </row>
    <row r="1191" spans="1:16" ht="15.75" customHeight="1">
      <c r="A1191" s="241"/>
      <c r="B1191" s="242"/>
      <c r="C1191" s="119">
        <v>13</v>
      </c>
      <c r="D1191" s="104"/>
      <c r="E1191" s="104"/>
      <c r="F1191" s="104"/>
      <c r="G1191" s="104"/>
      <c r="H1191" s="104"/>
      <c r="I1191" s="104"/>
      <c r="J1191" s="104"/>
      <c r="K1191" s="104"/>
      <c r="L1191" s="104"/>
      <c r="M1191" s="104"/>
      <c r="N1191" s="104"/>
      <c r="O1191" s="104"/>
      <c r="P1191" s="105">
        <f t="shared" si="64"/>
        <v>0</v>
      </c>
    </row>
    <row r="1192" spans="1:16" ht="15.75" customHeight="1">
      <c r="A1192" s="241"/>
      <c r="B1192" s="242"/>
      <c r="C1192" s="119">
        <v>14</v>
      </c>
      <c r="D1192" s="104"/>
      <c r="E1192" s="104"/>
      <c r="F1192" s="104"/>
      <c r="G1192" s="104"/>
      <c r="H1192" s="104"/>
      <c r="I1192" s="104"/>
      <c r="J1192" s="104"/>
      <c r="K1192" s="104"/>
      <c r="L1192" s="104"/>
      <c r="M1192" s="104"/>
      <c r="N1192" s="104"/>
      <c r="O1192" s="104"/>
      <c r="P1192" s="105">
        <f t="shared" si="64"/>
        <v>0</v>
      </c>
    </row>
    <row r="1193" spans="1:16" ht="15.75" customHeight="1">
      <c r="A1193" s="241"/>
      <c r="B1193" s="242"/>
      <c r="C1193" s="119">
        <v>15</v>
      </c>
      <c r="D1193" s="104"/>
      <c r="E1193" s="104"/>
      <c r="F1193" s="104"/>
      <c r="G1193" s="104"/>
      <c r="H1193" s="104"/>
      <c r="I1193" s="104"/>
      <c r="J1193" s="104"/>
      <c r="K1193" s="104"/>
      <c r="L1193" s="104"/>
      <c r="M1193" s="104"/>
      <c r="N1193" s="104"/>
      <c r="O1193" s="104"/>
      <c r="P1193" s="105">
        <f t="shared" si="64"/>
        <v>0</v>
      </c>
    </row>
    <row r="1194" spans="1:16" ht="15.75" customHeight="1">
      <c r="A1194" s="241"/>
      <c r="B1194" s="242"/>
      <c r="C1194" s="119">
        <v>16</v>
      </c>
      <c r="D1194" s="104"/>
      <c r="E1194" s="104"/>
      <c r="F1194" s="104"/>
      <c r="G1194" s="104"/>
      <c r="H1194" s="104"/>
      <c r="I1194" s="104"/>
      <c r="J1194" s="104"/>
      <c r="K1194" s="104"/>
      <c r="L1194" s="104"/>
      <c r="M1194" s="104"/>
      <c r="N1194" s="104"/>
      <c r="O1194" s="104"/>
      <c r="P1194" s="105">
        <f t="shared" si="64"/>
        <v>0</v>
      </c>
    </row>
    <row r="1195" spans="1:16" ht="15.75" customHeight="1">
      <c r="A1195" s="241"/>
      <c r="B1195" s="242"/>
      <c r="C1195" s="119">
        <v>17</v>
      </c>
      <c r="D1195" s="104"/>
      <c r="E1195" s="104"/>
      <c r="F1195" s="104"/>
      <c r="G1195" s="104"/>
      <c r="H1195" s="104"/>
      <c r="I1195" s="104"/>
      <c r="J1195" s="104"/>
      <c r="K1195" s="104"/>
      <c r="L1195" s="104"/>
      <c r="M1195" s="104"/>
      <c r="N1195" s="104"/>
      <c r="O1195" s="104"/>
      <c r="P1195" s="105">
        <f t="shared" si="64"/>
        <v>0</v>
      </c>
    </row>
    <row r="1196" spans="1:16" ht="15.75" customHeight="1">
      <c r="A1196" s="241"/>
      <c r="B1196" s="242"/>
      <c r="C1196" s="119">
        <v>25</v>
      </c>
      <c r="D1196" s="143"/>
      <c r="E1196" s="143"/>
      <c r="F1196" s="143"/>
      <c r="G1196" s="143"/>
      <c r="H1196" s="143"/>
      <c r="I1196" s="143"/>
      <c r="J1196" s="143"/>
      <c r="K1196" s="143"/>
      <c r="L1196" s="143"/>
      <c r="M1196" s="143"/>
      <c r="N1196" s="143"/>
      <c r="O1196" s="143"/>
      <c r="P1196" s="105">
        <f t="shared" si="64"/>
        <v>0</v>
      </c>
    </row>
    <row r="1197" spans="1:16" ht="15.75" customHeight="1">
      <c r="A1197" s="241"/>
      <c r="B1197" s="242"/>
      <c r="C1197" s="119">
        <v>26</v>
      </c>
      <c r="D1197" s="143"/>
      <c r="E1197" s="143"/>
      <c r="F1197" s="143"/>
      <c r="G1197" s="143"/>
      <c r="H1197" s="143"/>
      <c r="I1197" s="143"/>
      <c r="J1197" s="143"/>
      <c r="K1197" s="143"/>
      <c r="L1197" s="143"/>
      <c r="M1197" s="143"/>
      <c r="N1197" s="143"/>
      <c r="O1197" s="143"/>
      <c r="P1197" s="105">
        <f t="shared" si="64"/>
        <v>0</v>
      </c>
    </row>
    <row r="1198" spans="1:16" ht="15.75" customHeight="1">
      <c r="A1198" s="237"/>
      <c r="B1198" s="239"/>
      <c r="C1198" s="119">
        <v>27</v>
      </c>
      <c r="D1198" s="143"/>
      <c r="E1198" s="143"/>
      <c r="F1198" s="143"/>
      <c r="G1198" s="143"/>
      <c r="H1198" s="143"/>
      <c r="I1198" s="143"/>
      <c r="J1198" s="143"/>
      <c r="K1198" s="143"/>
      <c r="L1198" s="143"/>
      <c r="M1198" s="143"/>
      <c r="N1198" s="143"/>
      <c r="O1198" s="143"/>
      <c r="P1198" s="105">
        <f t="shared" si="64"/>
        <v>0</v>
      </c>
    </row>
    <row r="1199" spans="1:16" ht="15.75" customHeight="1">
      <c r="A1199" s="149">
        <v>3600</v>
      </c>
      <c r="B1199" s="316" t="s">
        <v>2373</v>
      </c>
      <c r="C1199" s="228"/>
      <c r="D1199" s="148">
        <f t="shared" ref="D1199:P1199" si="65">SUM(D1200:D1269)</f>
        <v>3334</v>
      </c>
      <c r="E1199" s="148">
        <f t="shared" si="65"/>
        <v>3334</v>
      </c>
      <c r="F1199" s="148">
        <f t="shared" si="65"/>
        <v>3334</v>
      </c>
      <c r="G1199" s="148">
        <f t="shared" si="65"/>
        <v>3334</v>
      </c>
      <c r="H1199" s="148">
        <f t="shared" si="65"/>
        <v>3334</v>
      </c>
      <c r="I1199" s="148">
        <f t="shared" si="65"/>
        <v>3334</v>
      </c>
      <c r="J1199" s="148">
        <f t="shared" si="65"/>
        <v>3334</v>
      </c>
      <c r="K1199" s="148">
        <f t="shared" si="65"/>
        <v>3334</v>
      </c>
      <c r="L1199" s="148">
        <f t="shared" si="65"/>
        <v>3334</v>
      </c>
      <c r="M1199" s="148">
        <f t="shared" si="65"/>
        <v>3334</v>
      </c>
      <c r="N1199" s="148">
        <f t="shared" si="65"/>
        <v>3334</v>
      </c>
      <c r="O1199" s="148">
        <f t="shared" si="65"/>
        <v>3334</v>
      </c>
      <c r="P1199" s="148">
        <f t="shared" si="65"/>
        <v>40008</v>
      </c>
    </row>
    <row r="1200" spans="1:16" ht="15.75" customHeight="1">
      <c r="A1200" s="317">
        <v>361</v>
      </c>
      <c r="B1200" s="318" t="s">
        <v>2374</v>
      </c>
      <c r="C1200" s="119">
        <v>11</v>
      </c>
      <c r="D1200" s="104"/>
      <c r="E1200" s="104"/>
      <c r="F1200" s="104"/>
      <c r="G1200" s="104"/>
      <c r="H1200" s="104"/>
      <c r="I1200" s="104"/>
      <c r="J1200" s="104"/>
      <c r="K1200" s="104"/>
      <c r="L1200" s="104"/>
      <c r="M1200" s="104"/>
      <c r="N1200" s="104"/>
      <c r="O1200" s="104"/>
      <c r="P1200" s="105">
        <f t="shared" ref="P1200:P1269" si="66">SUM(D1200:O1200)</f>
        <v>0</v>
      </c>
    </row>
    <row r="1201" spans="1:16" ht="15.75" customHeight="1">
      <c r="A1201" s="241"/>
      <c r="B1201" s="242"/>
      <c r="C1201" s="119">
        <v>12</v>
      </c>
      <c r="D1201" s="104"/>
      <c r="E1201" s="104"/>
      <c r="F1201" s="104"/>
      <c r="G1201" s="104"/>
      <c r="H1201" s="104"/>
      <c r="I1201" s="104"/>
      <c r="J1201" s="104"/>
      <c r="K1201" s="104"/>
      <c r="L1201" s="104"/>
      <c r="M1201" s="104"/>
      <c r="N1201" s="104"/>
      <c r="O1201" s="104"/>
      <c r="P1201" s="105">
        <f t="shared" si="66"/>
        <v>0</v>
      </c>
    </row>
    <row r="1202" spans="1:16" ht="15.75" customHeight="1">
      <c r="A1202" s="241"/>
      <c r="B1202" s="242"/>
      <c r="C1202" s="119">
        <v>13</v>
      </c>
      <c r="D1202" s="104"/>
      <c r="E1202" s="104"/>
      <c r="F1202" s="104"/>
      <c r="G1202" s="104"/>
      <c r="H1202" s="104"/>
      <c r="I1202" s="104"/>
      <c r="J1202" s="104"/>
      <c r="K1202" s="104"/>
      <c r="L1202" s="104"/>
      <c r="M1202" s="104"/>
      <c r="N1202" s="104"/>
      <c r="O1202" s="104"/>
      <c r="P1202" s="105">
        <f t="shared" si="66"/>
        <v>0</v>
      </c>
    </row>
    <row r="1203" spans="1:16" ht="15.75" customHeight="1">
      <c r="A1203" s="241"/>
      <c r="B1203" s="242"/>
      <c r="C1203" s="119">
        <v>14</v>
      </c>
      <c r="D1203" s="104">
        <v>3334</v>
      </c>
      <c r="E1203" s="104">
        <v>3334</v>
      </c>
      <c r="F1203" s="104">
        <v>3334</v>
      </c>
      <c r="G1203" s="104">
        <v>3334</v>
      </c>
      <c r="H1203" s="104">
        <v>3334</v>
      </c>
      <c r="I1203" s="104">
        <v>3334</v>
      </c>
      <c r="J1203" s="104">
        <v>3334</v>
      </c>
      <c r="K1203" s="104">
        <v>3334</v>
      </c>
      <c r="L1203" s="104">
        <v>3334</v>
      </c>
      <c r="M1203" s="104">
        <v>3334</v>
      </c>
      <c r="N1203" s="104">
        <v>3334</v>
      </c>
      <c r="O1203" s="104">
        <v>3334</v>
      </c>
      <c r="P1203" s="105">
        <f t="shared" si="66"/>
        <v>40008</v>
      </c>
    </row>
    <row r="1204" spans="1:16" ht="15.75" customHeight="1">
      <c r="A1204" s="241"/>
      <c r="B1204" s="242"/>
      <c r="C1204" s="119">
        <v>15</v>
      </c>
      <c r="D1204" s="104"/>
      <c r="E1204" s="104"/>
      <c r="F1204" s="104"/>
      <c r="G1204" s="104"/>
      <c r="H1204" s="104"/>
      <c r="I1204" s="104"/>
      <c r="J1204" s="104"/>
      <c r="K1204" s="104"/>
      <c r="L1204" s="104"/>
      <c r="M1204" s="104"/>
      <c r="N1204" s="104"/>
      <c r="O1204" s="104"/>
      <c r="P1204" s="105">
        <f t="shared" si="66"/>
        <v>0</v>
      </c>
    </row>
    <row r="1205" spans="1:16" ht="15.75" customHeight="1">
      <c r="A1205" s="241"/>
      <c r="B1205" s="242"/>
      <c r="C1205" s="119">
        <v>16</v>
      </c>
      <c r="D1205" s="104"/>
      <c r="E1205" s="104"/>
      <c r="F1205" s="104"/>
      <c r="G1205" s="104"/>
      <c r="H1205" s="104"/>
      <c r="I1205" s="104"/>
      <c r="J1205" s="104"/>
      <c r="K1205" s="104"/>
      <c r="L1205" s="104"/>
      <c r="M1205" s="104"/>
      <c r="N1205" s="104"/>
      <c r="O1205" s="104"/>
      <c r="P1205" s="105">
        <f t="shared" si="66"/>
        <v>0</v>
      </c>
    </row>
    <row r="1206" spans="1:16" ht="15.75" customHeight="1">
      <c r="A1206" s="241"/>
      <c r="B1206" s="242"/>
      <c r="C1206" s="119">
        <v>17</v>
      </c>
      <c r="D1206" s="104"/>
      <c r="E1206" s="104"/>
      <c r="F1206" s="104"/>
      <c r="G1206" s="104"/>
      <c r="H1206" s="104"/>
      <c r="I1206" s="104"/>
      <c r="J1206" s="104"/>
      <c r="K1206" s="104"/>
      <c r="L1206" s="104"/>
      <c r="M1206" s="104"/>
      <c r="N1206" s="104"/>
      <c r="O1206" s="104"/>
      <c r="P1206" s="105">
        <f t="shared" si="66"/>
        <v>0</v>
      </c>
    </row>
    <row r="1207" spans="1:16" ht="15.75" customHeight="1">
      <c r="A1207" s="241"/>
      <c r="B1207" s="242"/>
      <c r="C1207" s="119">
        <v>25</v>
      </c>
      <c r="D1207" s="104"/>
      <c r="E1207" s="104"/>
      <c r="F1207" s="104"/>
      <c r="G1207" s="104"/>
      <c r="H1207" s="104"/>
      <c r="I1207" s="104"/>
      <c r="J1207" s="104"/>
      <c r="K1207" s="104"/>
      <c r="L1207" s="104"/>
      <c r="M1207" s="104"/>
      <c r="N1207" s="104"/>
      <c r="O1207" s="104"/>
      <c r="P1207" s="105">
        <f t="shared" si="66"/>
        <v>0</v>
      </c>
    </row>
    <row r="1208" spans="1:16" ht="15.75" customHeight="1">
      <c r="A1208" s="241"/>
      <c r="B1208" s="242"/>
      <c r="C1208" s="119">
        <v>26</v>
      </c>
      <c r="D1208" s="104"/>
      <c r="E1208" s="104"/>
      <c r="F1208" s="104"/>
      <c r="G1208" s="104"/>
      <c r="H1208" s="104"/>
      <c r="I1208" s="104"/>
      <c r="J1208" s="104"/>
      <c r="K1208" s="104"/>
      <c r="L1208" s="104"/>
      <c r="M1208" s="104"/>
      <c r="N1208" s="104"/>
      <c r="O1208" s="104"/>
      <c r="P1208" s="105">
        <f t="shared" si="66"/>
        <v>0</v>
      </c>
    </row>
    <row r="1209" spans="1:16" ht="15.75" customHeight="1">
      <c r="A1209" s="237"/>
      <c r="B1209" s="239"/>
      <c r="C1209" s="119">
        <v>27</v>
      </c>
      <c r="D1209" s="104"/>
      <c r="E1209" s="104"/>
      <c r="F1209" s="104"/>
      <c r="G1209" s="104"/>
      <c r="H1209" s="104"/>
      <c r="I1209" s="104"/>
      <c r="J1209" s="104"/>
      <c r="K1209" s="104"/>
      <c r="L1209" s="104"/>
      <c r="M1209" s="104"/>
      <c r="N1209" s="104"/>
      <c r="O1209" s="104"/>
      <c r="P1209" s="105">
        <f t="shared" si="66"/>
        <v>0</v>
      </c>
    </row>
    <row r="1210" spans="1:16" ht="15.75" customHeight="1">
      <c r="A1210" s="317">
        <v>362</v>
      </c>
      <c r="B1210" s="318" t="s">
        <v>2375</v>
      </c>
      <c r="C1210" s="119">
        <v>11</v>
      </c>
      <c r="D1210" s="104"/>
      <c r="E1210" s="104"/>
      <c r="F1210" s="104"/>
      <c r="G1210" s="104"/>
      <c r="H1210" s="104"/>
      <c r="I1210" s="104"/>
      <c r="J1210" s="104"/>
      <c r="K1210" s="104"/>
      <c r="L1210" s="104"/>
      <c r="M1210" s="104"/>
      <c r="N1210" s="104"/>
      <c r="O1210" s="104"/>
      <c r="P1210" s="105">
        <f t="shared" si="66"/>
        <v>0</v>
      </c>
    </row>
    <row r="1211" spans="1:16" ht="15.75" customHeight="1">
      <c r="A1211" s="241"/>
      <c r="B1211" s="242"/>
      <c r="C1211" s="119">
        <v>12</v>
      </c>
      <c r="D1211" s="104"/>
      <c r="E1211" s="104"/>
      <c r="F1211" s="104"/>
      <c r="G1211" s="104"/>
      <c r="H1211" s="104"/>
      <c r="I1211" s="104"/>
      <c r="J1211" s="104"/>
      <c r="K1211" s="104"/>
      <c r="L1211" s="104"/>
      <c r="M1211" s="104"/>
      <c r="N1211" s="104"/>
      <c r="O1211" s="104"/>
      <c r="P1211" s="105">
        <f t="shared" si="66"/>
        <v>0</v>
      </c>
    </row>
    <row r="1212" spans="1:16" ht="15.75" customHeight="1">
      <c r="A1212" s="241"/>
      <c r="B1212" s="242"/>
      <c r="C1212" s="119">
        <v>13</v>
      </c>
      <c r="D1212" s="104"/>
      <c r="E1212" s="104"/>
      <c r="F1212" s="104"/>
      <c r="G1212" s="104"/>
      <c r="H1212" s="104"/>
      <c r="I1212" s="104"/>
      <c r="J1212" s="104"/>
      <c r="K1212" s="104"/>
      <c r="L1212" s="104"/>
      <c r="M1212" s="104"/>
      <c r="N1212" s="104"/>
      <c r="O1212" s="104"/>
      <c r="P1212" s="105">
        <f t="shared" si="66"/>
        <v>0</v>
      </c>
    </row>
    <row r="1213" spans="1:16" ht="15.75" customHeight="1">
      <c r="A1213" s="241"/>
      <c r="B1213" s="242"/>
      <c r="C1213" s="119">
        <v>14</v>
      </c>
      <c r="D1213" s="104"/>
      <c r="E1213" s="104"/>
      <c r="F1213" s="104"/>
      <c r="G1213" s="104"/>
      <c r="H1213" s="104"/>
      <c r="I1213" s="104"/>
      <c r="J1213" s="104"/>
      <c r="K1213" s="104"/>
      <c r="L1213" s="104"/>
      <c r="M1213" s="104"/>
      <c r="N1213" s="104"/>
      <c r="O1213" s="104"/>
      <c r="P1213" s="105">
        <f t="shared" si="66"/>
        <v>0</v>
      </c>
    </row>
    <row r="1214" spans="1:16" ht="15.75" customHeight="1">
      <c r="A1214" s="241"/>
      <c r="B1214" s="242"/>
      <c r="C1214" s="119">
        <v>15</v>
      </c>
      <c r="D1214" s="104"/>
      <c r="E1214" s="104"/>
      <c r="F1214" s="104"/>
      <c r="G1214" s="104"/>
      <c r="H1214" s="104"/>
      <c r="I1214" s="104"/>
      <c r="J1214" s="104"/>
      <c r="K1214" s="104"/>
      <c r="L1214" s="104"/>
      <c r="M1214" s="104"/>
      <c r="N1214" s="104"/>
      <c r="O1214" s="104"/>
      <c r="P1214" s="105">
        <f t="shared" si="66"/>
        <v>0</v>
      </c>
    </row>
    <row r="1215" spans="1:16" ht="15.75" customHeight="1">
      <c r="A1215" s="241"/>
      <c r="B1215" s="242"/>
      <c r="C1215" s="119">
        <v>16</v>
      </c>
      <c r="D1215" s="104"/>
      <c r="E1215" s="104"/>
      <c r="F1215" s="104"/>
      <c r="G1215" s="104"/>
      <c r="H1215" s="104"/>
      <c r="I1215" s="104"/>
      <c r="J1215" s="104"/>
      <c r="K1215" s="104"/>
      <c r="L1215" s="104"/>
      <c r="M1215" s="104"/>
      <c r="N1215" s="104"/>
      <c r="O1215" s="104"/>
      <c r="P1215" s="105">
        <f t="shared" si="66"/>
        <v>0</v>
      </c>
    </row>
    <row r="1216" spans="1:16" ht="15.75" customHeight="1">
      <c r="A1216" s="241"/>
      <c r="B1216" s="242"/>
      <c r="C1216" s="119">
        <v>17</v>
      </c>
      <c r="D1216" s="104"/>
      <c r="E1216" s="104"/>
      <c r="F1216" s="104"/>
      <c r="G1216" s="104"/>
      <c r="H1216" s="104"/>
      <c r="I1216" s="104"/>
      <c r="J1216" s="104"/>
      <c r="K1216" s="104"/>
      <c r="L1216" s="104"/>
      <c r="M1216" s="104"/>
      <c r="N1216" s="104"/>
      <c r="O1216" s="104"/>
      <c r="P1216" s="105">
        <f t="shared" si="66"/>
        <v>0</v>
      </c>
    </row>
    <row r="1217" spans="1:16" ht="15.75" customHeight="1">
      <c r="A1217" s="241"/>
      <c r="B1217" s="242"/>
      <c r="C1217" s="119">
        <v>25</v>
      </c>
      <c r="D1217" s="104"/>
      <c r="E1217" s="104"/>
      <c r="F1217" s="104"/>
      <c r="G1217" s="104"/>
      <c r="H1217" s="104"/>
      <c r="I1217" s="104"/>
      <c r="J1217" s="104"/>
      <c r="K1217" s="104"/>
      <c r="L1217" s="104"/>
      <c r="M1217" s="104"/>
      <c r="N1217" s="104"/>
      <c r="O1217" s="104"/>
      <c r="P1217" s="105">
        <f t="shared" si="66"/>
        <v>0</v>
      </c>
    </row>
    <row r="1218" spans="1:16" ht="15.75" customHeight="1">
      <c r="A1218" s="241"/>
      <c r="B1218" s="242"/>
      <c r="C1218" s="119">
        <v>26</v>
      </c>
      <c r="D1218" s="104"/>
      <c r="E1218" s="104"/>
      <c r="F1218" s="104"/>
      <c r="G1218" s="104"/>
      <c r="H1218" s="104"/>
      <c r="I1218" s="104"/>
      <c r="J1218" s="104"/>
      <c r="K1218" s="104"/>
      <c r="L1218" s="104"/>
      <c r="M1218" s="104"/>
      <c r="N1218" s="104"/>
      <c r="O1218" s="104"/>
      <c r="P1218" s="105">
        <f t="shared" si="66"/>
        <v>0</v>
      </c>
    </row>
    <row r="1219" spans="1:16" ht="15.75" customHeight="1">
      <c r="A1219" s="237"/>
      <c r="B1219" s="239"/>
      <c r="C1219" s="119">
        <v>27</v>
      </c>
      <c r="D1219" s="104"/>
      <c r="E1219" s="104"/>
      <c r="F1219" s="104"/>
      <c r="G1219" s="104"/>
      <c r="H1219" s="104"/>
      <c r="I1219" s="104"/>
      <c r="J1219" s="104"/>
      <c r="K1219" s="104"/>
      <c r="L1219" s="104"/>
      <c r="M1219" s="104"/>
      <c r="N1219" s="104"/>
      <c r="O1219" s="104"/>
      <c r="P1219" s="105">
        <f t="shared" si="66"/>
        <v>0</v>
      </c>
    </row>
    <row r="1220" spans="1:16" ht="15.75" customHeight="1">
      <c r="A1220" s="317">
        <v>363</v>
      </c>
      <c r="B1220" s="318" t="s">
        <v>2376</v>
      </c>
      <c r="C1220" s="119">
        <v>11</v>
      </c>
      <c r="D1220" s="104"/>
      <c r="E1220" s="104"/>
      <c r="F1220" s="104"/>
      <c r="G1220" s="104"/>
      <c r="H1220" s="104"/>
      <c r="I1220" s="104"/>
      <c r="J1220" s="104"/>
      <c r="K1220" s="104"/>
      <c r="L1220" s="104"/>
      <c r="M1220" s="104"/>
      <c r="N1220" s="104"/>
      <c r="O1220" s="104"/>
      <c r="P1220" s="105">
        <f t="shared" si="66"/>
        <v>0</v>
      </c>
    </row>
    <row r="1221" spans="1:16" ht="15.75" customHeight="1">
      <c r="A1221" s="241"/>
      <c r="B1221" s="242"/>
      <c r="C1221" s="119">
        <v>12</v>
      </c>
      <c r="D1221" s="104"/>
      <c r="E1221" s="104"/>
      <c r="F1221" s="104"/>
      <c r="G1221" s="104"/>
      <c r="H1221" s="104"/>
      <c r="I1221" s="104"/>
      <c r="J1221" s="104"/>
      <c r="K1221" s="104"/>
      <c r="L1221" s="104"/>
      <c r="M1221" s="104"/>
      <c r="N1221" s="104"/>
      <c r="O1221" s="104"/>
      <c r="P1221" s="105">
        <f t="shared" si="66"/>
        <v>0</v>
      </c>
    </row>
    <row r="1222" spans="1:16" ht="15.75" customHeight="1">
      <c r="A1222" s="241"/>
      <c r="B1222" s="242"/>
      <c r="C1222" s="119">
        <v>13</v>
      </c>
      <c r="D1222" s="104"/>
      <c r="E1222" s="104"/>
      <c r="F1222" s="104"/>
      <c r="G1222" s="104"/>
      <c r="H1222" s="104"/>
      <c r="I1222" s="104"/>
      <c r="J1222" s="104"/>
      <c r="K1222" s="104"/>
      <c r="L1222" s="104"/>
      <c r="M1222" s="104"/>
      <c r="N1222" s="104"/>
      <c r="O1222" s="104"/>
      <c r="P1222" s="105">
        <f t="shared" si="66"/>
        <v>0</v>
      </c>
    </row>
    <row r="1223" spans="1:16" ht="15.75" customHeight="1">
      <c r="A1223" s="241"/>
      <c r="B1223" s="242"/>
      <c r="C1223" s="119">
        <v>14</v>
      </c>
      <c r="D1223" s="104"/>
      <c r="E1223" s="104"/>
      <c r="F1223" s="104"/>
      <c r="G1223" s="104"/>
      <c r="H1223" s="104"/>
      <c r="I1223" s="104"/>
      <c r="J1223" s="104"/>
      <c r="K1223" s="104"/>
      <c r="L1223" s="104"/>
      <c r="M1223" s="104"/>
      <c r="N1223" s="104"/>
      <c r="O1223" s="104"/>
      <c r="P1223" s="105">
        <f t="shared" si="66"/>
        <v>0</v>
      </c>
    </row>
    <row r="1224" spans="1:16" ht="15.75" customHeight="1">
      <c r="A1224" s="241"/>
      <c r="B1224" s="242"/>
      <c r="C1224" s="119">
        <v>15</v>
      </c>
      <c r="D1224" s="104"/>
      <c r="E1224" s="104"/>
      <c r="F1224" s="104"/>
      <c r="G1224" s="104"/>
      <c r="H1224" s="104"/>
      <c r="I1224" s="104"/>
      <c r="J1224" s="104"/>
      <c r="K1224" s="104"/>
      <c r="L1224" s="104"/>
      <c r="M1224" s="104"/>
      <c r="N1224" s="104"/>
      <c r="O1224" s="104"/>
      <c r="P1224" s="105">
        <f t="shared" si="66"/>
        <v>0</v>
      </c>
    </row>
    <row r="1225" spans="1:16" ht="15.75" customHeight="1">
      <c r="A1225" s="241"/>
      <c r="B1225" s="242"/>
      <c r="C1225" s="119">
        <v>16</v>
      </c>
      <c r="D1225" s="104"/>
      <c r="E1225" s="104"/>
      <c r="F1225" s="104"/>
      <c r="G1225" s="104"/>
      <c r="H1225" s="104"/>
      <c r="I1225" s="104"/>
      <c r="J1225" s="104"/>
      <c r="K1225" s="104"/>
      <c r="L1225" s="104"/>
      <c r="M1225" s="104"/>
      <c r="N1225" s="104"/>
      <c r="O1225" s="104"/>
      <c r="P1225" s="105">
        <f t="shared" si="66"/>
        <v>0</v>
      </c>
    </row>
    <row r="1226" spans="1:16" ht="15.75" customHeight="1">
      <c r="A1226" s="241"/>
      <c r="B1226" s="242"/>
      <c r="C1226" s="119">
        <v>17</v>
      </c>
      <c r="D1226" s="104"/>
      <c r="E1226" s="104"/>
      <c r="F1226" s="104"/>
      <c r="G1226" s="104"/>
      <c r="H1226" s="104"/>
      <c r="I1226" s="104"/>
      <c r="J1226" s="104"/>
      <c r="K1226" s="104"/>
      <c r="L1226" s="104"/>
      <c r="M1226" s="104"/>
      <c r="N1226" s="104"/>
      <c r="O1226" s="104"/>
      <c r="P1226" s="105">
        <f t="shared" si="66"/>
        <v>0</v>
      </c>
    </row>
    <row r="1227" spans="1:16" ht="15.75" customHeight="1">
      <c r="A1227" s="241"/>
      <c r="B1227" s="242"/>
      <c r="C1227" s="119">
        <v>25</v>
      </c>
      <c r="D1227" s="104"/>
      <c r="E1227" s="104"/>
      <c r="F1227" s="104"/>
      <c r="G1227" s="104"/>
      <c r="H1227" s="104"/>
      <c r="I1227" s="104"/>
      <c r="J1227" s="104"/>
      <c r="K1227" s="104"/>
      <c r="L1227" s="104"/>
      <c r="M1227" s="104"/>
      <c r="N1227" s="104"/>
      <c r="O1227" s="104"/>
      <c r="P1227" s="105">
        <f t="shared" si="66"/>
        <v>0</v>
      </c>
    </row>
    <row r="1228" spans="1:16" ht="15.75" customHeight="1">
      <c r="A1228" s="241"/>
      <c r="B1228" s="242"/>
      <c r="C1228" s="119">
        <v>26</v>
      </c>
      <c r="D1228" s="104"/>
      <c r="E1228" s="104"/>
      <c r="F1228" s="104"/>
      <c r="G1228" s="104"/>
      <c r="H1228" s="104"/>
      <c r="I1228" s="104"/>
      <c r="J1228" s="104"/>
      <c r="K1228" s="104"/>
      <c r="L1228" s="104"/>
      <c r="M1228" s="104"/>
      <c r="N1228" s="104"/>
      <c r="O1228" s="104"/>
      <c r="P1228" s="105">
        <f t="shared" si="66"/>
        <v>0</v>
      </c>
    </row>
    <row r="1229" spans="1:16" ht="15.75" customHeight="1">
      <c r="A1229" s="237"/>
      <c r="B1229" s="239"/>
      <c r="C1229" s="119">
        <v>27</v>
      </c>
      <c r="D1229" s="104"/>
      <c r="E1229" s="104"/>
      <c r="F1229" s="104"/>
      <c r="G1229" s="104"/>
      <c r="H1229" s="104"/>
      <c r="I1229" s="104"/>
      <c r="J1229" s="104"/>
      <c r="K1229" s="104"/>
      <c r="L1229" s="104"/>
      <c r="M1229" s="104"/>
      <c r="N1229" s="104"/>
      <c r="O1229" s="104"/>
      <c r="P1229" s="105">
        <f t="shared" si="66"/>
        <v>0</v>
      </c>
    </row>
    <row r="1230" spans="1:16" ht="15.75" customHeight="1">
      <c r="A1230" s="317">
        <v>364</v>
      </c>
      <c r="B1230" s="318" t="s">
        <v>2377</v>
      </c>
      <c r="C1230" s="119">
        <v>11</v>
      </c>
      <c r="D1230" s="104"/>
      <c r="E1230" s="104"/>
      <c r="F1230" s="104"/>
      <c r="G1230" s="104"/>
      <c r="H1230" s="104"/>
      <c r="I1230" s="104"/>
      <c r="J1230" s="104"/>
      <c r="K1230" s="104"/>
      <c r="L1230" s="104"/>
      <c r="M1230" s="104"/>
      <c r="N1230" s="104"/>
      <c r="O1230" s="104"/>
      <c r="P1230" s="105">
        <f t="shared" si="66"/>
        <v>0</v>
      </c>
    </row>
    <row r="1231" spans="1:16" ht="15.75" customHeight="1">
      <c r="A1231" s="241"/>
      <c r="B1231" s="242"/>
      <c r="C1231" s="119">
        <v>12</v>
      </c>
      <c r="D1231" s="104"/>
      <c r="E1231" s="104"/>
      <c r="F1231" s="104"/>
      <c r="G1231" s="104"/>
      <c r="H1231" s="104"/>
      <c r="I1231" s="104"/>
      <c r="J1231" s="104"/>
      <c r="K1231" s="104"/>
      <c r="L1231" s="104"/>
      <c r="M1231" s="104"/>
      <c r="N1231" s="104"/>
      <c r="O1231" s="104"/>
      <c r="P1231" s="105">
        <f t="shared" si="66"/>
        <v>0</v>
      </c>
    </row>
    <row r="1232" spans="1:16" ht="15.75" customHeight="1">
      <c r="A1232" s="241"/>
      <c r="B1232" s="242"/>
      <c r="C1232" s="119">
        <v>13</v>
      </c>
      <c r="D1232" s="104"/>
      <c r="E1232" s="104"/>
      <c r="F1232" s="104"/>
      <c r="G1232" s="104"/>
      <c r="H1232" s="104"/>
      <c r="I1232" s="104"/>
      <c r="J1232" s="104"/>
      <c r="K1232" s="104"/>
      <c r="L1232" s="104"/>
      <c r="M1232" s="104"/>
      <c r="N1232" s="104"/>
      <c r="O1232" s="104"/>
      <c r="P1232" s="105">
        <f t="shared" si="66"/>
        <v>0</v>
      </c>
    </row>
    <row r="1233" spans="1:16" ht="15.75" customHeight="1">
      <c r="A1233" s="241"/>
      <c r="B1233" s="242"/>
      <c r="C1233" s="119">
        <v>14</v>
      </c>
      <c r="D1233" s="104"/>
      <c r="E1233" s="104"/>
      <c r="F1233" s="104"/>
      <c r="G1233" s="104"/>
      <c r="H1233" s="104"/>
      <c r="I1233" s="104"/>
      <c r="J1233" s="104"/>
      <c r="K1233" s="104"/>
      <c r="L1233" s="104"/>
      <c r="M1233" s="104"/>
      <c r="N1233" s="104"/>
      <c r="O1233" s="104"/>
      <c r="P1233" s="105">
        <f t="shared" si="66"/>
        <v>0</v>
      </c>
    </row>
    <row r="1234" spans="1:16" ht="15.75" customHeight="1">
      <c r="A1234" s="241"/>
      <c r="B1234" s="242"/>
      <c r="C1234" s="119">
        <v>15</v>
      </c>
      <c r="D1234" s="104"/>
      <c r="E1234" s="104"/>
      <c r="F1234" s="104"/>
      <c r="G1234" s="104"/>
      <c r="H1234" s="104"/>
      <c r="I1234" s="104"/>
      <c r="J1234" s="104"/>
      <c r="K1234" s="104"/>
      <c r="L1234" s="104"/>
      <c r="M1234" s="104"/>
      <c r="N1234" s="104"/>
      <c r="O1234" s="104"/>
      <c r="P1234" s="105">
        <f t="shared" si="66"/>
        <v>0</v>
      </c>
    </row>
    <row r="1235" spans="1:16" ht="15.75" customHeight="1">
      <c r="A1235" s="241"/>
      <c r="B1235" s="242"/>
      <c r="C1235" s="119">
        <v>16</v>
      </c>
      <c r="D1235" s="104"/>
      <c r="E1235" s="104"/>
      <c r="F1235" s="104"/>
      <c r="G1235" s="104"/>
      <c r="H1235" s="104"/>
      <c r="I1235" s="104"/>
      <c r="J1235" s="104"/>
      <c r="K1235" s="104"/>
      <c r="L1235" s="104"/>
      <c r="M1235" s="104"/>
      <c r="N1235" s="104"/>
      <c r="O1235" s="104"/>
      <c r="P1235" s="105">
        <f t="shared" si="66"/>
        <v>0</v>
      </c>
    </row>
    <row r="1236" spans="1:16" ht="15.75" customHeight="1">
      <c r="A1236" s="241"/>
      <c r="B1236" s="242"/>
      <c r="C1236" s="119">
        <v>17</v>
      </c>
      <c r="D1236" s="104"/>
      <c r="E1236" s="104"/>
      <c r="F1236" s="104"/>
      <c r="G1236" s="104"/>
      <c r="H1236" s="104"/>
      <c r="I1236" s="104"/>
      <c r="J1236" s="104"/>
      <c r="K1236" s="104"/>
      <c r="L1236" s="104"/>
      <c r="M1236" s="104"/>
      <c r="N1236" s="104"/>
      <c r="O1236" s="104"/>
      <c r="P1236" s="105">
        <f t="shared" si="66"/>
        <v>0</v>
      </c>
    </row>
    <row r="1237" spans="1:16" ht="15.75" customHeight="1">
      <c r="A1237" s="241"/>
      <c r="B1237" s="242"/>
      <c r="C1237" s="119">
        <v>25</v>
      </c>
      <c r="D1237" s="104"/>
      <c r="E1237" s="104"/>
      <c r="F1237" s="104"/>
      <c r="G1237" s="104"/>
      <c r="H1237" s="104"/>
      <c r="I1237" s="104"/>
      <c r="J1237" s="104"/>
      <c r="K1237" s="104"/>
      <c r="L1237" s="104"/>
      <c r="M1237" s="104"/>
      <c r="N1237" s="104"/>
      <c r="O1237" s="104"/>
      <c r="P1237" s="105">
        <f t="shared" si="66"/>
        <v>0</v>
      </c>
    </row>
    <row r="1238" spans="1:16" ht="15.75" customHeight="1">
      <c r="A1238" s="241"/>
      <c r="B1238" s="242"/>
      <c r="C1238" s="119">
        <v>26</v>
      </c>
      <c r="D1238" s="104"/>
      <c r="E1238" s="104"/>
      <c r="F1238" s="104"/>
      <c r="G1238" s="104"/>
      <c r="H1238" s="104"/>
      <c r="I1238" s="104"/>
      <c r="J1238" s="104"/>
      <c r="K1238" s="104"/>
      <c r="L1238" s="104"/>
      <c r="M1238" s="104"/>
      <c r="N1238" s="104"/>
      <c r="O1238" s="104"/>
      <c r="P1238" s="105">
        <f t="shared" si="66"/>
        <v>0</v>
      </c>
    </row>
    <row r="1239" spans="1:16" ht="15.75" customHeight="1">
      <c r="A1239" s="237"/>
      <c r="B1239" s="239"/>
      <c r="C1239" s="119">
        <v>27</v>
      </c>
      <c r="D1239" s="104"/>
      <c r="E1239" s="104"/>
      <c r="F1239" s="104"/>
      <c r="G1239" s="104"/>
      <c r="H1239" s="104"/>
      <c r="I1239" s="104"/>
      <c r="J1239" s="104"/>
      <c r="K1239" s="104"/>
      <c r="L1239" s="104"/>
      <c r="M1239" s="104"/>
      <c r="N1239" s="104"/>
      <c r="O1239" s="104"/>
      <c r="P1239" s="105">
        <f t="shared" si="66"/>
        <v>0</v>
      </c>
    </row>
    <row r="1240" spans="1:16" ht="15.75" customHeight="1">
      <c r="A1240" s="317">
        <v>365</v>
      </c>
      <c r="B1240" s="318" t="s">
        <v>2378</v>
      </c>
      <c r="C1240" s="119">
        <v>11</v>
      </c>
      <c r="D1240" s="104"/>
      <c r="E1240" s="104"/>
      <c r="F1240" s="104"/>
      <c r="G1240" s="104"/>
      <c r="H1240" s="104"/>
      <c r="I1240" s="104"/>
      <c r="J1240" s="104"/>
      <c r="K1240" s="104"/>
      <c r="L1240" s="104"/>
      <c r="M1240" s="104"/>
      <c r="N1240" s="104"/>
      <c r="O1240" s="104"/>
      <c r="P1240" s="105">
        <f t="shared" si="66"/>
        <v>0</v>
      </c>
    </row>
    <row r="1241" spans="1:16" ht="15.75" customHeight="1">
      <c r="A1241" s="241"/>
      <c r="B1241" s="242"/>
      <c r="C1241" s="119">
        <v>12</v>
      </c>
      <c r="D1241" s="104"/>
      <c r="E1241" s="104"/>
      <c r="F1241" s="104"/>
      <c r="G1241" s="104"/>
      <c r="H1241" s="104"/>
      <c r="I1241" s="104"/>
      <c r="J1241" s="104"/>
      <c r="K1241" s="104"/>
      <c r="L1241" s="104"/>
      <c r="M1241" s="104"/>
      <c r="N1241" s="104"/>
      <c r="O1241" s="104"/>
      <c r="P1241" s="105">
        <f t="shared" si="66"/>
        <v>0</v>
      </c>
    </row>
    <row r="1242" spans="1:16" ht="15.75" customHeight="1">
      <c r="A1242" s="241"/>
      <c r="B1242" s="242"/>
      <c r="C1242" s="119">
        <v>13</v>
      </c>
      <c r="D1242" s="104"/>
      <c r="E1242" s="104"/>
      <c r="F1242" s="104"/>
      <c r="G1242" s="104"/>
      <c r="H1242" s="104"/>
      <c r="I1242" s="104"/>
      <c r="J1242" s="104"/>
      <c r="K1242" s="104"/>
      <c r="L1242" s="104"/>
      <c r="M1242" s="104"/>
      <c r="N1242" s="104"/>
      <c r="O1242" s="104"/>
      <c r="P1242" s="105">
        <f t="shared" si="66"/>
        <v>0</v>
      </c>
    </row>
    <row r="1243" spans="1:16" ht="15.75" customHeight="1">
      <c r="A1243" s="241"/>
      <c r="B1243" s="242"/>
      <c r="C1243" s="119">
        <v>14</v>
      </c>
      <c r="D1243" s="104"/>
      <c r="E1243" s="104"/>
      <c r="F1243" s="104"/>
      <c r="G1243" s="104"/>
      <c r="H1243" s="104"/>
      <c r="I1243" s="104"/>
      <c r="J1243" s="104"/>
      <c r="K1243" s="104"/>
      <c r="L1243" s="104"/>
      <c r="M1243" s="104"/>
      <c r="N1243" s="104"/>
      <c r="O1243" s="104"/>
      <c r="P1243" s="105">
        <f t="shared" si="66"/>
        <v>0</v>
      </c>
    </row>
    <row r="1244" spans="1:16" ht="15.75" customHeight="1">
      <c r="A1244" s="241"/>
      <c r="B1244" s="242"/>
      <c r="C1244" s="119">
        <v>15</v>
      </c>
      <c r="D1244" s="104"/>
      <c r="E1244" s="104"/>
      <c r="F1244" s="104"/>
      <c r="G1244" s="104"/>
      <c r="H1244" s="104"/>
      <c r="I1244" s="104"/>
      <c r="J1244" s="104"/>
      <c r="K1244" s="104"/>
      <c r="L1244" s="104"/>
      <c r="M1244" s="104"/>
      <c r="N1244" s="104"/>
      <c r="O1244" s="104"/>
      <c r="P1244" s="105">
        <f t="shared" si="66"/>
        <v>0</v>
      </c>
    </row>
    <row r="1245" spans="1:16" ht="15.75" customHeight="1">
      <c r="A1245" s="241"/>
      <c r="B1245" s="242"/>
      <c r="C1245" s="119">
        <v>16</v>
      </c>
      <c r="D1245" s="104"/>
      <c r="E1245" s="104"/>
      <c r="F1245" s="104"/>
      <c r="G1245" s="104"/>
      <c r="H1245" s="104"/>
      <c r="I1245" s="104"/>
      <c r="J1245" s="104"/>
      <c r="K1245" s="104"/>
      <c r="L1245" s="104"/>
      <c r="M1245" s="104"/>
      <c r="N1245" s="104"/>
      <c r="O1245" s="104"/>
      <c r="P1245" s="105">
        <f t="shared" si="66"/>
        <v>0</v>
      </c>
    </row>
    <row r="1246" spans="1:16" ht="15.75" customHeight="1">
      <c r="A1246" s="241"/>
      <c r="B1246" s="242"/>
      <c r="C1246" s="119">
        <v>17</v>
      </c>
      <c r="D1246" s="104"/>
      <c r="E1246" s="104"/>
      <c r="F1246" s="104"/>
      <c r="G1246" s="104"/>
      <c r="H1246" s="104"/>
      <c r="I1246" s="104"/>
      <c r="J1246" s="104"/>
      <c r="K1246" s="104"/>
      <c r="L1246" s="104"/>
      <c r="M1246" s="104"/>
      <c r="N1246" s="104"/>
      <c r="O1246" s="104"/>
      <c r="P1246" s="105">
        <f t="shared" si="66"/>
        <v>0</v>
      </c>
    </row>
    <row r="1247" spans="1:16" ht="15.75" customHeight="1">
      <c r="A1247" s="241"/>
      <c r="B1247" s="242"/>
      <c r="C1247" s="119">
        <v>25</v>
      </c>
      <c r="D1247" s="104"/>
      <c r="E1247" s="104"/>
      <c r="F1247" s="104"/>
      <c r="G1247" s="104"/>
      <c r="H1247" s="104"/>
      <c r="I1247" s="104"/>
      <c r="J1247" s="104"/>
      <c r="K1247" s="104"/>
      <c r="L1247" s="104"/>
      <c r="M1247" s="104"/>
      <c r="N1247" s="104"/>
      <c r="O1247" s="104"/>
      <c r="P1247" s="105">
        <f t="shared" si="66"/>
        <v>0</v>
      </c>
    </row>
    <row r="1248" spans="1:16" ht="15.75" customHeight="1">
      <c r="A1248" s="241"/>
      <c r="B1248" s="242"/>
      <c r="C1248" s="119">
        <v>26</v>
      </c>
      <c r="D1248" s="104"/>
      <c r="E1248" s="104"/>
      <c r="F1248" s="104"/>
      <c r="G1248" s="104"/>
      <c r="H1248" s="104"/>
      <c r="I1248" s="104"/>
      <c r="J1248" s="104"/>
      <c r="K1248" s="104"/>
      <c r="L1248" s="104"/>
      <c r="M1248" s="104"/>
      <c r="N1248" s="104"/>
      <c r="O1248" s="104"/>
      <c r="P1248" s="105">
        <f t="shared" si="66"/>
        <v>0</v>
      </c>
    </row>
    <row r="1249" spans="1:16" ht="15.75" customHeight="1">
      <c r="A1249" s="237"/>
      <c r="B1249" s="239"/>
      <c r="C1249" s="119">
        <v>27</v>
      </c>
      <c r="D1249" s="104"/>
      <c r="E1249" s="104"/>
      <c r="F1249" s="104"/>
      <c r="G1249" s="104"/>
      <c r="H1249" s="104"/>
      <c r="I1249" s="104"/>
      <c r="J1249" s="104"/>
      <c r="K1249" s="104"/>
      <c r="L1249" s="104"/>
      <c r="M1249" s="104"/>
      <c r="N1249" s="104"/>
      <c r="O1249" s="104"/>
      <c r="P1249" s="105">
        <f t="shared" si="66"/>
        <v>0</v>
      </c>
    </row>
    <row r="1250" spans="1:16" ht="15.75" customHeight="1">
      <c r="A1250" s="317">
        <v>366</v>
      </c>
      <c r="B1250" s="318" t="s">
        <v>2379</v>
      </c>
      <c r="C1250" s="119">
        <v>11</v>
      </c>
      <c r="D1250" s="104"/>
      <c r="E1250" s="104"/>
      <c r="F1250" s="104"/>
      <c r="G1250" s="104"/>
      <c r="H1250" s="104"/>
      <c r="I1250" s="104"/>
      <c r="J1250" s="104"/>
      <c r="K1250" s="104"/>
      <c r="L1250" s="104"/>
      <c r="M1250" s="104"/>
      <c r="N1250" s="104"/>
      <c r="O1250" s="104"/>
      <c r="P1250" s="105">
        <f t="shared" si="66"/>
        <v>0</v>
      </c>
    </row>
    <row r="1251" spans="1:16" ht="15.75" customHeight="1">
      <c r="A1251" s="241"/>
      <c r="B1251" s="242"/>
      <c r="C1251" s="119">
        <v>12</v>
      </c>
      <c r="D1251" s="104"/>
      <c r="E1251" s="104"/>
      <c r="F1251" s="104"/>
      <c r="G1251" s="104"/>
      <c r="H1251" s="104"/>
      <c r="I1251" s="104"/>
      <c r="J1251" s="104"/>
      <c r="K1251" s="104"/>
      <c r="L1251" s="104"/>
      <c r="M1251" s="104"/>
      <c r="N1251" s="104"/>
      <c r="O1251" s="104"/>
      <c r="P1251" s="105">
        <f t="shared" si="66"/>
        <v>0</v>
      </c>
    </row>
    <row r="1252" spans="1:16" ht="15.75" customHeight="1">
      <c r="A1252" s="241"/>
      <c r="B1252" s="242"/>
      <c r="C1252" s="119">
        <v>13</v>
      </c>
      <c r="D1252" s="104"/>
      <c r="E1252" s="104"/>
      <c r="F1252" s="104"/>
      <c r="G1252" s="104"/>
      <c r="H1252" s="104"/>
      <c r="I1252" s="104"/>
      <c r="J1252" s="104"/>
      <c r="K1252" s="104"/>
      <c r="L1252" s="104"/>
      <c r="M1252" s="104"/>
      <c r="N1252" s="104"/>
      <c r="O1252" s="104"/>
      <c r="P1252" s="105">
        <f t="shared" si="66"/>
        <v>0</v>
      </c>
    </row>
    <row r="1253" spans="1:16" ht="15.75" customHeight="1">
      <c r="A1253" s="241"/>
      <c r="B1253" s="242"/>
      <c r="C1253" s="119">
        <v>14</v>
      </c>
      <c r="D1253" s="104"/>
      <c r="E1253" s="104"/>
      <c r="F1253" s="104"/>
      <c r="G1253" s="104"/>
      <c r="H1253" s="104"/>
      <c r="I1253" s="104"/>
      <c r="J1253" s="104"/>
      <c r="K1253" s="104"/>
      <c r="L1253" s="104"/>
      <c r="M1253" s="104"/>
      <c r="N1253" s="104"/>
      <c r="O1253" s="104"/>
      <c r="P1253" s="105">
        <f t="shared" si="66"/>
        <v>0</v>
      </c>
    </row>
    <row r="1254" spans="1:16" ht="15.75" customHeight="1">
      <c r="A1254" s="241"/>
      <c r="B1254" s="242"/>
      <c r="C1254" s="119">
        <v>15</v>
      </c>
      <c r="D1254" s="104"/>
      <c r="E1254" s="104"/>
      <c r="F1254" s="104"/>
      <c r="G1254" s="104"/>
      <c r="H1254" s="104"/>
      <c r="I1254" s="104"/>
      <c r="J1254" s="104"/>
      <c r="K1254" s="104"/>
      <c r="L1254" s="104"/>
      <c r="M1254" s="104"/>
      <c r="N1254" s="104"/>
      <c r="O1254" s="104"/>
      <c r="P1254" s="105">
        <f t="shared" si="66"/>
        <v>0</v>
      </c>
    </row>
    <row r="1255" spans="1:16" ht="15.75" customHeight="1">
      <c r="A1255" s="241"/>
      <c r="B1255" s="242"/>
      <c r="C1255" s="119">
        <v>16</v>
      </c>
      <c r="D1255" s="104"/>
      <c r="E1255" s="104"/>
      <c r="F1255" s="104"/>
      <c r="G1255" s="104"/>
      <c r="H1255" s="104"/>
      <c r="I1255" s="104"/>
      <c r="J1255" s="104"/>
      <c r="K1255" s="104"/>
      <c r="L1255" s="104"/>
      <c r="M1255" s="104"/>
      <c r="N1255" s="104"/>
      <c r="O1255" s="104"/>
      <c r="P1255" s="105">
        <f t="shared" si="66"/>
        <v>0</v>
      </c>
    </row>
    <row r="1256" spans="1:16" ht="15.75" customHeight="1">
      <c r="A1256" s="241"/>
      <c r="B1256" s="242"/>
      <c r="C1256" s="119">
        <v>17</v>
      </c>
      <c r="D1256" s="104"/>
      <c r="E1256" s="104"/>
      <c r="F1256" s="104"/>
      <c r="G1256" s="104"/>
      <c r="H1256" s="104"/>
      <c r="I1256" s="104"/>
      <c r="J1256" s="104"/>
      <c r="K1256" s="104"/>
      <c r="L1256" s="104"/>
      <c r="M1256" s="104"/>
      <c r="N1256" s="104"/>
      <c r="O1256" s="104"/>
      <c r="P1256" s="105">
        <f t="shared" si="66"/>
        <v>0</v>
      </c>
    </row>
    <row r="1257" spans="1:16" ht="15.75" customHeight="1">
      <c r="A1257" s="241"/>
      <c r="B1257" s="242"/>
      <c r="C1257" s="119">
        <v>25</v>
      </c>
      <c r="D1257" s="104"/>
      <c r="E1257" s="104"/>
      <c r="F1257" s="104"/>
      <c r="G1257" s="104"/>
      <c r="H1257" s="104"/>
      <c r="I1257" s="104"/>
      <c r="J1257" s="104"/>
      <c r="K1257" s="104"/>
      <c r="L1257" s="104"/>
      <c r="M1257" s="104"/>
      <c r="N1257" s="104"/>
      <c r="O1257" s="104"/>
      <c r="P1257" s="105">
        <f t="shared" si="66"/>
        <v>0</v>
      </c>
    </row>
    <row r="1258" spans="1:16" ht="15.75" customHeight="1">
      <c r="A1258" s="241"/>
      <c r="B1258" s="242"/>
      <c r="C1258" s="119">
        <v>26</v>
      </c>
      <c r="D1258" s="104"/>
      <c r="E1258" s="104"/>
      <c r="F1258" s="104"/>
      <c r="G1258" s="104"/>
      <c r="H1258" s="104"/>
      <c r="I1258" s="104"/>
      <c r="J1258" s="104"/>
      <c r="K1258" s="104"/>
      <c r="L1258" s="104"/>
      <c r="M1258" s="104"/>
      <c r="N1258" s="104"/>
      <c r="O1258" s="104"/>
      <c r="P1258" s="105">
        <f t="shared" si="66"/>
        <v>0</v>
      </c>
    </row>
    <row r="1259" spans="1:16" ht="15.75" customHeight="1">
      <c r="A1259" s="237"/>
      <c r="B1259" s="239"/>
      <c r="C1259" s="119">
        <v>27</v>
      </c>
      <c r="D1259" s="104"/>
      <c r="E1259" s="104"/>
      <c r="F1259" s="104"/>
      <c r="G1259" s="104"/>
      <c r="H1259" s="104"/>
      <c r="I1259" s="104"/>
      <c r="J1259" s="104"/>
      <c r="K1259" s="104"/>
      <c r="L1259" s="104"/>
      <c r="M1259" s="104"/>
      <c r="N1259" s="104"/>
      <c r="O1259" s="104"/>
      <c r="P1259" s="105">
        <f t="shared" si="66"/>
        <v>0</v>
      </c>
    </row>
    <row r="1260" spans="1:16" ht="15.75" customHeight="1">
      <c r="A1260" s="317">
        <v>369</v>
      </c>
      <c r="B1260" s="318" t="s">
        <v>2380</v>
      </c>
      <c r="C1260" s="119">
        <v>11</v>
      </c>
      <c r="D1260" s="104"/>
      <c r="E1260" s="104"/>
      <c r="F1260" s="104"/>
      <c r="G1260" s="104"/>
      <c r="H1260" s="104"/>
      <c r="I1260" s="104"/>
      <c r="J1260" s="104"/>
      <c r="K1260" s="104"/>
      <c r="L1260" s="104"/>
      <c r="M1260" s="104"/>
      <c r="N1260" s="104"/>
      <c r="O1260" s="104"/>
      <c r="P1260" s="105">
        <f t="shared" si="66"/>
        <v>0</v>
      </c>
    </row>
    <row r="1261" spans="1:16" ht="15.75" customHeight="1">
      <c r="A1261" s="241"/>
      <c r="B1261" s="242"/>
      <c r="C1261" s="119">
        <v>12</v>
      </c>
      <c r="D1261" s="104"/>
      <c r="E1261" s="104"/>
      <c r="F1261" s="104"/>
      <c r="G1261" s="104"/>
      <c r="H1261" s="104"/>
      <c r="I1261" s="104"/>
      <c r="J1261" s="104"/>
      <c r="K1261" s="104"/>
      <c r="L1261" s="104"/>
      <c r="M1261" s="104"/>
      <c r="N1261" s="104"/>
      <c r="O1261" s="104"/>
      <c r="P1261" s="105">
        <f t="shared" si="66"/>
        <v>0</v>
      </c>
    </row>
    <row r="1262" spans="1:16" ht="15.75" customHeight="1">
      <c r="A1262" s="241"/>
      <c r="B1262" s="242"/>
      <c r="C1262" s="119">
        <v>13</v>
      </c>
      <c r="D1262" s="104"/>
      <c r="E1262" s="104"/>
      <c r="F1262" s="104"/>
      <c r="G1262" s="104"/>
      <c r="H1262" s="104"/>
      <c r="I1262" s="104"/>
      <c r="J1262" s="104"/>
      <c r="K1262" s="104"/>
      <c r="L1262" s="104"/>
      <c r="M1262" s="104"/>
      <c r="N1262" s="104"/>
      <c r="O1262" s="104"/>
      <c r="P1262" s="105">
        <f t="shared" si="66"/>
        <v>0</v>
      </c>
    </row>
    <row r="1263" spans="1:16" ht="15.75" customHeight="1">
      <c r="A1263" s="241"/>
      <c r="B1263" s="242"/>
      <c r="C1263" s="119">
        <v>14</v>
      </c>
      <c r="D1263" s="104"/>
      <c r="E1263" s="104"/>
      <c r="F1263" s="104"/>
      <c r="G1263" s="104"/>
      <c r="H1263" s="104"/>
      <c r="I1263" s="104"/>
      <c r="J1263" s="104"/>
      <c r="K1263" s="104"/>
      <c r="L1263" s="104"/>
      <c r="M1263" s="104"/>
      <c r="N1263" s="104"/>
      <c r="O1263" s="104"/>
      <c r="P1263" s="105">
        <f t="shared" si="66"/>
        <v>0</v>
      </c>
    </row>
    <row r="1264" spans="1:16" ht="15.75" customHeight="1">
      <c r="A1264" s="241"/>
      <c r="B1264" s="242"/>
      <c r="C1264" s="119">
        <v>15</v>
      </c>
      <c r="D1264" s="104"/>
      <c r="E1264" s="104"/>
      <c r="F1264" s="104"/>
      <c r="G1264" s="104"/>
      <c r="H1264" s="104"/>
      <c r="I1264" s="104"/>
      <c r="J1264" s="104"/>
      <c r="K1264" s="104"/>
      <c r="L1264" s="104"/>
      <c r="M1264" s="104"/>
      <c r="N1264" s="104"/>
      <c r="O1264" s="104"/>
      <c r="P1264" s="105">
        <f t="shared" si="66"/>
        <v>0</v>
      </c>
    </row>
    <row r="1265" spans="1:16" ht="15.75" customHeight="1">
      <c r="A1265" s="241"/>
      <c r="B1265" s="242"/>
      <c r="C1265" s="119">
        <v>16</v>
      </c>
      <c r="D1265" s="104"/>
      <c r="E1265" s="104"/>
      <c r="F1265" s="104"/>
      <c r="G1265" s="104"/>
      <c r="H1265" s="104"/>
      <c r="I1265" s="104"/>
      <c r="J1265" s="104"/>
      <c r="K1265" s="104"/>
      <c r="L1265" s="104"/>
      <c r="M1265" s="104"/>
      <c r="N1265" s="104"/>
      <c r="O1265" s="104"/>
      <c r="P1265" s="105">
        <f t="shared" si="66"/>
        <v>0</v>
      </c>
    </row>
    <row r="1266" spans="1:16" ht="15.75" customHeight="1">
      <c r="A1266" s="241"/>
      <c r="B1266" s="242"/>
      <c r="C1266" s="119">
        <v>17</v>
      </c>
      <c r="D1266" s="104"/>
      <c r="E1266" s="104"/>
      <c r="F1266" s="104"/>
      <c r="G1266" s="104"/>
      <c r="H1266" s="104"/>
      <c r="I1266" s="104"/>
      <c r="J1266" s="104"/>
      <c r="K1266" s="104"/>
      <c r="L1266" s="104"/>
      <c r="M1266" s="104"/>
      <c r="N1266" s="104"/>
      <c r="O1266" s="104"/>
      <c r="P1266" s="105">
        <f t="shared" si="66"/>
        <v>0</v>
      </c>
    </row>
    <row r="1267" spans="1:16" ht="15.75" customHeight="1">
      <c r="A1267" s="241"/>
      <c r="B1267" s="242"/>
      <c r="C1267" s="119">
        <v>25</v>
      </c>
      <c r="D1267" s="143"/>
      <c r="E1267" s="143"/>
      <c r="F1267" s="143"/>
      <c r="G1267" s="143"/>
      <c r="H1267" s="143"/>
      <c r="I1267" s="143"/>
      <c r="J1267" s="143"/>
      <c r="K1267" s="143"/>
      <c r="L1267" s="143"/>
      <c r="M1267" s="143"/>
      <c r="N1267" s="143"/>
      <c r="O1267" s="143"/>
      <c r="P1267" s="105">
        <f t="shared" si="66"/>
        <v>0</v>
      </c>
    </row>
    <row r="1268" spans="1:16" ht="15.75" customHeight="1">
      <c r="A1268" s="241"/>
      <c r="B1268" s="242"/>
      <c r="C1268" s="119">
        <v>26</v>
      </c>
      <c r="D1268" s="143"/>
      <c r="E1268" s="143"/>
      <c r="F1268" s="143"/>
      <c r="G1268" s="143"/>
      <c r="H1268" s="143"/>
      <c r="I1268" s="143"/>
      <c r="J1268" s="143"/>
      <c r="K1268" s="143"/>
      <c r="L1268" s="143"/>
      <c r="M1268" s="143"/>
      <c r="N1268" s="143"/>
      <c r="O1268" s="143"/>
      <c r="P1268" s="105">
        <f t="shared" si="66"/>
        <v>0</v>
      </c>
    </row>
    <row r="1269" spans="1:16" ht="15.75" customHeight="1">
      <c r="A1269" s="237"/>
      <c r="B1269" s="239"/>
      <c r="C1269" s="119">
        <v>27</v>
      </c>
      <c r="D1269" s="143"/>
      <c r="E1269" s="143"/>
      <c r="F1269" s="143"/>
      <c r="G1269" s="143"/>
      <c r="H1269" s="143"/>
      <c r="I1269" s="143"/>
      <c r="J1269" s="143"/>
      <c r="K1269" s="143"/>
      <c r="L1269" s="143"/>
      <c r="M1269" s="143"/>
      <c r="N1269" s="143"/>
      <c r="O1269" s="143"/>
      <c r="P1269" s="105">
        <f t="shared" si="66"/>
        <v>0</v>
      </c>
    </row>
    <row r="1270" spans="1:16" ht="15.75" customHeight="1">
      <c r="A1270" s="149">
        <v>3700</v>
      </c>
      <c r="B1270" s="316" t="s">
        <v>2381</v>
      </c>
      <c r="C1270" s="228"/>
      <c r="D1270" s="148">
        <f t="shared" ref="D1270:P1270" si="67">SUM(D1271:D1360)</f>
        <v>5000</v>
      </c>
      <c r="E1270" s="148">
        <f t="shared" si="67"/>
        <v>5000</v>
      </c>
      <c r="F1270" s="148">
        <f t="shared" si="67"/>
        <v>5000</v>
      </c>
      <c r="G1270" s="148">
        <f t="shared" si="67"/>
        <v>5000</v>
      </c>
      <c r="H1270" s="148">
        <f t="shared" si="67"/>
        <v>5000</v>
      </c>
      <c r="I1270" s="148">
        <f t="shared" si="67"/>
        <v>5000</v>
      </c>
      <c r="J1270" s="148">
        <f t="shared" si="67"/>
        <v>5000</v>
      </c>
      <c r="K1270" s="148">
        <f t="shared" si="67"/>
        <v>5000</v>
      </c>
      <c r="L1270" s="148">
        <f t="shared" si="67"/>
        <v>5000</v>
      </c>
      <c r="M1270" s="148">
        <f t="shared" si="67"/>
        <v>5000</v>
      </c>
      <c r="N1270" s="148">
        <f t="shared" si="67"/>
        <v>5000</v>
      </c>
      <c r="O1270" s="148">
        <f t="shared" si="67"/>
        <v>5000</v>
      </c>
      <c r="P1270" s="148">
        <f t="shared" si="67"/>
        <v>60000</v>
      </c>
    </row>
    <row r="1271" spans="1:16" ht="15.75" customHeight="1">
      <c r="A1271" s="317">
        <v>371</v>
      </c>
      <c r="B1271" s="318" t="s">
        <v>2382</v>
      </c>
      <c r="C1271" s="119">
        <v>11</v>
      </c>
      <c r="D1271" s="104"/>
      <c r="E1271" s="104"/>
      <c r="F1271" s="104"/>
      <c r="G1271" s="104"/>
      <c r="H1271" s="104"/>
      <c r="I1271" s="104"/>
      <c r="J1271" s="104"/>
      <c r="K1271" s="104"/>
      <c r="L1271" s="104"/>
      <c r="M1271" s="104"/>
      <c r="N1271" s="104"/>
      <c r="O1271" s="104"/>
      <c r="P1271" s="105">
        <f t="shared" ref="P1271:P1360" si="68">SUM(D1271:O1271)</f>
        <v>0</v>
      </c>
    </row>
    <row r="1272" spans="1:16" ht="15.75" customHeight="1">
      <c r="A1272" s="241"/>
      <c r="B1272" s="242"/>
      <c r="C1272" s="119">
        <v>12</v>
      </c>
      <c r="D1272" s="104"/>
      <c r="E1272" s="104"/>
      <c r="F1272" s="104"/>
      <c r="G1272" s="104"/>
      <c r="H1272" s="104"/>
      <c r="I1272" s="104"/>
      <c r="J1272" s="104"/>
      <c r="K1272" s="104"/>
      <c r="L1272" s="104"/>
      <c r="M1272" s="104"/>
      <c r="N1272" s="104"/>
      <c r="O1272" s="104"/>
      <c r="P1272" s="105">
        <f t="shared" si="68"/>
        <v>0</v>
      </c>
    </row>
    <row r="1273" spans="1:16" ht="15.75" customHeight="1">
      <c r="A1273" s="241"/>
      <c r="B1273" s="242"/>
      <c r="C1273" s="119">
        <v>13</v>
      </c>
      <c r="D1273" s="104"/>
      <c r="E1273" s="104"/>
      <c r="F1273" s="104"/>
      <c r="G1273" s="104"/>
      <c r="H1273" s="104"/>
      <c r="I1273" s="104"/>
      <c r="J1273" s="104"/>
      <c r="K1273" s="104"/>
      <c r="L1273" s="104"/>
      <c r="M1273" s="104"/>
      <c r="N1273" s="104"/>
      <c r="O1273" s="104"/>
      <c r="P1273" s="105">
        <f t="shared" si="68"/>
        <v>0</v>
      </c>
    </row>
    <row r="1274" spans="1:16" ht="15.75" customHeight="1">
      <c r="A1274" s="241"/>
      <c r="B1274" s="242"/>
      <c r="C1274" s="119">
        <v>14</v>
      </c>
      <c r="D1274" s="104"/>
      <c r="E1274" s="104"/>
      <c r="F1274" s="104"/>
      <c r="G1274" s="104"/>
      <c r="H1274" s="104"/>
      <c r="I1274" s="104"/>
      <c r="J1274" s="104"/>
      <c r="K1274" s="104"/>
      <c r="L1274" s="104"/>
      <c r="M1274" s="104"/>
      <c r="N1274" s="104"/>
      <c r="O1274" s="104"/>
      <c r="P1274" s="105">
        <f t="shared" si="68"/>
        <v>0</v>
      </c>
    </row>
    <row r="1275" spans="1:16" ht="15.75" customHeight="1">
      <c r="A1275" s="241"/>
      <c r="B1275" s="242"/>
      <c r="C1275" s="119">
        <v>15</v>
      </c>
      <c r="D1275" s="104"/>
      <c r="E1275" s="104"/>
      <c r="F1275" s="104"/>
      <c r="G1275" s="104"/>
      <c r="H1275" s="104"/>
      <c r="I1275" s="104"/>
      <c r="J1275" s="104"/>
      <c r="K1275" s="104"/>
      <c r="L1275" s="104"/>
      <c r="M1275" s="104"/>
      <c r="N1275" s="104"/>
      <c r="O1275" s="104"/>
      <c r="P1275" s="105">
        <f t="shared" si="68"/>
        <v>0</v>
      </c>
    </row>
    <row r="1276" spans="1:16" ht="15.75" customHeight="1">
      <c r="A1276" s="241"/>
      <c r="B1276" s="242"/>
      <c r="C1276" s="119">
        <v>16</v>
      </c>
      <c r="D1276" s="104"/>
      <c r="E1276" s="104"/>
      <c r="F1276" s="104"/>
      <c r="G1276" s="104"/>
      <c r="H1276" s="104"/>
      <c r="I1276" s="104"/>
      <c r="J1276" s="104"/>
      <c r="K1276" s="104"/>
      <c r="L1276" s="104"/>
      <c r="M1276" s="104"/>
      <c r="N1276" s="104"/>
      <c r="O1276" s="104"/>
      <c r="P1276" s="105">
        <f t="shared" si="68"/>
        <v>0</v>
      </c>
    </row>
    <row r="1277" spans="1:16" ht="15.75" customHeight="1">
      <c r="A1277" s="241"/>
      <c r="B1277" s="242"/>
      <c r="C1277" s="119">
        <v>17</v>
      </c>
      <c r="D1277" s="104"/>
      <c r="E1277" s="104"/>
      <c r="F1277" s="104"/>
      <c r="G1277" s="104"/>
      <c r="H1277" s="104"/>
      <c r="I1277" s="104"/>
      <c r="J1277" s="104"/>
      <c r="K1277" s="104"/>
      <c r="L1277" s="104"/>
      <c r="M1277" s="104"/>
      <c r="N1277" s="104"/>
      <c r="O1277" s="104"/>
      <c r="P1277" s="105">
        <f t="shared" si="68"/>
        <v>0</v>
      </c>
    </row>
    <row r="1278" spans="1:16" ht="15.75" customHeight="1">
      <c r="A1278" s="241"/>
      <c r="B1278" s="242"/>
      <c r="C1278" s="119">
        <v>25</v>
      </c>
      <c r="D1278" s="104"/>
      <c r="E1278" s="104"/>
      <c r="F1278" s="104"/>
      <c r="G1278" s="104"/>
      <c r="H1278" s="104"/>
      <c r="I1278" s="104"/>
      <c r="J1278" s="104"/>
      <c r="K1278" s="104"/>
      <c r="L1278" s="104"/>
      <c r="M1278" s="104"/>
      <c r="N1278" s="104"/>
      <c r="O1278" s="104"/>
      <c r="P1278" s="105">
        <f t="shared" si="68"/>
        <v>0</v>
      </c>
    </row>
    <row r="1279" spans="1:16" ht="15.75" customHeight="1">
      <c r="A1279" s="241"/>
      <c r="B1279" s="242"/>
      <c r="C1279" s="119">
        <v>26</v>
      </c>
      <c r="D1279" s="104"/>
      <c r="E1279" s="104"/>
      <c r="F1279" s="104"/>
      <c r="G1279" s="104"/>
      <c r="H1279" s="104"/>
      <c r="I1279" s="104"/>
      <c r="J1279" s="104"/>
      <c r="K1279" s="104"/>
      <c r="L1279" s="104"/>
      <c r="M1279" s="104"/>
      <c r="N1279" s="104"/>
      <c r="O1279" s="104"/>
      <c r="P1279" s="105">
        <f t="shared" si="68"/>
        <v>0</v>
      </c>
    </row>
    <row r="1280" spans="1:16" ht="15.75" customHeight="1">
      <c r="A1280" s="237"/>
      <c r="B1280" s="239"/>
      <c r="C1280" s="119">
        <v>27</v>
      </c>
      <c r="D1280" s="104"/>
      <c r="E1280" s="104"/>
      <c r="F1280" s="104"/>
      <c r="G1280" s="104"/>
      <c r="H1280" s="104"/>
      <c r="I1280" s="104"/>
      <c r="J1280" s="104"/>
      <c r="K1280" s="104"/>
      <c r="L1280" s="104"/>
      <c r="M1280" s="104"/>
      <c r="N1280" s="104"/>
      <c r="O1280" s="104"/>
      <c r="P1280" s="105">
        <f t="shared" si="68"/>
        <v>0</v>
      </c>
    </row>
    <row r="1281" spans="1:16" ht="15.75" customHeight="1">
      <c r="A1281" s="317">
        <v>372</v>
      </c>
      <c r="B1281" s="318" t="s">
        <v>2383</v>
      </c>
      <c r="C1281" s="119">
        <v>11</v>
      </c>
      <c r="D1281" s="104"/>
      <c r="E1281" s="104"/>
      <c r="F1281" s="104"/>
      <c r="G1281" s="104"/>
      <c r="H1281" s="104"/>
      <c r="I1281" s="104"/>
      <c r="J1281" s="104"/>
      <c r="K1281" s="104"/>
      <c r="L1281" s="104"/>
      <c r="M1281" s="104"/>
      <c r="N1281" s="104"/>
      <c r="O1281" s="104"/>
      <c r="P1281" s="105">
        <f t="shared" si="68"/>
        <v>0</v>
      </c>
    </row>
    <row r="1282" spans="1:16" ht="15.75" customHeight="1">
      <c r="A1282" s="241"/>
      <c r="B1282" s="242"/>
      <c r="C1282" s="119">
        <v>12</v>
      </c>
      <c r="D1282" s="104"/>
      <c r="E1282" s="104"/>
      <c r="F1282" s="104"/>
      <c r="G1282" s="104"/>
      <c r="H1282" s="104"/>
      <c r="I1282" s="104"/>
      <c r="J1282" s="104"/>
      <c r="K1282" s="104"/>
      <c r="L1282" s="104"/>
      <c r="M1282" s="104"/>
      <c r="N1282" s="104"/>
      <c r="O1282" s="104"/>
      <c r="P1282" s="105">
        <f t="shared" si="68"/>
        <v>0</v>
      </c>
    </row>
    <row r="1283" spans="1:16" ht="15.75" customHeight="1">
      <c r="A1283" s="241"/>
      <c r="B1283" s="242"/>
      <c r="C1283" s="119">
        <v>13</v>
      </c>
      <c r="D1283" s="104"/>
      <c r="E1283" s="104"/>
      <c r="F1283" s="104"/>
      <c r="G1283" s="104"/>
      <c r="H1283" s="104"/>
      <c r="I1283" s="104"/>
      <c r="J1283" s="104"/>
      <c r="K1283" s="104"/>
      <c r="L1283" s="104"/>
      <c r="M1283" s="104"/>
      <c r="N1283" s="104"/>
      <c r="O1283" s="104"/>
      <c r="P1283" s="105">
        <f t="shared" si="68"/>
        <v>0</v>
      </c>
    </row>
    <row r="1284" spans="1:16" ht="15.75" customHeight="1">
      <c r="A1284" s="241"/>
      <c r="B1284" s="242"/>
      <c r="C1284" s="119">
        <v>14</v>
      </c>
      <c r="D1284" s="104"/>
      <c r="E1284" s="104"/>
      <c r="F1284" s="104"/>
      <c r="G1284" s="104"/>
      <c r="H1284" s="104"/>
      <c r="I1284" s="104"/>
      <c r="J1284" s="104"/>
      <c r="K1284" s="104"/>
      <c r="L1284" s="104"/>
      <c r="M1284" s="104"/>
      <c r="N1284" s="104"/>
      <c r="O1284" s="104"/>
      <c r="P1284" s="105">
        <f t="shared" si="68"/>
        <v>0</v>
      </c>
    </row>
    <row r="1285" spans="1:16" ht="15.75" customHeight="1">
      <c r="A1285" s="241"/>
      <c r="B1285" s="242"/>
      <c r="C1285" s="119">
        <v>15</v>
      </c>
      <c r="D1285" s="104"/>
      <c r="E1285" s="104"/>
      <c r="F1285" s="104"/>
      <c r="G1285" s="104"/>
      <c r="H1285" s="104"/>
      <c r="I1285" s="104"/>
      <c r="J1285" s="104"/>
      <c r="K1285" s="104"/>
      <c r="L1285" s="104"/>
      <c r="M1285" s="104"/>
      <c r="N1285" s="104"/>
      <c r="O1285" s="104"/>
      <c r="P1285" s="105">
        <f t="shared" si="68"/>
        <v>0</v>
      </c>
    </row>
    <row r="1286" spans="1:16" ht="15.75" customHeight="1">
      <c r="A1286" s="241"/>
      <c r="B1286" s="242"/>
      <c r="C1286" s="119">
        <v>16</v>
      </c>
      <c r="D1286" s="104"/>
      <c r="E1286" s="104"/>
      <c r="F1286" s="104"/>
      <c r="G1286" s="104"/>
      <c r="H1286" s="104"/>
      <c r="I1286" s="104"/>
      <c r="J1286" s="104"/>
      <c r="K1286" s="104"/>
      <c r="L1286" s="104"/>
      <c r="M1286" s="104"/>
      <c r="N1286" s="104"/>
      <c r="O1286" s="104"/>
      <c r="P1286" s="105">
        <f t="shared" si="68"/>
        <v>0</v>
      </c>
    </row>
    <row r="1287" spans="1:16" ht="15.75" customHeight="1">
      <c r="A1287" s="241"/>
      <c r="B1287" s="242"/>
      <c r="C1287" s="119">
        <v>17</v>
      </c>
      <c r="D1287" s="104"/>
      <c r="E1287" s="104"/>
      <c r="F1287" s="104"/>
      <c r="G1287" s="104"/>
      <c r="H1287" s="104"/>
      <c r="I1287" s="104"/>
      <c r="J1287" s="104"/>
      <c r="K1287" s="104"/>
      <c r="L1287" s="104"/>
      <c r="M1287" s="104"/>
      <c r="N1287" s="104"/>
      <c r="O1287" s="104"/>
      <c r="P1287" s="105">
        <f t="shared" si="68"/>
        <v>0</v>
      </c>
    </row>
    <row r="1288" spans="1:16" ht="15.75" customHeight="1">
      <c r="A1288" s="241"/>
      <c r="B1288" s="242"/>
      <c r="C1288" s="119">
        <v>25</v>
      </c>
      <c r="D1288" s="104"/>
      <c r="E1288" s="104"/>
      <c r="F1288" s="104"/>
      <c r="G1288" s="104"/>
      <c r="H1288" s="104"/>
      <c r="I1288" s="104"/>
      <c r="J1288" s="104"/>
      <c r="K1288" s="104"/>
      <c r="L1288" s="104"/>
      <c r="M1288" s="104"/>
      <c r="N1288" s="104"/>
      <c r="O1288" s="104"/>
      <c r="P1288" s="105">
        <f t="shared" si="68"/>
        <v>0</v>
      </c>
    </row>
    <row r="1289" spans="1:16" ht="15.75" customHeight="1">
      <c r="A1289" s="241"/>
      <c r="B1289" s="242"/>
      <c r="C1289" s="119">
        <v>26</v>
      </c>
      <c r="D1289" s="104"/>
      <c r="E1289" s="104"/>
      <c r="F1289" s="104"/>
      <c r="G1289" s="104"/>
      <c r="H1289" s="104"/>
      <c r="I1289" s="104"/>
      <c r="J1289" s="104"/>
      <c r="K1289" s="104"/>
      <c r="L1289" s="104"/>
      <c r="M1289" s="104"/>
      <c r="N1289" s="104"/>
      <c r="O1289" s="104"/>
      <c r="P1289" s="105">
        <f t="shared" si="68"/>
        <v>0</v>
      </c>
    </row>
    <row r="1290" spans="1:16" ht="15.75" customHeight="1">
      <c r="A1290" s="237"/>
      <c r="B1290" s="239"/>
      <c r="C1290" s="119">
        <v>27</v>
      </c>
      <c r="D1290" s="104"/>
      <c r="E1290" s="104"/>
      <c r="F1290" s="104"/>
      <c r="G1290" s="104"/>
      <c r="H1290" s="104"/>
      <c r="I1290" s="104"/>
      <c r="J1290" s="104"/>
      <c r="K1290" s="104"/>
      <c r="L1290" s="104"/>
      <c r="M1290" s="104"/>
      <c r="N1290" s="104"/>
      <c r="O1290" s="104"/>
      <c r="P1290" s="105">
        <f t="shared" si="68"/>
        <v>0</v>
      </c>
    </row>
    <row r="1291" spans="1:16" ht="15.75" customHeight="1">
      <c r="A1291" s="317">
        <v>373</v>
      </c>
      <c r="B1291" s="318" t="s">
        <v>2384</v>
      </c>
      <c r="C1291" s="119">
        <v>11</v>
      </c>
      <c r="D1291" s="104"/>
      <c r="E1291" s="104"/>
      <c r="F1291" s="104"/>
      <c r="G1291" s="104"/>
      <c r="H1291" s="104"/>
      <c r="I1291" s="104"/>
      <c r="J1291" s="104"/>
      <c r="K1291" s="104"/>
      <c r="L1291" s="104"/>
      <c r="M1291" s="104"/>
      <c r="N1291" s="104"/>
      <c r="O1291" s="104"/>
      <c r="P1291" s="105">
        <f t="shared" si="68"/>
        <v>0</v>
      </c>
    </row>
    <row r="1292" spans="1:16" ht="15.75" customHeight="1">
      <c r="A1292" s="241"/>
      <c r="B1292" s="242"/>
      <c r="C1292" s="119">
        <v>12</v>
      </c>
      <c r="D1292" s="104"/>
      <c r="E1292" s="104"/>
      <c r="F1292" s="104"/>
      <c r="G1292" s="104"/>
      <c r="H1292" s="104"/>
      <c r="I1292" s="104"/>
      <c r="J1292" s="104"/>
      <c r="K1292" s="104"/>
      <c r="L1292" s="104"/>
      <c r="M1292" s="104"/>
      <c r="N1292" s="104"/>
      <c r="O1292" s="104"/>
      <c r="P1292" s="105">
        <f t="shared" si="68"/>
        <v>0</v>
      </c>
    </row>
    <row r="1293" spans="1:16" ht="15.75" customHeight="1">
      <c r="A1293" s="241"/>
      <c r="B1293" s="242"/>
      <c r="C1293" s="119">
        <v>13</v>
      </c>
      <c r="D1293" s="104"/>
      <c r="E1293" s="104"/>
      <c r="F1293" s="104"/>
      <c r="G1293" s="104"/>
      <c r="H1293" s="104"/>
      <c r="I1293" s="104"/>
      <c r="J1293" s="104"/>
      <c r="K1293" s="104"/>
      <c r="L1293" s="104"/>
      <c r="M1293" s="104"/>
      <c r="N1293" s="104"/>
      <c r="O1293" s="104"/>
      <c r="P1293" s="105">
        <f t="shared" si="68"/>
        <v>0</v>
      </c>
    </row>
    <row r="1294" spans="1:16" ht="15.75" customHeight="1">
      <c r="A1294" s="241"/>
      <c r="B1294" s="242"/>
      <c r="C1294" s="119">
        <v>14</v>
      </c>
      <c r="D1294" s="104"/>
      <c r="E1294" s="104"/>
      <c r="F1294" s="104"/>
      <c r="G1294" s="104"/>
      <c r="H1294" s="104"/>
      <c r="I1294" s="104"/>
      <c r="J1294" s="104"/>
      <c r="K1294" s="104"/>
      <c r="L1294" s="104"/>
      <c r="M1294" s="104"/>
      <c r="N1294" s="104"/>
      <c r="O1294" s="104"/>
      <c r="P1294" s="105">
        <f t="shared" si="68"/>
        <v>0</v>
      </c>
    </row>
    <row r="1295" spans="1:16" ht="15.75" customHeight="1">
      <c r="A1295" s="241"/>
      <c r="B1295" s="242"/>
      <c r="C1295" s="119">
        <v>15</v>
      </c>
      <c r="D1295" s="104"/>
      <c r="E1295" s="104"/>
      <c r="F1295" s="104"/>
      <c r="G1295" s="104"/>
      <c r="H1295" s="104"/>
      <c r="I1295" s="104"/>
      <c r="J1295" s="104"/>
      <c r="K1295" s="104"/>
      <c r="L1295" s="104"/>
      <c r="M1295" s="104"/>
      <c r="N1295" s="104"/>
      <c r="O1295" s="104"/>
      <c r="P1295" s="105">
        <f t="shared" si="68"/>
        <v>0</v>
      </c>
    </row>
    <row r="1296" spans="1:16" ht="15.75" customHeight="1">
      <c r="A1296" s="241"/>
      <c r="B1296" s="242"/>
      <c r="C1296" s="119">
        <v>16</v>
      </c>
      <c r="D1296" s="104"/>
      <c r="E1296" s="104"/>
      <c r="F1296" s="104"/>
      <c r="G1296" s="104"/>
      <c r="H1296" s="104"/>
      <c r="I1296" s="104"/>
      <c r="J1296" s="104"/>
      <c r="K1296" s="104"/>
      <c r="L1296" s="104"/>
      <c r="M1296" s="104"/>
      <c r="N1296" s="104"/>
      <c r="O1296" s="104"/>
      <c r="P1296" s="105">
        <f t="shared" si="68"/>
        <v>0</v>
      </c>
    </row>
    <row r="1297" spans="1:16" ht="15.75" customHeight="1">
      <c r="A1297" s="241"/>
      <c r="B1297" s="242"/>
      <c r="C1297" s="119">
        <v>17</v>
      </c>
      <c r="D1297" s="104"/>
      <c r="E1297" s="104"/>
      <c r="F1297" s="104"/>
      <c r="G1297" s="104"/>
      <c r="H1297" s="104"/>
      <c r="I1297" s="104"/>
      <c r="J1297" s="104"/>
      <c r="K1297" s="104"/>
      <c r="L1297" s="104"/>
      <c r="M1297" s="104"/>
      <c r="N1297" s="104"/>
      <c r="O1297" s="104"/>
      <c r="P1297" s="105">
        <f t="shared" si="68"/>
        <v>0</v>
      </c>
    </row>
    <row r="1298" spans="1:16" ht="15.75" customHeight="1">
      <c r="A1298" s="241"/>
      <c r="B1298" s="242"/>
      <c r="C1298" s="119">
        <v>25</v>
      </c>
      <c r="D1298" s="104"/>
      <c r="E1298" s="104"/>
      <c r="F1298" s="104"/>
      <c r="G1298" s="104"/>
      <c r="H1298" s="104"/>
      <c r="I1298" s="104"/>
      <c r="J1298" s="104"/>
      <c r="K1298" s="104"/>
      <c r="L1298" s="104"/>
      <c r="M1298" s="104"/>
      <c r="N1298" s="104"/>
      <c r="O1298" s="104"/>
      <c r="P1298" s="105">
        <f t="shared" si="68"/>
        <v>0</v>
      </c>
    </row>
    <row r="1299" spans="1:16" ht="15.75" customHeight="1">
      <c r="A1299" s="241"/>
      <c r="B1299" s="242"/>
      <c r="C1299" s="119">
        <v>26</v>
      </c>
      <c r="D1299" s="104"/>
      <c r="E1299" s="104"/>
      <c r="F1299" s="104"/>
      <c r="G1299" s="104"/>
      <c r="H1299" s="104"/>
      <c r="I1299" s="104"/>
      <c r="J1299" s="104"/>
      <c r="K1299" s="104"/>
      <c r="L1299" s="104"/>
      <c r="M1299" s="104"/>
      <c r="N1299" s="104"/>
      <c r="O1299" s="104"/>
      <c r="P1299" s="105">
        <f t="shared" si="68"/>
        <v>0</v>
      </c>
    </row>
    <row r="1300" spans="1:16" ht="15.75" customHeight="1">
      <c r="A1300" s="237"/>
      <c r="B1300" s="239"/>
      <c r="C1300" s="119">
        <v>27</v>
      </c>
      <c r="D1300" s="104"/>
      <c r="E1300" s="104"/>
      <c r="F1300" s="104"/>
      <c r="G1300" s="104"/>
      <c r="H1300" s="104"/>
      <c r="I1300" s="104"/>
      <c r="J1300" s="104"/>
      <c r="K1300" s="104"/>
      <c r="L1300" s="104"/>
      <c r="M1300" s="104"/>
      <c r="N1300" s="104"/>
      <c r="O1300" s="104"/>
      <c r="P1300" s="105">
        <f t="shared" si="68"/>
        <v>0</v>
      </c>
    </row>
    <row r="1301" spans="1:16" ht="15.75" customHeight="1">
      <c r="A1301" s="317">
        <v>374</v>
      </c>
      <c r="B1301" s="318" t="s">
        <v>2385</v>
      </c>
      <c r="C1301" s="119">
        <v>11</v>
      </c>
      <c r="D1301" s="104"/>
      <c r="E1301" s="104"/>
      <c r="F1301" s="104"/>
      <c r="G1301" s="104"/>
      <c r="H1301" s="104"/>
      <c r="I1301" s="104"/>
      <c r="J1301" s="104"/>
      <c r="K1301" s="104"/>
      <c r="L1301" s="104"/>
      <c r="M1301" s="104"/>
      <c r="N1301" s="104"/>
      <c r="O1301" s="104"/>
      <c r="P1301" s="105">
        <f t="shared" si="68"/>
        <v>0</v>
      </c>
    </row>
    <row r="1302" spans="1:16" ht="15.75" customHeight="1">
      <c r="A1302" s="241"/>
      <c r="B1302" s="242"/>
      <c r="C1302" s="119">
        <v>12</v>
      </c>
      <c r="D1302" s="104"/>
      <c r="E1302" s="104"/>
      <c r="F1302" s="104"/>
      <c r="G1302" s="104"/>
      <c r="H1302" s="104"/>
      <c r="I1302" s="104"/>
      <c r="J1302" s="104"/>
      <c r="K1302" s="104"/>
      <c r="L1302" s="104"/>
      <c r="M1302" s="104"/>
      <c r="N1302" s="104"/>
      <c r="O1302" s="104"/>
      <c r="P1302" s="105">
        <f t="shared" si="68"/>
        <v>0</v>
      </c>
    </row>
    <row r="1303" spans="1:16" ht="15.75" customHeight="1">
      <c r="A1303" s="241"/>
      <c r="B1303" s="242"/>
      <c r="C1303" s="119">
        <v>13</v>
      </c>
      <c r="D1303" s="104"/>
      <c r="E1303" s="104"/>
      <c r="F1303" s="104"/>
      <c r="G1303" s="104"/>
      <c r="H1303" s="104"/>
      <c r="I1303" s="104"/>
      <c r="J1303" s="104"/>
      <c r="K1303" s="104"/>
      <c r="L1303" s="104"/>
      <c r="M1303" s="104"/>
      <c r="N1303" s="104"/>
      <c r="O1303" s="104"/>
      <c r="P1303" s="105">
        <f t="shared" si="68"/>
        <v>0</v>
      </c>
    </row>
    <row r="1304" spans="1:16" ht="15.75" customHeight="1">
      <c r="A1304" s="241"/>
      <c r="B1304" s="242"/>
      <c r="C1304" s="119">
        <v>14</v>
      </c>
      <c r="D1304" s="104"/>
      <c r="E1304" s="104"/>
      <c r="F1304" s="104"/>
      <c r="G1304" s="104"/>
      <c r="H1304" s="104"/>
      <c r="I1304" s="104"/>
      <c r="J1304" s="104"/>
      <c r="K1304" s="104"/>
      <c r="L1304" s="104"/>
      <c r="M1304" s="104"/>
      <c r="N1304" s="104"/>
      <c r="O1304" s="104"/>
      <c r="P1304" s="105">
        <f t="shared" si="68"/>
        <v>0</v>
      </c>
    </row>
    <row r="1305" spans="1:16" ht="15.75" customHeight="1">
      <c r="A1305" s="241"/>
      <c r="B1305" s="242"/>
      <c r="C1305" s="119">
        <v>15</v>
      </c>
      <c r="D1305" s="104"/>
      <c r="E1305" s="104"/>
      <c r="F1305" s="104"/>
      <c r="G1305" s="104"/>
      <c r="H1305" s="104"/>
      <c r="I1305" s="104"/>
      <c r="J1305" s="104"/>
      <c r="K1305" s="104"/>
      <c r="L1305" s="104"/>
      <c r="M1305" s="104"/>
      <c r="N1305" s="104"/>
      <c r="O1305" s="104"/>
      <c r="P1305" s="105">
        <f t="shared" si="68"/>
        <v>0</v>
      </c>
    </row>
    <row r="1306" spans="1:16" ht="15.75" customHeight="1">
      <c r="A1306" s="241"/>
      <c r="B1306" s="242"/>
      <c r="C1306" s="119">
        <v>16</v>
      </c>
      <c r="D1306" s="104"/>
      <c r="E1306" s="104"/>
      <c r="F1306" s="104"/>
      <c r="G1306" s="104"/>
      <c r="H1306" s="104"/>
      <c r="I1306" s="104"/>
      <c r="J1306" s="104"/>
      <c r="K1306" s="104"/>
      <c r="L1306" s="104"/>
      <c r="M1306" s="104"/>
      <c r="N1306" s="104"/>
      <c r="O1306" s="104"/>
      <c r="P1306" s="105">
        <f t="shared" si="68"/>
        <v>0</v>
      </c>
    </row>
    <row r="1307" spans="1:16" ht="15.75" customHeight="1">
      <c r="A1307" s="241"/>
      <c r="B1307" s="242"/>
      <c r="C1307" s="119">
        <v>17</v>
      </c>
      <c r="D1307" s="104"/>
      <c r="E1307" s="104"/>
      <c r="F1307" s="104"/>
      <c r="G1307" s="104"/>
      <c r="H1307" s="104"/>
      <c r="I1307" s="104"/>
      <c r="J1307" s="104"/>
      <c r="K1307" s="104"/>
      <c r="L1307" s="104"/>
      <c r="M1307" s="104"/>
      <c r="N1307" s="104"/>
      <c r="O1307" s="104"/>
      <c r="P1307" s="105">
        <f t="shared" si="68"/>
        <v>0</v>
      </c>
    </row>
    <row r="1308" spans="1:16" ht="15.75" customHeight="1">
      <c r="A1308" s="241"/>
      <c r="B1308" s="242"/>
      <c r="C1308" s="119">
        <v>25</v>
      </c>
      <c r="D1308" s="104"/>
      <c r="E1308" s="104"/>
      <c r="F1308" s="104"/>
      <c r="G1308" s="104"/>
      <c r="H1308" s="104"/>
      <c r="I1308" s="104"/>
      <c r="J1308" s="104"/>
      <c r="K1308" s="104"/>
      <c r="L1308" s="104"/>
      <c r="M1308" s="104"/>
      <c r="N1308" s="104"/>
      <c r="O1308" s="104"/>
      <c r="P1308" s="105">
        <f t="shared" si="68"/>
        <v>0</v>
      </c>
    </row>
    <row r="1309" spans="1:16" ht="15.75" customHeight="1">
      <c r="A1309" s="241"/>
      <c r="B1309" s="242"/>
      <c r="C1309" s="119">
        <v>26</v>
      </c>
      <c r="D1309" s="104"/>
      <c r="E1309" s="104"/>
      <c r="F1309" s="104"/>
      <c r="G1309" s="104"/>
      <c r="H1309" s="104"/>
      <c r="I1309" s="104"/>
      <c r="J1309" s="104"/>
      <c r="K1309" s="104"/>
      <c r="L1309" s="104"/>
      <c r="M1309" s="104"/>
      <c r="N1309" s="104"/>
      <c r="O1309" s="104"/>
      <c r="P1309" s="105">
        <f t="shared" si="68"/>
        <v>0</v>
      </c>
    </row>
    <row r="1310" spans="1:16" ht="15.75" customHeight="1">
      <c r="A1310" s="237"/>
      <c r="B1310" s="239"/>
      <c r="C1310" s="119">
        <v>27</v>
      </c>
      <c r="D1310" s="104"/>
      <c r="E1310" s="104"/>
      <c r="F1310" s="104"/>
      <c r="G1310" s="104"/>
      <c r="H1310" s="104"/>
      <c r="I1310" s="104"/>
      <c r="J1310" s="104"/>
      <c r="K1310" s="104"/>
      <c r="L1310" s="104"/>
      <c r="M1310" s="104"/>
      <c r="N1310" s="104"/>
      <c r="O1310" s="104"/>
      <c r="P1310" s="105">
        <f t="shared" si="68"/>
        <v>0</v>
      </c>
    </row>
    <row r="1311" spans="1:16" ht="15.75" customHeight="1">
      <c r="A1311" s="317">
        <v>375</v>
      </c>
      <c r="B1311" s="318" t="s">
        <v>2386</v>
      </c>
      <c r="C1311" s="119">
        <v>11</v>
      </c>
      <c r="D1311" s="104"/>
      <c r="E1311" s="104"/>
      <c r="F1311" s="104"/>
      <c r="G1311" s="104"/>
      <c r="H1311" s="104"/>
      <c r="I1311" s="104"/>
      <c r="J1311" s="104"/>
      <c r="K1311" s="104"/>
      <c r="L1311" s="104"/>
      <c r="M1311" s="104"/>
      <c r="N1311" s="104"/>
      <c r="O1311" s="104"/>
      <c r="P1311" s="105">
        <f t="shared" si="68"/>
        <v>0</v>
      </c>
    </row>
    <row r="1312" spans="1:16" ht="15.75" customHeight="1">
      <c r="A1312" s="241"/>
      <c r="B1312" s="242"/>
      <c r="C1312" s="119">
        <v>12</v>
      </c>
      <c r="D1312" s="104"/>
      <c r="E1312" s="104"/>
      <c r="F1312" s="104"/>
      <c r="G1312" s="104"/>
      <c r="H1312" s="104"/>
      <c r="I1312" s="104"/>
      <c r="J1312" s="104"/>
      <c r="K1312" s="104"/>
      <c r="L1312" s="104"/>
      <c r="M1312" s="104"/>
      <c r="N1312" s="104"/>
      <c r="O1312" s="104"/>
      <c r="P1312" s="105">
        <f t="shared" si="68"/>
        <v>0</v>
      </c>
    </row>
    <row r="1313" spans="1:16" ht="15.75" customHeight="1">
      <c r="A1313" s="241"/>
      <c r="B1313" s="242"/>
      <c r="C1313" s="119">
        <v>13</v>
      </c>
      <c r="D1313" s="104"/>
      <c r="E1313" s="104"/>
      <c r="F1313" s="104"/>
      <c r="G1313" s="104"/>
      <c r="H1313" s="104"/>
      <c r="I1313" s="104"/>
      <c r="J1313" s="104"/>
      <c r="K1313" s="104"/>
      <c r="L1313" s="104"/>
      <c r="M1313" s="104"/>
      <c r="N1313" s="104"/>
      <c r="O1313" s="104"/>
      <c r="P1313" s="105">
        <f t="shared" si="68"/>
        <v>0</v>
      </c>
    </row>
    <row r="1314" spans="1:16" ht="15.75" customHeight="1">
      <c r="A1314" s="241"/>
      <c r="B1314" s="242"/>
      <c r="C1314" s="119">
        <v>14</v>
      </c>
      <c r="D1314" s="104">
        <v>5000</v>
      </c>
      <c r="E1314" s="104">
        <v>5000</v>
      </c>
      <c r="F1314" s="104">
        <v>5000</v>
      </c>
      <c r="G1314" s="104">
        <v>5000</v>
      </c>
      <c r="H1314" s="104">
        <v>5000</v>
      </c>
      <c r="I1314" s="104">
        <v>5000</v>
      </c>
      <c r="J1314" s="104">
        <v>5000</v>
      </c>
      <c r="K1314" s="104">
        <v>5000</v>
      </c>
      <c r="L1314" s="104">
        <v>5000</v>
      </c>
      <c r="M1314" s="104">
        <v>5000</v>
      </c>
      <c r="N1314" s="104">
        <v>5000</v>
      </c>
      <c r="O1314" s="104">
        <v>5000</v>
      </c>
      <c r="P1314" s="105">
        <f t="shared" si="68"/>
        <v>60000</v>
      </c>
    </row>
    <row r="1315" spans="1:16" ht="15.75" customHeight="1">
      <c r="A1315" s="241"/>
      <c r="B1315" s="242"/>
      <c r="C1315" s="119">
        <v>15</v>
      </c>
      <c r="D1315" s="104"/>
      <c r="E1315" s="104"/>
      <c r="F1315" s="104"/>
      <c r="G1315" s="104"/>
      <c r="H1315" s="104"/>
      <c r="I1315" s="104"/>
      <c r="J1315" s="104"/>
      <c r="K1315" s="104"/>
      <c r="L1315" s="104"/>
      <c r="M1315" s="104"/>
      <c r="N1315" s="104"/>
      <c r="O1315" s="104"/>
      <c r="P1315" s="105">
        <f t="shared" si="68"/>
        <v>0</v>
      </c>
    </row>
    <row r="1316" spans="1:16" ht="15.75" customHeight="1">
      <c r="A1316" s="241"/>
      <c r="B1316" s="242"/>
      <c r="C1316" s="119">
        <v>16</v>
      </c>
      <c r="D1316" s="104"/>
      <c r="E1316" s="104"/>
      <c r="F1316" s="104"/>
      <c r="G1316" s="104"/>
      <c r="H1316" s="104"/>
      <c r="I1316" s="104"/>
      <c r="J1316" s="104"/>
      <c r="K1316" s="104"/>
      <c r="L1316" s="104"/>
      <c r="M1316" s="104"/>
      <c r="N1316" s="104"/>
      <c r="O1316" s="104"/>
      <c r="P1316" s="105">
        <f t="shared" si="68"/>
        <v>0</v>
      </c>
    </row>
    <row r="1317" spans="1:16" ht="15.75" customHeight="1">
      <c r="A1317" s="241"/>
      <c r="B1317" s="242"/>
      <c r="C1317" s="119">
        <v>17</v>
      </c>
      <c r="D1317" s="104"/>
      <c r="E1317" s="104"/>
      <c r="F1317" s="104"/>
      <c r="G1317" s="104"/>
      <c r="H1317" s="104"/>
      <c r="I1317" s="104"/>
      <c r="J1317" s="104"/>
      <c r="K1317" s="104"/>
      <c r="L1317" s="104"/>
      <c r="M1317" s="104"/>
      <c r="N1317" s="104"/>
      <c r="O1317" s="104"/>
      <c r="P1317" s="105">
        <f t="shared" si="68"/>
        <v>0</v>
      </c>
    </row>
    <row r="1318" spans="1:16" ht="15.75" customHeight="1">
      <c r="A1318" s="241"/>
      <c r="B1318" s="242"/>
      <c r="C1318" s="119">
        <v>25</v>
      </c>
      <c r="D1318" s="104"/>
      <c r="E1318" s="104"/>
      <c r="F1318" s="104"/>
      <c r="G1318" s="104"/>
      <c r="H1318" s="104"/>
      <c r="I1318" s="104"/>
      <c r="J1318" s="104"/>
      <c r="K1318" s="104"/>
      <c r="L1318" s="104"/>
      <c r="M1318" s="104"/>
      <c r="N1318" s="104"/>
      <c r="O1318" s="104"/>
      <c r="P1318" s="105">
        <f t="shared" si="68"/>
        <v>0</v>
      </c>
    </row>
    <row r="1319" spans="1:16" ht="15.75" customHeight="1">
      <c r="A1319" s="241"/>
      <c r="B1319" s="242"/>
      <c r="C1319" s="119">
        <v>26</v>
      </c>
      <c r="D1319" s="104"/>
      <c r="E1319" s="104"/>
      <c r="F1319" s="104"/>
      <c r="G1319" s="104"/>
      <c r="H1319" s="104"/>
      <c r="I1319" s="104"/>
      <c r="J1319" s="104"/>
      <c r="K1319" s="104"/>
      <c r="L1319" s="104"/>
      <c r="M1319" s="104"/>
      <c r="N1319" s="104"/>
      <c r="O1319" s="104"/>
      <c r="P1319" s="105">
        <f t="shared" si="68"/>
        <v>0</v>
      </c>
    </row>
    <row r="1320" spans="1:16" ht="15.75" customHeight="1">
      <c r="A1320" s="237"/>
      <c r="B1320" s="239"/>
      <c r="C1320" s="119">
        <v>27</v>
      </c>
      <c r="D1320" s="104"/>
      <c r="E1320" s="104"/>
      <c r="F1320" s="104"/>
      <c r="G1320" s="104"/>
      <c r="H1320" s="104"/>
      <c r="I1320" s="104"/>
      <c r="J1320" s="104"/>
      <c r="K1320" s="104"/>
      <c r="L1320" s="104"/>
      <c r="M1320" s="104"/>
      <c r="N1320" s="104"/>
      <c r="O1320" s="104"/>
      <c r="P1320" s="105">
        <f t="shared" si="68"/>
        <v>0</v>
      </c>
    </row>
    <row r="1321" spans="1:16" ht="15.75" customHeight="1">
      <c r="A1321" s="317">
        <v>376</v>
      </c>
      <c r="B1321" s="318" t="s">
        <v>2387</v>
      </c>
      <c r="C1321" s="119">
        <v>11</v>
      </c>
      <c r="D1321" s="104"/>
      <c r="E1321" s="104"/>
      <c r="F1321" s="104"/>
      <c r="G1321" s="104"/>
      <c r="H1321" s="104"/>
      <c r="I1321" s="104"/>
      <c r="J1321" s="104"/>
      <c r="K1321" s="104"/>
      <c r="L1321" s="104"/>
      <c r="M1321" s="104"/>
      <c r="N1321" s="104"/>
      <c r="O1321" s="104"/>
      <c r="P1321" s="105">
        <f t="shared" si="68"/>
        <v>0</v>
      </c>
    </row>
    <row r="1322" spans="1:16" ht="15.75" customHeight="1">
      <c r="A1322" s="241"/>
      <c r="B1322" s="242"/>
      <c r="C1322" s="119">
        <v>12</v>
      </c>
      <c r="D1322" s="104"/>
      <c r="E1322" s="104"/>
      <c r="F1322" s="104"/>
      <c r="G1322" s="104"/>
      <c r="H1322" s="104"/>
      <c r="I1322" s="104"/>
      <c r="J1322" s="104"/>
      <c r="K1322" s="104"/>
      <c r="L1322" s="104"/>
      <c r="M1322" s="104"/>
      <c r="N1322" s="104"/>
      <c r="O1322" s="104"/>
      <c r="P1322" s="105">
        <f t="shared" si="68"/>
        <v>0</v>
      </c>
    </row>
    <row r="1323" spans="1:16" ht="15.75" customHeight="1">
      <c r="A1323" s="241"/>
      <c r="B1323" s="242"/>
      <c r="C1323" s="119">
        <v>13</v>
      </c>
      <c r="D1323" s="104"/>
      <c r="E1323" s="104"/>
      <c r="F1323" s="104"/>
      <c r="G1323" s="104"/>
      <c r="H1323" s="104"/>
      <c r="I1323" s="104"/>
      <c r="J1323" s="104"/>
      <c r="K1323" s="104"/>
      <c r="L1323" s="104"/>
      <c r="M1323" s="104"/>
      <c r="N1323" s="104"/>
      <c r="O1323" s="104"/>
      <c r="P1323" s="105">
        <f t="shared" si="68"/>
        <v>0</v>
      </c>
    </row>
    <row r="1324" spans="1:16" ht="15.75" customHeight="1">
      <c r="A1324" s="241"/>
      <c r="B1324" s="242"/>
      <c r="C1324" s="119">
        <v>14</v>
      </c>
      <c r="D1324" s="104"/>
      <c r="E1324" s="104"/>
      <c r="F1324" s="104"/>
      <c r="G1324" s="104"/>
      <c r="H1324" s="104"/>
      <c r="I1324" s="104"/>
      <c r="J1324" s="104"/>
      <c r="K1324" s="104"/>
      <c r="L1324" s="104"/>
      <c r="M1324" s="104"/>
      <c r="N1324" s="104"/>
      <c r="O1324" s="104"/>
      <c r="P1324" s="105">
        <f t="shared" si="68"/>
        <v>0</v>
      </c>
    </row>
    <row r="1325" spans="1:16" ht="15.75" customHeight="1">
      <c r="A1325" s="241"/>
      <c r="B1325" s="242"/>
      <c r="C1325" s="119">
        <v>15</v>
      </c>
      <c r="D1325" s="104"/>
      <c r="E1325" s="104"/>
      <c r="F1325" s="104"/>
      <c r="G1325" s="104"/>
      <c r="H1325" s="104"/>
      <c r="I1325" s="104"/>
      <c r="J1325" s="104"/>
      <c r="K1325" s="104"/>
      <c r="L1325" s="104"/>
      <c r="M1325" s="104"/>
      <c r="N1325" s="104"/>
      <c r="O1325" s="104"/>
      <c r="P1325" s="105">
        <f t="shared" si="68"/>
        <v>0</v>
      </c>
    </row>
    <row r="1326" spans="1:16" ht="15.75" customHeight="1">
      <c r="A1326" s="241"/>
      <c r="B1326" s="242"/>
      <c r="C1326" s="119">
        <v>16</v>
      </c>
      <c r="D1326" s="104"/>
      <c r="E1326" s="104"/>
      <c r="F1326" s="104"/>
      <c r="G1326" s="104"/>
      <c r="H1326" s="104"/>
      <c r="I1326" s="104"/>
      <c r="J1326" s="104"/>
      <c r="K1326" s="104"/>
      <c r="L1326" s="104"/>
      <c r="M1326" s="104"/>
      <c r="N1326" s="104"/>
      <c r="O1326" s="104"/>
      <c r="P1326" s="105">
        <f t="shared" si="68"/>
        <v>0</v>
      </c>
    </row>
    <row r="1327" spans="1:16" ht="15.75" customHeight="1">
      <c r="A1327" s="241"/>
      <c r="B1327" s="242"/>
      <c r="C1327" s="119">
        <v>17</v>
      </c>
      <c r="D1327" s="104"/>
      <c r="E1327" s="104"/>
      <c r="F1327" s="104"/>
      <c r="G1327" s="104"/>
      <c r="H1327" s="104"/>
      <c r="I1327" s="104"/>
      <c r="J1327" s="104"/>
      <c r="K1327" s="104"/>
      <c r="L1327" s="104"/>
      <c r="M1327" s="104"/>
      <c r="N1327" s="104"/>
      <c r="O1327" s="104"/>
      <c r="P1327" s="105">
        <f t="shared" si="68"/>
        <v>0</v>
      </c>
    </row>
    <row r="1328" spans="1:16" ht="15.75" customHeight="1">
      <c r="A1328" s="241"/>
      <c r="B1328" s="242"/>
      <c r="C1328" s="119">
        <v>25</v>
      </c>
      <c r="D1328" s="104"/>
      <c r="E1328" s="104"/>
      <c r="F1328" s="104"/>
      <c r="G1328" s="104"/>
      <c r="H1328" s="104"/>
      <c r="I1328" s="104"/>
      <c r="J1328" s="104"/>
      <c r="K1328" s="104"/>
      <c r="L1328" s="104"/>
      <c r="M1328" s="104"/>
      <c r="N1328" s="104"/>
      <c r="O1328" s="104"/>
      <c r="P1328" s="105">
        <f t="shared" si="68"/>
        <v>0</v>
      </c>
    </row>
    <row r="1329" spans="1:16" ht="15.75" customHeight="1">
      <c r="A1329" s="241"/>
      <c r="B1329" s="242"/>
      <c r="C1329" s="119">
        <v>26</v>
      </c>
      <c r="D1329" s="104"/>
      <c r="E1329" s="104"/>
      <c r="F1329" s="104"/>
      <c r="G1329" s="104"/>
      <c r="H1329" s="104"/>
      <c r="I1329" s="104"/>
      <c r="J1329" s="104"/>
      <c r="K1329" s="104"/>
      <c r="L1329" s="104"/>
      <c r="M1329" s="104"/>
      <c r="N1329" s="104"/>
      <c r="O1329" s="104"/>
      <c r="P1329" s="105">
        <f t="shared" si="68"/>
        <v>0</v>
      </c>
    </row>
    <row r="1330" spans="1:16" ht="15.75" customHeight="1">
      <c r="A1330" s="237"/>
      <c r="B1330" s="239"/>
      <c r="C1330" s="119">
        <v>27</v>
      </c>
      <c r="D1330" s="104"/>
      <c r="E1330" s="104"/>
      <c r="F1330" s="104"/>
      <c r="G1330" s="104"/>
      <c r="H1330" s="104"/>
      <c r="I1330" s="104"/>
      <c r="J1330" s="104"/>
      <c r="K1330" s="104"/>
      <c r="L1330" s="104"/>
      <c r="M1330" s="104"/>
      <c r="N1330" s="104"/>
      <c r="O1330" s="104"/>
      <c r="P1330" s="105">
        <f t="shared" si="68"/>
        <v>0</v>
      </c>
    </row>
    <row r="1331" spans="1:16" ht="15.75" customHeight="1">
      <c r="A1331" s="317">
        <v>377</v>
      </c>
      <c r="B1331" s="318" t="s">
        <v>2388</v>
      </c>
      <c r="C1331" s="119">
        <v>11</v>
      </c>
      <c r="D1331" s="104"/>
      <c r="E1331" s="104"/>
      <c r="F1331" s="104"/>
      <c r="G1331" s="104"/>
      <c r="H1331" s="104"/>
      <c r="I1331" s="104"/>
      <c r="J1331" s="104"/>
      <c r="K1331" s="104"/>
      <c r="L1331" s="104"/>
      <c r="M1331" s="104"/>
      <c r="N1331" s="104"/>
      <c r="O1331" s="104"/>
      <c r="P1331" s="105">
        <f t="shared" si="68"/>
        <v>0</v>
      </c>
    </row>
    <row r="1332" spans="1:16" ht="15.75" customHeight="1">
      <c r="A1332" s="241"/>
      <c r="B1332" s="242"/>
      <c r="C1332" s="119">
        <v>12</v>
      </c>
      <c r="D1332" s="104"/>
      <c r="E1332" s="104"/>
      <c r="F1332" s="104"/>
      <c r="G1332" s="104"/>
      <c r="H1332" s="104"/>
      <c r="I1332" s="104"/>
      <c r="J1332" s="104"/>
      <c r="K1332" s="104"/>
      <c r="L1332" s="104"/>
      <c r="M1332" s="104"/>
      <c r="N1332" s="104"/>
      <c r="O1332" s="104"/>
      <c r="P1332" s="105">
        <f t="shared" si="68"/>
        <v>0</v>
      </c>
    </row>
    <row r="1333" spans="1:16" ht="15.75" customHeight="1">
      <c r="A1333" s="241"/>
      <c r="B1333" s="242"/>
      <c r="C1333" s="119">
        <v>13</v>
      </c>
      <c r="D1333" s="104"/>
      <c r="E1333" s="104"/>
      <c r="F1333" s="104"/>
      <c r="G1333" s="104"/>
      <c r="H1333" s="104"/>
      <c r="I1333" s="104"/>
      <c r="J1333" s="104"/>
      <c r="K1333" s="104"/>
      <c r="L1333" s="104"/>
      <c r="M1333" s="104"/>
      <c r="N1333" s="104"/>
      <c r="O1333" s="104"/>
      <c r="P1333" s="105">
        <f t="shared" si="68"/>
        <v>0</v>
      </c>
    </row>
    <row r="1334" spans="1:16" ht="15.75" customHeight="1">
      <c r="A1334" s="241"/>
      <c r="B1334" s="242"/>
      <c r="C1334" s="119">
        <v>14</v>
      </c>
      <c r="D1334" s="104"/>
      <c r="E1334" s="104"/>
      <c r="F1334" s="104"/>
      <c r="G1334" s="104"/>
      <c r="H1334" s="104"/>
      <c r="I1334" s="104"/>
      <c r="J1334" s="104"/>
      <c r="K1334" s="104"/>
      <c r="L1334" s="104"/>
      <c r="M1334" s="104"/>
      <c r="N1334" s="104"/>
      <c r="O1334" s="104"/>
      <c r="P1334" s="105">
        <f t="shared" si="68"/>
        <v>0</v>
      </c>
    </row>
    <row r="1335" spans="1:16" ht="15.75" customHeight="1">
      <c r="A1335" s="241"/>
      <c r="B1335" s="242"/>
      <c r="C1335" s="119">
        <v>15</v>
      </c>
      <c r="D1335" s="104"/>
      <c r="E1335" s="104"/>
      <c r="F1335" s="104"/>
      <c r="G1335" s="104"/>
      <c r="H1335" s="104"/>
      <c r="I1335" s="104"/>
      <c r="J1335" s="104"/>
      <c r="K1335" s="104"/>
      <c r="L1335" s="104"/>
      <c r="M1335" s="104"/>
      <c r="N1335" s="104"/>
      <c r="O1335" s="104"/>
      <c r="P1335" s="105">
        <f t="shared" si="68"/>
        <v>0</v>
      </c>
    </row>
    <row r="1336" spans="1:16" ht="15.75" customHeight="1">
      <c r="A1336" s="241"/>
      <c r="B1336" s="242"/>
      <c r="C1336" s="119">
        <v>16</v>
      </c>
      <c r="D1336" s="104"/>
      <c r="E1336" s="104"/>
      <c r="F1336" s="104"/>
      <c r="G1336" s="104"/>
      <c r="H1336" s="104"/>
      <c r="I1336" s="104"/>
      <c r="J1336" s="104"/>
      <c r="K1336" s="104"/>
      <c r="L1336" s="104"/>
      <c r="M1336" s="104"/>
      <c r="N1336" s="104"/>
      <c r="O1336" s="104"/>
      <c r="P1336" s="105">
        <f t="shared" si="68"/>
        <v>0</v>
      </c>
    </row>
    <row r="1337" spans="1:16" ht="15.75" customHeight="1">
      <c r="A1337" s="241"/>
      <c r="B1337" s="242"/>
      <c r="C1337" s="119">
        <v>17</v>
      </c>
      <c r="D1337" s="104"/>
      <c r="E1337" s="104"/>
      <c r="F1337" s="104"/>
      <c r="G1337" s="104"/>
      <c r="H1337" s="104"/>
      <c r="I1337" s="104"/>
      <c r="J1337" s="104"/>
      <c r="K1337" s="104"/>
      <c r="L1337" s="104"/>
      <c r="M1337" s="104"/>
      <c r="N1337" s="104"/>
      <c r="O1337" s="104"/>
      <c r="P1337" s="105">
        <f t="shared" si="68"/>
        <v>0</v>
      </c>
    </row>
    <row r="1338" spans="1:16" ht="15.75" customHeight="1">
      <c r="A1338" s="241"/>
      <c r="B1338" s="242"/>
      <c r="C1338" s="119">
        <v>25</v>
      </c>
      <c r="D1338" s="104"/>
      <c r="E1338" s="104"/>
      <c r="F1338" s="104"/>
      <c r="G1338" s="104"/>
      <c r="H1338" s="104"/>
      <c r="I1338" s="104"/>
      <c r="J1338" s="104"/>
      <c r="K1338" s="104"/>
      <c r="L1338" s="104"/>
      <c r="M1338" s="104"/>
      <c r="N1338" s="104"/>
      <c r="O1338" s="104"/>
      <c r="P1338" s="105">
        <f t="shared" si="68"/>
        <v>0</v>
      </c>
    </row>
    <row r="1339" spans="1:16" ht="15.75" customHeight="1">
      <c r="A1339" s="241"/>
      <c r="B1339" s="242"/>
      <c r="C1339" s="119">
        <v>26</v>
      </c>
      <c r="D1339" s="104"/>
      <c r="E1339" s="104"/>
      <c r="F1339" s="104"/>
      <c r="G1339" s="104"/>
      <c r="H1339" s="104"/>
      <c r="I1339" s="104"/>
      <c r="J1339" s="104"/>
      <c r="K1339" s="104"/>
      <c r="L1339" s="104"/>
      <c r="M1339" s="104"/>
      <c r="N1339" s="104"/>
      <c r="O1339" s="104"/>
      <c r="P1339" s="105">
        <f t="shared" si="68"/>
        <v>0</v>
      </c>
    </row>
    <row r="1340" spans="1:16" ht="15.75" customHeight="1">
      <c r="A1340" s="237"/>
      <c r="B1340" s="239"/>
      <c r="C1340" s="119">
        <v>27</v>
      </c>
      <c r="D1340" s="104"/>
      <c r="E1340" s="104"/>
      <c r="F1340" s="104"/>
      <c r="G1340" s="104"/>
      <c r="H1340" s="104"/>
      <c r="I1340" s="104"/>
      <c r="J1340" s="104"/>
      <c r="K1340" s="104"/>
      <c r="L1340" s="104"/>
      <c r="M1340" s="104"/>
      <c r="N1340" s="104"/>
      <c r="O1340" s="104"/>
      <c r="P1340" s="105">
        <f t="shared" si="68"/>
        <v>0</v>
      </c>
    </row>
    <row r="1341" spans="1:16" ht="15.75" customHeight="1">
      <c r="A1341" s="317">
        <v>378</v>
      </c>
      <c r="B1341" s="318" t="s">
        <v>2389</v>
      </c>
      <c r="C1341" s="119">
        <v>11</v>
      </c>
      <c r="D1341" s="104"/>
      <c r="E1341" s="104"/>
      <c r="F1341" s="104"/>
      <c r="G1341" s="104"/>
      <c r="H1341" s="104"/>
      <c r="I1341" s="104"/>
      <c r="J1341" s="104"/>
      <c r="K1341" s="104"/>
      <c r="L1341" s="104"/>
      <c r="M1341" s="104"/>
      <c r="N1341" s="104"/>
      <c r="O1341" s="104"/>
      <c r="P1341" s="105">
        <f t="shared" si="68"/>
        <v>0</v>
      </c>
    </row>
    <row r="1342" spans="1:16" ht="15.75" customHeight="1">
      <c r="A1342" s="241"/>
      <c r="B1342" s="242"/>
      <c r="C1342" s="119">
        <v>12</v>
      </c>
      <c r="D1342" s="104"/>
      <c r="E1342" s="104"/>
      <c r="F1342" s="104"/>
      <c r="G1342" s="104"/>
      <c r="H1342" s="104"/>
      <c r="I1342" s="104"/>
      <c r="J1342" s="104"/>
      <c r="K1342" s="104"/>
      <c r="L1342" s="104"/>
      <c r="M1342" s="104"/>
      <c r="N1342" s="104"/>
      <c r="O1342" s="104"/>
      <c r="P1342" s="105">
        <f t="shared" si="68"/>
        <v>0</v>
      </c>
    </row>
    <row r="1343" spans="1:16" ht="15.75" customHeight="1">
      <c r="A1343" s="241"/>
      <c r="B1343" s="242"/>
      <c r="C1343" s="119">
        <v>13</v>
      </c>
      <c r="D1343" s="104"/>
      <c r="E1343" s="104"/>
      <c r="F1343" s="104"/>
      <c r="G1343" s="104"/>
      <c r="H1343" s="104"/>
      <c r="I1343" s="104"/>
      <c r="J1343" s="104"/>
      <c r="K1343" s="104"/>
      <c r="L1343" s="104"/>
      <c r="M1343" s="104"/>
      <c r="N1343" s="104"/>
      <c r="O1343" s="104"/>
      <c r="P1343" s="105">
        <f t="shared" si="68"/>
        <v>0</v>
      </c>
    </row>
    <row r="1344" spans="1:16" ht="15.75" customHeight="1">
      <c r="A1344" s="241"/>
      <c r="B1344" s="242"/>
      <c r="C1344" s="119">
        <v>14</v>
      </c>
      <c r="D1344" s="104"/>
      <c r="E1344" s="104"/>
      <c r="F1344" s="104"/>
      <c r="G1344" s="104"/>
      <c r="H1344" s="104"/>
      <c r="I1344" s="104"/>
      <c r="J1344" s="104"/>
      <c r="K1344" s="104"/>
      <c r="L1344" s="104"/>
      <c r="M1344" s="104"/>
      <c r="N1344" s="104"/>
      <c r="O1344" s="104"/>
      <c r="P1344" s="105">
        <f t="shared" si="68"/>
        <v>0</v>
      </c>
    </row>
    <row r="1345" spans="1:16" ht="15.75" customHeight="1">
      <c r="A1345" s="241"/>
      <c r="B1345" s="242"/>
      <c r="C1345" s="119">
        <v>15</v>
      </c>
      <c r="D1345" s="104"/>
      <c r="E1345" s="104"/>
      <c r="F1345" s="104"/>
      <c r="G1345" s="104"/>
      <c r="H1345" s="104"/>
      <c r="I1345" s="104"/>
      <c r="J1345" s="104"/>
      <c r="K1345" s="104"/>
      <c r="L1345" s="104"/>
      <c r="M1345" s="104"/>
      <c r="N1345" s="104"/>
      <c r="O1345" s="104"/>
      <c r="P1345" s="105">
        <f t="shared" si="68"/>
        <v>0</v>
      </c>
    </row>
    <row r="1346" spans="1:16" ht="15.75" customHeight="1">
      <c r="A1346" s="241"/>
      <c r="B1346" s="242"/>
      <c r="C1346" s="119">
        <v>16</v>
      </c>
      <c r="D1346" s="104"/>
      <c r="E1346" s="104"/>
      <c r="F1346" s="104"/>
      <c r="G1346" s="104"/>
      <c r="H1346" s="104"/>
      <c r="I1346" s="104"/>
      <c r="J1346" s="104"/>
      <c r="K1346" s="104"/>
      <c r="L1346" s="104"/>
      <c r="M1346" s="104"/>
      <c r="N1346" s="104"/>
      <c r="O1346" s="104"/>
      <c r="P1346" s="105">
        <f t="shared" si="68"/>
        <v>0</v>
      </c>
    </row>
    <row r="1347" spans="1:16" ht="15.75" customHeight="1">
      <c r="A1347" s="241"/>
      <c r="B1347" s="242"/>
      <c r="C1347" s="119">
        <v>17</v>
      </c>
      <c r="D1347" s="104"/>
      <c r="E1347" s="104"/>
      <c r="F1347" s="104"/>
      <c r="G1347" s="104"/>
      <c r="H1347" s="104"/>
      <c r="I1347" s="104"/>
      <c r="J1347" s="104"/>
      <c r="K1347" s="104"/>
      <c r="L1347" s="104"/>
      <c r="M1347" s="104"/>
      <c r="N1347" s="104"/>
      <c r="O1347" s="104"/>
      <c r="P1347" s="105">
        <f t="shared" si="68"/>
        <v>0</v>
      </c>
    </row>
    <row r="1348" spans="1:16" ht="15.75" customHeight="1">
      <c r="A1348" s="241"/>
      <c r="B1348" s="242"/>
      <c r="C1348" s="119">
        <v>25</v>
      </c>
      <c r="D1348" s="104"/>
      <c r="E1348" s="104"/>
      <c r="F1348" s="104"/>
      <c r="G1348" s="104"/>
      <c r="H1348" s="104"/>
      <c r="I1348" s="104"/>
      <c r="J1348" s="104"/>
      <c r="K1348" s="104"/>
      <c r="L1348" s="104"/>
      <c r="M1348" s="104"/>
      <c r="N1348" s="104"/>
      <c r="O1348" s="104"/>
      <c r="P1348" s="105">
        <f t="shared" si="68"/>
        <v>0</v>
      </c>
    </row>
    <row r="1349" spans="1:16" ht="15.75" customHeight="1">
      <c r="A1349" s="241"/>
      <c r="B1349" s="242"/>
      <c r="C1349" s="119">
        <v>26</v>
      </c>
      <c r="D1349" s="104"/>
      <c r="E1349" s="104"/>
      <c r="F1349" s="104"/>
      <c r="G1349" s="104"/>
      <c r="H1349" s="104"/>
      <c r="I1349" s="104"/>
      <c r="J1349" s="104"/>
      <c r="K1349" s="104"/>
      <c r="L1349" s="104"/>
      <c r="M1349" s="104"/>
      <c r="N1349" s="104"/>
      <c r="O1349" s="104"/>
      <c r="P1349" s="105">
        <f t="shared" si="68"/>
        <v>0</v>
      </c>
    </row>
    <row r="1350" spans="1:16" ht="15.75" customHeight="1">
      <c r="A1350" s="237"/>
      <c r="B1350" s="239"/>
      <c r="C1350" s="119">
        <v>27</v>
      </c>
      <c r="D1350" s="104"/>
      <c r="E1350" s="104"/>
      <c r="F1350" s="104"/>
      <c r="G1350" s="104"/>
      <c r="H1350" s="104"/>
      <c r="I1350" s="104"/>
      <c r="J1350" s="104"/>
      <c r="K1350" s="104"/>
      <c r="L1350" s="104"/>
      <c r="M1350" s="104"/>
      <c r="N1350" s="104"/>
      <c r="O1350" s="104"/>
      <c r="P1350" s="105">
        <f t="shared" si="68"/>
        <v>0</v>
      </c>
    </row>
    <row r="1351" spans="1:16" ht="15.75" customHeight="1">
      <c r="A1351" s="317">
        <v>379</v>
      </c>
      <c r="B1351" s="318" t="s">
        <v>2390</v>
      </c>
      <c r="C1351" s="119">
        <v>11</v>
      </c>
      <c r="D1351" s="104"/>
      <c r="E1351" s="104"/>
      <c r="F1351" s="104"/>
      <c r="G1351" s="104"/>
      <c r="H1351" s="104"/>
      <c r="I1351" s="104"/>
      <c r="J1351" s="104"/>
      <c r="K1351" s="104"/>
      <c r="L1351" s="104"/>
      <c r="M1351" s="104"/>
      <c r="N1351" s="104"/>
      <c r="O1351" s="104"/>
      <c r="P1351" s="105">
        <f t="shared" si="68"/>
        <v>0</v>
      </c>
    </row>
    <row r="1352" spans="1:16" ht="15.75" customHeight="1">
      <c r="A1352" s="241"/>
      <c r="B1352" s="242"/>
      <c r="C1352" s="119">
        <v>12</v>
      </c>
      <c r="D1352" s="104"/>
      <c r="E1352" s="104"/>
      <c r="F1352" s="104"/>
      <c r="G1352" s="104"/>
      <c r="H1352" s="104"/>
      <c r="I1352" s="104"/>
      <c r="J1352" s="104"/>
      <c r="K1352" s="104"/>
      <c r="L1352" s="104"/>
      <c r="M1352" s="104"/>
      <c r="N1352" s="104"/>
      <c r="O1352" s="104"/>
      <c r="P1352" s="105">
        <f t="shared" si="68"/>
        <v>0</v>
      </c>
    </row>
    <row r="1353" spans="1:16" ht="15.75" customHeight="1">
      <c r="A1353" s="241"/>
      <c r="B1353" s="242"/>
      <c r="C1353" s="119">
        <v>13</v>
      </c>
      <c r="D1353" s="104"/>
      <c r="E1353" s="104"/>
      <c r="F1353" s="104"/>
      <c r="G1353" s="104"/>
      <c r="H1353" s="104"/>
      <c r="I1353" s="104"/>
      <c r="J1353" s="104"/>
      <c r="K1353" s="104"/>
      <c r="L1353" s="104"/>
      <c r="M1353" s="104"/>
      <c r="N1353" s="104"/>
      <c r="O1353" s="104"/>
      <c r="P1353" s="105">
        <f t="shared" si="68"/>
        <v>0</v>
      </c>
    </row>
    <row r="1354" spans="1:16" ht="15.75" customHeight="1">
      <c r="A1354" s="241"/>
      <c r="B1354" s="242"/>
      <c r="C1354" s="119">
        <v>14</v>
      </c>
      <c r="D1354" s="104"/>
      <c r="E1354" s="104"/>
      <c r="F1354" s="104"/>
      <c r="G1354" s="104"/>
      <c r="H1354" s="104"/>
      <c r="I1354" s="104"/>
      <c r="J1354" s="104"/>
      <c r="K1354" s="104"/>
      <c r="L1354" s="104"/>
      <c r="M1354" s="104"/>
      <c r="N1354" s="104"/>
      <c r="O1354" s="104"/>
      <c r="P1354" s="105">
        <f t="shared" si="68"/>
        <v>0</v>
      </c>
    </row>
    <row r="1355" spans="1:16" ht="15.75" customHeight="1">
      <c r="A1355" s="241"/>
      <c r="B1355" s="242"/>
      <c r="C1355" s="119">
        <v>15</v>
      </c>
      <c r="D1355" s="104"/>
      <c r="E1355" s="104"/>
      <c r="F1355" s="104"/>
      <c r="G1355" s="104"/>
      <c r="H1355" s="104"/>
      <c r="I1355" s="104"/>
      <c r="J1355" s="104"/>
      <c r="K1355" s="104"/>
      <c r="L1355" s="104"/>
      <c r="M1355" s="104"/>
      <c r="N1355" s="104"/>
      <c r="O1355" s="104"/>
      <c r="P1355" s="105">
        <f t="shared" si="68"/>
        <v>0</v>
      </c>
    </row>
    <row r="1356" spans="1:16" ht="15.75" customHeight="1">
      <c r="A1356" s="241"/>
      <c r="B1356" s="242"/>
      <c r="C1356" s="119">
        <v>16</v>
      </c>
      <c r="D1356" s="104"/>
      <c r="E1356" s="104"/>
      <c r="F1356" s="104"/>
      <c r="G1356" s="104"/>
      <c r="H1356" s="104"/>
      <c r="I1356" s="104"/>
      <c r="J1356" s="104"/>
      <c r="K1356" s="104"/>
      <c r="L1356" s="104"/>
      <c r="M1356" s="104"/>
      <c r="N1356" s="104"/>
      <c r="O1356" s="104"/>
      <c r="P1356" s="105">
        <f t="shared" si="68"/>
        <v>0</v>
      </c>
    </row>
    <row r="1357" spans="1:16" ht="15.75" customHeight="1">
      <c r="A1357" s="241"/>
      <c r="B1357" s="242"/>
      <c r="C1357" s="119">
        <v>17</v>
      </c>
      <c r="D1357" s="104"/>
      <c r="E1357" s="104"/>
      <c r="F1357" s="104"/>
      <c r="G1357" s="104"/>
      <c r="H1357" s="104"/>
      <c r="I1357" s="104"/>
      <c r="J1357" s="104"/>
      <c r="K1357" s="104"/>
      <c r="L1357" s="104"/>
      <c r="M1357" s="104"/>
      <c r="N1357" s="104"/>
      <c r="O1357" s="104"/>
      <c r="P1357" s="105">
        <f t="shared" si="68"/>
        <v>0</v>
      </c>
    </row>
    <row r="1358" spans="1:16" ht="15.75" customHeight="1">
      <c r="A1358" s="241"/>
      <c r="B1358" s="242"/>
      <c r="C1358" s="119">
        <v>25</v>
      </c>
      <c r="D1358" s="143"/>
      <c r="E1358" s="143"/>
      <c r="F1358" s="143"/>
      <c r="G1358" s="143"/>
      <c r="H1358" s="143"/>
      <c r="I1358" s="143"/>
      <c r="J1358" s="143"/>
      <c r="K1358" s="143"/>
      <c r="L1358" s="143"/>
      <c r="M1358" s="143"/>
      <c r="N1358" s="143"/>
      <c r="O1358" s="143"/>
      <c r="P1358" s="105">
        <f t="shared" si="68"/>
        <v>0</v>
      </c>
    </row>
    <row r="1359" spans="1:16" ht="15.75" customHeight="1">
      <c r="A1359" s="241"/>
      <c r="B1359" s="242"/>
      <c r="C1359" s="119">
        <v>26</v>
      </c>
      <c r="D1359" s="143"/>
      <c r="E1359" s="143"/>
      <c r="F1359" s="143"/>
      <c r="G1359" s="143"/>
      <c r="H1359" s="143"/>
      <c r="I1359" s="143"/>
      <c r="J1359" s="143"/>
      <c r="K1359" s="143"/>
      <c r="L1359" s="143"/>
      <c r="M1359" s="143"/>
      <c r="N1359" s="143"/>
      <c r="O1359" s="143"/>
      <c r="P1359" s="105">
        <f t="shared" si="68"/>
        <v>0</v>
      </c>
    </row>
    <row r="1360" spans="1:16" ht="15.75" customHeight="1">
      <c r="A1360" s="237"/>
      <c r="B1360" s="239"/>
      <c r="C1360" s="119">
        <v>27</v>
      </c>
      <c r="D1360" s="143"/>
      <c r="E1360" s="143"/>
      <c r="F1360" s="143"/>
      <c r="G1360" s="143"/>
      <c r="H1360" s="143"/>
      <c r="I1360" s="143"/>
      <c r="J1360" s="143"/>
      <c r="K1360" s="143"/>
      <c r="L1360" s="143"/>
      <c r="M1360" s="143"/>
      <c r="N1360" s="143"/>
      <c r="O1360" s="143"/>
      <c r="P1360" s="105">
        <f t="shared" si="68"/>
        <v>0</v>
      </c>
    </row>
    <row r="1361" spans="1:16" ht="15.75" customHeight="1">
      <c r="A1361" s="149">
        <v>3800</v>
      </c>
      <c r="B1361" s="316" t="s">
        <v>2391</v>
      </c>
      <c r="C1361" s="228"/>
      <c r="D1361" s="148">
        <f t="shared" ref="D1361:P1361" si="69">SUM(D1362:D1411)</f>
        <v>2084</v>
      </c>
      <c r="E1361" s="148">
        <f t="shared" si="69"/>
        <v>2084</v>
      </c>
      <c r="F1361" s="148">
        <f t="shared" si="69"/>
        <v>2084</v>
      </c>
      <c r="G1361" s="148">
        <f t="shared" si="69"/>
        <v>2084</v>
      </c>
      <c r="H1361" s="148">
        <f t="shared" si="69"/>
        <v>2084</v>
      </c>
      <c r="I1361" s="148">
        <f t="shared" si="69"/>
        <v>2084</v>
      </c>
      <c r="J1361" s="148">
        <f t="shared" si="69"/>
        <v>2084</v>
      </c>
      <c r="K1361" s="148">
        <f t="shared" si="69"/>
        <v>2084</v>
      </c>
      <c r="L1361" s="148">
        <f t="shared" si="69"/>
        <v>2084</v>
      </c>
      <c r="M1361" s="148">
        <f t="shared" si="69"/>
        <v>2084</v>
      </c>
      <c r="N1361" s="148">
        <f t="shared" si="69"/>
        <v>2084</v>
      </c>
      <c r="O1361" s="148">
        <f t="shared" si="69"/>
        <v>2084</v>
      </c>
      <c r="P1361" s="148">
        <f t="shared" si="69"/>
        <v>25008</v>
      </c>
    </row>
    <row r="1362" spans="1:16" ht="15.75" customHeight="1">
      <c r="A1362" s="317">
        <v>381</v>
      </c>
      <c r="B1362" s="318" t="s">
        <v>2392</v>
      </c>
      <c r="C1362" s="119">
        <v>11</v>
      </c>
      <c r="D1362" s="104"/>
      <c r="E1362" s="104"/>
      <c r="F1362" s="104"/>
      <c r="G1362" s="104"/>
      <c r="H1362" s="104"/>
      <c r="I1362" s="104"/>
      <c r="J1362" s="104"/>
      <c r="K1362" s="104"/>
      <c r="L1362" s="104"/>
      <c r="M1362" s="104"/>
      <c r="N1362" s="104"/>
      <c r="O1362" s="104"/>
      <c r="P1362" s="105">
        <f t="shared" ref="P1362:P1411" si="70">SUM(D1362:O1362)</f>
        <v>0</v>
      </c>
    </row>
    <row r="1363" spans="1:16" ht="15.75" customHeight="1">
      <c r="A1363" s="241"/>
      <c r="B1363" s="242"/>
      <c r="C1363" s="119">
        <v>12</v>
      </c>
      <c r="D1363" s="104"/>
      <c r="E1363" s="104"/>
      <c r="F1363" s="104"/>
      <c r="G1363" s="104"/>
      <c r="H1363" s="104"/>
      <c r="I1363" s="104"/>
      <c r="J1363" s="104"/>
      <c r="K1363" s="104"/>
      <c r="L1363" s="104"/>
      <c r="M1363" s="104"/>
      <c r="N1363" s="104"/>
      <c r="O1363" s="104"/>
      <c r="P1363" s="105">
        <f t="shared" si="70"/>
        <v>0</v>
      </c>
    </row>
    <row r="1364" spans="1:16" ht="15.75" customHeight="1">
      <c r="A1364" s="241"/>
      <c r="B1364" s="242"/>
      <c r="C1364" s="119">
        <v>13</v>
      </c>
      <c r="D1364" s="104"/>
      <c r="E1364" s="104"/>
      <c r="F1364" s="104"/>
      <c r="G1364" s="104"/>
      <c r="H1364" s="104"/>
      <c r="I1364" s="104"/>
      <c r="J1364" s="104"/>
      <c r="K1364" s="104"/>
      <c r="L1364" s="104"/>
      <c r="M1364" s="104"/>
      <c r="N1364" s="104"/>
      <c r="O1364" s="104"/>
      <c r="P1364" s="105">
        <f t="shared" si="70"/>
        <v>0</v>
      </c>
    </row>
    <row r="1365" spans="1:16" ht="15.75" customHeight="1">
      <c r="A1365" s="241"/>
      <c r="B1365" s="242"/>
      <c r="C1365" s="119">
        <v>14</v>
      </c>
      <c r="D1365" s="104"/>
      <c r="E1365" s="104"/>
      <c r="F1365" s="104"/>
      <c r="G1365" s="104"/>
      <c r="H1365" s="104"/>
      <c r="I1365" s="104"/>
      <c r="J1365" s="104"/>
      <c r="K1365" s="104"/>
      <c r="L1365" s="104"/>
      <c r="M1365" s="104"/>
      <c r="N1365" s="104"/>
      <c r="O1365" s="104"/>
      <c r="P1365" s="105">
        <f t="shared" si="70"/>
        <v>0</v>
      </c>
    </row>
    <row r="1366" spans="1:16" ht="15.75" customHeight="1">
      <c r="A1366" s="241"/>
      <c r="B1366" s="242"/>
      <c r="C1366" s="119">
        <v>15</v>
      </c>
      <c r="D1366" s="104"/>
      <c r="E1366" s="104"/>
      <c r="F1366" s="104"/>
      <c r="G1366" s="104"/>
      <c r="H1366" s="104"/>
      <c r="I1366" s="104"/>
      <c r="J1366" s="104"/>
      <c r="K1366" s="104"/>
      <c r="L1366" s="104"/>
      <c r="M1366" s="104"/>
      <c r="N1366" s="104"/>
      <c r="O1366" s="104"/>
      <c r="P1366" s="105">
        <f t="shared" si="70"/>
        <v>0</v>
      </c>
    </row>
    <row r="1367" spans="1:16" ht="15.75" customHeight="1">
      <c r="A1367" s="241"/>
      <c r="B1367" s="242"/>
      <c r="C1367" s="119">
        <v>16</v>
      </c>
      <c r="D1367" s="104"/>
      <c r="E1367" s="104"/>
      <c r="F1367" s="104"/>
      <c r="G1367" s="104"/>
      <c r="H1367" s="104"/>
      <c r="I1367" s="104"/>
      <c r="J1367" s="104"/>
      <c r="K1367" s="104"/>
      <c r="L1367" s="104"/>
      <c r="M1367" s="104"/>
      <c r="N1367" s="104"/>
      <c r="O1367" s="104"/>
      <c r="P1367" s="105">
        <f t="shared" si="70"/>
        <v>0</v>
      </c>
    </row>
    <row r="1368" spans="1:16" ht="15.75" customHeight="1">
      <c r="A1368" s="241"/>
      <c r="B1368" s="242"/>
      <c r="C1368" s="119">
        <v>17</v>
      </c>
      <c r="D1368" s="104"/>
      <c r="E1368" s="104"/>
      <c r="F1368" s="104"/>
      <c r="G1368" s="104"/>
      <c r="H1368" s="104"/>
      <c r="I1368" s="104"/>
      <c r="J1368" s="104"/>
      <c r="K1368" s="104"/>
      <c r="L1368" s="104"/>
      <c r="M1368" s="104"/>
      <c r="N1368" s="104"/>
      <c r="O1368" s="104"/>
      <c r="P1368" s="105">
        <f t="shared" si="70"/>
        <v>0</v>
      </c>
    </row>
    <row r="1369" spans="1:16" ht="15.75" customHeight="1">
      <c r="A1369" s="241"/>
      <c r="B1369" s="242"/>
      <c r="C1369" s="119">
        <v>25</v>
      </c>
      <c r="D1369" s="104"/>
      <c r="E1369" s="104"/>
      <c r="F1369" s="104"/>
      <c r="G1369" s="104"/>
      <c r="H1369" s="104"/>
      <c r="I1369" s="104"/>
      <c r="J1369" s="104"/>
      <c r="K1369" s="104"/>
      <c r="L1369" s="104"/>
      <c r="M1369" s="104"/>
      <c r="N1369" s="104"/>
      <c r="O1369" s="104"/>
      <c r="P1369" s="105">
        <f t="shared" si="70"/>
        <v>0</v>
      </c>
    </row>
    <row r="1370" spans="1:16" ht="15.75" customHeight="1">
      <c r="A1370" s="241"/>
      <c r="B1370" s="242"/>
      <c r="C1370" s="119">
        <v>26</v>
      </c>
      <c r="D1370" s="104"/>
      <c r="E1370" s="104"/>
      <c r="F1370" s="104"/>
      <c r="G1370" s="104"/>
      <c r="H1370" s="104"/>
      <c r="I1370" s="104"/>
      <c r="J1370" s="104"/>
      <c r="K1370" s="104"/>
      <c r="L1370" s="104"/>
      <c r="M1370" s="104"/>
      <c r="N1370" s="104"/>
      <c r="O1370" s="104"/>
      <c r="P1370" s="105">
        <f t="shared" si="70"/>
        <v>0</v>
      </c>
    </row>
    <row r="1371" spans="1:16" ht="15.75" customHeight="1">
      <c r="A1371" s="237"/>
      <c r="B1371" s="239"/>
      <c r="C1371" s="119">
        <v>27</v>
      </c>
      <c r="D1371" s="104"/>
      <c r="E1371" s="104"/>
      <c r="F1371" s="104"/>
      <c r="G1371" s="104"/>
      <c r="H1371" s="104"/>
      <c r="I1371" s="104"/>
      <c r="J1371" s="104"/>
      <c r="K1371" s="104"/>
      <c r="L1371" s="104"/>
      <c r="M1371" s="104"/>
      <c r="N1371" s="104"/>
      <c r="O1371" s="104"/>
      <c r="P1371" s="105">
        <f t="shared" si="70"/>
        <v>0</v>
      </c>
    </row>
    <row r="1372" spans="1:16" ht="15.75" customHeight="1">
      <c r="A1372" s="317">
        <v>382</v>
      </c>
      <c r="B1372" s="318" t="s">
        <v>2393</v>
      </c>
      <c r="C1372" s="119">
        <v>11</v>
      </c>
      <c r="D1372" s="104"/>
      <c r="E1372" s="104"/>
      <c r="F1372" s="104"/>
      <c r="G1372" s="104"/>
      <c r="H1372" s="104"/>
      <c r="I1372" s="104"/>
      <c r="J1372" s="104"/>
      <c r="K1372" s="104"/>
      <c r="L1372" s="104"/>
      <c r="M1372" s="104"/>
      <c r="N1372" s="104"/>
      <c r="O1372" s="104"/>
      <c r="P1372" s="105">
        <f t="shared" si="70"/>
        <v>0</v>
      </c>
    </row>
    <row r="1373" spans="1:16" ht="15.75" customHeight="1">
      <c r="A1373" s="241"/>
      <c r="B1373" s="242"/>
      <c r="C1373" s="119">
        <v>12</v>
      </c>
      <c r="D1373" s="104"/>
      <c r="E1373" s="104"/>
      <c r="F1373" s="104"/>
      <c r="G1373" s="104"/>
      <c r="H1373" s="104"/>
      <c r="I1373" s="104"/>
      <c r="J1373" s="104"/>
      <c r="K1373" s="104"/>
      <c r="L1373" s="104"/>
      <c r="M1373" s="104"/>
      <c r="N1373" s="104"/>
      <c r="O1373" s="104"/>
      <c r="P1373" s="105">
        <f t="shared" si="70"/>
        <v>0</v>
      </c>
    </row>
    <row r="1374" spans="1:16" ht="15.75" customHeight="1">
      <c r="A1374" s="241"/>
      <c r="B1374" s="242"/>
      <c r="C1374" s="119">
        <v>13</v>
      </c>
      <c r="D1374" s="104"/>
      <c r="E1374" s="104"/>
      <c r="F1374" s="104"/>
      <c r="G1374" s="104"/>
      <c r="H1374" s="104"/>
      <c r="I1374" s="104"/>
      <c r="J1374" s="104"/>
      <c r="K1374" s="104"/>
      <c r="L1374" s="104"/>
      <c r="M1374" s="104"/>
      <c r="N1374" s="104"/>
      <c r="O1374" s="104"/>
      <c r="P1374" s="105">
        <f t="shared" si="70"/>
        <v>0</v>
      </c>
    </row>
    <row r="1375" spans="1:16" ht="15.75" customHeight="1">
      <c r="A1375" s="241"/>
      <c r="B1375" s="242"/>
      <c r="C1375" s="119">
        <v>14</v>
      </c>
      <c r="D1375" s="104">
        <v>2084</v>
      </c>
      <c r="E1375" s="104">
        <v>2084</v>
      </c>
      <c r="F1375" s="104">
        <v>2084</v>
      </c>
      <c r="G1375" s="104">
        <v>2084</v>
      </c>
      <c r="H1375" s="104">
        <v>2084</v>
      </c>
      <c r="I1375" s="104">
        <v>2084</v>
      </c>
      <c r="J1375" s="104">
        <v>2084</v>
      </c>
      <c r="K1375" s="104">
        <v>2084</v>
      </c>
      <c r="L1375" s="104">
        <v>2084</v>
      </c>
      <c r="M1375" s="104">
        <v>2084</v>
      </c>
      <c r="N1375" s="104">
        <v>2084</v>
      </c>
      <c r="O1375" s="104">
        <v>2084</v>
      </c>
      <c r="P1375" s="105">
        <f t="shared" si="70"/>
        <v>25008</v>
      </c>
    </row>
    <row r="1376" spans="1:16" ht="15.75" customHeight="1">
      <c r="A1376" s="241"/>
      <c r="B1376" s="242"/>
      <c r="C1376" s="119">
        <v>15</v>
      </c>
      <c r="D1376" s="104"/>
      <c r="E1376" s="104"/>
      <c r="F1376" s="104"/>
      <c r="G1376" s="104"/>
      <c r="H1376" s="104"/>
      <c r="I1376" s="104"/>
      <c r="J1376" s="104"/>
      <c r="K1376" s="104"/>
      <c r="L1376" s="104"/>
      <c r="M1376" s="104"/>
      <c r="N1376" s="104"/>
      <c r="O1376" s="104"/>
      <c r="P1376" s="105">
        <f t="shared" si="70"/>
        <v>0</v>
      </c>
    </row>
    <row r="1377" spans="1:16" ht="15.75" customHeight="1">
      <c r="A1377" s="241"/>
      <c r="B1377" s="242"/>
      <c r="C1377" s="119">
        <v>16</v>
      </c>
      <c r="D1377" s="104"/>
      <c r="E1377" s="104"/>
      <c r="F1377" s="104"/>
      <c r="G1377" s="104"/>
      <c r="H1377" s="104"/>
      <c r="I1377" s="104"/>
      <c r="J1377" s="104"/>
      <c r="K1377" s="104"/>
      <c r="L1377" s="104"/>
      <c r="M1377" s="104"/>
      <c r="N1377" s="104"/>
      <c r="O1377" s="104"/>
      <c r="P1377" s="105">
        <f t="shared" si="70"/>
        <v>0</v>
      </c>
    </row>
    <row r="1378" spans="1:16" ht="15.75" customHeight="1">
      <c r="A1378" s="241"/>
      <c r="B1378" s="242"/>
      <c r="C1378" s="119">
        <v>17</v>
      </c>
      <c r="D1378" s="104"/>
      <c r="E1378" s="104"/>
      <c r="F1378" s="104"/>
      <c r="G1378" s="104"/>
      <c r="H1378" s="104"/>
      <c r="I1378" s="104"/>
      <c r="J1378" s="104"/>
      <c r="K1378" s="104"/>
      <c r="L1378" s="104"/>
      <c r="M1378" s="104"/>
      <c r="N1378" s="104"/>
      <c r="O1378" s="104"/>
      <c r="P1378" s="105">
        <f t="shared" si="70"/>
        <v>0</v>
      </c>
    </row>
    <row r="1379" spans="1:16" ht="15.75" customHeight="1">
      <c r="A1379" s="241"/>
      <c r="B1379" s="242"/>
      <c r="C1379" s="119">
        <v>25</v>
      </c>
      <c r="D1379" s="104"/>
      <c r="E1379" s="104"/>
      <c r="F1379" s="104"/>
      <c r="G1379" s="104"/>
      <c r="H1379" s="104"/>
      <c r="I1379" s="104"/>
      <c r="J1379" s="104"/>
      <c r="K1379" s="104"/>
      <c r="L1379" s="104"/>
      <c r="M1379" s="104"/>
      <c r="N1379" s="104"/>
      <c r="O1379" s="104"/>
      <c r="P1379" s="105">
        <f t="shared" si="70"/>
        <v>0</v>
      </c>
    </row>
    <row r="1380" spans="1:16" ht="15.75" customHeight="1">
      <c r="A1380" s="241"/>
      <c r="B1380" s="242"/>
      <c r="C1380" s="119">
        <v>26</v>
      </c>
      <c r="D1380" s="104"/>
      <c r="E1380" s="104"/>
      <c r="F1380" s="104"/>
      <c r="G1380" s="104"/>
      <c r="H1380" s="104"/>
      <c r="I1380" s="104"/>
      <c r="J1380" s="104"/>
      <c r="K1380" s="104"/>
      <c r="L1380" s="104"/>
      <c r="M1380" s="104"/>
      <c r="N1380" s="104"/>
      <c r="O1380" s="104"/>
      <c r="P1380" s="105">
        <f t="shared" si="70"/>
        <v>0</v>
      </c>
    </row>
    <row r="1381" spans="1:16" ht="15.75" customHeight="1">
      <c r="A1381" s="237"/>
      <c r="B1381" s="239"/>
      <c r="C1381" s="119">
        <v>27</v>
      </c>
      <c r="D1381" s="104"/>
      <c r="E1381" s="104"/>
      <c r="F1381" s="104"/>
      <c r="G1381" s="104"/>
      <c r="H1381" s="104"/>
      <c r="I1381" s="104"/>
      <c r="J1381" s="104"/>
      <c r="K1381" s="104"/>
      <c r="L1381" s="104"/>
      <c r="M1381" s="104"/>
      <c r="N1381" s="104"/>
      <c r="O1381" s="104"/>
      <c r="P1381" s="105">
        <f t="shared" si="70"/>
        <v>0</v>
      </c>
    </row>
    <row r="1382" spans="1:16" ht="15.75" customHeight="1">
      <c r="A1382" s="317">
        <v>383</v>
      </c>
      <c r="B1382" s="318" t="s">
        <v>2394</v>
      </c>
      <c r="C1382" s="119">
        <v>11</v>
      </c>
      <c r="D1382" s="104"/>
      <c r="E1382" s="104"/>
      <c r="F1382" s="104"/>
      <c r="G1382" s="104"/>
      <c r="H1382" s="104"/>
      <c r="I1382" s="104"/>
      <c r="J1382" s="104"/>
      <c r="K1382" s="104"/>
      <c r="L1382" s="104"/>
      <c r="M1382" s="104"/>
      <c r="N1382" s="104"/>
      <c r="O1382" s="104"/>
      <c r="P1382" s="105">
        <f t="shared" si="70"/>
        <v>0</v>
      </c>
    </row>
    <row r="1383" spans="1:16" ht="15.75" customHeight="1">
      <c r="A1383" s="241"/>
      <c r="B1383" s="242"/>
      <c r="C1383" s="119">
        <v>12</v>
      </c>
      <c r="D1383" s="104"/>
      <c r="E1383" s="104"/>
      <c r="F1383" s="104"/>
      <c r="G1383" s="104"/>
      <c r="H1383" s="104"/>
      <c r="I1383" s="104"/>
      <c r="J1383" s="104"/>
      <c r="K1383" s="104"/>
      <c r="L1383" s="104"/>
      <c r="M1383" s="104"/>
      <c r="N1383" s="104"/>
      <c r="O1383" s="104"/>
      <c r="P1383" s="105">
        <f t="shared" si="70"/>
        <v>0</v>
      </c>
    </row>
    <row r="1384" spans="1:16" ht="15.75" customHeight="1">
      <c r="A1384" s="241"/>
      <c r="B1384" s="242"/>
      <c r="C1384" s="119">
        <v>13</v>
      </c>
      <c r="D1384" s="104"/>
      <c r="E1384" s="104"/>
      <c r="F1384" s="104"/>
      <c r="G1384" s="104"/>
      <c r="H1384" s="104"/>
      <c r="I1384" s="104"/>
      <c r="J1384" s="104"/>
      <c r="K1384" s="104"/>
      <c r="L1384" s="104"/>
      <c r="M1384" s="104"/>
      <c r="N1384" s="104"/>
      <c r="O1384" s="104"/>
      <c r="P1384" s="105">
        <f t="shared" si="70"/>
        <v>0</v>
      </c>
    </row>
    <row r="1385" spans="1:16" ht="15.75" customHeight="1">
      <c r="A1385" s="241"/>
      <c r="B1385" s="242"/>
      <c r="C1385" s="119">
        <v>14</v>
      </c>
      <c r="D1385" s="104"/>
      <c r="E1385" s="104"/>
      <c r="F1385" s="104"/>
      <c r="G1385" s="104"/>
      <c r="H1385" s="104"/>
      <c r="I1385" s="104"/>
      <c r="J1385" s="104"/>
      <c r="K1385" s="104"/>
      <c r="L1385" s="104"/>
      <c r="M1385" s="104"/>
      <c r="N1385" s="104"/>
      <c r="O1385" s="104"/>
      <c r="P1385" s="105">
        <f t="shared" si="70"/>
        <v>0</v>
      </c>
    </row>
    <row r="1386" spans="1:16" ht="15.75" customHeight="1">
      <c r="A1386" s="241"/>
      <c r="B1386" s="242"/>
      <c r="C1386" s="119">
        <v>15</v>
      </c>
      <c r="D1386" s="104"/>
      <c r="E1386" s="104"/>
      <c r="F1386" s="104"/>
      <c r="G1386" s="104"/>
      <c r="H1386" s="104"/>
      <c r="I1386" s="104"/>
      <c r="J1386" s="104"/>
      <c r="K1386" s="104"/>
      <c r="L1386" s="104"/>
      <c r="M1386" s="104"/>
      <c r="N1386" s="104"/>
      <c r="O1386" s="104"/>
      <c r="P1386" s="105">
        <f t="shared" si="70"/>
        <v>0</v>
      </c>
    </row>
    <row r="1387" spans="1:16" ht="15.75" customHeight="1">
      <c r="A1387" s="241"/>
      <c r="B1387" s="242"/>
      <c r="C1387" s="119">
        <v>16</v>
      </c>
      <c r="D1387" s="104"/>
      <c r="E1387" s="104"/>
      <c r="F1387" s="104"/>
      <c r="G1387" s="104"/>
      <c r="H1387" s="104"/>
      <c r="I1387" s="104"/>
      <c r="J1387" s="104"/>
      <c r="K1387" s="104"/>
      <c r="L1387" s="104"/>
      <c r="M1387" s="104"/>
      <c r="N1387" s="104"/>
      <c r="O1387" s="104"/>
      <c r="P1387" s="105">
        <f t="shared" si="70"/>
        <v>0</v>
      </c>
    </row>
    <row r="1388" spans="1:16" ht="15.75" customHeight="1">
      <c r="A1388" s="241"/>
      <c r="B1388" s="242"/>
      <c r="C1388" s="119">
        <v>17</v>
      </c>
      <c r="D1388" s="104"/>
      <c r="E1388" s="104"/>
      <c r="F1388" s="104"/>
      <c r="G1388" s="104"/>
      <c r="H1388" s="104"/>
      <c r="I1388" s="104"/>
      <c r="J1388" s="104"/>
      <c r="K1388" s="104"/>
      <c r="L1388" s="104"/>
      <c r="M1388" s="104"/>
      <c r="N1388" s="104"/>
      <c r="O1388" s="104"/>
      <c r="P1388" s="105">
        <f t="shared" si="70"/>
        <v>0</v>
      </c>
    </row>
    <row r="1389" spans="1:16" ht="15.75" customHeight="1">
      <c r="A1389" s="241"/>
      <c r="B1389" s="242"/>
      <c r="C1389" s="119">
        <v>25</v>
      </c>
      <c r="D1389" s="104"/>
      <c r="E1389" s="104"/>
      <c r="F1389" s="104"/>
      <c r="G1389" s="104"/>
      <c r="H1389" s="104"/>
      <c r="I1389" s="104"/>
      <c r="J1389" s="104"/>
      <c r="K1389" s="104"/>
      <c r="L1389" s="104"/>
      <c r="M1389" s="104"/>
      <c r="N1389" s="104"/>
      <c r="O1389" s="104"/>
      <c r="P1389" s="105">
        <f t="shared" si="70"/>
        <v>0</v>
      </c>
    </row>
    <row r="1390" spans="1:16" ht="15.75" customHeight="1">
      <c r="A1390" s="241"/>
      <c r="B1390" s="242"/>
      <c r="C1390" s="119">
        <v>26</v>
      </c>
      <c r="D1390" s="104"/>
      <c r="E1390" s="104"/>
      <c r="F1390" s="104"/>
      <c r="G1390" s="104"/>
      <c r="H1390" s="104"/>
      <c r="I1390" s="104"/>
      <c r="J1390" s="104"/>
      <c r="K1390" s="104"/>
      <c r="L1390" s="104"/>
      <c r="M1390" s="104"/>
      <c r="N1390" s="104"/>
      <c r="O1390" s="104"/>
      <c r="P1390" s="105">
        <f t="shared" si="70"/>
        <v>0</v>
      </c>
    </row>
    <row r="1391" spans="1:16" ht="15.75" customHeight="1">
      <c r="A1391" s="237"/>
      <c r="B1391" s="239"/>
      <c r="C1391" s="119">
        <v>27</v>
      </c>
      <c r="D1391" s="104"/>
      <c r="E1391" s="104"/>
      <c r="F1391" s="104"/>
      <c r="G1391" s="104"/>
      <c r="H1391" s="104"/>
      <c r="I1391" s="104"/>
      <c r="J1391" s="104"/>
      <c r="K1391" s="104"/>
      <c r="L1391" s="104"/>
      <c r="M1391" s="104"/>
      <c r="N1391" s="104"/>
      <c r="O1391" s="104"/>
      <c r="P1391" s="105">
        <f t="shared" si="70"/>
        <v>0</v>
      </c>
    </row>
    <row r="1392" spans="1:16" ht="15.75" customHeight="1">
      <c r="A1392" s="317">
        <v>384</v>
      </c>
      <c r="B1392" s="318" t="s">
        <v>2395</v>
      </c>
      <c r="C1392" s="119">
        <v>11</v>
      </c>
      <c r="D1392" s="104"/>
      <c r="E1392" s="104"/>
      <c r="F1392" s="104"/>
      <c r="G1392" s="104"/>
      <c r="H1392" s="104"/>
      <c r="I1392" s="104"/>
      <c r="J1392" s="104"/>
      <c r="K1392" s="104"/>
      <c r="L1392" s="104"/>
      <c r="M1392" s="104"/>
      <c r="N1392" s="104"/>
      <c r="O1392" s="104"/>
      <c r="P1392" s="105">
        <f t="shared" si="70"/>
        <v>0</v>
      </c>
    </row>
    <row r="1393" spans="1:16" ht="15.75" customHeight="1">
      <c r="A1393" s="241"/>
      <c r="B1393" s="242"/>
      <c r="C1393" s="119">
        <v>12</v>
      </c>
      <c r="D1393" s="104"/>
      <c r="E1393" s="104"/>
      <c r="F1393" s="104"/>
      <c r="G1393" s="104"/>
      <c r="H1393" s="104"/>
      <c r="I1393" s="104"/>
      <c r="J1393" s="104"/>
      <c r="K1393" s="104"/>
      <c r="L1393" s="104"/>
      <c r="M1393" s="104"/>
      <c r="N1393" s="104"/>
      <c r="O1393" s="104"/>
      <c r="P1393" s="105">
        <f t="shared" si="70"/>
        <v>0</v>
      </c>
    </row>
    <row r="1394" spans="1:16" ht="15.75" customHeight="1">
      <c r="A1394" s="241"/>
      <c r="B1394" s="242"/>
      <c r="C1394" s="119">
        <v>13</v>
      </c>
      <c r="D1394" s="104"/>
      <c r="E1394" s="104"/>
      <c r="F1394" s="104"/>
      <c r="G1394" s="104"/>
      <c r="H1394" s="104"/>
      <c r="I1394" s="104"/>
      <c r="J1394" s="104"/>
      <c r="K1394" s="104"/>
      <c r="L1394" s="104"/>
      <c r="M1394" s="104"/>
      <c r="N1394" s="104"/>
      <c r="O1394" s="104"/>
      <c r="P1394" s="105">
        <f t="shared" si="70"/>
        <v>0</v>
      </c>
    </row>
    <row r="1395" spans="1:16" ht="15.75" customHeight="1">
      <c r="A1395" s="241"/>
      <c r="B1395" s="242"/>
      <c r="C1395" s="119">
        <v>14</v>
      </c>
      <c r="D1395" s="104"/>
      <c r="E1395" s="104"/>
      <c r="F1395" s="104"/>
      <c r="G1395" s="104"/>
      <c r="H1395" s="104"/>
      <c r="I1395" s="104"/>
      <c r="J1395" s="104"/>
      <c r="K1395" s="104"/>
      <c r="L1395" s="104"/>
      <c r="M1395" s="104"/>
      <c r="N1395" s="104"/>
      <c r="O1395" s="104"/>
      <c r="P1395" s="105">
        <f t="shared" si="70"/>
        <v>0</v>
      </c>
    </row>
    <row r="1396" spans="1:16" ht="15.75" customHeight="1">
      <c r="A1396" s="241"/>
      <c r="B1396" s="242"/>
      <c r="C1396" s="119">
        <v>15</v>
      </c>
      <c r="D1396" s="104"/>
      <c r="E1396" s="104"/>
      <c r="F1396" s="104"/>
      <c r="G1396" s="104"/>
      <c r="H1396" s="104"/>
      <c r="I1396" s="104"/>
      <c r="J1396" s="104"/>
      <c r="K1396" s="104"/>
      <c r="L1396" s="104"/>
      <c r="M1396" s="104"/>
      <c r="N1396" s="104"/>
      <c r="O1396" s="104"/>
      <c r="P1396" s="105">
        <f t="shared" si="70"/>
        <v>0</v>
      </c>
    </row>
    <row r="1397" spans="1:16" ht="15.75" customHeight="1">
      <c r="A1397" s="241"/>
      <c r="B1397" s="242"/>
      <c r="C1397" s="119">
        <v>16</v>
      </c>
      <c r="D1397" s="104"/>
      <c r="E1397" s="104"/>
      <c r="F1397" s="104"/>
      <c r="G1397" s="104"/>
      <c r="H1397" s="104"/>
      <c r="I1397" s="104"/>
      <c r="J1397" s="104"/>
      <c r="K1397" s="104"/>
      <c r="L1397" s="104"/>
      <c r="M1397" s="104"/>
      <c r="N1397" s="104"/>
      <c r="O1397" s="104"/>
      <c r="P1397" s="105">
        <f t="shared" si="70"/>
        <v>0</v>
      </c>
    </row>
    <row r="1398" spans="1:16" ht="15.75" customHeight="1">
      <c r="A1398" s="241"/>
      <c r="B1398" s="242"/>
      <c r="C1398" s="119">
        <v>17</v>
      </c>
      <c r="D1398" s="104"/>
      <c r="E1398" s="104"/>
      <c r="F1398" s="104"/>
      <c r="G1398" s="104"/>
      <c r="H1398" s="104"/>
      <c r="I1398" s="104"/>
      <c r="J1398" s="104"/>
      <c r="K1398" s="104"/>
      <c r="L1398" s="104"/>
      <c r="M1398" s="104"/>
      <c r="N1398" s="104"/>
      <c r="O1398" s="104"/>
      <c r="P1398" s="105">
        <f t="shared" si="70"/>
        <v>0</v>
      </c>
    </row>
    <row r="1399" spans="1:16" ht="15.75" customHeight="1">
      <c r="A1399" s="241"/>
      <c r="B1399" s="242"/>
      <c r="C1399" s="119">
        <v>25</v>
      </c>
      <c r="D1399" s="104"/>
      <c r="E1399" s="104"/>
      <c r="F1399" s="104"/>
      <c r="G1399" s="104"/>
      <c r="H1399" s="104"/>
      <c r="I1399" s="104"/>
      <c r="J1399" s="104"/>
      <c r="K1399" s="104"/>
      <c r="L1399" s="104"/>
      <c r="M1399" s="104"/>
      <c r="N1399" s="104"/>
      <c r="O1399" s="104"/>
      <c r="P1399" s="105">
        <f t="shared" si="70"/>
        <v>0</v>
      </c>
    </row>
    <row r="1400" spans="1:16" ht="15.75" customHeight="1">
      <c r="A1400" s="241"/>
      <c r="B1400" s="242"/>
      <c r="C1400" s="119">
        <v>26</v>
      </c>
      <c r="D1400" s="104"/>
      <c r="E1400" s="104"/>
      <c r="F1400" s="104"/>
      <c r="G1400" s="104"/>
      <c r="H1400" s="104"/>
      <c r="I1400" s="104"/>
      <c r="J1400" s="104"/>
      <c r="K1400" s="104"/>
      <c r="L1400" s="104"/>
      <c r="M1400" s="104"/>
      <c r="N1400" s="104"/>
      <c r="O1400" s="104"/>
      <c r="P1400" s="105">
        <f t="shared" si="70"/>
        <v>0</v>
      </c>
    </row>
    <row r="1401" spans="1:16" ht="15.75" customHeight="1">
      <c r="A1401" s="237"/>
      <c r="B1401" s="239"/>
      <c r="C1401" s="119">
        <v>27</v>
      </c>
      <c r="D1401" s="104"/>
      <c r="E1401" s="104"/>
      <c r="F1401" s="104"/>
      <c r="G1401" s="104"/>
      <c r="H1401" s="104"/>
      <c r="I1401" s="104"/>
      <c r="J1401" s="104"/>
      <c r="K1401" s="104"/>
      <c r="L1401" s="104"/>
      <c r="M1401" s="104"/>
      <c r="N1401" s="104"/>
      <c r="O1401" s="104"/>
      <c r="P1401" s="105">
        <f t="shared" si="70"/>
        <v>0</v>
      </c>
    </row>
    <row r="1402" spans="1:16" ht="15.75" customHeight="1">
      <c r="A1402" s="317">
        <v>385</v>
      </c>
      <c r="B1402" s="318" t="s">
        <v>2396</v>
      </c>
      <c r="C1402" s="119">
        <v>11</v>
      </c>
      <c r="D1402" s="104"/>
      <c r="E1402" s="104"/>
      <c r="F1402" s="104"/>
      <c r="G1402" s="104"/>
      <c r="H1402" s="104"/>
      <c r="I1402" s="104"/>
      <c r="J1402" s="104"/>
      <c r="K1402" s="104"/>
      <c r="L1402" s="104"/>
      <c r="M1402" s="104"/>
      <c r="N1402" s="104"/>
      <c r="O1402" s="104"/>
      <c r="P1402" s="105">
        <f t="shared" si="70"/>
        <v>0</v>
      </c>
    </row>
    <row r="1403" spans="1:16" ht="15.75" customHeight="1">
      <c r="A1403" s="241"/>
      <c r="B1403" s="242"/>
      <c r="C1403" s="119">
        <v>12</v>
      </c>
      <c r="D1403" s="104"/>
      <c r="E1403" s="104"/>
      <c r="F1403" s="104"/>
      <c r="G1403" s="104"/>
      <c r="H1403" s="104"/>
      <c r="I1403" s="104"/>
      <c r="J1403" s="104"/>
      <c r="K1403" s="104"/>
      <c r="L1403" s="104"/>
      <c r="M1403" s="104"/>
      <c r="N1403" s="104"/>
      <c r="O1403" s="104"/>
      <c r="P1403" s="105">
        <f t="shared" si="70"/>
        <v>0</v>
      </c>
    </row>
    <row r="1404" spans="1:16" ht="15.75" customHeight="1">
      <c r="A1404" s="241"/>
      <c r="B1404" s="242"/>
      <c r="C1404" s="119">
        <v>13</v>
      </c>
      <c r="D1404" s="104"/>
      <c r="E1404" s="104"/>
      <c r="F1404" s="104"/>
      <c r="G1404" s="104"/>
      <c r="H1404" s="104"/>
      <c r="I1404" s="104"/>
      <c r="J1404" s="104"/>
      <c r="K1404" s="104"/>
      <c r="L1404" s="104"/>
      <c r="M1404" s="104"/>
      <c r="N1404" s="104"/>
      <c r="O1404" s="104"/>
      <c r="P1404" s="105">
        <f t="shared" si="70"/>
        <v>0</v>
      </c>
    </row>
    <row r="1405" spans="1:16" ht="15.75" customHeight="1">
      <c r="A1405" s="241"/>
      <c r="B1405" s="242"/>
      <c r="C1405" s="119">
        <v>14</v>
      </c>
      <c r="D1405" s="104"/>
      <c r="E1405" s="104"/>
      <c r="F1405" s="104"/>
      <c r="G1405" s="104"/>
      <c r="H1405" s="104"/>
      <c r="I1405" s="104"/>
      <c r="J1405" s="104"/>
      <c r="K1405" s="104"/>
      <c r="L1405" s="104"/>
      <c r="M1405" s="104"/>
      <c r="N1405" s="104"/>
      <c r="O1405" s="104"/>
      <c r="P1405" s="105">
        <f t="shared" si="70"/>
        <v>0</v>
      </c>
    </row>
    <row r="1406" spans="1:16" ht="15.75" customHeight="1">
      <c r="A1406" s="241"/>
      <c r="B1406" s="242"/>
      <c r="C1406" s="119">
        <v>15</v>
      </c>
      <c r="D1406" s="104"/>
      <c r="E1406" s="104"/>
      <c r="F1406" s="104"/>
      <c r="G1406" s="104"/>
      <c r="H1406" s="104"/>
      <c r="I1406" s="104"/>
      <c r="J1406" s="104"/>
      <c r="K1406" s="104"/>
      <c r="L1406" s="104"/>
      <c r="M1406" s="104"/>
      <c r="N1406" s="104"/>
      <c r="O1406" s="104"/>
      <c r="P1406" s="105">
        <f t="shared" si="70"/>
        <v>0</v>
      </c>
    </row>
    <row r="1407" spans="1:16" ht="15.75" customHeight="1">
      <c r="A1407" s="241"/>
      <c r="B1407" s="242"/>
      <c r="C1407" s="119">
        <v>16</v>
      </c>
      <c r="D1407" s="104"/>
      <c r="E1407" s="104"/>
      <c r="F1407" s="104"/>
      <c r="G1407" s="104"/>
      <c r="H1407" s="104"/>
      <c r="I1407" s="104"/>
      <c r="J1407" s="104"/>
      <c r="K1407" s="104"/>
      <c r="L1407" s="104"/>
      <c r="M1407" s="104"/>
      <c r="N1407" s="104"/>
      <c r="O1407" s="104"/>
      <c r="P1407" s="105">
        <f t="shared" si="70"/>
        <v>0</v>
      </c>
    </row>
    <row r="1408" spans="1:16" ht="15.75" customHeight="1">
      <c r="A1408" s="241"/>
      <c r="B1408" s="242"/>
      <c r="C1408" s="119">
        <v>17</v>
      </c>
      <c r="D1408" s="104"/>
      <c r="E1408" s="104"/>
      <c r="F1408" s="104"/>
      <c r="G1408" s="104"/>
      <c r="H1408" s="104"/>
      <c r="I1408" s="104"/>
      <c r="J1408" s="104"/>
      <c r="K1408" s="104"/>
      <c r="L1408" s="104"/>
      <c r="M1408" s="104"/>
      <c r="N1408" s="104"/>
      <c r="O1408" s="104"/>
      <c r="P1408" s="105">
        <f t="shared" si="70"/>
        <v>0</v>
      </c>
    </row>
    <row r="1409" spans="1:16" ht="15.75" customHeight="1">
      <c r="A1409" s="241"/>
      <c r="B1409" s="242"/>
      <c r="C1409" s="119">
        <v>25</v>
      </c>
      <c r="D1409" s="143"/>
      <c r="E1409" s="143"/>
      <c r="F1409" s="143"/>
      <c r="G1409" s="143"/>
      <c r="H1409" s="143"/>
      <c r="I1409" s="143"/>
      <c r="J1409" s="143"/>
      <c r="K1409" s="143"/>
      <c r="L1409" s="143"/>
      <c r="M1409" s="143"/>
      <c r="N1409" s="143"/>
      <c r="O1409" s="143"/>
      <c r="P1409" s="105">
        <f t="shared" si="70"/>
        <v>0</v>
      </c>
    </row>
    <row r="1410" spans="1:16" ht="15.75" customHeight="1">
      <c r="A1410" s="241"/>
      <c r="B1410" s="242"/>
      <c r="C1410" s="119">
        <v>26</v>
      </c>
      <c r="D1410" s="143"/>
      <c r="E1410" s="143"/>
      <c r="F1410" s="143"/>
      <c r="G1410" s="143"/>
      <c r="H1410" s="143"/>
      <c r="I1410" s="143"/>
      <c r="J1410" s="143"/>
      <c r="K1410" s="143"/>
      <c r="L1410" s="143"/>
      <c r="M1410" s="143"/>
      <c r="N1410" s="143"/>
      <c r="O1410" s="143"/>
      <c r="P1410" s="105">
        <f t="shared" si="70"/>
        <v>0</v>
      </c>
    </row>
    <row r="1411" spans="1:16" ht="15.75" customHeight="1">
      <c r="A1411" s="237"/>
      <c r="B1411" s="239"/>
      <c r="C1411" s="119">
        <v>27</v>
      </c>
      <c r="D1411" s="143"/>
      <c r="E1411" s="143"/>
      <c r="F1411" s="143"/>
      <c r="G1411" s="143"/>
      <c r="H1411" s="143"/>
      <c r="I1411" s="143"/>
      <c r="J1411" s="143"/>
      <c r="K1411" s="143"/>
      <c r="L1411" s="143"/>
      <c r="M1411" s="143"/>
      <c r="N1411" s="143"/>
      <c r="O1411" s="143"/>
      <c r="P1411" s="105">
        <f t="shared" si="70"/>
        <v>0</v>
      </c>
    </row>
    <row r="1412" spans="1:16" ht="15.75" customHeight="1">
      <c r="A1412" s="149">
        <v>3900</v>
      </c>
      <c r="B1412" s="316" t="s">
        <v>2397</v>
      </c>
      <c r="C1412" s="228"/>
      <c r="D1412" s="148">
        <f t="shared" ref="D1412:P1412" si="71">SUM(D1413:D1493)</f>
        <v>671666.67</v>
      </c>
      <c r="E1412" s="148">
        <f t="shared" si="71"/>
        <v>671666.67</v>
      </c>
      <c r="F1412" s="148">
        <f t="shared" si="71"/>
        <v>671666.67</v>
      </c>
      <c r="G1412" s="148">
        <f t="shared" si="71"/>
        <v>671666.67</v>
      </c>
      <c r="H1412" s="148">
        <f t="shared" si="71"/>
        <v>671666.67</v>
      </c>
      <c r="I1412" s="148">
        <f t="shared" si="71"/>
        <v>671666.67</v>
      </c>
      <c r="J1412" s="148">
        <f t="shared" si="71"/>
        <v>671666.67</v>
      </c>
      <c r="K1412" s="148">
        <f t="shared" si="71"/>
        <v>671666.67</v>
      </c>
      <c r="L1412" s="148">
        <f t="shared" si="71"/>
        <v>671666.67</v>
      </c>
      <c r="M1412" s="148">
        <f t="shared" si="71"/>
        <v>671666.67</v>
      </c>
      <c r="N1412" s="148">
        <f t="shared" si="71"/>
        <v>671666.67</v>
      </c>
      <c r="O1412" s="148">
        <f t="shared" si="71"/>
        <v>671666.67</v>
      </c>
      <c r="P1412" s="148">
        <f t="shared" si="71"/>
        <v>8060000.04</v>
      </c>
    </row>
    <row r="1413" spans="1:16" ht="15.75" customHeight="1">
      <c r="A1413" s="317">
        <v>391</v>
      </c>
      <c r="B1413" s="318" t="s">
        <v>2398</v>
      </c>
      <c r="C1413" s="119">
        <v>11</v>
      </c>
      <c r="D1413" s="104"/>
      <c r="E1413" s="104"/>
      <c r="F1413" s="104"/>
      <c r="G1413" s="104"/>
      <c r="H1413" s="104"/>
      <c r="I1413" s="104"/>
      <c r="J1413" s="104"/>
      <c r="K1413" s="104"/>
      <c r="L1413" s="104"/>
      <c r="M1413" s="104"/>
      <c r="N1413" s="104"/>
      <c r="O1413" s="104"/>
      <c r="P1413" s="105">
        <f t="shared" ref="P1413:P1493" si="72">SUM(D1413:O1413)</f>
        <v>0</v>
      </c>
    </row>
    <row r="1414" spans="1:16" ht="15.75" customHeight="1">
      <c r="A1414" s="241"/>
      <c r="B1414" s="242"/>
      <c r="C1414" s="119">
        <v>12</v>
      </c>
      <c r="D1414" s="104"/>
      <c r="E1414" s="104"/>
      <c r="F1414" s="104"/>
      <c r="G1414" s="104"/>
      <c r="H1414" s="104"/>
      <c r="I1414" s="104"/>
      <c r="J1414" s="104"/>
      <c r="K1414" s="104"/>
      <c r="L1414" s="104"/>
      <c r="M1414" s="104"/>
      <c r="N1414" s="104"/>
      <c r="O1414" s="104"/>
      <c r="P1414" s="105">
        <f t="shared" si="72"/>
        <v>0</v>
      </c>
    </row>
    <row r="1415" spans="1:16" ht="15.75" customHeight="1">
      <c r="A1415" s="241"/>
      <c r="B1415" s="242"/>
      <c r="C1415" s="119">
        <v>13</v>
      </c>
      <c r="D1415" s="104"/>
      <c r="E1415" s="104"/>
      <c r="F1415" s="104"/>
      <c r="G1415" s="104"/>
      <c r="H1415" s="104"/>
      <c r="I1415" s="104"/>
      <c r="J1415" s="104"/>
      <c r="K1415" s="104"/>
      <c r="L1415" s="104"/>
      <c r="M1415" s="104"/>
      <c r="N1415" s="104"/>
      <c r="O1415" s="104"/>
      <c r="P1415" s="105">
        <f t="shared" si="72"/>
        <v>0</v>
      </c>
    </row>
    <row r="1416" spans="1:16" ht="15.75" customHeight="1">
      <c r="A1416" s="241"/>
      <c r="B1416" s="242"/>
      <c r="C1416" s="119">
        <v>14</v>
      </c>
      <c r="D1416" s="104"/>
      <c r="E1416" s="104"/>
      <c r="F1416" s="104"/>
      <c r="G1416" s="104"/>
      <c r="H1416" s="104"/>
      <c r="I1416" s="104"/>
      <c r="J1416" s="104"/>
      <c r="K1416" s="104"/>
      <c r="L1416" s="104"/>
      <c r="M1416" s="104"/>
      <c r="N1416" s="104"/>
      <c r="O1416" s="104"/>
      <c r="P1416" s="105">
        <f t="shared" si="72"/>
        <v>0</v>
      </c>
    </row>
    <row r="1417" spans="1:16" ht="15.75" customHeight="1">
      <c r="A1417" s="241"/>
      <c r="B1417" s="242"/>
      <c r="C1417" s="119">
        <v>15</v>
      </c>
      <c r="D1417" s="104"/>
      <c r="E1417" s="104"/>
      <c r="F1417" s="104"/>
      <c r="G1417" s="104"/>
      <c r="H1417" s="104"/>
      <c r="I1417" s="104"/>
      <c r="J1417" s="104"/>
      <c r="K1417" s="104"/>
      <c r="L1417" s="104"/>
      <c r="M1417" s="104"/>
      <c r="N1417" s="104"/>
      <c r="O1417" s="104"/>
      <c r="P1417" s="105">
        <f t="shared" si="72"/>
        <v>0</v>
      </c>
    </row>
    <row r="1418" spans="1:16" ht="15.75" customHeight="1">
      <c r="A1418" s="241"/>
      <c r="B1418" s="242"/>
      <c r="C1418" s="119">
        <v>16</v>
      </c>
      <c r="D1418" s="104"/>
      <c r="E1418" s="104"/>
      <c r="F1418" s="104"/>
      <c r="G1418" s="104"/>
      <c r="H1418" s="104"/>
      <c r="I1418" s="104"/>
      <c r="J1418" s="104"/>
      <c r="K1418" s="104"/>
      <c r="L1418" s="104"/>
      <c r="M1418" s="104"/>
      <c r="N1418" s="104"/>
      <c r="O1418" s="104"/>
      <c r="P1418" s="105">
        <f t="shared" si="72"/>
        <v>0</v>
      </c>
    </row>
    <row r="1419" spans="1:16" ht="15.75" customHeight="1">
      <c r="A1419" s="241"/>
      <c r="B1419" s="242"/>
      <c r="C1419" s="119">
        <v>17</v>
      </c>
      <c r="D1419" s="104"/>
      <c r="E1419" s="104"/>
      <c r="F1419" s="104"/>
      <c r="G1419" s="104"/>
      <c r="H1419" s="104"/>
      <c r="I1419" s="104"/>
      <c r="J1419" s="104"/>
      <c r="K1419" s="104"/>
      <c r="L1419" s="104"/>
      <c r="M1419" s="104"/>
      <c r="N1419" s="104"/>
      <c r="O1419" s="104"/>
      <c r="P1419" s="105">
        <f t="shared" si="72"/>
        <v>0</v>
      </c>
    </row>
    <row r="1420" spans="1:16" ht="15.75" customHeight="1">
      <c r="A1420" s="241"/>
      <c r="B1420" s="242"/>
      <c r="C1420" s="119">
        <v>25</v>
      </c>
      <c r="D1420" s="104"/>
      <c r="E1420" s="104"/>
      <c r="F1420" s="104"/>
      <c r="G1420" s="104"/>
      <c r="H1420" s="104"/>
      <c r="I1420" s="104"/>
      <c r="J1420" s="104"/>
      <c r="K1420" s="104"/>
      <c r="L1420" s="104"/>
      <c r="M1420" s="104"/>
      <c r="N1420" s="104"/>
      <c r="O1420" s="104"/>
      <c r="P1420" s="105">
        <f t="shared" si="72"/>
        <v>0</v>
      </c>
    </row>
    <row r="1421" spans="1:16" ht="15.75" customHeight="1">
      <c r="A1421" s="241"/>
      <c r="B1421" s="242"/>
      <c r="C1421" s="119">
        <v>26</v>
      </c>
      <c r="D1421" s="104"/>
      <c r="E1421" s="104"/>
      <c r="F1421" s="104"/>
      <c r="G1421" s="104"/>
      <c r="H1421" s="104"/>
      <c r="I1421" s="104"/>
      <c r="J1421" s="104"/>
      <c r="K1421" s="104"/>
      <c r="L1421" s="104"/>
      <c r="M1421" s="104"/>
      <c r="N1421" s="104"/>
      <c r="O1421" s="104"/>
      <c r="P1421" s="105">
        <f t="shared" si="72"/>
        <v>0</v>
      </c>
    </row>
    <row r="1422" spans="1:16" ht="15.75" customHeight="1">
      <c r="A1422" s="237"/>
      <c r="B1422" s="239"/>
      <c r="C1422" s="119">
        <v>27</v>
      </c>
      <c r="D1422" s="104"/>
      <c r="E1422" s="104"/>
      <c r="F1422" s="104"/>
      <c r="G1422" s="104"/>
      <c r="H1422" s="104"/>
      <c r="I1422" s="104"/>
      <c r="J1422" s="104"/>
      <c r="K1422" s="104"/>
      <c r="L1422" s="104"/>
      <c r="M1422" s="104"/>
      <c r="N1422" s="104"/>
      <c r="O1422" s="104"/>
      <c r="P1422" s="105">
        <f t="shared" si="72"/>
        <v>0</v>
      </c>
    </row>
    <row r="1423" spans="1:16" ht="15.75" customHeight="1">
      <c r="A1423" s="317">
        <v>392</v>
      </c>
      <c r="B1423" s="318" t="s">
        <v>2399</v>
      </c>
      <c r="C1423" s="119">
        <v>11</v>
      </c>
      <c r="D1423" s="104"/>
      <c r="E1423" s="104"/>
      <c r="F1423" s="104"/>
      <c r="G1423" s="104"/>
      <c r="H1423" s="104"/>
      <c r="I1423" s="104"/>
      <c r="J1423" s="104"/>
      <c r="K1423" s="104"/>
      <c r="L1423" s="104"/>
      <c r="M1423" s="104"/>
      <c r="N1423" s="104"/>
      <c r="O1423" s="104"/>
      <c r="P1423" s="105">
        <f t="shared" si="72"/>
        <v>0</v>
      </c>
    </row>
    <row r="1424" spans="1:16" ht="15.75" customHeight="1">
      <c r="A1424" s="241"/>
      <c r="B1424" s="242"/>
      <c r="C1424" s="119">
        <v>12</v>
      </c>
      <c r="D1424" s="104"/>
      <c r="E1424" s="104"/>
      <c r="F1424" s="104"/>
      <c r="G1424" s="104"/>
      <c r="H1424" s="104"/>
      <c r="I1424" s="104"/>
      <c r="J1424" s="104"/>
      <c r="K1424" s="104"/>
      <c r="L1424" s="104"/>
      <c r="M1424" s="104"/>
      <c r="N1424" s="104"/>
      <c r="O1424" s="104"/>
      <c r="P1424" s="105">
        <f t="shared" si="72"/>
        <v>0</v>
      </c>
    </row>
    <row r="1425" spans="1:16" ht="15.75" customHeight="1">
      <c r="A1425" s="241"/>
      <c r="B1425" s="242"/>
      <c r="C1425" s="119">
        <v>13</v>
      </c>
      <c r="D1425" s="104"/>
      <c r="E1425" s="104"/>
      <c r="F1425" s="104"/>
      <c r="G1425" s="104"/>
      <c r="H1425" s="104"/>
      <c r="I1425" s="104"/>
      <c r="J1425" s="104"/>
      <c r="K1425" s="104"/>
      <c r="L1425" s="104"/>
      <c r="M1425" s="104"/>
      <c r="N1425" s="104"/>
      <c r="O1425" s="104"/>
      <c r="P1425" s="105">
        <f t="shared" si="72"/>
        <v>0</v>
      </c>
    </row>
    <row r="1426" spans="1:16" ht="15.75" customHeight="1">
      <c r="A1426" s="241"/>
      <c r="B1426" s="242"/>
      <c r="C1426" s="119">
        <v>14</v>
      </c>
      <c r="D1426" s="104">
        <v>666666.67000000004</v>
      </c>
      <c r="E1426" s="104">
        <v>666666.67000000004</v>
      </c>
      <c r="F1426" s="104">
        <v>666666.67000000004</v>
      </c>
      <c r="G1426" s="104">
        <v>666666.67000000004</v>
      </c>
      <c r="H1426" s="104">
        <v>666666.67000000004</v>
      </c>
      <c r="I1426" s="104">
        <v>666666.67000000004</v>
      </c>
      <c r="J1426" s="104">
        <v>666666.67000000004</v>
      </c>
      <c r="K1426" s="104">
        <v>666666.67000000004</v>
      </c>
      <c r="L1426" s="104">
        <v>666666.67000000004</v>
      </c>
      <c r="M1426" s="104">
        <v>666666.67000000004</v>
      </c>
      <c r="N1426" s="104">
        <v>666666.67000000004</v>
      </c>
      <c r="O1426" s="104">
        <v>666666.67000000004</v>
      </c>
      <c r="P1426" s="105">
        <f t="shared" si="72"/>
        <v>8000000.04</v>
      </c>
    </row>
    <row r="1427" spans="1:16" ht="15.75" customHeight="1">
      <c r="A1427" s="241"/>
      <c r="B1427" s="242"/>
      <c r="C1427" s="119">
        <v>15</v>
      </c>
      <c r="D1427" s="104"/>
      <c r="E1427" s="104"/>
      <c r="F1427" s="104"/>
      <c r="G1427" s="104"/>
      <c r="H1427" s="104"/>
      <c r="I1427" s="104"/>
      <c r="J1427" s="104"/>
      <c r="K1427" s="104"/>
      <c r="L1427" s="104"/>
      <c r="M1427" s="104"/>
      <c r="N1427" s="104"/>
      <c r="O1427" s="104"/>
      <c r="P1427" s="105">
        <f t="shared" si="72"/>
        <v>0</v>
      </c>
    </row>
    <row r="1428" spans="1:16" ht="15.75" customHeight="1">
      <c r="A1428" s="241"/>
      <c r="B1428" s="242"/>
      <c r="C1428" s="119">
        <v>16</v>
      </c>
      <c r="D1428" s="104"/>
      <c r="E1428" s="104"/>
      <c r="F1428" s="104"/>
      <c r="G1428" s="104"/>
      <c r="H1428" s="104"/>
      <c r="I1428" s="104"/>
      <c r="J1428" s="104"/>
      <c r="K1428" s="104"/>
      <c r="L1428" s="104"/>
      <c r="M1428" s="104"/>
      <c r="N1428" s="104"/>
      <c r="O1428" s="104"/>
      <c r="P1428" s="105">
        <f t="shared" si="72"/>
        <v>0</v>
      </c>
    </row>
    <row r="1429" spans="1:16" ht="15.75" customHeight="1">
      <c r="A1429" s="241"/>
      <c r="B1429" s="242"/>
      <c r="C1429" s="119">
        <v>17</v>
      </c>
      <c r="D1429" s="104"/>
      <c r="E1429" s="104"/>
      <c r="F1429" s="104"/>
      <c r="G1429" s="104"/>
      <c r="H1429" s="104"/>
      <c r="I1429" s="104"/>
      <c r="J1429" s="104"/>
      <c r="K1429" s="104"/>
      <c r="L1429" s="104"/>
      <c r="M1429" s="104"/>
      <c r="N1429" s="104"/>
      <c r="O1429" s="104"/>
      <c r="P1429" s="105">
        <f t="shared" si="72"/>
        <v>0</v>
      </c>
    </row>
    <row r="1430" spans="1:16" ht="15.75" customHeight="1">
      <c r="A1430" s="241"/>
      <c r="B1430" s="242"/>
      <c r="C1430" s="119">
        <v>25</v>
      </c>
      <c r="D1430" s="104"/>
      <c r="E1430" s="104"/>
      <c r="F1430" s="104"/>
      <c r="G1430" s="104"/>
      <c r="H1430" s="104"/>
      <c r="I1430" s="104"/>
      <c r="J1430" s="104"/>
      <c r="K1430" s="104"/>
      <c r="L1430" s="104"/>
      <c r="M1430" s="104"/>
      <c r="N1430" s="104"/>
      <c r="O1430" s="104"/>
      <c r="P1430" s="105">
        <f t="shared" si="72"/>
        <v>0</v>
      </c>
    </row>
    <row r="1431" spans="1:16" ht="15.75" customHeight="1">
      <c r="A1431" s="241"/>
      <c r="B1431" s="242"/>
      <c r="C1431" s="119">
        <v>26</v>
      </c>
      <c r="D1431" s="104"/>
      <c r="E1431" s="104"/>
      <c r="F1431" s="104"/>
      <c r="G1431" s="104"/>
      <c r="H1431" s="104"/>
      <c r="I1431" s="104"/>
      <c r="J1431" s="104"/>
      <c r="K1431" s="104"/>
      <c r="L1431" s="104"/>
      <c r="M1431" s="104"/>
      <c r="N1431" s="104"/>
      <c r="O1431" s="104"/>
      <c r="P1431" s="105">
        <f t="shared" si="72"/>
        <v>0</v>
      </c>
    </row>
    <row r="1432" spans="1:16" ht="15.75" customHeight="1">
      <c r="A1432" s="237"/>
      <c r="B1432" s="239"/>
      <c r="C1432" s="119">
        <v>27</v>
      </c>
      <c r="D1432" s="104"/>
      <c r="E1432" s="104"/>
      <c r="F1432" s="104"/>
      <c r="G1432" s="104"/>
      <c r="H1432" s="104"/>
      <c r="I1432" s="104"/>
      <c r="J1432" s="104"/>
      <c r="K1432" s="104"/>
      <c r="L1432" s="104"/>
      <c r="M1432" s="104"/>
      <c r="N1432" s="104"/>
      <c r="O1432" s="104"/>
      <c r="P1432" s="105">
        <f t="shared" si="72"/>
        <v>0</v>
      </c>
    </row>
    <row r="1433" spans="1:16" ht="15.75" customHeight="1">
      <c r="A1433" s="317">
        <v>393</v>
      </c>
      <c r="B1433" s="318" t="s">
        <v>2400</v>
      </c>
      <c r="C1433" s="119">
        <v>11</v>
      </c>
      <c r="D1433" s="104"/>
      <c r="E1433" s="104"/>
      <c r="F1433" s="104"/>
      <c r="G1433" s="104"/>
      <c r="H1433" s="104"/>
      <c r="I1433" s="104"/>
      <c r="J1433" s="104"/>
      <c r="K1433" s="104"/>
      <c r="L1433" s="104"/>
      <c r="M1433" s="104"/>
      <c r="N1433" s="104"/>
      <c r="O1433" s="104"/>
      <c r="P1433" s="105">
        <f t="shared" si="72"/>
        <v>0</v>
      </c>
    </row>
    <row r="1434" spans="1:16" ht="15.75" customHeight="1">
      <c r="A1434" s="241"/>
      <c r="B1434" s="242"/>
      <c r="C1434" s="119">
        <v>12</v>
      </c>
      <c r="D1434" s="104"/>
      <c r="E1434" s="104"/>
      <c r="F1434" s="104"/>
      <c r="G1434" s="104"/>
      <c r="H1434" s="104"/>
      <c r="I1434" s="104"/>
      <c r="J1434" s="104"/>
      <c r="K1434" s="104"/>
      <c r="L1434" s="104"/>
      <c r="M1434" s="104"/>
      <c r="N1434" s="104"/>
      <c r="O1434" s="104"/>
      <c r="P1434" s="105">
        <f t="shared" si="72"/>
        <v>0</v>
      </c>
    </row>
    <row r="1435" spans="1:16" ht="15.75" customHeight="1">
      <c r="A1435" s="241"/>
      <c r="B1435" s="242"/>
      <c r="C1435" s="119">
        <v>13</v>
      </c>
      <c r="D1435" s="104"/>
      <c r="E1435" s="104"/>
      <c r="F1435" s="104"/>
      <c r="G1435" s="104"/>
      <c r="H1435" s="104"/>
      <c r="I1435" s="104"/>
      <c r="J1435" s="104"/>
      <c r="K1435" s="104"/>
      <c r="L1435" s="104"/>
      <c r="M1435" s="104"/>
      <c r="N1435" s="104"/>
      <c r="O1435" s="104"/>
      <c r="P1435" s="105">
        <f t="shared" si="72"/>
        <v>0</v>
      </c>
    </row>
    <row r="1436" spans="1:16" ht="15.75" customHeight="1">
      <c r="A1436" s="241"/>
      <c r="B1436" s="242"/>
      <c r="C1436" s="119">
        <v>14</v>
      </c>
      <c r="D1436" s="104"/>
      <c r="E1436" s="104"/>
      <c r="F1436" s="104"/>
      <c r="G1436" s="104"/>
      <c r="H1436" s="104"/>
      <c r="I1436" s="104"/>
      <c r="J1436" s="104"/>
      <c r="K1436" s="104"/>
      <c r="L1436" s="104"/>
      <c r="M1436" s="104"/>
      <c r="N1436" s="104"/>
      <c r="O1436" s="104"/>
      <c r="P1436" s="105">
        <f t="shared" si="72"/>
        <v>0</v>
      </c>
    </row>
    <row r="1437" spans="1:16" ht="15.75" customHeight="1">
      <c r="A1437" s="241"/>
      <c r="B1437" s="242"/>
      <c r="C1437" s="119">
        <v>15</v>
      </c>
      <c r="D1437" s="104"/>
      <c r="E1437" s="104"/>
      <c r="F1437" s="104"/>
      <c r="G1437" s="104"/>
      <c r="H1437" s="104"/>
      <c r="I1437" s="104"/>
      <c r="J1437" s="104"/>
      <c r="K1437" s="104"/>
      <c r="L1437" s="104"/>
      <c r="M1437" s="104"/>
      <c r="N1437" s="104"/>
      <c r="O1437" s="104"/>
      <c r="P1437" s="105">
        <f t="shared" si="72"/>
        <v>0</v>
      </c>
    </row>
    <row r="1438" spans="1:16" ht="15.75" customHeight="1">
      <c r="A1438" s="241"/>
      <c r="B1438" s="242"/>
      <c r="C1438" s="119">
        <v>16</v>
      </c>
      <c r="D1438" s="104"/>
      <c r="E1438" s="104"/>
      <c r="F1438" s="104"/>
      <c r="G1438" s="104"/>
      <c r="H1438" s="104"/>
      <c r="I1438" s="104"/>
      <c r="J1438" s="104"/>
      <c r="K1438" s="104"/>
      <c r="L1438" s="104"/>
      <c r="M1438" s="104"/>
      <c r="N1438" s="104"/>
      <c r="O1438" s="104"/>
      <c r="P1438" s="105">
        <f t="shared" si="72"/>
        <v>0</v>
      </c>
    </row>
    <row r="1439" spans="1:16" ht="15.75" customHeight="1">
      <c r="A1439" s="241"/>
      <c r="B1439" s="242"/>
      <c r="C1439" s="119">
        <v>17</v>
      </c>
      <c r="D1439" s="104"/>
      <c r="E1439" s="104"/>
      <c r="F1439" s="104"/>
      <c r="G1439" s="104"/>
      <c r="H1439" s="104"/>
      <c r="I1439" s="104"/>
      <c r="J1439" s="104"/>
      <c r="K1439" s="104"/>
      <c r="L1439" s="104"/>
      <c r="M1439" s="104"/>
      <c r="N1439" s="104"/>
      <c r="O1439" s="104"/>
      <c r="P1439" s="105">
        <f t="shared" si="72"/>
        <v>0</v>
      </c>
    </row>
    <row r="1440" spans="1:16" ht="15.75" customHeight="1">
      <c r="A1440" s="241"/>
      <c r="B1440" s="242"/>
      <c r="C1440" s="119">
        <v>25</v>
      </c>
      <c r="D1440" s="104"/>
      <c r="E1440" s="104"/>
      <c r="F1440" s="104"/>
      <c r="G1440" s="104"/>
      <c r="H1440" s="104"/>
      <c r="I1440" s="104"/>
      <c r="J1440" s="104"/>
      <c r="K1440" s="104"/>
      <c r="L1440" s="104"/>
      <c r="M1440" s="104"/>
      <c r="N1440" s="104"/>
      <c r="O1440" s="104"/>
      <c r="P1440" s="105">
        <f t="shared" si="72"/>
        <v>0</v>
      </c>
    </row>
    <row r="1441" spans="1:16" ht="15.75" customHeight="1">
      <c r="A1441" s="241"/>
      <c r="B1441" s="242"/>
      <c r="C1441" s="119">
        <v>26</v>
      </c>
      <c r="D1441" s="104"/>
      <c r="E1441" s="104"/>
      <c r="F1441" s="104"/>
      <c r="G1441" s="104"/>
      <c r="H1441" s="104"/>
      <c r="I1441" s="104"/>
      <c r="J1441" s="104"/>
      <c r="K1441" s="104"/>
      <c r="L1441" s="104"/>
      <c r="M1441" s="104"/>
      <c r="N1441" s="104"/>
      <c r="O1441" s="104"/>
      <c r="P1441" s="105">
        <f t="shared" si="72"/>
        <v>0</v>
      </c>
    </row>
    <row r="1442" spans="1:16" ht="15.75" customHeight="1">
      <c r="A1442" s="237"/>
      <c r="B1442" s="239"/>
      <c r="C1442" s="119">
        <v>27</v>
      </c>
      <c r="D1442" s="104"/>
      <c r="E1442" s="104"/>
      <c r="F1442" s="104"/>
      <c r="G1442" s="104"/>
      <c r="H1442" s="104"/>
      <c r="I1442" s="104"/>
      <c r="J1442" s="104"/>
      <c r="K1442" s="104"/>
      <c r="L1442" s="104"/>
      <c r="M1442" s="104"/>
      <c r="N1442" s="104"/>
      <c r="O1442" s="104"/>
      <c r="P1442" s="105">
        <f t="shared" si="72"/>
        <v>0</v>
      </c>
    </row>
    <row r="1443" spans="1:16" ht="15.75" customHeight="1">
      <c r="A1443" s="317">
        <v>394</v>
      </c>
      <c r="B1443" s="318" t="s">
        <v>2401</v>
      </c>
      <c r="C1443" s="119">
        <v>11</v>
      </c>
      <c r="D1443" s="104"/>
      <c r="E1443" s="104"/>
      <c r="F1443" s="104"/>
      <c r="G1443" s="104"/>
      <c r="H1443" s="104"/>
      <c r="I1443" s="104"/>
      <c r="J1443" s="104"/>
      <c r="K1443" s="104"/>
      <c r="L1443" s="104"/>
      <c r="M1443" s="104"/>
      <c r="N1443" s="104"/>
      <c r="O1443" s="104"/>
      <c r="P1443" s="105">
        <f t="shared" si="72"/>
        <v>0</v>
      </c>
    </row>
    <row r="1444" spans="1:16" ht="15.75" customHeight="1">
      <c r="A1444" s="241"/>
      <c r="B1444" s="242"/>
      <c r="C1444" s="119">
        <v>12</v>
      </c>
      <c r="D1444" s="104"/>
      <c r="E1444" s="104"/>
      <c r="F1444" s="104"/>
      <c r="G1444" s="104"/>
      <c r="H1444" s="104"/>
      <c r="I1444" s="104"/>
      <c r="J1444" s="104"/>
      <c r="K1444" s="104"/>
      <c r="L1444" s="104"/>
      <c r="M1444" s="104"/>
      <c r="N1444" s="104"/>
      <c r="O1444" s="104"/>
      <c r="P1444" s="105">
        <f t="shared" si="72"/>
        <v>0</v>
      </c>
    </row>
    <row r="1445" spans="1:16" ht="15.75" customHeight="1">
      <c r="A1445" s="241"/>
      <c r="B1445" s="242"/>
      <c r="C1445" s="119">
        <v>13</v>
      </c>
      <c r="D1445" s="104"/>
      <c r="E1445" s="104"/>
      <c r="F1445" s="104"/>
      <c r="G1445" s="104"/>
      <c r="H1445" s="104"/>
      <c r="I1445" s="104"/>
      <c r="J1445" s="104"/>
      <c r="K1445" s="104"/>
      <c r="L1445" s="104"/>
      <c r="M1445" s="104"/>
      <c r="N1445" s="104"/>
      <c r="O1445" s="104"/>
      <c r="P1445" s="105">
        <f t="shared" si="72"/>
        <v>0</v>
      </c>
    </row>
    <row r="1446" spans="1:16" ht="15.75" customHeight="1">
      <c r="A1446" s="241"/>
      <c r="B1446" s="242"/>
      <c r="C1446" s="119">
        <v>14</v>
      </c>
      <c r="D1446" s="104"/>
      <c r="E1446" s="104"/>
      <c r="F1446" s="104"/>
      <c r="G1446" s="104"/>
      <c r="H1446" s="104"/>
      <c r="I1446" s="104"/>
      <c r="J1446" s="104"/>
      <c r="K1446" s="104"/>
      <c r="L1446" s="104"/>
      <c r="M1446" s="104"/>
      <c r="N1446" s="104"/>
      <c r="O1446" s="104"/>
      <c r="P1446" s="105">
        <f t="shared" si="72"/>
        <v>0</v>
      </c>
    </row>
    <row r="1447" spans="1:16" ht="15.75" customHeight="1">
      <c r="A1447" s="241"/>
      <c r="B1447" s="242"/>
      <c r="C1447" s="119">
        <v>15</v>
      </c>
      <c r="D1447" s="104"/>
      <c r="E1447" s="104"/>
      <c r="F1447" s="104"/>
      <c r="G1447" s="104"/>
      <c r="H1447" s="104"/>
      <c r="I1447" s="104"/>
      <c r="J1447" s="104"/>
      <c r="K1447" s="104"/>
      <c r="L1447" s="104"/>
      <c r="M1447" s="104"/>
      <c r="N1447" s="104"/>
      <c r="O1447" s="104"/>
      <c r="P1447" s="105">
        <f t="shared" si="72"/>
        <v>0</v>
      </c>
    </row>
    <row r="1448" spans="1:16" ht="15.75" customHeight="1">
      <c r="A1448" s="241"/>
      <c r="B1448" s="242"/>
      <c r="C1448" s="119">
        <v>16</v>
      </c>
      <c r="D1448" s="104"/>
      <c r="E1448" s="104"/>
      <c r="F1448" s="104"/>
      <c r="G1448" s="104"/>
      <c r="H1448" s="104"/>
      <c r="I1448" s="104"/>
      <c r="J1448" s="104"/>
      <c r="K1448" s="104"/>
      <c r="L1448" s="104"/>
      <c r="M1448" s="104"/>
      <c r="N1448" s="104"/>
      <c r="O1448" s="104"/>
      <c r="P1448" s="105">
        <f t="shared" si="72"/>
        <v>0</v>
      </c>
    </row>
    <row r="1449" spans="1:16" ht="15.75" customHeight="1">
      <c r="A1449" s="241"/>
      <c r="B1449" s="242"/>
      <c r="C1449" s="119">
        <v>17</v>
      </c>
      <c r="D1449" s="104"/>
      <c r="E1449" s="104"/>
      <c r="F1449" s="104"/>
      <c r="G1449" s="104"/>
      <c r="H1449" s="104"/>
      <c r="I1449" s="104"/>
      <c r="J1449" s="104"/>
      <c r="K1449" s="104"/>
      <c r="L1449" s="104"/>
      <c r="M1449" s="104"/>
      <c r="N1449" s="104"/>
      <c r="O1449" s="104"/>
      <c r="P1449" s="105">
        <f t="shared" si="72"/>
        <v>0</v>
      </c>
    </row>
    <row r="1450" spans="1:16" ht="15.75" customHeight="1">
      <c r="A1450" s="241"/>
      <c r="B1450" s="242"/>
      <c r="C1450" s="119">
        <v>25</v>
      </c>
      <c r="D1450" s="104"/>
      <c r="E1450" s="104"/>
      <c r="F1450" s="104"/>
      <c r="G1450" s="104"/>
      <c r="H1450" s="104"/>
      <c r="I1450" s="104"/>
      <c r="J1450" s="104"/>
      <c r="K1450" s="104"/>
      <c r="L1450" s="104"/>
      <c r="M1450" s="104"/>
      <c r="N1450" s="104"/>
      <c r="O1450" s="104"/>
      <c r="P1450" s="105">
        <f t="shared" si="72"/>
        <v>0</v>
      </c>
    </row>
    <row r="1451" spans="1:16" ht="15.75" customHeight="1">
      <c r="A1451" s="241"/>
      <c r="B1451" s="242"/>
      <c r="C1451" s="119">
        <v>26</v>
      </c>
      <c r="D1451" s="104"/>
      <c r="E1451" s="104"/>
      <c r="F1451" s="104"/>
      <c r="G1451" s="104"/>
      <c r="H1451" s="104"/>
      <c r="I1451" s="104"/>
      <c r="J1451" s="104"/>
      <c r="K1451" s="104"/>
      <c r="L1451" s="104"/>
      <c r="M1451" s="104"/>
      <c r="N1451" s="104"/>
      <c r="O1451" s="104"/>
      <c r="P1451" s="105">
        <f t="shared" si="72"/>
        <v>0</v>
      </c>
    </row>
    <row r="1452" spans="1:16" ht="15.75" customHeight="1">
      <c r="A1452" s="237"/>
      <c r="B1452" s="239"/>
      <c r="C1452" s="119">
        <v>27</v>
      </c>
      <c r="D1452" s="104"/>
      <c r="E1452" s="104"/>
      <c r="F1452" s="104"/>
      <c r="G1452" s="104"/>
      <c r="H1452" s="104"/>
      <c r="I1452" s="104"/>
      <c r="J1452" s="104"/>
      <c r="K1452" s="104"/>
      <c r="L1452" s="104"/>
      <c r="M1452" s="104"/>
      <c r="N1452" s="104"/>
      <c r="O1452" s="104"/>
      <c r="P1452" s="105">
        <f t="shared" si="72"/>
        <v>0</v>
      </c>
    </row>
    <row r="1453" spans="1:16" ht="15.75" customHeight="1">
      <c r="A1453" s="317">
        <v>395</v>
      </c>
      <c r="B1453" s="318" t="s">
        <v>2402</v>
      </c>
      <c r="C1453" s="119">
        <v>11</v>
      </c>
      <c r="D1453" s="104"/>
      <c r="E1453" s="104"/>
      <c r="F1453" s="104"/>
      <c r="G1453" s="104"/>
      <c r="H1453" s="104"/>
      <c r="I1453" s="104"/>
      <c r="J1453" s="104"/>
      <c r="K1453" s="104"/>
      <c r="L1453" s="104"/>
      <c r="M1453" s="104"/>
      <c r="N1453" s="104"/>
      <c r="O1453" s="104"/>
      <c r="P1453" s="105">
        <f t="shared" si="72"/>
        <v>0</v>
      </c>
    </row>
    <row r="1454" spans="1:16" ht="15.75" customHeight="1">
      <c r="A1454" s="241"/>
      <c r="B1454" s="242"/>
      <c r="C1454" s="119">
        <v>12</v>
      </c>
      <c r="D1454" s="104"/>
      <c r="E1454" s="104"/>
      <c r="F1454" s="104"/>
      <c r="G1454" s="104"/>
      <c r="H1454" s="104"/>
      <c r="I1454" s="104"/>
      <c r="J1454" s="104"/>
      <c r="K1454" s="104"/>
      <c r="L1454" s="104"/>
      <c r="M1454" s="104"/>
      <c r="N1454" s="104"/>
      <c r="O1454" s="104"/>
      <c r="P1454" s="105">
        <f t="shared" si="72"/>
        <v>0</v>
      </c>
    </row>
    <row r="1455" spans="1:16" ht="15.75" customHeight="1">
      <c r="A1455" s="241"/>
      <c r="B1455" s="242"/>
      <c r="C1455" s="119">
        <v>13</v>
      </c>
      <c r="D1455" s="104"/>
      <c r="E1455" s="104"/>
      <c r="F1455" s="104"/>
      <c r="G1455" s="104"/>
      <c r="H1455" s="104"/>
      <c r="I1455" s="104"/>
      <c r="J1455" s="104"/>
      <c r="K1455" s="104"/>
      <c r="L1455" s="104"/>
      <c r="M1455" s="104"/>
      <c r="N1455" s="104"/>
      <c r="O1455" s="104"/>
      <c r="P1455" s="105">
        <f t="shared" si="72"/>
        <v>0</v>
      </c>
    </row>
    <row r="1456" spans="1:16" ht="15.75" customHeight="1">
      <c r="A1456" s="241"/>
      <c r="B1456" s="242"/>
      <c r="C1456" s="119">
        <v>14</v>
      </c>
      <c r="D1456" s="104"/>
      <c r="E1456" s="104"/>
      <c r="F1456" s="104"/>
      <c r="G1456" s="104"/>
      <c r="H1456" s="104"/>
      <c r="I1456" s="104"/>
      <c r="J1456" s="104"/>
      <c r="K1456" s="104"/>
      <c r="L1456" s="104"/>
      <c r="M1456" s="104"/>
      <c r="N1456" s="104"/>
      <c r="O1456" s="104"/>
      <c r="P1456" s="105">
        <f t="shared" si="72"/>
        <v>0</v>
      </c>
    </row>
    <row r="1457" spans="1:16" ht="15.75" customHeight="1">
      <c r="A1457" s="241"/>
      <c r="B1457" s="242"/>
      <c r="C1457" s="119">
        <v>15</v>
      </c>
      <c r="D1457" s="104"/>
      <c r="E1457" s="104"/>
      <c r="F1457" s="104"/>
      <c r="G1457" s="104"/>
      <c r="H1457" s="104"/>
      <c r="I1457" s="104"/>
      <c r="J1457" s="104"/>
      <c r="K1457" s="104"/>
      <c r="L1457" s="104"/>
      <c r="M1457" s="104"/>
      <c r="N1457" s="104"/>
      <c r="O1457" s="104"/>
      <c r="P1457" s="105">
        <f t="shared" si="72"/>
        <v>0</v>
      </c>
    </row>
    <row r="1458" spans="1:16" ht="15.75" customHeight="1">
      <c r="A1458" s="241"/>
      <c r="B1458" s="242"/>
      <c r="C1458" s="119">
        <v>16</v>
      </c>
      <c r="D1458" s="104"/>
      <c r="E1458" s="104"/>
      <c r="F1458" s="104"/>
      <c r="G1458" s="104"/>
      <c r="H1458" s="104"/>
      <c r="I1458" s="104"/>
      <c r="J1458" s="104"/>
      <c r="K1458" s="104"/>
      <c r="L1458" s="104"/>
      <c r="M1458" s="104"/>
      <c r="N1458" s="104"/>
      <c r="O1458" s="104"/>
      <c r="P1458" s="105">
        <f t="shared" si="72"/>
        <v>0</v>
      </c>
    </row>
    <row r="1459" spans="1:16" ht="15.75" customHeight="1">
      <c r="A1459" s="241"/>
      <c r="B1459" s="242"/>
      <c r="C1459" s="119">
        <v>17</v>
      </c>
      <c r="D1459" s="104"/>
      <c r="E1459" s="104"/>
      <c r="F1459" s="104"/>
      <c r="G1459" s="104"/>
      <c r="H1459" s="104"/>
      <c r="I1459" s="104"/>
      <c r="J1459" s="104"/>
      <c r="K1459" s="104"/>
      <c r="L1459" s="104"/>
      <c r="M1459" s="104"/>
      <c r="N1459" s="104"/>
      <c r="O1459" s="104"/>
      <c r="P1459" s="105">
        <f t="shared" si="72"/>
        <v>0</v>
      </c>
    </row>
    <row r="1460" spans="1:16" ht="15.75" customHeight="1">
      <c r="A1460" s="241"/>
      <c r="B1460" s="242"/>
      <c r="C1460" s="119">
        <v>25</v>
      </c>
      <c r="D1460" s="104"/>
      <c r="E1460" s="104"/>
      <c r="F1460" s="104"/>
      <c r="G1460" s="104"/>
      <c r="H1460" s="104"/>
      <c r="I1460" s="104"/>
      <c r="J1460" s="104"/>
      <c r="K1460" s="104"/>
      <c r="L1460" s="104"/>
      <c r="M1460" s="104"/>
      <c r="N1460" s="104"/>
      <c r="O1460" s="104"/>
      <c r="P1460" s="105">
        <f t="shared" si="72"/>
        <v>0</v>
      </c>
    </row>
    <row r="1461" spans="1:16" ht="15.75" customHeight="1">
      <c r="A1461" s="241"/>
      <c r="B1461" s="242"/>
      <c r="C1461" s="119">
        <v>26</v>
      </c>
      <c r="D1461" s="104"/>
      <c r="E1461" s="104"/>
      <c r="F1461" s="104"/>
      <c r="G1461" s="104"/>
      <c r="H1461" s="104"/>
      <c r="I1461" s="104"/>
      <c r="J1461" s="104"/>
      <c r="K1461" s="104"/>
      <c r="L1461" s="104"/>
      <c r="M1461" s="104"/>
      <c r="N1461" s="104"/>
      <c r="O1461" s="104"/>
      <c r="P1461" s="105">
        <f t="shared" si="72"/>
        <v>0</v>
      </c>
    </row>
    <row r="1462" spans="1:16" ht="15.75" customHeight="1">
      <c r="A1462" s="237"/>
      <c r="B1462" s="239"/>
      <c r="C1462" s="119">
        <v>27</v>
      </c>
      <c r="D1462" s="104"/>
      <c r="E1462" s="104"/>
      <c r="F1462" s="104"/>
      <c r="G1462" s="104"/>
      <c r="H1462" s="104"/>
      <c r="I1462" s="104"/>
      <c r="J1462" s="104"/>
      <c r="K1462" s="104"/>
      <c r="L1462" s="104"/>
      <c r="M1462" s="104"/>
      <c r="N1462" s="104"/>
      <c r="O1462" s="104"/>
      <c r="P1462" s="105">
        <f t="shared" si="72"/>
        <v>0</v>
      </c>
    </row>
    <row r="1463" spans="1:16" ht="15.75" customHeight="1">
      <c r="A1463" s="317">
        <v>396</v>
      </c>
      <c r="B1463" s="318" t="s">
        <v>2403</v>
      </c>
      <c r="C1463" s="119">
        <v>11</v>
      </c>
      <c r="D1463" s="104"/>
      <c r="E1463" s="104"/>
      <c r="F1463" s="104"/>
      <c r="G1463" s="104"/>
      <c r="H1463" s="104"/>
      <c r="I1463" s="104"/>
      <c r="J1463" s="104"/>
      <c r="K1463" s="104"/>
      <c r="L1463" s="104"/>
      <c r="M1463" s="104"/>
      <c r="N1463" s="104"/>
      <c r="O1463" s="104"/>
      <c r="P1463" s="105">
        <f t="shared" si="72"/>
        <v>0</v>
      </c>
    </row>
    <row r="1464" spans="1:16" ht="15.75" customHeight="1">
      <c r="A1464" s="241"/>
      <c r="B1464" s="242"/>
      <c r="C1464" s="119">
        <v>12</v>
      </c>
      <c r="D1464" s="104"/>
      <c r="E1464" s="104"/>
      <c r="F1464" s="104"/>
      <c r="G1464" s="104"/>
      <c r="H1464" s="104"/>
      <c r="I1464" s="104"/>
      <c r="J1464" s="104"/>
      <c r="K1464" s="104"/>
      <c r="L1464" s="104"/>
      <c r="M1464" s="104"/>
      <c r="N1464" s="104"/>
      <c r="O1464" s="104"/>
      <c r="P1464" s="105">
        <f t="shared" si="72"/>
        <v>0</v>
      </c>
    </row>
    <row r="1465" spans="1:16" ht="15.75" customHeight="1">
      <c r="A1465" s="241"/>
      <c r="B1465" s="242"/>
      <c r="C1465" s="119">
        <v>13</v>
      </c>
      <c r="D1465" s="104"/>
      <c r="E1465" s="104"/>
      <c r="F1465" s="104"/>
      <c r="G1465" s="104"/>
      <c r="H1465" s="104"/>
      <c r="I1465" s="104"/>
      <c r="J1465" s="104"/>
      <c r="K1465" s="104"/>
      <c r="L1465" s="104"/>
      <c r="M1465" s="104"/>
      <c r="N1465" s="104"/>
      <c r="O1465" s="104"/>
      <c r="P1465" s="105">
        <f t="shared" si="72"/>
        <v>0</v>
      </c>
    </row>
    <row r="1466" spans="1:16" ht="15.75" customHeight="1">
      <c r="A1466" s="241"/>
      <c r="B1466" s="242"/>
      <c r="C1466" s="119">
        <v>14</v>
      </c>
      <c r="D1466" s="104"/>
      <c r="E1466" s="104"/>
      <c r="F1466" s="104"/>
      <c r="G1466" s="104"/>
      <c r="H1466" s="104"/>
      <c r="I1466" s="104"/>
      <c r="J1466" s="104"/>
      <c r="K1466" s="104"/>
      <c r="L1466" s="104"/>
      <c r="M1466" s="104"/>
      <c r="N1466" s="104"/>
      <c r="O1466" s="104"/>
      <c r="P1466" s="105">
        <f t="shared" si="72"/>
        <v>0</v>
      </c>
    </row>
    <row r="1467" spans="1:16" ht="15.75" customHeight="1">
      <c r="A1467" s="241"/>
      <c r="B1467" s="242"/>
      <c r="C1467" s="119">
        <v>15</v>
      </c>
      <c r="D1467" s="104"/>
      <c r="E1467" s="104"/>
      <c r="F1467" s="104"/>
      <c r="G1467" s="104"/>
      <c r="H1467" s="104"/>
      <c r="I1467" s="104"/>
      <c r="J1467" s="104"/>
      <c r="K1467" s="104"/>
      <c r="L1467" s="104"/>
      <c r="M1467" s="104"/>
      <c r="N1467" s="104"/>
      <c r="O1467" s="104"/>
      <c r="P1467" s="105">
        <f t="shared" si="72"/>
        <v>0</v>
      </c>
    </row>
    <row r="1468" spans="1:16" ht="15.75" customHeight="1">
      <c r="A1468" s="241"/>
      <c r="B1468" s="242"/>
      <c r="C1468" s="119">
        <v>16</v>
      </c>
      <c r="D1468" s="104"/>
      <c r="E1468" s="104"/>
      <c r="F1468" s="104"/>
      <c r="G1468" s="104"/>
      <c r="H1468" s="104"/>
      <c r="I1468" s="104"/>
      <c r="J1468" s="104"/>
      <c r="K1468" s="104"/>
      <c r="L1468" s="104"/>
      <c r="M1468" s="104"/>
      <c r="N1468" s="104"/>
      <c r="O1468" s="104"/>
      <c r="P1468" s="105">
        <f t="shared" si="72"/>
        <v>0</v>
      </c>
    </row>
    <row r="1469" spans="1:16" ht="15.75" customHeight="1">
      <c r="A1469" s="241"/>
      <c r="B1469" s="242"/>
      <c r="C1469" s="119">
        <v>17</v>
      </c>
      <c r="D1469" s="104"/>
      <c r="E1469" s="104"/>
      <c r="F1469" s="104"/>
      <c r="G1469" s="104"/>
      <c r="H1469" s="104"/>
      <c r="I1469" s="104"/>
      <c r="J1469" s="104"/>
      <c r="K1469" s="104"/>
      <c r="L1469" s="104"/>
      <c r="M1469" s="104"/>
      <c r="N1469" s="104"/>
      <c r="O1469" s="104"/>
      <c r="P1469" s="105">
        <f t="shared" si="72"/>
        <v>0</v>
      </c>
    </row>
    <row r="1470" spans="1:16" ht="15.75" customHeight="1">
      <c r="A1470" s="241"/>
      <c r="B1470" s="242"/>
      <c r="C1470" s="119">
        <v>25</v>
      </c>
      <c r="D1470" s="104"/>
      <c r="E1470" s="104"/>
      <c r="F1470" s="104"/>
      <c r="G1470" s="104"/>
      <c r="H1470" s="104"/>
      <c r="I1470" s="104"/>
      <c r="J1470" s="104"/>
      <c r="K1470" s="104"/>
      <c r="L1470" s="104"/>
      <c r="M1470" s="104"/>
      <c r="N1470" s="104"/>
      <c r="O1470" s="104"/>
      <c r="P1470" s="105">
        <f t="shared" si="72"/>
        <v>0</v>
      </c>
    </row>
    <row r="1471" spans="1:16" ht="15.75" customHeight="1">
      <c r="A1471" s="241"/>
      <c r="B1471" s="242"/>
      <c r="C1471" s="119">
        <v>26</v>
      </c>
      <c r="D1471" s="104"/>
      <c r="E1471" s="104"/>
      <c r="F1471" s="104"/>
      <c r="G1471" s="104"/>
      <c r="H1471" s="104"/>
      <c r="I1471" s="104"/>
      <c r="J1471" s="104"/>
      <c r="K1471" s="104"/>
      <c r="L1471" s="104"/>
      <c r="M1471" s="104"/>
      <c r="N1471" s="104"/>
      <c r="O1471" s="104"/>
      <c r="P1471" s="105">
        <f t="shared" si="72"/>
        <v>0</v>
      </c>
    </row>
    <row r="1472" spans="1:16" ht="15.75" customHeight="1">
      <c r="A1472" s="237"/>
      <c r="B1472" s="239"/>
      <c r="C1472" s="119">
        <v>27</v>
      </c>
      <c r="D1472" s="104"/>
      <c r="E1472" s="104"/>
      <c r="F1472" s="104"/>
      <c r="G1472" s="104"/>
      <c r="H1472" s="104"/>
      <c r="I1472" s="104"/>
      <c r="J1472" s="104"/>
      <c r="K1472" s="104"/>
      <c r="L1472" s="104"/>
      <c r="M1472" s="104"/>
      <c r="N1472" s="104"/>
      <c r="O1472" s="104"/>
      <c r="P1472" s="105">
        <f t="shared" si="72"/>
        <v>0</v>
      </c>
    </row>
    <row r="1473" spans="1:16" ht="15.75" customHeight="1">
      <c r="A1473" s="140">
        <v>397</v>
      </c>
      <c r="B1473" s="141" t="s">
        <v>2404</v>
      </c>
      <c r="C1473" s="142"/>
      <c r="D1473" s="142"/>
      <c r="E1473" s="142"/>
      <c r="F1473" s="142"/>
      <c r="G1473" s="142"/>
      <c r="H1473" s="142"/>
      <c r="I1473" s="142"/>
      <c r="J1473" s="142"/>
      <c r="K1473" s="142"/>
      <c r="L1473" s="142"/>
      <c r="M1473" s="142"/>
      <c r="N1473" s="142"/>
      <c r="O1473" s="142"/>
      <c r="P1473" s="104">
        <f t="shared" si="72"/>
        <v>0</v>
      </c>
    </row>
    <row r="1474" spans="1:16" ht="15.75" customHeight="1">
      <c r="A1474" s="317">
        <v>398</v>
      </c>
      <c r="B1474" s="318" t="s">
        <v>2405</v>
      </c>
      <c r="C1474" s="119">
        <v>11</v>
      </c>
      <c r="D1474" s="104"/>
      <c r="E1474" s="104"/>
      <c r="F1474" s="104"/>
      <c r="G1474" s="104"/>
      <c r="H1474" s="104"/>
      <c r="I1474" s="104"/>
      <c r="J1474" s="104"/>
      <c r="K1474" s="104"/>
      <c r="L1474" s="104"/>
      <c r="M1474" s="104"/>
      <c r="N1474" s="104"/>
      <c r="O1474" s="104"/>
      <c r="P1474" s="105">
        <f t="shared" si="72"/>
        <v>0</v>
      </c>
    </row>
    <row r="1475" spans="1:16" ht="15.75" customHeight="1">
      <c r="A1475" s="241"/>
      <c r="B1475" s="242"/>
      <c r="C1475" s="119">
        <v>12</v>
      </c>
      <c r="D1475" s="104"/>
      <c r="E1475" s="104"/>
      <c r="F1475" s="104"/>
      <c r="G1475" s="104"/>
      <c r="H1475" s="104"/>
      <c r="I1475" s="104"/>
      <c r="J1475" s="104"/>
      <c r="K1475" s="104"/>
      <c r="L1475" s="104"/>
      <c r="M1475" s="104"/>
      <c r="N1475" s="104"/>
      <c r="O1475" s="104"/>
      <c r="P1475" s="105">
        <f t="shared" si="72"/>
        <v>0</v>
      </c>
    </row>
    <row r="1476" spans="1:16" ht="15.75" customHeight="1">
      <c r="A1476" s="241"/>
      <c r="B1476" s="242"/>
      <c r="C1476" s="119">
        <v>13</v>
      </c>
      <c r="D1476" s="104"/>
      <c r="E1476" s="104"/>
      <c r="F1476" s="104"/>
      <c r="G1476" s="104"/>
      <c r="H1476" s="104"/>
      <c r="I1476" s="104"/>
      <c r="J1476" s="104"/>
      <c r="K1476" s="104"/>
      <c r="L1476" s="104"/>
      <c r="M1476" s="104"/>
      <c r="N1476" s="104"/>
      <c r="O1476" s="104"/>
      <c r="P1476" s="105">
        <f t="shared" si="72"/>
        <v>0</v>
      </c>
    </row>
    <row r="1477" spans="1:16" ht="15.75" customHeight="1">
      <c r="A1477" s="241"/>
      <c r="B1477" s="242"/>
      <c r="C1477" s="119">
        <v>14</v>
      </c>
      <c r="D1477" s="104"/>
      <c r="E1477" s="104"/>
      <c r="F1477" s="104"/>
      <c r="G1477" s="104"/>
      <c r="H1477" s="104"/>
      <c r="I1477" s="104"/>
      <c r="J1477" s="104"/>
      <c r="K1477" s="104"/>
      <c r="L1477" s="104"/>
      <c r="M1477" s="104"/>
      <c r="N1477" s="104"/>
      <c r="O1477" s="104"/>
      <c r="P1477" s="105">
        <f t="shared" si="72"/>
        <v>0</v>
      </c>
    </row>
    <row r="1478" spans="1:16" ht="15.75" customHeight="1">
      <c r="A1478" s="241"/>
      <c r="B1478" s="242"/>
      <c r="C1478" s="119">
        <v>15</v>
      </c>
      <c r="D1478" s="104"/>
      <c r="E1478" s="104"/>
      <c r="F1478" s="104"/>
      <c r="G1478" s="104"/>
      <c r="H1478" s="104"/>
      <c r="I1478" s="104"/>
      <c r="J1478" s="104"/>
      <c r="K1478" s="104"/>
      <c r="L1478" s="104"/>
      <c r="M1478" s="104"/>
      <c r="N1478" s="104"/>
      <c r="O1478" s="104"/>
      <c r="P1478" s="105">
        <f t="shared" si="72"/>
        <v>0</v>
      </c>
    </row>
    <row r="1479" spans="1:16" ht="15.75" customHeight="1">
      <c r="A1479" s="241"/>
      <c r="B1479" s="242"/>
      <c r="C1479" s="119">
        <v>16</v>
      </c>
      <c r="D1479" s="104"/>
      <c r="E1479" s="104"/>
      <c r="F1479" s="104"/>
      <c r="G1479" s="104"/>
      <c r="H1479" s="104"/>
      <c r="I1479" s="104"/>
      <c r="J1479" s="104"/>
      <c r="K1479" s="104"/>
      <c r="L1479" s="104"/>
      <c r="M1479" s="104"/>
      <c r="N1479" s="104"/>
      <c r="O1479" s="104"/>
      <c r="P1479" s="105">
        <f t="shared" si="72"/>
        <v>0</v>
      </c>
    </row>
    <row r="1480" spans="1:16" ht="15.75" customHeight="1">
      <c r="A1480" s="241"/>
      <c r="B1480" s="242"/>
      <c r="C1480" s="119">
        <v>17</v>
      </c>
      <c r="D1480" s="104"/>
      <c r="E1480" s="104"/>
      <c r="F1480" s="104"/>
      <c r="G1480" s="104"/>
      <c r="H1480" s="104"/>
      <c r="I1480" s="104"/>
      <c r="J1480" s="104"/>
      <c r="K1480" s="104"/>
      <c r="L1480" s="104"/>
      <c r="M1480" s="104"/>
      <c r="N1480" s="104"/>
      <c r="O1480" s="104"/>
      <c r="P1480" s="105">
        <f t="shared" si="72"/>
        <v>0</v>
      </c>
    </row>
    <row r="1481" spans="1:16" ht="15.75" customHeight="1">
      <c r="A1481" s="241"/>
      <c r="B1481" s="242"/>
      <c r="C1481" s="119">
        <v>25</v>
      </c>
      <c r="D1481" s="104"/>
      <c r="E1481" s="104"/>
      <c r="F1481" s="104"/>
      <c r="G1481" s="104"/>
      <c r="H1481" s="104"/>
      <c r="I1481" s="104"/>
      <c r="J1481" s="104"/>
      <c r="K1481" s="104"/>
      <c r="L1481" s="104"/>
      <c r="M1481" s="104"/>
      <c r="N1481" s="104"/>
      <c r="O1481" s="104"/>
      <c r="P1481" s="105">
        <f t="shared" si="72"/>
        <v>0</v>
      </c>
    </row>
    <row r="1482" spans="1:16" ht="15.75" customHeight="1">
      <c r="A1482" s="241"/>
      <c r="B1482" s="242"/>
      <c r="C1482" s="119">
        <v>26</v>
      </c>
      <c r="D1482" s="104"/>
      <c r="E1482" s="104"/>
      <c r="F1482" s="104"/>
      <c r="G1482" s="104"/>
      <c r="H1482" s="104"/>
      <c r="I1482" s="104"/>
      <c r="J1482" s="104"/>
      <c r="K1482" s="104"/>
      <c r="L1482" s="104"/>
      <c r="M1482" s="104"/>
      <c r="N1482" s="104"/>
      <c r="O1482" s="104"/>
      <c r="P1482" s="105">
        <f t="shared" si="72"/>
        <v>0</v>
      </c>
    </row>
    <row r="1483" spans="1:16" ht="15.75" customHeight="1">
      <c r="A1483" s="237"/>
      <c r="B1483" s="239"/>
      <c r="C1483" s="119">
        <v>27</v>
      </c>
      <c r="D1483" s="104"/>
      <c r="E1483" s="104"/>
      <c r="F1483" s="104"/>
      <c r="G1483" s="104"/>
      <c r="H1483" s="104"/>
      <c r="I1483" s="104"/>
      <c r="J1483" s="104"/>
      <c r="K1483" s="104"/>
      <c r="L1483" s="104"/>
      <c r="M1483" s="104"/>
      <c r="N1483" s="104"/>
      <c r="O1483" s="104"/>
      <c r="P1483" s="105">
        <f t="shared" si="72"/>
        <v>0</v>
      </c>
    </row>
    <row r="1484" spans="1:16" ht="15.75" customHeight="1">
      <c r="A1484" s="317">
        <v>399</v>
      </c>
      <c r="B1484" s="318" t="s">
        <v>2397</v>
      </c>
      <c r="C1484" s="119">
        <v>11</v>
      </c>
      <c r="D1484" s="104"/>
      <c r="E1484" s="104"/>
      <c r="F1484" s="104"/>
      <c r="G1484" s="104"/>
      <c r="H1484" s="104"/>
      <c r="I1484" s="104"/>
      <c r="J1484" s="104"/>
      <c r="K1484" s="104"/>
      <c r="L1484" s="104"/>
      <c r="M1484" s="104"/>
      <c r="N1484" s="104"/>
      <c r="O1484" s="104"/>
      <c r="P1484" s="105">
        <f t="shared" si="72"/>
        <v>0</v>
      </c>
    </row>
    <row r="1485" spans="1:16" ht="15.75" customHeight="1">
      <c r="A1485" s="241"/>
      <c r="B1485" s="242"/>
      <c r="C1485" s="119">
        <v>12</v>
      </c>
      <c r="D1485" s="104"/>
      <c r="E1485" s="104"/>
      <c r="F1485" s="104"/>
      <c r="G1485" s="104"/>
      <c r="H1485" s="104"/>
      <c r="I1485" s="104"/>
      <c r="J1485" s="104"/>
      <c r="K1485" s="104"/>
      <c r="L1485" s="104"/>
      <c r="M1485" s="104"/>
      <c r="N1485" s="104"/>
      <c r="O1485" s="104"/>
      <c r="P1485" s="105">
        <f t="shared" si="72"/>
        <v>0</v>
      </c>
    </row>
    <row r="1486" spans="1:16" ht="15.75" customHeight="1">
      <c r="A1486" s="241"/>
      <c r="B1486" s="242"/>
      <c r="C1486" s="119">
        <v>13</v>
      </c>
      <c r="D1486" s="104"/>
      <c r="E1486" s="104"/>
      <c r="F1486" s="104"/>
      <c r="G1486" s="104"/>
      <c r="H1486" s="104"/>
      <c r="I1486" s="104"/>
      <c r="J1486" s="104"/>
      <c r="K1486" s="104"/>
      <c r="L1486" s="104"/>
      <c r="M1486" s="104"/>
      <c r="N1486" s="104"/>
      <c r="O1486" s="104"/>
      <c r="P1486" s="105">
        <f t="shared" si="72"/>
        <v>0</v>
      </c>
    </row>
    <row r="1487" spans="1:16" ht="15.75" customHeight="1">
      <c r="A1487" s="241"/>
      <c r="B1487" s="242"/>
      <c r="C1487" s="119">
        <v>14</v>
      </c>
      <c r="D1487" s="104">
        <v>5000</v>
      </c>
      <c r="E1487" s="104">
        <v>5000</v>
      </c>
      <c r="F1487" s="104">
        <v>5000</v>
      </c>
      <c r="G1487" s="104">
        <v>5000</v>
      </c>
      <c r="H1487" s="104">
        <v>5000</v>
      </c>
      <c r="I1487" s="104">
        <v>5000</v>
      </c>
      <c r="J1487" s="104">
        <v>5000</v>
      </c>
      <c r="K1487" s="104">
        <v>5000</v>
      </c>
      <c r="L1487" s="104">
        <v>5000</v>
      </c>
      <c r="M1487" s="104">
        <v>5000</v>
      </c>
      <c r="N1487" s="104">
        <v>5000</v>
      </c>
      <c r="O1487" s="104">
        <v>5000</v>
      </c>
      <c r="P1487" s="105">
        <f t="shared" si="72"/>
        <v>60000</v>
      </c>
    </row>
    <row r="1488" spans="1:16" ht="15.75" customHeight="1">
      <c r="A1488" s="241"/>
      <c r="B1488" s="242"/>
      <c r="C1488" s="119">
        <v>15</v>
      </c>
      <c r="D1488" s="104"/>
      <c r="E1488" s="104"/>
      <c r="F1488" s="104"/>
      <c r="G1488" s="104"/>
      <c r="H1488" s="104"/>
      <c r="I1488" s="104"/>
      <c r="J1488" s="104"/>
      <c r="K1488" s="104"/>
      <c r="L1488" s="104"/>
      <c r="M1488" s="104"/>
      <c r="N1488" s="104"/>
      <c r="O1488" s="104"/>
      <c r="P1488" s="105">
        <f t="shared" si="72"/>
        <v>0</v>
      </c>
    </row>
    <row r="1489" spans="1:16" ht="15.75" customHeight="1">
      <c r="A1489" s="241"/>
      <c r="B1489" s="242"/>
      <c r="C1489" s="119">
        <v>16</v>
      </c>
      <c r="D1489" s="104"/>
      <c r="E1489" s="104"/>
      <c r="F1489" s="104"/>
      <c r="G1489" s="104"/>
      <c r="H1489" s="104"/>
      <c r="I1489" s="104"/>
      <c r="J1489" s="104"/>
      <c r="K1489" s="104"/>
      <c r="L1489" s="104"/>
      <c r="M1489" s="104"/>
      <c r="N1489" s="104"/>
      <c r="O1489" s="104"/>
      <c r="P1489" s="105">
        <f t="shared" si="72"/>
        <v>0</v>
      </c>
    </row>
    <row r="1490" spans="1:16" ht="15.75" customHeight="1">
      <c r="A1490" s="241"/>
      <c r="B1490" s="242"/>
      <c r="C1490" s="119">
        <v>17</v>
      </c>
      <c r="D1490" s="104"/>
      <c r="E1490" s="104"/>
      <c r="F1490" s="104"/>
      <c r="G1490" s="104"/>
      <c r="H1490" s="104"/>
      <c r="I1490" s="104"/>
      <c r="J1490" s="104"/>
      <c r="K1490" s="104"/>
      <c r="L1490" s="104"/>
      <c r="M1490" s="104"/>
      <c r="N1490" s="104"/>
      <c r="O1490" s="104"/>
      <c r="P1490" s="105">
        <f t="shared" si="72"/>
        <v>0</v>
      </c>
    </row>
    <row r="1491" spans="1:16" ht="15.75" customHeight="1">
      <c r="A1491" s="241"/>
      <c r="B1491" s="242"/>
      <c r="C1491" s="119">
        <v>25</v>
      </c>
      <c r="D1491" s="143"/>
      <c r="E1491" s="104"/>
      <c r="F1491" s="104"/>
      <c r="G1491" s="104"/>
      <c r="H1491" s="104"/>
      <c r="I1491" s="104"/>
      <c r="J1491" s="104"/>
      <c r="K1491" s="104"/>
      <c r="L1491" s="104"/>
      <c r="M1491" s="104"/>
      <c r="N1491" s="104"/>
      <c r="O1491" s="104"/>
      <c r="P1491" s="105">
        <f t="shared" si="72"/>
        <v>0</v>
      </c>
    </row>
    <row r="1492" spans="1:16" ht="15.75" customHeight="1">
      <c r="A1492" s="241"/>
      <c r="B1492" s="242"/>
      <c r="C1492" s="119">
        <v>26</v>
      </c>
      <c r="D1492" s="143"/>
      <c r="E1492" s="104"/>
      <c r="F1492" s="104"/>
      <c r="G1492" s="104"/>
      <c r="H1492" s="104"/>
      <c r="I1492" s="104"/>
      <c r="J1492" s="104"/>
      <c r="K1492" s="104"/>
      <c r="L1492" s="104"/>
      <c r="M1492" s="104"/>
      <c r="N1492" s="104"/>
      <c r="O1492" s="104"/>
      <c r="P1492" s="105">
        <f t="shared" si="72"/>
        <v>0</v>
      </c>
    </row>
    <row r="1493" spans="1:16" ht="15.75" customHeight="1">
      <c r="A1493" s="237"/>
      <c r="B1493" s="239"/>
      <c r="C1493" s="119">
        <v>27</v>
      </c>
      <c r="D1493" s="143"/>
      <c r="E1493" s="104"/>
      <c r="F1493" s="104"/>
      <c r="G1493" s="104"/>
      <c r="H1493" s="104"/>
      <c r="I1493" s="104"/>
      <c r="J1493" s="104"/>
      <c r="K1493" s="104"/>
      <c r="L1493" s="104"/>
      <c r="M1493" s="104"/>
      <c r="N1493" s="104"/>
      <c r="O1493" s="104"/>
      <c r="P1493" s="105">
        <f t="shared" si="72"/>
        <v>0</v>
      </c>
    </row>
    <row r="1494" spans="1:16" ht="15.75" customHeight="1">
      <c r="A1494" s="144">
        <v>4000</v>
      </c>
      <c r="B1494" s="316" t="s">
        <v>2406</v>
      </c>
      <c r="C1494" s="228"/>
      <c r="D1494" s="148">
        <f t="shared" ref="D1494:P1494" si="73">D1495+D1523+D1538+D1620+D1701+D1732+D1767+D1778+D1829</f>
        <v>0</v>
      </c>
      <c r="E1494" s="146">
        <f t="shared" si="73"/>
        <v>0</v>
      </c>
      <c r="F1494" s="146">
        <f t="shared" si="73"/>
        <v>0</v>
      </c>
      <c r="G1494" s="146">
        <f t="shared" si="73"/>
        <v>0</v>
      </c>
      <c r="H1494" s="146">
        <f t="shared" si="73"/>
        <v>0</v>
      </c>
      <c r="I1494" s="146">
        <f t="shared" si="73"/>
        <v>0</v>
      </c>
      <c r="J1494" s="146">
        <f t="shared" si="73"/>
        <v>0</v>
      </c>
      <c r="K1494" s="146">
        <f t="shared" si="73"/>
        <v>0</v>
      </c>
      <c r="L1494" s="146">
        <f t="shared" si="73"/>
        <v>0</v>
      </c>
      <c r="M1494" s="146">
        <f t="shared" si="73"/>
        <v>0</v>
      </c>
      <c r="N1494" s="146">
        <f t="shared" si="73"/>
        <v>0</v>
      </c>
      <c r="O1494" s="146">
        <f t="shared" si="73"/>
        <v>0</v>
      </c>
      <c r="P1494" s="146">
        <f t="shared" si="73"/>
        <v>0</v>
      </c>
    </row>
    <row r="1495" spans="1:16" ht="15.75" customHeight="1">
      <c r="A1495" s="149">
        <v>4100</v>
      </c>
      <c r="B1495" s="316" t="s">
        <v>2407</v>
      </c>
      <c r="C1495" s="228"/>
      <c r="D1495" s="148">
        <f t="shared" ref="D1495:P1495" si="74">SUM(D1496:D1522)</f>
        <v>0</v>
      </c>
      <c r="E1495" s="148">
        <f t="shared" si="74"/>
        <v>0</v>
      </c>
      <c r="F1495" s="148">
        <f t="shared" si="74"/>
        <v>0</v>
      </c>
      <c r="G1495" s="148">
        <f t="shared" si="74"/>
        <v>0</v>
      </c>
      <c r="H1495" s="148">
        <f t="shared" si="74"/>
        <v>0</v>
      </c>
      <c r="I1495" s="148">
        <f t="shared" si="74"/>
        <v>0</v>
      </c>
      <c r="J1495" s="148">
        <f t="shared" si="74"/>
        <v>0</v>
      </c>
      <c r="K1495" s="148">
        <f t="shared" si="74"/>
        <v>0</v>
      </c>
      <c r="L1495" s="148">
        <f t="shared" si="74"/>
        <v>0</v>
      </c>
      <c r="M1495" s="148">
        <f t="shared" si="74"/>
        <v>0</v>
      </c>
      <c r="N1495" s="148">
        <f t="shared" si="74"/>
        <v>0</v>
      </c>
      <c r="O1495" s="148">
        <f t="shared" si="74"/>
        <v>0</v>
      </c>
      <c r="P1495" s="148">
        <f t="shared" si="74"/>
        <v>0</v>
      </c>
    </row>
    <row r="1496" spans="1:16" ht="15.75" customHeight="1">
      <c r="A1496" s="140">
        <v>411</v>
      </c>
      <c r="B1496" s="141" t="s">
        <v>2408</v>
      </c>
      <c r="C1496" s="142"/>
      <c r="D1496" s="142"/>
      <c r="E1496" s="142"/>
      <c r="F1496" s="142"/>
      <c r="G1496" s="142"/>
      <c r="H1496" s="142"/>
      <c r="I1496" s="142"/>
      <c r="J1496" s="142"/>
      <c r="K1496" s="142"/>
      <c r="L1496" s="142"/>
      <c r="M1496" s="142"/>
      <c r="N1496" s="142"/>
      <c r="O1496" s="142"/>
      <c r="P1496" s="104">
        <f t="shared" ref="P1496:P1522" si="75">SUM(D1496:O1496)</f>
        <v>0</v>
      </c>
    </row>
    <row r="1497" spans="1:16" ht="15.75" customHeight="1">
      <c r="A1497" s="140">
        <v>412</v>
      </c>
      <c r="B1497" s="141" t="s">
        <v>2409</v>
      </c>
      <c r="C1497" s="142"/>
      <c r="D1497" s="142"/>
      <c r="E1497" s="142"/>
      <c r="F1497" s="142"/>
      <c r="G1497" s="142"/>
      <c r="H1497" s="142"/>
      <c r="I1497" s="142"/>
      <c r="J1497" s="142"/>
      <c r="K1497" s="142"/>
      <c r="L1497" s="142"/>
      <c r="M1497" s="142"/>
      <c r="N1497" s="142"/>
      <c r="O1497" s="142"/>
      <c r="P1497" s="104">
        <f t="shared" si="75"/>
        <v>0</v>
      </c>
    </row>
    <row r="1498" spans="1:16" ht="15.75" customHeight="1">
      <c r="A1498" s="140">
        <v>413</v>
      </c>
      <c r="B1498" s="141" t="s">
        <v>2410</v>
      </c>
      <c r="C1498" s="142"/>
      <c r="D1498" s="142"/>
      <c r="E1498" s="142"/>
      <c r="F1498" s="142"/>
      <c r="G1498" s="142"/>
      <c r="H1498" s="142"/>
      <c r="I1498" s="142"/>
      <c r="J1498" s="142"/>
      <c r="K1498" s="142"/>
      <c r="L1498" s="142"/>
      <c r="M1498" s="142"/>
      <c r="N1498" s="142"/>
      <c r="O1498" s="142"/>
      <c r="P1498" s="104">
        <f t="shared" si="75"/>
        <v>0</v>
      </c>
    </row>
    <row r="1499" spans="1:16" ht="15.75" customHeight="1">
      <c r="A1499" s="140">
        <v>414</v>
      </c>
      <c r="B1499" s="141" t="s">
        <v>2411</v>
      </c>
      <c r="C1499" s="142"/>
      <c r="D1499" s="142"/>
      <c r="E1499" s="142"/>
      <c r="F1499" s="142"/>
      <c r="G1499" s="142"/>
      <c r="H1499" s="142"/>
      <c r="I1499" s="142"/>
      <c r="J1499" s="142"/>
      <c r="K1499" s="142"/>
      <c r="L1499" s="142"/>
      <c r="M1499" s="142"/>
      <c r="N1499" s="142"/>
      <c r="O1499" s="142"/>
      <c r="P1499" s="104">
        <f t="shared" si="75"/>
        <v>0</v>
      </c>
    </row>
    <row r="1500" spans="1:16" ht="15.75" customHeight="1">
      <c r="A1500" s="317">
        <v>415</v>
      </c>
      <c r="B1500" s="318" t="s">
        <v>2412</v>
      </c>
      <c r="C1500" s="119">
        <v>11</v>
      </c>
      <c r="D1500" s="104"/>
      <c r="E1500" s="104"/>
      <c r="F1500" s="104"/>
      <c r="G1500" s="104"/>
      <c r="H1500" s="104"/>
      <c r="I1500" s="104"/>
      <c r="J1500" s="104"/>
      <c r="K1500" s="104"/>
      <c r="L1500" s="104"/>
      <c r="M1500" s="104"/>
      <c r="N1500" s="104"/>
      <c r="O1500" s="104"/>
      <c r="P1500" s="105">
        <f t="shared" si="75"/>
        <v>0</v>
      </c>
    </row>
    <row r="1501" spans="1:16" ht="15.75" customHeight="1">
      <c r="A1501" s="241"/>
      <c r="B1501" s="242"/>
      <c r="C1501" s="119">
        <v>12</v>
      </c>
      <c r="D1501" s="104"/>
      <c r="E1501" s="104"/>
      <c r="F1501" s="104"/>
      <c r="G1501" s="104"/>
      <c r="H1501" s="104"/>
      <c r="I1501" s="104"/>
      <c r="J1501" s="104"/>
      <c r="K1501" s="104"/>
      <c r="L1501" s="104"/>
      <c r="M1501" s="104"/>
      <c r="N1501" s="104"/>
      <c r="O1501" s="104"/>
      <c r="P1501" s="105">
        <f t="shared" si="75"/>
        <v>0</v>
      </c>
    </row>
    <row r="1502" spans="1:16" ht="15.75" customHeight="1">
      <c r="A1502" s="241"/>
      <c r="B1502" s="242"/>
      <c r="C1502" s="119">
        <v>13</v>
      </c>
      <c r="D1502" s="104"/>
      <c r="E1502" s="104"/>
      <c r="F1502" s="104"/>
      <c r="G1502" s="104"/>
      <c r="H1502" s="104"/>
      <c r="I1502" s="104"/>
      <c r="J1502" s="104"/>
      <c r="K1502" s="104"/>
      <c r="L1502" s="104"/>
      <c r="M1502" s="104"/>
      <c r="N1502" s="104"/>
      <c r="O1502" s="104"/>
      <c r="P1502" s="105">
        <f t="shared" si="75"/>
        <v>0</v>
      </c>
    </row>
    <row r="1503" spans="1:16" ht="15.75" customHeight="1">
      <c r="A1503" s="241"/>
      <c r="B1503" s="242"/>
      <c r="C1503" s="119">
        <v>14</v>
      </c>
      <c r="D1503" s="104"/>
      <c r="E1503" s="104"/>
      <c r="F1503" s="104"/>
      <c r="G1503" s="104"/>
      <c r="H1503" s="104"/>
      <c r="I1503" s="104"/>
      <c r="J1503" s="104"/>
      <c r="K1503" s="104"/>
      <c r="L1503" s="104"/>
      <c r="M1503" s="104"/>
      <c r="N1503" s="104"/>
      <c r="O1503" s="104"/>
      <c r="P1503" s="105">
        <f t="shared" si="75"/>
        <v>0</v>
      </c>
    </row>
    <row r="1504" spans="1:16" ht="15.75" customHeight="1">
      <c r="A1504" s="241"/>
      <c r="B1504" s="242"/>
      <c r="C1504" s="119">
        <v>15</v>
      </c>
      <c r="D1504" s="104"/>
      <c r="E1504" s="104"/>
      <c r="F1504" s="104"/>
      <c r="G1504" s="104"/>
      <c r="H1504" s="104"/>
      <c r="I1504" s="104"/>
      <c r="J1504" s="104"/>
      <c r="K1504" s="104"/>
      <c r="L1504" s="104"/>
      <c r="M1504" s="104"/>
      <c r="N1504" s="104"/>
      <c r="O1504" s="104"/>
      <c r="P1504" s="105">
        <f t="shared" si="75"/>
        <v>0</v>
      </c>
    </row>
    <row r="1505" spans="1:16" ht="15.75" customHeight="1">
      <c r="A1505" s="241"/>
      <c r="B1505" s="242"/>
      <c r="C1505" s="119">
        <v>16</v>
      </c>
      <c r="D1505" s="104"/>
      <c r="E1505" s="104"/>
      <c r="F1505" s="104"/>
      <c r="G1505" s="104"/>
      <c r="H1505" s="104"/>
      <c r="I1505" s="104"/>
      <c r="J1505" s="104"/>
      <c r="K1505" s="104"/>
      <c r="L1505" s="104"/>
      <c r="M1505" s="104"/>
      <c r="N1505" s="104"/>
      <c r="O1505" s="104"/>
      <c r="P1505" s="105">
        <f t="shared" si="75"/>
        <v>0</v>
      </c>
    </row>
    <row r="1506" spans="1:16" ht="15.75" customHeight="1">
      <c r="A1506" s="241"/>
      <c r="B1506" s="242"/>
      <c r="C1506" s="119">
        <v>17</v>
      </c>
      <c r="D1506" s="104"/>
      <c r="E1506" s="104"/>
      <c r="F1506" s="104"/>
      <c r="G1506" s="104"/>
      <c r="H1506" s="104"/>
      <c r="I1506" s="104"/>
      <c r="J1506" s="104"/>
      <c r="K1506" s="104"/>
      <c r="L1506" s="104"/>
      <c r="M1506" s="104"/>
      <c r="N1506" s="104"/>
      <c r="O1506" s="104"/>
      <c r="P1506" s="105">
        <f t="shared" si="75"/>
        <v>0</v>
      </c>
    </row>
    <row r="1507" spans="1:16" ht="15.75" customHeight="1">
      <c r="A1507" s="241"/>
      <c r="B1507" s="242"/>
      <c r="C1507" s="119">
        <v>25</v>
      </c>
      <c r="D1507" s="104"/>
      <c r="E1507" s="104"/>
      <c r="F1507" s="104"/>
      <c r="G1507" s="104"/>
      <c r="H1507" s="104"/>
      <c r="I1507" s="104"/>
      <c r="J1507" s="104"/>
      <c r="K1507" s="104"/>
      <c r="L1507" s="104"/>
      <c r="M1507" s="104"/>
      <c r="N1507" s="104"/>
      <c r="O1507" s="104"/>
      <c r="P1507" s="105">
        <f t="shared" si="75"/>
        <v>0</v>
      </c>
    </row>
    <row r="1508" spans="1:16" ht="15.75" customHeight="1">
      <c r="A1508" s="241"/>
      <c r="B1508" s="242"/>
      <c r="C1508" s="119">
        <v>26</v>
      </c>
      <c r="D1508" s="104"/>
      <c r="E1508" s="104"/>
      <c r="F1508" s="104"/>
      <c r="G1508" s="104"/>
      <c r="H1508" s="104"/>
      <c r="I1508" s="104"/>
      <c r="J1508" s="104"/>
      <c r="K1508" s="104"/>
      <c r="L1508" s="104"/>
      <c r="M1508" s="104"/>
      <c r="N1508" s="104"/>
      <c r="O1508" s="104"/>
      <c r="P1508" s="105">
        <f t="shared" si="75"/>
        <v>0</v>
      </c>
    </row>
    <row r="1509" spans="1:16" ht="15.75" customHeight="1">
      <c r="A1509" s="237"/>
      <c r="B1509" s="239"/>
      <c r="C1509" s="119">
        <v>27</v>
      </c>
      <c r="D1509" s="104"/>
      <c r="E1509" s="104"/>
      <c r="F1509" s="104"/>
      <c r="G1509" s="104"/>
      <c r="H1509" s="104"/>
      <c r="I1509" s="104"/>
      <c r="J1509" s="104"/>
      <c r="K1509" s="104"/>
      <c r="L1509" s="104"/>
      <c r="M1509" s="104"/>
      <c r="N1509" s="104"/>
      <c r="O1509" s="104"/>
      <c r="P1509" s="105">
        <f t="shared" si="75"/>
        <v>0</v>
      </c>
    </row>
    <row r="1510" spans="1:16" ht="30" customHeight="1">
      <c r="A1510" s="140">
        <v>416</v>
      </c>
      <c r="B1510" s="141" t="s">
        <v>2413</v>
      </c>
      <c r="C1510" s="142"/>
      <c r="D1510" s="142"/>
      <c r="E1510" s="142"/>
      <c r="F1510" s="142"/>
      <c r="G1510" s="142"/>
      <c r="H1510" s="142"/>
      <c r="I1510" s="142"/>
      <c r="J1510" s="142"/>
      <c r="K1510" s="142"/>
      <c r="L1510" s="142"/>
      <c r="M1510" s="142"/>
      <c r="N1510" s="142"/>
      <c r="O1510" s="142"/>
      <c r="P1510" s="104">
        <f t="shared" si="75"/>
        <v>0</v>
      </c>
    </row>
    <row r="1511" spans="1:16" ht="15.75" customHeight="1">
      <c r="A1511" s="317">
        <v>417</v>
      </c>
      <c r="B1511" s="318" t="s">
        <v>2414</v>
      </c>
      <c r="C1511" s="119">
        <v>11</v>
      </c>
      <c r="D1511" s="104"/>
      <c r="E1511" s="104"/>
      <c r="F1511" s="104"/>
      <c r="G1511" s="104"/>
      <c r="H1511" s="104"/>
      <c r="I1511" s="104"/>
      <c r="J1511" s="104"/>
      <c r="K1511" s="104"/>
      <c r="L1511" s="104"/>
      <c r="M1511" s="104"/>
      <c r="N1511" s="104"/>
      <c r="O1511" s="104"/>
      <c r="P1511" s="105">
        <f t="shared" si="75"/>
        <v>0</v>
      </c>
    </row>
    <row r="1512" spans="1:16" ht="15.75" customHeight="1">
      <c r="A1512" s="241"/>
      <c r="B1512" s="242"/>
      <c r="C1512" s="119">
        <v>12</v>
      </c>
      <c r="D1512" s="104"/>
      <c r="E1512" s="104"/>
      <c r="F1512" s="104"/>
      <c r="G1512" s="104"/>
      <c r="H1512" s="104"/>
      <c r="I1512" s="104"/>
      <c r="J1512" s="104"/>
      <c r="K1512" s="104"/>
      <c r="L1512" s="104"/>
      <c r="M1512" s="104"/>
      <c r="N1512" s="104"/>
      <c r="O1512" s="104"/>
      <c r="P1512" s="105">
        <f t="shared" si="75"/>
        <v>0</v>
      </c>
    </row>
    <row r="1513" spans="1:16" ht="15.75" customHeight="1">
      <c r="A1513" s="241"/>
      <c r="B1513" s="242"/>
      <c r="C1513" s="119">
        <v>13</v>
      </c>
      <c r="D1513" s="104"/>
      <c r="E1513" s="104"/>
      <c r="F1513" s="104"/>
      <c r="G1513" s="104"/>
      <c r="H1513" s="104"/>
      <c r="I1513" s="104"/>
      <c r="J1513" s="104"/>
      <c r="K1513" s="104"/>
      <c r="L1513" s="104"/>
      <c r="M1513" s="104"/>
      <c r="N1513" s="104"/>
      <c r="O1513" s="104"/>
      <c r="P1513" s="105">
        <f t="shared" si="75"/>
        <v>0</v>
      </c>
    </row>
    <row r="1514" spans="1:16" ht="15.75" customHeight="1">
      <c r="A1514" s="241"/>
      <c r="B1514" s="242"/>
      <c r="C1514" s="119">
        <v>14</v>
      </c>
      <c r="D1514" s="104"/>
      <c r="E1514" s="104"/>
      <c r="F1514" s="104"/>
      <c r="G1514" s="104"/>
      <c r="H1514" s="104"/>
      <c r="I1514" s="104"/>
      <c r="J1514" s="104"/>
      <c r="K1514" s="104"/>
      <c r="L1514" s="104"/>
      <c r="M1514" s="104"/>
      <c r="N1514" s="104"/>
      <c r="O1514" s="104"/>
      <c r="P1514" s="105">
        <f t="shared" si="75"/>
        <v>0</v>
      </c>
    </row>
    <row r="1515" spans="1:16" ht="15.75" customHeight="1">
      <c r="A1515" s="241"/>
      <c r="B1515" s="242"/>
      <c r="C1515" s="119">
        <v>15</v>
      </c>
      <c r="D1515" s="104"/>
      <c r="E1515" s="104"/>
      <c r="F1515" s="104"/>
      <c r="G1515" s="104"/>
      <c r="H1515" s="104"/>
      <c r="I1515" s="104"/>
      <c r="J1515" s="104"/>
      <c r="K1515" s="104"/>
      <c r="L1515" s="104"/>
      <c r="M1515" s="104"/>
      <c r="N1515" s="104"/>
      <c r="O1515" s="104"/>
      <c r="P1515" s="105">
        <f t="shared" si="75"/>
        <v>0</v>
      </c>
    </row>
    <row r="1516" spans="1:16" ht="15.75" customHeight="1">
      <c r="A1516" s="241"/>
      <c r="B1516" s="242"/>
      <c r="C1516" s="119">
        <v>16</v>
      </c>
      <c r="D1516" s="104"/>
      <c r="E1516" s="104"/>
      <c r="F1516" s="104"/>
      <c r="G1516" s="104"/>
      <c r="H1516" s="104"/>
      <c r="I1516" s="104"/>
      <c r="J1516" s="104"/>
      <c r="K1516" s="104"/>
      <c r="L1516" s="104"/>
      <c r="M1516" s="104"/>
      <c r="N1516" s="104"/>
      <c r="O1516" s="104"/>
      <c r="P1516" s="105">
        <f t="shared" si="75"/>
        <v>0</v>
      </c>
    </row>
    <row r="1517" spans="1:16" ht="15.75" customHeight="1">
      <c r="A1517" s="241"/>
      <c r="B1517" s="242"/>
      <c r="C1517" s="119">
        <v>17</v>
      </c>
      <c r="D1517" s="104"/>
      <c r="E1517" s="104"/>
      <c r="F1517" s="104"/>
      <c r="G1517" s="104"/>
      <c r="H1517" s="104"/>
      <c r="I1517" s="104"/>
      <c r="J1517" s="104"/>
      <c r="K1517" s="104"/>
      <c r="L1517" s="104"/>
      <c r="M1517" s="104"/>
      <c r="N1517" s="104"/>
      <c r="O1517" s="104"/>
      <c r="P1517" s="105">
        <f t="shared" si="75"/>
        <v>0</v>
      </c>
    </row>
    <row r="1518" spans="1:16" ht="15.75" customHeight="1">
      <c r="A1518" s="241"/>
      <c r="B1518" s="242"/>
      <c r="C1518" s="119">
        <v>25</v>
      </c>
      <c r="D1518" s="104"/>
      <c r="E1518" s="104"/>
      <c r="F1518" s="104"/>
      <c r="G1518" s="104"/>
      <c r="H1518" s="104"/>
      <c r="I1518" s="104"/>
      <c r="J1518" s="104"/>
      <c r="K1518" s="104"/>
      <c r="L1518" s="104"/>
      <c r="M1518" s="104"/>
      <c r="N1518" s="104"/>
      <c r="O1518" s="104"/>
      <c r="P1518" s="105">
        <f t="shared" si="75"/>
        <v>0</v>
      </c>
    </row>
    <row r="1519" spans="1:16" ht="15.75" customHeight="1">
      <c r="A1519" s="241"/>
      <c r="B1519" s="242"/>
      <c r="C1519" s="119">
        <v>26</v>
      </c>
      <c r="D1519" s="104"/>
      <c r="E1519" s="104"/>
      <c r="F1519" s="104"/>
      <c r="G1519" s="104"/>
      <c r="H1519" s="104"/>
      <c r="I1519" s="104"/>
      <c r="J1519" s="104"/>
      <c r="K1519" s="104"/>
      <c r="L1519" s="104"/>
      <c r="M1519" s="104"/>
      <c r="N1519" s="104"/>
      <c r="O1519" s="104"/>
      <c r="P1519" s="105">
        <f t="shared" si="75"/>
        <v>0</v>
      </c>
    </row>
    <row r="1520" spans="1:16" ht="15.75" customHeight="1">
      <c r="A1520" s="237"/>
      <c r="B1520" s="239"/>
      <c r="C1520" s="119">
        <v>27</v>
      </c>
      <c r="D1520" s="104"/>
      <c r="E1520" s="104"/>
      <c r="F1520" s="104"/>
      <c r="G1520" s="104"/>
      <c r="H1520" s="104"/>
      <c r="I1520" s="104"/>
      <c r="J1520" s="104"/>
      <c r="K1520" s="104"/>
      <c r="L1520" s="104"/>
      <c r="M1520" s="104"/>
      <c r="N1520" s="104"/>
      <c r="O1520" s="104"/>
      <c r="P1520" s="105">
        <f t="shared" si="75"/>
        <v>0</v>
      </c>
    </row>
    <row r="1521" spans="1:16" ht="30" customHeight="1">
      <c r="A1521" s="140">
        <v>418</v>
      </c>
      <c r="B1521" s="141" t="s">
        <v>2415</v>
      </c>
      <c r="C1521" s="142"/>
      <c r="D1521" s="142"/>
      <c r="E1521" s="142"/>
      <c r="F1521" s="142"/>
      <c r="G1521" s="142"/>
      <c r="H1521" s="142"/>
      <c r="I1521" s="142"/>
      <c r="J1521" s="142"/>
      <c r="K1521" s="142"/>
      <c r="L1521" s="142"/>
      <c r="M1521" s="142"/>
      <c r="N1521" s="142"/>
      <c r="O1521" s="142"/>
      <c r="P1521" s="104">
        <f t="shared" si="75"/>
        <v>0</v>
      </c>
    </row>
    <row r="1522" spans="1:16" ht="15.75" customHeight="1">
      <c r="A1522" s="140">
        <v>419</v>
      </c>
      <c r="B1522" s="141" t="s">
        <v>2416</v>
      </c>
      <c r="C1522" s="142"/>
      <c r="D1522" s="142"/>
      <c r="E1522" s="142"/>
      <c r="F1522" s="142"/>
      <c r="G1522" s="142"/>
      <c r="H1522" s="142"/>
      <c r="I1522" s="142"/>
      <c r="J1522" s="142"/>
      <c r="K1522" s="142"/>
      <c r="L1522" s="142"/>
      <c r="M1522" s="142"/>
      <c r="N1522" s="142"/>
      <c r="O1522" s="142"/>
      <c r="P1522" s="104">
        <f t="shared" si="75"/>
        <v>0</v>
      </c>
    </row>
    <row r="1523" spans="1:16" ht="15.75" customHeight="1">
      <c r="A1523" s="149">
        <v>4200</v>
      </c>
      <c r="B1523" s="316" t="s">
        <v>2417</v>
      </c>
      <c r="C1523" s="228"/>
      <c r="D1523" s="148">
        <f t="shared" ref="D1523:P1523" si="76">SUM(D1524:D1537)</f>
        <v>0</v>
      </c>
      <c r="E1523" s="148">
        <f t="shared" si="76"/>
        <v>0</v>
      </c>
      <c r="F1523" s="148">
        <f t="shared" si="76"/>
        <v>0</v>
      </c>
      <c r="G1523" s="148">
        <f t="shared" si="76"/>
        <v>0</v>
      </c>
      <c r="H1523" s="148">
        <f t="shared" si="76"/>
        <v>0</v>
      </c>
      <c r="I1523" s="148">
        <f t="shared" si="76"/>
        <v>0</v>
      </c>
      <c r="J1523" s="148">
        <f t="shared" si="76"/>
        <v>0</v>
      </c>
      <c r="K1523" s="148">
        <f t="shared" si="76"/>
        <v>0</v>
      </c>
      <c r="L1523" s="148">
        <f t="shared" si="76"/>
        <v>0</v>
      </c>
      <c r="M1523" s="148">
        <f t="shared" si="76"/>
        <v>0</v>
      </c>
      <c r="N1523" s="148">
        <f t="shared" si="76"/>
        <v>0</v>
      </c>
      <c r="O1523" s="148">
        <f t="shared" si="76"/>
        <v>0</v>
      </c>
      <c r="P1523" s="148">
        <f t="shared" si="76"/>
        <v>0</v>
      </c>
    </row>
    <row r="1524" spans="1:16" ht="15.75" customHeight="1">
      <c r="A1524" s="317">
        <v>421</v>
      </c>
      <c r="B1524" s="318" t="s">
        <v>2418</v>
      </c>
      <c r="C1524" s="119">
        <v>11</v>
      </c>
      <c r="D1524" s="104"/>
      <c r="E1524" s="104"/>
      <c r="F1524" s="104"/>
      <c r="G1524" s="104"/>
      <c r="H1524" s="104"/>
      <c r="I1524" s="104"/>
      <c r="J1524" s="104"/>
      <c r="K1524" s="104"/>
      <c r="L1524" s="104"/>
      <c r="M1524" s="104"/>
      <c r="N1524" s="104"/>
      <c r="O1524" s="104"/>
      <c r="P1524" s="105">
        <f t="shared" ref="P1524:P1537" si="77">SUM(D1524:O1524)</f>
        <v>0</v>
      </c>
    </row>
    <row r="1525" spans="1:16" ht="15.75" customHeight="1">
      <c r="A1525" s="241"/>
      <c r="B1525" s="242"/>
      <c r="C1525" s="119">
        <v>12</v>
      </c>
      <c r="D1525" s="104"/>
      <c r="E1525" s="104"/>
      <c r="F1525" s="104"/>
      <c r="G1525" s="104"/>
      <c r="H1525" s="104"/>
      <c r="I1525" s="104"/>
      <c r="J1525" s="104"/>
      <c r="K1525" s="104"/>
      <c r="L1525" s="104"/>
      <c r="M1525" s="104"/>
      <c r="N1525" s="104"/>
      <c r="O1525" s="104"/>
      <c r="P1525" s="105">
        <f t="shared" si="77"/>
        <v>0</v>
      </c>
    </row>
    <row r="1526" spans="1:16" ht="15.75" customHeight="1">
      <c r="A1526" s="241"/>
      <c r="B1526" s="242"/>
      <c r="C1526" s="119">
        <v>13</v>
      </c>
      <c r="D1526" s="104"/>
      <c r="E1526" s="104"/>
      <c r="F1526" s="104"/>
      <c r="G1526" s="104"/>
      <c r="H1526" s="104"/>
      <c r="I1526" s="104"/>
      <c r="J1526" s="104"/>
      <c r="K1526" s="104"/>
      <c r="L1526" s="104"/>
      <c r="M1526" s="104"/>
      <c r="N1526" s="104"/>
      <c r="O1526" s="104"/>
      <c r="P1526" s="105">
        <f t="shared" si="77"/>
        <v>0</v>
      </c>
    </row>
    <row r="1527" spans="1:16" ht="15.75" customHeight="1">
      <c r="A1527" s="241"/>
      <c r="B1527" s="242"/>
      <c r="C1527" s="119">
        <v>14</v>
      </c>
      <c r="D1527" s="104"/>
      <c r="E1527" s="104"/>
      <c r="F1527" s="104"/>
      <c r="G1527" s="104"/>
      <c r="H1527" s="104"/>
      <c r="I1527" s="104"/>
      <c r="J1527" s="104"/>
      <c r="K1527" s="104"/>
      <c r="L1527" s="104"/>
      <c r="M1527" s="104"/>
      <c r="N1527" s="104"/>
      <c r="O1527" s="104"/>
      <c r="P1527" s="105">
        <f t="shared" si="77"/>
        <v>0</v>
      </c>
    </row>
    <row r="1528" spans="1:16" ht="15.75" customHeight="1">
      <c r="A1528" s="241"/>
      <c r="B1528" s="242"/>
      <c r="C1528" s="119">
        <v>15</v>
      </c>
      <c r="D1528" s="104"/>
      <c r="E1528" s="104"/>
      <c r="F1528" s="104"/>
      <c r="G1528" s="104"/>
      <c r="H1528" s="104"/>
      <c r="I1528" s="104"/>
      <c r="J1528" s="104"/>
      <c r="K1528" s="104"/>
      <c r="L1528" s="104"/>
      <c r="M1528" s="104"/>
      <c r="N1528" s="104"/>
      <c r="O1528" s="104"/>
      <c r="P1528" s="105">
        <f t="shared" si="77"/>
        <v>0</v>
      </c>
    </row>
    <row r="1529" spans="1:16" ht="15.75" customHeight="1">
      <c r="A1529" s="241"/>
      <c r="B1529" s="242"/>
      <c r="C1529" s="119">
        <v>16</v>
      </c>
      <c r="D1529" s="104"/>
      <c r="E1529" s="104"/>
      <c r="F1529" s="104"/>
      <c r="G1529" s="104"/>
      <c r="H1529" s="104"/>
      <c r="I1529" s="104"/>
      <c r="J1529" s="104"/>
      <c r="K1529" s="104"/>
      <c r="L1529" s="104"/>
      <c r="M1529" s="104"/>
      <c r="N1529" s="104"/>
      <c r="O1529" s="104"/>
      <c r="P1529" s="105">
        <f t="shared" si="77"/>
        <v>0</v>
      </c>
    </row>
    <row r="1530" spans="1:16" ht="15.75" customHeight="1">
      <c r="A1530" s="241"/>
      <c r="B1530" s="242"/>
      <c r="C1530" s="119">
        <v>17</v>
      </c>
      <c r="D1530" s="104"/>
      <c r="E1530" s="104"/>
      <c r="F1530" s="104"/>
      <c r="G1530" s="104"/>
      <c r="H1530" s="104"/>
      <c r="I1530" s="104"/>
      <c r="J1530" s="104"/>
      <c r="K1530" s="104"/>
      <c r="L1530" s="104"/>
      <c r="M1530" s="104"/>
      <c r="N1530" s="104"/>
      <c r="O1530" s="104"/>
      <c r="P1530" s="105">
        <f t="shared" si="77"/>
        <v>0</v>
      </c>
    </row>
    <row r="1531" spans="1:16" ht="15.75" customHeight="1">
      <c r="A1531" s="241"/>
      <c r="B1531" s="242"/>
      <c r="C1531" s="119">
        <v>25</v>
      </c>
      <c r="D1531" s="104"/>
      <c r="E1531" s="104"/>
      <c r="F1531" s="104"/>
      <c r="G1531" s="104"/>
      <c r="H1531" s="104"/>
      <c r="I1531" s="104"/>
      <c r="J1531" s="104"/>
      <c r="K1531" s="104"/>
      <c r="L1531" s="104"/>
      <c r="M1531" s="104"/>
      <c r="N1531" s="104"/>
      <c r="O1531" s="104"/>
      <c r="P1531" s="105">
        <f t="shared" si="77"/>
        <v>0</v>
      </c>
    </row>
    <row r="1532" spans="1:16" ht="15.75" customHeight="1">
      <c r="A1532" s="241"/>
      <c r="B1532" s="242"/>
      <c r="C1532" s="119">
        <v>26</v>
      </c>
      <c r="D1532" s="104"/>
      <c r="E1532" s="104"/>
      <c r="F1532" s="104"/>
      <c r="G1532" s="104"/>
      <c r="H1532" s="104"/>
      <c r="I1532" s="104"/>
      <c r="J1532" s="104"/>
      <c r="K1532" s="104"/>
      <c r="L1532" s="104"/>
      <c r="M1532" s="104"/>
      <c r="N1532" s="104"/>
      <c r="O1532" s="104"/>
      <c r="P1532" s="105">
        <f t="shared" si="77"/>
        <v>0</v>
      </c>
    </row>
    <row r="1533" spans="1:16" ht="15.75" customHeight="1">
      <c r="A1533" s="237"/>
      <c r="B1533" s="239"/>
      <c r="C1533" s="119">
        <v>27</v>
      </c>
      <c r="D1533" s="104"/>
      <c r="E1533" s="104"/>
      <c r="F1533" s="104"/>
      <c r="G1533" s="104"/>
      <c r="H1533" s="104"/>
      <c r="I1533" s="104"/>
      <c r="J1533" s="104"/>
      <c r="K1533" s="104"/>
      <c r="L1533" s="104"/>
      <c r="M1533" s="104"/>
      <c r="N1533" s="104"/>
      <c r="O1533" s="104"/>
      <c r="P1533" s="105">
        <f t="shared" si="77"/>
        <v>0</v>
      </c>
    </row>
    <row r="1534" spans="1:16" ht="30" customHeight="1">
      <c r="A1534" s="140">
        <v>422</v>
      </c>
      <c r="B1534" s="141" t="s">
        <v>2419</v>
      </c>
      <c r="C1534" s="142"/>
      <c r="D1534" s="142"/>
      <c r="E1534" s="142"/>
      <c r="F1534" s="142"/>
      <c r="G1534" s="142"/>
      <c r="H1534" s="142"/>
      <c r="I1534" s="142"/>
      <c r="J1534" s="142"/>
      <c r="K1534" s="142"/>
      <c r="L1534" s="142"/>
      <c r="M1534" s="142"/>
      <c r="N1534" s="142"/>
      <c r="O1534" s="142"/>
      <c r="P1534" s="104">
        <f t="shared" si="77"/>
        <v>0</v>
      </c>
    </row>
    <row r="1535" spans="1:16" ht="30" customHeight="1">
      <c r="A1535" s="140">
        <v>423</v>
      </c>
      <c r="B1535" s="141" t="s">
        <v>2420</v>
      </c>
      <c r="C1535" s="142"/>
      <c r="D1535" s="142"/>
      <c r="E1535" s="142"/>
      <c r="F1535" s="142"/>
      <c r="G1535" s="142"/>
      <c r="H1535" s="142"/>
      <c r="I1535" s="142"/>
      <c r="J1535" s="142"/>
      <c r="K1535" s="142"/>
      <c r="L1535" s="142"/>
      <c r="M1535" s="142"/>
      <c r="N1535" s="142"/>
      <c r="O1535" s="142"/>
      <c r="P1535" s="104">
        <f t="shared" si="77"/>
        <v>0</v>
      </c>
    </row>
    <row r="1536" spans="1:16" ht="15.75" customHeight="1">
      <c r="A1536" s="140">
        <v>424</v>
      </c>
      <c r="B1536" s="141" t="s">
        <v>2421</v>
      </c>
      <c r="C1536" s="142"/>
      <c r="D1536" s="142"/>
      <c r="E1536" s="142"/>
      <c r="F1536" s="142"/>
      <c r="G1536" s="142"/>
      <c r="H1536" s="142"/>
      <c r="I1536" s="142"/>
      <c r="J1536" s="142"/>
      <c r="K1536" s="142"/>
      <c r="L1536" s="142"/>
      <c r="M1536" s="142"/>
      <c r="N1536" s="142"/>
      <c r="O1536" s="142"/>
      <c r="P1536" s="104">
        <f t="shared" si="77"/>
        <v>0</v>
      </c>
    </row>
    <row r="1537" spans="1:16" ht="15.75" customHeight="1">
      <c r="A1537" s="140">
        <v>425</v>
      </c>
      <c r="B1537" s="141" t="s">
        <v>2422</v>
      </c>
      <c r="C1537" s="142"/>
      <c r="D1537" s="142"/>
      <c r="E1537" s="142"/>
      <c r="F1537" s="142"/>
      <c r="G1537" s="142"/>
      <c r="H1537" s="142"/>
      <c r="I1537" s="142"/>
      <c r="J1537" s="142"/>
      <c r="K1537" s="142"/>
      <c r="L1537" s="142"/>
      <c r="M1537" s="142"/>
      <c r="N1537" s="142"/>
      <c r="O1537" s="142"/>
      <c r="P1537" s="104">
        <f t="shared" si="77"/>
        <v>0</v>
      </c>
    </row>
    <row r="1538" spans="1:16" ht="15.75" customHeight="1">
      <c r="A1538" s="149">
        <v>4300</v>
      </c>
      <c r="B1538" s="316" t="s">
        <v>2423</v>
      </c>
      <c r="C1538" s="228"/>
      <c r="D1538" s="148">
        <f t="shared" ref="D1538:P1538" si="78">SUM(D1539:D1619)</f>
        <v>0</v>
      </c>
      <c r="E1538" s="148">
        <f t="shared" si="78"/>
        <v>0</v>
      </c>
      <c r="F1538" s="148">
        <f t="shared" si="78"/>
        <v>0</v>
      </c>
      <c r="G1538" s="148">
        <f t="shared" si="78"/>
        <v>0</v>
      </c>
      <c r="H1538" s="148">
        <f t="shared" si="78"/>
        <v>0</v>
      </c>
      <c r="I1538" s="148">
        <f t="shared" si="78"/>
        <v>0</v>
      </c>
      <c r="J1538" s="148">
        <f t="shared" si="78"/>
        <v>0</v>
      </c>
      <c r="K1538" s="148">
        <f t="shared" si="78"/>
        <v>0</v>
      </c>
      <c r="L1538" s="148">
        <f t="shared" si="78"/>
        <v>0</v>
      </c>
      <c r="M1538" s="148">
        <f t="shared" si="78"/>
        <v>0</v>
      </c>
      <c r="N1538" s="148">
        <f t="shared" si="78"/>
        <v>0</v>
      </c>
      <c r="O1538" s="148">
        <f t="shared" si="78"/>
        <v>0</v>
      </c>
      <c r="P1538" s="148">
        <f t="shared" si="78"/>
        <v>0</v>
      </c>
    </row>
    <row r="1539" spans="1:16" ht="15.75" customHeight="1">
      <c r="A1539" s="317">
        <v>431</v>
      </c>
      <c r="B1539" s="318" t="s">
        <v>2424</v>
      </c>
      <c r="C1539" s="119">
        <v>11</v>
      </c>
      <c r="D1539" s="143"/>
      <c r="E1539" s="104"/>
      <c r="F1539" s="104"/>
      <c r="G1539" s="104"/>
      <c r="H1539" s="104"/>
      <c r="I1539" s="104"/>
      <c r="J1539" s="104"/>
      <c r="K1539" s="104"/>
      <c r="L1539" s="104"/>
      <c r="M1539" s="104"/>
      <c r="N1539" s="104"/>
      <c r="O1539" s="104"/>
      <c r="P1539" s="105">
        <f t="shared" ref="P1539:P1619" si="79">SUM(D1539:O1539)</f>
        <v>0</v>
      </c>
    </row>
    <row r="1540" spans="1:16" ht="15.75" customHeight="1">
      <c r="A1540" s="241"/>
      <c r="B1540" s="242"/>
      <c r="C1540" s="119">
        <v>12</v>
      </c>
      <c r="D1540" s="143"/>
      <c r="E1540" s="104"/>
      <c r="F1540" s="104"/>
      <c r="G1540" s="104"/>
      <c r="H1540" s="104"/>
      <c r="I1540" s="104"/>
      <c r="J1540" s="104"/>
      <c r="K1540" s="104"/>
      <c r="L1540" s="104"/>
      <c r="M1540" s="104"/>
      <c r="N1540" s="104"/>
      <c r="O1540" s="104"/>
      <c r="P1540" s="105">
        <f t="shared" si="79"/>
        <v>0</v>
      </c>
    </row>
    <row r="1541" spans="1:16" ht="15.75" customHeight="1">
      <c r="A1541" s="241"/>
      <c r="B1541" s="242"/>
      <c r="C1541" s="119">
        <v>13</v>
      </c>
      <c r="D1541" s="143"/>
      <c r="E1541" s="104"/>
      <c r="F1541" s="104"/>
      <c r="G1541" s="104"/>
      <c r="H1541" s="104"/>
      <c r="I1541" s="104"/>
      <c r="J1541" s="104"/>
      <c r="K1541" s="104"/>
      <c r="L1541" s="104"/>
      <c r="M1541" s="104"/>
      <c r="N1541" s="104"/>
      <c r="O1541" s="104"/>
      <c r="P1541" s="105">
        <f t="shared" si="79"/>
        <v>0</v>
      </c>
    </row>
    <row r="1542" spans="1:16" ht="15.75" customHeight="1">
      <c r="A1542" s="241"/>
      <c r="B1542" s="242"/>
      <c r="C1542" s="119">
        <v>14</v>
      </c>
      <c r="D1542" s="143"/>
      <c r="E1542" s="104"/>
      <c r="F1542" s="104"/>
      <c r="G1542" s="104"/>
      <c r="H1542" s="104"/>
      <c r="I1542" s="104"/>
      <c r="J1542" s="104"/>
      <c r="K1542" s="104"/>
      <c r="L1542" s="104"/>
      <c r="M1542" s="104"/>
      <c r="N1542" s="104"/>
      <c r="O1542" s="104"/>
      <c r="P1542" s="105">
        <f t="shared" si="79"/>
        <v>0</v>
      </c>
    </row>
    <row r="1543" spans="1:16" ht="15.75" customHeight="1">
      <c r="A1543" s="241"/>
      <c r="B1543" s="242"/>
      <c r="C1543" s="119">
        <v>15</v>
      </c>
      <c r="D1543" s="143"/>
      <c r="E1543" s="104"/>
      <c r="F1543" s="104"/>
      <c r="G1543" s="104"/>
      <c r="H1543" s="104"/>
      <c r="I1543" s="104"/>
      <c r="J1543" s="104"/>
      <c r="K1543" s="104"/>
      <c r="L1543" s="104"/>
      <c r="M1543" s="104"/>
      <c r="N1543" s="104"/>
      <c r="O1543" s="104"/>
      <c r="P1543" s="105">
        <f t="shared" si="79"/>
        <v>0</v>
      </c>
    </row>
    <row r="1544" spans="1:16" ht="15.75" customHeight="1">
      <c r="A1544" s="241"/>
      <c r="B1544" s="242"/>
      <c r="C1544" s="119">
        <v>16</v>
      </c>
      <c r="D1544" s="143"/>
      <c r="E1544" s="104"/>
      <c r="F1544" s="104"/>
      <c r="G1544" s="104"/>
      <c r="H1544" s="104"/>
      <c r="I1544" s="104"/>
      <c r="J1544" s="104"/>
      <c r="K1544" s="104"/>
      <c r="L1544" s="104"/>
      <c r="M1544" s="104"/>
      <c r="N1544" s="104"/>
      <c r="O1544" s="104"/>
      <c r="P1544" s="105">
        <f t="shared" si="79"/>
        <v>0</v>
      </c>
    </row>
    <row r="1545" spans="1:16" ht="15.75" customHeight="1">
      <c r="A1545" s="241"/>
      <c r="B1545" s="242"/>
      <c r="C1545" s="119">
        <v>17</v>
      </c>
      <c r="D1545" s="143"/>
      <c r="E1545" s="104"/>
      <c r="F1545" s="104"/>
      <c r="G1545" s="104"/>
      <c r="H1545" s="104"/>
      <c r="I1545" s="104"/>
      <c r="J1545" s="104"/>
      <c r="K1545" s="104"/>
      <c r="L1545" s="104"/>
      <c r="M1545" s="104"/>
      <c r="N1545" s="104"/>
      <c r="O1545" s="104"/>
      <c r="P1545" s="105">
        <f t="shared" si="79"/>
        <v>0</v>
      </c>
    </row>
    <row r="1546" spans="1:16" ht="15.75" customHeight="1">
      <c r="A1546" s="241"/>
      <c r="B1546" s="242"/>
      <c r="C1546" s="119">
        <v>25</v>
      </c>
      <c r="D1546" s="143"/>
      <c r="E1546" s="104"/>
      <c r="F1546" s="104"/>
      <c r="G1546" s="104"/>
      <c r="H1546" s="104"/>
      <c r="I1546" s="104"/>
      <c r="J1546" s="104"/>
      <c r="K1546" s="104"/>
      <c r="L1546" s="104"/>
      <c r="M1546" s="104"/>
      <c r="N1546" s="104"/>
      <c r="O1546" s="104"/>
      <c r="P1546" s="105">
        <f t="shared" si="79"/>
        <v>0</v>
      </c>
    </row>
    <row r="1547" spans="1:16" ht="15.75" customHeight="1">
      <c r="A1547" s="241"/>
      <c r="B1547" s="242"/>
      <c r="C1547" s="119">
        <v>26</v>
      </c>
      <c r="D1547" s="143"/>
      <c r="E1547" s="104"/>
      <c r="F1547" s="104"/>
      <c r="G1547" s="104"/>
      <c r="H1547" s="104"/>
      <c r="I1547" s="104"/>
      <c r="J1547" s="104"/>
      <c r="K1547" s="104"/>
      <c r="L1547" s="104"/>
      <c r="M1547" s="104"/>
      <c r="N1547" s="104"/>
      <c r="O1547" s="104"/>
      <c r="P1547" s="105">
        <f t="shared" si="79"/>
        <v>0</v>
      </c>
    </row>
    <row r="1548" spans="1:16" ht="15.75" customHeight="1">
      <c r="A1548" s="237"/>
      <c r="B1548" s="239"/>
      <c r="C1548" s="119">
        <v>27</v>
      </c>
      <c r="D1548" s="143"/>
      <c r="E1548" s="104"/>
      <c r="F1548" s="104"/>
      <c r="G1548" s="104"/>
      <c r="H1548" s="104"/>
      <c r="I1548" s="104"/>
      <c r="J1548" s="104"/>
      <c r="K1548" s="104"/>
      <c r="L1548" s="104"/>
      <c r="M1548" s="104"/>
      <c r="N1548" s="104"/>
      <c r="O1548" s="104"/>
      <c r="P1548" s="105">
        <f t="shared" si="79"/>
        <v>0</v>
      </c>
    </row>
    <row r="1549" spans="1:16" ht="15.75" customHeight="1">
      <c r="A1549" s="317">
        <v>432</v>
      </c>
      <c r="B1549" s="318" t="s">
        <v>2425</v>
      </c>
      <c r="C1549" s="119">
        <v>11</v>
      </c>
      <c r="D1549" s="143"/>
      <c r="E1549" s="104"/>
      <c r="F1549" s="104"/>
      <c r="G1549" s="104"/>
      <c r="H1549" s="104"/>
      <c r="I1549" s="104"/>
      <c r="J1549" s="104"/>
      <c r="K1549" s="104"/>
      <c r="L1549" s="104"/>
      <c r="M1549" s="104"/>
      <c r="N1549" s="104"/>
      <c r="O1549" s="104"/>
      <c r="P1549" s="105">
        <f t="shared" si="79"/>
        <v>0</v>
      </c>
    </row>
    <row r="1550" spans="1:16" ht="15.75" customHeight="1">
      <c r="A1550" s="241"/>
      <c r="B1550" s="242"/>
      <c r="C1550" s="119">
        <v>12</v>
      </c>
      <c r="D1550" s="143"/>
      <c r="E1550" s="104"/>
      <c r="F1550" s="104"/>
      <c r="G1550" s="104"/>
      <c r="H1550" s="104"/>
      <c r="I1550" s="104"/>
      <c r="J1550" s="104"/>
      <c r="K1550" s="104"/>
      <c r="L1550" s="104"/>
      <c r="M1550" s="104"/>
      <c r="N1550" s="104"/>
      <c r="O1550" s="104"/>
      <c r="P1550" s="105">
        <f t="shared" si="79"/>
        <v>0</v>
      </c>
    </row>
    <row r="1551" spans="1:16" ht="15.75" customHeight="1">
      <c r="A1551" s="241"/>
      <c r="B1551" s="242"/>
      <c r="C1551" s="119">
        <v>13</v>
      </c>
      <c r="D1551" s="143"/>
      <c r="E1551" s="104"/>
      <c r="F1551" s="104"/>
      <c r="G1551" s="104"/>
      <c r="H1551" s="104"/>
      <c r="I1551" s="104"/>
      <c r="J1551" s="104"/>
      <c r="K1551" s="104"/>
      <c r="L1551" s="104"/>
      <c r="M1551" s="104"/>
      <c r="N1551" s="104"/>
      <c r="O1551" s="104"/>
      <c r="P1551" s="105">
        <f t="shared" si="79"/>
        <v>0</v>
      </c>
    </row>
    <row r="1552" spans="1:16" ht="15.75" customHeight="1">
      <c r="A1552" s="241"/>
      <c r="B1552" s="242"/>
      <c r="C1552" s="119">
        <v>14</v>
      </c>
      <c r="D1552" s="143"/>
      <c r="E1552" s="104"/>
      <c r="F1552" s="104"/>
      <c r="G1552" s="104"/>
      <c r="H1552" s="104"/>
      <c r="I1552" s="104"/>
      <c r="J1552" s="104"/>
      <c r="K1552" s="104"/>
      <c r="L1552" s="104"/>
      <c r="M1552" s="104"/>
      <c r="N1552" s="104"/>
      <c r="O1552" s="104"/>
      <c r="P1552" s="105">
        <f t="shared" si="79"/>
        <v>0</v>
      </c>
    </row>
    <row r="1553" spans="1:16" ht="15.75" customHeight="1">
      <c r="A1553" s="241"/>
      <c r="B1553" s="242"/>
      <c r="C1553" s="119">
        <v>15</v>
      </c>
      <c r="D1553" s="143"/>
      <c r="E1553" s="104"/>
      <c r="F1553" s="104"/>
      <c r="G1553" s="104"/>
      <c r="H1553" s="104"/>
      <c r="I1553" s="104"/>
      <c r="J1553" s="104"/>
      <c r="K1553" s="104"/>
      <c r="L1553" s="104"/>
      <c r="M1553" s="104"/>
      <c r="N1553" s="104"/>
      <c r="O1553" s="104"/>
      <c r="P1553" s="105">
        <f t="shared" si="79"/>
        <v>0</v>
      </c>
    </row>
    <row r="1554" spans="1:16" ht="15.75" customHeight="1">
      <c r="A1554" s="241"/>
      <c r="B1554" s="242"/>
      <c r="C1554" s="119">
        <v>16</v>
      </c>
      <c r="D1554" s="143"/>
      <c r="E1554" s="104"/>
      <c r="F1554" s="104"/>
      <c r="G1554" s="104"/>
      <c r="H1554" s="104"/>
      <c r="I1554" s="104"/>
      <c r="J1554" s="104"/>
      <c r="K1554" s="104"/>
      <c r="L1554" s="104"/>
      <c r="M1554" s="104"/>
      <c r="N1554" s="104"/>
      <c r="O1554" s="104"/>
      <c r="P1554" s="105">
        <f t="shared" si="79"/>
        <v>0</v>
      </c>
    </row>
    <row r="1555" spans="1:16" ht="15.75" customHeight="1">
      <c r="A1555" s="241"/>
      <c r="B1555" s="242"/>
      <c r="C1555" s="119">
        <v>17</v>
      </c>
      <c r="D1555" s="143"/>
      <c r="E1555" s="104"/>
      <c r="F1555" s="104"/>
      <c r="G1555" s="104"/>
      <c r="H1555" s="104"/>
      <c r="I1555" s="104"/>
      <c r="J1555" s="104"/>
      <c r="K1555" s="104"/>
      <c r="L1555" s="104"/>
      <c r="M1555" s="104"/>
      <c r="N1555" s="104"/>
      <c r="O1555" s="104"/>
      <c r="P1555" s="105">
        <f t="shared" si="79"/>
        <v>0</v>
      </c>
    </row>
    <row r="1556" spans="1:16" ht="15.75" customHeight="1">
      <c r="A1556" s="241"/>
      <c r="B1556" s="242"/>
      <c r="C1556" s="119">
        <v>25</v>
      </c>
      <c r="D1556" s="143"/>
      <c r="E1556" s="104"/>
      <c r="F1556" s="104"/>
      <c r="G1556" s="104"/>
      <c r="H1556" s="104"/>
      <c r="I1556" s="104"/>
      <c r="J1556" s="104"/>
      <c r="K1556" s="104"/>
      <c r="L1556" s="104"/>
      <c r="M1556" s="104"/>
      <c r="N1556" s="104"/>
      <c r="O1556" s="104"/>
      <c r="P1556" s="105">
        <f t="shared" si="79"/>
        <v>0</v>
      </c>
    </row>
    <row r="1557" spans="1:16" ht="15.75" customHeight="1">
      <c r="A1557" s="241"/>
      <c r="B1557" s="242"/>
      <c r="C1557" s="119">
        <v>26</v>
      </c>
      <c r="D1557" s="143"/>
      <c r="E1557" s="104"/>
      <c r="F1557" s="104"/>
      <c r="G1557" s="104"/>
      <c r="H1557" s="104"/>
      <c r="I1557" s="104"/>
      <c r="J1557" s="104"/>
      <c r="K1557" s="104"/>
      <c r="L1557" s="104"/>
      <c r="M1557" s="104"/>
      <c r="N1557" s="104"/>
      <c r="O1557" s="104"/>
      <c r="P1557" s="105">
        <f t="shared" si="79"/>
        <v>0</v>
      </c>
    </row>
    <row r="1558" spans="1:16" ht="15.75" customHeight="1">
      <c r="A1558" s="237"/>
      <c r="B1558" s="239"/>
      <c r="C1558" s="119">
        <v>27</v>
      </c>
      <c r="D1558" s="143"/>
      <c r="E1558" s="104"/>
      <c r="F1558" s="104"/>
      <c r="G1558" s="104"/>
      <c r="H1558" s="104"/>
      <c r="I1558" s="104"/>
      <c r="J1558" s="104"/>
      <c r="K1558" s="104"/>
      <c r="L1558" s="104"/>
      <c r="M1558" s="104"/>
      <c r="N1558" s="104"/>
      <c r="O1558" s="104"/>
      <c r="P1558" s="105">
        <f t="shared" si="79"/>
        <v>0</v>
      </c>
    </row>
    <row r="1559" spans="1:16" ht="15.75" customHeight="1">
      <c r="A1559" s="317">
        <v>433</v>
      </c>
      <c r="B1559" s="318" t="s">
        <v>2426</v>
      </c>
      <c r="C1559" s="119">
        <v>11</v>
      </c>
      <c r="D1559" s="143"/>
      <c r="E1559" s="104"/>
      <c r="F1559" s="104"/>
      <c r="G1559" s="104"/>
      <c r="H1559" s="104"/>
      <c r="I1559" s="104"/>
      <c r="J1559" s="104"/>
      <c r="K1559" s="104"/>
      <c r="L1559" s="104"/>
      <c r="M1559" s="104"/>
      <c r="N1559" s="104"/>
      <c r="O1559" s="104"/>
      <c r="P1559" s="105">
        <f t="shared" si="79"/>
        <v>0</v>
      </c>
    </row>
    <row r="1560" spans="1:16" ht="15.75" customHeight="1">
      <c r="A1560" s="241"/>
      <c r="B1560" s="242"/>
      <c r="C1560" s="119">
        <v>12</v>
      </c>
      <c r="D1560" s="143"/>
      <c r="E1560" s="104"/>
      <c r="F1560" s="104"/>
      <c r="G1560" s="104"/>
      <c r="H1560" s="104"/>
      <c r="I1560" s="104"/>
      <c r="J1560" s="104"/>
      <c r="K1560" s="104"/>
      <c r="L1560" s="104"/>
      <c r="M1560" s="104"/>
      <c r="N1560" s="104"/>
      <c r="O1560" s="104"/>
      <c r="P1560" s="105">
        <f t="shared" si="79"/>
        <v>0</v>
      </c>
    </row>
    <row r="1561" spans="1:16" ht="15.75" customHeight="1">
      <c r="A1561" s="241"/>
      <c r="B1561" s="242"/>
      <c r="C1561" s="119">
        <v>13</v>
      </c>
      <c r="D1561" s="143"/>
      <c r="E1561" s="104"/>
      <c r="F1561" s="104"/>
      <c r="G1561" s="104"/>
      <c r="H1561" s="104"/>
      <c r="I1561" s="104"/>
      <c r="J1561" s="104"/>
      <c r="K1561" s="104"/>
      <c r="L1561" s="104"/>
      <c r="M1561" s="104"/>
      <c r="N1561" s="104"/>
      <c r="O1561" s="104"/>
      <c r="P1561" s="105">
        <f t="shared" si="79"/>
        <v>0</v>
      </c>
    </row>
    <row r="1562" spans="1:16" ht="15.75" customHeight="1">
      <c r="A1562" s="241"/>
      <c r="B1562" s="242"/>
      <c r="C1562" s="119">
        <v>14</v>
      </c>
      <c r="D1562" s="143"/>
      <c r="E1562" s="104"/>
      <c r="F1562" s="104"/>
      <c r="G1562" s="104"/>
      <c r="H1562" s="104"/>
      <c r="I1562" s="104"/>
      <c r="J1562" s="104"/>
      <c r="K1562" s="104"/>
      <c r="L1562" s="104"/>
      <c r="M1562" s="104"/>
      <c r="N1562" s="104"/>
      <c r="O1562" s="104"/>
      <c r="P1562" s="105">
        <f t="shared" si="79"/>
        <v>0</v>
      </c>
    </row>
    <row r="1563" spans="1:16" ht="15.75" customHeight="1">
      <c r="A1563" s="241"/>
      <c r="B1563" s="242"/>
      <c r="C1563" s="119">
        <v>15</v>
      </c>
      <c r="D1563" s="143"/>
      <c r="E1563" s="104"/>
      <c r="F1563" s="104"/>
      <c r="G1563" s="104"/>
      <c r="H1563" s="104"/>
      <c r="I1563" s="104"/>
      <c r="J1563" s="104"/>
      <c r="K1563" s="104"/>
      <c r="L1563" s="104"/>
      <c r="M1563" s="104"/>
      <c r="N1563" s="104"/>
      <c r="O1563" s="104"/>
      <c r="P1563" s="105">
        <f t="shared" si="79"/>
        <v>0</v>
      </c>
    </row>
    <row r="1564" spans="1:16" ht="15.75" customHeight="1">
      <c r="A1564" s="241"/>
      <c r="B1564" s="242"/>
      <c r="C1564" s="119">
        <v>16</v>
      </c>
      <c r="D1564" s="143"/>
      <c r="E1564" s="104"/>
      <c r="F1564" s="104"/>
      <c r="G1564" s="104"/>
      <c r="H1564" s="104"/>
      <c r="I1564" s="104"/>
      <c r="J1564" s="104"/>
      <c r="K1564" s="104"/>
      <c r="L1564" s="104"/>
      <c r="M1564" s="104"/>
      <c r="N1564" s="104"/>
      <c r="O1564" s="104"/>
      <c r="P1564" s="105">
        <f t="shared" si="79"/>
        <v>0</v>
      </c>
    </row>
    <row r="1565" spans="1:16" ht="15.75" customHeight="1">
      <c r="A1565" s="241"/>
      <c r="B1565" s="242"/>
      <c r="C1565" s="119">
        <v>17</v>
      </c>
      <c r="D1565" s="143"/>
      <c r="E1565" s="104"/>
      <c r="F1565" s="104"/>
      <c r="G1565" s="104"/>
      <c r="H1565" s="104"/>
      <c r="I1565" s="104"/>
      <c r="J1565" s="104"/>
      <c r="K1565" s="104"/>
      <c r="L1565" s="104"/>
      <c r="M1565" s="104"/>
      <c r="N1565" s="104"/>
      <c r="O1565" s="104"/>
      <c r="P1565" s="105">
        <f t="shared" si="79"/>
        <v>0</v>
      </c>
    </row>
    <row r="1566" spans="1:16" ht="15.75" customHeight="1">
      <c r="A1566" s="241"/>
      <c r="B1566" s="242"/>
      <c r="C1566" s="119">
        <v>25</v>
      </c>
      <c r="D1566" s="143"/>
      <c r="E1566" s="104"/>
      <c r="F1566" s="104"/>
      <c r="G1566" s="104"/>
      <c r="H1566" s="104"/>
      <c r="I1566" s="104"/>
      <c r="J1566" s="104"/>
      <c r="K1566" s="104"/>
      <c r="L1566" s="104"/>
      <c r="M1566" s="104"/>
      <c r="N1566" s="104"/>
      <c r="O1566" s="104"/>
      <c r="P1566" s="105">
        <f t="shared" si="79"/>
        <v>0</v>
      </c>
    </row>
    <row r="1567" spans="1:16" ht="15.75" customHeight="1">
      <c r="A1567" s="241"/>
      <c r="B1567" s="242"/>
      <c r="C1567" s="119">
        <v>26</v>
      </c>
      <c r="D1567" s="143"/>
      <c r="E1567" s="104"/>
      <c r="F1567" s="104"/>
      <c r="G1567" s="104"/>
      <c r="H1567" s="104"/>
      <c r="I1567" s="104"/>
      <c r="J1567" s="104"/>
      <c r="K1567" s="104"/>
      <c r="L1567" s="104"/>
      <c r="M1567" s="104"/>
      <c r="N1567" s="104"/>
      <c r="O1567" s="104"/>
      <c r="P1567" s="105">
        <f t="shared" si="79"/>
        <v>0</v>
      </c>
    </row>
    <row r="1568" spans="1:16" ht="15.75" customHeight="1">
      <c r="A1568" s="237"/>
      <c r="B1568" s="239"/>
      <c r="C1568" s="119">
        <v>27</v>
      </c>
      <c r="D1568" s="143"/>
      <c r="E1568" s="104"/>
      <c r="F1568" s="104"/>
      <c r="G1568" s="104"/>
      <c r="H1568" s="104"/>
      <c r="I1568" s="104"/>
      <c r="J1568" s="104"/>
      <c r="K1568" s="104"/>
      <c r="L1568" s="104"/>
      <c r="M1568" s="104"/>
      <c r="N1568" s="104"/>
      <c r="O1568" s="104"/>
      <c r="P1568" s="105">
        <f t="shared" si="79"/>
        <v>0</v>
      </c>
    </row>
    <row r="1569" spans="1:16" ht="15.75" customHeight="1">
      <c r="A1569" s="317">
        <v>434</v>
      </c>
      <c r="B1569" s="318" t="s">
        <v>2427</v>
      </c>
      <c r="C1569" s="119">
        <v>11</v>
      </c>
      <c r="D1569" s="143"/>
      <c r="E1569" s="104"/>
      <c r="F1569" s="104"/>
      <c r="G1569" s="104"/>
      <c r="H1569" s="104"/>
      <c r="I1569" s="104"/>
      <c r="J1569" s="104"/>
      <c r="K1569" s="104"/>
      <c r="L1569" s="104"/>
      <c r="M1569" s="104"/>
      <c r="N1569" s="104"/>
      <c r="O1569" s="104"/>
      <c r="P1569" s="105">
        <f t="shared" si="79"/>
        <v>0</v>
      </c>
    </row>
    <row r="1570" spans="1:16" ht="15.75" customHeight="1">
      <c r="A1570" s="241"/>
      <c r="B1570" s="242"/>
      <c r="C1570" s="119">
        <v>12</v>
      </c>
      <c r="D1570" s="143"/>
      <c r="E1570" s="104"/>
      <c r="F1570" s="104"/>
      <c r="G1570" s="104"/>
      <c r="H1570" s="104"/>
      <c r="I1570" s="104"/>
      <c r="J1570" s="104"/>
      <c r="K1570" s="104"/>
      <c r="L1570" s="104"/>
      <c r="M1570" s="104"/>
      <c r="N1570" s="104"/>
      <c r="O1570" s="104"/>
      <c r="P1570" s="105">
        <f t="shared" si="79"/>
        <v>0</v>
      </c>
    </row>
    <row r="1571" spans="1:16" ht="15.75" customHeight="1">
      <c r="A1571" s="241"/>
      <c r="B1571" s="242"/>
      <c r="C1571" s="119">
        <v>13</v>
      </c>
      <c r="D1571" s="143"/>
      <c r="E1571" s="104"/>
      <c r="F1571" s="104"/>
      <c r="G1571" s="104"/>
      <c r="H1571" s="104"/>
      <c r="I1571" s="104"/>
      <c r="J1571" s="104"/>
      <c r="K1571" s="104"/>
      <c r="L1571" s="104"/>
      <c r="M1571" s="104"/>
      <c r="N1571" s="104"/>
      <c r="O1571" s="104"/>
      <c r="P1571" s="105">
        <f t="shared" si="79"/>
        <v>0</v>
      </c>
    </row>
    <row r="1572" spans="1:16" ht="15.75" customHeight="1">
      <c r="A1572" s="241"/>
      <c r="B1572" s="242"/>
      <c r="C1572" s="119">
        <v>14</v>
      </c>
      <c r="D1572" s="143"/>
      <c r="E1572" s="104"/>
      <c r="F1572" s="104"/>
      <c r="G1572" s="104"/>
      <c r="H1572" s="104"/>
      <c r="I1572" s="104"/>
      <c r="J1572" s="104"/>
      <c r="K1572" s="104"/>
      <c r="L1572" s="104"/>
      <c r="M1572" s="104"/>
      <c r="N1572" s="104"/>
      <c r="O1572" s="104"/>
      <c r="P1572" s="105">
        <f t="shared" si="79"/>
        <v>0</v>
      </c>
    </row>
    <row r="1573" spans="1:16" ht="15.75" customHeight="1">
      <c r="A1573" s="241"/>
      <c r="B1573" s="242"/>
      <c r="C1573" s="119">
        <v>15</v>
      </c>
      <c r="D1573" s="143"/>
      <c r="E1573" s="104"/>
      <c r="F1573" s="104"/>
      <c r="G1573" s="104"/>
      <c r="H1573" s="104"/>
      <c r="I1573" s="104"/>
      <c r="J1573" s="104"/>
      <c r="K1573" s="104"/>
      <c r="L1573" s="104"/>
      <c r="M1573" s="104"/>
      <c r="N1573" s="104"/>
      <c r="O1573" s="104"/>
      <c r="P1573" s="105">
        <f t="shared" si="79"/>
        <v>0</v>
      </c>
    </row>
    <row r="1574" spans="1:16" ht="15.75" customHeight="1">
      <c r="A1574" s="241"/>
      <c r="B1574" s="242"/>
      <c r="C1574" s="119">
        <v>16</v>
      </c>
      <c r="D1574" s="143"/>
      <c r="E1574" s="104"/>
      <c r="F1574" s="104"/>
      <c r="G1574" s="104"/>
      <c r="H1574" s="104"/>
      <c r="I1574" s="104"/>
      <c r="J1574" s="104"/>
      <c r="K1574" s="104"/>
      <c r="L1574" s="104"/>
      <c r="M1574" s="104"/>
      <c r="N1574" s="104"/>
      <c r="O1574" s="104"/>
      <c r="P1574" s="105">
        <f t="shared" si="79"/>
        <v>0</v>
      </c>
    </row>
    <row r="1575" spans="1:16" ht="15.75" customHeight="1">
      <c r="A1575" s="241"/>
      <c r="B1575" s="242"/>
      <c r="C1575" s="119">
        <v>17</v>
      </c>
      <c r="D1575" s="143"/>
      <c r="E1575" s="104"/>
      <c r="F1575" s="104"/>
      <c r="G1575" s="104"/>
      <c r="H1575" s="104"/>
      <c r="I1575" s="104"/>
      <c r="J1575" s="104"/>
      <c r="K1575" s="104"/>
      <c r="L1575" s="104"/>
      <c r="M1575" s="104"/>
      <c r="N1575" s="104"/>
      <c r="O1575" s="104"/>
      <c r="P1575" s="105">
        <f t="shared" si="79"/>
        <v>0</v>
      </c>
    </row>
    <row r="1576" spans="1:16" ht="15.75" customHeight="1">
      <c r="A1576" s="241"/>
      <c r="B1576" s="242"/>
      <c r="C1576" s="119">
        <v>25</v>
      </c>
      <c r="D1576" s="143"/>
      <c r="E1576" s="104"/>
      <c r="F1576" s="104"/>
      <c r="G1576" s="104"/>
      <c r="H1576" s="104"/>
      <c r="I1576" s="104"/>
      <c r="J1576" s="104"/>
      <c r="K1576" s="104"/>
      <c r="L1576" s="104"/>
      <c r="M1576" s="104"/>
      <c r="N1576" s="104"/>
      <c r="O1576" s="104"/>
      <c r="P1576" s="105">
        <f t="shared" si="79"/>
        <v>0</v>
      </c>
    </row>
    <row r="1577" spans="1:16" ht="15.75" customHeight="1">
      <c r="A1577" s="241"/>
      <c r="B1577" s="242"/>
      <c r="C1577" s="119">
        <v>26</v>
      </c>
      <c r="D1577" s="143"/>
      <c r="E1577" s="104"/>
      <c r="F1577" s="104"/>
      <c r="G1577" s="104"/>
      <c r="H1577" s="104"/>
      <c r="I1577" s="104"/>
      <c r="J1577" s="104"/>
      <c r="K1577" s="104"/>
      <c r="L1577" s="104"/>
      <c r="M1577" s="104"/>
      <c r="N1577" s="104"/>
      <c r="O1577" s="104"/>
      <c r="P1577" s="105">
        <f t="shared" si="79"/>
        <v>0</v>
      </c>
    </row>
    <row r="1578" spans="1:16" ht="15.75" customHeight="1">
      <c r="A1578" s="237"/>
      <c r="B1578" s="239"/>
      <c r="C1578" s="119">
        <v>27</v>
      </c>
      <c r="D1578" s="143"/>
      <c r="E1578" s="104"/>
      <c r="F1578" s="104"/>
      <c r="G1578" s="104"/>
      <c r="H1578" s="104"/>
      <c r="I1578" s="104"/>
      <c r="J1578" s="104"/>
      <c r="K1578" s="104"/>
      <c r="L1578" s="104"/>
      <c r="M1578" s="104"/>
      <c r="N1578" s="104"/>
      <c r="O1578" s="104"/>
      <c r="P1578" s="105">
        <f t="shared" si="79"/>
        <v>0</v>
      </c>
    </row>
    <row r="1579" spans="1:16" ht="15.75" customHeight="1">
      <c r="A1579" s="317">
        <v>435</v>
      </c>
      <c r="B1579" s="318" t="s">
        <v>2428</v>
      </c>
      <c r="C1579" s="119">
        <v>11</v>
      </c>
      <c r="D1579" s="143"/>
      <c r="E1579" s="104"/>
      <c r="F1579" s="104"/>
      <c r="G1579" s="104"/>
      <c r="H1579" s="104"/>
      <c r="I1579" s="104"/>
      <c r="J1579" s="104"/>
      <c r="K1579" s="104"/>
      <c r="L1579" s="104"/>
      <c r="M1579" s="104"/>
      <c r="N1579" s="104"/>
      <c r="O1579" s="104"/>
      <c r="P1579" s="105">
        <f t="shared" si="79"/>
        <v>0</v>
      </c>
    </row>
    <row r="1580" spans="1:16" ht="15.75" customHeight="1">
      <c r="A1580" s="241"/>
      <c r="B1580" s="242"/>
      <c r="C1580" s="119">
        <v>12</v>
      </c>
      <c r="D1580" s="143"/>
      <c r="E1580" s="104"/>
      <c r="F1580" s="104"/>
      <c r="G1580" s="104"/>
      <c r="H1580" s="104"/>
      <c r="I1580" s="104"/>
      <c r="J1580" s="104"/>
      <c r="K1580" s="104"/>
      <c r="L1580" s="104"/>
      <c r="M1580" s="104"/>
      <c r="N1580" s="104"/>
      <c r="O1580" s="104"/>
      <c r="P1580" s="105">
        <f t="shared" si="79"/>
        <v>0</v>
      </c>
    </row>
    <row r="1581" spans="1:16" ht="15.75" customHeight="1">
      <c r="A1581" s="241"/>
      <c r="B1581" s="242"/>
      <c r="C1581" s="119">
        <v>13</v>
      </c>
      <c r="D1581" s="143"/>
      <c r="E1581" s="104"/>
      <c r="F1581" s="104"/>
      <c r="G1581" s="104"/>
      <c r="H1581" s="104"/>
      <c r="I1581" s="104"/>
      <c r="J1581" s="104"/>
      <c r="K1581" s="104"/>
      <c r="L1581" s="104"/>
      <c r="M1581" s="104"/>
      <c r="N1581" s="104"/>
      <c r="O1581" s="104"/>
      <c r="P1581" s="105">
        <f t="shared" si="79"/>
        <v>0</v>
      </c>
    </row>
    <row r="1582" spans="1:16" ht="15.75" customHeight="1">
      <c r="A1582" s="241"/>
      <c r="B1582" s="242"/>
      <c r="C1582" s="119">
        <v>14</v>
      </c>
      <c r="D1582" s="143"/>
      <c r="E1582" s="104"/>
      <c r="F1582" s="104"/>
      <c r="G1582" s="104"/>
      <c r="H1582" s="104"/>
      <c r="I1582" s="104"/>
      <c r="J1582" s="104"/>
      <c r="K1582" s="104"/>
      <c r="L1582" s="104"/>
      <c r="M1582" s="104"/>
      <c r="N1582" s="104"/>
      <c r="O1582" s="104"/>
      <c r="P1582" s="105">
        <f t="shared" si="79"/>
        <v>0</v>
      </c>
    </row>
    <row r="1583" spans="1:16" ht="15.75" customHeight="1">
      <c r="A1583" s="241"/>
      <c r="B1583" s="242"/>
      <c r="C1583" s="119">
        <v>15</v>
      </c>
      <c r="D1583" s="143"/>
      <c r="E1583" s="104"/>
      <c r="F1583" s="104"/>
      <c r="G1583" s="104"/>
      <c r="H1583" s="104"/>
      <c r="I1583" s="104"/>
      <c r="J1583" s="104"/>
      <c r="K1583" s="104"/>
      <c r="L1583" s="104"/>
      <c r="M1583" s="104"/>
      <c r="N1583" s="104"/>
      <c r="O1583" s="104"/>
      <c r="P1583" s="105">
        <f t="shared" si="79"/>
        <v>0</v>
      </c>
    </row>
    <row r="1584" spans="1:16" ht="15.75" customHeight="1">
      <c r="A1584" s="241"/>
      <c r="B1584" s="242"/>
      <c r="C1584" s="119">
        <v>16</v>
      </c>
      <c r="D1584" s="143"/>
      <c r="E1584" s="104"/>
      <c r="F1584" s="104"/>
      <c r="G1584" s="104"/>
      <c r="H1584" s="104"/>
      <c r="I1584" s="104"/>
      <c r="J1584" s="104"/>
      <c r="K1584" s="104"/>
      <c r="L1584" s="104"/>
      <c r="M1584" s="104"/>
      <c r="N1584" s="104"/>
      <c r="O1584" s="104"/>
      <c r="P1584" s="105">
        <f t="shared" si="79"/>
        <v>0</v>
      </c>
    </row>
    <row r="1585" spans="1:16" ht="15.75" customHeight="1">
      <c r="A1585" s="241"/>
      <c r="B1585" s="242"/>
      <c r="C1585" s="119">
        <v>17</v>
      </c>
      <c r="D1585" s="143"/>
      <c r="E1585" s="104"/>
      <c r="F1585" s="104"/>
      <c r="G1585" s="104"/>
      <c r="H1585" s="104"/>
      <c r="I1585" s="104"/>
      <c r="J1585" s="104"/>
      <c r="K1585" s="104"/>
      <c r="L1585" s="104"/>
      <c r="M1585" s="104"/>
      <c r="N1585" s="104"/>
      <c r="O1585" s="104"/>
      <c r="P1585" s="105">
        <f t="shared" si="79"/>
        <v>0</v>
      </c>
    </row>
    <row r="1586" spans="1:16" ht="15.75" customHeight="1">
      <c r="A1586" s="241"/>
      <c r="B1586" s="242"/>
      <c r="C1586" s="119">
        <v>25</v>
      </c>
      <c r="D1586" s="143"/>
      <c r="E1586" s="104"/>
      <c r="F1586" s="104"/>
      <c r="G1586" s="104"/>
      <c r="H1586" s="104"/>
      <c r="I1586" s="104"/>
      <c r="J1586" s="104"/>
      <c r="K1586" s="104"/>
      <c r="L1586" s="104"/>
      <c r="M1586" s="104"/>
      <c r="N1586" s="104"/>
      <c r="O1586" s="104"/>
      <c r="P1586" s="105">
        <f t="shared" si="79"/>
        <v>0</v>
      </c>
    </row>
    <row r="1587" spans="1:16" ht="15.75" customHeight="1">
      <c r="A1587" s="241"/>
      <c r="B1587" s="242"/>
      <c r="C1587" s="119">
        <v>26</v>
      </c>
      <c r="D1587" s="143"/>
      <c r="E1587" s="104"/>
      <c r="F1587" s="104"/>
      <c r="G1587" s="104"/>
      <c r="H1587" s="104"/>
      <c r="I1587" s="104"/>
      <c r="J1587" s="104"/>
      <c r="K1587" s="104"/>
      <c r="L1587" s="104"/>
      <c r="M1587" s="104"/>
      <c r="N1587" s="104"/>
      <c r="O1587" s="104"/>
      <c r="P1587" s="105">
        <f t="shared" si="79"/>
        <v>0</v>
      </c>
    </row>
    <row r="1588" spans="1:16" ht="15.75" customHeight="1">
      <c r="A1588" s="237"/>
      <c r="B1588" s="239"/>
      <c r="C1588" s="119">
        <v>27</v>
      </c>
      <c r="D1588" s="143"/>
      <c r="E1588" s="104"/>
      <c r="F1588" s="104"/>
      <c r="G1588" s="104"/>
      <c r="H1588" s="104"/>
      <c r="I1588" s="104"/>
      <c r="J1588" s="104"/>
      <c r="K1588" s="104"/>
      <c r="L1588" s="104"/>
      <c r="M1588" s="104"/>
      <c r="N1588" s="104"/>
      <c r="O1588" s="104"/>
      <c r="P1588" s="105">
        <f t="shared" si="79"/>
        <v>0</v>
      </c>
    </row>
    <row r="1589" spans="1:16" ht="15.75" customHeight="1">
      <c r="A1589" s="317">
        <v>436</v>
      </c>
      <c r="B1589" s="318" t="s">
        <v>2429</v>
      </c>
      <c r="C1589" s="119">
        <v>11</v>
      </c>
      <c r="D1589" s="143"/>
      <c r="E1589" s="104"/>
      <c r="F1589" s="104"/>
      <c r="G1589" s="104"/>
      <c r="H1589" s="104"/>
      <c r="I1589" s="104"/>
      <c r="J1589" s="104"/>
      <c r="K1589" s="104"/>
      <c r="L1589" s="104"/>
      <c r="M1589" s="104"/>
      <c r="N1589" s="104"/>
      <c r="O1589" s="104"/>
      <c r="P1589" s="105">
        <f t="shared" si="79"/>
        <v>0</v>
      </c>
    </row>
    <row r="1590" spans="1:16" ht="15.75" customHeight="1">
      <c r="A1590" s="241"/>
      <c r="B1590" s="242"/>
      <c r="C1590" s="119">
        <v>12</v>
      </c>
      <c r="D1590" s="143"/>
      <c r="E1590" s="104"/>
      <c r="F1590" s="104"/>
      <c r="G1590" s="104"/>
      <c r="H1590" s="104"/>
      <c r="I1590" s="104"/>
      <c r="J1590" s="104"/>
      <c r="K1590" s="104"/>
      <c r="L1590" s="104"/>
      <c r="M1590" s="104"/>
      <c r="N1590" s="104"/>
      <c r="O1590" s="104"/>
      <c r="P1590" s="105">
        <f t="shared" si="79"/>
        <v>0</v>
      </c>
    </row>
    <row r="1591" spans="1:16" ht="15.75" customHeight="1">
      <c r="A1591" s="241"/>
      <c r="B1591" s="242"/>
      <c r="C1591" s="119">
        <v>13</v>
      </c>
      <c r="D1591" s="143"/>
      <c r="E1591" s="104"/>
      <c r="F1591" s="104"/>
      <c r="G1591" s="104"/>
      <c r="H1591" s="104"/>
      <c r="I1591" s="104"/>
      <c r="J1591" s="104"/>
      <c r="K1591" s="104"/>
      <c r="L1591" s="104"/>
      <c r="M1591" s="104"/>
      <c r="N1591" s="104"/>
      <c r="O1591" s="104"/>
      <c r="P1591" s="105">
        <f t="shared" si="79"/>
        <v>0</v>
      </c>
    </row>
    <row r="1592" spans="1:16" ht="15.75" customHeight="1">
      <c r="A1592" s="241"/>
      <c r="B1592" s="242"/>
      <c r="C1592" s="119">
        <v>14</v>
      </c>
      <c r="D1592" s="143"/>
      <c r="E1592" s="104"/>
      <c r="F1592" s="104"/>
      <c r="G1592" s="104"/>
      <c r="H1592" s="104"/>
      <c r="I1592" s="104"/>
      <c r="J1592" s="104"/>
      <c r="K1592" s="104"/>
      <c r="L1592" s="104"/>
      <c r="M1592" s="104"/>
      <c r="N1592" s="104"/>
      <c r="O1592" s="104"/>
      <c r="P1592" s="105">
        <f t="shared" si="79"/>
        <v>0</v>
      </c>
    </row>
    <row r="1593" spans="1:16" ht="15.75" customHeight="1">
      <c r="A1593" s="241"/>
      <c r="B1593" s="242"/>
      <c r="C1593" s="119">
        <v>15</v>
      </c>
      <c r="D1593" s="143"/>
      <c r="E1593" s="104"/>
      <c r="F1593" s="104"/>
      <c r="G1593" s="104"/>
      <c r="H1593" s="104"/>
      <c r="I1593" s="104"/>
      <c r="J1593" s="104"/>
      <c r="K1593" s="104"/>
      <c r="L1593" s="104"/>
      <c r="M1593" s="104"/>
      <c r="N1593" s="104"/>
      <c r="O1593" s="104"/>
      <c r="P1593" s="105">
        <f t="shared" si="79"/>
        <v>0</v>
      </c>
    </row>
    <row r="1594" spans="1:16" ht="15.75" customHeight="1">
      <c r="A1594" s="241"/>
      <c r="B1594" s="242"/>
      <c r="C1594" s="119">
        <v>16</v>
      </c>
      <c r="D1594" s="143"/>
      <c r="E1594" s="104"/>
      <c r="F1594" s="104"/>
      <c r="G1594" s="104"/>
      <c r="H1594" s="104"/>
      <c r="I1594" s="104"/>
      <c r="J1594" s="104"/>
      <c r="K1594" s="104"/>
      <c r="L1594" s="104"/>
      <c r="M1594" s="104"/>
      <c r="N1594" s="104"/>
      <c r="O1594" s="104"/>
      <c r="P1594" s="105">
        <f t="shared" si="79"/>
        <v>0</v>
      </c>
    </row>
    <row r="1595" spans="1:16" ht="15.75" customHeight="1">
      <c r="A1595" s="241"/>
      <c r="B1595" s="242"/>
      <c r="C1595" s="119">
        <v>17</v>
      </c>
      <c r="D1595" s="143"/>
      <c r="E1595" s="104"/>
      <c r="F1595" s="104"/>
      <c r="G1595" s="104"/>
      <c r="H1595" s="104"/>
      <c r="I1595" s="104"/>
      <c r="J1595" s="104"/>
      <c r="K1595" s="104"/>
      <c r="L1595" s="104"/>
      <c r="M1595" s="104"/>
      <c r="N1595" s="104"/>
      <c r="O1595" s="104"/>
      <c r="P1595" s="105">
        <f t="shared" si="79"/>
        <v>0</v>
      </c>
    </row>
    <row r="1596" spans="1:16" ht="15.75" customHeight="1">
      <c r="A1596" s="241"/>
      <c r="B1596" s="242"/>
      <c r="C1596" s="119">
        <v>25</v>
      </c>
      <c r="D1596" s="143"/>
      <c r="E1596" s="104"/>
      <c r="F1596" s="104"/>
      <c r="G1596" s="104"/>
      <c r="H1596" s="104"/>
      <c r="I1596" s="104"/>
      <c r="J1596" s="104"/>
      <c r="K1596" s="104"/>
      <c r="L1596" s="104"/>
      <c r="M1596" s="104"/>
      <c r="N1596" s="104"/>
      <c r="O1596" s="104"/>
      <c r="P1596" s="105">
        <f t="shared" si="79"/>
        <v>0</v>
      </c>
    </row>
    <row r="1597" spans="1:16" ht="15.75" customHeight="1">
      <c r="A1597" s="241"/>
      <c r="B1597" s="242"/>
      <c r="C1597" s="119">
        <v>26</v>
      </c>
      <c r="D1597" s="143"/>
      <c r="E1597" s="104"/>
      <c r="F1597" s="104"/>
      <c r="G1597" s="104"/>
      <c r="H1597" s="104"/>
      <c r="I1597" s="104"/>
      <c r="J1597" s="104"/>
      <c r="K1597" s="104"/>
      <c r="L1597" s="104"/>
      <c r="M1597" s="104"/>
      <c r="N1597" s="104"/>
      <c r="O1597" s="104"/>
      <c r="P1597" s="105">
        <f t="shared" si="79"/>
        <v>0</v>
      </c>
    </row>
    <row r="1598" spans="1:16" ht="15.75" customHeight="1">
      <c r="A1598" s="237"/>
      <c r="B1598" s="239"/>
      <c r="C1598" s="119">
        <v>27</v>
      </c>
      <c r="D1598" s="143"/>
      <c r="E1598" s="104"/>
      <c r="F1598" s="104"/>
      <c r="G1598" s="104"/>
      <c r="H1598" s="104"/>
      <c r="I1598" s="104"/>
      <c r="J1598" s="104"/>
      <c r="K1598" s="104"/>
      <c r="L1598" s="104"/>
      <c r="M1598" s="104"/>
      <c r="N1598" s="104"/>
      <c r="O1598" s="104"/>
      <c r="P1598" s="105">
        <f t="shared" si="79"/>
        <v>0</v>
      </c>
    </row>
    <row r="1599" spans="1:16" ht="15.75" customHeight="1">
      <c r="A1599" s="317">
        <v>437</v>
      </c>
      <c r="B1599" s="318" t="s">
        <v>2430</v>
      </c>
      <c r="C1599" s="119">
        <v>11</v>
      </c>
      <c r="D1599" s="143"/>
      <c r="E1599" s="104"/>
      <c r="F1599" s="104"/>
      <c r="G1599" s="104"/>
      <c r="H1599" s="104"/>
      <c r="I1599" s="104"/>
      <c r="J1599" s="104"/>
      <c r="K1599" s="104"/>
      <c r="L1599" s="104"/>
      <c r="M1599" s="104"/>
      <c r="N1599" s="104"/>
      <c r="O1599" s="104"/>
      <c r="P1599" s="105">
        <f t="shared" si="79"/>
        <v>0</v>
      </c>
    </row>
    <row r="1600" spans="1:16" ht="15.75" customHeight="1">
      <c r="A1600" s="241"/>
      <c r="B1600" s="242"/>
      <c r="C1600" s="119">
        <v>12</v>
      </c>
      <c r="D1600" s="143"/>
      <c r="E1600" s="104"/>
      <c r="F1600" s="104"/>
      <c r="G1600" s="104"/>
      <c r="H1600" s="104"/>
      <c r="I1600" s="104"/>
      <c r="J1600" s="104"/>
      <c r="K1600" s="104"/>
      <c r="L1600" s="104"/>
      <c r="M1600" s="104"/>
      <c r="N1600" s="104"/>
      <c r="O1600" s="104"/>
      <c r="P1600" s="105">
        <f t="shared" si="79"/>
        <v>0</v>
      </c>
    </row>
    <row r="1601" spans="1:16" ht="15.75" customHeight="1">
      <c r="A1601" s="241"/>
      <c r="B1601" s="242"/>
      <c r="C1601" s="119">
        <v>13</v>
      </c>
      <c r="D1601" s="143"/>
      <c r="E1601" s="104"/>
      <c r="F1601" s="104"/>
      <c r="G1601" s="104"/>
      <c r="H1601" s="104"/>
      <c r="I1601" s="104"/>
      <c r="J1601" s="104"/>
      <c r="K1601" s="104"/>
      <c r="L1601" s="104"/>
      <c r="M1601" s="104"/>
      <c r="N1601" s="104"/>
      <c r="O1601" s="104"/>
      <c r="P1601" s="105">
        <f t="shared" si="79"/>
        <v>0</v>
      </c>
    </row>
    <row r="1602" spans="1:16" ht="15.75" customHeight="1">
      <c r="A1602" s="241"/>
      <c r="B1602" s="242"/>
      <c r="C1602" s="119">
        <v>14</v>
      </c>
      <c r="D1602" s="143"/>
      <c r="E1602" s="104"/>
      <c r="F1602" s="104"/>
      <c r="G1602" s="104"/>
      <c r="H1602" s="104"/>
      <c r="I1602" s="104"/>
      <c r="J1602" s="104"/>
      <c r="K1602" s="104"/>
      <c r="L1602" s="104"/>
      <c r="M1602" s="104"/>
      <c r="N1602" s="104"/>
      <c r="O1602" s="104"/>
      <c r="P1602" s="105">
        <f t="shared" si="79"/>
        <v>0</v>
      </c>
    </row>
    <row r="1603" spans="1:16" ht="15.75" customHeight="1">
      <c r="A1603" s="241"/>
      <c r="B1603" s="242"/>
      <c r="C1603" s="119">
        <v>15</v>
      </c>
      <c r="D1603" s="143"/>
      <c r="E1603" s="104"/>
      <c r="F1603" s="104"/>
      <c r="G1603" s="104"/>
      <c r="H1603" s="104"/>
      <c r="I1603" s="104"/>
      <c r="J1603" s="104"/>
      <c r="K1603" s="104"/>
      <c r="L1603" s="104"/>
      <c r="M1603" s="104"/>
      <c r="N1603" s="104"/>
      <c r="O1603" s="104"/>
      <c r="P1603" s="105">
        <f t="shared" si="79"/>
        <v>0</v>
      </c>
    </row>
    <row r="1604" spans="1:16" ht="15.75" customHeight="1">
      <c r="A1604" s="241"/>
      <c r="B1604" s="242"/>
      <c r="C1604" s="119">
        <v>16</v>
      </c>
      <c r="D1604" s="143"/>
      <c r="E1604" s="104"/>
      <c r="F1604" s="104"/>
      <c r="G1604" s="104"/>
      <c r="H1604" s="104"/>
      <c r="I1604" s="104"/>
      <c r="J1604" s="104"/>
      <c r="K1604" s="104"/>
      <c r="L1604" s="104"/>
      <c r="M1604" s="104"/>
      <c r="N1604" s="104"/>
      <c r="O1604" s="104"/>
      <c r="P1604" s="105">
        <f t="shared" si="79"/>
        <v>0</v>
      </c>
    </row>
    <row r="1605" spans="1:16" ht="15.75" customHeight="1">
      <c r="A1605" s="241"/>
      <c r="B1605" s="242"/>
      <c r="C1605" s="119">
        <v>17</v>
      </c>
      <c r="D1605" s="143"/>
      <c r="E1605" s="104"/>
      <c r="F1605" s="104"/>
      <c r="G1605" s="104"/>
      <c r="H1605" s="104"/>
      <c r="I1605" s="104"/>
      <c r="J1605" s="104"/>
      <c r="K1605" s="104"/>
      <c r="L1605" s="104"/>
      <c r="M1605" s="104"/>
      <c r="N1605" s="104"/>
      <c r="O1605" s="104"/>
      <c r="P1605" s="105">
        <f t="shared" si="79"/>
        <v>0</v>
      </c>
    </row>
    <row r="1606" spans="1:16" ht="15.75" customHeight="1">
      <c r="A1606" s="241"/>
      <c r="B1606" s="242"/>
      <c r="C1606" s="119">
        <v>25</v>
      </c>
      <c r="D1606" s="143"/>
      <c r="E1606" s="104"/>
      <c r="F1606" s="104"/>
      <c r="G1606" s="104"/>
      <c r="H1606" s="104"/>
      <c r="I1606" s="104"/>
      <c r="J1606" s="104"/>
      <c r="K1606" s="104"/>
      <c r="L1606" s="104"/>
      <c r="M1606" s="104"/>
      <c r="N1606" s="104"/>
      <c r="O1606" s="104"/>
      <c r="P1606" s="105">
        <f t="shared" si="79"/>
        <v>0</v>
      </c>
    </row>
    <row r="1607" spans="1:16" ht="15.75" customHeight="1">
      <c r="A1607" s="241"/>
      <c r="B1607" s="242"/>
      <c r="C1607" s="119">
        <v>26</v>
      </c>
      <c r="D1607" s="143"/>
      <c r="E1607" s="104"/>
      <c r="F1607" s="104"/>
      <c r="G1607" s="104"/>
      <c r="H1607" s="104"/>
      <c r="I1607" s="104"/>
      <c r="J1607" s="104"/>
      <c r="K1607" s="104"/>
      <c r="L1607" s="104"/>
      <c r="M1607" s="104"/>
      <c r="N1607" s="104"/>
      <c r="O1607" s="104"/>
      <c r="P1607" s="105">
        <f t="shared" si="79"/>
        <v>0</v>
      </c>
    </row>
    <row r="1608" spans="1:16" ht="15.75" customHeight="1">
      <c r="A1608" s="237"/>
      <c r="B1608" s="239"/>
      <c r="C1608" s="119">
        <v>27</v>
      </c>
      <c r="D1608" s="143"/>
      <c r="E1608" s="104"/>
      <c r="F1608" s="104"/>
      <c r="G1608" s="104"/>
      <c r="H1608" s="104"/>
      <c r="I1608" s="104"/>
      <c r="J1608" s="104"/>
      <c r="K1608" s="104"/>
      <c r="L1608" s="104"/>
      <c r="M1608" s="104"/>
      <c r="N1608" s="104"/>
      <c r="O1608" s="104"/>
      <c r="P1608" s="105">
        <f t="shared" si="79"/>
        <v>0</v>
      </c>
    </row>
    <row r="1609" spans="1:16" ht="15.75" customHeight="1">
      <c r="A1609" s="140">
        <v>438</v>
      </c>
      <c r="B1609" s="141" t="s">
        <v>2431</v>
      </c>
      <c r="C1609" s="142"/>
      <c r="D1609" s="142"/>
      <c r="E1609" s="142"/>
      <c r="F1609" s="142"/>
      <c r="G1609" s="142"/>
      <c r="H1609" s="142"/>
      <c r="I1609" s="142"/>
      <c r="J1609" s="142"/>
      <c r="K1609" s="142"/>
      <c r="L1609" s="142"/>
      <c r="M1609" s="142"/>
      <c r="N1609" s="142"/>
      <c r="O1609" s="142"/>
      <c r="P1609" s="104">
        <f t="shared" si="79"/>
        <v>0</v>
      </c>
    </row>
    <row r="1610" spans="1:16" ht="15.75" customHeight="1">
      <c r="A1610" s="317">
        <v>439</v>
      </c>
      <c r="B1610" s="318" t="s">
        <v>2432</v>
      </c>
      <c r="C1610" s="119">
        <v>11</v>
      </c>
      <c r="D1610" s="143"/>
      <c r="E1610" s="104"/>
      <c r="F1610" s="104"/>
      <c r="G1610" s="104"/>
      <c r="H1610" s="104"/>
      <c r="I1610" s="104"/>
      <c r="J1610" s="104"/>
      <c r="K1610" s="104"/>
      <c r="L1610" s="104"/>
      <c r="M1610" s="104"/>
      <c r="N1610" s="104"/>
      <c r="O1610" s="104"/>
      <c r="P1610" s="105">
        <f t="shared" si="79"/>
        <v>0</v>
      </c>
    </row>
    <row r="1611" spans="1:16" ht="15.75" customHeight="1">
      <c r="A1611" s="241"/>
      <c r="B1611" s="242"/>
      <c r="C1611" s="119">
        <v>12</v>
      </c>
      <c r="D1611" s="143"/>
      <c r="E1611" s="104"/>
      <c r="F1611" s="104"/>
      <c r="G1611" s="104"/>
      <c r="H1611" s="104"/>
      <c r="I1611" s="104"/>
      <c r="J1611" s="104"/>
      <c r="K1611" s="104"/>
      <c r="L1611" s="104"/>
      <c r="M1611" s="104"/>
      <c r="N1611" s="104"/>
      <c r="O1611" s="104"/>
      <c r="P1611" s="105">
        <f t="shared" si="79"/>
        <v>0</v>
      </c>
    </row>
    <row r="1612" spans="1:16" ht="15.75" customHeight="1">
      <c r="A1612" s="241"/>
      <c r="B1612" s="242"/>
      <c r="C1612" s="119">
        <v>13</v>
      </c>
      <c r="D1612" s="143"/>
      <c r="E1612" s="104"/>
      <c r="F1612" s="104"/>
      <c r="G1612" s="104"/>
      <c r="H1612" s="104"/>
      <c r="I1612" s="104"/>
      <c r="J1612" s="104"/>
      <c r="K1612" s="104"/>
      <c r="L1612" s="104"/>
      <c r="M1612" s="104"/>
      <c r="N1612" s="104"/>
      <c r="O1612" s="104"/>
      <c r="P1612" s="105">
        <f t="shared" si="79"/>
        <v>0</v>
      </c>
    </row>
    <row r="1613" spans="1:16" ht="15.75" customHeight="1">
      <c r="A1613" s="241"/>
      <c r="B1613" s="242"/>
      <c r="C1613" s="119">
        <v>14</v>
      </c>
      <c r="D1613" s="143"/>
      <c r="E1613" s="104"/>
      <c r="F1613" s="104"/>
      <c r="G1613" s="104"/>
      <c r="H1613" s="104"/>
      <c r="I1613" s="104"/>
      <c r="J1613" s="104"/>
      <c r="K1613" s="104"/>
      <c r="L1613" s="104"/>
      <c r="M1613" s="104"/>
      <c r="N1613" s="104"/>
      <c r="O1613" s="104"/>
      <c r="P1613" s="105">
        <f t="shared" si="79"/>
        <v>0</v>
      </c>
    </row>
    <row r="1614" spans="1:16" ht="15.75" customHeight="1">
      <c r="A1614" s="241"/>
      <c r="B1614" s="242"/>
      <c r="C1614" s="119">
        <v>15</v>
      </c>
      <c r="D1614" s="143"/>
      <c r="E1614" s="104"/>
      <c r="F1614" s="104"/>
      <c r="G1614" s="104"/>
      <c r="H1614" s="104"/>
      <c r="I1614" s="104"/>
      <c r="J1614" s="104"/>
      <c r="K1614" s="104"/>
      <c r="L1614" s="104"/>
      <c r="M1614" s="104"/>
      <c r="N1614" s="104"/>
      <c r="O1614" s="104"/>
      <c r="P1614" s="105">
        <f t="shared" si="79"/>
        <v>0</v>
      </c>
    </row>
    <row r="1615" spans="1:16" ht="15.75" customHeight="1">
      <c r="A1615" s="241"/>
      <c r="B1615" s="242"/>
      <c r="C1615" s="119">
        <v>16</v>
      </c>
      <c r="D1615" s="143"/>
      <c r="E1615" s="104"/>
      <c r="F1615" s="104"/>
      <c r="G1615" s="104"/>
      <c r="H1615" s="104"/>
      <c r="I1615" s="104"/>
      <c r="J1615" s="104"/>
      <c r="K1615" s="104"/>
      <c r="L1615" s="104"/>
      <c r="M1615" s="104"/>
      <c r="N1615" s="104"/>
      <c r="O1615" s="104"/>
      <c r="P1615" s="105">
        <f t="shared" si="79"/>
        <v>0</v>
      </c>
    </row>
    <row r="1616" spans="1:16" ht="15.75" customHeight="1">
      <c r="A1616" s="241"/>
      <c r="B1616" s="242"/>
      <c r="C1616" s="119">
        <v>17</v>
      </c>
      <c r="D1616" s="143"/>
      <c r="E1616" s="104"/>
      <c r="F1616" s="104"/>
      <c r="G1616" s="104"/>
      <c r="H1616" s="104"/>
      <c r="I1616" s="104"/>
      <c r="J1616" s="104"/>
      <c r="K1616" s="104"/>
      <c r="L1616" s="104"/>
      <c r="M1616" s="104"/>
      <c r="N1616" s="104"/>
      <c r="O1616" s="104"/>
      <c r="P1616" s="105">
        <f t="shared" si="79"/>
        <v>0</v>
      </c>
    </row>
    <row r="1617" spans="1:16" ht="15.75" customHeight="1">
      <c r="A1617" s="241"/>
      <c r="B1617" s="242"/>
      <c r="C1617" s="119">
        <v>25</v>
      </c>
      <c r="D1617" s="143"/>
      <c r="E1617" s="104"/>
      <c r="F1617" s="104"/>
      <c r="G1617" s="104"/>
      <c r="H1617" s="104"/>
      <c r="I1617" s="104"/>
      <c r="J1617" s="104"/>
      <c r="K1617" s="104"/>
      <c r="L1617" s="104"/>
      <c r="M1617" s="104"/>
      <c r="N1617" s="104"/>
      <c r="O1617" s="104"/>
      <c r="P1617" s="105">
        <f t="shared" si="79"/>
        <v>0</v>
      </c>
    </row>
    <row r="1618" spans="1:16" ht="15.75" customHeight="1">
      <c r="A1618" s="241"/>
      <c r="B1618" s="242"/>
      <c r="C1618" s="119">
        <v>26</v>
      </c>
      <c r="D1618" s="143"/>
      <c r="E1618" s="104"/>
      <c r="F1618" s="104"/>
      <c r="G1618" s="104"/>
      <c r="H1618" s="104"/>
      <c r="I1618" s="104"/>
      <c r="J1618" s="104"/>
      <c r="K1618" s="104"/>
      <c r="L1618" s="104"/>
      <c r="M1618" s="104"/>
      <c r="N1618" s="104"/>
      <c r="O1618" s="104"/>
      <c r="P1618" s="105">
        <f t="shared" si="79"/>
        <v>0</v>
      </c>
    </row>
    <row r="1619" spans="1:16" ht="15.75" customHeight="1">
      <c r="A1619" s="237"/>
      <c r="B1619" s="239"/>
      <c r="C1619" s="119">
        <v>27</v>
      </c>
      <c r="D1619" s="143"/>
      <c r="E1619" s="104"/>
      <c r="F1619" s="104"/>
      <c r="G1619" s="104"/>
      <c r="H1619" s="104"/>
      <c r="I1619" s="104"/>
      <c r="J1619" s="104"/>
      <c r="K1619" s="104"/>
      <c r="L1619" s="104"/>
      <c r="M1619" s="104"/>
      <c r="N1619" s="104"/>
      <c r="O1619" s="104"/>
      <c r="P1619" s="105">
        <f t="shared" si="79"/>
        <v>0</v>
      </c>
    </row>
    <row r="1620" spans="1:16" ht="15.75" customHeight="1">
      <c r="A1620" s="149">
        <v>4400</v>
      </c>
      <c r="B1620" s="316" t="s">
        <v>2433</v>
      </c>
      <c r="C1620" s="228"/>
      <c r="D1620" s="148">
        <f t="shared" ref="D1620:P1620" si="80">SUM(D1621:D1700)</f>
        <v>0</v>
      </c>
      <c r="E1620" s="148">
        <f t="shared" si="80"/>
        <v>0</v>
      </c>
      <c r="F1620" s="148">
        <f t="shared" si="80"/>
        <v>0</v>
      </c>
      <c r="G1620" s="148">
        <f t="shared" si="80"/>
        <v>0</v>
      </c>
      <c r="H1620" s="148">
        <f t="shared" si="80"/>
        <v>0</v>
      </c>
      <c r="I1620" s="148">
        <f t="shared" si="80"/>
        <v>0</v>
      </c>
      <c r="J1620" s="148">
        <f t="shared" si="80"/>
        <v>0</v>
      </c>
      <c r="K1620" s="148">
        <f t="shared" si="80"/>
        <v>0</v>
      </c>
      <c r="L1620" s="148">
        <f t="shared" si="80"/>
        <v>0</v>
      </c>
      <c r="M1620" s="148">
        <f t="shared" si="80"/>
        <v>0</v>
      </c>
      <c r="N1620" s="148">
        <f t="shared" si="80"/>
        <v>0</v>
      </c>
      <c r="O1620" s="148">
        <f t="shared" si="80"/>
        <v>0</v>
      </c>
      <c r="P1620" s="148">
        <f t="shared" si="80"/>
        <v>0</v>
      </c>
    </row>
    <row r="1621" spans="1:16" ht="15.75" customHeight="1">
      <c r="A1621" s="317">
        <v>441</v>
      </c>
      <c r="B1621" s="318" t="s">
        <v>2434</v>
      </c>
      <c r="C1621" s="119">
        <v>11</v>
      </c>
      <c r="D1621" s="143"/>
      <c r="E1621" s="104"/>
      <c r="F1621" s="104"/>
      <c r="G1621" s="104"/>
      <c r="H1621" s="104"/>
      <c r="I1621" s="104"/>
      <c r="J1621" s="104"/>
      <c r="K1621" s="104"/>
      <c r="L1621" s="104"/>
      <c r="M1621" s="104"/>
      <c r="N1621" s="104"/>
      <c r="O1621" s="104"/>
      <c r="P1621" s="105">
        <f t="shared" ref="P1621:P1700" si="81">SUM(D1621:O1621)</f>
        <v>0</v>
      </c>
    </row>
    <row r="1622" spans="1:16" ht="15.75" customHeight="1">
      <c r="A1622" s="241"/>
      <c r="B1622" s="242"/>
      <c r="C1622" s="119">
        <v>12</v>
      </c>
      <c r="D1622" s="143"/>
      <c r="E1622" s="104"/>
      <c r="F1622" s="104"/>
      <c r="G1622" s="104"/>
      <c r="H1622" s="104"/>
      <c r="I1622" s="104"/>
      <c r="J1622" s="104"/>
      <c r="K1622" s="104"/>
      <c r="L1622" s="104"/>
      <c r="M1622" s="104"/>
      <c r="N1622" s="104"/>
      <c r="O1622" s="104"/>
      <c r="P1622" s="105">
        <f t="shared" si="81"/>
        <v>0</v>
      </c>
    </row>
    <row r="1623" spans="1:16" ht="15.75" customHeight="1">
      <c r="A1623" s="241"/>
      <c r="B1623" s="242"/>
      <c r="C1623" s="119">
        <v>13</v>
      </c>
      <c r="D1623" s="143"/>
      <c r="E1623" s="104"/>
      <c r="F1623" s="104"/>
      <c r="G1623" s="104"/>
      <c r="H1623" s="104"/>
      <c r="I1623" s="104"/>
      <c r="J1623" s="104"/>
      <c r="K1623" s="104"/>
      <c r="L1623" s="104"/>
      <c r="M1623" s="104"/>
      <c r="N1623" s="104"/>
      <c r="O1623" s="104"/>
      <c r="P1623" s="105">
        <f t="shared" si="81"/>
        <v>0</v>
      </c>
    </row>
    <row r="1624" spans="1:16" ht="15.75" customHeight="1">
      <c r="A1624" s="241"/>
      <c r="B1624" s="242"/>
      <c r="C1624" s="119">
        <v>14</v>
      </c>
      <c r="D1624" s="143"/>
      <c r="E1624" s="104"/>
      <c r="F1624" s="104"/>
      <c r="G1624" s="104"/>
      <c r="H1624" s="104"/>
      <c r="I1624" s="104"/>
      <c r="J1624" s="104"/>
      <c r="K1624" s="104"/>
      <c r="L1624" s="104"/>
      <c r="M1624" s="104"/>
      <c r="N1624" s="104"/>
      <c r="O1624" s="104"/>
      <c r="P1624" s="105">
        <f t="shared" si="81"/>
        <v>0</v>
      </c>
    </row>
    <row r="1625" spans="1:16" ht="15.75" customHeight="1">
      <c r="A1625" s="241"/>
      <c r="B1625" s="242"/>
      <c r="C1625" s="119">
        <v>15</v>
      </c>
      <c r="D1625" s="143"/>
      <c r="E1625" s="104"/>
      <c r="F1625" s="104"/>
      <c r="G1625" s="104"/>
      <c r="H1625" s="104"/>
      <c r="I1625" s="104"/>
      <c r="J1625" s="104"/>
      <c r="K1625" s="104"/>
      <c r="L1625" s="104"/>
      <c r="M1625" s="104"/>
      <c r="N1625" s="104"/>
      <c r="O1625" s="104"/>
      <c r="P1625" s="105">
        <f t="shared" si="81"/>
        <v>0</v>
      </c>
    </row>
    <row r="1626" spans="1:16" ht="15.75" customHeight="1">
      <c r="A1626" s="241"/>
      <c r="B1626" s="242"/>
      <c r="C1626" s="119">
        <v>16</v>
      </c>
      <c r="D1626" s="143"/>
      <c r="E1626" s="104"/>
      <c r="F1626" s="104"/>
      <c r="G1626" s="104"/>
      <c r="H1626" s="104"/>
      <c r="I1626" s="104"/>
      <c r="J1626" s="104"/>
      <c r="K1626" s="104"/>
      <c r="L1626" s="104"/>
      <c r="M1626" s="104"/>
      <c r="N1626" s="104"/>
      <c r="O1626" s="104"/>
      <c r="P1626" s="105">
        <f t="shared" si="81"/>
        <v>0</v>
      </c>
    </row>
    <row r="1627" spans="1:16" ht="15.75" customHeight="1">
      <c r="A1627" s="241"/>
      <c r="B1627" s="242"/>
      <c r="C1627" s="119">
        <v>17</v>
      </c>
      <c r="D1627" s="143"/>
      <c r="E1627" s="104"/>
      <c r="F1627" s="104"/>
      <c r="G1627" s="104"/>
      <c r="H1627" s="104"/>
      <c r="I1627" s="104"/>
      <c r="J1627" s="104"/>
      <c r="K1627" s="104"/>
      <c r="L1627" s="104"/>
      <c r="M1627" s="104"/>
      <c r="N1627" s="104"/>
      <c r="O1627" s="104"/>
      <c r="P1627" s="105">
        <f t="shared" si="81"/>
        <v>0</v>
      </c>
    </row>
    <row r="1628" spans="1:16" ht="15.75" customHeight="1">
      <c r="A1628" s="241"/>
      <c r="B1628" s="242"/>
      <c r="C1628" s="119">
        <v>25</v>
      </c>
      <c r="D1628" s="143"/>
      <c r="E1628" s="104"/>
      <c r="F1628" s="104"/>
      <c r="G1628" s="104"/>
      <c r="H1628" s="104"/>
      <c r="I1628" s="104"/>
      <c r="J1628" s="104"/>
      <c r="K1628" s="104"/>
      <c r="L1628" s="104"/>
      <c r="M1628" s="104"/>
      <c r="N1628" s="104"/>
      <c r="O1628" s="104"/>
      <c r="P1628" s="105">
        <f t="shared" si="81"/>
        <v>0</v>
      </c>
    </row>
    <row r="1629" spans="1:16" ht="15.75" customHeight="1">
      <c r="A1629" s="241"/>
      <c r="B1629" s="242"/>
      <c r="C1629" s="119">
        <v>26</v>
      </c>
      <c r="D1629" s="143"/>
      <c r="E1629" s="104"/>
      <c r="F1629" s="104"/>
      <c r="G1629" s="104"/>
      <c r="H1629" s="104"/>
      <c r="I1629" s="104"/>
      <c r="J1629" s="104"/>
      <c r="K1629" s="104"/>
      <c r="L1629" s="104"/>
      <c r="M1629" s="104"/>
      <c r="N1629" s="104"/>
      <c r="O1629" s="104"/>
      <c r="P1629" s="105">
        <f t="shared" si="81"/>
        <v>0</v>
      </c>
    </row>
    <row r="1630" spans="1:16" ht="15.75" customHeight="1">
      <c r="A1630" s="237"/>
      <c r="B1630" s="239"/>
      <c r="C1630" s="119">
        <v>27</v>
      </c>
      <c r="D1630" s="143"/>
      <c r="E1630" s="104"/>
      <c r="F1630" s="104"/>
      <c r="G1630" s="104"/>
      <c r="H1630" s="104"/>
      <c r="I1630" s="104"/>
      <c r="J1630" s="104"/>
      <c r="K1630" s="104"/>
      <c r="L1630" s="104"/>
      <c r="M1630" s="104"/>
      <c r="N1630" s="104"/>
      <c r="O1630" s="104"/>
      <c r="P1630" s="105">
        <f t="shared" si="81"/>
        <v>0</v>
      </c>
    </row>
    <row r="1631" spans="1:16" ht="15.75" customHeight="1">
      <c r="A1631" s="317">
        <v>442</v>
      </c>
      <c r="B1631" s="318" t="s">
        <v>2435</v>
      </c>
      <c r="C1631" s="119">
        <v>11</v>
      </c>
      <c r="D1631" s="143"/>
      <c r="E1631" s="104"/>
      <c r="F1631" s="104"/>
      <c r="G1631" s="104"/>
      <c r="H1631" s="104"/>
      <c r="I1631" s="104"/>
      <c r="J1631" s="104"/>
      <c r="K1631" s="104"/>
      <c r="L1631" s="104"/>
      <c r="M1631" s="104"/>
      <c r="N1631" s="104"/>
      <c r="O1631" s="104"/>
      <c r="P1631" s="105">
        <f t="shared" si="81"/>
        <v>0</v>
      </c>
    </row>
    <row r="1632" spans="1:16" ht="15.75" customHeight="1">
      <c r="A1632" s="241"/>
      <c r="B1632" s="242"/>
      <c r="C1632" s="119">
        <v>12</v>
      </c>
      <c r="D1632" s="143"/>
      <c r="E1632" s="104"/>
      <c r="F1632" s="104"/>
      <c r="G1632" s="104"/>
      <c r="H1632" s="104"/>
      <c r="I1632" s="104"/>
      <c r="J1632" s="104"/>
      <c r="K1632" s="104"/>
      <c r="L1632" s="104"/>
      <c r="M1632" s="104"/>
      <c r="N1632" s="104"/>
      <c r="O1632" s="104"/>
      <c r="P1632" s="105">
        <f t="shared" si="81"/>
        <v>0</v>
      </c>
    </row>
    <row r="1633" spans="1:16" ht="15.75" customHeight="1">
      <c r="A1633" s="241"/>
      <c r="B1633" s="242"/>
      <c r="C1633" s="119">
        <v>13</v>
      </c>
      <c r="D1633" s="143"/>
      <c r="E1633" s="104"/>
      <c r="F1633" s="104"/>
      <c r="G1633" s="104"/>
      <c r="H1633" s="104"/>
      <c r="I1633" s="104"/>
      <c r="J1633" s="104"/>
      <c r="K1633" s="104"/>
      <c r="L1633" s="104"/>
      <c r="M1633" s="104"/>
      <c r="N1633" s="104"/>
      <c r="O1633" s="104"/>
      <c r="P1633" s="105">
        <f t="shared" si="81"/>
        <v>0</v>
      </c>
    </row>
    <row r="1634" spans="1:16" ht="15.75" customHeight="1">
      <c r="A1634" s="241"/>
      <c r="B1634" s="242"/>
      <c r="C1634" s="119">
        <v>14</v>
      </c>
      <c r="D1634" s="143"/>
      <c r="E1634" s="104"/>
      <c r="F1634" s="104"/>
      <c r="G1634" s="104"/>
      <c r="H1634" s="104"/>
      <c r="I1634" s="104"/>
      <c r="J1634" s="104"/>
      <c r="K1634" s="104"/>
      <c r="L1634" s="104"/>
      <c r="M1634" s="104"/>
      <c r="N1634" s="104"/>
      <c r="O1634" s="104"/>
      <c r="P1634" s="105">
        <f t="shared" si="81"/>
        <v>0</v>
      </c>
    </row>
    <row r="1635" spans="1:16" ht="15.75" customHeight="1">
      <c r="A1635" s="241"/>
      <c r="B1635" s="242"/>
      <c r="C1635" s="119">
        <v>15</v>
      </c>
      <c r="D1635" s="143"/>
      <c r="E1635" s="104"/>
      <c r="F1635" s="104"/>
      <c r="G1635" s="104"/>
      <c r="H1635" s="104"/>
      <c r="I1635" s="104"/>
      <c r="J1635" s="104"/>
      <c r="K1635" s="104"/>
      <c r="L1635" s="104"/>
      <c r="M1635" s="104"/>
      <c r="N1635" s="104"/>
      <c r="O1635" s="104"/>
      <c r="P1635" s="105">
        <f t="shared" si="81"/>
        <v>0</v>
      </c>
    </row>
    <row r="1636" spans="1:16" ht="15.75" customHeight="1">
      <c r="A1636" s="241"/>
      <c r="B1636" s="242"/>
      <c r="C1636" s="119">
        <v>16</v>
      </c>
      <c r="D1636" s="143"/>
      <c r="E1636" s="104"/>
      <c r="F1636" s="104"/>
      <c r="G1636" s="104"/>
      <c r="H1636" s="104"/>
      <c r="I1636" s="104"/>
      <c r="J1636" s="104"/>
      <c r="K1636" s="104"/>
      <c r="L1636" s="104"/>
      <c r="M1636" s="104"/>
      <c r="N1636" s="104"/>
      <c r="O1636" s="104"/>
      <c r="P1636" s="105">
        <f t="shared" si="81"/>
        <v>0</v>
      </c>
    </row>
    <row r="1637" spans="1:16" ht="15.75" customHeight="1">
      <c r="A1637" s="241"/>
      <c r="B1637" s="242"/>
      <c r="C1637" s="119">
        <v>17</v>
      </c>
      <c r="D1637" s="143"/>
      <c r="E1637" s="104"/>
      <c r="F1637" s="104"/>
      <c r="G1637" s="104"/>
      <c r="H1637" s="104"/>
      <c r="I1637" s="104"/>
      <c r="J1637" s="104"/>
      <c r="K1637" s="104"/>
      <c r="L1637" s="104"/>
      <c r="M1637" s="104"/>
      <c r="N1637" s="104"/>
      <c r="O1637" s="104"/>
      <c r="P1637" s="105">
        <f t="shared" si="81"/>
        <v>0</v>
      </c>
    </row>
    <row r="1638" spans="1:16" ht="15.75" customHeight="1">
      <c r="A1638" s="241"/>
      <c r="B1638" s="242"/>
      <c r="C1638" s="119">
        <v>25</v>
      </c>
      <c r="D1638" s="143"/>
      <c r="E1638" s="104"/>
      <c r="F1638" s="104"/>
      <c r="G1638" s="104"/>
      <c r="H1638" s="104"/>
      <c r="I1638" s="104"/>
      <c r="J1638" s="104"/>
      <c r="K1638" s="104"/>
      <c r="L1638" s="104"/>
      <c r="M1638" s="104"/>
      <c r="N1638" s="104"/>
      <c r="O1638" s="104"/>
      <c r="P1638" s="105">
        <f t="shared" si="81"/>
        <v>0</v>
      </c>
    </row>
    <row r="1639" spans="1:16" ht="15.75" customHeight="1">
      <c r="A1639" s="241"/>
      <c r="B1639" s="242"/>
      <c r="C1639" s="119">
        <v>26</v>
      </c>
      <c r="D1639" s="143"/>
      <c r="E1639" s="104"/>
      <c r="F1639" s="104"/>
      <c r="G1639" s="104"/>
      <c r="H1639" s="104"/>
      <c r="I1639" s="104"/>
      <c r="J1639" s="104"/>
      <c r="K1639" s="104"/>
      <c r="L1639" s="104"/>
      <c r="M1639" s="104"/>
      <c r="N1639" s="104"/>
      <c r="O1639" s="104"/>
      <c r="P1639" s="105">
        <f t="shared" si="81"/>
        <v>0</v>
      </c>
    </row>
    <row r="1640" spans="1:16" ht="15.75" customHeight="1">
      <c r="A1640" s="237"/>
      <c r="B1640" s="239"/>
      <c r="C1640" s="119">
        <v>27</v>
      </c>
      <c r="D1640" s="143"/>
      <c r="E1640" s="104"/>
      <c r="F1640" s="104"/>
      <c r="G1640" s="104"/>
      <c r="H1640" s="104"/>
      <c r="I1640" s="104"/>
      <c r="J1640" s="104"/>
      <c r="K1640" s="104"/>
      <c r="L1640" s="104"/>
      <c r="M1640" s="104"/>
      <c r="N1640" s="104"/>
      <c r="O1640" s="104"/>
      <c r="P1640" s="105">
        <f t="shared" si="81"/>
        <v>0</v>
      </c>
    </row>
    <row r="1641" spans="1:16" ht="15.75" customHeight="1">
      <c r="A1641" s="317">
        <v>443</v>
      </c>
      <c r="B1641" s="318" t="s">
        <v>2436</v>
      </c>
      <c r="C1641" s="119">
        <v>11</v>
      </c>
      <c r="D1641" s="143"/>
      <c r="E1641" s="104"/>
      <c r="F1641" s="104"/>
      <c r="G1641" s="104"/>
      <c r="H1641" s="104"/>
      <c r="I1641" s="104"/>
      <c r="J1641" s="104"/>
      <c r="K1641" s="104"/>
      <c r="L1641" s="104"/>
      <c r="M1641" s="104"/>
      <c r="N1641" s="104"/>
      <c r="O1641" s="104"/>
      <c r="P1641" s="105">
        <f t="shared" si="81"/>
        <v>0</v>
      </c>
    </row>
    <row r="1642" spans="1:16" ht="15.75" customHeight="1">
      <c r="A1642" s="241"/>
      <c r="B1642" s="242"/>
      <c r="C1642" s="119">
        <v>12</v>
      </c>
      <c r="D1642" s="143"/>
      <c r="E1642" s="104"/>
      <c r="F1642" s="104"/>
      <c r="G1642" s="104"/>
      <c r="H1642" s="104"/>
      <c r="I1642" s="104"/>
      <c r="J1642" s="104"/>
      <c r="K1642" s="104"/>
      <c r="L1642" s="104"/>
      <c r="M1642" s="104"/>
      <c r="N1642" s="104"/>
      <c r="O1642" s="104"/>
      <c r="P1642" s="105">
        <f t="shared" si="81"/>
        <v>0</v>
      </c>
    </row>
    <row r="1643" spans="1:16" ht="15.75" customHeight="1">
      <c r="A1643" s="241"/>
      <c r="B1643" s="242"/>
      <c r="C1643" s="119">
        <v>13</v>
      </c>
      <c r="D1643" s="143"/>
      <c r="E1643" s="104"/>
      <c r="F1643" s="104"/>
      <c r="G1643" s="104"/>
      <c r="H1643" s="104"/>
      <c r="I1643" s="104"/>
      <c r="J1643" s="104"/>
      <c r="K1643" s="104"/>
      <c r="L1643" s="104"/>
      <c r="M1643" s="104"/>
      <c r="N1643" s="104"/>
      <c r="O1643" s="104"/>
      <c r="P1643" s="105">
        <f t="shared" si="81"/>
        <v>0</v>
      </c>
    </row>
    <row r="1644" spans="1:16" ht="15.75" customHeight="1">
      <c r="A1644" s="241"/>
      <c r="B1644" s="242"/>
      <c r="C1644" s="119">
        <v>14</v>
      </c>
      <c r="D1644" s="143"/>
      <c r="E1644" s="104"/>
      <c r="F1644" s="104"/>
      <c r="G1644" s="104"/>
      <c r="H1644" s="104"/>
      <c r="I1644" s="104"/>
      <c r="J1644" s="104"/>
      <c r="K1644" s="104"/>
      <c r="L1644" s="104"/>
      <c r="M1644" s="104"/>
      <c r="N1644" s="104"/>
      <c r="O1644" s="104"/>
      <c r="P1644" s="105">
        <f t="shared" si="81"/>
        <v>0</v>
      </c>
    </row>
    <row r="1645" spans="1:16" ht="15.75" customHeight="1">
      <c r="A1645" s="241"/>
      <c r="B1645" s="242"/>
      <c r="C1645" s="119">
        <v>15</v>
      </c>
      <c r="D1645" s="143"/>
      <c r="E1645" s="104"/>
      <c r="F1645" s="104"/>
      <c r="G1645" s="104"/>
      <c r="H1645" s="104"/>
      <c r="I1645" s="104"/>
      <c r="J1645" s="104"/>
      <c r="K1645" s="104"/>
      <c r="L1645" s="104"/>
      <c r="M1645" s="104"/>
      <c r="N1645" s="104"/>
      <c r="O1645" s="104"/>
      <c r="P1645" s="105">
        <f t="shared" si="81"/>
        <v>0</v>
      </c>
    </row>
    <row r="1646" spans="1:16" ht="15.75" customHeight="1">
      <c r="A1646" s="241"/>
      <c r="B1646" s="242"/>
      <c r="C1646" s="119">
        <v>16</v>
      </c>
      <c r="D1646" s="143"/>
      <c r="E1646" s="104"/>
      <c r="F1646" s="104"/>
      <c r="G1646" s="104"/>
      <c r="H1646" s="104"/>
      <c r="I1646" s="104"/>
      <c r="J1646" s="104"/>
      <c r="K1646" s="104"/>
      <c r="L1646" s="104"/>
      <c r="M1646" s="104"/>
      <c r="N1646" s="104"/>
      <c r="O1646" s="104"/>
      <c r="P1646" s="105">
        <f t="shared" si="81"/>
        <v>0</v>
      </c>
    </row>
    <row r="1647" spans="1:16" ht="15.75" customHeight="1">
      <c r="A1647" s="241"/>
      <c r="B1647" s="242"/>
      <c r="C1647" s="119">
        <v>17</v>
      </c>
      <c r="D1647" s="143"/>
      <c r="E1647" s="104"/>
      <c r="F1647" s="104"/>
      <c r="G1647" s="104"/>
      <c r="H1647" s="104"/>
      <c r="I1647" s="104"/>
      <c r="J1647" s="104"/>
      <c r="K1647" s="104"/>
      <c r="L1647" s="104"/>
      <c r="M1647" s="104"/>
      <c r="N1647" s="104"/>
      <c r="O1647" s="104"/>
      <c r="P1647" s="105">
        <f t="shared" si="81"/>
        <v>0</v>
      </c>
    </row>
    <row r="1648" spans="1:16" ht="15.75" customHeight="1">
      <c r="A1648" s="241"/>
      <c r="B1648" s="242"/>
      <c r="C1648" s="119">
        <v>25</v>
      </c>
      <c r="D1648" s="143"/>
      <c r="E1648" s="104"/>
      <c r="F1648" s="104"/>
      <c r="G1648" s="104"/>
      <c r="H1648" s="104"/>
      <c r="I1648" s="104"/>
      <c r="J1648" s="104"/>
      <c r="K1648" s="104"/>
      <c r="L1648" s="104"/>
      <c r="M1648" s="104"/>
      <c r="N1648" s="104"/>
      <c r="O1648" s="104"/>
      <c r="P1648" s="105">
        <f t="shared" si="81"/>
        <v>0</v>
      </c>
    </row>
    <row r="1649" spans="1:16" ht="15.75" customHeight="1">
      <c r="A1649" s="241"/>
      <c r="B1649" s="242"/>
      <c r="C1649" s="119">
        <v>26</v>
      </c>
      <c r="D1649" s="143"/>
      <c r="E1649" s="104"/>
      <c r="F1649" s="104"/>
      <c r="G1649" s="104"/>
      <c r="H1649" s="104"/>
      <c r="I1649" s="104"/>
      <c r="J1649" s="104"/>
      <c r="K1649" s="104"/>
      <c r="L1649" s="104"/>
      <c r="M1649" s="104"/>
      <c r="N1649" s="104"/>
      <c r="O1649" s="104"/>
      <c r="P1649" s="105">
        <f t="shared" si="81"/>
        <v>0</v>
      </c>
    </row>
    <row r="1650" spans="1:16" ht="15.75" customHeight="1">
      <c r="A1650" s="237"/>
      <c r="B1650" s="239"/>
      <c r="C1650" s="119">
        <v>27</v>
      </c>
      <c r="D1650" s="143"/>
      <c r="E1650" s="104"/>
      <c r="F1650" s="104"/>
      <c r="G1650" s="104"/>
      <c r="H1650" s="104"/>
      <c r="I1650" s="104"/>
      <c r="J1650" s="104"/>
      <c r="K1650" s="104"/>
      <c r="L1650" s="104"/>
      <c r="M1650" s="104"/>
      <c r="N1650" s="104"/>
      <c r="O1650" s="104"/>
      <c r="P1650" s="105">
        <f t="shared" si="81"/>
        <v>0</v>
      </c>
    </row>
    <row r="1651" spans="1:16" ht="15.75" customHeight="1">
      <c r="A1651" s="317">
        <v>444</v>
      </c>
      <c r="B1651" s="318" t="s">
        <v>2437</v>
      </c>
      <c r="C1651" s="119">
        <v>11</v>
      </c>
      <c r="D1651" s="143"/>
      <c r="E1651" s="104"/>
      <c r="F1651" s="104"/>
      <c r="G1651" s="104"/>
      <c r="H1651" s="104"/>
      <c r="I1651" s="104"/>
      <c r="J1651" s="104"/>
      <c r="K1651" s="104"/>
      <c r="L1651" s="104"/>
      <c r="M1651" s="104"/>
      <c r="N1651" s="104"/>
      <c r="O1651" s="104"/>
      <c r="P1651" s="105">
        <f t="shared" si="81"/>
        <v>0</v>
      </c>
    </row>
    <row r="1652" spans="1:16" ht="15.75" customHeight="1">
      <c r="A1652" s="241"/>
      <c r="B1652" s="242"/>
      <c r="C1652" s="119">
        <v>12</v>
      </c>
      <c r="D1652" s="143"/>
      <c r="E1652" s="104"/>
      <c r="F1652" s="104"/>
      <c r="G1652" s="104"/>
      <c r="H1652" s="104"/>
      <c r="I1652" s="104"/>
      <c r="J1652" s="104"/>
      <c r="K1652" s="104"/>
      <c r="L1652" s="104"/>
      <c r="M1652" s="104"/>
      <c r="N1652" s="104"/>
      <c r="O1652" s="104"/>
      <c r="P1652" s="105">
        <f t="shared" si="81"/>
        <v>0</v>
      </c>
    </row>
    <row r="1653" spans="1:16" ht="15.75" customHeight="1">
      <c r="A1653" s="241"/>
      <c r="B1653" s="242"/>
      <c r="C1653" s="119">
        <v>13</v>
      </c>
      <c r="D1653" s="143"/>
      <c r="E1653" s="104"/>
      <c r="F1653" s="104"/>
      <c r="G1653" s="104"/>
      <c r="H1653" s="104"/>
      <c r="I1653" s="104"/>
      <c r="J1653" s="104"/>
      <c r="K1653" s="104"/>
      <c r="L1653" s="104"/>
      <c r="M1653" s="104"/>
      <c r="N1653" s="104"/>
      <c r="O1653" s="104"/>
      <c r="P1653" s="105">
        <f t="shared" si="81"/>
        <v>0</v>
      </c>
    </row>
    <row r="1654" spans="1:16" ht="15.75" customHeight="1">
      <c r="A1654" s="241"/>
      <c r="B1654" s="242"/>
      <c r="C1654" s="119">
        <v>14</v>
      </c>
      <c r="D1654" s="143"/>
      <c r="E1654" s="104"/>
      <c r="F1654" s="104"/>
      <c r="G1654" s="104"/>
      <c r="H1654" s="104"/>
      <c r="I1654" s="104"/>
      <c r="J1654" s="104"/>
      <c r="K1654" s="104"/>
      <c r="L1654" s="104"/>
      <c r="M1654" s="104"/>
      <c r="N1654" s="104"/>
      <c r="O1654" s="104"/>
      <c r="P1654" s="105">
        <f t="shared" si="81"/>
        <v>0</v>
      </c>
    </row>
    <row r="1655" spans="1:16" ht="15.75" customHeight="1">
      <c r="A1655" s="241"/>
      <c r="B1655" s="242"/>
      <c r="C1655" s="119">
        <v>15</v>
      </c>
      <c r="D1655" s="143"/>
      <c r="E1655" s="104"/>
      <c r="F1655" s="104"/>
      <c r="G1655" s="104"/>
      <c r="H1655" s="104"/>
      <c r="I1655" s="104"/>
      <c r="J1655" s="104"/>
      <c r="K1655" s="104"/>
      <c r="L1655" s="104"/>
      <c r="M1655" s="104"/>
      <c r="N1655" s="104"/>
      <c r="O1655" s="104"/>
      <c r="P1655" s="105">
        <f t="shared" si="81"/>
        <v>0</v>
      </c>
    </row>
    <row r="1656" spans="1:16" ht="15.75" customHeight="1">
      <c r="A1656" s="241"/>
      <c r="B1656" s="242"/>
      <c r="C1656" s="119">
        <v>16</v>
      </c>
      <c r="D1656" s="143"/>
      <c r="E1656" s="104"/>
      <c r="F1656" s="104"/>
      <c r="G1656" s="104"/>
      <c r="H1656" s="104"/>
      <c r="I1656" s="104"/>
      <c r="J1656" s="104"/>
      <c r="K1656" s="104"/>
      <c r="L1656" s="104"/>
      <c r="M1656" s="104"/>
      <c r="N1656" s="104"/>
      <c r="O1656" s="104"/>
      <c r="P1656" s="105">
        <f t="shared" si="81"/>
        <v>0</v>
      </c>
    </row>
    <row r="1657" spans="1:16" ht="15.75" customHeight="1">
      <c r="A1657" s="241"/>
      <c r="B1657" s="242"/>
      <c r="C1657" s="119">
        <v>17</v>
      </c>
      <c r="D1657" s="143"/>
      <c r="E1657" s="104"/>
      <c r="F1657" s="104"/>
      <c r="G1657" s="104"/>
      <c r="H1657" s="104"/>
      <c r="I1657" s="104"/>
      <c r="J1657" s="104"/>
      <c r="K1657" s="104"/>
      <c r="L1657" s="104"/>
      <c r="M1657" s="104"/>
      <c r="N1657" s="104"/>
      <c r="O1657" s="104"/>
      <c r="P1657" s="105">
        <f t="shared" si="81"/>
        <v>0</v>
      </c>
    </row>
    <row r="1658" spans="1:16" ht="15.75" customHeight="1">
      <c r="A1658" s="241"/>
      <c r="B1658" s="242"/>
      <c r="C1658" s="119">
        <v>25</v>
      </c>
      <c r="D1658" s="143"/>
      <c r="E1658" s="104"/>
      <c r="F1658" s="104"/>
      <c r="G1658" s="104"/>
      <c r="H1658" s="104"/>
      <c r="I1658" s="104"/>
      <c r="J1658" s="104"/>
      <c r="K1658" s="104"/>
      <c r="L1658" s="104"/>
      <c r="M1658" s="104"/>
      <c r="N1658" s="104"/>
      <c r="O1658" s="104"/>
      <c r="P1658" s="105">
        <f t="shared" si="81"/>
        <v>0</v>
      </c>
    </row>
    <row r="1659" spans="1:16" ht="15.75" customHeight="1">
      <c r="A1659" s="241"/>
      <c r="B1659" s="242"/>
      <c r="C1659" s="119">
        <v>26</v>
      </c>
      <c r="D1659" s="143"/>
      <c r="E1659" s="104"/>
      <c r="F1659" s="104"/>
      <c r="G1659" s="104"/>
      <c r="H1659" s="104"/>
      <c r="I1659" s="104"/>
      <c r="J1659" s="104"/>
      <c r="K1659" s="104"/>
      <c r="L1659" s="104"/>
      <c r="M1659" s="104"/>
      <c r="N1659" s="104"/>
      <c r="O1659" s="104"/>
      <c r="P1659" s="105">
        <f t="shared" si="81"/>
        <v>0</v>
      </c>
    </row>
    <row r="1660" spans="1:16" ht="15.75" customHeight="1">
      <c r="A1660" s="237"/>
      <c r="B1660" s="239"/>
      <c r="C1660" s="119">
        <v>27</v>
      </c>
      <c r="D1660" s="143"/>
      <c r="E1660" s="104"/>
      <c r="F1660" s="104"/>
      <c r="G1660" s="104"/>
      <c r="H1660" s="104"/>
      <c r="I1660" s="104"/>
      <c r="J1660" s="104"/>
      <c r="K1660" s="104"/>
      <c r="L1660" s="104"/>
      <c r="M1660" s="104"/>
      <c r="N1660" s="104"/>
      <c r="O1660" s="104"/>
      <c r="P1660" s="105">
        <f t="shared" si="81"/>
        <v>0</v>
      </c>
    </row>
    <row r="1661" spans="1:16" ht="15.75" customHeight="1">
      <c r="A1661" s="317">
        <v>445</v>
      </c>
      <c r="B1661" s="318" t="s">
        <v>2438</v>
      </c>
      <c r="C1661" s="119">
        <v>11</v>
      </c>
      <c r="D1661" s="143"/>
      <c r="E1661" s="104"/>
      <c r="F1661" s="104"/>
      <c r="G1661" s="104"/>
      <c r="H1661" s="104"/>
      <c r="I1661" s="104"/>
      <c r="J1661" s="104"/>
      <c r="K1661" s="104"/>
      <c r="L1661" s="104"/>
      <c r="M1661" s="104"/>
      <c r="N1661" s="104"/>
      <c r="O1661" s="104"/>
      <c r="P1661" s="105">
        <f t="shared" si="81"/>
        <v>0</v>
      </c>
    </row>
    <row r="1662" spans="1:16" ht="15.75" customHeight="1">
      <c r="A1662" s="241"/>
      <c r="B1662" s="242"/>
      <c r="C1662" s="119">
        <v>12</v>
      </c>
      <c r="D1662" s="143"/>
      <c r="E1662" s="104"/>
      <c r="F1662" s="104"/>
      <c r="G1662" s="104"/>
      <c r="H1662" s="104"/>
      <c r="I1662" s="104"/>
      <c r="J1662" s="104"/>
      <c r="K1662" s="104"/>
      <c r="L1662" s="104"/>
      <c r="M1662" s="104"/>
      <c r="N1662" s="104"/>
      <c r="O1662" s="104"/>
      <c r="P1662" s="105">
        <f t="shared" si="81"/>
        <v>0</v>
      </c>
    </row>
    <row r="1663" spans="1:16" ht="15.75" customHeight="1">
      <c r="A1663" s="241"/>
      <c r="B1663" s="242"/>
      <c r="C1663" s="119">
        <v>13</v>
      </c>
      <c r="D1663" s="143"/>
      <c r="E1663" s="104"/>
      <c r="F1663" s="104"/>
      <c r="G1663" s="104"/>
      <c r="H1663" s="104"/>
      <c r="I1663" s="104"/>
      <c r="J1663" s="104"/>
      <c r="K1663" s="104"/>
      <c r="L1663" s="104"/>
      <c r="M1663" s="104"/>
      <c r="N1663" s="104"/>
      <c r="O1663" s="104"/>
      <c r="P1663" s="105">
        <f t="shared" si="81"/>
        <v>0</v>
      </c>
    </row>
    <row r="1664" spans="1:16" ht="15.75" customHeight="1">
      <c r="A1664" s="241"/>
      <c r="B1664" s="242"/>
      <c r="C1664" s="119">
        <v>14</v>
      </c>
      <c r="D1664" s="143"/>
      <c r="E1664" s="104"/>
      <c r="F1664" s="104"/>
      <c r="G1664" s="104"/>
      <c r="H1664" s="104"/>
      <c r="I1664" s="104"/>
      <c r="J1664" s="104"/>
      <c r="K1664" s="104"/>
      <c r="L1664" s="104"/>
      <c r="M1664" s="104"/>
      <c r="N1664" s="104"/>
      <c r="O1664" s="104"/>
      <c r="P1664" s="105">
        <f t="shared" si="81"/>
        <v>0</v>
      </c>
    </row>
    <row r="1665" spans="1:16" ht="15.75" customHeight="1">
      <c r="A1665" s="241"/>
      <c r="B1665" s="242"/>
      <c r="C1665" s="119">
        <v>15</v>
      </c>
      <c r="D1665" s="143"/>
      <c r="E1665" s="104"/>
      <c r="F1665" s="104"/>
      <c r="G1665" s="104"/>
      <c r="H1665" s="104"/>
      <c r="I1665" s="104"/>
      <c r="J1665" s="104"/>
      <c r="K1665" s="104"/>
      <c r="L1665" s="104"/>
      <c r="M1665" s="104"/>
      <c r="N1665" s="104"/>
      <c r="O1665" s="104"/>
      <c r="P1665" s="105">
        <f t="shared" si="81"/>
        <v>0</v>
      </c>
    </row>
    <row r="1666" spans="1:16" ht="15.75" customHeight="1">
      <c r="A1666" s="241"/>
      <c r="B1666" s="242"/>
      <c r="C1666" s="119">
        <v>16</v>
      </c>
      <c r="D1666" s="143"/>
      <c r="E1666" s="104"/>
      <c r="F1666" s="104"/>
      <c r="G1666" s="104"/>
      <c r="H1666" s="104"/>
      <c r="I1666" s="104"/>
      <c r="J1666" s="104"/>
      <c r="K1666" s="104"/>
      <c r="L1666" s="104"/>
      <c r="M1666" s="104"/>
      <c r="N1666" s="104"/>
      <c r="O1666" s="104"/>
      <c r="P1666" s="105">
        <f t="shared" si="81"/>
        <v>0</v>
      </c>
    </row>
    <row r="1667" spans="1:16" ht="15.75" customHeight="1">
      <c r="A1667" s="241"/>
      <c r="B1667" s="242"/>
      <c r="C1667" s="119">
        <v>17</v>
      </c>
      <c r="D1667" s="143"/>
      <c r="E1667" s="104"/>
      <c r="F1667" s="104"/>
      <c r="G1667" s="104"/>
      <c r="H1667" s="104"/>
      <c r="I1667" s="104"/>
      <c r="J1667" s="104"/>
      <c r="K1667" s="104"/>
      <c r="L1667" s="104"/>
      <c r="M1667" s="104"/>
      <c r="N1667" s="104"/>
      <c r="O1667" s="104"/>
      <c r="P1667" s="105">
        <f t="shared" si="81"/>
        <v>0</v>
      </c>
    </row>
    <row r="1668" spans="1:16" ht="15.75" customHeight="1">
      <c r="A1668" s="241"/>
      <c r="B1668" s="242"/>
      <c r="C1668" s="119">
        <v>25</v>
      </c>
      <c r="D1668" s="143"/>
      <c r="E1668" s="104"/>
      <c r="F1668" s="104"/>
      <c r="G1668" s="104"/>
      <c r="H1668" s="104"/>
      <c r="I1668" s="104"/>
      <c r="J1668" s="104"/>
      <c r="K1668" s="104"/>
      <c r="L1668" s="104"/>
      <c r="M1668" s="104"/>
      <c r="N1668" s="104"/>
      <c r="O1668" s="104"/>
      <c r="P1668" s="105">
        <f t="shared" si="81"/>
        <v>0</v>
      </c>
    </row>
    <row r="1669" spans="1:16" ht="15.75" customHeight="1">
      <c r="A1669" s="241"/>
      <c r="B1669" s="242"/>
      <c r="C1669" s="119">
        <v>26</v>
      </c>
      <c r="D1669" s="143"/>
      <c r="E1669" s="104"/>
      <c r="F1669" s="104"/>
      <c r="G1669" s="104"/>
      <c r="H1669" s="104"/>
      <c r="I1669" s="104"/>
      <c r="J1669" s="104"/>
      <c r="K1669" s="104"/>
      <c r="L1669" s="104"/>
      <c r="M1669" s="104"/>
      <c r="N1669" s="104"/>
      <c r="O1669" s="104"/>
      <c r="P1669" s="105">
        <f t="shared" si="81"/>
        <v>0</v>
      </c>
    </row>
    <row r="1670" spans="1:16" ht="15.75" customHeight="1">
      <c r="A1670" s="237"/>
      <c r="B1670" s="239"/>
      <c r="C1670" s="119">
        <v>27</v>
      </c>
      <c r="D1670" s="143"/>
      <c r="E1670" s="104"/>
      <c r="F1670" s="104"/>
      <c r="G1670" s="104"/>
      <c r="H1670" s="104"/>
      <c r="I1670" s="104"/>
      <c r="J1670" s="104"/>
      <c r="K1670" s="104"/>
      <c r="L1670" s="104"/>
      <c r="M1670" s="104"/>
      <c r="N1670" s="104"/>
      <c r="O1670" s="104"/>
      <c r="P1670" s="105">
        <f t="shared" si="81"/>
        <v>0</v>
      </c>
    </row>
    <row r="1671" spans="1:16" ht="15.75" customHeight="1">
      <c r="A1671" s="317">
        <v>446</v>
      </c>
      <c r="B1671" s="318" t="s">
        <v>2439</v>
      </c>
      <c r="C1671" s="119">
        <v>11</v>
      </c>
      <c r="D1671" s="143"/>
      <c r="E1671" s="104"/>
      <c r="F1671" s="104"/>
      <c r="G1671" s="104"/>
      <c r="H1671" s="104"/>
      <c r="I1671" s="104"/>
      <c r="J1671" s="104"/>
      <c r="K1671" s="104"/>
      <c r="L1671" s="104"/>
      <c r="M1671" s="104"/>
      <c r="N1671" s="104"/>
      <c r="O1671" s="104"/>
      <c r="P1671" s="105">
        <f t="shared" si="81"/>
        <v>0</v>
      </c>
    </row>
    <row r="1672" spans="1:16" ht="15.75" customHeight="1">
      <c r="A1672" s="241"/>
      <c r="B1672" s="242"/>
      <c r="C1672" s="119">
        <v>12</v>
      </c>
      <c r="D1672" s="143"/>
      <c r="E1672" s="104"/>
      <c r="F1672" s="104"/>
      <c r="G1672" s="104"/>
      <c r="H1672" s="104"/>
      <c r="I1672" s="104"/>
      <c r="J1672" s="104"/>
      <c r="K1672" s="104"/>
      <c r="L1672" s="104"/>
      <c r="M1672" s="104"/>
      <c r="N1672" s="104"/>
      <c r="O1672" s="104"/>
      <c r="P1672" s="105">
        <f t="shared" si="81"/>
        <v>0</v>
      </c>
    </row>
    <row r="1673" spans="1:16" ht="15.75" customHeight="1">
      <c r="A1673" s="241"/>
      <c r="B1673" s="242"/>
      <c r="C1673" s="119">
        <v>13</v>
      </c>
      <c r="D1673" s="143"/>
      <c r="E1673" s="104"/>
      <c r="F1673" s="104"/>
      <c r="G1673" s="104"/>
      <c r="H1673" s="104"/>
      <c r="I1673" s="104"/>
      <c r="J1673" s="104"/>
      <c r="K1673" s="104"/>
      <c r="L1673" s="104"/>
      <c r="M1673" s="104"/>
      <c r="N1673" s="104"/>
      <c r="O1673" s="104"/>
      <c r="P1673" s="105">
        <f t="shared" si="81"/>
        <v>0</v>
      </c>
    </row>
    <row r="1674" spans="1:16" ht="15.75" customHeight="1">
      <c r="A1674" s="241"/>
      <c r="B1674" s="242"/>
      <c r="C1674" s="119">
        <v>14</v>
      </c>
      <c r="D1674" s="143"/>
      <c r="E1674" s="104"/>
      <c r="F1674" s="104"/>
      <c r="G1674" s="104"/>
      <c r="H1674" s="104"/>
      <c r="I1674" s="104"/>
      <c r="J1674" s="104"/>
      <c r="K1674" s="104"/>
      <c r="L1674" s="104"/>
      <c r="M1674" s="104"/>
      <c r="N1674" s="104"/>
      <c r="O1674" s="104"/>
      <c r="P1674" s="105">
        <f t="shared" si="81"/>
        <v>0</v>
      </c>
    </row>
    <row r="1675" spans="1:16" ht="15.75" customHeight="1">
      <c r="A1675" s="241"/>
      <c r="B1675" s="242"/>
      <c r="C1675" s="119">
        <v>15</v>
      </c>
      <c r="D1675" s="143"/>
      <c r="E1675" s="104"/>
      <c r="F1675" s="104"/>
      <c r="G1675" s="104"/>
      <c r="H1675" s="104"/>
      <c r="I1675" s="104"/>
      <c r="J1675" s="104"/>
      <c r="K1675" s="104"/>
      <c r="L1675" s="104"/>
      <c r="M1675" s="104"/>
      <c r="N1675" s="104"/>
      <c r="O1675" s="104"/>
      <c r="P1675" s="105">
        <f t="shared" si="81"/>
        <v>0</v>
      </c>
    </row>
    <row r="1676" spans="1:16" ht="15.75" customHeight="1">
      <c r="A1676" s="241"/>
      <c r="B1676" s="242"/>
      <c r="C1676" s="119">
        <v>16</v>
      </c>
      <c r="D1676" s="143"/>
      <c r="E1676" s="104"/>
      <c r="F1676" s="104"/>
      <c r="G1676" s="104"/>
      <c r="H1676" s="104"/>
      <c r="I1676" s="104"/>
      <c r="J1676" s="104"/>
      <c r="K1676" s="104"/>
      <c r="L1676" s="104"/>
      <c r="M1676" s="104"/>
      <c r="N1676" s="104"/>
      <c r="O1676" s="104"/>
      <c r="P1676" s="105">
        <f t="shared" si="81"/>
        <v>0</v>
      </c>
    </row>
    <row r="1677" spans="1:16" ht="15.75" customHeight="1">
      <c r="A1677" s="241"/>
      <c r="B1677" s="242"/>
      <c r="C1677" s="119">
        <v>17</v>
      </c>
      <c r="D1677" s="143"/>
      <c r="E1677" s="104"/>
      <c r="F1677" s="104"/>
      <c r="G1677" s="104"/>
      <c r="H1677" s="104"/>
      <c r="I1677" s="104"/>
      <c r="J1677" s="104"/>
      <c r="K1677" s="104"/>
      <c r="L1677" s="104"/>
      <c r="M1677" s="104"/>
      <c r="N1677" s="104"/>
      <c r="O1677" s="104"/>
      <c r="P1677" s="105">
        <f t="shared" si="81"/>
        <v>0</v>
      </c>
    </row>
    <row r="1678" spans="1:16" ht="15.75" customHeight="1">
      <c r="A1678" s="241"/>
      <c r="B1678" s="242"/>
      <c r="C1678" s="119">
        <v>25</v>
      </c>
      <c r="D1678" s="143"/>
      <c r="E1678" s="104"/>
      <c r="F1678" s="104"/>
      <c r="G1678" s="104"/>
      <c r="H1678" s="104"/>
      <c r="I1678" s="104"/>
      <c r="J1678" s="104"/>
      <c r="K1678" s="104"/>
      <c r="L1678" s="104"/>
      <c r="M1678" s="104"/>
      <c r="N1678" s="104"/>
      <c r="O1678" s="104"/>
      <c r="P1678" s="105">
        <f t="shared" si="81"/>
        <v>0</v>
      </c>
    </row>
    <row r="1679" spans="1:16" ht="15.75" customHeight="1">
      <c r="A1679" s="241"/>
      <c r="B1679" s="242"/>
      <c r="C1679" s="119">
        <v>26</v>
      </c>
      <c r="D1679" s="143"/>
      <c r="E1679" s="104"/>
      <c r="F1679" s="104"/>
      <c r="G1679" s="104"/>
      <c r="H1679" s="104"/>
      <c r="I1679" s="104"/>
      <c r="J1679" s="104"/>
      <c r="K1679" s="104"/>
      <c r="L1679" s="104"/>
      <c r="M1679" s="104"/>
      <c r="N1679" s="104"/>
      <c r="O1679" s="104"/>
      <c r="P1679" s="105">
        <f t="shared" si="81"/>
        <v>0</v>
      </c>
    </row>
    <row r="1680" spans="1:16" ht="15.75" customHeight="1">
      <c r="A1680" s="237"/>
      <c r="B1680" s="239"/>
      <c r="C1680" s="119">
        <v>27</v>
      </c>
      <c r="D1680" s="143"/>
      <c r="E1680" s="104"/>
      <c r="F1680" s="104"/>
      <c r="G1680" s="104"/>
      <c r="H1680" s="104"/>
      <c r="I1680" s="104"/>
      <c r="J1680" s="104"/>
      <c r="K1680" s="104"/>
      <c r="L1680" s="104"/>
      <c r="M1680" s="104"/>
      <c r="N1680" s="104"/>
      <c r="O1680" s="104"/>
      <c r="P1680" s="105">
        <f t="shared" si="81"/>
        <v>0</v>
      </c>
    </row>
    <row r="1681" spans="1:16" ht="15.75" customHeight="1">
      <c r="A1681" s="317">
        <v>447</v>
      </c>
      <c r="B1681" s="318" t="s">
        <v>2440</v>
      </c>
      <c r="C1681" s="119">
        <v>11</v>
      </c>
      <c r="D1681" s="143"/>
      <c r="E1681" s="104"/>
      <c r="F1681" s="104"/>
      <c r="G1681" s="104"/>
      <c r="H1681" s="104"/>
      <c r="I1681" s="104"/>
      <c r="J1681" s="104"/>
      <c r="K1681" s="104"/>
      <c r="L1681" s="104"/>
      <c r="M1681" s="104"/>
      <c r="N1681" s="104"/>
      <c r="O1681" s="104"/>
      <c r="P1681" s="105">
        <f t="shared" si="81"/>
        <v>0</v>
      </c>
    </row>
    <row r="1682" spans="1:16" ht="15.75" customHeight="1">
      <c r="A1682" s="241"/>
      <c r="B1682" s="242"/>
      <c r="C1682" s="119">
        <v>12</v>
      </c>
      <c r="D1682" s="143"/>
      <c r="E1682" s="104"/>
      <c r="F1682" s="104"/>
      <c r="G1682" s="104"/>
      <c r="H1682" s="104"/>
      <c r="I1682" s="104"/>
      <c r="J1682" s="104"/>
      <c r="K1682" s="104"/>
      <c r="L1682" s="104"/>
      <c r="M1682" s="104"/>
      <c r="N1682" s="104"/>
      <c r="O1682" s="104"/>
      <c r="P1682" s="105">
        <f t="shared" si="81"/>
        <v>0</v>
      </c>
    </row>
    <row r="1683" spans="1:16" ht="15.75" customHeight="1">
      <c r="A1683" s="241"/>
      <c r="B1683" s="242"/>
      <c r="C1683" s="119">
        <v>13</v>
      </c>
      <c r="D1683" s="143"/>
      <c r="E1683" s="104"/>
      <c r="F1683" s="104"/>
      <c r="G1683" s="104"/>
      <c r="H1683" s="104"/>
      <c r="I1683" s="104"/>
      <c r="J1683" s="104"/>
      <c r="K1683" s="104"/>
      <c r="L1683" s="104"/>
      <c r="M1683" s="104"/>
      <c r="N1683" s="104"/>
      <c r="O1683" s="104"/>
      <c r="P1683" s="105">
        <f t="shared" si="81"/>
        <v>0</v>
      </c>
    </row>
    <row r="1684" spans="1:16" ht="15.75" customHeight="1">
      <c r="A1684" s="241"/>
      <c r="B1684" s="242"/>
      <c r="C1684" s="119">
        <v>14</v>
      </c>
      <c r="D1684" s="143"/>
      <c r="E1684" s="104"/>
      <c r="F1684" s="104"/>
      <c r="G1684" s="104"/>
      <c r="H1684" s="104"/>
      <c r="I1684" s="104"/>
      <c r="J1684" s="104"/>
      <c r="K1684" s="104"/>
      <c r="L1684" s="104"/>
      <c r="M1684" s="104"/>
      <c r="N1684" s="104"/>
      <c r="O1684" s="104"/>
      <c r="P1684" s="105">
        <f t="shared" si="81"/>
        <v>0</v>
      </c>
    </row>
    <row r="1685" spans="1:16" ht="15.75" customHeight="1">
      <c r="A1685" s="241"/>
      <c r="B1685" s="242"/>
      <c r="C1685" s="119">
        <v>15</v>
      </c>
      <c r="D1685" s="143"/>
      <c r="E1685" s="104"/>
      <c r="F1685" s="104"/>
      <c r="G1685" s="104"/>
      <c r="H1685" s="104"/>
      <c r="I1685" s="104"/>
      <c r="J1685" s="104"/>
      <c r="K1685" s="104"/>
      <c r="L1685" s="104"/>
      <c r="M1685" s="104"/>
      <c r="N1685" s="104"/>
      <c r="O1685" s="104"/>
      <c r="P1685" s="105">
        <f t="shared" si="81"/>
        <v>0</v>
      </c>
    </row>
    <row r="1686" spans="1:16" ht="15.75" customHeight="1">
      <c r="A1686" s="241"/>
      <c r="B1686" s="242"/>
      <c r="C1686" s="119">
        <v>16</v>
      </c>
      <c r="D1686" s="143"/>
      <c r="E1686" s="104"/>
      <c r="F1686" s="104"/>
      <c r="G1686" s="104"/>
      <c r="H1686" s="104"/>
      <c r="I1686" s="104"/>
      <c r="J1686" s="104"/>
      <c r="K1686" s="104"/>
      <c r="L1686" s="104"/>
      <c r="M1686" s="104"/>
      <c r="N1686" s="104"/>
      <c r="O1686" s="104"/>
      <c r="P1686" s="105">
        <f t="shared" si="81"/>
        <v>0</v>
      </c>
    </row>
    <row r="1687" spans="1:16" ht="15.75" customHeight="1">
      <c r="A1687" s="241"/>
      <c r="B1687" s="242"/>
      <c r="C1687" s="119">
        <v>17</v>
      </c>
      <c r="D1687" s="143"/>
      <c r="E1687" s="104"/>
      <c r="F1687" s="104"/>
      <c r="G1687" s="104"/>
      <c r="H1687" s="104"/>
      <c r="I1687" s="104"/>
      <c r="J1687" s="104"/>
      <c r="K1687" s="104"/>
      <c r="L1687" s="104"/>
      <c r="M1687" s="104"/>
      <c r="N1687" s="104"/>
      <c r="O1687" s="104"/>
      <c r="P1687" s="105">
        <f t="shared" si="81"/>
        <v>0</v>
      </c>
    </row>
    <row r="1688" spans="1:16" ht="15.75" customHeight="1">
      <c r="A1688" s="241"/>
      <c r="B1688" s="242"/>
      <c r="C1688" s="119">
        <v>25</v>
      </c>
      <c r="D1688" s="143"/>
      <c r="E1688" s="104"/>
      <c r="F1688" s="104"/>
      <c r="G1688" s="104"/>
      <c r="H1688" s="104"/>
      <c r="I1688" s="104"/>
      <c r="J1688" s="104"/>
      <c r="K1688" s="104"/>
      <c r="L1688" s="104"/>
      <c r="M1688" s="104"/>
      <c r="N1688" s="104"/>
      <c r="O1688" s="104"/>
      <c r="P1688" s="105">
        <f t="shared" si="81"/>
        <v>0</v>
      </c>
    </row>
    <row r="1689" spans="1:16" ht="15.75" customHeight="1">
      <c r="A1689" s="241"/>
      <c r="B1689" s="242"/>
      <c r="C1689" s="119">
        <v>26</v>
      </c>
      <c r="D1689" s="143"/>
      <c r="E1689" s="104"/>
      <c r="F1689" s="104"/>
      <c r="G1689" s="104"/>
      <c r="H1689" s="104"/>
      <c r="I1689" s="104"/>
      <c r="J1689" s="104"/>
      <c r="K1689" s="104"/>
      <c r="L1689" s="104"/>
      <c r="M1689" s="104"/>
      <c r="N1689" s="104"/>
      <c r="O1689" s="104"/>
      <c r="P1689" s="105">
        <f t="shared" si="81"/>
        <v>0</v>
      </c>
    </row>
    <row r="1690" spans="1:16" ht="15.75" customHeight="1">
      <c r="A1690" s="237"/>
      <c r="B1690" s="239"/>
      <c r="C1690" s="119">
        <v>27</v>
      </c>
      <c r="D1690" s="143"/>
      <c r="E1690" s="104"/>
      <c r="F1690" s="104"/>
      <c r="G1690" s="104"/>
      <c r="H1690" s="104"/>
      <c r="I1690" s="104"/>
      <c r="J1690" s="104"/>
      <c r="K1690" s="104"/>
      <c r="L1690" s="104"/>
      <c r="M1690" s="104"/>
      <c r="N1690" s="104"/>
      <c r="O1690" s="104"/>
      <c r="P1690" s="105">
        <f t="shared" si="81"/>
        <v>0</v>
      </c>
    </row>
    <row r="1691" spans="1:16" ht="15.75" customHeight="1">
      <c r="A1691" s="317">
        <v>448</v>
      </c>
      <c r="B1691" s="318" t="s">
        <v>2441</v>
      </c>
      <c r="C1691" s="119">
        <v>11</v>
      </c>
      <c r="D1691" s="143"/>
      <c r="E1691" s="104"/>
      <c r="F1691" s="104"/>
      <c r="G1691" s="104"/>
      <c r="H1691" s="104"/>
      <c r="I1691" s="104"/>
      <c r="J1691" s="104"/>
      <c r="K1691" s="104"/>
      <c r="L1691" s="104"/>
      <c r="M1691" s="104"/>
      <c r="N1691" s="104"/>
      <c r="O1691" s="104"/>
      <c r="P1691" s="105">
        <f t="shared" si="81"/>
        <v>0</v>
      </c>
    </row>
    <row r="1692" spans="1:16" ht="15.75" customHeight="1">
      <c r="A1692" s="241"/>
      <c r="B1692" s="242"/>
      <c r="C1692" s="119">
        <v>12</v>
      </c>
      <c r="D1692" s="143"/>
      <c r="E1692" s="104"/>
      <c r="F1692" s="104"/>
      <c r="G1692" s="104"/>
      <c r="H1692" s="104"/>
      <c r="I1692" s="104"/>
      <c r="J1692" s="104"/>
      <c r="K1692" s="104"/>
      <c r="L1692" s="104"/>
      <c r="M1692" s="104"/>
      <c r="N1692" s="104"/>
      <c r="O1692" s="104"/>
      <c r="P1692" s="105">
        <f t="shared" si="81"/>
        <v>0</v>
      </c>
    </row>
    <row r="1693" spans="1:16" ht="15.75" customHeight="1">
      <c r="A1693" s="241"/>
      <c r="B1693" s="242"/>
      <c r="C1693" s="119">
        <v>13</v>
      </c>
      <c r="D1693" s="143"/>
      <c r="E1693" s="104"/>
      <c r="F1693" s="104"/>
      <c r="G1693" s="104"/>
      <c r="H1693" s="104"/>
      <c r="I1693" s="104"/>
      <c r="J1693" s="104"/>
      <c r="K1693" s="104"/>
      <c r="L1693" s="104"/>
      <c r="M1693" s="104"/>
      <c r="N1693" s="104"/>
      <c r="O1693" s="104"/>
      <c r="P1693" s="105">
        <f t="shared" si="81"/>
        <v>0</v>
      </c>
    </row>
    <row r="1694" spans="1:16" ht="15.75" customHeight="1">
      <c r="A1694" s="241"/>
      <c r="B1694" s="242"/>
      <c r="C1694" s="119">
        <v>14</v>
      </c>
      <c r="D1694" s="143"/>
      <c r="E1694" s="104"/>
      <c r="F1694" s="104"/>
      <c r="G1694" s="104"/>
      <c r="H1694" s="104"/>
      <c r="I1694" s="104"/>
      <c r="J1694" s="104"/>
      <c r="K1694" s="104"/>
      <c r="L1694" s="104"/>
      <c r="M1694" s="104"/>
      <c r="N1694" s="104"/>
      <c r="O1694" s="104"/>
      <c r="P1694" s="105">
        <f t="shared" si="81"/>
        <v>0</v>
      </c>
    </row>
    <row r="1695" spans="1:16" ht="15.75" customHeight="1">
      <c r="A1695" s="241"/>
      <c r="B1695" s="242"/>
      <c r="C1695" s="119">
        <v>15</v>
      </c>
      <c r="D1695" s="143"/>
      <c r="E1695" s="104"/>
      <c r="F1695" s="104"/>
      <c r="G1695" s="104"/>
      <c r="H1695" s="104"/>
      <c r="I1695" s="104"/>
      <c r="J1695" s="104"/>
      <c r="K1695" s="104"/>
      <c r="L1695" s="104"/>
      <c r="M1695" s="104"/>
      <c r="N1695" s="104"/>
      <c r="O1695" s="104"/>
      <c r="P1695" s="105">
        <f t="shared" si="81"/>
        <v>0</v>
      </c>
    </row>
    <row r="1696" spans="1:16" ht="15.75" customHeight="1">
      <c r="A1696" s="241"/>
      <c r="B1696" s="242"/>
      <c r="C1696" s="119">
        <v>16</v>
      </c>
      <c r="D1696" s="143"/>
      <c r="E1696" s="104"/>
      <c r="F1696" s="104"/>
      <c r="G1696" s="104"/>
      <c r="H1696" s="104"/>
      <c r="I1696" s="104"/>
      <c r="J1696" s="104"/>
      <c r="K1696" s="104"/>
      <c r="L1696" s="104"/>
      <c r="M1696" s="104"/>
      <c r="N1696" s="104"/>
      <c r="O1696" s="104"/>
      <c r="P1696" s="105">
        <f t="shared" si="81"/>
        <v>0</v>
      </c>
    </row>
    <row r="1697" spans="1:16" ht="15.75" customHeight="1">
      <c r="A1697" s="241"/>
      <c r="B1697" s="242"/>
      <c r="C1697" s="119">
        <v>17</v>
      </c>
      <c r="D1697" s="143"/>
      <c r="E1697" s="104"/>
      <c r="F1697" s="104"/>
      <c r="G1697" s="104"/>
      <c r="H1697" s="104"/>
      <c r="I1697" s="104"/>
      <c r="J1697" s="104"/>
      <c r="K1697" s="104"/>
      <c r="L1697" s="104"/>
      <c r="M1697" s="104"/>
      <c r="N1697" s="104"/>
      <c r="O1697" s="104"/>
      <c r="P1697" s="105">
        <f t="shared" si="81"/>
        <v>0</v>
      </c>
    </row>
    <row r="1698" spans="1:16" ht="15.75" customHeight="1">
      <c r="A1698" s="241"/>
      <c r="B1698" s="242"/>
      <c r="C1698" s="119">
        <v>25</v>
      </c>
      <c r="D1698" s="143"/>
      <c r="E1698" s="104"/>
      <c r="F1698" s="104"/>
      <c r="G1698" s="104"/>
      <c r="H1698" s="104"/>
      <c r="I1698" s="104"/>
      <c r="J1698" s="104"/>
      <c r="K1698" s="104"/>
      <c r="L1698" s="104"/>
      <c r="M1698" s="104"/>
      <c r="N1698" s="104"/>
      <c r="O1698" s="104"/>
      <c r="P1698" s="105">
        <f t="shared" si="81"/>
        <v>0</v>
      </c>
    </row>
    <row r="1699" spans="1:16" ht="15.75" customHeight="1">
      <c r="A1699" s="241"/>
      <c r="B1699" s="242"/>
      <c r="C1699" s="119">
        <v>26</v>
      </c>
      <c r="D1699" s="143"/>
      <c r="E1699" s="104"/>
      <c r="F1699" s="104"/>
      <c r="G1699" s="104"/>
      <c r="H1699" s="104"/>
      <c r="I1699" s="104"/>
      <c r="J1699" s="104"/>
      <c r="K1699" s="104"/>
      <c r="L1699" s="104"/>
      <c r="M1699" s="104"/>
      <c r="N1699" s="104"/>
      <c r="O1699" s="104"/>
      <c r="P1699" s="105">
        <f t="shared" si="81"/>
        <v>0</v>
      </c>
    </row>
    <row r="1700" spans="1:16" ht="15.75" customHeight="1">
      <c r="A1700" s="237"/>
      <c r="B1700" s="239"/>
      <c r="C1700" s="119">
        <v>27</v>
      </c>
      <c r="D1700" s="143"/>
      <c r="E1700" s="104"/>
      <c r="F1700" s="104"/>
      <c r="G1700" s="104"/>
      <c r="H1700" s="104"/>
      <c r="I1700" s="104"/>
      <c r="J1700" s="104"/>
      <c r="K1700" s="104"/>
      <c r="L1700" s="104"/>
      <c r="M1700" s="104"/>
      <c r="N1700" s="104"/>
      <c r="O1700" s="104"/>
      <c r="P1700" s="105">
        <f t="shared" si="81"/>
        <v>0</v>
      </c>
    </row>
    <row r="1701" spans="1:16" ht="15.75" customHeight="1">
      <c r="A1701" s="149">
        <v>4500</v>
      </c>
      <c r="B1701" s="316" t="s">
        <v>2442</v>
      </c>
      <c r="C1701" s="228"/>
      <c r="D1701" s="148">
        <f t="shared" ref="D1701:P1701" si="82">SUM(D1702:D1731)</f>
        <v>0</v>
      </c>
      <c r="E1701" s="148">
        <f t="shared" si="82"/>
        <v>0</v>
      </c>
      <c r="F1701" s="148">
        <f t="shared" si="82"/>
        <v>0</v>
      </c>
      <c r="G1701" s="148">
        <f t="shared" si="82"/>
        <v>0</v>
      </c>
      <c r="H1701" s="148">
        <f t="shared" si="82"/>
        <v>0</v>
      </c>
      <c r="I1701" s="148">
        <f t="shared" si="82"/>
        <v>0</v>
      </c>
      <c r="J1701" s="148">
        <f t="shared" si="82"/>
        <v>0</v>
      </c>
      <c r="K1701" s="148">
        <f t="shared" si="82"/>
        <v>0</v>
      </c>
      <c r="L1701" s="148">
        <f t="shared" si="82"/>
        <v>0</v>
      </c>
      <c r="M1701" s="148">
        <f t="shared" si="82"/>
        <v>0</v>
      </c>
      <c r="N1701" s="148">
        <f t="shared" si="82"/>
        <v>0</v>
      </c>
      <c r="O1701" s="148">
        <f t="shared" si="82"/>
        <v>0</v>
      </c>
      <c r="P1701" s="148">
        <f t="shared" si="82"/>
        <v>0</v>
      </c>
    </row>
    <row r="1702" spans="1:16" ht="15.75" customHeight="1">
      <c r="A1702" s="317">
        <v>451</v>
      </c>
      <c r="B1702" s="318" t="s">
        <v>2443</v>
      </c>
      <c r="C1702" s="119">
        <v>11</v>
      </c>
      <c r="D1702" s="143"/>
      <c r="E1702" s="104"/>
      <c r="F1702" s="104"/>
      <c r="G1702" s="104"/>
      <c r="H1702" s="104"/>
      <c r="I1702" s="104"/>
      <c r="J1702" s="104"/>
      <c r="K1702" s="104"/>
      <c r="L1702" s="104"/>
      <c r="M1702" s="104"/>
      <c r="N1702" s="104"/>
      <c r="O1702" s="104"/>
      <c r="P1702" s="105">
        <f t="shared" ref="P1702:P1731" si="83">SUM(D1702:O1702)</f>
        <v>0</v>
      </c>
    </row>
    <row r="1703" spans="1:16" ht="15.75" customHeight="1">
      <c r="A1703" s="241"/>
      <c r="B1703" s="242"/>
      <c r="C1703" s="119">
        <v>12</v>
      </c>
      <c r="D1703" s="143"/>
      <c r="E1703" s="104"/>
      <c r="F1703" s="104"/>
      <c r="G1703" s="104"/>
      <c r="H1703" s="104"/>
      <c r="I1703" s="104"/>
      <c r="J1703" s="104"/>
      <c r="K1703" s="104"/>
      <c r="L1703" s="104"/>
      <c r="M1703" s="104"/>
      <c r="N1703" s="104"/>
      <c r="O1703" s="104"/>
      <c r="P1703" s="105">
        <f t="shared" si="83"/>
        <v>0</v>
      </c>
    </row>
    <row r="1704" spans="1:16" ht="15.75" customHeight="1">
      <c r="A1704" s="241"/>
      <c r="B1704" s="242"/>
      <c r="C1704" s="119">
        <v>13</v>
      </c>
      <c r="D1704" s="143"/>
      <c r="E1704" s="104"/>
      <c r="F1704" s="104"/>
      <c r="G1704" s="104"/>
      <c r="H1704" s="104"/>
      <c r="I1704" s="104"/>
      <c r="J1704" s="104"/>
      <c r="K1704" s="104"/>
      <c r="L1704" s="104"/>
      <c r="M1704" s="104"/>
      <c r="N1704" s="104"/>
      <c r="O1704" s="104"/>
      <c r="P1704" s="105">
        <f t="shared" si="83"/>
        <v>0</v>
      </c>
    </row>
    <row r="1705" spans="1:16" ht="15.75" customHeight="1">
      <c r="A1705" s="241"/>
      <c r="B1705" s="242"/>
      <c r="C1705" s="119">
        <v>14</v>
      </c>
      <c r="D1705" s="143"/>
      <c r="E1705" s="104"/>
      <c r="F1705" s="104"/>
      <c r="G1705" s="104"/>
      <c r="H1705" s="104"/>
      <c r="I1705" s="104"/>
      <c r="J1705" s="104"/>
      <c r="K1705" s="104"/>
      <c r="L1705" s="104"/>
      <c r="M1705" s="104"/>
      <c r="N1705" s="104"/>
      <c r="O1705" s="104"/>
      <c r="P1705" s="105">
        <f t="shared" si="83"/>
        <v>0</v>
      </c>
    </row>
    <row r="1706" spans="1:16" ht="15.75" customHeight="1">
      <c r="A1706" s="241"/>
      <c r="B1706" s="242"/>
      <c r="C1706" s="119">
        <v>15</v>
      </c>
      <c r="D1706" s="143"/>
      <c r="E1706" s="104"/>
      <c r="F1706" s="104"/>
      <c r="G1706" s="104"/>
      <c r="H1706" s="104"/>
      <c r="I1706" s="104"/>
      <c r="J1706" s="104"/>
      <c r="K1706" s="104"/>
      <c r="L1706" s="104"/>
      <c r="M1706" s="104"/>
      <c r="N1706" s="104"/>
      <c r="O1706" s="104"/>
      <c r="P1706" s="105">
        <f t="shared" si="83"/>
        <v>0</v>
      </c>
    </row>
    <row r="1707" spans="1:16" ht="15.75" customHeight="1">
      <c r="A1707" s="241"/>
      <c r="B1707" s="242"/>
      <c r="C1707" s="119">
        <v>16</v>
      </c>
      <c r="D1707" s="143"/>
      <c r="E1707" s="104"/>
      <c r="F1707" s="104"/>
      <c r="G1707" s="104"/>
      <c r="H1707" s="104"/>
      <c r="I1707" s="104"/>
      <c r="J1707" s="104"/>
      <c r="K1707" s="104"/>
      <c r="L1707" s="104"/>
      <c r="M1707" s="104"/>
      <c r="N1707" s="104"/>
      <c r="O1707" s="104"/>
      <c r="P1707" s="105">
        <f t="shared" si="83"/>
        <v>0</v>
      </c>
    </row>
    <row r="1708" spans="1:16" ht="15.75" customHeight="1">
      <c r="A1708" s="241"/>
      <c r="B1708" s="242"/>
      <c r="C1708" s="119">
        <v>17</v>
      </c>
      <c r="D1708" s="143"/>
      <c r="E1708" s="104"/>
      <c r="F1708" s="104"/>
      <c r="G1708" s="104"/>
      <c r="H1708" s="104"/>
      <c r="I1708" s="104"/>
      <c r="J1708" s="104"/>
      <c r="K1708" s="104"/>
      <c r="L1708" s="104"/>
      <c r="M1708" s="104"/>
      <c r="N1708" s="104"/>
      <c r="O1708" s="104"/>
      <c r="P1708" s="105">
        <f t="shared" si="83"/>
        <v>0</v>
      </c>
    </row>
    <row r="1709" spans="1:16" ht="15.75" customHeight="1">
      <c r="A1709" s="241"/>
      <c r="B1709" s="242"/>
      <c r="C1709" s="119">
        <v>25</v>
      </c>
      <c r="D1709" s="143"/>
      <c r="E1709" s="104"/>
      <c r="F1709" s="104"/>
      <c r="G1709" s="104"/>
      <c r="H1709" s="104"/>
      <c r="I1709" s="104"/>
      <c r="J1709" s="104"/>
      <c r="K1709" s="104"/>
      <c r="L1709" s="104"/>
      <c r="M1709" s="104"/>
      <c r="N1709" s="104"/>
      <c r="O1709" s="104"/>
      <c r="P1709" s="105">
        <f t="shared" si="83"/>
        <v>0</v>
      </c>
    </row>
    <row r="1710" spans="1:16" ht="15.75" customHeight="1">
      <c r="A1710" s="241"/>
      <c r="B1710" s="242"/>
      <c r="C1710" s="119">
        <v>26</v>
      </c>
      <c r="D1710" s="143"/>
      <c r="E1710" s="104"/>
      <c r="F1710" s="104"/>
      <c r="G1710" s="104"/>
      <c r="H1710" s="104"/>
      <c r="I1710" s="104"/>
      <c r="J1710" s="104"/>
      <c r="K1710" s="104"/>
      <c r="L1710" s="104"/>
      <c r="M1710" s="104"/>
      <c r="N1710" s="104"/>
      <c r="O1710" s="104"/>
      <c r="P1710" s="105">
        <f t="shared" si="83"/>
        <v>0</v>
      </c>
    </row>
    <row r="1711" spans="1:16" ht="15.75" customHeight="1">
      <c r="A1711" s="237"/>
      <c r="B1711" s="239"/>
      <c r="C1711" s="119">
        <v>27</v>
      </c>
      <c r="D1711" s="143"/>
      <c r="E1711" s="104"/>
      <c r="F1711" s="104"/>
      <c r="G1711" s="104"/>
      <c r="H1711" s="104"/>
      <c r="I1711" s="104"/>
      <c r="J1711" s="104"/>
      <c r="K1711" s="104"/>
      <c r="L1711" s="104"/>
      <c r="M1711" s="104"/>
      <c r="N1711" s="104"/>
      <c r="O1711" s="104"/>
      <c r="P1711" s="105">
        <f t="shared" si="83"/>
        <v>0</v>
      </c>
    </row>
    <row r="1712" spans="1:16" ht="15.75" customHeight="1">
      <c r="A1712" s="317">
        <v>452</v>
      </c>
      <c r="B1712" s="318" t="s">
        <v>2444</v>
      </c>
      <c r="C1712" s="119">
        <v>11</v>
      </c>
      <c r="D1712" s="143"/>
      <c r="E1712" s="104"/>
      <c r="F1712" s="104"/>
      <c r="G1712" s="104"/>
      <c r="H1712" s="104"/>
      <c r="I1712" s="104"/>
      <c r="J1712" s="104"/>
      <c r="K1712" s="104"/>
      <c r="L1712" s="104"/>
      <c r="M1712" s="104"/>
      <c r="N1712" s="104"/>
      <c r="O1712" s="104"/>
      <c r="P1712" s="105">
        <f t="shared" si="83"/>
        <v>0</v>
      </c>
    </row>
    <row r="1713" spans="1:16" ht="15.75" customHeight="1">
      <c r="A1713" s="241"/>
      <c r="B1713" s="242"/>
      <c r="C1713" s="119">
        <v>12</v>
      </c>
      <c r="D1713" s="143"/>
      <c r="E1713" s="104"/>
      <c r="F1713" s="104"/>
      <c r="G1713" s="104"/>
      <c r="H1713" s="104"/>
      <c r="I1713" s="104"/>
      <c r="J1713" s="104"/>
      <c r="K1713" s="104"/>
      <c r="L1713" s="104"/>
      <c r="M1713" s="104"/>
      <c r="N1713" s="104"/>
      <c r="O1713" s="104"/>
      <c r="P1713" s="105">
        <f t="shared" si="83"/>
        <v>0</v>
      </c>
    </row>
    <row r="1714" spans="1:16" ht="15.75" customHeight="1">
      <c r="A1714" s="241"/>
      <c r="B1714" s="242"/>
      <c r="C1714" s="119">
        <v>13</v>
      </c>
      <c r="D1714" s="143"/>
      <c r="E1714" s="104"/>
      <c r="F1714" s="104"/>
      <c r="G1714" s="104"/>
      <c r="H1714" s="104"/>
      <c r="I1714" s="104"/>
      <c r="J1714" s="104"/>
      <c r="K1714" s="104"/>
      <c r="L1714" s="104"/>
      <c r="M1714" s="104"/>
      <c r="N1714" s="104"/>
      <c r="O1714" s="104"/>
      <c r="P1714" s="105">
        <f t="shared" si="83"/>
        <v>0</v>
      </c>
    </row>
    <row r="1715" spans="1:16" ht="15.75" customHeight="1">
      <c r="A1715" s="241"/>
      <c r="B1715" s="242"/>
      <c r="C1715" s="119">
        <v>14</v>
      </c>
      <c r="D1715" s="143"/>
      <c r="E1715" s="104"/>
      <c r="F1715" s="104"/>
      <c r="G1715" s="104"/>
      <c r="H1715" s="104"/>
      <c r="I1715" s="104"/>
      <c r="J1715" s="104"/>
      <c r="K1715" s="104"/>
      <c r="L1715" s="104"/>
      <c r="M1715" s="104"/>
      <c r="N1715" s="104"/>
      <c r="O1715" s="104"/>
      <c r="P1715" s="105">
        <f t="shared" si="83"/>
        <v>0</v>
      </c>
    </row>
    <row r="1716" spans="1:16" ht="15.75" customHeight="1">
      <c r="A1716" s="241"/>
      <c r="B1716" s="242"/>
      <c r="C1716" s="119">
        <v>15</v>
      </c>
      <c r="D1716" s="143"/>
      <c r="E1716" s="104"/>
      <c r="F1716" s="104"/>
      <c r="G1716" s="104"/>
      <c r="H1716" s="104"/>
      <c r="I1716" s="104"/>
      <c r="J1716" s="104"/>
      <c r="K1716" s="104"/>
      <c r="L1716" s="104"/>
      <c r="M1716" s="104"/>
      <c r="N1716" s="104"/>
      <c r="O1716" s="104"/>
      <c r="P1716" s="105">
        <f t="shared" si="83"/>
        <v>0</v>
      </c>
    </row>
    <row r="1717" spans="1:16" ht="15.75" customHeight="1">
      <c r="A1717" s="241"/>
      <c r="B1717" s="242"/>
      <c r="C1717" s="119">
        <v>16</v>
      </c>
      <c r="D1717" s="143"/>
      <c r="E1717" s="104"/>
      <c r="F1717" s="104"/>
      <c r="G1717" s="104"/>
      <c r="H1717" s="104"/>
      <c r="I1717" s="104"/>
      <c r="J1717" s="104"/>
      <c r="K1717" s="104"/>
      <c r="L1717" s="104"/>
      <c r="M1717" s="104"/>
      <c r="N1717" s="104"/>
      <c r="O1717" s="104"/>
      <c r="P1717" s="105">
        <f t="shared" si="83"/>
        <v>0</v>
      </c>
    </row>
    <row r="1718" spans="1:16" ht="15.75" customHeight="1">
      <c r="A1718" s="241"/>
      <c r="B1718" s="242"/>
      <c r="C1718" s="119">
        <v>17</v>
      </c>
      <c r="D1718" s="143"/>
      <c r="E1718" s="104"/>
      <c r="F1718" s="104"/>
      <c r="G1718" s="104"/>
      <c r="H1718" s="104"/>
      <c r="I1718" s="104"/>
      <c r="J1718" s="104"/>
      <c r="K1718" s="104"/>
      <c r="L1718" s="104"/>
      <c r="M1718" s="104"/>
      <c r="N1718" s="104"/>
      <c r="O1718" s="104"/>
      <c r="P1718" s="105">
        <f t="shared" si="83"/>
        <v>0</v>
      </c>
    </row>
    <row r="1719" spans="1:16" ht="15.75" customHeight="1">
      <c r="A1719" s="241"/>
      <c r="B1719" s="242"/>
      <c r="C1719" s="119">
        <v>25</v>
      </c>
      <c r="D1719" s="143"/>
      <c r="E1719" s="104"/>
      <c r="F1719" s="104"/>
      <c r="G1719" s="104"/>
      <c r="H1719" s="104"/>
      <c r="I1719" s="104"/>
      <c r="J1719" s="104"/>
      <c r="K1719" s="104"/>
      <c r="L1719" s="104"/>
      <c r="M1719" s="104"/>
      <c r="N1719" s="104"/>
      <c r="O1719" s="104"/>
      <c r="P1719" s="105">
        <f t="shared" si="83"/>
        <v>0</v>
      </c>
    </row>
    <row r="1720" spans="1:16" ht="15.75" customHeight="1">
      <c r="A1720" s="241"/>
      <c r="B1720" s="242"/>
      <c r="C1720" s="119">
        <v>26</v>
      </c>
      <c r="D1720" s="143"/>
      <c r="E1720" s="104"/>
      <c r="F1720" s="104"/>
      <c r="G1720" s="104"/>
      <c r="H1720" s="104"/>
      <c r="I1720" s="104"/>
      <c r="J1720" s="104"/>
      <c r="K1720" s="104"/>
      <c r="L1720" s="104"/>
      <c r="M1720" s="104"/>
      <c r="N1720" s="104"/>
      <c r="O1720" s="104"/>
      <c r="P1720" s="105">
        <f t="shared" si="83"/>
        <v>0</v>
      </c>
    </row>
    <row r="1721" spans="1:16" ht="15.75" customHeight="1">
      <c r="A1721" s="237"/>
      <c r="B1721" s="239"/>
      <c r="C1721" s="119">
        <v>27</v>
      </c>
      <c r="D1721" s="143"/>
      <c r="E1721" s="104"/>
      <c r="F1721" s="104"/>
      <c r="G1721" s="104"/>
      <c r="H1721" s="104"/>
      <c r="I1721" s="104"/>
      <c r="J1721" s="104"/>
      <c r="K1721" s="104"/>
      <c r="L1721" s="104"/>
      <c r="M1721" s="104"/>
      <c r="N1721" s="104"/>
      <c r="O1721" s="104"/>
      <c r="P1721" s="105">
        <f t="shared" si="83"/>
        <v>0</v>
      </c>
    </row>
    <row r="1722" spans="1:16" ht="15.75" customHeight="1">
      <c r="A1722" s="317">
        <v>459</v>
      </c>
      <c r="B1722" s="318" t="s">
        <v>2445</v>
      </c>
      <c r="C1722" s="119">
        <v>11</v>
      </c>
      <c r="D1722" s="143"/>
      <c r="E1722" s="104"/>
      <c r="F1722" s="104"/>
      <c r="G1722" s="104"/>
      <c r="H1722" s="104"/>
      <c r="I1722" s="104"/>
      <c r="J1722" s="104"/>
      <c r="K1722" s="104"/>
      <c r="L1722" s="104"/>
      <c r="M1722" s="104"/>
      <c r="N1722" s="104"/>
      <c r="O1722" s="104"/>
      <c r="P1722" s="105">
        <f t="shared" si="83"/>
        <v>0</v>
      </c>
    </row>
    <row r="1723" spans="1:16" ht="15.75" customHeight="1">
      <c r="A1723" s="241"/>
      <c r="B1723" s="242"/>
      <c r="C1723" s="119">
        <v>12</v>
      </c>
      <c r="D1723" s="143"/>
      <c r="E1723" s="104"/>
      <c r="F1723" s="104"/>
      <c r="G1723" s="104"/>
      <c r="H1723" s="104"/>
      <c r="I1723" s="104"/>
      <c r="J1723" s="104"/>
      <c r="K1723" s="104"/>
      <c r="L1723" s="104"/>
      <c r="M1723" s="104"/>
      <c r="N1723" s="104"/>
      <c r="O1723" s="104"/>
      <c r="P1723" s="105">
        <f t="shared" si="83"/>
        <v>0</v>
      </c>
    </row>
    <row r="1724" spans="1:16" ht="15.75" customHeight="1">
      <c r="A1724" s="241"/>
      <c r="B1724" s="242"/>
      <c r="C1724" s="119">
        <v>13</v>
      </c>
      <c r="D1724" s="143"/>
      <c r="E1724" s="104"/>
      <c r="F1724" s="104"/>
      <c r="G1724" s="104"/>
      <c r="H1724" s="104"/>
      <c r="I1724" s="104"/>
      <c r="J1724" s="104"/>
      <c r="K1724" s="104"/>
      <c r="L1724" s="104"/>
      <c r="M1724" s="104"/>
      <c r="N1724" s="104"/>
      <c r="O1724" s="104"/>
      <c r="P1724" s="105">
        <f t="shared" si="83"/>
        <v>0</v>
      </c>
    </row>
    <row r="1725" spans="1:16" ht="15.75" customHeight="1">
      <c r="A1725" s="241"/>
      <c r="B1725" s="242"/>
      <c r="C1725" s="119">
        <v>14</v>
      </c>
      <c r="D1725" s="143"/>
      <c r="E1725" s="104"/>
      <c r="F1725" s="104"/>
      <c r="G1725" s="104"/>
      <c r="H1725" s="104"/>
      <c r="I1725" s="104"/>
      <c r="J1725" s="104"/>
      <c r="K1725" s="104"/>
      <c r="L1725" s="104"/>
      <c r="M1725" s="104"/>
      <c r="N1725" s="104"/>
      <c r="O1725" s="104"/>
      <c r="P1725" s="105">
        <f t="shared" si="83"/>
        <v>0</v>
      </c>
    </row>
    <row r="1726" spans="1:16" ht="15.75" customHeight="1">
      <c r="A1726" s="241"/>
      <c r="B1726" s="242"/>
      <c r="C1726" s="119">
        <v>15</v>
      </c>
      <c r="D1726" s="143"/>
      <c r="E1726" s="104"/>
      <c r="F1726" s="104"/>
      <c r="G1726" s="104"/>
      <c r="H1726" s="104"/>
      <c r="I1726" s="104"/>
      <c r="J1726" s="104"/>
      <c r="K1726" s="104"/>
      <c r="L1726" s="104"/>
      <c r="M1726" s="104"/>
      <c r="N1726" s="104"/>
      <c r="O1726" s="104"/>
      <c r="P1726" s="105">
        <f t="shared" si="83"/>
        <v>0</v>
      </c>
    </row>
    <row r="1727" spans="1:16" ht="15.75" customHeight="1">
      <c r="A1727" s="241"/>
      <c r="B1727" s="242"/>
      <c r="C1727" s="119">
        <v>16</v>
      </c>
      <c r="D1727" s="143"/>
      <c r="E1727" s="104"/>
      <c r="F1727" s="104"/>
      <c r="G1727" s="104"/>
      <c r="H1727" s="104"/>
      <c r="I1727" s="104"/>
      <c r="J1727" s="104"/>
      <c r="K1727" s="104"/>
      <c r="L1727" s="104"/>
      <c r="M1727" s="104"/>
      <c r="N1727" s="104"/>
      <c r="O1727" s="104"/>
      <c r="P1727" s="105">
        <f t="shared" si="83"/>
        <v>0</v>
      </c>
    </row>
    <row r="1728" spans="1:16" ht="15.75" customHeight="1">
      <c r="A1728" s="241"/>
      <c r="B1728" s="242"/>
      <c r="C1728" s="119">
        <v>17</v>
      </c>
      <c r="D1728" s="143"/>
      <c r="E1728" s="104"/>
      <c r="F1728" s="104"/>
      <c r="G1728" s="104"/>
      <c r="H1728" s="104"/>
      <c r="I1728" s="104"/>
      <c r="J1728" s="104"/>
      <c r="K1728" s="104"/>
      <c r="L1728" s="104"/>
      <c r="M1728" s="104"/>
      <c r="N1728" s="104"/>
      <c r="O1728" s="104"/>
      <c r="P1728" s="105">
        <f t="shared" si="83"/>
        <v>0</v>
      </c>
    </row>
    <row r="1729" spans="1:16" ht="15.75" customHeight="1">
      <c r="A1729" s="241"/>
      <c r="B1729" s="242"/>
      <c r="C1729" s="119">
        <v>25</v>
      </c>
      <c r="D1729" s="143"/>
      <c r="E1729" s="143"/>
      <c r="F1729" s="143"/>
      <c r="G1729" s="143"/>
      <c r="H1729" s="143"/>
      <c r="I1729" s="143"/>
      <c r="J1729" s="143"/>
      <c r="K1729" s="143"/>
      <c r="L1729" s="143"/>
      <c r="M1729" s="143"/>
      <c r="N1729" s="143"/>
      <c r="O1729" s="143"/>
      <c r="P1729" s="105">
        <f t="shared" si="83"/>
        <v>0</v>
      </c>
    </row>
    <row r="1730" spans="1:16" ht="15.75" customHeight="1">
      <c r="A1730" s="241"/>
      <c r="B1730" s="242"/>
      <c r="C1730" s="119">
        <v>26</v>
      </c>
      <c r="D1730" s="143"/>
      <c r="E1730" s="143"/>
      <c r="F1730" s="143"/>
      <c r="G1730" s="143"/>
      <c r="H1730" s="143"/>
      <c r="I1730" s="143"/>
      <c r="J1730" s="143"/>
      <c r="K1730" s="143"/>
      <c r="L1730" s="143"/>
      <c r="M1730" s="143"/>
      <c r="N1730" s="143"/>
      <c r="O1730" s="143"/>
      <c r="P1730" s="105">
        <f t="shared" si="83"/>
        <v>0</v>
      </c>
    </row>
    <row r="1731" spans="1:16" ht="15.75" customHeight="1">
      <c r="A1731" s="237"/>
      <c r="B1731" s="239"/>
      <c r="C1731" s="119">
        <v>27</v>
      </c>
      <c r="D1731" s="143"/>
      <c r="E1731" s="143"/>
      <c r="F1731" s="143"/>
      <c r="G1731" s="143"/>
      <c r="H1731" s="143"/>
      <c r="I1731" s="143"/>
      <c r="J1731" s="143"/>
      <c r="K1731" s="143"/>
      <c r="L1731" s="143"/>
      <c r="M1731" s="143"/>
      <c r="N1731" s="143"/>
      <c r="O1731" s="143"/>
      <c r="P1731" s="105">
        <f t="shared" si="83"/>
        <v>0</v>
      </c>
    </row>
    <row r="1732" spans="1:16" ht="15.75" customHeight="1">
      <c r="A1732" s="149">
        <v>4600</v>
      </c>
      <c r="B1732" s="316" t="s">
        <v>2446</v>
      </c>
      <c r="C1732" s="228"/>
      <c r="D1732" s="148">
        <f t="shared" ref="D1732:P1732" si="84">SUM(D1733:D1766)</f>
        <v>0</v>
      </c>
      <c r="E1732" s="148">
        <f t="shared" si="84"/>
        <v>0</v>
      </c>
      <c r="F1732" s="148">
        <f t="shared" si="84"/>
        <v>0</v>
      </c>
      <c r="G1732" s="148">
        <f t="shared" si="84"/>
        <v>0</v>
      </c>
      <c r="H1732" s="148">
        <f t="shared" si="84"/>
        <v>0</v>
      </c>
      <c r="I1732" s="148">
        <f t="shared" si="84"/>
        <v>0</v>
      </c>
      <c r="J1732" s="148">
        <f t="shared" si="84"/>
        <v>0</v>
      </c>
      <c r="K1732" s="148">
        <f t="shared" si="84"/>
        <v>0</v>
      </c>
      <c r="L1732" s="148">
        <f t="shared" si="84"/>
        <v>0</v>
      </c>
      <c r="M1732" s="148">
        <f t="shared" si="84"/>
        <v>0</v>
      </c>
      <c r="N1732" s="148">
        <f t="shared" si="84"/>
        <v>0</v>
      </c>
      <c r="O1732" s="148">
        <f t="shared" si="84"/>
        <v>0</v>
      </c>
      <c r="P1732" s="148">
        <f t="shared" si="84"/>
        <v>0</v>
      </c>
    </row>
    <row r="1733" spans="1:16" ht="15.75" customHeight="1">
      <c r="A1733" s="317">
        <v>461</v>
      </c>
      <c r="B1733" s="318" t="s">
        <v>2447</v>
      </c>
      <c r="C1733" s="119">
        <v>11</v>
      </c>
      <c r="D1733" s="143"/>
      <c r="E1733" s="104"/>
      <c r="F1733" s="104"/>
      <c r="G1733" s="104"/>
      <c r="H1733" s="104"/>
      <c r="I1733" s="104"/>
      <c r="J1733" s="104"/>
      <c r="K1733" s="104"/>
      <c r="L1733" s="104"/>
      <c r="M1733" s="104"/>
      <c r="N1733" s="104"/>
      <c r="O1733" s="104"/>
      <c r="P1733" s="105">
        <f t="shared" ref="P1733:P1766" si="85">SUM(D1733:O1733)</f>
        <v>0</v>
      </c>
    </row>
    <row r="1734" spans="1:16" ht="15.75" customHeight="1">
      <c r="A1734" s="241"/>
      <c r="B1734" s="242"/>
      <c r="C1734" s="119">
        <v>12</v>
      </c>
      <c r="D1734" s="143"/>
      <c r="E1734" s="104"/>
      <c r="F1734" s="104"/>
      <c r="G1734" s="104"/>
      <c r="H1734" s="104"/>
      <c r="I1734" s="104"/>
      <c r="J1734" s="104"/>
      <c r="K1734" s="104"/>
      <c r="L1734" s="104"/>
      <c r="M1734" s="104"/>
      <c r="N1734" s="104"/>
      <c r="O1734" s="104"/>
      <c r="P1734" s="105">
        <f t="shared" si="85"/>
        <v>0</v>
      </c>
    </row>
    <row r="1735" spans="1:16" ht="15.75" customHeight="1">
      <c r="A1735" s="241"/>
      <c r="B1735" s="242"/>
      <c r="C1735" s="119">
        <v>13</v>
      </c>
      <c r="D1735" s="143"/>
      <c r="E1735" s="104"/>
      <c r="F1735" s="104"/>
      <c r="G1735" s="104"/>
      <c r="H1735" s="104"/>
      <c r="I1735" s="104"/>
      <c r="J1735" s="104"/>
      <c r="K1735" s="104"/>
      <c r="L1735" s="104"/>
      <c r="M1735" s="104"/>
      <c r="N1735" s="104"/>
      <c r="O1735" s="104"/>
      <c r="P1735" s="105">
        <f t="shared" si="85"/>
        <v>0</v>
      </c>
    </row>
    <row r="1736" spans="1:16" ht="15.75" customHeight="1">
      <c r="A1736" s="241"/>
      <c r="B1736" s="242"/>
      <c r="C1736" s="119">
        <v>14</v>
      </c>
      <c r="D1736" s="143"/>
      <c r="E1736" s="104"/>
      <c r="F1736" s="104"/>
      <c r="G1736" s="104"/>
      <c r="H1736" s="104"/>
      <c r="I1736" s="104"/>
      <c r="J1736" s="104"/>
      <c r="K1736" s="104"/>
      <c r="L1736" s="104"/>
      <c r="M1736" s="104"/>
      <c r="N1736" s="104"/>
      <c r="O1736" s="104"/>
      <c r="P1736" s="105">
        <f t="shared" si="85"/>
        <v>0</v>
      </c>
    </row>
    <row r="1737" spans="1:16" ht="15.75" customHeight="1">
      <c r="A1737" s="241"/>
      <c r="B1737" s="242"/>
      <c r="C1737" s="119">
        <v>15</v>
      </c>
      <c r="D1737" s="143"/>
      <c r="E1737" s="104"/>
      <c r="F1737" s="104"/>
      <c r="G1737" s="104"/>
      <c r="H1737" s="104"/>
      <c r="I1737" s="104"/>
      <c r="J1737" s="104"/>
      <c r="K1737" s="104"/>
      <c r="L1737" s="104"/>
      <c r="M1737" s="104"/>
      <c r="N1737" s="104"/>
      <c r="O1737" s="104"/>
      <c r="P1737" s="105">
        <f t="shared" si="85"/>
        <v>0</v>
      </c>
    </row>
    <row r="1738" spans="1:16" ht="15.75" customHeight="1">
      <c r="A1738" s="241"/>
      <c r="B1738" s="242"/>
      <c r="C1738" s="119">
        <v>16</v>
      </c>
      <c r="D1738" s="143"/>
      <c r="E1738" s="104"/>
      <c r="F1738" s="104"/>
      <c r="G1738" s="104"/>
      <c r="H1738" s="104"/>
      <c r="I1738" s="104"/>
      <c r="J1738" s="104"/>
      <c r="K1738" s="104"/>
      <c r="L1738" s="104"/>
      <c r="M1738" s="104"/>
      <c r="N1738" s="104"/>
      <c r="O1738" s="104"/>
      <c r="P1738" s="105">
        <f t="shared" si="85"/>
        <v>0</v>
      </c>
    </row>
    <row r="1739" spans="1:16" ht="15.75" customHeight="1">
      <c r="A1739" s="241"/>
      <c r="B1739" s="242"/>
      <c r="C1739" s="119">
        <v>17</v>
      </c>
      <c r="D1739" s="143"/>
      <c r="E1739" s="104"/>
      <c r="F1739" s="104"/>
      <c r="G1739" s="104"/>
      <c r="H1739" s="104"/>
      <c r="I1739" s="104"/>
      <c r="J1739" s="104"/>
      <c r="K1739" s="104"/>
      <c r="L1739" s="104"/>
      <c r="M1739" s="104"/>
      <c r="N1739" s="104"/>
      <c r="O1739" s="104"/>
      <c r="P1739" s="105">
        <f t="shared" si="85"/>
        <v>0</v>
      </c>
    </row>
    <row r="1740" spans="1:16" ht="15.75" customHeight="1">
      <c r="A1740" s="241"/>
      <c r="B1740" s="242"/>
      <c r="C1740" s="119">
        <v>25</v>
      </c>
      <c r="D1740" s="143"/>
      <c r="E1740" s="104"/>
      <c r="F1740" s="104"/>
      <c r="G1740" s="104"/>
      <c r="H1740" s="104"/>
      <c r="I1740" s="104"/>
      <c r="J1740" s="104"/>
      <c r="K1740" s="104"/>
      <c r="L1740" s="104"/>
      <c r="M1740" s="104"/>
      <c r="N1740" s="104"/>
      <c r="O1740" s="104"/>
      <c r="P1740" s="105">
        <f t="shared" si="85"/>
        <v>0</v>
      </c>
    </row>
    <row r="1741" spans="1:16" ht="15.75" customHeight="1">
      <c r="A1741" s="241"/>
      <c r="B1741" s="242"/>
      <c r="C1741" s="119">
        <v>26</v>
      </c>
      <c r="D1741" s="143"/>
      <c r="E1741" s="104"/>
      <c r="F1741" s="104"/>
      <c r="G1741" s="104"/>
      <c r="H1741" s="104"/>
      <c r="I1741" s="104"/>
      <c r="J1741" s="104"/>
      <c r="K1741" s="104"/>
      <c r="L1741" s="104"/>
      <c r="M1741" s="104"/>
      <c r="N1741" s="104"/>
      <c r="O1741" s="104"/>
      <c r="P1741" s="105">
        <f t="shared" si="85"/>
        <v>0</v>
      </c>
    </row>
    <row r="1742" spans="1:16" ht="15.75" customHeight="1">
      <c r="A1742" s="237"/>
      <c r="B1742" s="239"/>
      <c r="C1742" s="119">
        <v>27</v>
      </c>
      <c r="D1742" s="143"/>
      <c r="E1742" s="104"/>
      <c r="F1742" s="104"/>
      <c r="G1742" s="104"/>
      <c r="H1742" s="104"/>
      <c r="I1742" s="104"/>
      <c r="J1742" s="104"/>
      <c r="K1742" s="104"/>
      <c r="L1742" s="104"/>
      <c r="M1742" s="104"/>
      <c r="N1742" s="104"/>
      <c r="O1742" s="104"/>
      <c r="P1742" s="105">
        <f t="shared" si="85"/>
        <v>0</v>
      </c>
    </row>
    <row r="1743" spans="1:16" ht="15.75" customHeight="1">
      <c r="A1743" s="140">
        <v>462</v>
      </c>
      <c r="B1743" s="141" t="s">
        <v>2448</v>
      </c>
      <c r="C1743" s="142"/>
      <c r="D1743" s="142"/>
      <c r="E1743" s="142"/>
      <c r="F1743" s="142"/>
      <c r="G1743" s="142"/>
      <c r="H1743" s="142"/>
      <c r="I1743" s="142"/>
      <c r="J1743" s="142"/>
      <c r="K1743" s="142"/>
      <c r="L1743" s="142"/>
      <c r="M1743" s="142"/>
      <c r="N1743" s="142"/>
      <c r="O1743" s="142"/>
      <c r="P1743" s="104">
        <f t="shared" si="85"/>
        <v>0</v>
      </c>
    </row>
    <row r="1744" spans="1:16" ht="15.75" customHeight="1">
      <c r="A1744" s="140">
        <v>463</v>
      </c>
      <c r="B1744" s="141" t="s">
        <v>2449</v>
      </c>
      <c r="C1744" s="142"/>
      <c r="D1744" s="142"/>
      <c r="E1744" s="142"/>
      <c r="F1744" s="142"/>
      <c r="G1744" s="142"/>
      <c r="H1744" s="142"/>
      <c r="I1744" s="142"/>
      <c r="J1744" s="142"/>
      <c r="K1744" s="142"/>
      <c r="L1744" s="142"/>
      <c r="M1744" s="142"/>
      <c r="N1744" s="142"/>
      <c r="O1744" s="142"/>
      <c r="P1744" s="104">
        <f t="shared" si="85"/>
        <v>0</v>
      </c>
    </row>
    <row r="1745" spans="1:16" ht="15.75" customHeight="1">
      <c r="A1745" s="317">
        <v>464</v>
      </c>
      <c r="B1745" s="318" t="s">
        <v>2450</v>
      </c>
      <c r="C1745" s="119">
        <v>11</v>
      </c>
      <c r="D1745" s="143"/>
      <c r="E1745" s="104"/>
      <c r="F1745" s="104"/>
      <c r="G1745" s="104"/>
      <c r="H1745" s="104"/>
      <c r="I1745" s="104"/>
      <c r="J1745" s="104"/>
      <c r="K1745" s="104"/>
      <c r="L1745" s="104"/>
      <c r="M1745" s="104"/>
      <c r="N1745" s="104"/>
      <c r="O1745" s="104"/>
      <c r="P1745" s="105">
        <f t="shared" si="85"/>
        <v>0</v>
      </c>
    </row>
    <row r="1746" spans="1:16" ht="15.75" customHeight="1">
      <c r="A1746" s="241"/>
      <c r="B1746" s="242"/>
      <c r="C1746" s="119">
        <v>12</v>
      </c>
      <c r="D1746" s="143"/>
      <c r="E1746" s="104"/>
      <c r="F1746" s="104"/>
      <c r="G1746" s="104"/>
      <c r="H1746" s="104"/>
      <c r="I1746" s="104"/>
      <c r="J1746" s="104"/>
      <c r="K1746" s="104"/>
      <c r="L1746" s="104"/>
      <c r="M1746" s="104"/>
      <c r="N1746" s="104"/>
      <c r="O1746" s="104"/>
      <c r="P1746" s="105">
        <f t="shared" si="85"/>
        <v>0</v>
      </c>
    </row>
    <row r="1747" spans="1:16" ht="15.75" customHeight="1">
      <c r="A1747" s="241"/>
      <c r="B1747" s="242"/>
      <c r="C1747" s="119">
        <v>13</v>
      </c>
      <c r="D1747" s="143"/>
      <c r="E1747" s="104"/>
      <c r="F1747" s="104"/>
      <c r="G1747" s="104"/>
      <c r="H1747" s="104"/>
      <c r="I1747" s="104"/>
      <c r="J1747" s="104"/>
      <c r="K1747" s="104"/>
      <c r="L1747" s="104"/>
      <c r="M1747" s="104"/>
      <c r="N1747" s="104"/>
      <c r="O1747" s="104"/>
      <c r="P1747" s="105">
        <f t="shared" si="85"/>
        <v>0</v>
      </c>
    </row>
    <row r="1748" spans="1:16" ht="15.75" customHeight="1">
      <c r="A1748" s="241"/>
      <c r="B1748" s="242"/>
      <c r="C1748" s="119">
        <v>14</v>
      </c>
      <c r="D1748" s="143"/>
      <c r="E1748" s="104"/>
      <c r="F1748" s="104"/>
      <c r="G1748" s="104"/>
      <c r="H1748" s="104"/>
      <c r="I1748" s="104"/>
      <c r="J1748" s="104"/>
      <c r="K1748" s="104"/>
      <c r="L1748" s="104"/>
      <c r="M1748" s="104"/>
      <c r="N1748" s="104"/>
      <c r="O1748" s="104"/>
      <c r="P1748" s="105">
        <f t="shared" si="85"/>
        <v>0</v>
      </c>
    </row>
    <row r="1749" spans="1:16" ht="15.75" customHeight="1">
      <c r="A1749" s="241"/>
      <c r="B1749" s="242"/>
      <c r="C1749" s="119">
        <v>15</v>
      </c>
      <c r="D1749" s="143"/>
      <c r="E1749" s="104"/>
      <c r="F1749" s="104"/>
      <c r="G1749" s="104"/>
      <c r="H1749" s="104"/>
      <c r="I1749" s="104"/>
      <c r="J1749" s="104"/>
      <c r="K1749" s="104"/>
      <c r="L1749" s="104"/>
      <c r="M1749" s="104"/>
      <c r="N1749" s="104"/>
      <c r="O1749" s="104"/>
      <c r="P1749" s="105">
        <f t="shared" si="85"/>
        <v>0</v>
      </c>
    </row>
    <row r="1750" spans="1:16" ht="15.75" customHeight="1">
      <c r="A1750" s="241"/>
      <c r="B1750" s="242"/>
      <c r="C1750" s="119">
        <v>16</v>
      </c>
      <c r="D1750" s="143"/>
      <c r="E1750" s="104"/>
      <c r="F1750" s="104"/>
      <c r="G1750" s="104"/>
      <c r="H1750" s="104"/>
      <c r="I1750" s="104"/>
      <c r="J1750" s="104"/>
      <c r="K1750" s="104"/>
      <c r="L1750" s="104"/>
      <c r="M1750" s="104"/>
      <c r="N1750" s="104"/>
      <c r="O1750" s="104"/>
      <c r="P1750" s="105">
        <f t="shared" si="85"/>
        <v>0</v>
      </c>
    </row>
    <row r="1751" spans="1:16" ht="15.75" customHeight="1">
      <c r="A1751" s="241"/>
      <c r="B1751" s="242"/>
      <c r="C1751" s="119">
        <v>17</v>
      </c>
      <c r="D1751" s="143"/>
      <c r="E1751" s="104"/>
      <c r="F1751" s="104"/>
      <c r="G1751" s="104"/>
      <c r="H1751" s="104"/>
      <c r="I1751" s="104"/>
      <c r="J1751" s="104"/>
      <c r="K1751" s="104"/>
      <c r="L1751" s="104"/>
      <c r="M1751" s="104"/>
      <c r="N1751" s="104"/>
      <c r="O1751" s="104"/>
      <c r="P1751" s="105">
        <f t="shared" si="85"/>
        <v>0</v>
      </c>
    </row>
    <row r="1752" spans="1:16" ht="15.75" customHeight="1">
      <c r="A1752" s="241"/>
      <c r="B1752" s="242"/>
      <c r="C1752" s="119">
        <v>25</v>
      </c>
      <c r="D1752" s="143"/>
      <c r="E1752" s="104"/>
      <c r="F1752" s="104"/>
      <c r="G1752" s="104"/>
      <c r="H1752" s="104"/>
      <c r="I1752" s="104"/>
      <c r="J1752" s="104"/>
      <c r="K1752" s="104"/>
      <c r="L1752" s="104"/>
      <c r="M1752" s="104"/>
      <c r="N1752" s="104"/>
      <c r="O1752" s="104"/>
      <c r="P1752" s="105">
        <f t="shared" si="85"/>
        <v>0</v>
      </c>
    </row>
    <row r="1753" spans="1:16" ht="15.75" customHeight="1">
      <c r="A1753" s="241"/>
      <c r="B1753" s="242"/>
      <c r="C1753" s="119">
        <v>26</v>
      </c>
      <c r="D1753" s="143"/>
      <c r="E1753" s="104"/>
      <c r="F1753" s="104"/>
      <c r="G1753" s="104"/>
      <c r="H1753" s="104"/>
      <c r="I1753" s="104"/>
      <c r="J1753" s="104"/>
      <c r="K1753" s="104"/>
      <c r="L1753" s="104"/>
      <c r="M1753" s="104"/>
      <c r="N1753" s="104"/>
      <c r="O1753" s="104"/>
      <c r="P1753" s="105">
        <f t="shared" si="85"/>
        <v>0</v>
      </c>
    </row>
    <row r="1754" spans="1:16" ht="15.75" customHeight="1">
      <c r="A1754" s="237"/>
      <c r="B1754" s="239"/>
      <c r="C1754" s="119">
        <v>27</v>
      </c>
      <c r="D1754" s="143"/>
      <c r="E1754" s="104"/>
      <c r="F1754" s="104"/>
      <c r="G1754" s="104"/>
      <c r="H1754" s="104"/>
      <c r="I1754" s="104"/>
      <c r="J1754" s="104"/>
      <c r="K1754" s="104"/>
      <c r="L1754" s="104"/>
      <c r="M1754" s="104"/>
      <c r="N1754" s="104"/>
      <c r="O1754" s="104"/>
      <c r="P1754" s="105">
        <f t="shared" si="85"/>
        <v>0</v>
      </c>
    </row>
    <row r="1755" spans="1:16" ht="30" customHeight="1">
      <c r="A1755" s="140">
        <v>465</v>
      </c>
      <c r="B1755" s="141" t="s">
        <v>2451</v>
      </c>
      <c r="C1755" s="142"/>
      <c r="D1755" s="142"/>
      <c r="E1755" s="142"/>
      <c r="F1755" s="142"/>
      <c r="G1755" s="142"/>
      <c r="H1755" s="142"/>
      <c r="I1755" s="142"/>
      <c r="J1755" s="142"/>
      <c r="K1755" s="142"/>
      <c r="L1755" s="142"/>
      <c r="M1755" s="142"/>
      <c r="N1755" s="142"/>
      <c r="O1755" s="142"/>
      <c r="P1755" s="104">
        <f t="shared" si="85"/>
        <v>0</v>
      </c>
    </row>
    <row r="1756" spans="1:16" ht="15.75" customHeight="1">
      <c r="A1756" s="140">
        <v>466</v>
      </c>
      <c r="B1756" s="141" t="s">
        <v>2452</v>
      </c>
      <c r="C1756" s="142"/>
      <c r="D1756" s="142"/>
      <c r="E1756" s="142"/>
      <c r="F1756" s="142"/>
      <c r="G1756" s="142"/>
      <c r="H1756" s="142"/>
      <c r="I1756" s="142"/>
      <c r="J1756" s="142"/>
      <c r="K1756" s="142"/>
      <c r="L1756" s="142"/>
      <c r="M1756" s="142"/>
      <c r="N1756" s="142"/>
      <c r="O1756" s="142"/>
      <c r="P1756" s="104">
        <f t="shared" si="85"/>
        <v>0</v>
      </c>
    </row>
    <row r="1757" spans="1:16" ht="15.75" customHeight="1">
      <c r="A1757" s="317">
        <v>469</v>
      </c>
      <c r="B1757" s="318" t="s">
        <v>2453</v>
      </c>
      <c r="C1757" s="119">
        <v>11</v>
      </c>
      <c r="D1757" s="143"/>
      <c r="E1757" s="104"/>
      <c r="F1757" s="104"/>
      <c r="G1757" s="104"/>
      <c r="H1757" s="104"/>
      <c r="I1757" s="104"/>
      <c r="J1757" s="104"/>
      <c r="K1757" s="104"/>
      <c r="L1757" s="104"/>
      <c r="M1757" s="104"/>
      <c r="N1757" s="104"/>
      <c r="O1757" s="104"/>
      <c r="P1757" s="105">
        <f t="shared" si="85"/>
        <v>0</v>
      </c>
    </row>
    <row r="1758" spans="1:16" ht="15.75" customHeight="1">
      <c r="A1758" s="241"/>
      <c r="B1758" s="242"/>
      <c r="C1758" s="119">
        <v>12</v>
      </c>
      <c r="D1758" s="143"/>
      <c r="E1758" s="104"/>
      <c r="F1758" s="104"/>
      <c r="G1758" s="104"/>
      <c r="H1758" s="104"/>
      <c r="I1758" s="104"/>
      <c r="J1758" s="104"/>
      <c r="K1758" s="104"/>
      <c r="L1758" s="104"/>
      <c r="M1758" s="104"/>
      <c r="N1758" s="104"/>
      <c r="O1758" s="104"/>
      <c r="P1758" s="105">
        <f t="shared" si="85"/>
        <v>0</v>
      </c>
    </row>
    <row r="1759" spans="1:16" ht="15.75" customHeight="1">
      <c r="A1759" s="241"/>
      <c r="B1759" s="242"/>
      <c r="C1759" s="119">
        <v>13</v>
      </c>
      <c r="D1759" s="143"/>
      <c r="E1759" s="104"/>
      <c r="F1759" s="104"/>
      <c r="G1759" s="104"/>
      <c r="H1759" s="104"/>
      <c r="I1759" s="104"/>
      <c r="J1759" s="104"/>
      <c r="K1759" s="104"/>
      <c r="L1759" s="104"/>
      <c r="M1759" s="104"/>
      <c r="N1759" s="104"/>
      <c r="O1759" s="104"/>
      <c r="P1759" s="105">
        <f t="shared" si="85"/>
        <v>0</v>
      </c>
    </row>
    <row r="1760" spans="1:16" ht="15.75" customHeight="1">
      <c r="A1760" s="241"/>
      <c r="B1760" s="242"/>
      <c r="C1760" s="119">
        <v>14</v>
      </c>
      <c r="D1760" s="143"/>
      <c r="E1760" s="104"/>
      <c r="F1760" s="104"/>
      <c r="G1760" s="104"/>
      <c r="H1760" s="104"/>
      <c r="I1760" s="104"/>
      <c r="J1760" s="104"/>
      <c r="K1760" s="104"/>
      <c r="L1760" s="104"/>
      <c r="M1760" s="104"/>
      <c r="N1760" s="104"/>
      <c r="O1760" s="104"/>
      <c r="P1760" s="105">
        <f t="shared" si="85"/>
        <v>0</v>
      </c>
    </row>
    <row r="1761" spans="1:16" ht="15.75" customHeight="1">
      <c r="A1761" s="241"/>
      <c r="B1761" s="242"/>
      <c r="C1761" s="119">
        <v>15</v>
      </c>
      <c r="D1761" s="143"/>
      <c r="E1761" s="104"/>
      <c r="F1761" s="104"/>
      <c r="G1761" s="104"/>
      <c r="H1761" s="104"/>
      <c r="I1761" s="104"/>
      <c r="J1761" s="104"/>
      <c r="K1761" s="104"/>
      <c r="L1761" s="104"/>
      <c r="M1761" s="104"/>
      <c r="N1761" s="104"/>
      <c r="O1761" s="104"/>
      <c r="P1761" s="105">
        <f t="shared" si="85"/>
        <v>0</v>
      </c>
    </row>
    <row r="1762" spans="1:16" ht="15.75" customHeight="1">
      <c r="A1762" s="241"/>
      <c r="B1762" s="242"/>
      <c r="C1762" s="119">
        <v>16</v>
      </c>
      <c r="D1762" s="143"/>
      <c r="E1762" s="104"/>
      <c r="F1762" s="104"/>
      <c r="G1762" s="104"/>
      <c r="H1762" s="104"/>
      <c r="I1762" s="104"/>
      <c r="J1762" s="104"/>
      <c r="K1762" s="104"/>
      <c r="L1762" s="104"/>
      <c r="M1762" s="104"/>
      <c r="N1762" s="104"/>
      <c r="O1762" s="104"/>
      <c r="P1762" s="105">
        <f t="shared" si="85"/>
        <v>0</v>
      </c>
    </row>
    <row r="1763" spans="1:16" ht="15.75" customHeight="1">
      <c r="A1763" s="241"/>
      <c r="B1763" s="242"/>
      <c r="C1763" s="119">
        <v>17</v>
      </c>
      <c r="D1763" s="143"/>
      <c r="E1763" s="104"/>
      <c r="F1763" s="104"/>
      <c r="G1763" s="104"/>
      <c r="H1763" s="104"/>
      <c r="I1763" s="104"/>
      <c r="J1763" s="104"/>
      <c r="K1763" s="104"/>
      <c r="L1763" s="104"/>
      <c r="M1763" s="104"/>
      <c r="N1763" s="104"/>
      <c r="O1763" s="104"/>
      <c r="P1763" s="105">
        <f t="shared" si="85"/>
        <v>0</v>
      </c>
    </row>
    <row r="1764" spans="1:16" ht="15.75" customHeight="1">
      <c r="A1764" s="241"/>
      <c r="B1764" s="242"/>
      <c r="C1764" s="119">
        <v>25</v>
      </c>
      <c r="D1764" s="143"/>
      <c r="E1764" s="143"/>
      <c r="F1764" s="143"/>
      <c r="G1764" s="143"/>
      <c r="H1764" s="143"/>
      <c r="I1764" s="143"/>
      <c r="J1764" s="143"/>
      <c r="K1764" s="143"/>
      <c r="L1764" s="143"/>
      <c r="M1764" s="143"/>
      <c r="N1764" s="143"/>
      <c r="O1764" s="143"/>
      <c r="P1764" s="105">
        <f t="shared" si="85"/>
        <v>0</v>
      </c>
    </row>
    <row r="1765" spans="1:16" ht="15.75" customHeight="1">
      <c r="A1765" s="241"/>
      <c r="B1765" s="242"/>
      <c r="C1765" s="119">
        <v>26</v>
      </c>
      <c r="D1765" s="143"/>
      <c r="E1765" s="143"/>
      <c r="F1765" s="143"/>
      <c r="G1765" s="143"/>
      <c r="H1765" s="143"/>
      <c r="I1765" s="143"/>
      <c r="J1765" s="143"/>
      <c r="K1765" s="143"/>
      <c r="L1765" s="143"/>
      <c r="M1765" s="143"/>
      <c r="N1765" s="143"/>
      <c r="O1765" s="143"/>
      <c r="P1765" s="105">
        <f t="shared" si="85"/>
        <v>0</v>
      </c>
    </row>
    <row r="1766" spans="1:16" ht="15.75" customHeight="1">
      <c r="A1766" s="237"/>
      <c r="B1766" s="239"/>
      <c r="C1766" s="119">
        <v>27</v>
      </c>
      <c r="D1766" s="143"/>
      <c r="E1766" s="143"/>
      <c r="F1766" s="143"/>
      <c r="G1766" s="143"/>
      <c r="H1766" s="143"/>
      <c r="I1766" s="143"/>
      <c r="J1766" s="143"/>
      <c r="K1766" s="143"/>
      <c r="L1766" s="143"/>
      <c r="M1766" s="143"/>
      <c r="N1766" s="143"/>
      <c r="O1766" s="143"/>
      <c r="P1766" s="105">
        <f t="shared" si="85"/>
        <v>0</v>
      </c>
    </row>
    <row r="1767" spans="1:16" ht="15.75" customHeight="1">
      <c r="A1767" s="149">
        <v>4700</v>
      </c>
      <c r="B1767" s="316" t="s">
        <v>2454</v>
      </c>
      <c r="C1767" s="228"/>
      <c r="D1767" s="148">
        <f t="shared" ref="D1767:P1767" si="86">SUM(D1768:D1777)</f>
        <v>0</v>
      </c>
      <c r="E1767" s="148">
        <f t="shared" si="86"/>
        <v>0</v>
      </c>
      <c r="F1767" s="148">
        <f t="shared" si="86"/>
        <v>0</v>
      </c>
      <c r="G1767" s="148">
        <f t="shared" si="86"/>
        <v>0</v>
      </c>
      <c r="H1767" s="148">
        <f t="shared" si="86"/>
        <v>0</v>
      </c>
      <c r="I1767" s="148">
        <f t="shared" si="86"/>
        <v>0</v>
      </c>
      <c r="J1767" s="148">
        <f t="shared" si="86"/>
        <v>0</v>
      </c>
      <c r="K1767" s="148">
        <f t="shared" si="86"/>
        <v>0</v>
      </c>
      <c r="L1767" s="148">
        <f t="shared" si="86"/>
        <v>0</v>
      </c>
      <c r="M1767" s="148">
        <f t="shared" si="86"/>
        <v>0</v>
      </c>
      <c r="N1767" s="148">
        <f t="shared" si="86"/>
        <v>0</v>
      </c>
      <c r="O1767" s="148">
        <f t="shared" si="86"/>
        <v>0</v>
      </c>
      <c r="P1767" s="148">
        <f t="shared" si="86"/>
        <v>0</v>
      </c>
    </row>
    <row r="1768" spans="1:16" ht="15.75" customHeight="1">
      <c r="A1768" s="317">
        <v>471</v>
      </c>
      <c r="B1768" s="318" t="s">
        <v>2455</v>
      </c>
      <c r="C1768" s="119">
        <v>11</v>
      </c>
      <c r="D1768" s="143"/>
      <c r="E1768" s="104"/>
      <c r="F1768" s="104"/>
      <c r="G1768" s="104"/>
      <c r="H1768" s="104"/>
      <c r="I1768" s="104"/>
      <c r="J1768" s="104"/>
      <c r="K1768" s="104"/>
      <c r="L1768" s="104"/>
      <c r="M1768" s="104"/>
      <c r="N1768" s="104"/>
      <c r="O1768" s="104"/>
      <c r="P1768" s="105">
        <f t="shared" ref="P1768:P1777" si="87">SUM(D1768:O1768)</f>
        <v>0</v>
      </c>
    </row>
    <row r="1769" spans="1:16" ht="15.75" customHeight="1">
      <c r="A1769" s="241"/>
      <c r="B1769" s="242"/>
      <c r="C1769" s="119">
        <v>12</v>
      </c>
      <c r="D1769" s="143"/>
      <c r="E1769" s="104"/>
      <c r="F1769" s="104"/>
      <c r="G1769" s="104"/>
      <c r="H1769" s="104"/>
      <c r="I1769" s="104"/>
      <c r="J1769" s="104"/>
      <c r="K1769" s="104"/>
      <c r="L1769" s="104"/>
      <c r="M1769" s="104"/>
      <c r="N1769" s="104"/>
      <c r="O1769" s="104"/>
      <c r="P1769" s="105">
        <f t="shared" si="87"/>
        <v>0</v>
      </c>
    </row>
    <row r="1770" spans="1:16" ht="15.75" customHeight="1">
      <c r="A1770" s="241"/>
      <c r="B1770" s="242"/>
      <c r="C1770" s="119">
        <v>13</v>
      </c>
      <c r="D1770" s="143"/>
      <c r="E1770" s="104"/>
      <c r="F1770" s="104"/>
      <c r="G1770" s="104"/>
      <c r="H1770" s="104"/>
      <c r="I1770" s="104"/>
      <c r="J1770" s="104"/>
      <c r="K1770" s="104"/>
      <c r="L1770" s="104"/>
      <c r="M1770" s="104"/>
      <c r="N1770" s="104"/>
      <c r="O1770" s="104"/>
      <c r="P1770" s="105">
        <f t="shared" si="87"/>
        <v>0</v>
      </c>
    </row>
    <row r="1771" spans="1:16" ht="15.75" customHeight="1">
      <c r="A1771" s="241"/>
      <c r="B1771" s="242"/>
      <c r="C1771" s="119">
        <v>14</v>
      </c>
      <c r="D1771" s="143"/>
      <c r="E1771" s="104"/>
      <c r="F1771" s="104"/>
      <c r="G1771" s="104"/>
      <c r="H1771" s="104"/>
      <c r="I1771" s="104"/>
      <c r="J1771" s="104"/>
      <c r="K1771" s="104"/>
      <c r="L1771" s="104"/>
      <c r="M1771" s="104"/>
      <c r="N1771" s="104"/>
      <c r="O1771" s="104"/>
      <c r="P1771" s="105">
        <f t="shared" si="87"/>
        <v>0</v>
      </c>
    </row>
    <row r="1772" spans="1:16" ht="15.75" customHeight="1">
      <c r="A1772" s="241"/>
      <c r="B1772" s="242"/>
      <c r="C1772" s="119">
        <v>15</v>
      </c>
      <c r="D1772" s="143"/>
      <c r="E1772" s="104"/>
      <c r="F1772" s="104"/>
      <c r="G1772" s="104"/>
      <c r="H1772" s="104"/>
      <c r="I1772" s="104"/>
      <c r="J1772" s="104"/>
      <c r="K1772" s="104"/>
      <c r="L1772" s="104"/>
      <c r="M1772" s="104"/>
      <c r="N1772" s="104"/>
      <c r="O1772" s="104"/>
      <c r="P1772" s="105">
        <f t="shared" si="87"/>
        <v>0</v>
      </c>
    </row>
    <row r="1773" spans="1:16" ht="15.75" customHeight="1">
      <c r="A1773" s="241"/>
      <c r="B1773" s="242"/>
      <c r="C1773" s="119">
        <v>16</v>
      </c>
      <c r="D1773" s="143"/>
      <c r="E1773" s="104"/>
      <c r="F1773" s="104"/>
      <c r="G1773" s="104"/>
      <c r="H1773" s="104"/>
      <c r="I1773" s="104"/>
      <c r="J1773" s="104"/>
      <c r="K1773" s="104"/>
      <c r="L1773" s="104"/>
      <c r="M1773" s="104"/>
      <c r="N1773" s="104"/>
      <c r="O1773" s="104"/>
      <c r="P1773" s="105">
        <f t="shared" si="87"/>
        <v>0</v>
      </c>
    </row>
    <row r="1774" spans="1:16" ht="15.75" customHeight="1">
      <c r="A1774" s="241"/>
      <c r="B1774" s="242"/>
      <c r="C1774" s="119">
        <v>17</v>
      </c>
      <c r="D1774" s="143"/>
      <c r="E1774" s="104"/>
      <c r="F1774" s="104"/>
      <c r="G1774" s="104"/>
      <c r="H1774" s="104"/>
      <c r="I1774" s="104"/>
      <c r="J1774" s="104"/>
      <c r="K1774" s="104"/>
      <c r="L1774" s="104"/>
      <c r="M1774" s="104"/>
      <c r="N1774" s="104"/>
      <c r="O1774" s="104"/>
      <c r="P1774" s="105">
        <f t="shared" si="87"/>
        <v>0</v>
      </c>
    </row>
    <row r="1775" spans="1:16" ht="15.75" customHeight="1">
      <c r="A1775" s="241"/>
      <c r="B1775" s="242"/>
      <c r="C1775" s="119">
        <v>25</v>
      </c>
      <c r="D1775" s="143"/>
      <c r="E1775" s="143"/>
      <c r="F1775" s="143"/>
      <c r="G1775" s="143"/>
      <c r="H1775" s="143"/>
      <c r="I1775" s="143"/>
      <c r="J1775" s="143"/>
      <c r="K1775" s="143"/>
      <c r="L1775" s="143"/>
      <c r="M1775" s="143"/>
      <c r="N1775" s="143"/>
      <c r="O1775" s="143"/>
      <c r="P1775" s="152">
        <f t="shared" si="87"/>
        <v>0</v>
      </c>
    </row>
    <row r="1776" spans="1:16" ht="15.75" customHeight="1">
      <c r="A1776" s="241"/>
      <c r="B1776" s="242"/>
      <c r="C1776" s="119">
        <v>26</v>
      </c>
      <c r="D1776" s="143"/>
      <c r="E1776" s="143"/>
      <c r="F1776" s="143"/>
      <c r="G1776" s="143"/>
      <c r="H1776" s="143"/>
      <c r="I1776" s="143"/>
      <c r="J1776" s="143"/>
      <c r="K1776" s="143"/>
      <c r="L1776" s="143"/>
      <c r="M1776" s="143"/>
      <c r="N1776" s="143"/>
      <c r="O1776" s="143"/>
      <c r="P1776" s="152">
        <f t="shared" si="87"/>
        <v>0</v>
      </c>
    </row>
    <row r="1777" spans="1:16" ht="15.75" customHeight="1">
      <c r="A1777" s="237"/>
      <c r="B1777" s="239"/>
      <c r="C1777" s="119">
        <v>27</v>
      </c>
      <c r="D1777" s="143"/>
      <c r="E1777" s="143"/>
      <c r="F1777" s="143"/>
      <c r="G1777" s="143"/>
      <c r="H1777" s="143"/>
      <c r="I1777" s="143"/>
      <c r="J1777" s="143"/>
      <c r="K1777" s="143"/>
      <c r="L1777" s="143"/>
      <c r="M1777" s="143"/>
      <c r="N1777" s="143"/>
      <c r="O1777" s="143"/>
      <c r="P1777" s="152">
        <f t="shared" si="87"/>
        <v>0</v>
      </c>
    </row>
    <row r="1778" spans="1:16" ht="15.75" customHeight="1">
      <c r="A1778" s="149">
        <v>4800</v>
      </c>
      <c r="B1778" s="316" t="s">
        <v>2456</v>
      </c>
      <c r="C1778" s="228"/>
      <c r="D1778" s="148">
        <f t="shared" ref="D1778:P1778" si="88">SUM(D1779:D1828)</f>
        <v>0</v>
      </c>
      <c r="E1778" s="148">
        <f t="shared" si="88"/>
        <v>0</v>
      </c>
      <c r="F1778" s="148">
        <f t="shared" si="88"/>
        <v>0</v>
      </c>
      <c r="G1778" s="148">
        <f t="shared" si="88"/>
        <v>0</v>
      </c>
      <c r="H1778" s="148">
        <f t="shared" si="88"/>
        <v>0</v>
      </c>
      <c r="I1778" s="148">
        <f t="shared" si="88"/>
        <v>0</v>
      </c>
      <c r="J1778" s="148">
        <f t="shared" si="88"/>
        <v>0</v>
      </c>
      <c r="K1778" s="148">
        <f t="shared" si="88"/>
        <v>0</v>
      </c>
      <c r="L1778" s="148">
        <f t="shared" si="88"/>
        <v>0</v>
      </c>
      <c r="M1778" s="148">
        <f t="shared" si="88"/>
        <v>0</v>
      </c>
      <c r="N1778" s="148">
        <f t="shared" si="88"/>
        <v>0</v>
      </c>
      <c r="O1778" s="148">
        <f t="shared" si="88"/>
        <v>0</v>
      </c>
      <c r="P1778" s="148">
        <f t="shared" si="88"/>
        <v>0</v>
      </c>
    </row>
    <row r="1779" spans="1:16" ht="15.75" customHeight="1">
      <c r="A1779" s="317">
        <v>481</v>
      </c>
      <c r="B1779" s="318" t="s">
        <v>2457</v>
      </c>
      <c r="C1779" s="119">
        <v>11</v>
      </c>
      <c r="D1779" s="143"/>
      <c r="E1779" s="104"/>
      <c r="F1779" s="104"/>
      <c r="G1779" s="104"/>
      <c r="H1779" s="104"/>
      <c r="I1779" s="104"/>
      <c r="J1779" s="104"/>
      <c r="K1779" s="104"/>
      <c r="L1779" s="104"/>
      <c r="M1779" s="104"/>
      <c r="N1779" s="104"/>
      <c r="O1779" s="104"/>
      <c r="P1779" s="105">
        <f t="shared" ref="P1779:P1828" si="89">SUM(D1779:O1779)</f>
        <v>0</v>
      </c>
    </row>
    <row r="1780" spans="1:16" ht="15.75" customHeight="1">
      <c r="A1780" s="241"/>
      <c r="B1780" s="242"/>
      <c r="C1780" s="119">
        <v>12</v>
      </c>
      <c r="D1780" s="143"/>
      <c r="E1780" s="104"/>
      <c r="F1780" s="104"/>
      <c r="G1780" s="104"/>
      <c r="H1780" s="104"/>
      <c r="I1780" s="104"/>
      <c r="J1780" s="104"/>
      <c r="K1780" s="104"/>
      <c r="L1780" s="104"/>
      <c r="M1780" s="104"/>
      <c r="N1780" s="104"/>
      <c r="O1780" s="104"/>
      <c r="P1780" s="105">
        <f t="shared" si="89"/>
        <v>0</v>
      </c>
    </row>
    <row r="1781" spans="1:16" ht="15.75" customHeight="1">
      <c r="A1781" s="241"/>
      <c r="B1781" s="242"/>
      <c r="C1781" s="119">
        <v>13</v>
      </c>
      <c r="D1781" s="143"/>
      <c r="E1781" s="104"/>
      <c r="F1781" s="104"/>
      <c r="G1781" s="104"/>
      <c r="H1781" s="104"/>
      <c r="I1781" s="104"/>
      <c r="J1781" s="104"/>
      <c r="K1781" s="104"/>
      <c r="L1781" s="104"/>
      <c r="M1781" s="104"/>
      <c r="N1781" s="104"/>
      <c r="O1781" s="104"/>
      <c r="P1781" s="105">
        <f t="shared" si="89"/>
        <v>0</v>
      </c>
    </row>
    <row r="1782" spans="1:16" ht="15.75" customHeight="1">
      <c r="A1782" s="241"/>
      <c r="B1782" s="242"/>
      <c r="C1782" s="119">
        <v>14</v>
      </c>
      <c r="D1782" s="143"/>
      <c r="E1782" s="104"/>
      <c r="F1782" s="104"/>
      <c r="G1782" s="104"/>
      <c r="H1782" s="104"/>
      <c r="I1782" s="104"/>
      <c r="J1782" s="104"/>
      <c r="K1782" s="104"/>
      <c r="L1782" s="104"/>
      <c r="M1782" s="104"/>
      <c r="N1782" s="104"/>
      <c r="O1782" s="104"/>
      <c r="P1782" s="105">
        <f t="shared" si="89"/>
        <v>0</v>
      </c>
    </row>
    <row r="1783" spans="1:16" ht="15.75" customHeight="1">
      <c r="A1783" s="241"/>
      <c r="B1783" s="242"/>
      <c r="C1783" s="119">
        <v>15</v>
      </c>
      <c r="D1783" s="143"/>
      <c r="E1783" s="104"/>
      <c r="F1783" s="104"/>
      <c r="G1783" s="104"/>
      <c r="H1783" s="104"/>
      <c r="I1783" s="104"/>
      <c r="J1783" s="104"/>
      <c r="K1783" s="104"/>
      <c r="L1783" s="104"/>
      <c r="M1783" s="104"/>
      <c r="N1783" s="104"/>
      <c r="O1783" s="104"/>
      <c r="P1783" s="105">
        <f t="shared" si="89"/>
        <v>0</v>
      </c>
    </row>
    <row r="1784" spans="1:16" ht="15.75" customHeight="1">
      <c r="A1784" s="241"/>
      <c r="B1784" s="242"/>
      <c r="C1784" s="119">
        <v>16</v>
      </c>
      <c r="D1784" s="143"/>
      <c r="E1784" s="104"/>
      <c r="F1784" s="104"/>
      <c r="G1784" s="104"/>
      <c r="H1784" s="104"/>
      <c r="I1784" s="104"/>
      <c r="J1784" s="104"/>
      <c r="K1784" s="104"/>
      <c r="L1784" s="104"/>
      <c r="M1784" s="104"/>
      <c r="N1784" s="104"/>
      <c r="O1784" s="104"/>
      <c r="P1784" s="105">
        <f t="shared" si="89"/>
        <v>0</v>
      </c>
    </row>
    <row r="1785" spans="1:16" ht="15.75" customHeight="1">
      <c r="A1785" s="241"/>
      <c r="B1785" s="242"/>
      <c r="C1785" s="119">
        <v>17</v>
      </c>
      <c r="D1785" s="143"/>
      <c r="E1785" s="104"/>
      <c r="F1785" s="104"/>
      <c r="G1785" s="104"/>
      <c r="H1785" s="104"/>
      <c r="I1785" s="104"/>
      <c r="J1785" s="104"/>
      <c r="K1785" s="104"/>
      <c r="L1785" s="104"/>
      <c r="M1785" s="104"/>
      <c r="N1785" s="104"/>
      <c r="O1785" s="104"/>
      <c r="P1785" s="105">
        <f t="shared" si="89"/>
        <v>0</v>
      </c>
    </row>
    <row r="1786" spans="1:16" ht="15.75" customHeight="1">
      <c r="A1786" s="241"/>
      <c r="B1786" s="242"/>
      <c r="C1786" s="119">
        <v>25</v>
      </c>
      <c r="D1786" s="143"/>
      <c r="E1786" s="104"/>
      <c r="F1786" s="104"/>
      <c r="G1786" s="104"/>
      <c r="H1786" s="104"/>
      <c r="I1786" s="104"/>
      <c r="J1786" s="104"/>
      <c r="K1786" s="104"/>
      <c r="L1786" s="104"/>
      <c r="M1786" s="104"/>
      <c r="N1786" s="104"/>
      <c r="O1786" s="104"/>
      <c r="P1786" s="105">
        <f t="shared" si="89"/>
        <v>0</v>
      </c>
    </row>
    <row r="1787" spans="1:16" ht="15.75" customHeight="1">
      <c r="A1787" s="241"/>
      <c r="B1787" s="242"/>
      <c r="C1787" s="119">
        <v>26</v>
      </c>
      <c r="D1787" s="143"/>
      <c r="E1787" s="104"/>
      <c r="F1787" s="104"/>
      <c r="G1787" s="104"/>
      <c r="H1787" s="104"/>
      <c r="I1787" s="104"/>
      <c r="J1787" s="104"/>
      <c r="K1787" s="104"/>
      <c r="L1787" s="104"/>
      <c r="M1787" s="104"/>
      <c r="N1787" s="104"/>
      <c r="O1787" s="104"/>
      <c r="P1787" s="105">
        <f t="shared" si="89"/>
        <v>0</v>
      </c>
    </row>
    <row r="1788" spans="1:16" ht="15.75" customHeight="1">
      <c r="A1788" s="237"/>
      <c r="B1788" s="239"/>
      <c r="C1788" s="119">
        <v>27</v>
      </c>
      <c r="D1788" s="143"/>
      <c r="E1788" s="104"/>
      <c r="F1788" s="104"/>
      <c r="G1788" s="104"/>
      <c r="H1788" s="104"/>
      <c r="I1788" s="104"/>
      <c r="J1788" s="104"/>
      <c r="K1788" s="104"/>
      <c r="L1788" s="104"/>
      <c r="M1788" s="104"/>
      <c r="N1788" s="104"/>
      <c r="O1788" s="104"/>
      <c r="P1788" s="105">
        <f t="shared" si="89"/>
        <v>0</v>
      </c>
    </row>
    <row r="1789" spans="1:16" ht="15.75" customHeight="1">
      <c r="A1789" s="317">
        <v>482</v>
      </c>
      <c r="B1789" s="318" t="s">
        <v>2458</v>
      </c>
      <c r="C1789" s="119">
        <v>11</v>
      </c>
      <c r="D1789" s="143"/>
      <c r="E1789" s="104"/>
      <c r="F1789" s="104"/>
      <c r="G1789" s="104"/>
      <c r="H1789" s="104"/>
      <c r="I1789" s="104"/>
      <c r="J1789" s="104"/>
      <c r="K1789" s="104"/>
      <c r="L1789" s="104"/>
      <c r="M1789" s="104"/>
      <c r="N1789" s="104"/>
      <c r="O1789" s="104"/>
      <c r="P1789" s="105">
        <f t="shared" si="89"/>
        <v>0</v>
      </c>
    </row>
    <row r="1790" spans="1:16" ht="15.75" customHeight="1">
      <c r="A1790" s="241"/>
      <c r="B1790" s="242"/>
      <c r="C1790" s="119">
        <v>12</v>
      </c>
      <c r="D1790" s="143"/>
      <c r="E1790" s="104"/>
      <c r="F1790" s="104"/>
      <c r="G1790" s="104"/>
      <c r="H1790" s="104"/>
      <c r="I1790" s="104"/>
      <c r="J1790" s="104"/>
      <c r="K1790" s="104"/>
      <c r="L1790" s="104"/>
      <c r="M1790" s="104"/>
      <c r="N1790" s="104"/>
      <c r="O1790" s="104"/>
      <c r="P1790" s="105">
        <f t="shared" si="89"/>
        <v>0</v>
      </c>
    </row>
    <row r="1791" spans="1:16" ht="15.75" customHeight="1">
      <c r="A1791" s="241"/>
      <c r="B1791" s="242"/>
      <c r="C1791" s="119">
        <v>13</v>
      </c>
      <c r="D1791" s="143"/>
      <c r="E1791" s="104"/>
      <c r="F1791" s="104"/>
      <c r="G1791" s="104"/>
      <c r="H1791" s="104"/>
      <c r="I1791" s="104"/>
      <c r="J1791" s="104"/>
      <c r="K1791" s="104"/>
      <c r="L1791" s="104"/>
      <c r="M1791" s="104"/>
      <c r="N1791" s="104"/>
      <c r="O1791" s="104"/>
      <c r="P1791" s="105">
        <f t="shared" si="89"/>
        <v>0</v>
      </c>
    </row>
    <row r="1792" spans="1:16" ht="15.75" customHeight="1">
      <c r="A1792" s="241"/>
      <c r="B1792" s="242"/>
      <c r="C1792" s="119">
        <v>14</v>
      </c>
      <c r="D1792" s="143"/>
      <c r="E1792" s="104"/>
      <c r="F1792" s="104"/>
      <c r="G1792" s="104"/>
      <c r="H1792" s="104"/>
      <c r="I1792" s="104"/>
      <c r="J1792" s="104"/>
      <c r="K1792" s="104"/>
      <c r="L1792" s="104"/>
      <c r="M1792" s="104"/>
      <c r="N1792" s="104"/>
      <c r="O1792" s="104"/>
      <c r="P1792" s="105">
        <f t="shared" si="89"/>
        <v>0</v>
      </c>
    </row>
    <row r="1793" spans="1:16" ht="15.75" customHeight="1">
      <c r="A1793" s="241"/>
      <c r="B1793" s="242"/>
      <c r="C1793" s="119">
        <v>15</v>
      </c>
      <c r="D1793" s="143"/>
      <c r="E1793" s="104"/>
      <c r="F1793" s="104"/>
      <c r="G1793" s="104"/>
      <c r="H1793" s="104"/>
      <c r="I1793" s="104"/>
      <c r="J1793" s="104"/>
      <c r="K1793" s="104"/>
      <c r="L1793" s="104"/>
      <c r="M1793" s="104"/>
      <c r="N1793" s="104"/>
      <c r="O1793" s="104"/>
      <c r="P1793" s="105">
        <f t="shared" si="89"/>
        <v>0</v>
      </c>
    </row>
    <row r="1794" spans="1:16" ht="15.75" customHeight="1">
      <c r="A1794" s="241"/>
      <c r="B1794" s="242"/>
      <c r="C1794" s="119">
        <v>16</v>
      </c>
      <c r="D1794" s="143"/>
      <c r="E1794" s="104"/>
      <c r="F1794" s="104"/>
      <c r="G1794" s="104"/>
      <c r="H1794" s="104"/>
      <c r="I1794" s="104"/>
      <c r="J1794" s="104"/>
      <c r="K1794" s="104"/>
      <c r="L1794" s="104"/>
      <c r="M1794" s="104"/>
      <c r="N1794" s="104"/>
      <c r="O1794" s="104"/>
      <c r="P1794" s="105">
        <f t="shared" si="89"/>
        <v>0</v>
      </c>
    </row>
    <row r="1795" spans="1:16" ht="15.75" customHeight="1">
      <c r="A1795" s="241"/>
      <c r="B1795" s="242"/>
      <c r="C1795" s="119">
        <v>17</v>
      </c>
      <c r="D1795" s="143"/>
      <c r="E1795" s="104"/>
      <c r="F1795" s="104"/>
      <c r="G1795" s="104"/>
      <c r="H1795" s="104"/>
      <c r="I1795" s="104"/>
      <c r="J1795" s="104"/>
      <c r="K1795" s="104"/>
      <c r="L1795" s="104"/>
      <c r="M1795" s="104"/>
      <c r="N1795" s="104"/>
      <c r="O1795" s="104"/>
      <c r="P1795" s="105">
        <f t="shared" si="89"/>
        <v>0</v>
      </c>
    </row>
    <row r="1796" spans="1:16" ht="15.75" customHeight="1">
      <c r="A1796" s="241"/>
      <c r="B1796" s="242"/>
      <c r="C1796" s="119">
        <v>25</v>
      </c>
      <c r="D1796" s="143"/>
      <c r="E1796" s="104"/>
      <c r="F1796" s="104"/>
      <c r="G1796" s="104"/>
      <c r="H1796" s="104"/>
      <c r="I1796" s="104"/>
      <c r="J1796" s="104"/>
      <c r="K1796" s="104"/>
      <c r="L1796" s="104"/>
      <c r="M1796" s="104"/>
      <c r="N1796" s="104"/>
      <c r="O1796" s="104"/>
      <c r="P1796" s="105">
        <f t="shared" si="89"/>
        <v>0</v>
      </c>
    </row>
    <row r="1797" spans="1:16" ht="15.75" customHeight="1">
      <c r="A1797" s="241"/>
      <c r="B1797" s="242"/>
      <c r="C1797" s="119">
        <v>26</v>
      </c>
      <c r="D1797" s="143"/>
      <c r="E1797" s="104"/>
      <c r="F1797" s="104"/>
      <c r="G1797" s="104"/>
      <c r="H1797" s="104"/>
      <c r="I1797" s="104"/>
      <c r="J1797" s="104"/>
      <c r="K1797" s="104"/>
      <c r="L1797" s="104"/>
      <c r="M1797" s="104"/>
      <c r="N1797" s="104"/>
      <c r="O1797" s="104"/>
      <c r="P1797" s="105">
        <f t="shared" si="89"/>
        <v>0</v>
      </c>
    </row>
    <row r="1798" spans="1:16" ht="15.75" customHeight="1">
      <c r="A1798" s="237"/>
      <c r="B1798" s="239"/>
      <c r="C1798" s="119">
        <v>27</v>
      </c>
      <c r="D1798" s="143"/>
      <c r="E1798" s="104"/>
      <c r="F1798" s="104"/>
      <c r="G1798" s="104"/>
      <c r="H1798" s="104"/>
      <c r="I1798" s="104"/>
      <c r="J1798" s="104"/>
      <c r="K1798" s="104"/>
      <c r="L1798" s="104"/>
      <c r="M1798" s="104"/>
      <c r="N1798" s="104"/>
      <c r="O1798" s="104"/>
      <c r="P1798" s="105">
        <f t="shared" si="89"/>
        <v>0</v>
      </c>
    </row>
    <row r="1799" spans="1:16" ht="15.75" customHeight="1">
      <c r="A1799" s="317">
        <v>483</v>
      </c>
      <c r="B1799" s="318" t="s">
        <v>2459</v>
      </c>
      <c r="C1799" s="119">
        <v>11</v>
      </c>
      <c r="D1799" s="143"/>
      <c r="E1799" s="104"/>
      <c r="F1799" s="104"/>
      <c r="G1799" s="104"/>
      <c r="H1799" s="104"/>
      <c r="I1799" s="104"/>
      <c r="J1799" s="104"/>
      <c r="K1799" s="104"/>
      <c r="L1799" s="104"/>
      <c r="M1799" s="104"/>
      <c r="N1799" s="104"/>
      <c r="O1799" s="104"/>
      <c r="P1799" s="105">
        <f t="shared" si="89"/>
        <v>0</v>
      </c>
    </row>
    <row r="1800" spans="1:16" ht="15.75" customHeight="1">
      <c r="A1800" s="241"/>
      <c r="B1800" s="242"/>
      <c r="C1800" s="119">
        <v>12</v>
      </c>
      <c r="D1800" s="143"/>
      <c r="E1800" s="104"/>
      <c r="F1800" s="104"/>
      <c r="G1800" s="104"/>
      <c r="H1800" s="104"/>
      <c r="I1800" s="104"/>
      <c r="J1800" s="104"/>
      <c r="K1800" s="104"/>
      <c r="L1800" s="104"/>
      <c r="M1800" s="104"/>
      <c r="N1800" s="104"/>
      <c r="O1800" s="104"/>
      <c r="P1800" s="105">
        <f t="shared" si="89"/>
        <v>0</v>
      </c>
    </row>
    <row r="1801" spans="1:16" ht="15.75" customHeight="1">
      <c r="A1801" s="241"/>
      <c r="B1801" s="242"/>
      <c r="C1801" s="119">
        <v>13</v>
      </c>
      <c r="D1801" s="143"/>
      <c r="E1801" s="104"/>
      <c r="F1801" s="104"/>
      <c r="G1801" s="104"/>
      <c r="H1801" s="104"/>
      <c r="I1801" s="104"/>
      <c r="J1801" s="104"/>
      <c r="K1801" s="104"/>
      <c r="L1801" s="104"/>
      <c r="M1801" s="104"/>
      <c r="N1801" s="104"/>
      <c r="O1801" s="104"/>
      <c r="P1801" s="105">
        <f t="shared" si="89"/>
        <v>0</v>
      </c>
    </row>
    <row r="1802" spans="1:16" ht="15.75" customHeight="1">
      <c r="A1802" s="241"/>
      <c r="B1802" s="242"/>
      <c r="C1802" s="119">
        <v>14</v>
      </c>
      <c r="D1802" s="143"/>
      <c r="E1802" s="104"/>
      <c r="F1802" s="104"/>
      <c r="G1802" s="104"/>
      <c r="H1802" s="104"/>
      <c r="I1802" s="104"/>
      <c r="J1802" s="104"/>
      <c r="K1802" s="104"/>
      <c r="L1802" s="104"/>
      <c r="M1802" s="104"/>
      <c r="N1802" s="104"/>
      <c r="O1802" s="104"/>
      <c r="P1802" s="105">
        <f t="shared" si="89"/>
        <v>0</v>
      </c>
    </row>
    <row r="1803" spans="1:16" ht="15.75" customHeight="1">
      <c r="A1803" s="241"/>
      <c r="B1803" s="242"/>
      <c r="C1803" s="119">
        <v>15</v>
      </c>
      <c r="D1803" s="143"/>
      <c r="E1803" s="104"/>
      <c r="F1803" s="104"/>
      <c r="G1803" s="104"/>
      <c r="H1803" s="104"/>
      <c r="I1803" s="104"/>
      <c r="J1803" s="104"/>
      <c r="K1803" s="104"/>
      <c r="L1803" s="104"/>
      <c r="M1803" s="104"/>
      <c r="N1803" s="104"/>
      <c r="O1803" s="104"/>
      <c r="P1803" s="105">
        <f t="shared" si="89"/>
        <v>0</v>
      </c>
    </row>
    <row r="1804" spans="1:16" ht="15.75" customHeight="1">
      <c r="A1804" s="241"/>
      <c r="B1804" s="242"/>
      <c r="C1804" s="119">
        <v>16</v>
      </c>
      <c r="D1804" s="143"/>
      <c r="E1804" s="104"/>
      <c r="F1804" s="104"/>
      <c r="G1804" s="104"/>
      <c r="H1804" s="104"/>
      <c r="I1804" s="104"/>
      <c r="J1804" s="104"/>
      <c r="K1804" s="104"/>
      <c r="L1804" s="104"/>
      <c r="M1804" s="104"/>
      <c r="N1804" s="104"/>
      <c r="O1804" s="104"/>
      <c r="P1804" s="105">
        <f t="shared" si="89"/>
        <v>0</v>
      </c>
    </row>
    <row r="1805" spans="1:16" ht="15.75" customHeight="1">
      <c r="A1805" s="241"/>
      <c r="B1805" s="242"/>
      <c r="C1805" s="119">
        <v>17</v>
      </c>
      <c r="D1805" s="143"/>
      <c r="E1805" s="104"/>
      <c r="F1805" s="104"/>
      <c r="G1805" s="104"/>
      <c r="H1805" s="104"/>
      <c r="I1805" s="104"/>
      <c r="J1805" s="104"/>
      <c r="K1805" s="104"/>
      <c r="L1805" s="104"/>
      <c r="M1805" s="104"/>
      <c r="N1805" s="104"/>
      <c r="O1805" s="104"/>
      <c r="P1805" s="105">
        <f t="shared" si="89"/>
        <v>0</v>
      </c>
    </row>
    <row r="1806" spans="1:16" ht="15.75" customHeight="1">
      <c r="A1806" s="241"/>
      <c r="B1806" s="242"/>
      <c r="C1806" s="119">
        <v>25</v>
      </c>
      <c r="D1806" s="143"/>
      <c r="E1806" s="104"/>
      <c r="F1806" s="104"/>
      <c r="G1806" s="104"/>
      <c r="H1806" s="104"/>
      <c r="I1806" s="104"/>
      <c r="J1806" s="104"/>
      <c r="K1806" s="104"/>
      <c r="L1806" s="104"/>
      <c r="M1806" s="104"/>
      <c r="N1806" s="104"/>
      <c r="O1806" s="104"/>
      <c r="P1806" s="105">
        <f t="shared" si="89"/>
        <v>0</v>
      </c>
    </row>
    <row r="1807" spans="1:16" ht="15.75" customHeight="1">
      <c r="A1807" s="241"/>
      <c r="B1807" s="242"/>
      <c r="C1807" s="119">
        <v>26</v>
      </c>
      <c r="D1807" s="143"/>
      <c r="E1807" s="104"/>
      <c r="F1807" s="104"/>
      <c r="G1807" s="104"/>
      <c r="H1807" s="104"/>
      <c r="I1807" s="104"/>
      <c r="J1807" s="104"/>
      <c r="K1807" s="104"/>
      <c r="L1807" s="104"/>
      <c r="M1807" s="104"/>
      <c r="N1807" s="104"/>
      <c r="O1807" s="104"/>
      <c r="P1807" s="105">
        <f t="shared" si="89"/>
        <v>0</v>
      </c>
    </row>
    <row r="1808" spans="1:16" ht="15.75" customHeight="1">
      <c r="A1808" s="237"/>
      <c r="B1808" s="239"/>
      <c r="C1808" s="119">
        <v>27</v>
      </c>
      <c r="D1808" s="143"/>
      <c r="E1808" s="104"/>
      <c r="F1808" s="104"/>
      <c r="G1808" s="104"/>
      <c r="H1808" s="104"/>
      <c r="I1808" s="104"/>
      <c r="J1808" s="104"/>
      <c r="K1808" s="104"/>
      <c r="L1808" s="104"/>
      <c r="M1808" s="104"/>
      <c r="N1808" s="104"/>
      <c r="O1808" s="104"/>
      <c r="P1808" s="105">
        <f t="shared" si="89"/>
        <v>0</v>
      </c>
    </row>
    <row r="1809" spans="1:16" ht="15.75" customHeight="1">
      <c r="A1809" s="317">
        <v>484</v>
      </c>
      <c r="B1809" s="318" t="s">
        <v>2460</v>
      </c>
      <c r="C1809" s="119">
        <v>11</v>
      </c>
      <c r="D1809" s="143"/>
      <c r="E1809" s="104"/>
      <c r="F1809" s="104"/>
      <c r="G1809" s="104"/>
      <c r="H1809" s="104"/>
      <c r="I1809" s="104"/>
      <c r="J1809" s="104"/>
      <c r="K1809" s="104"/>
      <c r="L1809" s="104"/>
      <c r="M1809" s="104"/>
      <c r="N1809" s="104"/>
      <c r="O1809" s="104"/>
      <c r="P1809" s="105">
        <f t="shared" si="89"/>
        <v>0</v>
      </c>
    </row>
    <row r="1810" spans="1:16" ht="15.75" customHeight="1">
      <c r="A1810" s="241"/>
      <c r="B1810" s="242"/>
      <c r="C1810" s="119">
        <v>12</v>
      </c>
      <c r="D1810" s="143"/>
      <c r="E1810" s="104"/>
      <c r="F1810" s="104"/>
      <c r="G1810" s="104"/>
      <c r="H1810" s="104"/>
      <c r="I1810" s="104"/>
      <c r="J1810" s="104"/>
      <c r="K1810" s="104"/>
      <c r="L1810" s="104"/>
      <c r="M1810" s="104"/>
      <c r="N1810" s="104"/>
      <c r="O1810" s="104"/>
      <c r="P1810" s="105">
        <f t="shared" si="89"/>
        <v>0</v>
      </c>
    </row>
    <row r="1811" spans="1:16" ht="15.75" customHeight="1">
      <c r="A1811" s="241"/>
      <c r="B1811" s="242"/>
      <c r="C1811" s="119">
        <v>13</v>
      </c>
      <c r="D1811" s="143"/>
      <c r="E1811" s="104"/>
      <c r="F1811" s="104"/>
      <c r="G1811" s="104"/>
      <c r="H1811" s="104"/>
      <c r="I1811" s="104"/>
      <c r="J1811" s="104"/>
      <c r="K1811" s="104"/>
      <c r="L1811" s="104"/>
      <c r="M1811" s="104"/>
      <c r="N1811" s="104"/>
      <c r="O1811" s="104"/>
      <c r="P1811" s="105">
        <f t="shared" si="89"/>
        <v>0</v>
      </c>
    </row>
    <row r="1812" spans="1:16" ht="15.75" customHeight="1">
      <c r="A1812" s="241"/>
      <c r="B1812" s="242"/>
      <c r="C1812" s="119">
        <v>14</v>
      </c>
      <c r="D1812" s="143"/>
      <c r="E1812" s="104"/>
      <c r="F1812" s="104"/>
      <c r="G1812" s="104"/>
      <c r="H1812" s="104"/>
      <c r="I1812" s="104"/>
      <c r="J1812" s="104"/>
      <c r="K1812" s="104"/>
      <c r="L1812" s="104"/>
      <c r="M1812" s="104"/>
      <c r="N1812" s="104"/>
      <c r="O1812" s="104"/>
      <c r="P1812" s="105">
        <f t="shared" si="89"/>
        <v>0</v>
      </c>
    </row>
    <row r="1813" spans="1:16" ht="15.75" customHeight="1">
      <c r="A1813" s="241"/>
      <c r="B1813" s="242"/>
      <c r="C1813" s="119">
        <v>15</v>
      </c>
      <c r="D1813" s="143"/>
      <c r="E1813" s="104"/>
      <c r="F1813" s="104"/>
      <c r="G1813" s="104"/>
      <c r="H1813" s="104"/>
      <c r="I1813" s="104"/>
      <c r="J1813" s="104"/>
      <c r="K1813" s="104"/>
      <c r="L1813" s="104"/>
      <c r="M1813" s="104"/>
      <c r="N1813" s="104"/>
      <c r="O1813" s="104"/>
      <c r="P1813" s="105">
        <f t="shared" si="89"/>
        <v>0</v>
      </c>
    </row>
    <row r="1814" spans="1:16" ht="15.75" customHeight="1">
      <c r="A1814" s="241"/>
      <c r="B1814" s="242"/>
      <c r="C1814" s="119">
        <v>16</v>
      </c>
      <c r="D1814" s="143"/>
      <c r="E1814" s="104"/>
      <c r="F1814" s="104"/>
      <c r="G1814" s="104"/>
      <c r="H1814" s="104"/>
      <c r="I1814" s="104"/>
      <c r="J1814" s="104"/>
      <c r="K1814" s="104"/>
      <c r="L1814" s="104"/>
      <c r="M1814" s="104"/>
      <c r="N1814" s="104"/>
      <c r="O1814" s="104"/>
      <c r="P1814" s="105">
        <f t="shared" si="89"/>
        <v>0</v>
      </c>
    </row>
    <row r="1815" spans="1:16" ht="15.75" customHeight="1">
      <c r="A1815" s="241"/>
      <c r="B1815" s="242"/>
      <c r="C1815" s="119">
        <v>17</v>
      </c>
      <c r="D1815" s="143"/>
      <c r="E1815" s="104"/>
      <c r="F1815" s="104"/>
      <c r="G1815" s="104"/>
      <c r="H1815" s="104"/>
      <c r="I1815" s="104"/>
      <c r="J1815" s="104"/>
      <c r="K1815" s="104"/>
      <c r="L1815" s="104"/>
      <c r="M1815" s="104"/>
      <c r="N1815" s="104"/>
      <c r="O1815" s="104"/>
      <c r="P1815" s="105">
        <f t="shared" si="89"/>
        <v>0</v>
      </c>
    </row>
    <row r="1816" spans="1:16" ht="15.75" customHeight="1">
      <c r="A1816" s="241"/>
      <c r="B1816" s="242"/>
      <c r="C1816" s="119">
        <v>25</v>
      </c>
      <c r="D1816" s="143"/>
      <c r="E1816" s="104"/>
      <c r="F1816" s="104"/>
      <c r="G1816" s="104"/>
      <c r="H1816" s="104"/>
      <c r="I1816" s="104"/>
      <c r="J1816" s="104"/>
      <c r="K1816" s="104"/>
      <c r="L1816" s="104"/>
      <c r="M1816" s="104"/>
      <c r="N1816" s="104"/>
      <c r="O1816" s="104"/>
      <c r="P1816" s="105">
        <f t="shared" si="89"/>
        <v>0</v>
      </c>
    </row>
    <row r="1817" spans="1:16" ht="15.75" customHeight="1">
      <c r="A1817" s="241"/>
      <c r="B1817" s="242"/>
      <c r="C1817" s="119">
        <v>26</v>
      </c>
      <c r="D1817" s="143"/>
      <c r="E1817" s="104"/>
      <c r="F1817" s="104"/>
      <c r="G1817" s="104"/>
      <c r="H1817" s="104"/>
      <c r="I1817" s="104"/>
      <c r="J1817" s="104"/>
      <c r="K1817" s="104"/>
      <c r="L1817" s="104"/>
      <c r="M1817" s="104"/>
      <c r="N1817" s="104"/>
      <c r="O1817" s="104"/>
      <c r="P1817" s="105">
        <f t="shared" si="89"/>
        <v>0</v>
      </c>
    </row>
    <row r="1818" spans="1:16" ht="15.75" customHeight="1">
      <c r="A1818" s="237"/>
      <c r="B1818" s="239"/>
      <c r="C1818" s="119">
        <v>27</v>
      </c>
      <c r="D1818" s="143"/>
      <c r="E1818" s="104"/>
      <c r="F1818" s="104"/>
      <c r="G1818" s="104"/>
      <c r="H1818" s="104"/>
      <c r="I1818" s="104"/>
      <c r="J1818" s="104"/>
      <c r="K1818" s="104"/>
      <c r="L1818" s="104"/>
      <c r="M1818" s="104"/>
      <c r="N1818" s="104"/>
      <c r="O1818" s="104"/>
      <c r="P1818" s="105">
        <f t="shared" si="89"/>
        <v>0</v>
      </c>
    </row>
    <row r="1819" spans="1:16" ht="15.75" customHeight="1">
      <c r="A1819" s="317">
        <v>485</v>
      </c>
      <c r="B1819" s="318" t="s">
        <v>2461</v>
      </c>
      <c r="C1819" s="119">
        <v>11</v>
      </c>
      <c r="D1819" s="143"/>
      <c r="E1819" s="104"/>
      <c r="F1819" s="104"/>
      <c r="G1819" s="104"/>
      <c r="H1819" s="104"/>
      <c r="I1819" s="104"/>
      <c r="J1819" s="104"/>
      <c r="K1819" s="104"/>
      <c r="L1819" s="104"/>
      <c r="M1819" s="104"/>
      <c r="N1819" s="104"/>
      <c r="O1819" s="104"/>
      <c r="P1819" s="105">
        <f t="shared" si="89"/>
        <v>0</v>
      </c>
    </row>
    <row r="1820" spans="1:16" ht="15.75" customHeight="1">
      <c r="A1820" s="241"/>
      <c r="B1820" s="242"/>
      <c r="C1820" s="119">
        <v>12</v>
      </c>
      <c r="D1820" s="143"/>
      <c r="E1820" s="104"/>
      <c r="F1820" s="104"/>
      <c r="G1820" s="104"/>
      <c r="H1820" s="104"/>
      <c r="I1820" s="104"/>
      <c r="J1820" s="104"/>
      <c r="K1820" s="104"/>
      <c r="L1820" s="104"/>
      <c r="M1820" s="104"/>
      <c r="N1820" s="104"/>
      <c r="O1820" s="104"/>
      <c r="P1820" s="105">
        <f t="shared" si="89"/>
        <v>0</v>
      </c>
    </row>
    <row r="1821" spans="1:16" ht="15.75" customHeight="1">
      <c r="A1821" s="241"/>
      <c r="B1821" s="242"/>
      <c r="C1821" s="119">
        <v>13</v>
      </c>
      <c r="D1821" s="143"/>
      <c r="E1821" s="104"/>
      <c r="F1821" s="104"/>
      <c r="G1821" s="104"/>
      <c r="H1821" s="104"/>
      <c r="I1821" s="104"/>
      <c r="J1821" s="104"/>
      <c r="K1821" s="104"/>
      <c r="L1821" s="104"/>
      <c r="M1821" s="104"/>
      <c r="N1821" s="104"/>
      <c r="O1821" s="104"/>
      <c r="P1821" s="105">
        <f t="shared" si="89"/>
        <v>0</v>
      </c>
    </row>
    <row r="1822" spans="1:16" ht="15.75" customHeight="1">
      <c r="A1822" s="241"/>
      <c r="B1822" s="242"/>
      <c r="C1822" s="119">
        <v>14</v>
      </c>
      <c r="D1822" s="143"/>
      <c r="E1822" s="104"/>
      <c r="F1822" s="104"/>
      <c r="G1822" s="104"/>
      <c r="H1822" s="104"/>
      <c r="I1822" s="104"/>
      <c r="J1822" s="104"/>
      <c r="K1822" s="104"/>
      <c r="L1822" s="104"/>
      <c r="M1822" s="104"/>
      <c r="N1822" s="104"/>
      <c r="O1822" s="104"/>
      <c r="P1822" s="105">
        <f t="shared" si="89"/>
        <v>0</v>
      </c>
    </row>
    <row r="1823" spans="1:16" ht="15.75" customHeight="1">
      <c r="A1823" s="241"/>
      <c r="B1823" s="242"/>
      <c r="C1823" s="119">
        <v>15</v>
      </c>
      <c r="D1823" s="143"/>
      <c r="E1823" s="104"/>
      <c r="F1823" s="104"/>
      <c r="G1823" s="104"/>
      <c r="H1823" s="104"/>
      <c r="I1823" s="104"/>
      <c r="J1823" s="104"/>
      <c r="K1823" s="104"/>
      <c r="L1823" s="104"/>
      <c r="M1823" s="104"/>
      <c r="N1823" s="104"/>
      <c r="O1823" s="104"/>
      <c r="P1823" s="105">
        <f t="shared" si="89"/>
        <v>0</v>
      </c>
    </row>
    <row r="1824" spans="1:16" ht="15.75" customHeight="1">
      <c r="A1824" s="241"/>
      <c r="B1824" s="242"/>
      <c r="C1824" s="119">
        <v>16</v>
      </c>
      <c r="D1824" s="143"/>
      <c r="E1824" s="104"/>
      <c r="F1824" s="104"/>
      <c r="G1824" s="104"/>
      <c r="H1824" s="104"/>
      <c r="I1824" s="104"/>
      <c r="J1824" s="104"/>
      <c r="K1824" s="104"/>
      <c r="L1824" s="104"/>
      <c r="M1824" s="104"/>
      <c r="N1824" s="104"/>
      <c r="O1824" s="104"/>
      <c r="P1824" s="105">
        <f t="shared" si="89"/>
        <v>0</v>
      </c>
    </row>
    <row r="1825" spans="1:16" ht="15.75" customHeight="1">
      <c r="A1825" s="241"/>
      <c r="B1825" s="242"/>
      <c r="C1825" s="119">
        <v>17</v>
      </c>
      <c r="D1825" s="143"/>
      <c r="E1825" s="104"/>
      <c r="F1825" s="104"/>
      <c r="G1825" s="104"/>
      <c r="H1825" s="104"/>
      <c r="I1825" s="104"/>
      <c r="J1825" s="104"/>
      <c r="K1825" s="104"/>
      <c r="L1825" s="104"/>
      <c r="M1825" s="104"/>
      <c r="N1825" s="104"/>
      <c r="O1825" s="104"/>
      <c r="P1825" s="105">
        <f t="shared" si="89"/>
        <v>0</v>
      </c>
    </row>
    <row r="1826" spans="1:16" ht="15.75" customHeight="1">
      <c r="A1826" s="241"/>
      <c r="B1826" s="242"/>
      <c r="C1826" s="119">
        <v>25</v>
      </c>
      <c r="D1826" s="143"/>
      <c r="E1826" s="143"/>
      <c r="F1826" s="143"/>
      <c r="G1826" s="143"/>
      <c r="H1826" s="143"/>
      <c r="I1826" s="143"/>
      <c r="J1826" s="143"/>
      <c r="K1826" s="143"/>
      <c r="L1826" s="143"/>
      <c r="M1826" s="143"/>
      <c r="N1826" s="143"/>
      <c r="O1826" s="143"/>
      <c r="P1826" s="105">
        <f t="shared" si="89"/>
        <v>0</v>
      </c>
    </row>
    <row r="1827" spans="1:16" ht="15.75" customHeight="1">
      <c r="A1827" s="241"/>
      <c r="B1827" s="242"/>
      <c r="C1827" s="119">
        <v>26</v>
      </c>
      <c r="D1827" s="143"/>
      <c r="E1827" s="143"/>
      <c r="F1827" s="143"/>
      <c r="G1827" s="143"/>
      <c r="H1827" s="143"/>
      <c r="I1827" s="143"/>
      <c r="J1827" s="143"/>
      <c r="K1827" s="143"/>
      <c r="L1827" s="143"/>
      <c r="M1827" s="143"/>
      <c r="N1827" s="143"/>
      <c r="O1827" s="143"/>
      <c r="P1827" s="105">
        <f t="shared" si="89"/>
        <v>0</v>
      </c>
    </row>
    <row r="1828" spans="1:16" ht="15.75" customHeight="1">
      <c r="A1828" s="237"/>
      <c r="B1828" s="239"/>
      <c r="C1828" s="119">
        <v>27</v>
      </c>
      <c r="D1828" s="143"/>
      <c r="E1828" s="143"/>
      <c r="F1828" s="143"/>
      <c r="G1828" s="143"/>
      <c r="H1828" s="143"/>
      <c r="I1828" s="143"/>
      <c r="J1828" s="143"/>
      <c r="K1828" s="143"/>
      <c r="L1828" s="143"/>
      <c r="M1828" s="143"/>
      <c r="N1828" s="143"/>
      <c r="O1828" s="143"/>
      <c r="P1828" s="105">
        <f t="shared" si="89"/>
        <v>0</v>
      </c>
    </row>
    <row r="1829" spans="1:16" ht="15.75" customHeight="1">
      <c r="A1829" s="149">
        <v>4900</v>
      </c>
      <c r="B1829" s="316" t="s">
        <v>2462</v>
      </c>
      <c r="C1829" s="228"/>
      <c r="D1829" s="148">
        <f t="shared" ref="D1829:P1829" si="90">SUM(D1830:D1859)</f>
        <v>0</v>
      </c>
      <c r="E1829" s="148">
        <f t="shared" si="90"/>
        <v>0</v>
      </c>
      <c r="F1829" s="148">
        <f t="shared" si="90"/>
        <v>0</v>
      </c>
      <c r="G1829" s="148">
        <f t="shared" si="90"/>
        <v>0</v>
      </c>
      <c r="H1829" s="148">
        <f t="shared" si="90"/>
        <v>0</v>
      </c>
      <c r="I1829" s="148">
        <f t="shared" si="90"/>
        <v>0</v>
      </c>
      <c r="J1829" s="148">
        <f t="shared" si="90"/>
        <v>0</v>
      </c>
      <c r="K1829" s="148">
        <f t="shared" si="90"/>
        <v>0</v>
      </c>
      <c r="L1829" s="148">
        <f t="shared" si="90"/>
        <v>0</v>
      </c>
      <c r="M1829" s="148">
        <f t="shared" si="90"/>
        <v>0</v>
      </c>
      <c r="N1829" s="148">
        <f t="shared" si="90"/>
        <v>0</v>
      </c>
      <c r="O1829" s="148">
        <f t="shared" si="90"/>
        <v>0</v>
      </c>
      <c r="P1829" s="148">
        <f t="shared" si="90"/>
        <v>0</v>
      </c>
    </row>
    <row r="1830" spans="1:16" ht="15.75" customHeight="1">
      <c r="A1830" s="317">
        <v>491</v>
      </c>
      <c r="B1830" s="318" t="s">
        <v>2463</v>
      </c>
      <c r="C1830" s="119">
        <v>11</v>
      </c>
      <c r="D1830" s="143"/>
      <c r="E1830" s="104"/>
      <c r="F1830" s="104"/>
      <c r="G1830" s="104"/>
      <c r="H1830" s="104"/>
      <c r="I1830" s="104"/>
      <c r="J1830" s="104"/>
      <c r="K1830" s="104"/>
      <c r="L1830" s="104"/>
      <c r="M1830" s="104"/>
      <c r="N1830" s="104"/>
      <c r="O1830" s="104"/>
      <c r="P1830" s="105">
        <f t="shared" ref="P1830:P1859" si="91">SUM(D1830:O1830)</f>
        <v>0</v>
      </c>
    </row>
    <row r="1831" spans="1:16" ht="15.75" customHeight="1">
      <c r="A1831" s="241"/>
      <c r="B1831" s="242"/>
      <c r="C1831" s="119">
        <v>12</v>
      </c>
      <c r="D1831" s="143"/>
      <c r="E1831" s="104"/>
      <c r="F1831" s="104"/>
      <c r="G1831" s="104"/>
      <c r="H1831" s="104"/>
      <c r="I1831" s="104"/>
      <c r="J1831" s="104"/>
      <c r="K1831" s="104"/>
      <c r="L1831" s="104"/>
      <c r="M1831" s="104"/>
      <c r="N1831" s="104"/>
      <c r="O1831" s="104"/>
      <c r="P1831" s="105">
        <f t="shared" si="91"/>
        <v>0</v>
      </c>
    </row>
    <row r="1832" spans="1:16" ht="15.75" customHeight="1">
      <c r="A1832" s="241"/>
      <c r="B1832" s="242"/>
      <c r="C1832" s="119">
        <v>13</v>
      </c>
      <c r="D1832" s="143"/>
      <c r="E1832" s="104"/>
      <c r="F1832" s="104"/>
      <c r="G1832" s="104"/>
      <c r="H1832" s="104"/>
      <c r="I1832" s="104"/>
      <c r="J1832" s="104"/>
      <c r="K1832" s="104"/>
      <c r="L1832" s="104"/>
      <c r="M1832" s="104"/>
      <c r="N1832" s="104"/>
      <c r="O1832" s="104"/>
      <c r="P1832" s="105">
        <f t="shared" si="91"/>
        <v>0</v>
      </c>
    </row>
    <row r="1833" spans="1:16" ht="15.75" customHeight="1">
      <c r="A1833" s="241"/>
      <c r="B1833" s="242"/>
      <c r="C1833" s="119">
        <v>14</v>
      </c>
      <c r="D1833" s="143"/>
      <c r="E1833" s="104"/>
      <c r="F1833" s="104"/>
      <c r="G1833" s="104"/>
      <c r="H1833" s="104"/>
      <c r="I1833" s="104"/>
      <c r="J1833" s="104"/>
      <c r="K1833" s="104"/>
      <c r="L1833" s="104"/>
      <c r="M1833" s="104"/>
      <c r="N1833" s="104"/>
      <c r="O1833" s="104"/>
      <c r="P1833" s="105">
        <f t="shared" si="91"/>
        <v>0</v>
      </c>
    </row>
    <row r="1834" spans="1:16" ht="15.75" customHeight="1">
      <c r="A1834" s="241"/>
      <c r="B1834" s="242"/>
      <c r="C1834" s="119">
        <v>15</v>
      </c>
      <c r="D1834" s="143"/>
      <c r="E1834" s="104"/>
      <c r="F1834" s="104"/>
      <c r="G1834" s="104"/>
      <c r="H1834" s="104"/>
      <c r="I1834" s="104"/>
      <c r="J1834" s="104"/>
      <c r="K1834" s="104"/>
      <c r="L1834" s="104"/>
      <c r="M1834" s="104"/>
      <c r="N1834" s="104"/>
      <c r="O1834" s="104"/>
      <c r="P1834" s="105">
        <f t="shared" si="91"/>
        <v>0</v>
      </c>
    </row>
    <row r="1835" spans="1:16" ht="15.75" customHeight="1">
      <c r="A1835" s="241"/>
      <c r="B1835" s="242"/>
      <c r="C1835" s="119">
        <v>16</v>
      </c>
      <c r="D1835" s="143"/>
      <c r="E1835" s="104"/>
      <c r="F1835" s="104"/>
      <c r="G1835" s="104"/>
      <c r="H1835" s="104"/>
      <c r="I1835" s="104"/>
      <c r="J1835" s="104"/>
      <c r="K1835" s="104"/>
      <c r="L1835" s="104"/>
      <c r="M1835" s="104"/>
      <c r="N1835" s="104"/>
      <c r="O1835" s="104"/>
      <c r="P1835" s="105">
        <f t="shared" si="91"/>
        <v>0</v>
      </c>
    </row>
    <row r="1836" spans="1:16" ht="15.75" customHeight="1">
      <c r="A1836" s="241"/>
      <c r="B1836" s="242"/>
      <c r="C1836" s="119">
        <v>17</v>
      </c>
      <c r="D1836" s="143"/>
      <c r="E1836" s="104"/>
      <c r="F1836" s="104"/>
      <c r="G1836" s="104"/>
      <c r="H1836" s="104"/>
      <c r="I1836" s="104"/>
      <c r="J1836" s="104"/>
      <c r="K1836" s="104"/>
      <c r="L1836" s="104"/>
      <c r="M1836" s="104"/>
      <c r="N1836" s="104"/>
      <c r="O1836" s="104"/>
      <c r="P1836" s="105">
        <f t="shared" si="91"/>
        <v>0</v>
      </c>
    </row>
    <row r="1837" spans="1:16" ht="15.75" customHeight="1">
      <c r="A1837" s="241"/>
      <c r="B1837" s="242"/>
      <c r="C1837" s="119">
        <v>25</v>
      </c>
      <c r="D1837" s="143"/>
      <c r="E1837" s="104"/>
      <c r="F1837" s="104"/>
      <c r="G1837" s="104"/>
      <c r="H1837" s="104"/>
      <c r="I1837" s="104"/>
      <c r="J1837" s="104"/>
      <c r="K1837" s="104"/>
      <c r="L1837" s="104"/>
      <c r="M1837" s="104"/>
      <c r="N1837" s="104"/>
      <c r="O1837" s="104"/>
      <c r="P1837" s="105">
        <f t="shared" si="91"/>
        <v>0</v>
      </c>
    </row>
    <row r="1838" spans="1:16" ht="15.75" customHeight="1">
      <c r="A1838" s="241"/>
      <c r="B1838" s="242"/>
      <c r="C1838" s="119">
        <v>26</v>
      </c>
      <c r="D1838" s="143"/>
      <c r="E1838" s="104"/>
      <c r="F1838" s="104"/>
      <c r="G1838" s="104"/>
      <c r="H1838" s="104"/>
      <c r="I1838" s="104"/>
      <c r="J1838" s="104"/>
      <c r="K1838" s="104"/>
      <c r="L1838" s="104"/>
      <c r="M1838" s="104"/>
      <c r="N1838" s="104"/>
      <c r="O1838" s="104"/>
      <c r="P1838" s="105">
        <f t="shared" si="91"/>
        <v>0</v>
      </c>
    </row>
    <row r="1839" spans="1:16" ht="15.75" customHeight="1">
      <c r="A1839" s="237"/>
      <c r="B1839" s="239"/>
      <c r="C1839" s="119">
        <v>27</v>
      </c>
      <c r="D1839" s="143"/>
      <c r="E1839" s="104"/>
      <c r="F1839" s="104"/>
      <c r="G1839" s="104"/>
      <c r="H1839" s="104"/>
      <c r="I1839" s="104"/>
      <c r="J1839" s="104"/>
      <c r="K1839" s="104"/>
      <c r="L1839" s="104"/>
      <c r="M1839" s="104"/>
      <c r="N1839" s="104"/>
      <c r="O1839" s="104"/>
      <c r="P1839" s="105">
        <f t="shared" si="91"/>
        <v>0</v>
      </c>
    </row>
    <row r="1840" spans="1:16" ht="15.75" customHeight="1">
      <c r="A1840" s="317">
        <v>492</v>
      </c>
      <c r="B1840" s="318" t="s">
        <v>2464</v>
      </c>
      <c r="C1840" s="119">
        <v>11</v>
      </c>
      <c r="D1840" s="143"/>
      <c r="E1840" s="104"/>
      <c r="F1840" s="104"/>
      <c r="G1840" s="104"/>
      <c r="H1840" s="104"/>
      <c r="I1840" s="104"/>
      <c r="J1840" s="104"/>
      <c r="K1840" s="104"/>
      <c r="L1840" s="104"/>
      <c r="M1840" s="104"/>
      <c r="N1840" s="104"/>
      <c r="O1840" s="104"/>
      <c r="P1840" s="105">
        <f t="shared" si="91"/>
        <v>0</v>
      </c>
    </row>
    <row r="1841" spans="1:16" ht="15.75" customHeight="1">
      <c r="A1841" s="241"/>
      <c r="B1841" s="242"/>
      <c r="C1841" s="119">
        <v>12</v>
      </c>
      <c r="D1841" s="143"/>
      <c r="E1841" s="104"/>
      <c r="F1841" s="104"/>
      <c r="G1841" s="104"/>
      <c r="H1841" s="104"/>
      <c r="I1841" s="104"/>
      <c r="J1841" s="104"/>
      <c r="K1841" s="104"/>
      <c r="L1841" s="104"/>
      <c r="M1841" s="104"/>
      <c r="N1841" s="104"/>
      <c r="O1841" s="104"/>
      <c r="P1841" s="105">
        <f t="shared" si="91"/>
        <v>0</v>
      </c>
    </row>
    <row r="1842" spans="1:16" ht="15.75" customHeight="1">
      <c r="A1842" s="241"/>
      <c r="B1842" s="242"/>
      <c r="C1842" s="119">
        <v>13</v>
      </c>
      <c r="D1842" s="143"/>
      <c r="E1842" s="104"/>
      <c r="F1842" s="104"/>
      <c r="G1842" s="104"/>
      <c r="H1842" s="104"/>
      <c r="I1842" s="104"/>
      <c r="J1842" s="104"/>
      <c r="K1842" s="104"/>
      <c r="L1842" s="104"/>
      <c r="M1842" s="104"/>
      <c r="N1842" s="104"/>
      <c r="O1842" s="104"/>
      <c r="P1842" s="105">
        <f t="shared" si="91"/>
        <v>0</v>
      </c>
    </row>
    <row r="1843" spans="1:16" ht="15.75" customHeight="1">
      <c r="A1843" s="241"/>
      <c r="B1843" s="242"/>
      <c r="C1843" s="119">
        <v>14</v>
      </c>
      <c r="D1843" s="143"/>
      <c r="E1843" s="104"/>
      <c r="F1843" s="104"/>
      <c r="G1843" s="104"/>
      <c r="H1843" s="104"/>
      <c r="I1843" s="104"/>
      <c r="J1843" s="104"/>
      <c r="K1843" s="104"/>
      <c r="L1843" s="104"/>
      <c r="M1843" s="104"/>
      <c r="N1843" s="104"/>
      <c r="O1843" s="104"/>
      <c r="P1843" s="105">
        <f t="shared" si="91"/>
        <v>0</v>
      </c>
    </row>
    <row r="1844" spans="1:16" ht="15.75" customHeight="1">
      <c r="A1844" s="241"/>
      <c r="B1844" s="242"/>
      <c r="C1844" s="119">
        <v>15</v>
      </c>
      <c r="D1844" s="143"/>
      <c r="E1844" s="104"/>
      <c r="F1844" s="104"/>
      <c r="G1844" s="104"/>
      <c r="H1844" s="104"/>
      <c r="I1844" s="104"/>
      <c r="J1844" s="104"/>
      <c r="K1844" s="104"/>
      <c r="L1844" s="104"/>
      <c r="M1844" s="104"/>
      <c r="N1844" s="104"/>
      <c r="O1844" s="104"/>
      <c r="P1844" s="105">
        <f t="shared" si="91"/>
        <v>0</v>
      </c>
    </row>
    <row r="1845" spans="1:16" ht="15.75" customHeight="1">
      <c r="A1845" s="241"/>
      <c r="B1845" s="242"/>
      <c r="C1845" s="119">
        <v>16</v>
      </c>
      <c r="D1845" s="143"/>
      <c r="E1845" s="104"/>
      <c r="F1845" s="104"/>
      <c r="G1845" s="104"/>
      <c r="H1845" s="104"/>
      <c r="I1845" s="104"/>
      <c r="J1845" s="104"/>
      <c r="K1845" s="104"/>
      <c r="L1845" s="104"/>
      <c r="M1845" s="104"/>
      <c r="N1845" s="104"/>
      <c r="O1845" s="104"/>
      <c r="P1845" s="105">
        <f t="shared" si="91"/>
        <v>0</v>
      </c>
    </row>
    <row r="1846" spans="1:16" ht="15.75" customHeight="1">
      <c r="A1846" s="241"/>
      <c r="B1846" s="242"/>
      <c r="C1846" s="119">
        <v>17</v>
      </c>
      <c r="D1846" s="143"/>
      <c r="E1846" s="104"/>
      <c r="F1846" s="104"/>
      <c r="G1846" s="104"/>
      <c r="H1846" s="104"/>
      <c r="I1846" s="104"/>
      <c r="J1846" s="104"/>
      <c r="K1846" s="104"/>
      <c r="L1846" s="104"/>
      <c r="M1846" s="104"/>
      <c r="N1846" s="104"/>
      <c r="O1846" s="104"/>
      <c r="P1846" s="105">
        <f t="shared" si="91"/>
        <v>0</v>
      </c>
    </row>
    <row r="1847" spans="1:16" ht="15.75" customHeight="1">
      <c r="A1847" s="241"/>
      <c r="B1847" s="242"/>
      <c r="C1847" s="119">
        <v>25</v>
      </c>
      <c r="D1847" s="143"/>
      <c r="E1847" s="104"/>
      <c r="F1847" s="104"/>
      <c r="G1847" s="104"/>
      <c r="H1847" s="104"/>
      <c r="I1847" s="104"/>
      <c r="J1847" s="104"/>
      <c r="K1847" s="104"/>
      <c r="L1847" s="104"/>
      <c r="M1847" s="104"/>
      <c r="N1847" s="104"/>
      <c r="O1847" s="104"/>
      <c r="P1847" s="105">
        <f t="shared" si="91"/>
        <v>0</v>
      </c>
    </row>
    <row r="1848" spans="1:16" ht="15.75" customHeight="1">
      <c r="A1848" s="241"/>
      <c r="B1848" s="242"/>
      <c r="C1848" s="119">
        <v>26</v>
      </c>
      <c r="D1848" s="143"/>
      <c r="E1848" s="104"/>
      <c r="F1848" s="104"/>
      <c r="G1848" s="104"/>
      <c r="H1848" s="104"/>
      <c r="I1848" s="104"/>
      <c r="J1848" s="104"/>
      <c r="K1848" s="104"/>
      <c r="L1848" s="104"/>
      <c r="M1848" s="104"/>
      <c r="N1848" s="104"/>
      <c r="O1848" s="104"/>
      <c r="P1848" s="105">
        <f t="shared" si="91"/>
        <v>0</v>
      </c>
    </row>
    <row r="1849" spans="1:16" ht="15.75" customHeight="1">
      <c r="A1849" s="237"/>
      <c r="B1849" s="239"/>
      <c r="C1849" s="119">
        <v>27</v>
      </c>
      <c r="D1849" s="143"/>
      <c r="E1849" s="104"/>
      <c r="F1849" s="104"/>
      <c r="G1849" s="104"/>
      <c r="H1849" s="104"/>
      <c r="I1849" s="104"/>
      <c r="J1849" s="104"/>
      <c r="K1849" s="104"/>
      <c r="L1849" s="104"/>
      <c r="M1849" s="104"/>
      <c r="N1849" s="104"/>
      <c r="O1849" s="104"/>
      <c r="P1849" s="105">
        <f t="shared" si="91"/>
        <v>0</v>
      </c>
    </row>
    <row r="1850" spans="1:16" ht="15.75" customHeight="1">
      <c r="A1850" s="317">
        <v>493</v>
      </c>
      <c r="B1850" s="318" t="s">
        <v>2465</v>
      </c>
      <c r="C1850" s="119">
        <v>11</v>
      </c>
      <c r="D1850" s="143"/>
      <c r="E1850" s="104"/>
      <c r="F1850" s="104"/>
      <c r="G1850" s="104"/>
      <c r="H1850" s="104"/>
      <c r="I1850" s="104"/>
      <c r="J1850" s="104"/>
      <c r="K1850" s="104"/>
      <c r="L1850" s="104"/>
      <c r="M1850" s="104"/>
      <c r="N1850" s="104"/>
      <c r="O1850" s="104"/>
      <c r="P1850" s="105">
        <f t="shared" si="91"/>
        <v>0</v>
      </c>
    </row>
    <row r="1851" spans="1:16" ht="15.75" customHeight="1">
      <c r="A1851" s="241"/>
      <c r="B1851" s="242"/>
      <c r="C1851" s="119">
        <v>12</v>
      </c>
      <c r="D1851" s="143"/>
      <c r="E1851" s="104"/>
      <c r="F1851" s="104"/>
      <c r="G1851" s="104"/>
      <c r="H1851" s="104"/>
      <c r="I1851" s="104"/>
      <c r="J1851" s="104"/>
      <c r="K1851" s="104"/>
      <c r="L1851" s="104"/>
      <c r="M1851" s="104"/>
      <c r="N1851" s="104"/>
      <c r="O1851" s="104"/>
      <c r="P1851" s="105">
        <f t="shared" si="91"/>
        <v>0</v>
      </c>
    </row>
    <row r="1852" spans="1:16" ht="15.75" customHeight="1">
      <c r="A1852" s="241"/>
      <c r="B1852" s="242"/>
      <c r="C1852" s="119">
        <v>13</v>
      </c>
      <c r="D1852" s="143"/>
      <c r="E1852" s="104"/>
      <c r="F1852" s="104"/>
      <c r="G1852" s="104"/>
      <c r="H1852" s="104"/>
      <c r="I1852" s="104"/>
      <c r="J1852" s="104"/>
      <c r="K1852" s="104"/>
      <c r="L1852" s="104"/>
      <c r="M1852" s="104"/>
      <c r="N1852" s="104"/>
      <c r="O1852" s="104"/>
      <c r="P1852" s="105">
        <f t="shared" si="91"/>
        <v>0</v>
      </c>
    </row>
    <row r="1853" spans="1:16" ht="15.75" customHeight="1">
      <c r="A1853" s="241"/>
      <c r="B1853" s="242"/>
      <c r="C1853" s="119">
        <v>14</v>
      </c>
      <c r="D1853" s="143"/>
      <c r="E1853" s="104"/>
      <c r="F1853" s="104"/>
      <c r="G1853" s="104"/>
      <c r="H1853" s="104"/>
      <c r="I1853" s="104"/>
      <c r="J1853" s="104"/>
      <c r="K1853" s="104"/>
      <c r="L1853" s="104"/>
      <c r="M1853" s="104"/>
      <c r="N1853" s="104"/>
      <c r="O1853" s="104"/>
      <c r="P1853" s="105">
        <f t="shared" si="91"/>
        <v>0</v>
      </c>
    </row>
    <row r="1854" spans="1:16" ht="15.75" customHeight="1">
      <c r="A1854" s="241"/>
      <c r="B1854" s="242"/>
      <c r="C1854" s="119">
        <v>15</v>
      </c>
      <c r="D1854" s="143"/>
      <c r="E1854" s="104"/>
      <c r="F1854" s="104"/>
      <c r="G1854" s="104"/>
      <c r="H1854" s="104"/>
      <c r="I1854" s="104"/>
      <c r="J1854" s="104"/>
      <c r="K1854" s="104"/>
      <c r="L1854" s="104"/>
      <c r="M1854" s="104"/>
      <c r="N1854" s="104"/>
      <c r="O1854" s="104"/>
      <c r="P1854" s="105">
        <f t="shared" si="91"/>
        <v>0</v>
      </c>
    </row>
    <row r="1855" spans="1:16" ht="15.75" customHeight="1">
      <c r="A1855" s="241"/>
      <c r="B1855" s="242"/>
      <c r="C1855" s="119">
        <v>16</v>
      </c>
      <c r="D1855" s="143"/>
      <c r="E1855" s="104"/>
      <c r="F1855" s="104"/>
      <c r="G1855" s="104"/>
      <c r="H1855" s="104"/>
      <c r="I1855" s="104"/>
      <c r="J1855" s="104"/>
      <c r="K1855" s="104"/>
      <c r="L1855" s="104"/>
      <c r="M1855" s="104"/>
      <c r="N1855" s="104"/>
      <c r="O1855" s="104"/>
      <c r="P1855" s="105">
        <f t="shared" si="91"/>
        <v>0</v>
      </c>
    </row>
    <row r="1856" spans="1:16" ht="15.75" customHeight="1">
      <c r="A1856" s="241"/>
      <c r="B1856" s="242"/>
      <c r="C1856" s="119">
        <v>17</v>
      </c>
      <c r="D1856" s="143"/>
      <c r="E1856" s="104"/>
      <c r="F1856" s="104"/>
      <c r="G1856" s="104"/>
      <c r="H1856" s="104"/>
      <c r="I1856" s="104"/>
      <c r="J1856" s="104"/>
      <c r="K1856" s="104"/>
      <c r="L1856" s="104"/>
      <c r="M1856" s="104"/>
      <c r="N1856" s="104"/>
      <c r="O1856" s="104"/>
      <c r="P1856" s="105">
        <f t="shared" si="91"/>
        <v>0</v>
      </c>
    </row>
    <row r="1857" spans="1:16" ht="15.75" customHeight="1">
      <c r="A1857" s="241"/>
      <c r="B1857" s="242"/>
      <c r="C1857" s="119">
        <v>25</v>
      </c>
      <c r="D1857" s="143"/>
      <c r="E1857" s="104"/>
      <c r="F1857" s="104"/>
      <c r="G1857" s="104"/>
      <c r="H1857" s="104"/>
      <c r="I1857" s="104"/>
      <c r="J1857" s="104"/>
      <c r="K1857" s="104"/>
      <c r="L1857" s="104"/>
      <c r="M1857" s="104"/>
      <c r="N1857" s="104"/>
      <c r="O1857" s="104"/>
      <c r="P1857" s="105">
        <f t="shared" si="91"/>
        <v>0</v>
      </c>
    </row>
    <row r="1858" spans="1:16" ht="15.75" customHeight="1">
      <c r="A1858" s="241"/>
      <c r="B1858" s="242"/>
      <c r="C1858" s="119">
        <v>26</v>
      </c>
      <c r="D1858" s="143"/>
      <c r="E1858" s="104"/>
      <c r="F1858" s="104"/>
      <c r="G1858" s="104"/>
      <c r="H1858" s="104"/>
      <c r="I1858" s="104"/>
      <c r="J1858" s="104"/>
      <c r="K1858" s="104"/>
      <c r="L1858" s="104"/>
      <c r="M1858" s="104"/>
      <c r="N1858" s="104"/>
      <c r="O1858" s="104"/>
      <c r="P1858" s="105">
        <f t="shared" si="91"/>
        <v>0</v>
      </c>
    </row>
    <row r="1859" spans="1:16" ht="15.75" customHeight="1">
      <c r="A1859" s="237"/>
      <c r="B1859" s="239"/>
      <c r="C1859" s="119">
        <v>27</v>
      </c>
      <c r="D1859" s="143"/>
      <c r="E1859" s="104"/>
      <c r="F1859" s="104"/>
      <c r="G1859" s="104"/>
      <c r="H1859" s="104"/>
      <c r="I1859" s="104"/>
      <c r="J1859" s="104"/>
      <c r="K1859" s="104"/>
      <c r="L1859" s="104"/>
      <c r="M1859" s="104"/>
      <c r="N1859" s="104"/>
      <c r="O1859" s="104"/>
      <c r="P1859" s="105">
        <f t="shared" si="91"/>
        <v>0</v>
      </c>
    </row>
    <row r="1860" spans="1:16" ht="15.75" customHeight="1">
      <c r="A1860" s="144">
        <v>5000</v>
      </c>
      <c r="B1860" s="316" t="s">
        <v>2466</v>
      </c>
      <c r="C1860" s="228"/>
      <c r="D1860" s="148">
        <f t="shared" ref="D1860:P1860" si="92">D1861+D1922+D1963+D1984+D2045+D2056+D2137+D2228+D2269</f>
        <v>147034.34</v>
      </c>
      <c r="E1860" s="146">
        <f t="shared" si="92"/>
        <v>147034.34</v>
      </c>
      <c r="F1860" s="146">
        <f t="shared" si="92"/>
        <v>147034.34</v>
      </c>
      <c r="G1860" s="146">
        <f t="shared" si="92"/>
        <v>147034.34</v>
      </c>
      <c r="H1860" s="146">
        <f t="shared" si="92"/>
        <v>147034.34</v>
      </c>
      <c r="I1860" s="146">
        <f t="shared" si="92"/>
        <v>147034.34</v>
      </c>
      <c r="J1860" s="146">
        <f t="shared" si="92"/>
        <v>147034.34</v>
      </c>
      <c r="K1860" s="146">
        <f t="shared" si="92"/>
        <v>147034.34</v>
      </c>
      <c r="L1860" s="146">
        <f t="shared" si="92"/>
        <v>147034.34</v>
      </c>
      <c r="M1860" s="146">
        <f t="shared" si="92"/>
        <v>147034.34</v>
      </c>
      <c r="N1860" s="146">
        <f t="shared" si="92"/>
        <v>147034.34</v>
      </c>
      <c r="O1860" s="146">
        <f t="shared" si="92"/>
        <v>147034.34</v>
      </c>
      <c r="P1860" s="146">
        <f t="shared" si="92"/>
        <v>1764412.08</v>
      </c>
    </row>
    <row r="1861" spans="1:16" ht="15.75" customHeight="1">
      <c r="A1861" s="149">
        <v>5100</v>
      </c>
      <c r="B1861" s="316" t="s">
        <v>2467</v>
      </c>
      <c r="C1861" s="228"/>
      <c r="D1861" s="148">
        <f t="shared" ref="D1861:P1861" si="93">SUM(D1862:D1921)</f>
        <v>11283.34</v>
      </c>
      <c r="E1861" s="148">
        <f t="shared" si="93"/>
        <v>11283.34</v>
      </c>
      <c r="F1861" s="148">
        <f t="shared" si="93"/>
        <v>11283.34</v>
      </c>
      <c r="G1861" s="148">
        <f t="shared" si="93"/>
        <v>11283.34</v>
      </c>
      <c r="H1861" s="148">
        <f t="shared" si="93"/>
        <v>11283.34</v>
      </c>
      <c r="I1861" s="148">
        <f t="shared" si="93"/>
        <v>11283.34</v>
      </c>
      <c r="J1861" s="148">
        <f t="shared" si="93"/>
        <v>11283.34</v>
      </c>
      <c r="K1861" s="148">
        <f t="shared" si="93"/>
        <v>11283.34</v>
      </c>
      <c r="L1861" s="148">
        <f t="shared" si="93"/>
        <v>11283.34</v>
      </c>
      <c r="M1861" s="148">
        <f t="shared" si="93"/>
        <v>11283.34</v>
      </c>
      <c r="N1861" s="148">
        <f t="shared" si="93"/>
        <v>11283.34</v>
      </c>
      <c r="O1861" s="148">
        <f t="shared" si="93"/>
        <v>11283.34</v>
      </c>
      <c r="P1861" s="148">
        <f t="shared" si="93"/>
        <v>135400.08000000002</v>
      </c>
    </row>
    <row r="1862" spans="1:16" ht="15.75" customHeight="1">
      <c r="A1862" s="317">
        <v>511</v>
      </c>
      <c r="B1862" s="318" t="s">
        <v>2468</v>
      </c>
      <c r="C1862" s="119">
        <v>11</v>
      </c>
      <c r="D1862" s="104"/>
      <c r="E1862" s="104"/>
      <c r="F1862" s="104"/>
      <c r="G1862" s="104"/>
      <c r="H1862" s="104"/>
      <c r="I1862" s="104"/>
      <c r="J1862" s="104"/>
      <c r="K1862" s="104"/>
      <c r="L1862" s="104"/>
      <c r="M1862" s="104"/>
      <c r="N1862" s="104"/>
      <c r="O1862" s="104"/>
      <c r="P1862" s="105">
        <f t="shared" ref="P1862:P1921" si="94">SUM(D1862:O1862)</f>
        <v>0</v>
      </c>
    </row>
    <row r="1863" spans="1:16" ht="15.75" customHeight="1">
      <c r="A1863" s="241"/>
      <c r="B1863" s="242"/>
      <c r="C1863" s="119">
        <v>12</v>
      </c>
      <c r="D1863" s="143"/>
      <c r="E1863" s="104"/>
      <c r="F1863" s="104"/>
      <c r="G1863" s="104"/>
      <c r="H1863" s="104"/>
      <c r="I1863" s="104"/>
      <c r="J1863" s="104"/>
      <c r="K1863" s="104"/>
      <c r="L1863" s="104"/>
      <c r="M1863" s="104"/>
      <c r="N1863" s="104"/>
      <c r="O1863" s="104"/>
      <c r="P1863" s="105">
        <f t="shared" si="94"/>
        <v>0</v>
      </c>
    </row>
    <row r="1864" spans="1:16" ht="15.75" customHeight="1">
      <c r="A1864" s="241"/>
      <c r="B1864" s="242"/>
      <c r="C1864" s="119">
        <v>13</v>
      </c>
      <c r="D1864" s="143"/>
      <c r="E1864" s="104"/>
      <c r="F1864" s="104"/>
      <c r="G1864" s="104"/>
      <c r="H1864" s="104"/>
      <c r="I1864" s="104"/>
      <c r="J1864" s="104"/>
      <c r="K1864" s="104"/>
      <c r="L1864" s="104"/>
      <c r="M1864" s="104"/>
      <c r="N1864" s="104"/>
      <c r="O1864" s="104"/>
      <c r="P1864" s="105">
        <f t="shared" si="94"/>
        <v>0</v>
      </c>
    </row>
    <row r="1865" spans="1:16" ht="15.75" customHeight="1">
      <c r="A1865" s="241"/>
      <c r="B1865" s="242"/>
      <c r="C1865" s="119">
        <v>14</v>
      </c>
      <c r="D1865" s="143">
        <v>3333.34</v>
      </c>
      <c r="E1865" s="143">
        <v>3333.34</v>
      </c>
      <c r="F1865" s="143">
        <v>3333.34</v>
      </c>
      <c r="G1865" s="143">
        <v>3333.34</v>
      </c>
      <c r="H1865" s="143">
        <v>3333.34</v>
      </c>
      <c r="I1865" s="143">
        <v>3333.34</v>
      </c>
      <c r="J1865" s="143">
        <v>3333.34</v>
      </c>
      <c r="K1865" s="143">
        <v>3333.34</v>
      </c>
      <c r="L1865" s="143">
        <v>3333.34</v>
      </c>
      <c r="M1865" s="143">
        <v>3333.34</v>
      </c>
      <c r="N1865" s="143">
        <v>3333.34</v>
      </c>
      <c r="O1865" s="143">
        <v>3333.34</v>
      </c>
      <c r="P1865" s="105">
        <f t="shared" si="94"/>
        <v>40000.080000000002</v>
      </c>
    </row>
    <row r="1866" spans="1:16" ht="15.75" customHeight="1">
      <c r="A1866" s="241"/>
      <c r="B1866" s="242"/>
      <c r="C1866" s="119">
        <v>15</v>
      </c>
      <c r="D1866" s="143"/>
      <c r="E1866" s="104"/>
      <c r="F1866" s="104"/>
      <c r="G1866" s="104"/>
      <c r="H1866" s="104"/>
      <c r="I1866" s="104"/>
      <c r="J1866" s="104"/>
      <c r="K1866" s="104"/>
      <c r="L1866" s="104"/>
      <c r="M1866" s="104"/>
      <c r="N1866" s="104"/>
      <c r="O1866" s="104"/>
      <c r="P1866" s="105">
        <f t="shared" si="94"/>
        <v>0</v>
      </c>
    </row>
    <row r="1867" spans="1:16" ht="15.75" customHeight="1">
      <c r="A1867" s="241"/>
      <c r="B1867" s="242"/>
      <c r="C1867" s="119">
        <v>16</v>
      </c>
      <c r="D1867" s="143"/>
      <c r="E1867" s="104"/>
      <c r="F1867" s="104"/>
      <c r="G1867" s="104"/>
      <c r="H1867" s="104"/>
      <c r="I1867" s="104"/>
      <c r="J1867" s="104"/>
      <c r="K1867" s="104"/>
      <c r="L1867" s="104"/>
      <c r="M1867" s="104"/>
      <c r="N1867" s="104"/>
      <c r="O1867" s="104"/>
      <c r="P1867" s="105">
        <f t="shared" si="94"/>
        <v>0</v>
      </c>
    </row>
    <row r="1868" spans="1:16" ht="15.75" customHeight="1">
      <c r="A1868" s="241"/>
      <c r="B1868" s="242"/>
      <c r="C1868" s="119">
        <v>17</v>
      </c>
      <c r="D1868" s="143"/>
      <c r="E1868" s="104"/>
      <c r="F1868" s="104"/>
      <c r="G1868" s="104"/>
      <c r="H1868" s="104"/>
      <c r="I1868" s="104"/>
      <c r="J1868" s="104"/>
      <c r="K1868" s="104"/>
      <c r="L1868" s="104"/>
      <c r="M1868" s="104"/>
      <c r="N1868" s="104"/>
      <c r="O1868" s="104"/>
      <c r="P1868" s="105">
        <f t="shared" si="94"/>
        <v>0</v>
      </c>
    </row>
    <row r="1869" spans="1:16" ht="15.75" customHeight="1">
      <c r="A1869" s="241"/>
      <c r="B1869" s="242"/>
      <c r="C1869" s="119">
        <v>25</v>
      </c>
      <c r="D1869" s="143"/>
      <c r="E1869" s="104"/>
      <c r="F1869" s="104"/>
      <c r="G1869" s="104"/>
      <c r="H1869" s="104"/>
      <c r="I1869" s="104"/>
      <c r="J1869" s="104"/>
      <c r="K1869" s="104"/>
      <c r="L1869" s="104"/>
      <c r="M1869" s="104"/>
      <c r="N1869" s="104"/>
      <c r="O1869" s="104"/>
      <c r="P1869" s="105">
        <f t="shared" si="94"/>
        <v>0</v>
      </c>
    </row>
    <row r="1870" spans="1:16" ht="15.75" customHeight="1">
      <c r="A1870" s="241"/>
      <c r="B1870" s="242"/>
      <c r="C1870" s="119">
        <v>26</v>
      </c>
      <c r="D1870" s="143"/>
      <c r="E1870" s="104"/>
      <c r="F1870" s="104"/>
      <c r="G1870" s="104"/>
      <c r="H1870" s="104"/>
      <c r="I1870" s="104"/>
      <c r="J1870" s="104"/>
      <c r="K1870" s="104"/>
      <c r="L1870" s="104"/>
      <c r="M1870" s="104"/>
      <c r="N1870" s="104"/>
      <c r="O1870" s="104"/>
      <c r="P1870" s="105">
        <f t="shared" si="94"/>
        <v>0</v>
      </c>
    </row>
    <row r="1871" spans="1:16" ht="15.75" customHeight="1">
      <c r="A1871" s="237"/>
      <c r="B1871" s="239"/>
      <c r="C1871" s="119">
        <v>27</v>
      </c>
      <c r="D1871" s="143"/>
      <c r="E1871" s="104"/>
      <c r="F1871" s="104"/>
      <c r="G1871" s="104"/>
      <c r="H1871" s="104"/>
      <c r="I1871" s="104"/>
      <c r="J1871" s="104"/>
      <c r="K1871" s="104"/>
      <c r="L1871" s="104"/>
      <c r="M1871" s="104"/>
      <c r="N1871" s="104"/>
      <c r="O1871" s="104"/>
      <c r="P1871" s="105">
        <f t="shared" si="94"/>
        <v>0</v>
      </c>
    </row>
    <row r="1872" spans="1:16" ht="15.75" customHeight="1">
      <c r="A1872" s="317">
        <v>512</v>
      </c>
      <c r="B1872" s="318" t="s">
        <v>2469</v>
      </c>
      <c r="C1872" s="119">
        <v>11</v>
      </c>
      <c r="D1872" s="143"/>
      <c r="E1872" s="104"/>
      <c r="F1872" s="104"/>
      <c r="G1872" s="104"/>
      <c r="H1872" s="104"/>
      <c r="I1872" s="104"/>
      <c r="J1872" s="104"/>
      <c r="K1872" s="104"/>
      <c r="L1872" s="104"/>
      <c r="M1872" s="104"/>
      <c r="N1872" s="104"/>
      <c r="O1872" s="104"/>
      <c r="P1872" s="105">
        <f t="shared" si="94"/>
        <v>0</v>
      </c>
    </row>
    <row r="1873" spans="1:16" ht="15.75" customHeight="1">
      <c r="A1873" s="241"/>
      <c r="B1873" s="242"/>
      <c r="C1873" s="119">
        <v>12</v>
      </c>
      <c r="D1873" s="143"/>
      <c r="E1873" s="104"/>
      <c r="F1873" s="104"/>
      <c r="G1873" s="104"/>
      <c r="H1873" s="104"/>
      <c r="I1873" s="104"/>
      <c r="J1873" s="104"/>
      <c r="K1873" s="104"/>
      <c r="L1873" s="104"/>
      <c r="M1873" s="104"/>
      <c r="N1873" s="104"/>
      <c r="O1873" s="104"/>
      <c r="P1873" s="105">
        <f t="shared" si="94"/>
        <v>0</v>
      </c>
    </row>
    <row r="1874" spans="1:16" ht="15.75" customHeight="1">
      <c r="A1874" s="241"/>
      <c r="B1874" s="242"/>
      <c r="C1874" s="119">
        <v>13</v>
      </c>
      <c r="D1874" s="143"/>
      <c r="E1874" s="104"/>
      <c r="F1874" s="104"/>
      <c r="G1874" s="104"/>
      <c r="H1874" s="104"/>
      <c r="I1874" s="104"/>
      <c r="J1874" s="104"/>
      <c r="K1874" s="104"/>
      <c r="L1874" s="104"/>
      <c r="M1874" s="104"/>
      <c r="N1874" s="104"/>
      <c r="O1874" s="104"/>
      <c r="P1874" s="105">
        <f t="shared" si="94"/>
        <v>0</v>
      </c>
    </row>
    <row r="1875" spans="1:16" ht="15.75" customHeight="1">
      <c r="A1875" s="241"/>
      <c r="B1875" s="242"/>
      <c r="C1875" s="119">
        <v>14</v>
      </c>
      <c r="D1875" s="143"/>
      <c r="E1875" s="104"/>
      <c r="F1875" s="104"/>
      <c r="G1875" s="104"/>
      <c r="H1875" s="104"/>
      <c r="I1875" s="104"/>
      <c r="J1875" s="104"/>
      <c r="K1875" s="104"/>
      <c r="L1875" s="104"/>
      <c r="M1875" s="104"/>
      <c r="N1875" s="104"/>
      <c r="O1875" s="104"/>
      <c r="P1875" s="105">
        <f t="shared" si="94"/>
        <v>0</v>
      </c>
    </row>
    <row r="1876" spans="1:16" ht="15.75" customHeight="1">
      <c r="A1876" s="241"/>
      <c r="B1876" s="242"/>
      <c r="C1876" s="119">
        <v>15</v>
      </c>
      <c r="D1876" s="143"/>
      <c r="E1876" s="104"/>
      <c r="F1876" s="104"/>
      <c r="G1876" s="104"/>
      <c r="H1876" s="104"/>
      <c r="I1876" s="104"/>
      <c r="J1876" s="104"/>
      <c r="K1876" s="104"/>
      <c r="L1876" s="104"/>
      <c r="M1876" s="104"/>
      <c r="N1876" s="104"/>
      <c r="O1876" s="104"/>
      <c r="P1876" s="105">
        <f t="shared" si="94"/>
        <v>0</v>
      </c>
    </row>
    <row r="1877" spans="1:16" ht="15.75" customHeight="1">
      <c r="A1877" s="241"/>
      <c r="B1877" s="242"/>
      <c r="C1877" s="119">
        <v>16</v>
      </c>
      <c r="D1877" s="143"/>
      <c r="E1877" s="104"/>
      <c r="F1877" s="104"/>
      <c r="G1877" s="104"/>
      <c r="H1877" s="104"/>
      <c r="I1877" s="104"/>
      <c r="J1877" s="104"/>
      <c r="K1877" s="104"/>
      <c r="L1877" s="104"/>
      <c r="M1877" s="104"/>
      <c r="N1877" s="104"/>
      <c r="O1877" s="104"/>
      <c r="P1877" s="105">
        <f t="shared" si="94"/>
        <v>0</v>
      </c>
    </row>
    <row r="1878" spans="1:16" ht="15.75" customHeight="1">
      <c r="A1878" s="241"/>
      <c r="B1878" s="242"/>
      <c r="C1878" s="119">
        <v>17</v>
      </c>
      <c r="D1878" s="143"/>
      <c r="E1878" s="104"/>
      <c r="F1878" s="104"/>
      <c r="G1878" s="104"/>
      <c r="H1878" s="104"/>
      <c r="I1878" s="104"/>
      <c r="J1878" s="104"/>
      <c r="K1878" s="104"/>
      <c r="L1878" s="104"/>
      <c r="M1878" s="104"/>
      <c r="N1878" s="104"/>
      <c r="O1878" s="104"/>
      <c r="P1878" s="105">
        <f t="shared" si="94"/>
        <v>0</v>
      </c>
    </row>
    <row r="1879" spans="1:16" ht="15.75" customHeight="1">
      <c r="A1879" s="241"/>
      <c r="B1879" s="242"/>
      <c r="C1879" s="119">
        <v>25</v>
      </c>
      <c r="D1879" s="143"/>
      <c r="E1879" s="104"/>
      <c r="F1879" s="104"/>
      <c r="G1879" s="104"/>
      <c r="H1879" s="104"/>
      <c r="I1879" s="104"/>
      <c r="J1879" s="104"/>
      <c r="K1879" s="104"/>
      <c r="L1879" s="104"/>
      <c r="M1879" s="104"/>
      <c r="N1879" s="104"/>
      <c r="O1879" s="104"/>
      <c r="P1879" s="105">
        <f t="shared" si="94"/>
        <v>0</v>
      </c>
    </row>
    <row r="1880" spans="1:16" ht="15.75" customHeight="1">
      <c r="A1880" s="241"/>
      <c r="B1880" s="242"/>
      <c r="C1880" s="119">
        <v>26</v>
      </c>
      <c r="D1880" s="143"/>
      <c r="E1880" s="104"/>
      <c r="F1880" s="104"/>
      <c r="G1880" s="104"/>
      <c r="H1880" s="104"/>
      <c r="I1880" s="104"/>
      <c r="J1880" s="104"/>
      <c r="K1880" s="104"/>
      <c r="L1880" s="104"/>
      <c r="M1880" s="104"/>
      <c r="N1880" s="104"/>
      <c r="O1880" s="104"/>
      <c r="P1880" s="105">
        <f t="shared" si="94"/>
        <v>0</v>
      </c>
    </row>
    <row r="1881" spans="1:16" ht="15.75" customHeight="1">
      <c r="A1881" s="237"/>
      <c r="B1881" s="239"/>
      <c r="C1881" s="119">
        <v>27</v>
      </c>
      <c r="D1881" s="143"/>
      <c r="E1881" s="104"/>
      <c r="F1881" s="104"/>
      <c r="G1881" s="104"/>
      <c r="H1881" s="104"/>
      <c r="I1881" s="104"/>
      <c r="J1881" s="104"/>
      <c r="K1881" s="104"/>
      <c r="L1881" s="104"/>
      <c r="M1881" s="104"/>
      <c r="N1881" s="104"/>
      <c r="O1881" s="104"/>
      <c r="P1881" s="105">
        <f t="shared" si="94"/>
        <v>0</v>
      </c>
    </row>
    <row r="1882" spans="1:16" ht="15.75" customHeight="1">
      <c r="A1882" s="317">
        <v>513</v>
      </c>
      <c r="B1882" s="318" t="s">
        <v>2470</v>
      </c>
      <c r="C1882" s="119">
        <v>11</v>
      </c>
      <c r="D1882" s="143"/>
      <c r="E1882" s="104"/>
      <c r="F1882" s="104"/>
      <c r="G1882" s="104"/>
      <c r="H1882" s="104"/>
      <c r="I1882" s="104"/>
      <c r="J1882" s="104"/>
      <c r="K1882" s="104"/>
      <c r="L1882" s="104"/>
      <c r="M1882" s="104"/>
      <c r="N1882" s="104"/>
      <c r="O1882" s="104"/>
      <c r="P1882" s="105">
        <f t="shared" si="94"/>
        <v>0</v>
      </c>
    </row>
    <row r="1883" spans="1:16" ht="15.75" customHeight="1">
      <c r="A1883" s="241"/>
      <c r="B1883" s="242"/>
      <c r="C1883" s="119">
        <v>12</v>
      </c>
      <c r="D1883" s="143"/>
      <c r="E1883" s="104"/>
      <c r="F1883" s="104"/>
      <c r="G1883" s="104"/>
      <c r="H1883" s="104"/>
      <c r="I1883" s="104"/>
      <c r="J1883" s="104"/>
      <c r="K1883" s="104"/>
      <c r="L1883" s="104"/>
      <c r="M1883" s="104"/>
      <c r="N1883" s="104"/>
      <c r="O1883" s="104"/>
      <c r="P1883" s="105">
        <f t="shared" si="94"/>
        <v>0</v>
      </c>
    </row>
    <row r="1884" spans="1:16" ht="15.75" customHeight="1">
      <c r="A1884" s="241"/>
      <c r="B1884" s="242"/>
      <c r="C1884" s="119">
        <v>13</v>
      </c>
      <c r="D1884" s="143"/>
      <c r="E1884" s="104"/>
      <c r="F1884" s="104"/>
      <c r="G1884" s="104"/>
      <c r="H1884" s="104"/>
      <c r="I1884" s="104"/>
      <c r="J1884" s="104"/>
      <c r="K1884" s="104"/>
      <c r="L1884" s="104"/>
      <c r="M1884" s="104"/>
      <c r="N1884" s="104"/>
      <c r="O1884" s="104"/>
      <c r="P1884" s="105">
        <f t="shared" si="94"/>
        <v>0</v>
      </c>
    </row>
    <row r="1885" spans="1:16" ht="15.75" customHeight="1">
      <c r="A1885" s="241"/>
      <c r="B1885" s="242"/>
      <c r="C1885" s="119">
        <v>14</v>
      </c>
      <c r="D1885" s="143"/>
      <c r="E1885" s="104"/>
      <c r="F1885" s="104"/>
      <c r="G1885" s="104"/>
      <c r="H1885" s="104"/>
      <c r="I1885" s="104"/>
      <c r="J1885" s="104"/>
      <c r="K1885" s="104"/>
      <c r="L1885" s="104"/>
      <c r="M1885" s="104"/>
      <c r="N1885" s="104"/>
      <c r="O1885" s="104"/>
      <c r="P1885" s="105">
        <f t="shared" si="94"/>
        <v>0</v>
      </c>
    </row>
    <row r="1886" spans="1:16" ht="15.75" customHeight="1">
      <c r="A1886" s="241"/>
      <c r="B1886" s="242"/>
      <c r="C1886" s="119">
        <v>15</v>
      </c>
      <c r="D1886" s="143"/>
      <c r="E1886" s="104"/>
      <c r="F1886" s="104"/>
      <c r="G1886" s="104"/>
      <c r="H1886" s="104"/>
      <c r="I1886" s="104"/>
      <c r="J1886" s="104"/>
      <c r="K1886" s="104"/>
      <c r="L1886" s="104"/>
      <c r="M1886" s="104"/>
      <c r="N1886" s="104"/>
      <c r="O1886" s="104"/>
      <c r="P1886" s="105">
        <f t="shared" si="94"/>
        <v>0</v>
      </c>
    </row>
    <row r="1887" spans="1:16" ht="15.75" customHeight="1">
      <c r="A1887" s="241"/>
      <c r="B1887" s="242"/>
      <c r="C1887" s="119">
        <v>16</v>
      </c>
      <c r="D1887" s="143"/>
      <c r="E1887" s="104"/>
      <c r="F1887" s="104"/>
      <c r="G1887" s="104"/>
      <c r="H1887" s="104"/>
      <c r="I1887" s="104"/>
      <c r="J1887" s="104"/>
      <c r="K1887" s="104"/>
      <c r="L1887" s="104"/>
      <c r="M1887" s="104"/>
      <c r="N1887" s="104"/>
      <c r="O1887" s="104"/>
      <c r="P1887" s="105">
        <f t="shared" si="94"/>
        <v>0</v>
      </c>
    </row>
    <row r="1888" spans="1:16" ht="15.75" customHeight="1">
      <c r="A1888" s="241"/>
      <c r="B1888" s="242"/>
      <c r="C1888" s="119">
        <v>17</v>
      </c>
      <c r="D1888" s="143"/>
      <c r="E1888" s="104"/>
      <c r="F1888" s="104"/>
      <c r="G1888" s="104"/>
      <c r="H1888" s="104"/>
      <c r="I1888" s="104"/>
      <c r="J1888" s="104"/>
      <c r="K1888" s="104"/>
      <c r="L1888" s="104"/>
      <c r="M1888" s="104"/>
      <c r="N1888" s="104"/>
      <c r="O1888" s="104"/>
      <c r="P1888" s="105">
        <f t="shared" si="94"/>
        <v>0</v>
      </c>
    </row>
    <row r="1889" spans="1:16" ht="15.75" customHeight="1">
      <c r="A1889" s="241"/>
      <c r="B1889" s="242"/>
      <c r="C1889" s="119">
        <v>25</v>
      </c>
      <c r="D1889" s="143"/>
      <c r="E1889" s="104"/>
      <c r="F1889" s="104"/>
      <c r="G1889" s="104"/>
      <c r="H1889" s="104"/>
      <c r="I1889" s="104"/>
      <c r="J1889" s="104"/>
      <c r="K1889" s="104"/>
      <c r="L1889" s="104"/>
      <c r="M1889" s="104"/>
      <c r="N1889" s="104"/>
      <c r="O1889" s="104"/>
      <c r="P1889" s="105">
        <f t="shared" si="94"/>
        <v>0</v>
      </c>
    </row>
    <row r="1890" spans="1:16" ht="15.75" customHeight="1">
      <c r="A1890" s="241"/>
      <c r="B1890" s="242"/>
      <c r="C1890" s="119">
        <v>26</v>
      </c>
      <c r="D1890" s="143"/>
      <c r="E1890" s="104"/>
      <c r="F1890" s="104"/>
      <c r="G1890" s="104"/>
      <c r="H1890" s="104"/>
      <c r="I1890" s="104"/>
      <c r="J1890" s="104"/>
      <c r="K1890" s="104"/>
      <c r="L1890" s="104"/>
      <c r="M1890" s="104"/>
      <c r="N1890" s="104"/>
      <c r="O1890" s="104"/>
      <c r="P1890" s="105">
        <f t="shared" si="94"/>
        <v>0</v>
      </c>
    </row>
    <row r="1891" spans="1:16" ht="15.75" customHeight="1">
      <c r="A1891" s="237"/>
      <c r="B1891" s="239"/>
      <c r="C1891" s="119">
        <v>27</v>
      </c>
      <c r="D1891" s="143"/>
      <c r="E1891" s="104"/>
      <c r="F1891" s="104"/>
      <c r="G1891" s="104"/>
      <c r="H1891" s="104"/>
      <c r="I1891" s="104"/>
      <c r="J1891" s="104"/>
      <c r="K1891" s="104"/>
      <c r="L1891" s="104"/>
      <c r="M1891" s="104"/>
      <c r="N1891" s="104"/>
      <c r="O1891" s="104"/>
      <c r="P1891" s="105">
        <f t="shared" si="94"/>
        <v>0</v>
      </c>
    </row>
    <row r="1892" spans="1:16" ht="15.75" customHeight="1">
      <c r="A1892" s="317">
        <v>514</v>
      </c>
      <c r="B1892" s="318" t="s">
        <v>2471</v>
      </c>
      <c r="C1892" s="119">
        <v>11</v>
      </c>
      <c r="D1892" s="143"/>
      <c r="E1892" s="104"/>
      <c r="F1892" s="104"/>
      <c r="G1892" s="104"/>
      <c r="H1892" s="104"/>
      <c r="I1892" s="104"/>
      <c r="J1892" s="104"/>
      <c r="K1892" s="104"/>
      <c r="L1892" s="104"/>
      <c r="M1892" s="104"/>
      <c r="N1892" s="104"/>
      <c r="O1892" s="104"/>
      <c r="P1892" s="105">
        <f t="shared" si="94"/>
        <v>0</v>
      </c>
    </row>
    <row r="1893" spans="1:16" ht="15.75" customHeight="1">
      <c r="A1893" s="241"/>
      <c r="B1893" s="242"/>
      <c r="C1893" s="119">
        <v>12</v>
      </c>
      <c r="D1893" s="143"/>
      <c r="E1893" s="104"/>
      <c r="F1893" s="104"/>
      <c r="G1893" s="104"/>
      <c r="H1893" s="104"/>
      <c r="I1893" s="104"/>
      <c r="J1893" s="104"/>
      <c r="K1893" s="104"/>
      <c r="L1893" s="104"/>
      <c r="M1893" s="104"/>
      <c r="N1893" s="104"/>
      <c r="O1893" s="104"/>
      <c r="P1893" s="105">
        <f t="shared" si="94"/>
        <v>0</v>
      </c>
    </row>
    <row r="1894" spans="1:16" ht="15.75" customHeight="1">
      <c r="A1894" s="241"/>
      <c r="B1894" s="242"/>
      <c r="C1894" s="119">
        <v>13</v>
      </c>
      <c r="D1894" s="143"/>
      <c r="E1894" s="104"/>
      <c r="F1894" s="104"/>
      <c r="G1894" s="104"/>
      <c r="H1894" s="104"/>
      <c r="I1894" s="104"/>
      <c r="J1894" s="104"/>
      <c r="K1894" s="104"/>
      <c r="L1894" s="104"/>
      <c r="M1894" s="104"/>
      <c r="N1894" s="104"/>
      <c r="O1894" s="104"/>
      <c r="P1894" s="105">
        <f t="shared" si="94"/>
        <v>0</v>
      </c>
    </row>
    <row r="1895" spans="1:16" ht="15.75" customHeight="1">
      <c r="A1895" s="241"/>
      <c r="B1895" s="242"/>
      <c r="C1895" s="119">
        <v>14</v>
      </c>
      <c r="D1895" s="143"/>
      <c r="E1895" s="104"/>
      <c r="F1895" s="104"/>
      <c r="G1895" s="104"/>
      <c r="H1895" s="104"/>
      <c r="I1895" s="104"/>
      <c r="J1895" s="104"/>
      <c r="K1895" s="104"/>
      <c r="L1895" s="104"/>
      <c r="M1895" s="104"/>
      <c r="N1895" s="104"/>
      <c r="O1895" s="104"/>
      <c r="P1895" s="105">
        <f t="shared" si="94"/>
        <v>0</v>
      </c>
    </row>
    <row r="1896" spans="1:16" ht="15.75" customHeight="1">
      <c r="A1896" s="241"/>
      <c r="B1896" s="242"/>
      <c r="C1896" s="119">
        <v>15</v>
      </c>
      <c r="D1896" s="143"/>
      <c r="E1896" s="104"/>
      <c r="F1896" s="104"/>
      <c r="G1896" s="104"/>
      <c r="H1896" s="104"/>
      <c r="I1896" s="104"/>
      <c r="J1896" s="104"/>
      <c r="K1896" s="104"/>
      <c r="L1896" s="104"/>
      <c r="M1896" s="104"/>
      <c r="N1896" s="104"/>
      <c r="O1896" s="104"/>
      <c r="P1896" s="105">
        <f t="shared" si="94"/>
        <v>0</v>
      </c>
    </row>
    <row r="1897" spans="1:16" ht="15.75" customHeight="1">
      <c r="A1897" s="241"/>
      <c r="B1897" s="242"/>
      <c r="C1897" s="119">
        <v>16</v>
      </c>
      <c r="D1897" s="143"/>
      <c r="E1897" s="104"/>
      <c r="F1897" s="104"/>
      <c r="G1897" s="104"/>
      <c r="H1897" s="104"/>
      <c r="I1897" s="104"/>
      <c r="J1897" s="104"/>
      <c r="K1897" s="104"/>
      <c r="L1897" s="104"/>
      <c r="M1897" s="104"/>
      <c r="N1897" s="104"/>
      <c r="O1897" s="104"/>
      <c r="P1897" s="105">
        <f t="shared" si="94"/>
        <v>0</v>
      </c>
    </row>
    <row r="1898" spans="1:16" ht="15.75" customHeight="1">
      <c r="A1898" s="241"/>
      <c r="B1898" s="242"/>
      <c r="C1898" s="119">
        <v>17</v>
      </c>
      <c r="D1898" s="143"/>
      <c r="E1898" s="104"/>
      <c r="F1898" s="104"/>
      <c r="G1898" s="104"/>
      <c r="H1898" s="104"/>
      <c r="I1898" s="104"/>
      <c r="J1898" s="104"/>
      <c r="K1898" s="104"/>
      <c r="L1898" s="104"/>
      <c r="M1898" s="104"/>
      <c r="N1898" s="104"/>
      <c r="O1898" s="104"/>
      <c r="P1898" s="105">
        <f t="shared" si="94"/>
        <v>0</v>
      </c>
    </row>
    <row r="1899" spans="1:16" ht="15.75" customHeight="1">
      <c r="A1899" s="241"/>
      <c r="B1899" s="242"/>
      <c r="C1899" s="119">
        <v>25</v>
      </c>
      <c r="D1899" s="143"/>
      <c r="E1899" s="104"/>
      <c r="F1899" s="104"/>
      <c r="G1899" s="104"/>
      <c r="H1899" s="104"/>
      <c r="I1899" s="104"/>
      <c r="J1899" s="104"/>
      <c r="K1899" s="104"/>
      <c r="L1899" s="104"/>
      <c r="M1899" s="104"/>
      <c r="N1899" s="104"/>
      <c r="O1899" s="104"/>
      <c r="P1899" s="105">
        <f t="shared" si="94"/>
        <v>0</v>
      </c>
    </row>
    <row r="1900" spans="1:16" ht="15.75" customHeight="1">
      <c r="A1900" s="241"/>
      <c r="B1900" s="242"/>
      <c r="C1900" s="119">
        <v>26</v>
      </c>
      <c r="D1900" s="143"/>
      <c r="E1900" s="104"/>
      <c r="F1900" s="104"/>
      <c r="G1900" s="104"/>
      <c r="H1900" s="104"/>
      <c r="I1900" s="104"/>
      <c r="J1900" s="104"/>
      <c r="K1900" s="104"/>
      <c r="L1900" s="104"/>
      <c r="M1900" s="104"/>
      <c r="N1900" s="104"/>
      <c r="O1900" s="104"/>
      <c r="P1900" s="105">
        <f t="shared" si="94"/>
        <v>0</v>
      </c>
    </row>
    <row r="1901" spans="1:16" ht="15.75" customHeight="1">
      <c r="A1901" s="237"/>
      <c r="B1901" s="239"/>
      <c r="C1901" s="119">
        <v>27</v>
      </c>
      <c r="D1901" s="143"/>
      <c r="E1901" s="104"/>
      <c r="F1901" s="104"/>
      <c r="G1901" s="104"/>
      <c r="H1901" s="104"/>
      <c r="I1901" s="104"/>
      <c r="J1901" s="104"/>
      <c r="K1901" s="104"/>
      <c r="L1901" s="104"/>
      <c r="M1901" s="104"/>
      <c r="N1901" s="104"/>
      <c r="O1901" s="104"/>
      <c r="P1901" s="105">
        <f t="shared" si="94"/>
        <v>0</v>
      </c>
    </row>
    <row r="1902" spans="1:16" ht="15.75" customHeight="1">
      <c r="A1902" s="317">
        <v>515</v>
      </c>
      <c r="B1902" s="318" t="s">
        <v>2472</v>
      </c>
      <c r="C1902" s="119">
        <v>11</v>
      </c>
      <c r="D1902" s="143"/>
      <c r="E1902" s="104"/>
      <c r="F1902" s="104"/>
      <c r="G1902" s="104"/>
      <c r="H1902" s="104"/>
      <c r="I1902" s="104"/>
      <c r="J1902" s="104"/>
      <c r="K1902" s="104"/>
      <c r="L1902" s="104"/>
      <c r="M1902" s="104"/>
      <c r="N1902" s="104"/>
      <c r="O1902" s="104"/>
      <c r="P1902" s="105">
        <f t="shared" si="94"/>
        <v>0</v>
      </c>
    </row>
    <row r="1903" spans="1:16" ht="15.75" customHeight="1">
      <c r="A1903" s="241"/>
      <c r="B1903" s="242"/>
      <c r="C1903" s="119">
        <v>12</v>
      </c>
      <c r="D1903" s="143"/>
      <c r="E1903" s="104"/>
      <c r="F1903" s="104"/>
      <c r="G1903" s="104"/>
      <c r="H1903" s="104"/>
      <c r="I1903" s="104"/>
      <c r="J1903" s="104"/>
      <c r="K1903" s="104"/>
      <c r="L1903" s="104"/>
      <c r="M1903" s="104"/>
      <c r="N1903" s="104"/>
      <c r="O1903" s="104"/>
      <c r="P1903" s="105">
        <f t="shared" si="94"/>
        <v>0</v>
      </c>
    </row>
    <row r="1904" spans="1:16" ht="15.75" customHeight="1">
      <c r="A1904" s="241"/>
      <c r="B1904" s="242"/>
      <c r="C1904" s="119">
        <v>13</v>
      </c>
      <c r="D1904" s="143"/>
      <c r="E1904" s="104"/>
      <c r="F1904" s="104"/>
      <c r="G1904" s="104"/>
      <c r="H1904" s="104"/>
      <c r="I1904" s="104"/>
      <c r="J1904" s="104"/>
      <c r="K1904" s="104"/>
      <c r="L1904" s="104"/>
      <c r="M1904" s="104"/>
      <c r="N1904" s="104"/>
      <c r="O1904" s="104"/>
      <c r="P1904" s="105">
        <f t="shared" si="94"/>
        <v>0</v>
      </c>
    </row>
    <row r="1905" spans="1:16" ht="15.75" customHeight="1">
      <c r="A1905" s="241"/>
      <c r="B1905" s="242"/>
      <c r="C1905" s="119">
        <v>14</v>
      </c>
      <c r="D1905" s="143">
        <v>6250</v>
      </c>
      <c r="E1905" s="143">
        <v>6250</v>
      </c>
      <c r="F1905" s="143">
        <v>6250</v>
      </c>
      <c r="G1905" s="143">
        <v>6250</v>
      </c>
      <c r="H1905" s="143">
        <v>6250</v>
      </c>
      <c r="I1905" s="143">
        <v>6250</v>
      </c>
      <c r="J1905" s="143">
        <v>6250</v>
      </c>
      <c r="K1905" s="143">
        <v>6250</v>
      </c>
      <c r="L1905" s="143">
        <v>6250</v>
      </c>
      <c r="M1905" s="143">
        <v>6250</v>
      </c>
      <c r="N1905" s="143">
        <v>6250</v>
      </c>
      <c r="O1905" s="143">
        <v>6250</v>
      </c>
      <c r="P1905" s="105">
        <f t="shared" si="94"/>
        <v>75000</v>
      </c>
    </row>
    <row r="1906" spans="1:16" ht="15.75" customHeight="1">
      <c r="A1906" s="241"/>
      <c r="B1906" s="242"/>
      <c r="C1906" s="119">
        <v>15</v>
      </c>
      <c r="D1906" s="143"/>
      <c r="E1906" s="104"/>
      <c r="F1906" s="104"/>
      <c r="G1906" s="104"/>
      <c r="H1906" s="104"/>
      <c r="I1906" s="104"/>
      <c r="J1906" s="104"/>
      <c r="K1906" s="104"/>
      <c r="L1906" s="104"/>
      <c r="M1906" s="104"/>
      <c r="N1906" s="104"/>
      <c r="O1906" s="104"/>
      <c r="P1906" s="105">
        <f t="shared" si="94"/>
        <v>0</v>
      </c>
    </row>
    <row r="1907" spans="1:16" ht="15.75" customHeight="1">
      <c r="A1907" s="241"/>
      <c r="B1907" s="242"/>
      <c r="C1907" s="119">
        <v>16</v>
      </c>
      <c r="D1907" s="143"/>
      <c r="E1907" s="104"/>
      <c r="F1907" s="104"/>
      <c r="G1907" s="104"/>
      <c r="H1907" s="104"/>
      <c r="I1907" s="104"/>
      <c r="J1907" s="104"/>
      <c r="K1907" s="104"/>
      <c r="L1907" s="104"/>
      <c r="M1907" s="104"/>
      <c r="N1907" s="104"/>
      <c r="O1907" s="104"/>
      <c r="P1907" s="105">
        <f t="shared" si="94"/>
        <v>0</v>
      </c>
    </row>
    <row r="1908" spans="1:16" ht="15.75" customHeight="1">
      <c r="A1908" s="241"/>
      <c r="B1908" s="242"/>
      <c r="C1908" s="119">
        <v>17</v>
      </c>
      <c r="D1908" s="143"/>
      <c r="E1908" s="104"/>
      <c r="F1908" s="104"/>
      <c r="G1908" s="104"/>
      <c r="H1908" s="104"/>
      <c r="I1908" s="104"/>
      <c r="J1908" s="104"/>
      <c r="K1908" s="104"/>
      <c r="L1908" s="104"/>
      <c r="M1908" s="104"/>
      <c r="N1908" s="104"/>
      <c r="O1908" s="104"/>
      <c r="P1908" s="105">
        <f t="shared" si="94"/>
        <v>0</v>
      </c>
    </row>
    <row r="1909" spans="1:16" ht="15.75" customHeight="1">
      <c r="A1909" s="241"/>
      <c r="B1909" s="242"/>
      <c r="C1909" s="119">
        <v>25</v>
      </c>
      <c r="D1909" s="143"/>
      <c r="E1909" s="104"/>
      <c r="F1909" s="104"/>
      <c r="G1909" s="104"/>
      <c r="H1909" s="104"/>
      <c r="I1909" s="104"/>
      <c r="J1909" s="104"/>
      <c r="K1909" s="104"/>
      <c r="L1909" s="104"/>
      <c r="M1909" s="104"/>
      <c r="N1909" s="104"/>
      <c r="O1909" s="104"/>
      <c r="P1909" s="105">
        <f t="shared" si="94"/>
        <v>0</v>
      </c>
    </row>
    <row r="1910" spans="1:16" ht="15.75" customHeight="1">
      <c r="A1910" s="241"/>
      <c r="B1910" s="242"/>
      <c r="C1910" s="119">
        <v>26</v>
      </c>
      <c r="D1910" s="143"/>
      <c r="E1910" s="104"/>
      <c r="F1910" s="104"/>
      <c r="G1910" s="104"/>
      <c r="H1910" s="104"/>
      <c r="I1910" s="104"/>
      <c r="J1910" s="104"/>
      <c r="K1910" s="104"/>
      <c r="L1910" s="104"/>
      <c r="M1910" s="104"/>
      <c r="N1910" s="104"/>
      <c r="O1910" s="104"/>
      <c r="P1910" s="105">
        <f t="shared" si="94"/>
        <v>0</v>
      </c>
    </row>
    <row r="1911" spans="1:16" ht="15.75" customHeight="1">
      <c r="A1911" s="237"/>
      <c r="B1911" s="239"/>
      <c r="C1911" s="119">
        <v>27</v>
      </c>
      <c r="D1911" s="143"/>
      <c r="E1911" s="104"/>
      <c r="F1911" s="104"/>
      <c r="G1911" s="104"/>
      <c r="H1911" s="104"/>
      <c r="I1911" s="104"/>
      <c r="J1911" s="104"/>
      <c r="K1911" s="104"/>
      <c r="L1911" s="104"/>
      <c r="M1911" s="104"/>
      <c r="N1911" s="104"/>
      <c r="O1911" s="104"/>
      <c r="P1911" s="105">
        <f t="shared" si="94"/>
        <v>0</v>
      </c>
    </row>
    <row r="1912" spans="1:16" ht="15.75" customHeight="1">
      <c r="A1912" s="317">
        <v>519</v>
      </c>
      <c r="B1912" s="318" t="s">
        <v>2473</v>
      </c>
      <c r="C1912" s="119">
        <v>11</v>
      </c>
      <c r="D1912" s="143"/>
      <c r="E1912" s="104"/>
      <c r="F1912" s="104"/>
      <c r="G1912" s="104"/>
      <c r="H1912" s="104"/>
      <c r="I1912" s="104"/>
      <c r="J1912" s="104"/>
      <c r="K1912" s="104"/>
      <c r="L1912" s="104"/>
      <c r="M1912" s="104"/>
      <c r="N1912" s="104"/>
      <c r="O1912" s="104"/>
      <c r="P1912" s="105">
        <f t="shared" si="94"/>
        <v>0</v>
      </c>
    </row>
    <row r="1913" spans="1:16" ht="15.75" customHeight="1">
      <c r="A1913" s="241"/>
      <c r="B1913" s="242"/>
      <c r="C1913" s="119">
        <v>12</v>
      </c>
      <c r="D1913" s="143"/>
      <c r="E1913" s="104"/>
      <c r="F1913" s="104"/>
      <c r="G1913" s="104"/>
      <c r="H1913" s="104"/>
      <c r="I1913" s="104"/>
      <c r="J1913" s="104"/>
      <c r="K1913" s="104"/>
      <c r="L1913" s="104"/>
      <c r="M1913" s="104"/>
      <c r="N1913" s="104"/>
      <c r="O1913" s="104"/>
      <c r="P1913" s="105">
        <f t="shared" si="94"/>
        <v>0</v>
      </c>
    </row>
    <row r="1914" spans="1:16" ht="15.75" customHeight="1">
      <c r="A1914" s="241"/>
      <c r="B1914" s="242"/>
      <c r="C1914" s="119">
        <v>13</v>
      </c>
      <c r="D1914" s="143"/>
      <c r="E1914" s="104"/>
      <c r="F1914" s="104"/>
      <c r="G1914" s="104"/>
      <c r="H1914" s="104"/>
      <c r="I1914" s="104"/>
      <c r="J1914" s="104"/>
      <c r="K1914" s="104"/>
      <c r="L1914" s="104"/>
      <c r="M1914" s="104"/>
      <c r="N1914" s="104"/>
      <c r="O1914" s="104"/>
      <c r="P1914" s="105">
        <f t="shared" si="94"/>
        <v>0</v>
      </c>
    </row>
    <row r="1915" spans="1:16" ht="15.75" customHeight="1">
      <c r="A1915" s="241"/>
      <c r="B1915" s="242"/>
      <c r="C1915" s="119">
        <v>14</v>
      </c>
      <c r="D1915" s="143">
        <v>1700</v>
      </c>
      <c r="E1915" s="143">
        <v>1700</v>
      </c>
      <c r="F1915" s="143">
        <v>1700</v>
      </c>
      <c r="G1915" s="143">
        <v>1700</v>
      </c>
      <c r="H1915" s="143">
        <v>1700</v>
      </c>
      <c r="I1915" s="143">
        <v>1700</v>
      </c>
      <c r="J1915" s="143">
        <v>1700</v>
      </c>
      <c r="K1915" s="143">
        <v>1700</v>
      </c>
      <c r="L1915" s="143">
        <v>1700</v>
      </c>
      <c r="M1915" s="143">
        <v>1700</v>
      </c>
      <c r="N1915" s="143">
        <v>1700</v>
      </c>
      <c r="O1915" s="143">
        <v>1700</v>
      </c>
      <c r="P1915" s="105">
        <f t="shared" si="94"/>
        <v>20400</v>
      </c>
    </row>
    <row r="1916" spans="1:16" ht="15.75" customHeight="1">
      <c r="A1916" s="241"/>
      <c r="B1916" s="242"/>
      <c r="C1916" s="119">
        <v>15</v>
      </c>
      <c r="D1916" s="143"/>
      <c r="E1916" s="104"/>
      <c r="F1916" s="104"/>
      <c r="G1916" s="104"/>
      <c r="H1916" s="104"/>
      <c r="I1916" s="104"/>
      <c r="J1916" s="104"/>
      <c r="K1916" s="104"/>
      <c r="L1916" s="104"/>
      <c r="M1916" s="104"/>
      <c r="N1916" s="104"/>
      <c r="O1916" s="104"/>
      <c r="P1916" s="105">
        <f t="shared" si="94"/>
        <v>0</v>
      </c>
    </row>
    <row r="1917" spans="1:16" ht="15.75" customHeight="1">
      <c r="A1917" s="241"/>
      <c r="B1917" s="242"/>
      <c r="C1917" s="119">
        <v>16</v>
      </c>
      <c r="D1917" s="143"/>
      <c r="E1917" s="104"/>
      <c r="F1917" s="104"/>
      <c r="G1917" s="104"/>
      <c r="H1917" s="104"/>
      <c r="I1917" s="104"/>
      <c r="J1917" s="104"/>
      <c r="K1917" s="104"/>
      <c r="L1917" s="104"/>
      <c r="M1917" s="104"/>
      <c r="N1917" s="104"/>
      <c r="O1917" s="104"/>
      <c r="P1917" s="105">
        <f t="shared" si="94"/>
        <v>0</v>
      </c>
    </row>
    <row r="1918" spans="1:16" ht="15.75" customHeight="1">
      <c r="A1918" s="241"/>
      <c r="B1918" s="242"/>
      <c r="C1918" s="119">
        <v>17</v>
      </c>
      <c r="D1918" s="143"/>
      <c r="E1918" s="104"/>
      <c r="F1918" s="104"/>
      <c r="G1918" s="104"/>
      <c r="H1918" s="104"/>
      <c r="I1918" s="104"/>
      <c r="J1918" s="104"/>
      <c r="K1918" s="104"/>
      <c r="L1918" s="104"/>
      <c r="M1918" s="104"/>
      <c r="N1918" s="104"/>
      <c r="O1918" s="104"/>
      <c r="P1918" s="105">
        <f t="shared" si="94"/>
        <v>0</v>
      </c>
    </row>
    <row r="1919" spans="1:16" ht="15.75" customHeight="1">
      <c r="A1919" s="241"/>
      <c r="B1919" s="242"/>
      <c r="C1919" s="119">
        <v>25</v>
      </c>
      <c r="D1919" s="143"/>
      <c r="E1919" s="104"/>
      <c r="F1919" s="104"/>
      <c r="G1919" s="104"/>
      <c r="H1919" s="104"/>
      <c r="I1919" s="104"/>
      <c r="J1919" s="104"/>
      <c r="K1919" s="104"/>
      <c r="L1919" s="104"/>
      <c r="M1919" s="104"/>
      <c r="N1919" s="104"/>
      <c r="O1919" s="104"/>
      <c r="P1919" s="105">
        <f t="shared" si="94"/>
        <v>0</v>
      </c>
    </row>
    <row r="1920" spans="1:16" ht="15.75" customHeight="1">
      <c r="A1920" s="241"/>
      <c r="B1920" s="242"/>
      <c r="C1920" s="119">
        <v>26</v>
      </c>
      <c r="D1920" s="143"/>
      <c r="E1920" s="104"/>
      <c r="F1920" s="104"/>
      <c r="G1920" s="104"/>
      <c r="H1920" s="104"/>
      <c r="I1920" s="104"/>
      <c r="J1920" s="104"/>
      <c r="K1920" s="104"/>
      <c r="L1920" s="104"/>
      <c r="M1920" s="104"/>
      <c r="N1920" s="104"/>
      <c r="O1920" s="104"/>
      <c r="P1920" s="105">
        <f t="shared" si="94"/>
        <v>0</v>
      </c>
    </row>
    <row r="1921" spans="1:16" ht="15.75" customHeight="1">
      <c r="A1921" s="237"/>
      <c r="B1921" s="239"/>
      <c r="C1921" s="119">
        <v>27</v>
      </c>
      <c r="D1921" s="143"/>
      <c r="E1921" s="104"/>
      <c r="F1921" s="104"/>
      <c r="G1921" s="104"/>
      <c r="H1921" s="104"/>
      <c r="I1921" s="104"/>
      <c r="J1921" s="104"/>
      <c r="K1921" s="104"/>
      <c r="L1921" s="104"/>
      <c r="M1921" s="104"/>
      <c r="N1921" s="104"/>
      <c r="O1921" s="104"/>
      <c r="P1921" s="105">
        <f t="shared" si="94"/>
        <v>0</v>
      </c>
    </row>
    <row r="1922" spans="1:16" ht="15.75" customHeight="1">
      <c r="A1922" s="149">
        <v>5200</v>
      </c>
      <c r="B1922" s="316" t="s">
        <v>2474</v>
      </c>
      <c r="C1922" s="228"/>
      <c r="D1922" s="148">
        <f t="shared" ref="D1922:P1922" si="95">SUM(D1923:D1962)</f>
        <v>0</v>
      </c>
      <c r="E1922" s="148">
        <f t="shared" si="95"/>
        <v>0</v>
      </c>
      <c r="F1922" s="148">
        <f t="shared" si="95"/>
        <v>0</v>
      </c>
      <c r="G1922" s="148">
        <f t="shared" si="95"/>
        <v>0</v>
      </c>
      <c r="H1922" s="148">
        <f t="shared" si="95"/>
        <v>0</v>
      </c>
      <c r="I1922" s="148">
        <f t="shared" si="95"/>
        <v>0</v>
      </c>
      <c r="J1922" s="148">
        <f t="shared" si="95"/>
        <v>0</v>
      </c>
      <c r="K1922" s="148">
        <f t="shared" si="95"/>
        <v>0</v>
      </c>
      <c r="L1922" s="148">
        <f t="shared" si="95"/>
        <v>0</v>
      </c>
      <c r="M1922" s="148">
        <f t="shared" si="95"/>
        <v>0</v>
      </c>
      <c r="N1922" s="148">
        <f t="shared" si="95"/>
        <v>0</v>
      </c>
      <c r="O1922" s="148">
        <f t="shared" si="95"/>
        <v>0</v>
      </c>
      <c r="P1922" s="148">
        <f t="shared" si="95"/>
        <v>0</v>
      </c>
    </row>
    <row r="1923" spans="1:16" ht="15.75" customHeight="1">
      <c r="A1923" s="317">
        <v>521</v>
      </c>
      <c r="B1923" s="318" t="s">
        <v>2475</v>
      </c>
      <c r="C1923" s="119">
        <v>11</v>
      </c>
      <c r="D1923" s="143"/>
      <c r="E1923" s="104"/>
      <c r="F1923" s="104"/>
      <c r="G1923" s="104"/>
      <c r="H1923" s="104"/>
      <c r="I1923" s="104"/>
      <c r="J1923" s="104"/>
      <c r="K1923" s="104"/>
      <c r="L1923" s="104"/>
      <c r="M1923" s="104"/>
      <c r="N1923" s="104"/>
      <c r="O1923" s="104"/>
      <c r="P1923" s="105">
        <f t="shared" ref="P1923:P1962" si="96">SUM(D1923:O1923)</f>
        <v>0</v>
      </c>
    </row>
    <row r="1924" spans="1:16" ht="15.75" customHeight="1">
      <c r="A1924" s="241"/>
      <c r="B1924" s="242"/>
      <c r="C1924" s="119">
        <v>12</v>
      </c>
      <c r="D1924" s="143"/>
      <c r="E1924" s="104"/>
      <c r="F1924" s="104"/>
      <c r="G1924" s="104"/>
      <c r="H1924" s="104"/>
      <c r="I1924" s="104"/>
      <c r="J1924" s="104"/>
      <c r="K1924" s="104"/>
      <c r="L1924" s="104"/>
      <c r="M1924" s="104"/>
      <c r="N1924" s="104"/>
      <c r="O1924" s="104"/>
      <c r="P1924" s="105">
        <f t="shared" si="96"/>
        <v>0</v>
      </c>
    </row>
    <row r="1925" spans="1:16" ht="15.75" customHeight="1">
      <c r="A1925" s="241"/>
      <c r="B1925" s="242"/>
      <c r="C1925" s="119">
        <v>13</v>
      </c>
      <c r="D1925" s="143"/>
      <c r="E1925" s="104"/>
      <c r="F1925" s="104"/>
      <c r="G1925" s="104"/>
      <c r="H1925" s="104"/>
      <c r="I1925" s="104"/>
      <c r="J1925" s="104"/>
      <c r="K1925" s="104"/>
      <c r="L1925" s="104"/>
      <c r="M1925" s="104"/>
      <c r="N1925" s="104"/>
      <c r="O1925" s="104"/>
      <c r="P1925" s="105">
        <f t="shared" si="96"/>
        <v>0</v>
      </c>
    </row>
    <row r="1926" spans="1:16" ht="15.75" customHeight="1">
      <c r="A1926" s="241"/>
      <c r="B1926" s="242"/>
      <c r="C1926" s="119">
        <v>14</v>
      </c>
      <c r="D1926" s="143"/>
      <c r="E1926" s="104"/>
      <c r="F1926" s="104"/>
      <c r="G1926" s="104"/>
      <c r="H1926" s="104"/>
      <c r="I1926" s="104"/>
      <c r="J1926" s="104"/>
      <c r="K1926" s="104"/>
      <c r="L1926" s="104"/>
      <c r="M1926" s="104"/>
      <c r="N1926" s="104"/>
      <c r="O1926" s="104"/>
      <c r="P1926" s="105">
        <f t="shared" si="96"/>
        <v>0</v>
      </c>
    </row>
    <row r="1927" spans="1:16" ht="15.75" customHeight="1">
      <c r="A1927" s="241"/>
      <c r="B1927" s="242"/>
      <c r="C1927" s="119">
        <v>15</v>
      </c>
      <c r="D1927" s="143"/>
      <c r="E1927" s="104"/>
      <c r="F1927" s="104"/>
      <c r="G1927" s="104"/>
      <c r="H1927" s="104"/>
      <c r="I1927" s="104"/>
      <c r="J1927" s="104"/>
      <c r="K1927" s="104"/>
      <c r="L1927" s="104"/>
      <c r="M1927" s="104"/>
      <c r="N1927" s="104"/>
      <c r="O1927" s="104"/>
      <c r="P1927" s="105">
        <f t="shared" si="96"/>
        <v>0</v>
      </c>
    </row>
    <row r="1928" spans="1:16" ht="15.75" customHeight="1">
      <c r="A1928" s="241"/>
      <c r="B1928" s="242"/>
      <c r="C1928" s="119">
        <v>16</v>
      </c>
      <c r="D1928" s="143"/>
      <c r="E1928" s="104"/>
      <c r="F1928" s="104"/>
      <c r="G1928" s="104"/>
      <c r="H1928" s="104"/>
      <c r="I1928" s="104"/>
      <c r="J1928" s="104"/>
      <c r="K1928" s="104"/>
      <c r="L1928" s="104"/>
      <c r="M1928" s="104"/>
      <c r="N1928" s="104"/>
      <c r="O1928" s="104"/>
      <c r="P1928" s="105">
        <f t="shared" si="96"/>
        <v>0</v>
      </c>
    </row>
    <row r="1929" spans="1:16" ht="15.75" customHeight="1">
      <c r="A1929" s="241"/>
      <c r="B1929" s="242"/>
      <c r="C1929" s="119">
        <v>17</v>
      </c>
      <c r="D1929" s="143"/>
      <c r="E1929" s="104"/>
      <c r="F1929" s="104"/>
      <c r="G1929" s="104"/>
      <c r="H1929" s="104"/>
      <c r="I1929" s="104"/>
      <c r="J1929" s="104"/>
      <c r="K1929" s="104"/>
      <c r="L1929" s="104"/>
      <c r="M1929" s="104"/>
      <c r="N1929" s="104"/>
      <c r="O1929" s="104"/>
      <c r="P1929" s="105">
        <f t="shared" si="96"/>
        <v>0</v>
      </c>
    </row>
    <row r="1930" spans="1:16" ht="15.75" customHeight="1">
      <c r="A1930" s="241"/>
      <c r="B1930" s="242"/>
      <c r="C1930" s="119">
        <v>25</v>
      </c>
      <c r="D1930" s="143"/>
      <c r="E1930" s="104"/>
      <c r="F1930" s="104"/>
      <c r="G1930" s="104"/>
      <c r="H1930" s="104"/>
      <c r="I1930" s="104"/>
      <c r="J1930" s="104"/>
      <c r="K1930" s="104"/>
      <c r="L1930" s="104"/>
      <c r="M1930" s="104"/>
      <c r="N1930" s="104"/>
      <c r="O1930" s="104"/>
      <c r="P1930" s="105">
        <f t="shared" si="96"/>
        <v>0</v>
      </c>
    </row>
    <row r="1931" spans="1:16" ht="15.75" customHeight="1">
      <c r="A1931" s="241"/>
      <c r="B1931" s="242"/>
      <c r="C1931" s="119">
        <v>26</v>
      </c>
      <c r="D1931" s="143"/>
      <c r="E1931" s="104"/>
      <c r="F1931" s="104"/>
      <c r="G1931" s="104"/>
      <c r="H1931" s="104"/>
      <c r="I1931" s="104"/>
      <c r="J1931" s="104"/>
      <c r="K1931" s="104"/>
      <c r="L1931" s="104"/>
      <c r="M1931" s="104"/>
      <c r="N1931" s="104"/>
      <c r="O1931" s="104"/>
      <c r="P1931" s="105">
        <f t="shared" si="96"/>
        <v>0</v>
      </c>
    </row>
    <row r="1932" spans="1:16" ht="15.75" customHeight="1">
      <c r="A1932" s="237"/>
      <c r="B1932" s="239"/>
      <c r="C1932" s="119">
        <v>27</v>
      </c>
      <c r="D1932" s="143"/>
      <c r="E1932" s="104"/>
      <c r="F1932" s="104"/>
      <c r="G1932" s="104"/>
      <c r="H1932" s="104"/>
      <c r="I1932" s="104"/>
      <c r="J1932" s="104"/>
      <c r="K1932" s="104"/>
      <c r="L1932" s="104"/>
      <c r="M1932" s="104"/>
      <c r="N1932" s="104"/>
      <c r="O1932" s="104"/>
      <c r="P1932" s="105">
        <f t="shared" si="96"/>
        <v>0</v>
      </c>
    </row>
    <row r="1933" spans="1:16" ht="15.75" customHeight="1">
      <c r="A1933" s="317">
        <v>522</v>
      </c>
      <c r="B1933" s="318" t="s">
        <v>2476</v>
      </c>
      <c r="C1933" s="119">
        <v>11</v>
      </c>
      <c r="D1933" s="143"/>
      <c r="E1933" s="104"/>
      <c r="F1933" s="104"/>
      <c r="G1933" s="104"/>
      <c r="H1933" s="104"/>
      <c r="I1933" s="104"/>
      <c r="J1933" s="104"/>
      <c r="K1933" s="104"/>
      <c r="L1933" s="104"/>
      <c r="M1933" s="104"/>
      <c r="N1933" s="104"/>
      <c r="O1933" s="104"/>
      <c r="P1933" s="105">
        <f t="shared" si="96"/>
        <v>0</v>
      </c>
    </row>
    <row r="1934" spans="1:16" ht="15.75" customHeight="1">
      <c r="A1934" s="241"/>
      <c r="B1934" s="242"/>
      <c r="C1934" s="119">
        <v>12</v>
      </c>
      <c r="D1934" s="143"/>
      <c r="E1934" s="104"/>
      <c r="F1934" s="104"/>
      <c r="G1934" s="104"/>
      <c r="H1934" s="104"/>
      <c r="I1934" s="104"/>
      <c r="J1934" s="104"/>
      <c r="K1934" s="104"/>
      <c r="L1934" s="104"/>
      <c r="M1934" s="104"/>
      <c r="N1934" s="104"/>
      <c r="O1934" s="104"/>
      <c r="P1934" s="105">
        <f t="shared" si="96"/>
        <v>0</v>
      </c>
    </row>
    <row r="1935" spans="1:16" ht="15.75" customHeight="1">
      <c r="A1935" s="241"/>
      <c r="B1935" s="242"/>
      <c r="C1935" s="119">
        <v>13</v>
      </c>
      <c r="D1935" s="143"/>
      <c r="E1935" s="104"/>
      <c r="F1935" s="104"/>
      <c r="G1935" s="104"/>
      <c r="H1935" s="104"/>
      <c r="I1935" s="104"/>
      <c r="J1935" s="104"/>
      <c r="K1935" s="104"/>
      <c r="L1935" s="104"/>
      <c r="M1935" s="104"/>
      <c r="N1935" s="104"/>
      <c r="O1935" s="104"/>
      <c r="P1935" s="105">
        <f t="shared" si="96"/>
        <v>0</v>
      </c>
    </row>
    <row r="1936" spans="1:16" ht="15.75" customHeight="1">
      <c r="A1936" s="241"/>
      <c r="B1936" s="242"/>
      <c r="C1936" s="119">
        <v>14</v>
      </c>
      <c r="D1936" s="143"/>
      <c r="E1936" s="104"/>
      <c r="F1936" s="104"/>
      <c r="G1936" s="104"/>
      <c r="H1936" s="104"/>
      <c r="I1936" s="104"/>
      <c r="J1936" s="104"/>
      <c r="K1936" s="104"/>
      <c r="L1936" s="104"/>
      <c r="M1936" s="104"/>
      <c r="N1936" s="104"/>
      <c r="O1936" s="104"/>
      <c r="P1936" s="105">
        <f t="shared" si="96"/>
        <v>0</v>
      </c>
    </row>
    <row r="1937" spans="1:16" ht="15.75" customHeight="1">
      <c r="A1937" s="241"/>
      <c r="B1937" s="242"/>
      <c r="C1937" s="119">
        <v>15</v>
      </c>
      <c r="D1937" s="143"/>
      <c r="E1937" s="104"/>
      <c r="F1937" s="104"/>
      <c r="G1937" s="104"/>
      <c r="H1937" s="104"/>
      <c r="I1937" s="104"/>
      <c r="J1937" s="104"/>
      <c r="K1937" s="104"/>
      <c r="L1937" s="104"/>
      <c r="M1937" s="104"/>
      <c r="N1937" s="104"/>
      <c r="O1937" s="104"/>
      <c r="P1937" s="105">
        <f t="shared" si="96"/>
        <v>0</v>
      </c>
    </row>
    <row r="1938" spans="1:16" ht="15.75" customHeight="1">
      <c r="A1938" s="241"/>
      <c r="B1938" s="242"/>
      <c r="C1938" s="119">
        <v>16</v>
      </c>
      <c r="D1938" s="143"/>
      <c r="E1938" s="104"/>
      <c r="F1938" s="104"/>
      <c r="G1938" s="104"/>
      <c r="H1938" s="104"/>
      <c r="I1938" s="104"/>
      <c r="J1938" s="104"/>
      <c r="K1938" s="104"/>
      <c r="L1938" s="104"/>
      <c r="M1938" s="104"/>
      <c r="N1938" s="104"/>
      <c r="O1938" s="104"/>
      <c r="P1938" s="105">
        <f t="shared" si="96"/>
        <v>0</v>
      </c>
    </row>
    <row r="1939" spans="1:16" ht="15.75" customHeight="1">
      <c r="A1939" s="241"/>
      <c r="B1939" s="242"/>
      <c r="C1939" s="119">
        <v>17</v>
      </c>
      <c r="D1939" s="143"/>
      <c r="E1939" s="104"/>
      <c r="F1939" s="104"/>
      <c r="G1939" s="104"/>
      <c r="H1939" s="104"/>
      <c r="I1939" s="104"/>
      <c r="J1939" s="104"/>
      <c r="K1939" s="104"/>
      <c r="L1939" s="104"/>
      <c r="M1939" s="104"/>
      <c r="N1939" s="104"/>
      <c r="O1939" s="104"/>
      <c r="P1939" s="105">
        <f t="shared" si="96"/>
        <v>0</v>
      </c>
    </row>
    <row r="1940" spans="1:16" ht="15.75" customHeight="1">
      <c r="A1940" s="241"/>
      <c r="B1940" s="242"/>
      <c r="C1940" s="119">
        <v>25</v>
      </c>
      <c r="D1940" s="143"/>
      <c r="E1940" s="104"/>
      <c r="F1940" s="104"/>
      <c r="G1940" s="104"/>
      <c r="H1940" s="104"/>
      <c r="I1940" s="104"/>
      <c r="J1940" s="104"/>
      <c r="K1940" s="104"/>
      <c r="L1940" s="104"/>
      <c r="M1940" s="104"/>
      <c r="N1940" s="104"/>
      <c r="O1940" s="104"/>
      <c r="P1940" s="105">
        <f t="shared" si="96"/>
        <v>0</v>
      </c>
    </row>
    <row r="1941" spans="1:16" ht="15.75" customHeight="1">
      <c r="A1941" s="241"/>
      <c r="B1941" s="242"/>
      <c r="C1941" s="119">
        <v>26</v>
      </c>
      <c r="D1941" s="143"/>
      <c r="E1941" s="104"/>
      <c r="F1941" s="104"/>
      <c r="G1941" s="104"/>
      <c r="H1941" s="104"/>
      <c r="I1941" s="104"/>
      <c r="J1941" s="104"/>
      <c r="K1941" s="104"/>
      <c r="L1941" s="104"/>
      <c r="M1941" s="104"/>
      <c r="N1941" s="104"/>
      <c r="O1941" s="104"/>
      <c r="P1941" s="105">
        <f t="shared" si="96"/>
        <v>0</v>
      </c>
    </row>
    <row r="1942" spans="1:16" ht="15.75" customHeight="1">
      <c r="A1942" s="237"/>
      <c r="B1942" s="239"/>
      <c r="C1942" s="119">
        <v>27</v>
      </c>
      <c r="D1942" s="143"/>
      <c r="E1942" s="104"/>
      <c r="F1942" s="104"/>
      <c r="G1942" s="104"/>
      <c r="H1942" s="104"/>
      <c r="I1942" s="104"/>
      <c r="J1942" s="104"/>
      <c r="K1942" s="104"/>
      <c r="L1942" s="104"/>
      <c r="M1942" s="104"/>
      <c r="N1942" s="104"/>
      <c r="O1942" s="104"/>
      <c r="P1942" s="105">
        <f t="shared" si="96"/>
        <v>0</v>
      </c>
    </row>
    <row r="1943" spans="1:16" ht="15.75" customHeight="1">
      <c r="A1943" s="317">
        <v>523</v>
      </c>
      <c r="B1943" s="318" t="s">
        <v>2477</v>
      </c>
      <c r="C1943" s="119">
        <v>11</v>
      </c>
      <c r="D1943" s="143"/>
      <c r="E1943" s="104"/>
      <c r="F1943" s="104"/>
      <c r="G1943" s="104"/>
      <c r="H1943" s="104"/>
      <c r="I1943" s="104"/>
      <c r="J1943" s="104"/>
      <c r="K1943" s="104"/>
      <c r="L1943" s="104"/>
      <c r="M1943" s="104"/>
      <c r="N1943" s="104"/>
      <c r="O1943" s="104"/>
      <c r="P1943" s="105">
        <f t="shared" si="96"/>
        <v>0</v>
      </c>
    </row>
    <row r="1944" spans="1:16" ht="15.75" customHeight="1">
      <c r="A1944" s="241"/>
      <c r="B1944" s="242"/>
      <c r="C1944" s="119">
        <v>12</v>
      </c>
      <c r="D1944" s="143"/>
      <c r="E1944" s="104"/>
      <c r="F1944" s="104"/>
      <c r="G1944" s="104"/>
      <c r="H1944" s="104"/>
      <c r="I1944" s="104"/>
      <c r="J1944" s="104"/>
      <c r="K1944" s="104"/>
      <c r="L1944" s="104"/>
      <c r="M1944" s="104"/>
      <c r="N1944" s="104"/>
      <c r="O1944" s="104"/>
      <c r="P1944" s="105">
        <f t="shared" si="96"/>
        <v>0</v>
      </c>
    </row>
    <row r="1945" spans="1:16" ht="15.75" customHeight="1">
      <c r="A1945" s="241"/>
      <c r="B1945" s="242"/>
      <c r="C1945" s="119">
        <v>13</v>
      </c>
      <c r="D1945" s="143"/>
      <c r="E1945" s="104"/>
      <c r="F1945" s="104"/>
      <c r="G1945" s="104"/>
      <c r="H1945" s="104"/>
      <c r="I1945" s="104"/>
      <c r="J1945" s="104"/>
      <c r="K1945" s="104"/>
      <c r="L1945" s="104"/>
      <c r="M1945" s="104"/>
      <c r="N1945" s="104"/>
      <c r="O1945" s="104"/>
      <c r="P1945" s="105">
        <f t="shared" si="96"/>
        <v>0</v>
      </c>
    </row>
    <row r="1946" spans="1:16" ht="15.75" customHeight="1">
      <c r="A1946" s="241"/>
      <c r="B1946" s="242"/>
      <c r="C1946" s="119">
        <v>14</v>
      </c>
      <c r="D1946" s="143"/>
      <c r="E1946" s="104"/>
      <c r="F1946" s="104"/>
      <c r="G1946" s="104"/>
      <c r="H1946" s="104"/>
      <c r="I1946" s="104"/>
      <c r="J1946" s="104"/>
      <c r="K1946" s="104"/>
      <c r="L1946" s="104"/>
      <c r="M1946" s="104"/>
      <c r="N1946" s="104"/>
      <c r="O1946" s="104"/>
      <c r="P1946" s="105">
        <f t="shared" si="96"/>
        <v>0</v>
      </c>
    </row>
    <row r="1947" spans="1:16" ht="15.75" customHeight="1">
      <c r="A1947" s="241"/>
      <c r="B1947" s="242"/>
      <c r="C1947" s="119">
        <v>15</v>
      </c>
      <c r="D1947" s="143"/>
      <c r="E1947" s="104"/>
      <c r="F1947" s="104"/>
      <c r="G1947" s="104"/>
      <c r="H1947" s="104"/>
      <c r="I1947" s="104"/>
      <c r="J1947" s="104"/>
      <c r="K1947" s="104"/>
      <c r="L1947" s="104"/>
      <c r="M1947" s="104"/>
      <c r="N1947" s="104"/>
      <c r="O1947" s="104"/>
      <c r="P1947" s="105">
        <f t="shared" si="96"/>
        <v>0</v>
      </c>
    </row>
    <row r="1948" spans="1:16" ht="15.75" customHeight="1">
      <c r="A1948" s="241"/>
      <c r="B1948" s="242"/>
      <c r="C1948" s="119">
        <v>16</v>
      </c>
      <c r="D1948" s="143"/>
      <c r="E1948" s="104"/>
      <c r="F1948" s="104"/>
      <c r="G1948" s="104"/>
      <c r="H1948" s="104"/>
      <c r="I1948" s="104"/>
      <c r="J1948" s="104"/>
      <c r="K1948" s="104"/>
      <c r="L1948" s="104"/>
      <c r="M1948" s="104"/>
      <c r="N1948" s="104"/>
      <c r="O1948" s="104"/>
      <c r="P1948" s="105">
        <f t="shared" si="96"/>
        <v>0</v>
      </c>
    </row>
    <row r="1949" spans="1:16" ht="15.75" customHeight="1">
      <c r="A1949" s="241"/>
      <c r="B1949" s="242"/>
      <c r="C1949" s="119">
        <v>17</v>
      </c>
      <c r="D1949" s="143"/>
      <c r="E1949" s="104"/>
      <c r="F1949" s="104"/>
      <c r="G1949" s="104"/>
      <c r="H1949" s="104"/>
      <c r="I1949" s="104"/>
      <c r="J1949" s="104"/>
      <c r="K1949" s="104"/>
      <c r="L1949" s="104"/>
      <c r="M1949" s="104"/>
      <c r="N1949" s="104"/>
      <c r="O1949" s="104"/>
      <c r="P1949" s="105">
        <f t="shared" si="96"/>
        <v>0</v>
      </c>
    </row>
    <row r="1950" spans="1:16" ht="15.75" customHeight="1">
      <c r="A1950" s="241"/>
      <c r="B1950" s="242"/>
      <c r="C1950" s="119">
        <v>25</v>
      </c>
      <c r="D1950" s="143"/>
      <c r="E1950" s="104"/>
      <c r="F1950" s="104"/>
      <c r="G1950" s="104"/>
      <c r="H1950" s="104"/>
      <c r="I1950" s="104"/>
      <c r="J1950" s="104"/>
      <c r="K1950" s="104"/>
      <c r="L1950" s="104"/>
      <c r="M1950" s="104"/>
      <c r="N1950" s="104"/>
      <c r="O1950" s="104"/>
      <c r="P1950" s="105">
        <f t="shared" si="96"/>
        <v>0</v>
      </c>
    </row>
    <row r="1951" spans="1:16" ht="15.75" customHeight="1">
      <c r="A1951" s="241"/>
      <c r="B1951" s="242"/>
      <c r="C1951" s="119">
        <v>26</v>
      </c>
      <c r="D1951" s="143"/>
      <c r="E1951" s="104"/>
      <c r="F1951" s="104"/>
      <c r="G1951" s="104"/>
      <c r="H1951" s="104"/>
      <c r="I1951" s="104"/>
      <c r="J1951" s="104"/>
      <c r="K1951" s="104"/>
      <c r="L1951" s="104"/>
      <c r="M1951" s="104"/>
      <c r="N1951" s="104"/>
      <c r="O1951" s="104"/>
      <c r="P1951" s="105">
        <f t="shared" si="96"/>
        <v>0</v>
      </c>
    </row>
    <row r="1952" spans="1:16" ht="15.75" customHeight="1">
      <c r="A1952" s="237"/>
      <c r="B1952" s="239"/>
      <c r="C1952" s="119">
        <v>27</v>
      </c>
      <c r="D1952" s="143"/>
      <c r="E1952" s="104"/>
      <c r="F1952" s="104"/>
      <c r="G1952" s="104"/>
      <c r="H1952" s="104"/>
      <c r="I1952" s="104"/>
      <c r="J1952" s="104"/>
      <c r="K1952" s="104"/>
      <c r="L1952" s="104"/>
      <c r="M1952" s="104"/>
      <c r="N1952" s="104"/>
      <c r="O1952" s="104"/>
      <c r="P1952" s="105">
        <f t="shared" si="96"/>
        <v>0</v>
      </c>
    </row>
    <row r="1953" spans="1:16" ht="15.75" customHeight="1">
      <c r="A1953" s="317">
        <v>529</v>
      </c>
      <c r="B1953" s="318" t="s">
        <v>2478</v>
      </c>
      <c r="C1953" s="119">
        <v>11</v>
      </c>
      <c r="D1953" s="143"/>
      <c r="E1953" s="104"/>
      <c r="F1953" s="104"/>
      <c r="G1953" s="104"/>
      <c r="H1953" s="104"/>
      <c r="I1953" s="104"/>
      <c r="J1953" s="104"/>
      <c r="K1953" s="104"/>
      <c r="L1953" s="104"/>
      <c r="M1953" s="104"/>
      <c r="N1953" s="104"/>
      <c r="O1953" s="104"/>
      <c r="P1953" s="105">
        <f t="shared" si="96"/>
        <v>0</v>
      </c>
    </row>
    <row r="1954" spans="1:16" ht="15.75" customHeight="1">
      <c r="A1954" s="241"/>
      <c r="B1954" s="242"/>
      <c r="C1954" s="119">
        <v>12</v>
      </c>
      <c r="D1954" s="143"/>
      <c r="E1954" s="104"/>
      <c r="F1954" s="104"/>
      <c r="G1954" s="104"/>
      <c r="H1954" s="104"/>
      <c r="I1954" s="104"/>
      <c r="J1954" s="104"/>
      <c r="K1954" s="104"/>
      <c r="L1954" s="104"/>
      <c r="M1954" s="104"/>
      <c r="N1954" s="104"/>
      <c r="O1954" s="104"/>
      <c r="P1954" s="105">
        <f t="shared" si="96"/>
        <v>0</v>
      </c>
    </row>
    <row r="1955" spans="1:16" ht="15.75" customHeight="1">
      <c r="A1955" s="241"/>
      <c r="B1955" s="242"/>
      <c r="C1955" s="119">
        <v>13</v>
      </c>
      <c r="D1955" s="143"/>
      <c r="E1955" s="104"/>
      <c r="F1955" s="104"/>
      <c r="G1955" s="104"/>
      <c r="H1955" s="104"/>
      <c r="I1955" s="104"/>
      <c r="J1955" s="104"/>
      <c r="K1955" s="104"/>
      <c r="L1955" s="104"/>
      <c r="M1955" s="104"/>
      <c r="N1955" s="104"/>
      <c r="O1955" s="104"/>
      <c r="P1955" s="105">
        <f t="shared" si="96"/>
        <v>0</v>
      </c>
    </row>
    <row r="1956" spans="1:16" ht="15.75" customHeight="1">
      <c r="A1956" s="241"/>
      <c r="B1956" s="242"/>
      <c r="C1956" s="119">
        <v>14</v>
      </c>
      <c r="D1956" s="143"/>
      <c r="E1956" s="104"/>
      <c r="F1956" s="104"/>
      <c r="G1956" s="104"/>
      <c r="H1956" s="104"/>
      <c r="I1956" s="104"/>
      <c r="J1956" s="104"/>
      <c r="K1956" s="104"/>
      <c r="L1956" s="104"/>
      <c r="M1956" s="104"/>
      <c r="N1956" s="104"/>
      <c r="O1956" s="104"/>
      <c r="P1956" s="105">
        <f t="shared" si="96"/>
        <v>0</v>
      </c>
    </row>
    <row r="1957" spans="1:16" ht="15.75" customHeight="1">
      <c r="A1957" s="241"/>
      <c r="B1957" s="242"/>
      <c r="C1957" s="119">
        <v>15</v>
      </c>
      <c r="D1957" s="143"/>
      <c r="E1957" s="104"/>
      <c r="F1957" s="104"/>
      <c r="G1957" s="104"/>
      <c r="H1957" s="104"/>
      <c r="I1957" s="104"/>
      <c r="J1957" s="104"/>
      <c r="K1957" s="104"/>
      <c r="L1957" s="104"/>
      <c r="M1957" s="104"/>
      <c r="N1957" s="104"/>
      <c r="O1957" s="104"/>
      <c r="P1957" s="105">
        <f t="shared" si="96"/>
        <v>0</v>
      </c>
    </row>
    <row r="1958" spans="1:16" ht="15.75" customHeight="1">
      <c r="A1958" s="241"/>
      <c r="B1958" s="242"/>
      <c r="C1958" s="119">
        <v>16</v>
      </c>
      <c r="D1958" s="143"/>
      <c r="E1958" s="104"/>
      <c r="F1958" s="104"/>
      <c r="G1958" s="104"/>
      <c r="H1958" s="104"/>
      <c r="I1958" s="104"/>
      <c r="J1958" s="104"/>
      <c r="K1958" s="104"/>
      <c r="L1958" s="104"/>
      <c r="M1958" s="104"/>
      <c r="N1958" s="104"/>
      <c r="O1958" s="104"/>
      <c r="P1958" s="105">
        <f t="shared" si="96"/>
        <v>0</v>
      </c>
    </row>
    <row r="1959" spans="1:16" ht="15.75" customHeight="1">
      <c r="A1959" s="241"/>
      <c r="B1959" s="242"/>
      <c r="C1959" s="119">
        <v>17</v>
      </c>
      <c r="D1959" s="143"/>
      <c r="E1959" s="104"/>
      <c r="F1959" s="104"/>
      <c r="G1959" s="104"/>
      <c r="H1959" s="104"/>
      <c r="I1959" s="104"/>
      <c r="J1959" s="104"/>
      <c r="K1959" s="104"/>
      <c r="L1959" s="104"/>
      <c r="M1959" s="104"/>
      <c r="N1959" s="104"/>
      <c r="O1959" s="104"/>
      <c r="P1959" s="105">
        <f t="shared" si="96"/>
        <v>0</v>
      </c>
    </row>
    <row r="1960" spans="1:16" ht="15.75" customHeight="1">
      <c r="A1960" s="241"/>
      <c r="B1960" s="242"/>
      <c r="C1960" s="119">
        <v>25</v>
      </c>
      <c r="D1960" s="143"/>
      <c r="E1960" s="104"/>
      <c r="F1960" s="104"/>
      <c r="G1960" s="104"/>
      <c r="H1960" s="104"/>
      <c r="I1960" s="104"/>
      <c r="J1960" s="104"/>
      <c r="K1960" s="104"/>
      <c r="L1960" s="104"/>
      <c r="M1960" s="104"/>
      <c r="N1960" s="104"/>
      <c r="O1960" s="104"/>
      <c r="P1960" s="105">
        <f t="shared" si="96"/>
        <v>0</v>
      </c>
    </row>
    <row r="1961" spans="1:16" ht="15.75" customHeight="1">
      <c r="A1961" s="241"/>
      <c r="B1961" s="242"/>
      <c r="C1961" s="119">
        <v>26</v>
      </c>
      <c r="D1961" s="143"/>
      <c r="E1961" s="104"/>
      <c r="F1961" s="104"/>
      <c r="G1961" s="104"/>
      <c r="H1961" s="104"/>
      <c r="I1961" s="104"/>
      <c r="J1961" s="104"/>
      <c r="K1961" s="104"/>
      <c r="L1961" s="104"/>
      <c r="M1961" s="104"/>
      <c r="N1961" s="104"/>
      <c r="O1961" s="104"/>
      <c r="P1961" s="105">
        <f t="shared" si="96"/>
        <v>0</v>
      </c>
    </row>
    <row r="1962" spans="1:16" ht="15.75" customHeight="1">
      <c r="A1962" s="237"/>
      <c r="B1962" s="239"/>
      <c r="C1962" s="119">
        <v>27</v>
      </c>
      <c r="D1962" s="143"/>
      <c r="E1962" s="104"/>
      <c r="F1962" s="104"/>
      <c r="G1962" s="104"/>
      <c r="H1962" s="104"/>
      <c r="I1962" s="104"/>
      <c r="J1962" s="104"/>
      <c r="K1962" s="104"/>
      <c r="L1962" s="104"/>
      <c r="M1962" s="104"/>
      <c r="N1962" s="104"/>
      <c r="O1962" s="104"/>
      <c r="P1962" s="105">
        <f t="shared" si="96"/>
        <v>0</v>
      </c>
    </row>
    <row r="1963" spans="1:16" ht="15.75" customHeight="1">
      <c r="A1963" s="149">
        <v>5300</v>
      </c>
      <c r="B1963" s="316" t="s">
        <v>2479</v>
      </c>
      <c r="C1963" s="228"/>
      <c r="D1963" s="148">
        <f t="shared" ref="D1963:P1963" si="97">SUM(D1964:D1983)</f>
        <v>0</v>
      </c>
      <c r="E1963" s="148">
        <f t="shared" si="97"/>
        <v>0</v>
      </c>
      <c r="F1963" s="148">
        <f t="shared" si="97"/>
        <v>0</v>
      </c>
      <c r="G1963" s="148">
        <f t="shared" si="97"/>
        <v>0</v>
      </c>
      <c r="H1963" s="148">
        <f t="shared" si="97"/>
        <v>0</v>
      </c>
      <c r="I1963" s="148">
        <f t="shared" si="97"/>
        <v>0</v>
      </c>
      <c r="J1963" s="148">
        <f t="shared" si="97"/>
        <v>0</v>
      </c>
      <c r="K1963" s="148">
        <f t="shared" si="97"/>
        <v>0</v>
      </c>
      <c r="L1963" s="148">
        <f t="shared" si="97"/>
        <v>0</v>
      </c>
      <c r="M1963" s="148">
        <f t="shared" si="97"/>
        <v>0</v>
      </c>
      <c r="N1963" s="148">
        <f t="shared" si="97"/>
        <v>0</v>
      </c>
      <c r="O1963" s="148">
        <f t="shared" si="97"/>
        <v>0</v>
      </c>
      <c r="P1963" s="148">
        <f t="shared" si="97"/>
        <v>0</v>
      </c>
    </row>
    <row r="1964" spans="1:16" ht="15.75" customHeight="1">
      <c r="A1964" s="317">
        <v>531</v>
      </c>
      <c r="B1964" s="318" t="s">
        <v>2480</v>
      </c>
      <c r="C1964" s="119">
        <v>11</v>
      </c>
      <c r="D1964" s="143"/>
      <c r="E1964" s="104"/>
      <c r="F1964" s="104"/>
      <c r="G1964" s="104"/>
      <c r="H1964" s="104"/>
      <c r="I1964" s="104"/>
      <c r="J1964" s="104"/>
      <c r="K1964" s="104"/>
      <c r="L1964" s="104"/>
      <c r="M1964" s="104"/>
      <c r="N1964" s="104"/>
      <c r="O1964" s="104"/>
      <c r="P1964" s="105">
        <f t="shared" ref="P1964:P1983" si="98">SUM(D1964:O1964)</f>
        <v>0</v>
      </c>
    </row>
    <row r="1965" spans="1:16" ht="15.75" customHeight="1">
      <c r="A1965" s="241"/>
      <c r="B1965" s="242"/>
      <c r="C1965" s="119">
        <v>12</v>
      </c>
      <c r="D1965" s="143"/>
      <c r="E1965" s="104"/>
      <c r="F1965" s="104"/>
      <c r="G1965" s="104"/>
      <c r="H1965" s="104"/>
      <c r="I1965" s="104"/>
      <c r="J1965" s="104"/>
      <c r="K1965" s="104"/>
      <c r="L1965" s="104"/>
      <c r="M1965" s="104"/>
      <c r="N1965" s="104"/>
      <c r="O1965" s="104"/>
      <c r="P1965" s="105">
        <f t="shared" si="98"/>
        <v>0</v>
      </c>
    </row>
    <row r="1966" spans="1:16" ht="15.75" customHeight="1">
      <c r="A1966" s="241"/>
      <c r="B1966" s="242"/>
      <c r="C1966" s="119">
        <v>13</v>
      </c>
      <c r="D1966" s="143"/>
      <c r="E1966" s="104"/>
      <c r="F1966" s="104"/>
      <c r="G1966" s="104"/>
      <c r="H1966" s="104"/>
      <c r="I1966" s="104"/>
      <c r="J1966" s="104"/>
      <c r="K1966" s="104"/>
      <c r="L1966" s="104"/>
      <c r="M1966" s="104"/>
      <c r="N1966" s="104"/>
      <c r="O1966" s="104"/>
      <c r="P1966" s="105">
        <f t="shared" si="98"/>
        <v>0</v>
      </c>
    </row>
    <row r="1967" spans="1:16" ht="15.75" customHeight="1">
      <c r="A1967" s="241"/>
      <c r="B1967" s="242"/>
      <c r="C1967" s="119">
        <v>14</v>
      </c>
      <c r="D1967" s="143"/>
      <c r="E1967" s="104"/>
      <c r="F1967" s="104"/>
      <c r="G1967" s="104"/>
      <c r="H1967" s="104"/>
      <c r="I1967" s="104"/>
      <c r="J1967" s="104"/>
      <c r="K1967" s="104"/>
      <c r="L1967" s="104"/>
      <c r="M1967" s="104"/>
      <c r="N1967" s="104"/>
      <c r="O1967" s="104"/>
      <c r="P1967" s="105">
        <f t="shared" si="98"/>
        <v>0</v>
      </c>
    </row>
    <row r="1968" spans="1:16" ht="15.75" customHeight="1">
      <c r="A1968" s="241"/>
      <c r="B1968" s="242"/>
      <c r="C1968" s="119">
        <v>15</v>
      </c>
      <c r="D1968" s="143"/>
      <c r="E1968" s="104"/>
      <c r="F1968" s="104"/>
      <c r="G1968" s="104"/>
      <c r="H1968" s="104"/>
      <c r="I1968" s="104"/>
      <c r="J1968" s="104"/>
      <c r="K1968" s="104"/>
      <c r="L1968" s="104"/>
      <c r="M1968" s="104"/>
      <c r="N1968" s="104"/>
      <c r="O1968" s="104"/>
      <c r="P1968" s="105">
        <f t="shared" si="98"/>
        <v>0</v>
      </c>
    </row>
    <row r="1969" spans="1:16" ht="15.75" customHeight="1">
      <c r="A1969" s="241"/>
      <c r="B1969" s="242"/>
      <c r="C1969" s="119">
        <v>16</v>
      </c>
      <c r="D1969" s="143"/>
      <c r="E1969" s="104"/>
      <c r="F1969" s="104"/>
      <c r="G1969" s="104"/>
      <c r="H1969" s="104"/>
      <c r="I1969" s="104"/>
      <c r="J1969" s="104"/>
      <c r="K1969" s="104"/>
      <c r="L1969" s="104"/>
      <c r="M1969" s="104"/>
      <c r="N1969" s="104"/>
      <c r="O1969" s="104"/>
      <c r="P1969" s="105">
        <f t="shared" si="98"/>
        <v>0</v>
      </c>
    </row>
    <row r="1970" spans="1:16" ht="15.75" customHeight="1">
      <c r="A1970" s="241"/>
      <c r="B1970" s="242"/>
      <c r="C1970" s="119">
        <v>17</v>
      </c>
      <c r="D1970" s="143"/>
      <c r="E1970" s="104"/>
      <c r="F1970" s="104"/>
      <c r="G1970" s="104"/>
      <c r="H1970" s="104"/>
      <c r="I1970" s="104"/>
      <c r="J1970" s="104"/>
      <c r="K1970" s="104"/>
      <c r="L1970" s="104"/>
      <c r="M1970" s="104"/>
      <c r="N1970" s="104"/>
      <c r="O1970" s="104"/>
      <c r="P1970" s="105">
        <f t="shared" si="98"/>
        <v>0</v>
      </c>
    </row>
    <row r="1971" spans="1:16" ht="15.75" customHeight="1">
      <c r="A1971" s="241"/>
      <c r="B1971" s="242"/>
      <c r="C1971" s="119">
        <v>25</v>
      </c>
      <c r="D1971" s="143"/>
      <c r="E1971" s="104"/>
      <c r="F1971" s="104"/>
      <c r="G1971" s="104"/>
      <c r="H1971" s="104"/>
      <c r="I1971" s="104"/>
      <c r="J1971" s="104"/>
      <c r="K1971" s="104"/>
      <c r="L1971" s="104"/>
      <c r="M1971" s="104"/>
      <c r="N1971" s="104"/>
      <c r="O1971" s="104"/>
      <c r="P1971" s="105">
        <f t="shared" si="98"/>
        <v>0</v>
      </c>
    </row>
    <row r="1972" spans="1:16" ht="15.75" customHeight="1">
      <c r="A1972" s="241"/>
      <c r="B1972" s="242"/>
      <c r="C1972" s="119">
        <v>26</v>
      </c>
      <c r="D1972" s="143"/>
      <c r="E1972" s="104"/>
      <c r="F1972" s="104"/>
      <c r="G1972" s="104"/>
      <c r="H1972" s="104"/>
      <c r="I1972" s="104"/>
      <c r="J1972" s="104"/>
      <c r="K1972" s="104"/>
      <c r="L1972" s="104"/>
      <c r="M1972" s="104"/>
      <c r="N1972" s="104"/>
      <c r="O1972" s="104"/>
      <c r="P1972" s="105">
        <f t="shared" si="98"/>
        <v>0</v>
      </c>
    </row>
    <row r="1973" spans="1:16" ht="15.75" customHeight="1">
      <c r="A1973" s="237"/>
      <c r="B1973" s="239"/>
      <c r="C1973" s="119">
        <v>27</v>
      </c>
      <c r="D1973" s="143"/>
      <c r="E1973" s="104"/>
      <c r="F1973" s="104"/>
      <c r="G1973" s="104"/>
      <c r="H1973" s="104"/>
      <c r="I1973" s="104"/>
      <c r="J1973" s="104"/>
      <c r="K1973" s="104"/>
      <c r="L1973" s="104"/>
      <c r="M1973" s="104"/>
      <c r="N1973" s="104"/>
      <c r="O1973" s="104"/>
      <c r="P1973" s="105">
        <f t="shared" si="98"/>
        <v>0</v>
      </c>
    </row>
    <row r="1974" spans="1:16" ht="15.75" customHeight="1">
      <c r="A1974" s="317">
        <v>532</v>
      </c>
      <c r="B1974" s="318" t="s">
        <v>2481</v>
      </c>
      <c r="C1974" s="119">
        <v>11</v>
      </c>
      <c r="D1974" s="143"/>
      <c r="E1974" s="104"/>
      <c r="F1974" s="104"/>
      <c r="G1974" s="104"/>
      <c r="H1974" s="104"/>
      <c r="I1974" s="104"/>
      <c r="J1974" s="104"/>
      <c r="K1974" s="104"/>
      <c r="L1974" s="104"/>
      <c r="M1974" s="104"/>
      <c r="N1974" s="104"/>
      <c r="O1974" s="104"/>
      <c r="P1974" s="105">
        <f t="shared" si="98"/>
        <v>0</v>
      </c>
    </row>
    <row r="1975" spans="1:16" ht="15.75" customHeight="1">
      <c r="A1975" s="241"/>
      <c r="B1975" s="242"/>
      <c r="C1975" s="119">
        <v>12</v>
      </c>
      <c r="D1975" s="143"/>
      <c r="E1975" s="104"/>
      <c r="F1975" s="104"/>
      <c r="G1975" s="104"/>
      <c r="H1975" s="104"/>
      <c r="I1975" s="104"/>
      <c r="J1975" s="104"/>
      <c r="K1975" s="104"/>
      <c r="L1975" s="104"/>
      <c r="M1975" s="104"/>
      <c r="N1975" s="104"/>
      <c r="O1975" s="104"/>
      <c r="P1975" s="105">
        <f t="shared" si="98"/>
        <v>0</v>
      </c>
    </row>
    <row r="1976" spans="1:16" ht="15.75" customHeight="1">
      <c r="A1976" s="241"/>
      <c r="B1976" s="242"/>
      <c r="C1976" s="119">
        <v>13</v>
      </c>
      <c r="D1976" s="143"/>
      <c r="E1976" s="104"/>
      <c r="F1976" s="104"/>
      <c r="G1976" s="104"/>
      <c r="H1976" s="104"/>
      <c r="I1976" s="104"/>
      <c r="J1976" s="104"/>
      <c r="K1976" s="104"/>
      <c r="L1976" s="104"/>
      <c r="M1976" s="104"/>
      <c r="N1976" s="104"/>
      <c r="O1976" s="104"/>
      <c r="P1976" s="105">
        <f t="shared" si="98"/>
        <v>0</v>
      </c>
    </row>
    <row r="1977" spans="1:16" ht="15.75" customHeight="1">
      <c r="A1977" s="241"/>
      <c r="B1977" s="242"/>
      <c r="C1977" s="119">
        <v>14</v>
      </c>
      <c r="D1977" s="143"/>
      <c r="E1977" s="104"/>
      <c r="F1977" s="104"/>
      <c r="G1977" s="104"/>
      <c r="H1977" s="104"/>
      <c r="I1977" s="104"/>
      <c r="J1977" s="104"/>
      <c r="K1977" s="104"/>
      <c r="L1977" s="104"/>
      <c r="M1977" s="104"/>
      <c r="N1977" s="104"/>
      <c r="O1977" s="104"/>
      <c r="P1977" s="105">
        <f t="shared" si="98"/>
        <v>0</v>
      </c>
    </row>
    <row r="1978" spans="1:16" ht="15.75" customHeight="1">
      <c r="A1978" s="241"/>
      <c r="B1978" s="242"/>
      <c r="C1978" s="119">
        <v>15</v>
      </c>
      <c r="D1978" s="143"/>
      <c r="E1978" s="104"/>
      <c r="F1978" s="104"/>
      <c r="G1978" s="104"/>
      <c r="H1978" s="104"/>
      <c r="I1978" s="104"/>
      <c r="J1978" s="104"/>
      <c r="K1978" s="104"/>
      <c r="L1978" s="104"/>
      <c r="M1978" s="104"/>
      <c r="N1978" s="104"/>
      <c r="O1978" s="104"/>
      <c r="P1978" s="105">
        <f t="shared" si="98"/>
        <v>0</v>
      </c>
    </row>
    <row r="1979" spans="1:16" ht="15.75" customHeight="1">
      <c r="A1979" s="241"/>
      <c r="B1979" s="242"/>
      <c r="C1979" s="119">
        <v>16</v>
      </c>
      <c r="D1979" s="143"/>
      <c r="E1979" s="104"/>
      <c r="F1979" s="104"/>
      <c r="G1979" s="104"/>
      <c r="H1979" s="104"/>
      <c r="I1979" s="104"/>
      <c r="J1979" s="104"/>
      <c r="K1979" s="104"/>
      <c r="L1979" s="104"/>
      <c r="M1979" s="104"/>
      <c r="N1979" s="104"/>
      <c r="O1979" s="104"/>
      <c r="P1979" s="105">
        <f t="shared" si="98"/>
        <v>0</v>
      </c>
    </row>
    <row r="1980" spans="1:16" ht="15.75" customHeight="1">
      <c r="A1980" s="241"/>
      <c r="B1980" s="242"/>
      <c r="C1980" s="119">
        <v>17</v>
      </c>
      <c r="D1980" s="143"/>
      <c r="E1980" s="104"/>
      <c r="F1980" s="104"/>
      <c r="G1980" s="104"/>
      <c r="H1980" s="104"/>
      <c r="I1980" s="104"/>
      <c r="J1980" s="104"/>
      <c r="K1980" s="104"/>
      <c r="L1980" s="104"/>
      <c r="M1980" s="104"/>
      <c r="N1980" s="104"/>
      <c r="O1980" s="104"/>
      <c r="P1980" s="105">
        <f t="shared" si="98"/>
        <v>0</v>
      </c>
    </row>
    <row r="1981" spans="1:16" ht="15.75" customHeight="1">
      <c r="A1981" s="241"/>
      <c r="B1981" s="242"/>
      <c r="C1981" s="119">
        <v>25</v>
      </c>
      <c r="D1981" s="143"/>
      <c r="E1981" s="104"/>
      <c r="F1981" s="104"/>
      <c r="G1981" s="104"/>
      <c r="H1981" s="104"/>
      <c r="I1981" s="104"/>
      <c r="J1981" s="104"/>
      <c r="K1981" s="104"/>
      <c r="L1981" s="104"/>
      <c r="M1981" s="104"/>
      <c r="N1981" s="104"/>
      <c r="O1981" s="104"/>
      <c r="P1981" s="105">
        <f t="shared" si="98"/>
        <v>0</v>
      </c>
    </row>
    <row r="1982" spans="1:16" ht="15.75" customHeight="1">
      <c r="A1982" s="241"/>
      <c r="B1982" s="242"/>
      <c r="C1982" s="119">
        <v>26</v>
      </c>
      <c r="D1982" s="143"/>
      <c r="E1982" s="104"/>
      <c r="F1982" s="104"/>
      <c r="G1982" s="104"/>
      <c r="H1982" s="104"/>
      <c r="I1982" s="104"/>
      <c r="J1982" s="104"/>
      <c r="K1982" s="104"/>
      <c r="L1982" s="104"/>
      <c r="M1982" s="104"/>
      <c r="N1982" s="104"/>
      <c r="O1982" s="104"/>
      <c r="P1982" s="105">
        <f t="shared" si="98"/>
        <v>0</v>
      </c>
    </row>
    <row r="1983" spans="1:16" ht="15.75" customHeight="1">
      <c r="A1983" s="237"/>
      <c r="B1983" s="239"/>
      <c r="C1983" s="119">
        <v>27</v>
      </c>
      <c r="D1983" s="143"/>
      <c r="E1983" s="104"/>
      <c r="F1983" s="104"/>
      <c r="G1983" s="104"/>
      <c r="H1983" s="104"/>
      <c r="I1983" s="104"/>
      <c r="J1983" s="104"/>
      <c r="K1983" s="104"/>
      <c r="L1983" s="104"/>
      <c r="M1983" s="104"/>
      <c r="N1983" s="104"/>
      <c r="O1983" s="104"/>
      <c r="P1983" s="105">
        <f t="shared" si="98"/>
        <v>0</v>
      </c>
    </row>
    <row r="1984" spans="1:16" ht="15.75" customHeight="1">
      <c r="A1984" s="149">
        <v>5400</v>
      </c>
      <c r="B1984" s="316" t="s">
        <v>2482</v>
      </c>
      <c r="C1984" s="228"/>
      <c r="D1984" s="148">
        <f t="shared" ref="D1984:P1984" si="99">SUM(D1985:D2044)</f>
        <v>66667</v>
      </c>
      <c r="E1984" s="148">
        <f t="shared" si="99"/>
        <v>66667</v>
      </c>
      <c r="F1984" s="148">
        <f t="shared" si="99"/>
        <v>66667</v>
      </c>
      <c r="G1984" s="148">
        <f t="shared" si="99"/>
        <v>66667</v>
      </c>
      <c r="H1984" s="148">
        <f t="shared" si="99"/>
        <v>66667</v>
      </c>
      <c r="I1984" s="148">
        <f t="shared" si="99"/>
        <v>66667</v>
      </c>
      <c r="J1984" s="148">
        <f t="shared" si="99"/>
        <v>66667</v>
      </c>
      <c r="K1984" s="148">
        <f t="shared" si="99"/>
        <v>66667</v>
      </c>
      <c r="L1984" s="148">
        <f t="shared" si="99"/>
        <v>66667</v>
      </c>
      <c r="M1984" s="148">
        <f t="shared" si="99"/>
        <v>66667</v>
      </c>
      <c r="N1984" s="148">
        <f t="shared" si="99"/>
        <v>66667</v>
      </c>
      <c r="O1984" s="148">
        <f t="shared" si="99"/>
        <v>66667</v>
      </c>
      <c r="P1984" s="148">
        <f t="shared" si="99"/>
        <v>800004</v>
      </c>
    </row>
    <row r="1985" spans="1:16" ht="15.75" customHeight="1">
      <c r="A1985" s="317">
        <v>541</v>
      </c>
      <c r="B1985" s="318" t="s">
        <v>2483</v>
      </c>
      <c r="C1985" s="119">
        <v>11</v>
      </c>
      <c r="D1985" s="143"/>
      <c r="E1985" s="104"/>
      <c r="F1985" s="104"/>
      <c r="G1985" s="104"/>
      <c r="H1985" s="104"/>
      <c r="I1985" s="104"/>
      <c r="J1985" s="104"/>
      <c r="K1985" s="104"/>
      <c r="L1985" s="104"/>
      <c r="M1985" s="104"/>
      <c r="N1985" s="104"/>
      <c r="O1985" s="104"/>
      <c r="P1985" s="105">
        <f t="shared" ref="P1985:P2044" si="100">SUM(D1985:O1985)</f>
        <v>0</v>
      </c>
    </row>
    <row r="1986" spans="1:16" ht="15.75" customHeight="1">
      <c r="A1986" s="241"/>
      <c r="B1986" s="242"/>
      <c r="C1986" s="119">
        <v>12</v>
      </c>
      <c r="D1986" s="143"/>
      <c r="E1986" s="104"/>
      <c r="F1986" s="104"/>
      <c r="G1986" s="104"/>
      <c r="H1986" s="104"/>
      <c r="I1986" s="104"/>
      <c r="J1986" s="104"/>
      <c r="K1986" s="104"/>
      <c r="L1986" s="104"/>
      <c r="M1986" s="104"/>
      <c r="N1986" s="104"/>
      <c r="O1986" s="104"/>
      <c r="P1986" s="105">
        <f t="shared" si="100"/>
        <v>0</v>
      </c>
    </row>
    <row r="1987" spans="1:16" ht="15.75" customHeight="1">
      <c r="A1987" s="241"/>
      <c r="B1987" s="242"/>
      <c r="C1987" s="119">
        <v>13</v>
      </c>
      <c r="D1987" s="143"/>
      <c r="E1987" s="104"/>
      <c r="F1987" s="104"/>
      <c r="G1987" s="104"/>
      <c r="H1987" s="104"/>
      <c r="I1987" s="104"/>
      <c r="J1987" s="104"/>
      <c r="K1987" s="104"/>
      <c r="L1987" s="104"/>
      <c r="M1987" s="104"/>
      <c r="N1987" s="104"/>
      <c r="O1987" s="104"/>
      <c r="P1987" s="105">
        <f t="shared" si="100"/>
        <v>0</v>
      </c>
    </row>
    <row r="1988" spans="1:16" ht="15.75" customHeight="1">
      <c r="A1988" s="241"/>
      <c r="B1988" s="242"/>
      <c r="C1988" s="119">
        <v>14</v>
      </c>
      <c r="D1988" s="104">
        <v>66667</v>
      </c>
      <c r="E1988" s="104">
        <v>66667</v>
      </c>
      <c r="F1988" s="104">
        <v>66667</v>
      </c>
      <c r="G1988" s="104">
        <v>66667</v>
      </c>
      <c r="H1988" s="104">
        <v>66667</v>
      </c>
      <c r="I1988" s="104">
        <v>66667</v>
      </c>
      <c r="J1988" s="104">
        <v>66667</v>
      </c>
      <c r="K1988" s="104">
        <v>66667</v>
      </c>
      <c r="L1988" s="104">
        <v>66667</v>
      </c>
      <c r="M1988" s="104">
        <v>66667</v>
      </c>
      <c r="N1988" s="104">
        <v>66667</v>
      </c>
      <c r="O1988" s="104">
        <v>66667</v>
      </c>
      <c r="P1988" s="105">
        <f t="shared" si="100"/>
        <v>800004</v>
      </c>
    </row>
    <row r="1989" spans="1:16" ht="15.75" customHeight="1">
      <c r="A1989" s="241"/>
      <c r="B1989" s="242"/>
      <c r="C1989" s="119">
        <v>15</v>
      </c>
      <c r="D1989" s="143"/>
      <c r="E1989" s="104"/>
      <c r="F1989" s="104"/>
      <c r="G1989" s="104"/>
      <c r="H1989" s="104"/>
      <c r="I1989" s="104"/>
      <c r="J1989" s="104"/>
      <c r="K1989" s="104"/>
      <c r="L1989" s="104"/>
      <c r="M1989" s="104"/>
      <c r="N1989" s="104"/>
      <c r="O1989" s="104"/>
      <c r="P1989" s="105">
        <f t="shared" si="100"/>
        <v>0</v>
      </c>
    </row>
    <row r="1990" spans="1:16" ht="15.75" customHeight="1">
      <c r="A1990" s="241"/>
      <c r="B1990" s="242"/>
      <c r="C1990" s="119">
        <v>16</v>
      </c>
      <c r="D1990" s="143"/>
      <c r="E1990" s="104"/>
      <c r="F1990" s="104"/>
      <c r="G1990" s="104"/>
      <c r="H1990" s="104"/>
      <c r="I1990" s="104"/>
      <c r="J1990" s="104"/>
      <c r="K1990" s="104"/>
      <c r="L1990" s="104"/>
      <c r="M1990" s="104"/>
      <c r="N1990" s="104"/>
      <c r="O1990" s="104"/>
      <c r="P1990" s="105">
        <f t="shared" si="100"/>
        <v>0</v>
      </c>
    </row>
    <row r="1991" spans="1:16" ht="15.75" customHeight="1">
      <c r="A1991" s="241"/>
      <c r="B1991" s="242"/>
      <c r="C1991" s="119">
        <v>17</v>
      </c>
      <c r="D1991" s="143"/>
      <c r="E1991" s="104"/>
      <c r="F1991" s="104"/>
      <c r="G1991" s="104"/>
      <c r="H1991" s="104"/>
      <c r="I1991" s="104"/>
      <c r="J1991" s="104"/>
      <c r="K1991" s="104"/>
      <c r="L1991" s="104"/>
      <c r="M1991" s="104"/>
      <c r="N1991" s="104"/>
      <c r="O1991" s="104"/>
      <c r="P1991" s="105">
        <f t="shared" si="100"/>
        <v>0</v>
      </c>
    </row>
    <row r="1992" spans="1:16" ht="15.75" customHeight="1">
      <c r="A1992" s="241"/>
      <c r="B1992" s="242"/>
      <c r="C1992" s="119">
        <v>25</v>
      </c>
      <c r="D1992" s="143"/>
      <c r="E1992" s="104"/>
      <c r="F1992" s="104"/>
      <c r="G1992" s="104"/>
      <c r="H1992" s="104"/>
      <c r="I1992" s="104"/>
      <c r="J1992" s="104"/>
      <c r="K1992" s="104"/>
      <c r="L1992" s="104"/>
      <c r="M1992" s="104"/>
      <c r="N1992" s="104"/>
      <c r="O1992" s="104"/>
      <c r="P1992" s="105">
        <f t="shared" si="100"/>
        <v>0</v>
      </c>
    </row>
    <row r="1993" spans="1:16" ht="15.75" customHeight="1">
      <c r="A1993" s="241"/>
      <c r="B1993" s="242"/>
      <c r="C1993" s="119">
        <v>26</v>
      </c>
      <c r="D1993" s="143"/>
      <c r="E1993" s="104"/>
      <c r="F1993" s="104"/>
      <c r="G1993" s="104"/>
      <c r="H1993" s="104"/>
      <c r="I1993" s="104"/>
      <c r="J1993" s="104"/>
      <c r="K1993" s="104"/>
      <c r="L1993" s="104"/>
      <c r="M1993" s="104"/>
      <c r="N1993" s="104"/>
      <c r="O1993" s="104"/>
      <c r="P1993" s="105">
        <f t="shared" si="100"/>
        <v>0</v>
      </c>
    </row>
    <row r="1994" spans="1:16" ht="15.75" customHeight="1">
      <c r="A1994" s="237"/>
      <c r="B1994" s="239"/>
      <c r="C1994" s="119">
        <v>27</v>
      </c>
      <c r="D1994" s="143"/>
      <c r="E1994" s="104"/>
      <c r="F1994" s="104"/>
      <c r="G1994" s="104"/>
      <c r="H1994" s="104"/>
      <c r="I1994" s="104"/>
      <c r="J1994" s="104"/>
      <c r="K1994" s="104"/>
      <c r="L1994" s="104"/>
      <c r="M1994" s="104"/>
      <c r="N1994" s="104"/>
      <c r="O1994" s="104"/>
      <c r="P1994" s="105">
        <f t="shared" si="100"/>
        <v>0</v>
      </c>
    </row>
    <row r="1995" spans="1:16" ht="15.75" customHeight="1">
      <c r="A1995" s="317">
        <v>542</v>
      </c>
      <c r="B1995" s="318" t="s">
        <v>2484</v>
      </c>
      <c r="C1995" s="119">
        <v>11</v>
      </c>
      <c r="D1995" s="143"/>
      <c r="E1995" s="104"/>
      <c r="F1995" s="104"/>
      <c r="G1995" s="104"/>
      <c r="H1995" s="104"/>
      <c r="I1995" s="104"/>
      <c r="J1995" s="104"/>
      <c r="K1995" s="104"/>
      <c r="L1995" s="104"/>
      <c r="M1995" s="104"/>
      <c r="N1995" s="104"/>
      <c r="O1995" s="104"/>
      <c r="P1995" s="105">
        <f t="shared" si="100"/>
        <v>0</v>
      </c>
    </row>
    <row r="1996" spans="1:16" ht="15.75" customHeight="1">
      <c r="A1996" s="241"/>
      <c r="B1996" s="242"/>
      <c r="C1996" s="119">
        <v>12</v>
      </c>
      <c r="D1996" s="143"/>
      <c r="E1996" s="104"/>
      <c r="F1996" s="104"/>
      <c r="G1996" s="104"/>
      <c r="H1996" s="104"/>
      <c r="I1996" s="104"/>
      <c r="J1996" s="104"/>
      <c r="K1996" s="104"/>
      <c r="L1996" s="104"/>
      <c r="M1996" s="104"/>
      <c r="N1996" s="104"/>
      <c r="O1996" s="104"/>
      <c r="P1996" s="105">
        <f t="shared" si="100"/>
        <v>0</v>
      </c>
    </row>
    <row r="1997" spans="1:16" ht="15.75" customHeight="1">
      <c r="A1997" s="241"/>
      <c r="B1997" s="242"/>
      <c r="C1997" s="119">
        <v>13</v>
      </c>
      <c r="D1997" s="143"/>
      <c r="E1997" s="104"/>
      <c r="F1997" s="104"/>
      <c r="G1997" s="104"/>
      <c r="H1997" s="104"/>
      <c r="I1997" s="104"/>
      <c r="J1997" s="104"/>
      <c r="K1997" s="104"/>
      <c r="L1997" s="104"/>
      <c r="M1997" s="104"/>
      <c r="N1997" s="104"/>
      <c r="O1997" s="104"/>
      <c r="P1997" s="105">
        <f t="shared" si="100"/>
        <v>0</v>
      </c>
    </row>
    <row r="1998" spans="1:16" ht="15.75" customHeight="1">
      <c r="A1998" s="241"/>
      <c r="B1998" s="242"/>
      <c r="C1998" s="119">
        <v>14</v>
      </c>
      <c r="D1998" s="143"/>
      <c r="E1998" s="104"/>
      <c r="F1998" s="104"/>
      <c r="G1998" s="104"/>
      <c r="H1998" s="104"/>
      <c r="I1998" s="104"/>
      <c r="J1998" s="104"/>
      <c r="K1998" s="104"/>
      <c r="L1998" s="104"/>
      <c r="M1998" s="104"/>
      <c r="N1998" s="104"/>
      <c r="O1998" s="104"/>
      <c r="P1998" s="105">
        <f t="shared" si="100"/>
        <v>0</v>
      </c>
    </row>
    <row r="1999" spans="1:16" ht="15.75" customHeight="1">
      <c r="A1999" s="241"/>
      <c r="B1999" s="242"/>
      <c r="C1999" s="119">
        <v>15</v>
      </c>
      <c r="D1999" s="143"/>
      <c r="E1999" s="104"/>
      <c r="F1999" s="104"/>
      <c r="G1999" s="104"/>
      <c r="H1999" s="104"/>
      <c r="I1999" s="104"/>
      <c r="J1999" s="104"/>
      <c r="K1999" s="104"/>
      <c r="L1999" s="104"/>
      <c r="M1999" s="104"/>
      <c r="N1999" s="104"/>
      <c r="O1999" s="104"/>
      <c r="P1999" s="105">
        <f t="shared" si="100"/>
        <v>0</v>
      </c>
    </row>
    <row r="2000" spans="1:16" ht="15.75" customHeight="1">
      <c r="A2000" s="241"/>
      <c r="B2000" s="242"/>
      <c r="C2000" s="119">
        <v>16</v>
      </c>
      <c r="D2000" s="143"/>
      <c r="E2000" s="104"/>
      <c r="F2000" s="104"/>
      <c r="G2000" s="104"/>
      <c r="H2000" s="104"/>
      <c r="I2000" s="104"/>
      <c r="J2000" s="104"/>
      <c r="K2000" s="104"/>
      <c r="L2000" s="104"/>
      <c r="M2000" s="104"/>
      <c r="N2000" s="104"/>
      <c r="O2000" s="104"/>
      <c r="P2000" s="105">
        <f t="shared" si="100"/>
        <v>0</v>
      </c>
    </row>
    <row r="2001" spans="1:16" ht="15.75" customHeight="1">
      <c r="A2001" s="241"/>
      <c r="B2001" s="242"/>
      <c r="C2001" s="119">
        <v>17</v>
      </c>
      <c r="D2001" s="143"/>
      <c r="E2001" s="104"/>
      <c r="F2001" s="104"/>
      <c r="G2001" s="104"/>
      <c r="H2001" s="104"/>
      <c r="I2001" s="104"/>
      <c r="J2001" s="104"/>
      <c r="K2001" s="104"/>
      <c r="L2001" s="104"/>
      <c r="M2001" s="104"/>
      <c r="N2001" s="104"/>
      <c r="O2001" s="104"/>
      <c r="P2001" s="105">
        <f t="shared" si="100"/>
        <v>0</v>
      </c>
    </row>
    <row r="2002" spans="1:16" ht="15.75" customHeight="1">
      <c r="A2002" s="241"/>
      <c r="B2002" s="242"/>
      <c r="C2002" s="119">
        <v>25</v>
      </c>
      <c r="D2002" s="143"/>
      <c r="E2002" s="104"/>
      <c r="F2002" s="104"/>
      <c r="G2002" s="104"/>
      <c r="H2002" s="104"/>
      <c r="I2002" s="104"/>
      <c r="J2002" s="104"/>
      <c r="K2002" s="104"/>
      <c r="L2002" s="104"/>
      <c r="M2002" s="104"/>
      <c r="N2002" s="104"/>
      <c r="O2002" s="104"/>
      <c r="P2002" s="105">
        <f t="shared" si="100"/>
        <v>0</v>
      </c>
    </row>
    <row r="2003" spans="1:16" ht="15.75" customHeight="1">
      <c r="A2003" s="241"/>
      <c r="B2003" s="242"/>
      <c r="C2003" s="119">
        <v>26</v>
      </c>
      <c r="D2003" s="143"/>
      <c r="E2003" s="104"/>
      <c r="F2003" s="104"/>
      <c r="G2003" s="104"/>
      <c r="H2003" s="104"/>
      <c r="I2003" s="104"/>
      <c r="J2003" s="104"/>
      <c r="K2003" s="104"/>
      <c r="L2003" s="104"/>
      <c r="M2003" s="104"/>
      <c r="N2003" s="104"/>
      <c r="O2003" s="104"/>
      <c r="P2003" s="105">
        <f t="shared" si="100"/>
        <v>0</v>
      </c>
    </row>
    <row r="2004" spans="1:16" ht="15.75" customHeight="1">
      <c r="A2004" s="237"/>
      <c r="B2004" s="239"/>
      <c r="C2004" s="119">
        <v>27</v>
      </c>
      <c r="D2004" s="143"/>
      <c r="E2004" s="104"/>
      <c r="F2004" s="104"/>
      <c r="G2004" s="104"/>
      <c r="H2004" s="104"/>
      <c r="I2004" s="104"/>
      <c r="J2004" s="104"/>
      <c r="K2004" s="104"/>
      <c r="L2004" s="104"/>
      <c r="M2004" s="104"/>
      <c r="N2004" s="104"/>
      <c r="O2004" s="104"/>
      <c r="P2004" s="105">
        <f t="shared" si="100"/>
        <v>0</v>
      </c>
    </row>
    <row r="2005" spans="1:16" ht="15.75" customHeight="1">
      <c r="A2005" s="317">
        <v>543</v>
      </c>
      <c r="B2005" s="318" t="s">
        <v>2485</v>
      </c>
      <c r="C2005" s="119">
        <v>11</v>
      </c>
      <c r="D2005" s="143"/>
      <c r="E2005" s="104"/>
      <c r="F2005" s="104"/>
      <c r="G2005" s="104"/>
      <c r="H2005" s="104"/>
      <c r="I2005" s="104"/>
      <c r="J2005" s="104"/>
      <c r="K2005" s="104"/>
      <c r="L2005" s="104"/>
      <c r="M2005" s="104"/>
      <c r="N2005" s="104"/>
      <c r="O2005" s="104"/>
      <c r="P2005" s="105">
        <f t="shared" si="100"/>
        <v>0</v>
      </c>
    </row>
    <row r="2006" spans="1:16" ht="15.75" customHeight="1">
      <c r="A2006" s="241"/>
      <c r="B2006" s="242"/>
      <c r="C2006" s="119">
        <v>12</v>
      </c>
      <c r="D2006" s="143"/>
      <c r="E2006" s="104"/>
      <c r="F2006" s="104"/>
      <c r="G2006" s="104"/>
      <c r="H2006" s="104"/>
      <c r="I2006" s="104"/>
      <c r="J2006" s="104"/>
      <c r="K2006" s="104"/>
      <c r="L2006" s="104"/>
      <c r="M2006" s="104"/>
      <c r="N2006" s="104"/>
      <c r="O2006" s="104"/>
      <c r="P2006" s="105">
        <f t="shared" si="100"/>
        <v>0</v>
      </c>
    </row>
    <row r="2007" spans="1:16" ht="15.75" customHeight="1">
      <c r="A2007" s="241"/>
      <c r="B2007" s="242"/>
      <c r="C2007" s="119">
        <v>13</v>
      </c>
      <c r="D2007" s="143"/>
      <c r="E2007" s="104"/>
      <c r="F2007" s="104"/>
      <c r="G2007" s="104"/>
      <c r="H2007" s="104"/>
      <c r="I2007" s="104"/>
      <c r="J2007" s="104"/>
      <c r="K2007" s="104"/>
      <c r="L2007" s="104"/>
      <c r="M2007" s="104"/>
      <c r="N2007" s="104"/>
      <c r="O2007" s="104"/>
      <c r="P2007" s="105">
        <f t="shared" si="100"/>
        <v>0</v>
      </c>
    </row>
    <row r="2008" spans="1:16" ht="15.75" customHeight="1">
      <c r="A2008" s="241"/>
      <c r="B2008" s="242"/>
      <c r="C2008" s="119">
        <v>14</v>
      </c>
      <c r="D2008" s="143"/>
      <c r="E2008" s="104"/>
      <c r="F2008" s="104"/>
      <c r="G2008" s="104"/>
      <c r="H2008" s="104"/>
      <c r="I2008" s="104"/>
      <c r="J2008" s="104"/>
      <c r="K2008" s="104"/>
      <c r="L2008" s="104"/>
      <c r="M2008" s="104"/>
      <c r="N2008" s="104"/>
      <c r="O2008" s="104"/>
      <c r="P2008" s="105">
        <f t="shared" si="100"/>
        <v>0</v>
      </c>
    </row>
    <row r="2009" spans="1:16" ht="15.75" customHeight="1">
      <c r="A2009" s="241"/>
      <c r="B2009" s="242"/>
      <c r="C2009" s="119">
        <v>15</v>
      </c>
      <c r="D2009" s="143"/>
      <c r="E2009" s="104"/>
      <c r="F2009" s="104"/>
      <c r="G2009" s="104"/>
      <c r="H2009" s="104"/>
      <c r="I2009" s="104"/>
      <c r="J2009" s="104"/>
      <c r="K2009" s="104"/>
      <c r="L2009" s="104"/>
      <c r="M2009" s="104"/>
      <c r="N2009" s="104"/>
      <c r="O2009" s="104"/>
      <c r="P2009" s="105">
        <f t="shared" si="100"/>
        <v>0</v>
      </c>
    </row>
    <row r="2010" spans="1:16" ht="15.75" customHeight="1">
      <c r="A2010" s="241"/>
      <c r="B2010" s="242"/>
      <c r="C2010" s="119">
        <v>16</v>
      </c>
      <c r="D2010" s="143"/>
      <c r="E2010" s="104"/>
      <c r="F2010" s="104"/>
      <c r="G2010" s="104"/>
      <c r="H2010" s="104"/>
      <c r="I2010" s="104"/>
      <c r="J2010" s="104"/>
      <c r="K2010" s="104"/>
      <c r="L2010" s="104"/>
      <c r="M2010" s="104"/>
      <c r="N2010" s="104"/>
      <c r="O2010" s="104"/>
      <c r="P2010" s="105">
        <f t="shared" si="100"/>
        <v>0</v>
      </c>
    </row>
    <row r="2011" spans="1:16" ht="15.75" customHeight="1">
      <c r="A2011" s="241"/>
      <c r="B2011" s="242"/>
      <c r="C2011" s="119">
        <v>17</v>
      </c>
      <c r="D2011" s="143"/>
      <c r="E2011" s="104"/>
      <c r="F2011" s="104"/>
      <c r="G2011" s="104"/>
      <c r="H2011" s="104"/>
      <c r="I2011" s="104"/>
      <c r="J2011" s="104"/>
      <c r="K2011" s="104"/>
      <c r="L2011" s="104"/>
      <c r="M2011" s="104"/>
      <c r="N2011" s="104"/>
      <c r="O2011" s="104"/>
      <c r="P2011" s="105">
        <f t="shared" si="100"/>
        <v>0</v>
      </c>
    </row>
    <row r="2012" spans="1:16" ht="15.75" customHeight="1">
      <c r="A2012" s="241"/>
      <c r="B2012" s="242"/>
      <c r="C2012" s="119">
        <v>25</v>
      </c>
      <c r="D2012" s="143"/>
      <c r="E2012" s="104"/>
      <c r="F2012" s="104"/>
      <c r="G2012" s="104"/>
      <c r="H2012" s="104"/>
      <c r="I2012" s="104"/>
      <c r="J2012" s="104"/>
      <c r="K2012" s="104"/>
      <c r="L2012" s="104"/>
      <c r="M2012" s="104"/>
      <c r="N2012" s="104"/>
      <c r="O2012" s="104"/>
      <c r="P2012" s="105">
        <f t="shared" si="100"/>
        <v>0</v>
      </c>
    </row>
    <row r="2013" spans="1:16" ht="15.75" customHeight="1">
      <c r="A2013" s="241"/>
      <c r="B2013" s="242"/>
      <c r="C2013" s="119">
        <v>26</v>
      </c>
      <c r="D2013" s="143"/>
      <c r="E2013" s="104"/>
      <c r="F2013" s="104"/>
      <c r="G2013" s="104"/>
      <c r="H2013" s="104"/>
      <c r="I2013" s="104"/>
      <c r="J2013" s="104"/>
      <c r="K2013" s="104"/>
      <c r="L2013" s="104"/>
      <c r="M2013" s="104"/>
      <c r="N2013" s="104"/>
      <c r="O2013" s="104"/>
      <c r="P2013" s="105">
        <f t="shared" si="100"/>
        <v>0</v>
      </c>
    </row>
    <row r="2014" spans="1:16" ht="15.75" customHeight="1">
      <c r="A2014" s="237"/>
      <c r="B2014" s="239"/>
      <c r="C2014" s="119">
        <v>27</v>
      </c>
      <c r="D2014" s="143"/>
      <c r="E2014" s="104"/>
      <c r="F2014" s="104"/>
      <c r="G2014" s="104"/>
      <c r="H2014" s="104"/>
      <c r="I2014" s="104"/>
      <c r="J2014" s="104"/>
      <c r="K2014" s="104"/>
      <c r="L2014" s="104"/>
      <c r="M2014" s="104"/>
      <c r="N2014" s="104"/>
      <c r="O2014" s="104"/>
      <c r="P2014" s="105">
        <f t="shared" si="100"/>
        <v>0</v>
      </c>
    </row>
    <row r="2015" spans="1:16" ht="15.75" customHeight="1">
      <c r="A2015" s="317">
        <v>544</v>
      </c>
      <c r="B2015" s="318" t="s">
        <v>2486</v>
      </c>
      <c r="C2015" s="119">
        <v>11</v>
      </c>
      <c r="D2015" s="143"/>
      <c r="E2015" s="104"/>
      <c r="F2015" s="104"/>
      <c r="G2015" s="104"/>
      <c r="H2015" s="104"/>
      <c r="I2015" s="104"/>
      <c r="J2015" s="104"/>
      <c r="K2015" s="104"/>
      <c r="L2015" s="104"/>
      <c r="M2015" s="104"/>
      <c r="N2015" s="104"/>
      <c r="O2015" s="104"/>
      <c r="P2015" s="105">
        <f t="shared" si="100"/>
        <v>0</v>
      </c>
    </row>
    <row r="2016" spans="1:16" ht="15.75" customHeight="1">
      <c r="A2016" s="241"/>
      <c r="B2016" s="242"/>
      <c r="C2016" s="119">
        <v>12</v>
      </c>
      <c r="D2016" s="143"/>
      <c r="E2016" s="104"/>
      <c r="F2016" s="104"/>
      <c r="G2016" s="104"/>
      <c r="H2016" s="104"/>
      <c r="I2016" s="104"/>
      <c r="J2016" s="104"/>
      <c r="K2016" s="104"/>
      <c r="L2016" s="104"/>
      <c r="M2016" s="104"/>
      <c r="N2016" s="104"/>
      <c r="O2016" s="104"/>
      <c r="P2016" s="105">
        <f t="shared" si="100"/>
        <v>0</v>
      </c>
    </row>
    <row r="2017" spans="1:16" ht="15.75" customHeight="1">
      <c r="A2017" s="241"/>
      <c r="B2017" s="242"/>
      <c r="C2017" s="119">
        <v>13</v>
      </c>
      <c r="D2017" s="143"/>
      <c r="E2017" s="104"/>
      <c r="F2017" s="104"/>
      <c r="G2017" s="104"/>
      <c r="H2017" s="104"/>
      <c r="I2017" s="104"/>
      <c r="J2017" s="104"/>
      <c r="K2017" s="104"/>
      <c r="L2017" s="104"/>
      <c r="M2017" s="104"/>
      <c r="N2017" s="104"/>
      <c r="O2017" s="104"/>
      <c r="P2017" s="105">
        <f t="shared" si="100"/>
        <v>0</v>
      </c>
    </row>
    <row r="2018" spans="1:16" ht="15.75" customHeight="1">
      <c r="A2018" s="241"/>
      <c r="B2018" s="242"/>
      <c r="C2018" s="119">
        <v>14</v>
      </c>
      <c r="D2018" s="143"/>
      <c r="E2018" s="104"/>
      <c r="F2018" s="104"/>
      <c r="G2018" s="104"/>
      <c r="H2018" s="104"/>
      <c r="I2018" s="104"/>
      <c r="J2018" s="104"/>
      <c r="K2018" s="104"/>
      <c r="L2018" s="104"/>
      <c r="M2018" s="104"/>
      <c r="N2018" s="104"/>
      <c r="O2018" s="104"/>
      <c r="P2018" s="105">
        <f t="shared" si="100"/>
        <v>0</v>
      </c>
    </row>
    <row r="2019" spans="1:16" ht="15.75" customHeight="1">
      <c r="A2019" s="241"/>
      <c r="B2019" s="242"/>
      <c r="C2019" s="119">
        <v>15</v>
      </c>
      <c r="D2019" s="143"/>
      <c r="E2019" s="104"/>
      <c r="F2019" s="104"/>
      <c r="G2019" s="104"/>
      <c r="H2019" s="104"/>
      <c r="I2019" s="104"/>
      <c r="J2019" s="104"/>
      <c r="K2019" s="104"/>
      <c r="L2019" s="104"/>
      <c r="M2019" s="104"/>
      <c r="N2019" s="104"/>
      <c r="O2019" s="104"/>
      <c r="P2019" s="105">
        <f t="shared" si="100"/>
        <v>0</v>
      </c>
    </row>
    <row r="2020" spans="1:16" ht="15.75" customHeight="1">
      <c r="A2020" s="241"/>
      <c r="B2020" s="242"/>
      <c r="C2020" s="119">
        <v>16</v>
      </c>
      <c r="D2020" s="143"/>
      <c r="E2020" s="104"/>
      <c r="F2020" s="104"/>
      <c r="G2020" s="104"/>
      <c r="H2020" s="104"/>
      <c r="I2020" s="104"/>
      <c r="J2020" s="104"/>
      <c r="K2020" s="104"/>
      <c r="L2020" s="104"/>
      <c r="M2020" s="104"/>
      <c r="N2020" s="104"/>
      <c r="O2020" s="104"/>
      <c r="P2020" s="105">
        <f t="shared" si="100"/>
        <v>0</v>
      </c>
    </row>
    <row r="2021" spans="1:16" ht="15.75" customHeight="1">
      <c r="A2021" s="241"/>
      <c r="B2021" s="242"/>
      <c r="C2021" s="119">
        <v>17</v>
      </c>
      <c r="D2021" s="143"/>
      <c r="E2021" s="104"/>
      <c r="F2021" s="104"/>
      <c r="G2021" s="104"/>
      <c r="H2021" s="104"/>
      <c r="I2021" s="104"/>
      <c r="J2021" s="104"/>
      <c r="K2021" s="104"/>
      <c r="L2021" s="104"/>
      <c r="M2021" s="104"/>
      <c r="N2021" s="104"/>
      <c r="O2021" s="104"/>
      <c r="P2021" s="105">
        <f t="shared" si="100"/>
        <v>0</v>
      </c>
    </row>
    <row r="2022" spans="1:16" ht="15.75" customHeight="1">
      <c r="A2022" s="241"/>
      <c r="B2022" s="242"/>
      <c r="C2022" s="119">
        <v>25</v>
      </c>
      <c r="D2022" s="143"/>
      <c r="E2022" s="104"/>
      <c r="F2022" s="104"/>
      <c r="G2022" s="104"/>
      <c r="H2022" s="104"/>
      <c r="I2022" s="104"/>
      <c r="J2022" s="104"/>
      <c r="K2022" s="104"/>
      <c r="L2022" s="104"/>
      <c r="M2022" s="104"/>
      <c r="N2022" s="104"/>
      <c r="O2022" s="104"/>
      <c r="P2022" s="105">
        <f t="shared" si="100"/>
        <v>0</v>
      </c>
    </row>
    <row r="2023" spans="1:16" ht="15.75" customHeight="1">
      <c r="A2023" s="241"/>
      <c r="B2023" s="242"/>
      <c r="C2023" s="119">
        <v>26</v>
      </c>
      <c r="D2023" s="143"/>
      <c r="E2023" s="104"/>
      <c r="F2023" s="104"/>
      <c r="G2023" s="104"/>
      <c r="H2023" s="104"/>
      <c r="I2023" s="104"/>
      <c r="J2023" s="104"/>
      <c r="K2023" s="104"/>
      <c r="L2023" s="104"/>
      <c r="M2023" s="104"/>
      <c r="N2023" s="104"/>
      <c r="O2023" s="104"/>
      <c r="P2023" s="105">
        <f t="shared" si="100"/>
        <v>0</v>
      </c>
    </row>
    <row r="2024" spans="1:16" ht="15.75" customHeight="1">
      <c r="A2024" s="237"/>
      <c r="B2024" s="239"/>
      <c r="C2024" s="119">
        <v>27</v>
      </c>
      <c r="D2024" s="143"/>
      <c r="E2024" s="104"/>
      <c r="F2024" s="104"/>
      <c r="G2024" s="104"/>
      <c r="H2024" s="104"/>
      <c r="I2024" s="104"/>
      <c r="J2024" s="104"/>
      <c r="K2024" s="104"/>
      <c r="L2024" s="104"/>
      <c r="M2024" s="104"/>
      <c r="N2024" s="104"/>
      <c r="O2024" s="104"/>
      <c r="P2024" s="105">
        <f t="shared" si="100"/>
        <v>0</v>
      </c>
    </row>
    <row r="2025" spans="1:16" ht="15.75" customHeight="1">
      <c r="A2025" s="317">
        <v>545</v>
      </c>
      <c r="B2025" s="318" t="s">
        <v>2487</v>
      </c>
      <c r="C2025" s="119">
        <v>11</v>
      </c>
      <c r="D2025" s="143"/>
      <c r="E2025" s="104"/>
      <c r="F2025" s="104"/>
      <c r="G2025" s="104"/>
      <c r="H2025" s="104"/>
      <c r="I2025" s="104"/>
      <c r="J2025" s="104"/>
      <c r="K2025" s="104"/>
      <c r="L2025" s="104"/>
      <c r="M2025" s="104"/>
      <c r="N2025" s="104"/>
      <c r="O2025" s="104"/>
      <c r="P2025" s="105">
        <f t="shared" si="100"/>
        <v>0</v>
      </c>
    </row>
    <row r="2026" spans="1:16" ht="15.75" customHeight="1">
      <c r="A2026" s="241"/>
      <c r="B2026" s="242"/>
      <c r="C2026" s="119">
        <v>12</v>
      </c>
      <c r="D2026" s="143"/>
      <c r="E2026" s="104"/>
      <c r="F2026" s="104"/>
      <c r="G2026" s="104"/>
      <c r="H2026" s="104"/>
      <c r="I2026" s="104"/>
      <c r="J2026" s="104"/>
      <c r="K2026" s="104"/>
      <c r="L2026" s="104"/>
      <c r="M2026" s="104"/>
      <c r="N2026" s="104"/>
      <c r="O2026" s="104"/>
      <c r="P2026" s="105">
        <f t="shared" si="100"/>
        <v>0</v>
      </c>
    </row>
    <row r="2027" spans="1:16" ht="15.75" customHeight="1">
      <c r="A2027" s="241"/>
      <c r="B2027" s="242"/>
      <c r="C2027" s="119">
        <v>13</v>
      </c>
      <c r="D2027" s="143"/>
      <c r="E2027" s="104"/>
      <c r="F2027" s="104"/>
      <c r="G2027" s="104"/>
      <c r="H2027" s="104"/>
      <c r="I2027" s="104"/>
      <c r="J2027" s="104"/>
      <c r="K2027" s="104"/>
      <c r="L2027" s="104"/>
      <c r="M2027" s="104"/>
      <c r="N2027" s="104"/>
      <c r="O2027" s="104"/>
      <c r="P2027" s="105">
        <f t="shared" si="100"/>
        <v>0</v>
      </c>
    </row>
    <row r="2028" spans="1:16" ht="15.75" customHeight="1">
      <c r="A2028" s="241"/>
      <c r="B2028" s="242"/>
      <c r="C2028" s="119">
        <v>14</v>
      </c>
      <c r="D2028" s="143"/>
      <c r="E2028" s="104"/>
      <c r="F2028" s="104"/>
      <c r="G2028" s="104"/>
      <c r="H2028" s="104"/>
      <c r="I2028" s="104"/>
      <c r="J2028" s="104"/>
      <c r="K2028" s="104"/>
      <c r="L2028" s="104"/>
      <c r="M2028" s="104"/>
      <c r="N2028" s="104"/>
      <c r="O2028" s="104"/>
      <c r="P2028" s="105">
        <f t="shared" si="100"/>
        <v>0</v>
      </c>
    </row>
    <row r="2029" spans="1:16" ht="15.75" customHeight="1">
      <c r="A2029" s="241"/>
      <c r="B2029" s="242"/>
      <c r="C2029" s="119">
        <v>15</v>
      </c>
      <c r="D2029" s="143"/>
      <c r="E2029" s="104"/>
      <c r="F2029" s="104"/>
      <c r="G2029" s="104"/>
      <c r="H2029" s="104"/>
      <c r="I2029" s="104"/>
      <c r="J2029" s="104"/>
      <c r="K2029" s="104"/>
      <c r="L2029" s="104"/>
      <c r="M2029" s="104"/>
      <c r="N2029" s="104"/>
      <c r="O2029" s="104"/>
      <c r="P2029" s="105">
        <f t="shared" si="100"/>
        <v>0</v>
      </c>
    </row>
    <row r="2030" spans="1:16" ht="15.75" customHeight="1">
      <c r="A2030" s="241"/>
      <c r="B2030" s="242"/>
      <c r="C2030" s="119">
        <v>16</v>
      </c>
      <c r="D2030" s="143"/>
      <c r="E2030" s="104"/>
      <c r="F2030" s="104"/>
      <c r="G2030" s="104"/>
      <c r="H2030" s="104"/>
      <c r="I2030" s="104"/>
      <c r="J2030" s="104"/>
      <c r="K2030" s="104"/>
      <c r="L2030" s="104"/>
      <c r="M2030" s="104"/>
      <c r="N2030" s="104"/>
      <c r="O2030" s="104"/>
      <c r="P2030" s="105">
        <f t="shared" si="100"/>
        <v>0</v>
      </c>
    </row>
    <row r="2031" spans="1:16" ht="15.75" customHeight="1">
      <c r="A2031" s="241"/>
      <c r="B2031" s="242"/>
      <c r="C2031" s="119">
        <v>17</v>
      </c>
      <c r="D2031" s="143"/>
      <c r="E2031" s="104"/>
      <c r="F2031" s="104"/>
      <c r="G2031" s="104"/>
      <c r="H2031" s="104"/>
      <c r="I2031" s="104"/>
      <c r="J2031" s="104"/>
      <c r="K2031" s="104"/>
      <c r="L2031" s="104"/>
      <c r="M2031" s="104"/>
      <c r="N2031" s="104"/>
      <c r="O2031" s="104"/>
      <c r="P2031" s="105">
        <f t="shared" si="100"/>
        <v>0</v>
      </c>
    </row>
    <row r="2032" spans="1:16" ht="15.75" customHeight="1">
      <c r="A2032" s="241"/>
      <c r="B2032" s="242"/>
      <c r="C2032" s="119">
        <v>25</v>
      </c>
      <c r="D2032" s="143"/>
      <c r="E2032" s="104"/>
      <c r="F2032" s="104"/>
      <c r="G2032" s="104"/>
      <c r="H2032" s="104"/>
      <c r="I2032" s="104"/>
      <c r="J2032" s="104"/>
      <c r="K2032" s="104"/>
      <c r="L2032" s="104"/>
      <c r="M2032" s="104"/>
      <c r="N2032" s="104"/>
      <c r="O2032" s="104"/>
      <c r="P2032" s="105">
        <f t="shared" si="100"/>
        <v>0</v>
      </c>
    </row>
    <row r="2033" spans="1:16" ht="15.75" customHeight="1">
      <c r="A2033" s="241"/>
      <c r="B2033" s="242"/>
      <c r="C2033" s="119">
        <v>26</v>
      </c>
      <c r="D2033" s="143"/>
      <c r="E2033" s="104"/>
      <c r="F2033" s="104"/>
      <c r="G2033" s="104"/>
      <c r="H2033" s="104"/>
      <c r="I2033" s="104"/>
      <c r="J2033" s="104"/>
      <c r="K2033" s="104"/>
      <c r="L2033" s="104"/>
      <c r="M2033" s="104"/>
      <c r="N2033" s="104"/>
      <c r="O2033" s="104"/>
      <c r="P2033" s="105">
        <f t="shared" si="100"/>
        <v>0</v>
      </c>
    </row>
    <row r="2034" spans="1:16" ht="15.75" customHeight="1">
      <c r="A2034" s="237"/>
      <c r="B2034" s="239"/>
      <c r="C2034" s="119">
        <v>27</v>
      </c>
      <c r="D2034" s="143"/>
      <c r="E2034" s="104"/>
      <c r="F2034" s="104"/>
      <c r="G2034" s="104"/>
      <c r="H2034" s="104"/>
      <c r="I2034" s="104"/>
      <c r="J2034" s="104"/>
      <c r="K2034" s="104"/>
      <c r="L2034" s="104"/>
      <c r="M2034" s="104"/>
      <c r="N2034" s="104"/>
      <c r="O2034" s="104"/>
      <c r="P2034" s="105">
        <f t="shared" si="100"/>
        <v>0</v>
      </c>
    </row>
    <row r="2035" spans="1:16" ht="15.75" customHeight="1">
      <c r="A2035" s="317">
        <v>549</v>
      </c>
      <c r="B2035" s="318" t="s">
        <v>2488</v>
      </c>
      <c r="C2035" s="119">
        <v>11</v>
      </c>
      <c r="D2035" s="143"/>
      <c r="E2035" s="104"/>
      <c r="F2035" s="104"/>
      <c r="G2035" s="104"/>
      <c r="H2035" s="104"/>
      <c r="I2035" s="104"/>
      <c r="J2035" s="104"/>
      <c r="K2035" s="104"/>
      <c r="L2035" s="104"/>
      <c r="M2035" s="104"/>
      <c r="N2035" s="104"/>
      <c r="O2035" s="104"/>
      <c r="P2035" s="105">
        <f t="shared" si="100"/>
        <v>0</v>
      </c>
    </row>
    <row r="2036" spans="1:16" ht="15.75" customHeight="1">
      <c r="A2036" s="241"/>
      <c r="B2036" s="242"/>
      <c r="C2036" s="119">
        <v>12</v>
      </c>
      <c r="D2036" s="143"/>
      <c r="E2036" s="104"/>
      <c r="F2036" s="104"/>
      <c r="G2036" s="104"/>
      <c r="H2036" s="104"/>
      <c r="I2036" s="104"/>
      <c r="J2036" s="104"/>
      <c r="K2036" s="104"/>
      <c r="L2036" s="104"/>
      <c r="M2036" s="104"/>
      <c r="N2036" s="104"/>
      <c r="O2036" s="104"/>
      <c r="P2036" s="105">
        <f t="shared" si="100"/>
        <v>0</v>
      </c>
    </row>
    <row r="2037" spans="1:16" ht="15.75" customHeight="1">
      <c r="A2037" s="241"/>
      <c r="B2037" s="242"/>
      <c r="C2037" s="119">
        <v>13</v>
      </c>
      <c r="D2037" s="143"/>
      <c r="E2037" s="104"/>
      <c r="F2037" s="104"/>
      <c r="G2037" s="104"/>
      <c r="H2037" s="104"/>
      <c r="I2037" s="104"/>
      <c r="J2037" s="104"/>
      <c r="K2037" s="104"/>
      <c r="L2037" s="104"/>
      <c r="M2037" s="104"/>
      <c r="N2037" s="104"/>
      <c r="O2037" s="104"/>
      <c r="P2037" s="105">
        <f t="shared" si="100"/>
        <v>0</v>
      </c>
    </row>
    <row r="2038" spans="1:16" ht="15.75" customHeight="1">
      <c r="A2038" s="241"/>
      <c r="B2038" s="242"/>
      <c r="C2038" s="119">
        <v>14</v>
      </c>
      <c r="D2038" s="143"/>
      <c r="E2038" s="104"/>
      <c r="F2038" s="104"/>
      <c r="G2038" s="104"/>
      <c r="H2038" s="104"/>
      <c r="I2038" s="104"/>
      <c r="J2038" s="104"/>
      <c r="K2038" s="104"/>
      <c r="L2038" s="104"/>
      <c r="M2038" s="104"/>
      <c r="N2038" s="104"/>
      <c r="O2038" s="104"/>
      <c r="P2038" s="105">
        <f t="shared" si="100"/>
        <v>0</v>
      </c>
    </row>
    <row r="2039" spans="1:16" ht="15.75" customHeight="1">
      <c r="A2039" s="241"/>
      <c r="B2039" s="242"/>
      <c r="C2039" s="119">
        <v>15</v>
      </c>
      <c r="D2039" s="143"/>
      <c r="E2039" s="104"/>
      <c r="F2039" s="104"/>
      <c r="G2039" s="104"/>
      <c r="H2039" s="104"/>
      <c r="I2039" s="104"/>
      <c r="J2039" s="104"/>
      <c r="K2039" s="104"/>
      <c r="L2039" s="104"/>
      <c r="M2039" s="104"/>
      <c r="N2039" s="104"/>
      <c r="O2039" s="104"/>
      <c r="P2039" s="105">
        <f t="shared" si="100"/>
        <v>0</v>
      </c>
    </row>
    <row r="2040" spans="1:16" ht="15.75" customHeight="1">
      <c r="A2040" s="241"/>
      <c r="B2040" s="242"/>
      <c r="C2040" s="119">
        <v>16</v>
      </c>
      <c r="D2040" s="143"/>
      <c r="E2040" s="104"/>
      <c r="F2040" s="104"/>
      <c r="G2040" s="104"/>
      <c r="H2040" s="104"/>
      <c r="I2040" s="104"/>
      <c r="J2040" s="104"/>
      <c r="K2040" s="104"/>
      <c r="L2040" s="104"/>
      <c r="M2040" s="104"/>
      <c r="N2040" s="104"/>
      <c r="O2040" s="104"/>
      <c r="P2040" s="105">
        <f t="shared" si="100"/>
        <v>0</v>
      </c>
    </row>
    <row r="2041" spans="1:16" ht="15.75" customHeight="1">
      <c r="A2041" s="241"/>
      <c r="B2041" s="242"/>
      <c r="C2041" s="119">
        <v>17</v>
      </c>
      <c r="D2041" s="143"/>
      <c r="E2041" s="104"/>
      <c r="F2041" s="104"/>
      <c r="G2041" s="104"/>
      <c r="H2041" s="104"/>
      <c r="I2041" s="104"/>
      <c r="J2041" s="104"/>
      <c r="K2041" s="104"/>
      <c r="L2041" s="104"/>
      <c r="M2041" s="104"/>
      <c r="N2041" s="104"/>
      <c r="O2041" s="104"/>
      <c r="P2041" s="105">
        <f t="shared" si="100"/>
        <v>0</v>
      </c>
    </row>
    <row r="2042" spans="1:16" ht="15.75" customHeight="1">
      <c r="A2042" s="241"/>
      <c r="B2042" s="242"/>
      <c r="C2042" s="119">
        <v>25</v>
      </c>
      <c r="D2042" s="143"/>
      <c r="E2042" s="104"/>
      <c r="F2042" s="104"/>
      <c r="G2042" s="104"/>
      <c r="H2042" s="104"/>
      <c r="I2042" s="104"/>
      <c r="J2042" s="104"/>
      <c r="K2042" s="104"/>
      <c r="L2042" s="104"/>
      <c r="M2042" s="104"/>
      <c r="N2042" s="104"/>
      <c r="O2042" s="104"/>
      <c r="P2042" s="105">
        <f t="shared" si="100"/>
        <v>0</v>
      </c>
    </row>
    <row r="2043" spans="1:16" ht="15.75" customHeight="1">
      <c r="A2043" s="241"/>
      <c r="B2043" s="242"/>
      <c r="C2043" s="119">
        <v>26</v>
      </c>
      <c r="D2043" s="143"/>
      <c r="E2043" s="104"/>
      <c r="F2043" s="104"/>
      <c r="G2043" s="104"/>
      <c r="H2043" s="104"/>
      <c r="I2043" s="104"/>
      <c r="J2043" s="104"/>
      <c r="K2043" s="104"/>
      <c r="L2043" s="104"/>
      <c r="M2043" s="104"/>
      <c r="N2043" s="104"/>
      <c r="O2043" s="104"/>
      <c r="P2043" s="105">
        <f t="shared" si="100"/>
        <v>0</v>
      </c>
    </row>
    <row r="2044" spans="1:16" ht="15.75" customHeight="1">
      <c r="A2044" s="237"/>
      <c r="B2044" s="239"/>
      <c r="C2044" s="119">
        <v>27</v>
      </c>
      <c r="D2044" s="143"/>
      <c r="E2044" s="104"/>
      <c r="F2044" s="104"/>
      <c r="G2044" s="104"/>
      <c r="H2044" s="104"/>
      <c r="I2044" s="104"/>
      <c r="J2044" s="104"/>
      <c r="K2044" s="104"/>
      <c r="L2044" s="104"/>
      <c r="M2044" s="104"/>
      <c r="N2044" s="104"/>
      <c r="O2044" s="104"/>
      <c r="P2044" s="105">
        <f t="shared" si="100"/>
        <v>0</v>
      </c>
    </row>
    <row r="2045" spans="1:16" ht="15.75" customHeight="1">
      <c r="A2045" s="149">
        <v>5500</v>
      </c>
      <c r="B2045" s="316" t="s">
        <v>2489</v>
      </c>
      <c r="C2045" s="228"/>
      <c r="D2045" s="148">
        <f t="shared" ref="D2045:P2045" si="101">SUM(D2046:D2055)</f>
        <v>0</v>
      </c>
      <c r="E2045" s="148">
        <f t="shared" si="101"/>
        <v>0</v>
      </c>
      <c r="F2045" s="148">
        <f t="shared" si="101"/>
        <v>0</v>
      </c>
      <c r="G2045" s="148">
        <f t="shared" si="101"/>
        <v>0</v>
      </c>
      <c r="H2045" s="148">
        <f t="shared" si="101"/>
        <v>0</v>
      </c>
      <c r="I2045" s="148">
        <f t="shared" si="101"/>
        <v>0</v>
      </c>
      <c r="J2045" s="148">
        <f t="shared" si="101"/>
        <v>0</v>
      </c>
      <c r="K2045" s="148">
        <f t="shared" si="101"/>
        <v>0</v>
      </c>
      <c r="L2045" s="148">
        <f t="shared" si="101"/>
        <v>0</v>
      </c>
      <c r="M2045" s="148">
        <f t="shared" si="101"/>
        <v>0</v>
      </c>
      <c r="N2045" s="148">
        <f t="shared" si="101"/>
        <v>0</v>
      </c>
      <c r="O2045" s="148">
        <f t="shared" si="101"/>
        <v>0</v>
      </c>
      <c r="P2045" s="148">
        <f t="shared" si="101"/>
        <v>0</v>
      </c>
    </row>
    <row r="2046" spans="1:16" ht="15.75" customHeight="1">
      <c r="A2046" s="317">
        <v>551</v>
      </c>
      <c r="B2046" s="318" t="s">
        <v>2489</v>
      </c>
      <c r="C2046" s="119">
        <v>11</v>
      </c>
      <c r="D2046" s="143"/>
      <c r="E2046" s="104"/>
      <c r="F2046" s="104"/>
      <c r="G2046" s="104"/>
      <c r="H2046" s="104"/>
      <c r="I2046" s="104"/>
      <c r="J2046" s="104"/>
      <c r="K2046" s="104"/>
      <c r="L2046" s="104"/>
      <c r="M2046" s="104"/>
      <c r="N2046" s="104"/>
      <c r="O2046" s="104"/>
      <c r="P2046" s="105">
        <f t="shared" ref="P2046:P2055" si="102">SUM(D2046:O2046)</f>
        <v>0</v>
      </c>
    </row>
    <row r="2047" spans="1:16" ht="15.75" customHeight="1">
      <c r="A2047" s="241"/>
      <c r="B2047" s="242"/>
      <c r="C2047" s="119">
        <v>12</v>
      </c>
      <c r="D2047" s="143"/>
      <c r="E2047" s="104"/>
      <c r="F2047" s="104"/>
      <c r="G2047" s="104"/>
      <c r="H2047" s="104"/>
      <c r="I2047" s="104"/>
      <c r="J2047" s="104"/>
      <c r="K2047" s="104"/>
      <c r="L2047" s="104"/>
      <c r="M2047" s="104"/>
      <c r="N2047" s="104"/>
      <c r="O2047" s="104"/>
      <c r="P2047" s="105">
        <f t="shared" si="102"/>
        <v>0</v>
      </c>
    </row>
    <row r="2048" spans="1:16" ht="15.75" customHeight="1">
      <c r="A2048" s="241"/>
      <c r="B2048" s="242"/>
      <c r="C2048" s="119">
        <v>13</v>
      </c>
      <c r="D2048" s="143"/>
      <c r="E2048" s="104"/>
      <c r="F2048" s="104"/>
      <c r="G2048" s="104"/>
      <c r="H2048" s="104"/>
      <c r="I2048" s="104"/>
      <c r="J2048" s="104"/>
      <c r="K2048" s="104"/>
      <c r="L2048" s="104"/>
      <c r="M2048" s="104"/>
      <c r="N2048" s="104"/>
      <c r="O2048" s="104"/>
      <c r="P2048" s="105">
        <f t="shared" si="102"/>
        <v>0</v>
      </c>
    </row>
    <row r="2049" spans="1:16" ht="15.75" customHeight="1">
      <c r="A2049" s="241"/>
      <c r="B2049" s="242"/>
      <c r="C2049" s="119">
        <v>14</v>
      </c>
      <c r="D2049" s="143"/>
      <c r="E2049" s="104"/>
      <c r="F2049" s="104"/>
      <c r="G2049" s="104"/>
      <c r="H2049" s="104"/>
      <c r="I2049" s="104"/>
      <c r="J2049" s="104"/>
      <c r="K2049" s="104"/>
      <c r="L2049" s="104"/>
      <c r="M2049" s="104"/>
      <c r="N2049" s="104"/>
      <c r="O2049" s="104"/>
      <c r="P2049" s="105">
        <f t="shared" si="102"/>
        <v>0</v>
      </c>
    </row>
    <row r="2050" spans="1:16" ht="15.75" customHeight="1">
      <c r="A2050" s="241"/>
      <c r="B2050" s="242"/>
      <c r="C2050" s="119">
        <v>15</v>
      </c>
      <c r="D2050" s="143"/>
      <c r="E2050" s="104"/>
      <c r="F2050" s="104"/>
      <c r="G2050" s="104"/>
      <c r="H2050" s="104"/>
      <c r="I2050" s="104"/>
      <c r="J2050" s="104"/>
      <c r="K2050" s="104"/>
      <c r="L2050" s="104"/>
      <c r="M2050" s="104"/>
      <c r="N2050" s="104"/>
      <c r="O2050" s="104"/>
      <c r="P2050" s="105">
        <f t="shared" si="102"/>
        <v>0</v>
      </c>
    </row>
    <row r="2051" spans="1:16" ht="15.75" customHeight="1">
      <c r="A2051" s="241"/>
      <c r="B2051" s="242"/>
      <c r="C2051" s="119">
        <v>16</v>
      </c>
      <c r="D2051" s="143"/>
      <c r="E2051" s="104"/>
      <c r="F2051" s="104"/>
      <c r="G2051" s="104"/>
      <c r="H2051" s="104"/>
      <c r="I2051" s="104"/>
      <c r="J2051" s="104"/>
      <c r="K2051" s="104"/>
      <c r="L2051" s="104"/>
      <c r="M2051" s="104"/>
      <c r="N2051" s="104"/>
      <c r="O2051" s="104"/>
      <c r="P2051" s="105">
        <f t="shared" si="102"/>
        <v>0</v>
      </c>
    </row>
    <row r="2052" spans="1:16" ht="15.75" customHeight="1">
      <c r="A2052" s="241"/>
      <c r="B2052" s="242"/>
      <c r="C2052" s="119">
        <v>17</v>
      </c>
      <c r="D2052" s="143"/>
      <c r="E2052" s="104"/>
      <c r="F2052" s="104"/>
      <c r="G2052" s="104"/>
      <c r="H2052" s="104"/>
      <c r="I2052" s="104"/>
      <c r="J2052" s="104"/>
      <c r="K2052" s="104"/>
      <c r="L2052" s="104"/>
      <c r="M2052" s="104"/>
      <c r="N2052" s="104"/>
      <c r="O2052" s="104"/>
      <c r="P2052" s="105">
        <f t="shared" si="102"/>
        <v>0</v>
      </c>
    </row>
    <row r="2053" spans="1:16" ht="15.75" customHeight="1">
      <c r="A2053" s="241"/>
      <c r="B2053" s="242"/>
      <c r="C2053" s="119">
        <v>25</v>
      </c>
      <c r="D2053" s="143"/>
      <c r="E2053" s="104"/>
      <c r="F2053" s="104"/>
      <c r="G2053" s="104"/>
      <c r="H2053" s="104"/>
      <c r="I2053" s="104"/>
      <c r="J2053" s="104"/>
      <c r="K2053" s="104"/>
      <c r="L2053" s="104"/>
      <c r="M2053" s="104"/>
      <c r="N2053" s="104"/>
      <c r="O2053" s="104"/>
      <c r="P2053" s="105">
        <f t="shared" si="102"/>
        <v>0</v>
      </c>
    </row>
    <row r="2054" spans="1:16" ht="15.75" customHeight="1">
      <c r="A2054" s="241"/>
      <c r="B2054" s="242"/>
      <c r="C2054" s="119">
        <v>26</v>
      </c>
      <c r="D2054" s="143"/>
      <c r="E2054" s="104"/>
      <c r="F2054" s="104"/>
      <c r="G2054" s="104"/>
      <c r="H2054" s="104"/>
      <c r="I2054" s="104"/>
      <c r="J2054" s="104"/>
      <c r="K2054" s="104"/>
      <c r="L2054" s="104"/>
      <c r="M2054" s="104"/>
      <c r="N2054" s="104"/>
      <c r="O2054" s="104"/>
      <c r="P2054" s="105">
        <f t="shared" si="102"/>
        <v>0</v>
      </c>
    </row>
    <row r="2055" spans="1:16" ht="15.75" customHeight="1">
      <c r="A2055" s="237"/>
      <c r="B2055" s="239"/>
      <c r="C2055" s="119">
        <v>27</v>
      </c>
      <c r="D2055" s="143"/>
      <c r="E2055" s="104"/>
      <c r="F2055" s="104"/>
      <c r="G2055" s="104"/>
      <c r="H2055" s="104"/>
      <c r="I2055" s="104"/>
      <c r="J2055" s="104"/>
      <c r="K2055" s="104"/>
      <c r="L2055" s="104"/>
      <c r="M2055" s="104"/>
      <c r="N2055" s="104"/>
      <c r="O2055" s="104"/>
      <c r="P2055" s="105">
        <f t="shared" si="102"/>
        <v>0</v>
      </c>
    </row>
    <row r="2056" spans="1:16" ht="15.75" customHeight="1">
      <c r="A2056" s="149">
        <v>5600</v>
      </c>
      <c r="B2056" s="316" t="s">
        <v>2490</v>
      </c>
      <c r="C2056" s="228"/>
      <c r="D2056" s="148">
        <f t="shared" ref="D2056:P2056" si="103">SUM(D2057:D2136)</f>
        <v>42000</v>
      </c>
      <c r="E2056" s="148">
        <f t="shared" si="103"/>
        <v>42000</v>
      </c>
      <c r="F2056" s="148">
        <f t="shared" si="103"/>
        <v>42000</v>
      </c>
      <c r="G2056" s="148">
        <f t="shared" si="103"/>
        <v>42000</v>
      </c>
      <c r="H2056" s="148">
        <f t="shared" si="103"/>
        <v>42000</v>
      </c>
      <c r="I2056" s="148">
        <f t="shared" si="103"/>
        <v>42000</v>
      </c>
      <c r="J2056" s="148">
        <f t="shared" si="103"/>
        <v>42000</v>
      </c>
      <c r="K2056" s="148">
        <f t="shared" si="103"/>
        <v>42000</v>
      </c>
      <c r="L2056" s="148">
        <f t="shared" si="103"/>
        <v>42000</v>
      </c>
      <c r="M2056" s="148">
        <f t="shared" si="103"/>
        <v>42000</v>
      </c>
      <c r="N2056" s="148">
        <f t="shared" si="103"/>
        <v>42000</v>
      </c>
      <c r="O2056" s="148">
        <f t="shared" si="103"/>
        <v>42000</v>
      </c>
      <c r="P2056" s="148">
        <f t="shared" si="103"/>
        <v>504000</v>
      </c>
    </row>
    <row r="2057" spans="1:16" ht="15.75" customHeight="1">
      <c r="A2057" s="317">
        <v>561</v>
      </c>
      <c r="B2057" s="318" t="s">
        <v>2491</v>
      </c>
      <c r="C2057" s="119">
        <v>11</v>
      </c>
      <c r="D2057" s="143"/>
      <c r="E2057" s="104"/>
      <c r="F2057" s="104"/>
      <c r="G2057" s="104"/>
      <c r="H2057" s="104"/>
      <c r="I2057" s="104"/>
      <c r="J2057" s="104"/>
      <c r="K2057" s="104"/>
      <c r="L2057" s="104"/>
      <c r="M2057" s="104"/>
      <c r="N2057" s="104"/>
      <c r="O2057" s="104"/>
      <c r="P2057" s="105">
        <f t="shared" ref="P2057:P2136" si="104">SUM(D2057:O2057)</f>
        <v>0</v>
      </c>
    </row>
    <row r="2058" spans="1:16" ht="15.75" customHeight="1">
      <c r="A2058" s="241"/>
      <c r="B2058" s="242"/>
      <c r="C2058" s="119">
        <v>12</v>
      </c>
      <c r="D2058" s="143"/>
      <c r="E2058" s="104"/>
      <c r="F2058" s="104"/>
      <c r="G2058" s="104"/>
      <c r="H2058" s="104"/>
      <c r="I2058" s="104"/>
      <c r="J2058" s="104"/>
      <c r="K2058" s="104"/>
      <c r="L2058" s="104"/>
      <c r="M2058" s="104"/>
      <c r="N2058" s="104"/>
      <c r="O2058" s="104"/>
      <c r="P2058" s="105">
        <f t="shared" si="104"/>
        <v>0</v>
      </c>
    </row>
    <row r="2059" spans="1:16" ht="15.75" customHeight="1">
      <c r="A2059" s="241"/>
      <c r="B2059" s="242"/>
      <c r="C2059" s="119">
        <v>13</v>
      </c>
      <c r="D2059" s="143"/>
      <c r="E2059" s="104"/>
      <c r="F2059" s="104"/>
      <c r="G2059" s="104"/>
      <c r="H2059" s="104"/>
      <c r="I2059" s="104"/>
      <c r="J2059" s="104"/>
      <c r="K2059" s="104"/>
      <c r="L2059" s="104"/>
      <c r="M2059" s="104"/>
      <c r="N2059" s="104"/>
      <c r="O2059" s="104"/>
      <c r="P2059" s="105">
        <f t="shared" si="104"/>
        <v>0</v>
      </c>
    </row>
    <row r="2060" spans="1:16" ht="15.75" customHeight="1">
      <c r="A2060" s="241"/>
      <c r="B2060" s="242"/>
      <c r="C2060" s="119">
        <v>14</v>
      </c>
      <c r="D2060" s="143"/>
      <c r="E2060" s="104"/>
      <c r="F2060" s="104"/>
      <c r="G2060" s="104"/>
      <c r="H2060" s="104"/>
      <c r="I2060" s="104"/>
      <c r="J2060" s="104"/>
      <c r="K2060" s="104"/>
      <c r="L2060" s="104"/>
      <c r="M2060" s="104"/>
      <c r="N2060" s="104"/>
      <c r="O2060" s="104"/>
      <c r="P2060" s="105">
        <f t="shared" si="104"/>
        <v>0</v>
      </c>
    </row>
    <row r="2061" spans="1:16" ht="15.75" customHeight="1">
      <c r="A2061" s="241"/>
      <c r="B2061" s="242"/>
      <c r="C2061" s="119">
        <v>15</v>
      </c>
      <c r="D2061" s="143"/>
      <c r="E2061" s="104"/>
      <c r="F2061" s="104"/>
      <c r="G2061" s="104"/>
      <c r="H2061" s="104"/>
      <c r="I2061" s="104"/>
      <c r="J2061" s="104"/>
      <c r="K2061" s="104"/>
      <c r="L2061" s="104"/>
      <c r="M2061" s="104"/>
      <c r="N2061" s="104"/>
      <c r="O2061" s="104"/>
      <c r="P2061" s="105">
        <f t="shared" si="104"/>
        <v>0</v>
      </c>
    </row>
    <row r="2062" spans="1:16" ht="15.75" customHeight="1">
      <c r="A2062" s="241"/>
      <c r="B2062" s="242"/>
      <c r="C2062" s="119">
        <v>16</v>
      </c>
      <c r="D2062" s="143"/>
      <c r="E2062" s="104"/>
      <c r="F2062" s="104"/>
      <c r="G2062" s="104"/>
      <c r="H2062" s="104"/>
      <c r="I2062" s="104"/>
      <c r="J2062" s="104"/>
      <c r="K2062" s="104"/>
      <c r="L2062" s="104"/>
      <c r="M2062" s="104"/>
      <c r="N2062" s="104"/>
      <c r="O2062" s="104"/>
      <c r="P2062" s="105">
        <f t="shared" si="104"/>
        <v>0</v>
      </c>
    </row>
    <row r="2063" spans="1:16" ht="15.75" customHeight="1">
      <c r="A2063" s="241"/>
      <c r="B2063" s="242"/>
      <c r="C2063" s="119">
        <v>17</v>
      </c>
      <c r="D2063" s="143"/>
      <c r="E2063" s="104"/>
      <c r="F2063" s="104"/>
      <c r="G2063" s="104"/>
      <c r="H2063" s="104"/>
      <c r="I2063" s="104"/>
      <c r="J2063" s="104"/>
      <c r="K2063" s="104"/>
      <c r="L2063" s="104"/>
      <c r="M2063" s="104"/>
      <c r="N2063" s="104"/>
      <c r="O2063" s="104"/>
      <c r="P2063" s="105">
        <f t="shared" si="104"/>
        <v>0</v>
      </c>
    </row>
    <row r="2064" spans="1:16" ht="15.75" customHeight="1">
      <c r="A2064" s="241"/>
      <c r="B2064" s="242"/>
      <c r="C2064" s="119">
        <v>25</v>
      </c>
      <c r="D2064" s="143"/>
      <c r="E2064" s="104"/>
      <c r="F2064" s="104"/>
      <c r="G2064" s="104"/>
      <c r="H2064" s="104"/>
      <c r="I2064" s="104"/>
      <c r="J2064" s="104"/>
      <c r="K2064" s="104"/>
      <c r="L2064" s="104"/>
      <c r="M2064" s="104"/>
      <c r="N2064" s="104"/>
      <c r="O2064" s="104"/>
      <c r="P2064" s="105">
        <f t="shared" si="104"/>
        <v>0</v>
      </c>
    </row>
    <row r="2065" spans="1:16" ht="15.75" customHeight="1">
      <c r="A2065" s="241"/>
      <c r="B2065" s="242"/>
      <c r="C2065" s="119">
        <v>26</v>
      </c>
      <c r="D2065" s="143"/>
      <c r="E2065" s="104"/>
      <c r="F2065" s="104"/>
      <c r="G2065" s="104"/>
      <c r="H2065" s="104"/>
      <c r="I2065" s="104"/>
      <c r="J2065" s="104"/>
      <c r="K2065" s="104"/>
      <c r="L2065" s="104"/>
      <c r="M2065" s="104"/>
      <c r="N2065" s="104"/>
      <c r="O2065" s="104"/>
      <c r="P2065" s="105">
        <f t="shared" si="104"/>
        <v>0</v>
      </c>
    </row>
    <row r="2066" spans="1:16" ht="15.75" customHeight="1">
      <c r="A2066" s="237"/>
      <c r="B2066" s="239"/>
      <c r="C2066" s="119">
        <v>27</v>
      </c>
      <c r="D2066" s="143"/>
      <c r="E2066" s="104"/>
      <c r="F2066" s="104"/>
      <c r="G2066" s="104"/>
      <c r="H2066" s="104"/>
      <c r="I2066" s="104"/>
      <c r="J2066" s="104"/>
      <c r="K2066" s="104"/>
      <c r="L2066" s="104"/>
      <c r="M2066" s="104"/>
      <c r="N2066" s="104"/>
      <c r="O2066" s="104"/>
      <c r="P2066" s="105">
        <f t="shared" si="104"/>
        <v>0</v>
      </c>
    </row>
    <row r="2067" spans="1:16" ht="15.75" customHeight="1">
      <c r="A2067" s="317">
        <v>562</v>
      </c>
      <c r="B2067" s="318" t="s">
        <v>2492</v>
      </c>
      <c r="C2067" s="119">
        <v>11</v>
      </c>
      <c r="D2067" s="143"/>
      <c r="E2067" s="104"/>
      <c r="F2067" s="104"/>
      <c r="G2067" s="104"/>
      <c r="H2067" s="104"/>
      <c r="I2067" s="104"/>
      <c r="J2067" s="104"/>
      <c r="K2067" s="104"/>
      <c r="L2067" s="104"/>
      <c r="M2067" s="104"/>
      <c r="N2067" s="104"/>
      <c r="O2067" s="104"/>
      <c r="P2067" s="105">
        <f t="shared" si="104"/>
        <v>0</v>
      </c>
    </row>
    <row r="2068" spans="1:16" ht="15.75" customHeight="1">
      <c r="A2068" s="241"/>
      <c r="B2068" s="242"/>
      <c r="C2068" s="119">
        <v>12</v>
      </c>
      <c r="D2068" s="143"/>
      <c r="E2068" s="104"/>
      <c r="F2068" s="104"/>
      <c r="G2068" s="104"/>
      <c r="H2068" s="104"/>
      <c r="I2068" s="104"/>
      <c r="J2068" s="104"/>
      <c r="K2068" s="104"/>
      <c r="L2068" s="104"/>
      <c r="M2068" s="104"/>
      <c r="N2068" s="104"/>
      <c r="O2068" s="104"/>
      <c r="P2068" s="105">
        <f t="shared" si="104"/>
        <v>0</v>
      </c>
    </row>
    <row r="2069" spans="1:16" ht="15.75" customHeight="1">
      <c r="A2069" s="241"/>
      <c r="B2069" s="242"/>
      <c r="C2069" s="119">
        <v>13</v>
      </c>
      <c r="D2069" s="143"/>
      <c r="E2069" s="104"/>
      <c r="F2069" s="104"/>
      <c r="G2069" s="104"/>
      <c r="H2069" s="104"/>
      <c r="I2069" s="104"/>
      <c r="J2069" s="104"/>
      <c r="K2069" s="104"/>
      <c r="L2069" s="104"/>
      <c r="M2069" s="104"/>
      <c r="N2069" s="104"/>
      <c r="O2069" s="104"/>
      <c r="P2069" s="105">
        <f t="shared" si="104"/>
        <v>0</v>
      </c>
    </row>
    <row r="2070" spans="1:16" ht="15.75" customHeight="1">
      <c r="A2070" s="241"/>
      <c r="B2070" s="242"/>
      <c r="C2070" s="119">
        <v>14</v>
      </c>
      <c r="D2070" s="143"/>
      <c r="E2070" s="104"/>
      <c r="F2070" s="104"/>
      <c r="G2070" s="104"/>
      <c r="H2070" s="104"/>
      <c r="I2070" s="104"/>
      <c r="J2070" s="104"/>
      <c r="K2070" s="104"/>
      <c r="L2070" s="104"/>
      <c r="M2070" s="104"/>
      <c r="N2070" s="104"/>
      <c r="O2070" s="104"/>
      <c r="P2070" s="105">
        <f t="shared" si="104"/>
        <v>0</v>
      </c>
    </row>
    <row r="2071" spans="1:16" ht="15.75" customHeight="1">
      <c r="A2071" s="241"/>
      <c r="B2071" s="242"/>
      <c r="C2071" s="119">
        <v>15</v>
      </c>
      <c r="D2071" s="143"/>
      <c r="E2071" s="104"/>
      <c r="F2071" s="104"/>
      <c r="G2071" s="104"/>
      <c r="H2071" s="104"/>
      <c r="I2071" s="104"/>
      <c r="J2071" s="104"/>
      <c r="K2071" s="104"/>
      <c r="L2071" s="104"/>
      <c r="M2071" s="104"/>
      <c r="N2071" s="104"/>
      <c r="O2071" s="104"/>
      <c r="P2071" s="105">
        <f t="shared" si="104"/>
        <v>0</v>
      </c>
    </row>
    <row r="2072" spans="1:16" ht="15.75" customHeight="1">
      <c r="A2072" s="241"/>
      <c r="B2072" s="242"/>
      <c r="C2072" s="119">
        <v>16</v>
      </c>
      <c r="D2072" s="143"/>
      <c r="E2072" s="104"/>
      <c r="F2072" s="104"/>
      <c r="G2072" s="104"/>
      <c r="H2072" s="104"/>
      <c r="I2072" s="104"/>
      <c r="J2072" s="104"/>
      <c r="K2072" s="104"/>
      <c r="L2072" s="104"/>
      <c r="M2072" s="104"/>
      <c r="N2072" s="104"/>
      <c r="O2072" s="104"/>
      <c r="P2072" s="105">
        <f t="shared" si="104"/>
        <v>0</v>
      </c>
    </row>
    <row r="2073" spans="1:16" ht="15.75" customHeight="1">
      <c r="A2073" s="241"/>
      <c r="B2073" s="242"/>
      <c r="C2073" s="119">
        <v>17</v>
      </c>
      <c r="D2073" s="143"/>
      <c r="E2073" s="104"/>
      <c r="F2073" s="104"/>
      <c r="G2073" s="104"/>
      <c r="H2073" s="104"/>
      <c r="I2073" s="104"/>
      <c r="J2073" s="104"/>
      <c r="K2073" s="104"/>
      <c r="L2073" s="104"/>
      <c r="M2073" s="104"/>
      <c r="N2073" s="104"/>
      <c r="O2073" s="104"/>
      <c r="P2073" s="105">
        <f t="shared" si="104"/>
        <v>0</v>
      </c>
    </row>
    <row r="2074" spans="1:16" ht="15.75" customHeight="1">
      <c r="A2074" s="241"/>
      <c r="B2074" s="242"/>
      <c r="C2074" s="119">
        <v>25</v>
      </c>
      <c r="D2074" s="143"/>
      <c r="E2074" s="104"/>
      <c r="F2074" s="104"/>
      <c r="G2074" s="104"/>
      <c r="H2074" s="104"/>
      <c r="I2074" s="104"/>
      <c r="J2074" s="104"/>
      <c r="K2074" s="104"/>
      <c r="L2074" s="104"/>
      <c r="M2074" s="104"/>
      <c r="N2074" s="104"/>
      <c r="O2074" s="104"/>
      <c r="P2074" s="105">
        <f t="shared" si="104"/>
        <v>0</v>
      </c>
    </row>
    <row r="2075" spans="1:16" ht="15.75" customHeight="1">
      <c r="A2075" s="241"/>
      <c r="B2075" s="242"/>
      <c r="C2075" s="119">
        <v>26</v>
      </c>
      <c r="D2075" s="143"/>
      <c r="E2075" s="104"/>
      <c r="F2075" s="104"/>
      <c r="G2075" s="104"/>
      <c r="H2075" s="104"/>
      <c r="I2075" s="104"/>
      <c r="J2075" s="104"/>
      <c r="K2075" s="104"/>
      <c r="L2075" s="104"/>
      <c r="M2075" s="104"/>
      <c r="N2075" s="104"/>
      <c r="O2075" s="104"/>
      <c r="P2075" s="105">
        <f t="shared" si="104"/>
        <v>0</v>
      </c>
    </row>
    <row r="2076" spans="1:16" ht="15.75" customHeight="1">
      <c r="A2076" s="237"/>
      <c r="B2076" s="239"/>
      <c r="C2076" s="119">
        <v>27</v>
      </c>
      <c r="D2076" s="143"/>
      <c r="E2076" s="104"/>
      <c r="F2076" s="104"/>
      <c r="G2076" s="104"/>
      <c r="H2076" s="104"/>
      <c r="I2076" s="104"/>
      <c r="J2076" s="104"/>
      <c r="K2076" s="104"/>
      <c r="L2076" s="104"/>
      <c r="M2076" s="104"/>
      <c r="N2076" s="104"/>
      <c r="O2076" s="104"/>
      <c r="P2076" s="105">
        <f t="shared" si="104"/>
        <v>0</v>
      </c>
    </row>
    <row r="2077" spans="1:16" ht="15.75" customHeight="1">
      <c r="A2077" s="317">
        <v>563</v>
      </c>
      <c r="B2077" s="318" t="s">
        <v>2493</v>
      </c>
      <c r="C2077" s="119">
        <v>11</v>
      </c>
      <c r="D2077" s="143"/>
      <c r="E2077" s="104"/>
      <c r="F2077" s="104"/>
      <c r="G2077" s="104"/>
      <c r="H2077" s="104"/>
      <c r="I2077" s="104"/>
      <c r="J2077" s="104"/>
      <c r="K2077" s="104"/>
      <c r="L2077" s="104"/>
      <c r="M2077" s="104"/>
      <c r="N2077" s="104"/>
      <c r="O2077" s="104"/>
      <c r="P2077" s="105">
        <f t="shared" si="104"/>
        <v>0</v>
      </c>
    </row>
    <row r="2078" spans="1:16" ht="15.75" customHeight="1">
      <c r="A2078" s="241"/>
      <c r="B2078" s="242"/>
      <c r="C2078" s="119">
        <v>12</v>
      </c>
      <c r="D2078" s="143"/>
      <c r="E2078" s="104"/>
      <c r="F2078" s="104"/>
      <c r="G2078" s="104"/>
      <c r="H2078" s="104"/>
      <c r="I2078" s="104"/>
      <c r="J2078" s="104"/>
      <c r="K2078" s="104"/>
      <c r="L2078" s="104"/>
      <c r="M2078" s="104"/>
      <c r="N2078" s="104"/>
      <c r="O2078" s="104"/>
      <c r="P2078" s="105">
        <f t="shared" si="104"/>
        <v>0</v>
      </c>
    </row>
    <row r="2079" spans="1:16" ht="15.75" customHeight="1">
      <c r="A2079" s="241"/>
      <c r="B2079" s="242"/>
      <c r="C2079" s="119">
        <v>13</v>
      </c>
      <c r="D2079" s="143"/>
      <c r="E2079" s="104"/>
      <c r="F2079" s="104"/>
      <c r="G2079" s="104"/>
      <c r="H2079" s="104"/>
      <c r="I2079" s="104"/>
      <c r="J2079" s="104"/>
      <c r="K2079" s="104"/>
      <c r="L2079" s="104"/>
      <c r="M2079" s="104"/>
      <c r="N2079" s="104"/>
      <c r="O2079" s="104"/>
      <c r="P2079" s="105">
        <f t="shared" si="104"/>
        <v>0</v>
      </c>
    </row>
    <row r="2080" spans="1:16" ht="15.75" customHeight="1">
      <c r="A2080" s="241"/>
      <c r="B2080" s="242"/>
      <c r="C2080" s="119">
        <v>14</v>
      </c>
      <c r="D2080" s="143"/>
      <c r="E2080" s="104"/>
      <c r="F2080" s="104"/>
      <c r="G2080" s="104"/>
      <c r="H2080" s="104"/>
      <c r="I2080" s="104"/>
      <c r="J2080" s="104"/>
      <c r="K2080" s="104"/>
      <c r="L2080" s="104"/>
      <c r="M2080" s="104"/>
      <c r="N2080" s="104"/>
      <c r="O2080" s="104"/>
      <c r="P2080" s="105">
        <f t="shared" si="104"/>
        <v>0</v>
      </c>
    </row>
    <row r="2081" spans="1:16" ht="15.75" customHeight="1">
      <c r="A2081" s="241"/>
      <c r="B2081" s="242"/>
      <c r="C2081" s="119">
        <v>15</v>
      </c>
      <c r="D2081" s="143"/>
      <c r="E2081" s="104"/>
      <c r="F2081" s="104"/>
      <c r="G2081" s="104"/>
      <c r="H2081" s="104"/>
      <c r="I2081" s="104"/>
      <c r="J2081" s="104"/>
      <c r="K2081" s="104"/>
      <c r="L2081" s="104"/>
      <c r="M2081" s="104"/>
      <c r="N2081" s="104"/>
      <c r="O2081" s="104"/>
      <c r="P2081" s="105">
        <f t="shared" si="104"/>
        <v>0</v>
      </c>
    </row>
    <row r="2082" spans="1:16" ht="15.75" customHeight="1">
      <c r="A2082" s="241"/>
      <c r="B2082" s="242"/>
      <c r="C2082" s="119">
        <v>16</v>
      </c>
      <c r="D2082" s="143"/>
      <c r="E2082" s="104"/>
      <c r="F2082" s="104"/>
      <c r="G2082" s="104"/>
      <c r="H2082" s="104"/>
      <c r="I2082" s="104"/>
      <c r="J2082" s="104"/>
      <c r="K2082" s="104"/>
      <c r="L2082" s="104"/>
      <c r="M2082" s="104"/>
      <c r="N2082" s="104"/>
      <c r="O2082" s="104"/>
      <c r="P2082" s="105">
        <f t="shared" si="104"/>
        <v>0</v>
      </c>
    </row>
    <row r="2083" spans="1:16" ht="15.75" customHeight="1">
      <c r="A2083" s="241"/>
      <c r="B2083" s="242"/>
      <c r="C2083" s="119">
        <v>17</v>
      </c>
      <c r="D2083" s="143"/>
      <c r="E2083" s="104"/>
      <c r="F2083" s="104"/>
      <c r="G2083" s="104"/>
      <c r="H2083" s="104"/>
      <c r="I2083" s="104"/>
      <c r="J2083" s="104"/>
      <c r="K2083" s="104"/>
      <c r="L2083" s="104"/>
      <c r="M2083" s="104"/>
      <c r="N2083" s="104"/>
      <c r="O2083" s="104"/>
      <c r="P2083" s="105">
        <f t="shared" si="104"/>
        <v>0</v>
      </c>
    </row>
    <row r="2084" spans="1:16" ht="15.75" customHeight="1">
      <c r="A2084" s="241"/>
      <c r="B2084" s="242"/>
      <c r="C2084" s="119">
        <v>25</v>
      </c>
      <c r="D2084" s="143"/>
      <c r="E2084" s="104"/>
      <c r="F2084" s="104"/>
      <c r="G2084" s="104"/>
      <c r="H2084" s="104"/>
      <c r="I2084" s="104"/>
      <c r="J2084" s="104"/>
      <c r="K2084" s="104"/>
      <c r="L2084" s="104"/>
      <c r="M2084" s="104"/>
      <c r="N2084" s="104"/>
      <c r="O2084" s="104"/>
      <c r="P2084" s="105">
        <f t="shared" si="104"/>
        <v>0</v>
      </c>
    </row>
    <row r="2085" spans="1:16" ht="15.75" customHeight="1">
      <c r="A2085" s="241"/>
      <c r="B2085" s="242"/>
      <c r="C2085" s="119">
        <v>26</v>
      </c>
      <c r="D2085" s="143"/>
      <c r="E2085" s="104"/>
      <c r="F2085" s="104"/>
      <c r="G2085" s="104"/>
      <c r="H2085" s="104"/>
      <c r="I2085" s="104"/>
      <c r="J2085" s="104"/>
      <c r="K2085" s="104"/>
      <c r="L2085" s="104"/>
      <c r="M2085" s="104"/>
      <c r="N2085" s="104"/>
      <c r="O2085" s="104"/>
      <c r="P2085" s="105">
        <f t="shared" si="104"/>
        <v>0</v>
      </c>
    </row>
    <row r="2086" spans="1:16" ht="15.75" customHeight="1">
      <c r="A2086" s="237"/>
      <c r="B2086" s="239"/>
      <c r="C2086" s="119">
        <v>27</v>
      </c>
      <c r="D2086" s="143"/>
      <c r="E2086" s="104"/>
      <c r="F2086" s="104"/>
      <c r="G2086" s="104"/>
      <c r="H2086" s="104"/>
      <c r="I2086" s="104"/>
      <c r="J2086" s="104"/>
      <c r="K2086" s="104"/>
      <c r="L2086" s="104"/>
      <c r="M2086" s="104"/>
      <c r="N2086" s="104"/>
      <c r="O2086" s="104"/>
      <c r="P2086" s="105">
        <f t="shared" si="104"/>
        <v>0</v>
      </c>
    </row>
    <row r="2087" spans="1:16" ht="15.75" customHeight="1">
      <c r="A2087" s="317">
        <v>564</v>
      </c>
      <c r="B2087" s="318" t="s">
        <v>2494</v>
      </c>
      <c r="C2087" s="119">
        <v>11</v>
      </c>
      <c r="D2087" s="143"/>
      <c r="E2087" s="104"/>
      <c r="F2087" s="104"/>
      <c r="G2087" s="104"/>
      <c r="H2087" s="104"/>
      <c r="I2087" s="104"/>
      <c r="J2087" s="104"/>
      <c r="K2087" s="104"/>
      <c r="L2087" s="104"/>
      <c r="M2087" s="104"/>
      <c r="N2087" s="104"/>
      <c r="O2087" s="104"/>
      <c r="P2087" s="105">
        <f t="shared" si="104"/>
        <v>0</v>
      </c>
    </row>
    <row r="2088" spans="1:16" ht="15.75" customHeight="1">
      <c r="A2088" s="241"/>
      <c r="B2088" s="242"/>
      <c r="C2088" s="119">
        <v>12</v>
      </c>
      <c r="D2088" s="143"/>
      <c r="E2088" s="104"/>
      <c r="F2088" s="104"/>
      <c r="G2088" s="104"/>
      <c r="H2088" s="104"/>
      <c r="I2088" s="104"/>
      <c r="J2088" s="104"/>
      <c r="K2088" s="104"/>
      <c r="L2088" s="104"/>
      <c r="M2088" s="104"/>
      <c r="N2088" s="104"/>
      <c r="O2088" s="104"/>
      <c r="P2088" s="105">
        <f t="shared" si="104"/>
        <v>0</v>
      </c>
    </row>
    <row r="2089" spans="1:16" ht="15.75" customHeight="1">
      <c r="A2089" s="241"/>
      <c r="B2089" s="242"/>
      <c r="C2089" s="119">
        <v>13</v>
      </c>
      <c r="D2089" s="143"/>
      <c r="E2089" s="104"/>
      <c r="F2089" s="104"/>
      <c r="G2089" s="104"/>
      <c r="H2089" s="104"/>
      <c r="I2089" s="104"/>
      <c r="J2089" s="104"/>
      <c r="K2089" s="104"/>
      <c r="L2089" s="104"/>
      <c r="M2089" s="104"/>
      <c r="N2089" s="104"/>
      <c r="O2089" s="104"/>
      <c r="P2089" s="105">
        <f t="shared" si="104"/>
        <v>0</v>
      </c>
    </row>
    <row r="2090" spans="1:16" ht="15.75" customHeight="1">
      <c r="A2090" s="241"/>
      <c r="B2090" s="242"/>
      <c r="C2090" s="119">
        <v>14</v>
      </c>
      <c r="D2090" s="143"/>
      <c r="E2090" s="104"/>
      <c r="F2090" s="104"/>
      <c r="G2090" s="104"/>
      <c r="H2090" s="104"/>
      <c r="I2090" s="104"/>
      <c r="J2090" s="104"/>
      <c r="K2090" s="104"/>
      <c r="L2090" s="104"/>
      <c r="M2090" s="104"/>
      <c r="N2090" s="104"/>
      <c r="O2090" s="104"/>
      <c r="P2090" s="105">
        <f t="shared" si="104"/>
        <v>0</v>
      </c>
    </row>
    <row r="2091" spans="1:16" ht="15.75" customHeight="1">
      <c r="A2091" s="241"/>
      <c r="B2091" s="242"/>
      <c r="C2091" s="119">
        <v>15</v>
      </c>
      <c r="D2091" s="143"/>
      <c r="E2091" s="104"/>
      <c r="F2091" s="104"/>
      <c r="G2091" s="104"/>
      <c r="H2091" s="104"/>
      <c r="I2091" s="104"/>
      <c r="J2091" s="104"/>
      <c r="K2091" s="104"/>
      <c r="L2091" s="104"/>
      <c r="M2091" s="104"/>
      <c r="N2091" s="104"/>
      <c r="O2091" s="104"/>
      <c r="P2091" s="105">
        <f t="shared" si="104"/>
        <v>0</v>
      </c>
    </row>
    <row r="2092" spans="1:16" ht="15.75" customHeight="1">
      <c r="A2092" s="241"/>
      <c r="B2092" s="242"/>
      <c r="C2092" s="119">
        <v>16</v>
      </c>
      <c r="D2092" s="143"/>
      <c r="E2092" s="104"/>
      <c r="F2092" s="104"/>
      <c r="G2092" s="104"/>
      <c r="H2092" s="104"/>
      <c r="I2092" s="104"/>
      <c r="J2092" s="104"/>
      <c r="K2092" s="104"/>
      <c r="L2092" s="104"/>
      <c r="M2092" s="104"/>
      <c r="N2092" s="104"/>
      <c r="O2092" s="104"/>
      <c r="P2092" s="105">
        <f t="shared" si="104"/>
        <v>0</v>
      </c>
    </row>
    <row r="2093" spans="1:16" ht="15.75" customHeight="1">
      <c r="A2093" s="241"/>
      <c r="B2093" s="242"/>
      <c r="C2093" s="119">
        <v>17</v>
      </c>
      <c r="D2093" s="143"/>
      <c r="E2093" s="104"/>
      <c r="F2093" s="104"/>
      <c r="G2093" s="104"/>
      <c r="H2093" s="104"/>
      <c r="I2093" s="104"/>
      <c r="J2093" s="104"/>
      <c r="K2093" s="104"/>
      <c r="L2093" s="104"/>
      <c r="M2093" s="104"/>
      <c r="N2093" s="104"/>
      <c r="O2093" s="104"/>
      <c r="P2093" s="105">
        <f t="shared" si="104"/>
        <v>0</v>
      </c>
    </row>
    <row r="2094" spans="1:16" ht="15.75" customHeight="1">
      <c r="A2094" s="241"/>
      <c r="B2094" s="242"/>
      <c r="C2094" s="119">
        <v>25</v>
      </c>
      <c r="D2094" s="143"/>
      <c r="E2094" s="104"/>
      <c r="F2094" s="104"/>
      <c r="G2094" s="104"/>
      <c r="H2094" s="104"/>
      <c r="I2094" s="104"/>
      <c r="J2094" s="104"/>
      <c r="K2094" s="104"/>
      <c r="L2094" s="104"/>
      <c r="M2094" s="104"/>
      <c r="N2094" s="104"/>
      <c r="O2094" s="104"/>
      <c r="P2094" s="105">
        <f t="shared" si="104"/>
        <v>0</v>
      </c>
    </row>
    <row r="2095" spans="1:16" ht="15.75" customHeight="1">
      <c r="A2095" s="241"/>
      <c r="B2095" s="242"/>
      <c r="C2095" s="119">
        <v>26</v>
      </c>
      <c r="D2095" s="143"/>
      <c r="E2095" s="104"/>
      <c r="F2095" s="104"/>
      <c r="G2095" s="104"/>
      <c r="H2095" s="104"/>
      <c r="I2095" s="104"/>
      <c r="J2095" s="104"/>
      <c r="K2095" s="104"/>
      <c r="L2095" s="104"/>
      <c r="M2095" s="104"/>
      <c r="N2095" s="104"/>
      <c r="O2095" s="104"/>
      <c r="P2095" s="105">
        <f t="shared" si="104"/>
        <v>0</v>
      </c>
    </row>
    <row r="2096" spans="1:16" ht="15.75" customHeight="1">
      <c r="A2096" s="237"/>
      <c r="B2096" s="239"/>
      <c r="C2096" s="119">
        <v>27</v>
      </c>
      <c r="D2096" s="143"/>
      <c r="E2096" s="104"/>
      <c r="F2096" s="104"/>
      <c r="G2096" s="104"/>
      <c r="H2096" s="104"/>
      <c r="I2096" s="104"/>
      <c r="J2096" s="104"/>
      <c r="K2096" s="104"/>
      <c r="L2096" s="104"/>
      <c r="M2096" s="104"/>
      <c r="N2096" s="104"/>
      <c r="O2096" s="104"/>
      <c r="P2096" s="105">
        <f t="shared" si="104"/>
        <v>0</v>
      </c>
    </row>
    <row r="2097" spans="1:16" ht="15.75" customHeight="1">
      <c r="A2097" s="317">
        <v>565</v>
      </c>
      <c r="B2097" s="318" t="s">
        <v>2495</v>
      </c>
      <c r="C2097" s="119">
        <v>11</v>
      </c>
      <c r="D2097" s="143"/>
      <c r="E2097" s="104"/>
      <c r="F2097" s="104"/>
      <c r="G2097" s="104"/>
      <c r="H2097" s="104"/>
      <c r="I2097" s="104"/>
      <c r="J2097" s="104"/>
      <c r="K2097" s="104"/>
      <c r="L2097" s="104"/>
      <c r="M2097" s="104"/>
      <c r="N2097" s="104"/>
      <c r="O2097" s="104"/>
      <c r="P2097" s="105">
        <f t="shared" si="104"/>
        <v>0</v>
      </c>
    </row>
    <row r="2098" spans="1:16" ht="15.75" customHeight="1">
      <c r="A2098" s="241"/>
      <c r="B2098" s="242"/>
      <c r="C2098" s="119">
        <v>12</v>
      </c>
      <c r="D2098" s="143"/>
      <c r="E2098" s="104"/>
      <c r="F2098" s="104"/>
      <c r="G2098" s="104"/>
      <c r="H2098" s="104"/>
      <c r="I2098" s="104"/>
      <c r="J2098" s="104"/>
      <c r="K2098" s="104"/>
      <c r="L2098" s="104"/>
      <c r="M2098" s="104"/>
      <c r="N2098" s="104"/>
      <c r="O2098" s="104"/>
      <c r="P2098" s="105">
        <f t="shared" si="104"/>
        <v>0</v>
      </c>
    </row>
    <row r="2099" spans="1:16" ht="15.75" customHeight="1">
      <c r="A2099" s="241"/>
      <c r="B2099" s="242"/>
      <c r="C2099" s="119">
        <v>13</v>
      </c>
      <c r="D2099" s="143"/>
      <c r="E2099" s="104"/>
      <c r="F2099" s="104"/>
      <c r="G2099" s="104"/>
      <c r="H2099" s="104"/>
      <c r="I2099" s="104"/>
      <c r="J2099" s="104"/>
      <c r="K2099" s="104"/>
      <c r="L2099" s="104"/>
      <c r="M2099" s="104"/>
      <c r="N2099" s="104"/>
      <c r="O2099" s="104"/>
      <c r="P2099" s="105">
        <f t="shared" si="104"/>
        <v>0</v>
      </c>
    </row>
    <row r="2100" spans="1:16" ht="15.75" customHeight="1">
      <c r="A2100" s="241"/>
      <c r="B2100" s="242"/>
      <c r="C2100" s="119">
        <v>14</v>
      </c>
      <c r="D2100" s="143"/>
      <c r="E2100" s="104"/>
      <c r="F2100" s="104"/>
      <c r="G2100" s="104"/>
      <c r="H2100" s="104"/>
      <c r="I2100" s="104"/>
      <c r="J2100" s="104"/>
      <c r="K2100" s="104"/>
      <c r="L2100" s="104"/>
      <c r="M2100" s="104"/>
      <c r="N2100" s="104"/>
      <c r="O2100" s="104"/>
      <c r="P2100" s="105">
        <f t="shared" si="104"/>
        <v>0</v>
      </c>
    </row>
    <row r="2101" spans="1:16" ht="15.75" customHeight="1">
      <c r="A2101" s="241"/>
      <c r="B2101" s="242"/>
      <c r="C2101" s="119">
        <v>15</v>
      </c>
      <c r="D2101" s="143"/>
      <c r="E2101" s="104"/>
      <c r="F2101" s="104"/>
      <c r="G2101" s="104"/>
      <c r="H2101" s="104"/>
      <c r="I2101" s="104"/>
      <c r="J2101" s="104"/>
      <c r="K2101" s="104"/>
      <c r="L2101" s="104"/>
      <c r="M2101" s="104"/>
      <c r="N2101" s="104"/>
      <c r="O2101" s="104"/>
      <c r="P2101" s="105">
        <f t="shared" si="104"/>
        <v>0</v>
      </c>
    </row>
    <row r="2102" spans="1:16" ht="15.75" customHeight="1">
      <c r="A2102" s="241"/>
      <c r="B2102" s="242"/>
      <c r="C2102" s="119">
        <v>16</v>
      </c>
      <c r="D2102" s="143"/>
      <c r="E2102" s="104"/>
      <c r="F2102" s="104"/>
      <c r="G2102" s="104"/>
      <c r="H2102" s="104"/>
      <c r="I2102" s="104"/>
      <c r="J2102" s="104"/>
      <c r="K2102" s="104"/>
      <c r="L2102" s="104"/>
      <c r="M2102" s="104"/>
      <c r="N2102" s="104"/>
      <c r="O2102" s="104"/>
      <c r="P2102" s="105">
        <f t="shared" si="104"/>
        <v>0</v>
      </c>
    </row>
    <row r="2103" spans="1:16" ht="15.75" customHeight="1">
      <c r="A2103" s="241"/>
      <c r="B2103" s="242"/>
      <c r="C2103" s="119">
        <v>17</v>
      </c>
      <c r="D2103" s="143"/>
      <c r="E2103" s="104"/>
      <c r="F2103" s="104"/>
      <c r="G2103" s="104"/>
      <c r="H2103" s="104"/>
      <c r="I2103" s="104"/>
      <c r="J2103" s="104"/>
      <c r="K2103" s="104"/>
      <c r="L2103" s="104"/>
      <c r="M2103" s="104"/>
      <c r="N2103" s="104"/>
      <c r="O2103" s="104"/>
      <c r="P2103" s="105">
        <f t="shared" si="104"/>
        <v>0</v>
      </c>
    </row>
    <row r="2104" spans="1:16" ht="15.75" customHeight="1">
      <c r="A2104" s="241"/>
      <c r="B2104" s="242"/>
      <c r="C2104" s="119">
        <v>25</v>
      </c>
      <c r="D2104" s="143"/>
      <c r="E2104" s="104"/>
      <c r="F2104" s="104"/>
      <c r="G2104" s="104"/>
      <c r="H2104" s="104"/>
      <c r="I2104" s="104"/>
      <c r="J2104" s="104"/>
      <c r="K2104" s="104"/>
      <c r="L2104" s="104"/>
      <c r="M2104" s="104"/>
      <c r="N2104" s="104"/>
      <c r="O2104" s="104"/>
      <c r="P2104" s="105">
        <f t="shared" si="104"/>
        <v>0</v>
      </c>
    </row>
    <row r="2105" spans="1:16" ht="15.75" customHeight="1">
      <c r="A2105" s="241"/>
      <c r="B2105" s="242"/>
      <c r="C2105" s="119">
        <v>26</v>
      </c>
      <c r="D2105" s="143"/>
      <c r="E2105" s="104"/>
      <c r="F2105" s="104"/>
      <c r="G2105" s="104"/>
      <c r="H2105" s="104"/>
      <c r="I2105" s="104"/>
      <c r="J2105" s="104"/>
      <c r="K2105" s="104"/>
      <c r="L2105" s="104"/>
      <c r="M2105" s="104"/>
      <c r="N2105" s="104"/>
      <c r="O2105" s="104"/>
      <c r="P2105" s="105">
        <f t="shared" si="104"/>
        <v>0</v>
      </c>
    </row>
    <row r="2106" spans="1:16" ht="15.75" customHeight="1">
      <c r="A2106" s="237"/>
      <c r="B2106" s="239"/>
      <c r="C2106" s="119">
        <v>27</v>
      </c>
      <c r="D2106" s="143"/>
      <c r="E2106" s="104"/>
      <c r="F2106" s="104"/>
      <c r="G2106" s="104"/>
      <c r="H2106" s="104"/>
      <c r="I2106" s="104"/>
      <c r="J2106" s="104"/>
      <c r="K2106" s="104"/>
      <c r="L2106" s="104"/>
      <c r="M2106" s="104"/>
      <c r="N2106" s="104"/>
      <c r="O2106" s="104"/>
      <c r="P2106" s="105">
        <f t="shared" si="104"/>
        <v>0</v>
      </c>
    </row>
    <row r="2107" spans="1:16" ht="15.75" customHeight="1">
      <c r="A2107" s="317">
        <v>566</v>
      </c>
      <c r="B2107" s="318" t="s">
        <v>2496</v>
      </c>
      <c r="C2107" s="119">
        <v>11</v>
      </c>
      <c r="D2107" s="143"/>
      <c r="E2107" s="104"/>
      <c r="F2107" s="104"/>
      <c r="G2107" s="104"/>
      <c r="H2107" s="104"/>
      <c r="I2107" s="104"/>
      <c r="J2107" s="104"/>
      <c r="K2107" s="104"/>
      <c r="L2107" s="104"/>
      <c r="M2107" s="104"/>
      <c r="N2107" s="104"/>
      <c r="O2107" s="104"/>
      <c r="P2107" s="105">
        <f t="shared" si="104"/>
        <v>0</v>
      </c>
    </row>
    <row r="2108" spans="1:16" ht="15.75" customHeight="1">
      <c r="A2108" s="241"/>
      <c r="B2108" s="242"/>
      <c r="C2108" s="119">
        <v>12</v>
      </c>
      <c r="D2108" s="143"/>
      <c r="E2108" s="104"/>
      <c r="F2108" s="104"/>
      <c r="G2108" s="104"/>
      <c r="H2108" s="104"/>
      <c r="I2108" s="104"/>
      <c r="J2108" s="104"/>
      <c r="K2108" s="104"/>
      <c r="L2108" s="104"/>
      <c r="M2108" s="104"/>
      <c r="N2108" s="104"/>
      <c r="O2108" s="104"/>
      <c r="P2108" s="105">
        <f t="shared" si="104"/>
        <v>0</v>
      </c>
    </row>
    <row r="2109" spans="1:16" ht="15.75" customHeight="1">
      <c r="A2109" s="241"/>
      <c r="B2109" s="242"/>
      <c r="C2109" s="119">
        <v>13</v>
      </c>
      <c r="D2109" s="143"/>
      <c r="E2109" s="104"/>
      <c r="F2109" s="104"/>
      <c r="G2109" s="104"/>
      <c r="H2109" s="104"/>
      <c r="I2109" s="104"/>
      <c r="J2109" s="104"/>
      <c r="K2109" s="104"/>
      <c r="L2109" s="104"/>
      <c r="M2109" s="104"/>
      <c r="N2109" s="104"/>
      <c r="O2109" s="104"/>
      <c r="P2109" s="105">
        <f t="shared" si="104"/>
        <v>0</v>
      </c>
    </row>
    <row r="2110" spans="1:16" ht="15.75" customHeight="1">
      <c r="A2110" s="241"/>
      <c r="B2110" s="242"/>
      <c r="C2110" s="119">
        <v>14</v>
      </c>
      <c r="D2110" s="143"/>
      <c r="E2110" s="104"/>
      <c r="F2110" s="104"/>
      <c r="G2110" s="104"/>
      <c r="H2110" s="104"/>
      <c r="I2110" s="104"/>
      <c r="J2110" s="104"/>
      <c r="K2110" s="104"/>
      <c r="L2110" s="104"/>
      <c r="M2110" s="104"/>
      <c r="N2110" s="104"/>
      <c r="O2110" s="104"/>
      <c r="P2110" s="105">
        <f t="shared" si="104"/>
        <v>0</v>
      </c>
    </row>
    <row r="2111" spans="1:16" ht="15.75" customHeight="1">
      <c r="A2111" s="241"/>
      <c r="B2111" s="242"/>
      <c r="C2111" s="119">
        <v>15</v>
      </c>
      <c r="D2111" s="143"/>
      <c r="E2111" s="104"/>
      <c r="F2111" s="104"/>
      <c r="G2111" s="104"/>
      <c r="H2111" s="104"/>
      <c r="I2111" s="104"/>
      <c r="J2111" s="104"/>
      <c r="K2111" s="104"/>
      <c r="L2111" s="104"/>
      <c r="M2111" s="104"/>
      <c r="N2111" s="104"/>
      <c r="O2111" s="104"/>
      <c r="P2111" s="105">
        <f t="shared" si="104"/>
        <v>0</v>
      </c>
    </row>
    <row r="2112" spans="1:16" ht="15.75" customHeight="1">
      <c r="A2112" s="241"/>
      <c r="B2112" s="242"/>
      <c r="C2112" s="119">
        <v>16</v>
      </c>
      <c r="D2112" s="143"/>
      <c r="E2112" s="104"/>
      <c r="F2112" s="104"/>
      <c r="G2112" s="104"/>
      <c r="H2112" s="104"/>
      <c r="I2112" s="104"/>
      <c r="J2112" s="104"/>
      <c r="K2112" s="104"/>
      <c r="L2112" s="104"/>
      <c r="M2112" s="104"/>
      <c r="N2112" s="104"/>
      <c r="O2112" s="104"/>
      <c r="P2112" s="105">
        <f t="shared" si="104"/>
        <v>0</v>
      </c>
    </row>
    <row r="2113" spans="1:16" ht="15.75" customHeight="1">
      <c r="A2113" s="241"/>
      <c r="B2113" s="242"/>
      <c r="C2113" s="119">
        <v>17</v>
      </c>
      <c r="D2113" s="143"/>
      <c r="E2113" s="104"/>
      <c r="F2113" s="104"/>
      <c r="G2113" s="104"/>
      <c r="H2113" s="104"/>
      <c r="I2113" s="104"/>
      <c r="J2113" s="104"/>
      <c r="K2113" s="104"/>
      <c r="L2113" s="104"/>
      <c r="M2113" s="104"/>
      <c r="N2113" s="104"/>
      <c r="O2113" s="104"/>
      <c r="P2113" s="105">
        <f t="shared" si="104"/>
        <v>0</v>
      </c>
    </row>
    <row r="2114" spans="1:16" ht="15.75" customHeight="1">
      <c r="A2114" s="241"/>
      <c r="B2114" s="242"/>
      <c r="C2114" s="119">
        <v>25</v>
      </c>
      <c r="D2114" s="143"/>
      <c r="E2114" s="104"/>
      <c r="F2114" s="104"/>
      <c r="G2114" s="104"/>
      <c r="H2114" s="104"/>
      <c r="I2114" s="104"/>
      <c r="J2114" s="104"/>
      <c r="K2114" s="104"/>
      <c r="L2114" s="104"/>
      <c r="M2114" s="104"/>
      <c r="N2114" s="104"/>
      <c r="O2114" s="104"/>
      <c r="P2114" s="105">
        <f t="shared" si="104"/>
        <v>0</v>
      </c>
    </row>
    <row r="2115" spans="1:16" ht="15.75" customHeight="1">
      <c r="A2115" s="241"/>
      <c r="B2115" s="242"/>
      <c r="C2115" s="119">
        <v>26</v>
      </c>
      <c r="D2115" s="143"/>
      <c r="E2115" s="104"/>
      <c r="F2115" s="104"/>
      <c r="G2115" s="104"/>
      <c r="H2115" s="104"/>
      <c r="I2115" s="104"/>
      <c r="J2115" s="104"/>
      <c r="K2115" s="104"/>
      <c r="L2115" s="104"/>
      <c r="M2115" s="104"/>
      <c r="N2115" s="104"/>
      <c r="O2115" s="104"/>
      <c r="P2115" s="105">
        <f t="shared" si="104"/>
        <v>0</v>
      </c>
    </row>
    <row r="2116" spans="1:16" ht="15.75" customHeight="1">
      <c r="A2116" s="237"/>
      <c r="B2116" s="239"/>
      <c r="C2116" s="119">
        <v>27</v>
      </c>
      <c r="D2116" s="143"/>
      <c r="E2116" s="104"/>
      <c r="F2116" s="104"/>
      <c r="G2116" s="104"/>
      <c r="H2116" s="104"/>
      <c r="I2116" s="104"/>
      <c r="J2116" s="104"/>
      <c r="K2116" s="104"/>
      <c r="L2116" s="104"/>
      <c r="M2116" s="104"/>
      <c r="N2116" s="104"/>
      <c r="O2116" s="104"/>
      <c r="P2116" s="105">
        <f t="shared" si="104"/>
        <v>0</v>
      </c>
    </row>
    <row r="2117" spans="1:16" ht="15.75" customHeight="1">
      <c r="A2117" s="317">
        <v>567</v>
      </c>
      <c r="B2117" s="318" t="s">
        <v>2497</v>
      </c>
      <c r="C2117" s="119">
        <v>11</v>
      </c>
      <c r="D2117" s="143"/>
      <c r="E2117" s="104"/>
      <c r="F2117" s="104"/>
      <c r="G2117" s="104"/>
      <c r="H2117" s="104"/>
      <c r="I2117" s="104"/>
      <c r="J2117" s="104"/>
      <c r="K2117" s="104"/>
      <c r="L2117" s="104"/>
      <c r="M2117" s="104"/>
      <c r="N2117" s="104"/>
      <c r="O2117" s="104"/>
      <c r="P2117" s="105">
        <f t="shared" si="104"/>
        <v>0</v>
      </c>
    </row>
    <row r="2118" spans="1:16" ht="15.75" customHeight="1">
      <c r="A2118" s="241"/>
      <c r="B2118" s="242"/>
      <c r="C2118" s="119">
        <v>12</v>
      </c>
      <c r="D2118" s="143"/>
      <c r="E2118" s="104"/>
      <c r="F2118" s="104"/>
      <c r="G2118" s="104"/>
      <c r="H2118" s="104"/>
      <c r="I2118" s="104"/>
      <c r="J2118" s="104"/>
      <c r="K2118" s="104"/>
      <c r="L2118" s="104"/>
      <c r="M2118" s="104"/>
      <c r="N2118" s="104"/>
      <c r="O2118" s="104"/>
      <c r="P2118" s="105">
        <f t="shared" si="104"/>
        <v>0</v>
      </c>
    </row>
    <row r="2119" spans="1:16" ht="15.75" customHeight="1">
      <c r="A2119" s="241"/>
      <c r="B2119" s="242"/>
      <c r="C2119" s="119">
        <v>13</v>
      </c>
      <c r="D2119" s="143"/>
      <c r="E2119" s="104"/>
      <c r="F2119" s="104"/>
      <c r="G2119" s="104"/>
      <c r="H2119" s="104"/>
      <c r="I2119" s="104"/>
      <c r="J2119" s="104"/>
      <c r="K2119" s="104"/>
      <c r="L2119" s="104"/>
      <c r="M2119" s="104"/>
      <c r="N2119" s="104"/>
      <c r="O2119" s="104"/>
      <c r="P2119" s="105">
        <f t="shared" si="104"/>
        <v>0</v>
      </c>
    </row>
    <row r="2120" spans="1:16" ht="15.75" customHeight="1">
      <c r="A2120" s="241"/>
      <c r="B2120" s="242"/>
      <c r="C2120" s="119">
        <v>14</v>
      </c>
      <c r="D2120" s="143">
        <v>42000</v>
      </c>
      <c r="E2120" s="143">
        <v>42000</v>
      </c>
      <c r="F2120" s="143">
        <v>42000</v>
      </c>
      <c r="G2120" s="143">
        <v>42000</v>
      </c>
      <c r="H2120" s="143">
        <v>42000</v>
      </c>
      <c r="I2120" s="143">
        <v>42000</v>
      </c>
      <c r="J2120" s="143">
        <v>42000</v>
      </c>
      <c r="K2120" s="143">
        <v>42000</v>
      </c>
      <c r="L2120" s="143">
        <v>42000</v>
      </c>
      <c r="M2120" s="143">
        <v>42000</v>
      </c>
      <c r="N2120" s="143">
        <v>42000</v>
      </c>
      <c r="O2120" s="143">
        <v>42000</v>
      </c>
      <c r="P2120" s="105">
        <f t="shared" si="104"/>
        <v>504000</v>
      </c>
    </row>
    <row r="2121" spans="1:16" ht="15.75" customHeight="1">
      <c r="A2121" s="241"/>
      <c r="B2121" s="242"/>
      <c r="C2121" s="119">
        <v>15</v>
      </c>
      <c r="D2121" s="143"/>
      <c r="E2121" s="104"/>
      <c r="F2121" s="104"/>
      <c r="G2121" s="104"/>
      <c r="H2121" s="104"/>
      <c r="I2121" s="104"/>
      <c r="J2121" s="104"/>
      <c r="K2121" s="104"/>
      <c r="L2121" s="104"/>
      <c r="M2121" s="104"/>
      <c r="N2121" s="104"/>
      <c r="O2121" s="104"/>
      <c r="P2121" s="105">
        <f t="shared" si="104"/>
        <v>0</v>
      </c>
    </row>
    <row r="2122" spans="1:16" ht="15.75" customHeight="1">
      <c r="A2122" s="241"/>
      <c r="B2122" s="242"/>
      <c r="C2122" s="119">
        <v>16</v>
      </c>
      <c r="D2122" s="143"/>
      <c r="E2122" s="104"/>
      <c r="F2122" s="104"/>
      <c r="G2122" s="104"/>
      <c r="H2122" s="104"/>
      <c r="I2122" s="104"/>
      <c r="J2122" s="104"/>
      <c r="K2122" s="104"/>
      <c r="L2122" s="104"/>
      <c r="M2122" s="104"/>
      <c r="N2122" s="104"/>
      <c r="O2122" s="104"/>
      <c r="P2122" s="105">
        <f t="shared" si="104"/>
        <v>0</v>
      </c>
    </row>
    <row r="2123" spans="1:16" ht="15.75" customHeight="1">
      <c r="A2123" s="241"/>
      <c r="B2123" s="242"/>
      <c r="C2123" s="119">
        <v>17</v>
      </c>
      <c r="D2123" s="143"/>
      <c r="E2123" s="104"/>
      <c r="F2123" s="104"/>
      <c r="G2123" s="104"/>
      <c r="H2123" s="104"/>
      <c r="I2123" s="104"/>
      <c r="J2123" s="104"/>
      <c r="K2123" s="104"/>
      <c r="L2123" s="104"/>
      <c r="M2123" s="104"/>
      <c r="N2123" s="104"/>
      <c r="O2123" s="104"/>
      <c r="P2123" s="105">
        <f t="shared" si="104"/>
        <v>0</v>
      </c>
    </row>
    <row r="2124" spans="1:16" ht="15.75" customHeight="1">
      <c r="A2124" s="241"/>
      <c r="B2124" s="242"/>
      <c r="C2124" s="119">
        <v>25</v>
      </c>
      <c r="D2124" s="143"/>
      <c r="E2124" s="104"/>
      <c r="F2124" s="104"/>
      <c r="G2124" s="104"/>
      <c r="H2124" s="104"/>
      <c r="I2124" s="104"/>
      <c r="J2124" s="104"/>
      <c r="K2124" s="104"/>
      <c r="L2124" s="104"/>
      <c r="M2124" s="104"/>
      <c r="N2124" s="104"/>
      <c r="O2124" s="104"/>
      <c r="P2124" s="105">
        <f t="shared" si="104"/>
        <v>0</v>
      </c>
    </row>
    <row r="2125" spans="1:16" ht="15.75" customHeight="1">
      <c r="A2125" s="241"/>
      <c r="B2125" s="242"/>
      <c r="C2125" s="119">
        <v>26</v>
      </c>
      <c r="D2125" s="143"/>
      <c r="E2125" s="104"/>
      <c r="F2125" s="104"/>
      <c r="G2125" s="104"/>
      <c r="H2125" s="104"/>
      <c r="I2125" s="104"/>
      <c r="J2125" s="104"/>
      <c r="K2125" s="104"/>
      <c r="L2125" s="104"/>
      <c r="M2125" s="104"/>
      <c r="N2125" s="104"/>
      <c r="O2125" s="104"/>
      <c r="P2125" s="105">
        <f t="shared" si="104"/>
        <v>0</v>
      </c>
    </row>
    <row r="2126" spans="1:16" ht="15.75" customHeight="1">
      <c r="A2126" s="237"/>
      <c r="B2126" s="239"/>
      <c r="C2126" s="119">
        <v>27</v>
      </c>
      <c r="D2126" s="143"/>
      <c r="E2126" s="104"/>
      <c r="F2126" s="104"/>
      <c r="G2126" s="104"/>
      <c r="H2126" s="104"/>
      <c r="I2126" s="104"/>
      <c r="J2126" s="104"/>
      <c r="K2126" s="104"/>
      <c r="L2126" s="104"/>
      <c r="M2126" s="104"/>
      <c r="N2126" s="104"/>
      <c r="O2126" s="104"/>
      <c r="P2126" s="105">
        <f t="shared" si="104"/>
        <v>0</v>
      </c>
    </row>
    <row r="2127" spans="1:16" ht="15.75" customHeight="1">
      <c r="A2127" s="317">
        <v>569</v>
      </c>
      <c r="B2127" s="318" t="s">
        <v>2498</v>
      </c>
      <c r="C2127" s="119">
        <v>11</v>
      </c>
      <c r="D2127" s="143"/>
      <c r="E2127" s="104"/>
      <c r="F2127" s="104"/>
      <c r="G2127" s="104"/>
      <c r="H2127" s="104"/>
      <c r="I2127" s="104"/>
      <c r="J2127" s="104"/>
      <c r="K2127" s="104"/>
      <c r="L2127" s="104"/>
      <c r="M2127" s="104"/>
      <c r="N2127" s="104"/>
      <c r="O2127" s="104"/>
      <c r="P2127" s="105">
        <f t="shared" si="104"/>
        <v>0</v>
      </c>
    </row>
    <row r="2128" spans="1:16" ht="15.75" customHeight="1">
      <c r="A2128" s="241"/>
      <c r="B2128" s="242"/>
      <c r="C2128" s="119">
        <v>12</v>
      </c>
      <c r="D2128" s="143"/>
      <c r="E2128" s="104"/>
      <c r="F2128" s="104"/>
      <c r="G2128" s="104"/>
      <c r="H2128" s="104"/>
      <c r="I2128" s="104"/>
      <c r="J2128" s="104"/>
      <c r="K2128" s="104"/>
      <c r="L2128" s="104"/>
      <c r="M2128" s="104"/>
      <c r="N2128" s="104"/>
      <c r="O2128" s="104"/>
      <c r="P2128" s="105">
        <f t="shared" si="104"/>
        <v>0</v>
      </c>
    </row>
    <row r="2129" spans="1:16" ht="15.75" customHeight="1">
      <c r="A2129" s="241"/>
      <c r="B2129" s="242"/>
      <c r="C2129" s="119">
        <v>13</v>
      </c>
      <c r="D2129" s="143"/>
      <c r="E2129" s="104"/>
      <c r="F2129" s="104"/>
      <c r="G2129" s="104"/>
      <c r="H2129" s="104"/>
      <c r="I2129" s="104"/>
      <c r="J2129" s="104"/>
      <c r="K2129" s="104"/>
      <c r="L2129" s="104"/>
      <c r="M2129" s="104"/>
      <c r="N2129" s="104"/>
      <c r="O2129" s="104"/>
      <c r="P2129" s="105">
        <f t="shared" si="104"/>
        <v>0</v>
      </c>
    </row>
    <row r="2130" spans="1:16" ht="15.75" customHeight="1">
      <c r="A2130" s="241"/>
      <c r="B2130" s="242"/>
      <c r="C2130" s="119">
        <v>14</v>
      </c>
      <c r="D2130" s="143"/>
      <c r="E2130" s="104"/>
      <c r="F2130" s="104"/>
      <c r="G2130" s="104"/>
      <c r="H2130" s="104"/>
      <c r="I2130" s="104"/>
      <c r="J2130" s="104"/>
      <c r="K2130" s="104"/>
      <c r="L2130" s="104"/>
      <c r="M2130" s="104"/>
      <c r="N2130" s="104"/>
      <c r="O2130" s="104"/>
      <c r="P2130" s="105">
        <f t="shared" si="104"/>
        <v>0</v>
      </c>
    </row>
    <row r="2131" spans="1:16" ht="15.75" customHeight="1">
      <c r="A2131" s="241"/>
      <c r="B2131" s="242"/>
      <c r="C2131" s="119">
        <v>15</v>
      </c>
      <c r="D2131" s="143"/>
      <c r="E2131" s="104"/>
      <c r="F2131" s="104"/>
      <c r="G2131" s="104"/>
      <c r="H2131" s="104"/>
      <c r="I2131" s="104"/>
      <c r="J2131" s="104"/>
      <c r="K2131" s="104"/>
      <c r="L2131" s="104"/>
      <c r="M2131" s="104"/>
      <c r="N2131" s="104"/>
      <c r="O2131" s="104"/>
      <c r="P2131" s="105">
        <f t="shared" si="104"/>
        <v>0</v>
      </c>
    </row>
    <row r="2132" spans="1:16" ht="15.75" customHeight="1">
      <c r="A2132" s="241"/>
      <c r="B2132" s="242"/>
      <c r="C2132" s="119">
        <v>16</v>
      </c>
      <c r="D2132" s="143"/>
      <c r="E2132" s="104"/>
      <c r="F2132" s="104"/>
      <c r="G2132" s="104"/>
      <c r="H2132" s="104"/>
      <c r="I2132" s="104"/>
      <c r="J2132" s="104"/>
      <c r="K2132" s="104"/>
      <c r="L2132" s="104"/>
      <c r="M2132" s="104"/>
      <c r="N2132" s="104"/>
      <c r="O2132" s="104"/>
      <c r="P2132" s="105">
        <f t="shared" si="104"/>
        <v>0</v>
      </c>
    </row>
    <row r="2133" spans="1:16" ht="15.75" customHeight="1">
      <c r="A2133" s="241"/>
      <c r="B2133" s="242"/>
      <c r="C2133" s="119">
        <v>17</v>
      </c>
      <c r="D2133" s="143"/>
      <c r="E2133" s="104"/>
      <c r="F2133" s="104"/>
      <c r="G2133" s="104"/>
      <c r="H2133" s="104"/>
      <c r="I2133" s="104"/>
      <c r="J2133" s="104"/>
      <c r="K2133" s="104"/>
      <c r="L2133" s="104"/>
      <c r="M2133" s="104"/>
      <c r="N2133" s="104"/>
      <c r="O2133" s="104"/>
      <c r="P2133" s="105">
        <f t="shared" si="104"/>
        <v>0</v>
      </c>
    </row>
    <row r="2134" spans="1:16" ht="15.75" customHeight="1">
      <c r="A2134" s="241"/>
      <c r="B2134" s="242"/>
      <c r="C2134" s="119">
        <v>25</v>
      </c>
      <c r="D2134" s="143"/>
      <c r="E2134" s="104"/>
      <c r="F2134" s="104"/>
      <c r="G2134" s="104"/>
      <c r="H2134" s="104"/>
      <c r="I2134" s="104"/>
      <c r="J2134" s="104"/>
      <c r="K2134" s="104"/>
      <c r="L2134" s="104"/>
      <c r="M2134" s="104"/>
      <c r="N2134" s="104"/>
      <c r="O2134" s="104"/>
      <c r="P2134" s="105">
        <f t="shared" si="104"/>
        <v>0</v>
      </c>
    </row>
    <row r="2135" spans="1:16" ht="15.75" customHeight="1">
      <c r="A2135" s="241"/>
      <c r="B2135" s="242"/>
      <c r="C2135" s="119">
        <v>26</v>
      </c>
      <c r="D2135" s="143"/>
      <c r="E2135" s="104"/>
      <c r="F2135" s="104"/>
      <c r="G2135" s="104"/>
      <c r="H2135" s="104"/>
      <c r="I2135" s="104"/>
      <c r="J2135" s="104"/>
      <c r="K2135" s="104"/>
      <c r="L2135" s="104"/>
      <c r="M2135" s="104"/>
      <c r="N2135" s="104"/>
      <c r="O2135" s="104"/>
      <c r="P2135" s="105">
        <f t="shared" si="104"/>
        <v>0</v>
      </c>
    </row>
    <row r="2136" spans="1:16" ht="15.75" customHeight="1">
      <c r="A2136" s="237"/>
      <c r="B2136" s="239"/>
      <c r="C2136" s="119">
        <v>27</v>
      </c>
      <c r="D2136" s="143"/>
      <c r="E2136" s="104"/>
      <c r="F2136" s="104"/>
      <c r="G2136" s="104"/>
      <c r="H2136" s="104"/>
      <c r="I2136" s="104"/>
      <c r="J2136" s="104"/>
      <c r="K2136" s="104"/>
      <c r="L2136" s="104"/>
      <c r="M2136" s="104"/>
      <c r="N2136" s="104"/>
      <c r="O2136" s="104"/>
      <c r="P2136" s="105">
        <f t="shared" si="104"/>
        <v>0</v>
      </c>
    </row>
    <row r="2137" spans="1:16" ht="15.75" customHeight="1">
      <c r="A2137" s="149">
        <v>5700</v>
      </c>
      <c r="B2137" s="316" t="s">
        <v>2499</v>
      </c>
      <c r="C2137" s="228"/>
      <c r="D2137" s="148">
        <f t="shared" ref="D2137:P2137" si="105">SUM(D2138:D2227)</f>
        <v>0</v>
      </c>
      <c r="E2137" s="148">
        <f t="shared" si="105"/>
        <v>0</v>
      </c>
      <c r="F2137" s="148">
        <f t="shared" si="105"/>
        <v>0</v>
      </c>
      <c r="G2137" s="148">
        <f t="shared" si="105"/>
        <v>0</v>
      </c>
      <c r="H2137" s="148">
        <f t="shared" si="105"/>
        <v>0</v>
      </c>
      <c r="I2137" s="148">
        <f t="shared" si="105"/>
        <v>0</v>
      </c>
      <c r="J2137" s="148">
        <f t="shared" si="105"/>
        <v>0</v>
      </c>
      <c r="K2137" s="148">
        <f t="shared" si="105"/>
        <v>0</v>
      </c>
      <c r="L2137" s="148">
        <f t="shared" si="105"/>
        <v>0</v>
      </c>
      <c r="M2137" s="148">
        <f t="shared" si="105"/>
        <v>0</v>
      </c>
      <c r="N2137" s="148">
        <f t="shared" si="105"/>
        <v>0</v>
      </c>
      <c r="O2137" s="148">
        <f t="shared" si="105"/>
        <v>0</v>
      </c>
      <c r="P2137" s="148">
        <f t="shared" si="105"/>
        <v>0</v>
      </c>
    </row>
    <row r="2138" spans="1:16" ht="15.75" customHeight="1">
      <c r="A2138" s="317">
        <v>571</v>
      </c>
      <c r="B2138" s="318" t="s">
        <v>2500</v>
      </c>
      <c r="C2138" s="119">
        <v>11</v>
      </c>
      <c r="D2138" s="143"/>
      <c r="E2138" s="104"/>
      <c r="F2138" s="104"/>
      <c r="G2138" s="104"/>
      <c r="H2138" s="104"/>
      <c r="I2138" s="104"/>
      <c r="J2138" s="104"/>
      <c r="K2138" s="104"/>
      <c r="L2138" s="104"/>
      <c r="M2138" s="104"/>
      <c r="N2138" s="104"/>
      <c r="O2138" s="104"/>
      <c r="P2138" s="105">
        <f t="shared" ref="P2138:P2227" si="106">SUM(D2138:O2138)</f>
        <v>0</v>
      </c>
    </row>
    <row r="2139" spans="1:16" ht="15.75" customHeight="1">
      <c r="A2139" s="241"/>
      <c r="B2139" s="242"/>
      <c r="C2139" s="119">
        <v>12</v>
      </c>
      <c r="D2139" s="143"/>
      <c r="E2139" s="104"/>
      <c r="F2139" s="104"/>
      <c r="G2139" s="104"/>
      <c r="H2139" s="104"/>
      <c r="I2139" s="104"/>
      <c r="J2139" s="104"/>
      <c r="K2139" s="104"/>
      <c r="L2139" s="104"/>
      <c r="M2139" s="104"/>
      <c r="N2139" s="104"/>
      <c r="O2139" s="104"/>
      <c r="P2139" s="105">
        <f t="shared" si="106"/>
        <v>0</v>
      </c>
    </row>
    <row r="2140" spans="1:16" ht="15.75" customHeight="1">
      <c r="A2140" s="241"/>
      <c r="B2140" s="242"/>
      <c r="C2140" s="119">
        <v>13</v>
      </c>
      <c r="D2140" s="143"/>
      <c r="E2140" s="104"/>
      <c r="F2140" s="104"/>
      <c r="G2140" s="104"/>
      <c r="H2140" s="104"/>
      <c r="I2140" s="104"/>
      <c r="J2140" s="104"/>
      <c r="K2140" s="104"/>
      <c r="L2140" s="104"/>
      <c r="M2140" s="104"/>
      <c r="N2140" s="104"/>
      <c r="O2140" s="104"/>
      <c r="P2140" s="105">
        <f t="shared" si="106"/>
        <v>0</v>
      </c>
    </row>
    <row r="2141" spans="1:16" ht="15.75" customHeight="1">
      <c r="A2141" s="241"/>
      <c r="B2141" s="242"/>
      <c r="C2141" s="119">
        <v>14</v>
      </c>
      <c r="D2141" s="143"/>
      <c r="E2141" s="104"/>
      <c r="F2141" s="104"/>
      <c r="G2141" s="104"/>
      <c r="H2141" s="104"/>
      <c r="I2141" s="104"/>
      <c r="J2141" s="104"/>
      <c r="K2141" s="104"/>
      <c r="L2141" s="104"/>
      <c r="M2141" s="104"/>
      <c r="N2141" s="104"/>
      <c r="O2141" s="104"/>
      <c r="P2141" s="105">
        <f t="shared" si="106"/>
        <v>0</v>
      </c>
    </row>
    <row r="2142" spans="1:16" ht="15.75" customHeight="1">
      <c r="A2142" s="241"/>
      <c r="B2142" s="242"/>
      <c r="C2142" s="119">
        <v>15</v>
      </c>
      <c r="D2142" s="143"/>
      <c r="E2142" s="104"/>
      <c r="F2142" s="104"/>
      <c r="G2142" s="104"/>
      <c r="H2142" s="104"/>
      <c r="I2142" s="104"/>
      <c r="J2142" s="104"/>
      <c r="K2142" s="104"/>
      <c r="L2142" s="104"/>
      <c r="M2142" s="104"/>
      <c r="N2142" s="104"/>
      <c r="O2142" s="104"/>
      <c r="P2142" s="105">
        <f t="shared" si="106"/>
        <v>0</v>
      </c>
    </row>
    <row r="2143" spans="1:16" ht="15.75" customHeight="1">
      <c r="A2143" s="241"/>
      <c r="B2143" s="242"/>
      <c r="C2143" s="119">
        <v>16</v>
      </c>
      <c r="D2143" s="143"/>
      <c r="E2143" s="104"/>
      <c r="F2143" s="104"/>
      <c r="G2143" s="104"/>
      <c r="H2143" s="104"/>
      <c r="I2143" s="104"/>
      <c r="J2143" s="104"/>
      <c r="K2143" s="104"/>
      <c r="L2143" s="104"/>
      <c r="M2143" s="104"/>
      <c r="N2143" s="104"/>
      <c r="O2143" s="104"/>
      <c r="P2143" s="105">
        <f t="shared" si="106"/>
        <v>0</v>
      </c>
    </row>
    <row r="2144" spans="1:16" ht="15.75" customHeight="1">
      <c r="A2144" s="241"/>
      <c r="B2144" s="242"/>
      <c r="C2144" s="119">
        <v>17</v>
      </c>
      <c r="D2144" s="143"/>
      <c r="E2144" s="104"/>
      <c r="F2144" s="104"/>
      <c r="G2144" s="104"/>
      <c r="H2144" s="104"/>
      <c r="I2144" s="104"/>
      <c r="J2144" s="104"/>
      <c r="K2144" s="104"/>
      <c r="L2144" s="104"/>
      <c r="M2144" s="104"/>
      <c r="N2144" s="104"/>
      <c r="O2144" s="104"/>
      <c r="P2144" s="105">
        <f t="shared" si="106"/>
        <v>0</v>
      </c>
    </row>
    <row r="2145" spans="1:16" ht="15.75" customHeight="1">
      <c r="A2145" s="241"/>
      <c r="B2145" s="242"/>
      <c r="C2145" s="119">
        <v>25</v>
      </c>
      <c r="D2145" s="143"/>
      <c r="E2145" s="104"/>
      <c r="F2145" s="104"/>
      <c r="G2145" s="104"/>
      <c r="H2145" s="104"/>
      <c r="I2145" s="104"/>
      <c r="J2145" s="104"/>
      <c r="K2145" s="104"/>
      <c r="L2145" s="104"/>
      <c r="M2145" s="104"/>
      <c r="N2145" s="104"/>
      <c r="O2145" s="104"/>
      <c r="P2145" s="105">
        <f t="shared" si="106"/>
        <v>0</v>
      </c>
    </row>
    <row r="2146" spans="1:16" ht="15.75" customHeight="1">
      <c r="A2146" s="241"/>
      <c r="B2146" s="242"/>
      <c r="C2146" s="119">
        <v>26</v>
      </c>
      <c r="D2146" s="143"/>
      <c r="E2146" s="104"/>
      <c r="F2146" s="104"/>
      <c r="G2146" s="104"/>
      <c r="H2146" s="104"/>
      <c r="I2146" s="104"/>
      <c r="J2146" s="104"/>
      <c r="K2146" s="104"/>
      <c r="L2146" s="104"/>
      <c r="M2146" s="104"/>
      <c r="N2146" s="104"/>
      <c r="O2146" s="104"/>
      <c r="P2146" s="105">
        <f t="shared" si="106"/>
        <v>0</v>
      </c>
    </row>
    <row r="2147" spans="1:16" ht="15.75" customHeight="1">
      <c r="A2147" s="237"/>
      <c r="B2147" s="239"/>
      <c r="C2147" s="119">
        <v>27</v>
      </c>
      <c r="D2147" s="143"/>
      <c r="E2147" s="104"/>
      <c r="F2147" s="104"/>
      <c r="G2147" s="104"/>
      <c r="H2147" s="104"/>
      <c r="I2147" s="104"/>
      <c r="J2147" s="104"/>
      <c r="K2147" s="104"/>
      <c r="L2147" s="104"/>
      <c r="M2147" s="104"/>
      <c r="N2147" s="104"/>
      <c r="O2147" s="104"/>
      <c r="P2147" s="105">
        <f t="shared" si="106"/>
        <v>0</v>
      </c>
    </row>
    <row r="2148" spans="1:16" ht="15.75" customHeight="1">
      <c r="A2148" s="317">
        <v>572</v>
      </c>
      <c r="B2148" s="318" t="s">
        <v>2501</v>
      </c>
      <c r="C2148" s="119">
        <v>11</v>
      </c>
      <c r="D2148" s="143"/>
      <c r="E2148" s="104"/>
      <c r="F2148" s="104"/>
      <c r="G2148" s="104"/>
      <c r="H2148" s="104"/>
      <c r="I2148" s="104"/>
      <c r="J2148" s="104"/>
      <c r="K2148" s="104"/>
      <c r="L2148" s="104"/>
      <c r="M2148" s="104"/>
      <c r="N2148" s="104"/>
      <c r="O2148" s="104"/>
      <c r="P2148" s="105">
        <f t="shared" si="106"/>
        <v>0</v>
      </c>
    </row>
    <row r="2149" spans="1:16" ht="15.75" customHeight="1">
      <c r="A2149" s="241"/>
      <c r="B2149" s="242"/>
      <c r="C2149" s="119">
        <v>12</v>
      </c>
      <c r="D2149" s="143"/>
      <c r="E2149" s="104"/>
      <c r="F2149" s="104"/>
      <c r="G2149" s="104"/>
      <c r="H2149" s="104"/>
      <c r="I2149" s="104"/>
      <c r="J2149" s="104"/>
      <c r="K2149" s="104"/>
      <c r="L2149" s="104"/>
      <c r="M2149" s="104"/>
      <c r="N2149" s="104"/>
      <c r="O2149" s="104"/>
      <c r="P2149" s="105">
        <f t="shared" si="106"/>
        <v>0</v>
      </c>
    </row>
    <row r="2150" spans="1:16" ht="15.75" customHeight="1">
      <c r="A2150" s="241"/>
      <c r="B2150" s="242"/>
      <c r="C2150" s="119">
        <v>13</v>
      </c>
      <c r="D2150" s="143"/>
      <c r="E2150" s="104"/>
      <c r="F2150" s="104"/>
      <c r="G2150" s="104"/>
      <c r="H2150" s="104"/>
      <c r="I2150" s="104"/>
      <c r="J2150" s="104"/>
      <c r="K2150" s="104"/>
      <c r="L2150" s="104"/>
      <c r="M2150" s="104"/>
      <c r="N2150" s="104"/>
      <c r="O2150" s="104"/>
      <c r="P2150" s="105">
        <f t="shared" si="106"/>
        <v>0</v>
      </c>
    </row>
    <row r="2151" spans="1:16" ht="15.75" customHeight="1">
      <c r="A2151" s="241"/>
      <c r="B2151" s="242"/>
      <c r="C2151" s="119">
        <v>14</v>
      </c>
      <c r="D2151" s="143"/>
      <c r="E2151" s="104"/>
      <c r="F2151" s="104"/>
      <c r="G2151" s="104"/>
      <c r="H2151" s="104"/>
      <c r="I2151" s="104"/>
      <c r="J2151" s="104"/>
      <c r="K2151" s="104"/>
      <c r="L2151" s="104"/>
      <c r="M2151" s="104"/>
      <c r="N2151" s="104"/>
      <c r="O2151" s="104"/>
      <c r="P2151" s="105">
        <f t="shared" si="106"/>
        <v>0</v>
      </c>
    </row>
    <row r="2152" spans="1:16" ht="15.75" customHeight="1">
      <c r="A2152" s="241"/>
      <c r="B2152" s="242"/>
      <c r="C2152" s="119">
        <v>15</v>
      </c>
      <c r="D2152" s="143"/>
      <c r="E2152" s="104"/>
      <c r="F2152" s="104"/>
      <c r="G2152" s="104"/>
      <c r="H2152" s="104"/>
      <c r="I2152" s="104"/>
      <c r="J2152" s="104"/>
      <c r="K2152" s="104"/>
      <c r="L2152" s="104"/>
      <c r="M2152" s="104"/>
      <c r="N2152" s="104"/>
      <c r="O2152" s="104"/>
      <c r="P2152" s="105">
        <f t="shared" si="106"/>
        <v>0</v>
      </c>
    </row>
    <row r="2153" spans="1:16" ht="15.75" customHeight="1">
      <c r="A2153" s="241"/>
      <c r="B2153" s="242"/>
      <c r="C2153" s="119">
        <v>16</v>
      </c>
      <c r="D2153" s="143"/>
      <c r="E2153" s="104"/>
      <c r="F2153" s="104"/>
      <c r="G2153" s="104"/>
      <c r="H2153" s="104"/>
      <c r="I2153" s="104"/>
      <c r="J2153" s="104"/>
      <c r="K2153" s="104"/>
      <c r="L2153" s="104"/>
      <c r="M2153" s="104"/>
      <c r="N2153" s="104"/>
      <c r="O2153" s="104"/>
      <c r="P2153" s="105">
        <f t="shared" si="106"/>
        <v>0</v>
      </c>
    </row>
    <row r="2154" spans="1:16" ht="15.75" customHeight="1">
      <c r="A2154" s="241"/>
      <c r="B2154" s="242"/>
      <c r="C2154" s="119">
        <v>17</v>
      </c>
      <c r="D2154" s="143"/>
      <c r="E2154" s="104"/>
      <c r="F2154" s="104"/>
      <c r="G2154" s="104"/>
      <c r="H2154" s="104"/>
      <c r="I2154" s="104"/>
      <c r="J2154" s="104"/>
      <c r="K2154" s="104"/>
      <c r="L2154" s="104"/>
      <c r="M2154" s="104"/>
      <c r="N2154" s="104"/>
      <c r="O2154" s="104"/>
      <c r="P2154" s="105">
        <f t="shared" si="106"/>
        <v>0</v>
      </c>
    </row>
    <row r="2155" spans="1:16" ht="15.75" customHeight="1">
      <c r="A2155" s="241"/>
      <c r="B2155" s="242"/>
      <c r="C2155" s="119">
        <v>25</v>
      </c>
      <c r="D2155" s="143"/>
      <c r="E2155" s="104"/>
      <c r="F2155" s="104"/>
      <c r="G2155" s="104"/>
      <c r="H2155" s="104"/>
      <c r="I2155" s="104"/>
      <c r="J2155" s="104"/>
      <c r="K2155" s="104"/>
      <c r="L2155" s="104"/>
      <c r="M2155" s="104"/>
      <c r="N2155" s="104"/>
      <c r="O2155" s="104"/>
      <c r="P2155" s="105">
        <f t="shared" si="106"/>
        <v>0</v>
      </c>
    </row>
    <row r="2156" spans="1:16" ht="15.75" customHeight="1">
      <c r="A2156" s="241"/>
      <c r="B2156" s="242"/>
      <c r="C2156" s="119">
        <v>26</v>
      </c>
      <c r="D2156" s="143"/>
      <c r="E2156" s="104"/>
      <c r="F2156" s="104"/>
      <c r="G2156" s="104"/>
      <c r="H2156" s="104"/>
      <c r="I2156" s="104"/>
      <c r="J2156" s="104"/>
      <c r="K2156" s="104"/>
      <c r="L2156" s="104"/>
      <c r="M2156" s="104"/>
      <c r="N2156" s="104"/>
      <c r="O2156" s="104"/>
      <c r="P2156" s="105">
        <f t="shared" si="106"/>
        <v>0</v>
      </c>
    </row>
    <row r="2157" spans="1:16" ht="15.75" customHeight="1">
      <c r="A2157" s="237"/>
      <c r="B2157" s="239"/>
      <c r="C2157" s="119">
        <v>27</v>
      </c>
      <c r="D2157" s="143"/>
      <c r="E2157" s="104"/>
      <c r="F2157" s="104"/>
      <c r="G2157" s="104"/>
      <c r="H2157" s="104"/>
      <c r="I2157" s="104"/>
      <c r="J2157" s="104"/>
      <c r="K2157" s="104"/>
      <c r="L2157" s="104"/>
      <c r="M2157" s="104"/>
      <c r="N2157" s="104"/>
      <c r="O2157" s="104"/>
      <c r="P2157" s="105">
        <f t="shared" si="106"/>
        <v>0</v>
      </c>
    </row>
    <row r="2158" spans="1:16" ht="15.75" customHeight="1">
      <c r="A2158" s="317">
        <v>573</v>
      </c>
      <c r="B2158" s="318" t="s">
        <v>2502</v>
      </c>
      <c r="C2158" s="119">
        <v>11</v>
      </c>
      <c r="D2158" s="143"/>
      <c r="E2158" s="104"/>
      <c r="F2158" s="104"/>
      <c r="G2158" s="104"/>
      <c r="H2158" s="104"/>
      <c r="I2158" s="104"/>
      <c r="J2158" s="104"/>
      <c r="K2158" s="104"/>
      <c r="L2158" s="104"/>
      <c r="M2158" s="104"/>
      <c r="N2158" s="104"/>
      <c r="O2158" s="104"/>
      <c r="P2158" s="105">
        <f t="shared" si="106"/>
        <v>0</v>
      </c>
    </row>
    <row r="2159" spans="1:16" ht="15.75" customHeight="1">
      <c r="A2159" s="241"/>
      <c r="B2159" s="242"/>
      <c r="C2159" s="119">
        <v>12</v>
      </c>
      <c r="D2159" s="143"/>
      <c r="E2159" s="104"/>
      <c r="F2159" s="104"/>
      <c r="G2159" s="104"/>
      <c r="H2159" s="104"/>
      <c r="I2159" s="104"/>
      <c r="J2159" s="104"/>
      <c r="K2159" s="104"/>
      <c r="L2159" s="104"/>
      <c r="M2159" s="104"/>
      <c r="N2159" s="104"/>
      <c r="O2159" s="104"/>
      <c r="P2159" s="105">
        <f t="shared" si="106"/>
        <v>0</v>
      </c>
    </row>
    <row r="2160" spans="1:16" ht="15.75" customHeight="1">
      <c r="A2160" s="241"/>
      <c r="B2160" s="242"/>
      <c r="C2160" s="119">
        <v>13</v>
      </c>
      <c r="D2160" s="143"/>
      <c r="E2160" s="104"/>
      <c r="F2160" s="104"/>
      <c r="G2160" s="104"/>
      <c r="H2160" s="104"/>
      <c r="I2160" s="104"/>
      <c r="J2160" s="104"/>
      <c r="K2160" s="104"/>
      <c r="L2160" s="104"/>
      <c r="M2160" s="104"/>
      <c r="N2160" s="104"/>
      <c r="O2160" s="104"/>
      <c r="P2160" s="105">
        <f t="shared" si="106"/>
        <v>0</v>
      </c>
    </row>
    <row r="2161" spans="1:16" ht="15.75" customHeight="1">
      <c r="A2161" s="241"/>
      <c r="B2161" s="242"/>
      <c r="C2161" s="119">
        <v>14</v>
      </c>
      <c r="D2161" s="143"/>
      <c r="E2161" s="104"/>
      <c r="F2161" s="104"/>
      <c r="G2161" s="104"/>
      <c r="H2161" s="104"/>
      <c r="I2161" s="104"/>
      <c r="J2161" s="104"/>
      <c r="K2161" s="104"/>
      <c r="L2161" s="104"/>
      <c r="M2161" s="104"/>
      <c r="N2161" s="104"/>
      <c r="O2161" s="104"/>
      <c r="P2161" s="105">
        <f t="shared" si="106"/>
        <v>0</v>
      </c>
    </row>
    <row r="2162" spans="1:16" ht="15.75" customHeight="1">
      <c r="A2162" s="241"/>
      <c r="B2162" s="242"/>
      <c r="C2162" s="119">
        <v>15</v>
      </c>
      <c r="D2162" s="143"/>
      <c r="E2162" s="104"/>
      <c r="F2162" s="104"/>
      <c r="G2162" s="104"/>
      <c r="H2162" s="104"/>
      <c r="I2162" s="104"/>
      <c r="J2162" s="104"/>
      <c r="K2162" s="104"/>
      <c r="L2162" s="104"/>
      <c r="M2162" s="104"/>
      <c r="N2162" s="104"/>
      <c r="O2162" s="104"/>
      <c r="P2162" s="105">
        <f t="shared" si="106"/>
        <v>0</v>
      </c>
    </row>
    <row r="2163" spans="1:16" ht="15.75" customHeight="1">
      <c r="A2163" s="241"/>
      <c r="B2163" s="242"/>
      <c r="C2163" s="119">
        <v>16</v>
      </c>
      <c r="D2163" s="143"/>
      <c r="E2163" s="104"/>
      <c r="F2163" s="104"/>
      <c r="G2163" s="104"/>
      <c r="H2163" s="104"/>
      <c r="I2163" s="104"/>
      <c r="J2163" s="104"/>
      <c r="K2163" s="104"/>
      <c r="L2163" s="104"/>
      <c r="M2163" s="104"/>
      <c r="N2163" s="104"/>
      <c r="O2163" s="104"/>
      <c r="P2163" s="105">
        <f t="shared" si="106"/>
        <v>0</v>
      </c>
    </row>
    <row r="2164" spans="1:16" ht="15.75" customHeight="1">
      <c r="A2164" s="241"/>
      <c r="B2164" s="242"/>
      <c r="C2164" s="119">
        <v>17</v>
      </c>
      <c r="D2164" s="143"/>
      <c r="E2164" s="104"/>
      <c r="F2164" s="104"/>
      <c r="G2164" s="104"/>
      <c r="H2164" s="104"/>
      <c r="I2164" s="104"/>
      <c r="J2164" s="104"/>
      <c r="K2164" s="104"/>
      <c r="L2164" s="104"/>
      <c r="M2164" s="104"/>
      <c r="N2164" s="104"/>
      <c r="O2164" s="104"/>
      <c r="P2164" s="105">
        <f t="shared" si="106"/>
        <v>0</v>
      </c>
    </row>
    <row r="2165" spans="1:16" ht="15.75" customHeight="1">
      <c r="A2165" s="241"/>
      <c r="B2165" s="242"/>
      <c r="C2165" s="119">
        <v>25</v>
      </c>
      <c r="D2165" s="143"/>
      <c r="E2165" s="104"/>
      <c r="F2165" s="104"/>
      <c r="G2165" s="104"/>
      <c r="H2165" s="104"/>
      <c r="I2165" s="104"/>
      <c r="J2165" s="104"/>
      <c r="K2165" s="104"/>
      <c r="L2165" s="104"/>
      <c r="M2165" s="104"/>
      <c r="N2165" s="104"/>
      <c r="O2165" s="104"/>
      <c r="P2165" s="105">
        <f t="shared" si="106"/>
        <v>0</v>
      </c>
    </row>
    <row r="2166" spans="1:16" ht="15.75" customHeight="1">
      <c r="A2166" s="241"/>
      <c r="B2166" s="242"/>
      <c r="C2166" s="119">
        <v>26</v>
      </c>
      <c r="D2166" s="143"/>
      <c r="E2166" s="104"/>
      <c r="F2166" s="104"/>
      <c r="G2166" s="104"/>
      <c r="H2166" s="104"/>
      <c r="I2166" s="104"/>
      <c r="J2166" s="104"/>
      <c r="K2166" s="104"/>
      <c r="L2166" s="104"/>
      <c r="M2166" s="104"/>
      <c r="N2166" s="104"/>
      <c r="O2166" s="104"/>
      <c r="P2166" s="105">
        <f t="shared" si="106"/>
        <v>0</v>
      </c>
    </row>
    <row r="2167" spans="1:16" ht="15.75" customHeight="1">
      <c r="A2167" s="237"/>
      <c r="B2167" s="239"/>
      <c r="C2167" s="119">
        <v>27</v>
      </c>
      <c r="D2167" s="143"/>
      <c r="E2167" s="104"/>
      <c r="F2167" s="104"/>
      <c r="G2167" s="104"/>
      <c r="H2167" s="104"/>
      <c r="I2167" s="104"/>
      <c r="J2167" s="104"/>
      <c r="K2167" s="104"/>
      <c r="L2167" s="104"/>
      <c r="M2167" s="104"/>
      <c r="N2167" s="104"/>
      <c r="O2167" s="104"/>
      <c r="P2167" s="105">
        <f t="shared" si="106"/>
        <v>0</v>
      </c>
    </row>
    <row r="2168" spans="1:16" ht="15.75" customHeight="1">
      <c r="A2168" s="317">
        <v>574</v>
      </c>
      <c r="B2168" s="318" t="s">
        <v>2503</v>
      </c>
      <c r="C2168" s="119">
        <v>11</v>
      </c>
      <c r="D2168" s="143"/>
      <c r="E2168" s="104"/>
      <c r="F2168" s="104"/>
      <c r="G2168" s="104"/>
      <c r="H2168" s="104"/>
      <c r="I2168" s="104"/>
      <c r="J2168" s="104"/>
      <c r="K2168" s="104"/>
      <c r="L2168" s="104"/>
      <c r="M2168" s="104"/>
      <c r="N2168" s="104"/>
      <c r="O2168" s="104"/>
      <c r="P2168" s="105">
        <f t="shared" si="106"/>
        <v>0</v>
      </c>
    </row>
    <row r="2169" spans="1:16" ht="15.75" customHeight="1">
      <c r="A2169" s="241"/>
      <c r="B2169" s="242"/>
      <c r="C2169" s="119">
        <v>12</v>
      </c>
      <c r="D2169" s="143"/>
      <c r="E2169" s="104"/>
      <c r="F2169" s="104"/>
      <c r="G2169" s="104"/>
      <c r="H2169" s="104"/>
      <c r="I2169" s="104"/>
      <c r="J2169" s="104"/>
      <c r="K2169" s="104"/>
      <c r="L2169" s="104"/>
      <c r="M2169" s="104"/>
      <c r="N2169" s="104"/>
      <c r="O2169" s="104"/>
      <c r="P2169" s="105">
        <f t="shared" si="106"/>
        <v>0</v>
      </c>
    </row>
    <row r="2170" spans="1:16" ht="15.75" customHeight="1">
      <c r="A2170" s="241"/>
      <c r="B2170" s="242"/>
      <c r="C2170" s="119">
        <v>13</v>
      </c>
      <c r="D2170" s="143"/>
      <c r="E2170" s="104"/>
      <c r="F2170" s="104"/>
      <c r="G2170" s="104"/>
      <c r="H2170" s="104"/>
      <c r="I2170" s="104"/>
      <c r="J2170" s="104"/>
      <c r="K2170" s="104"/>
      <c r="L2170" s="104"/>
      <c r="M2170" s="104"/>
      <c r="N2170" s="104"/>
      <c r="O2170" s="104"/>
      <c r="P2170" s="105">
        <f t="shared" si="106"/>
        <v>0</v>
      </c>
    </row>
    <row r="2171" spans="1:16" ht="15.75" customHeight="1">
      <c r="A2171" s="241"/>
      <c r="B2171" s="242"/>
      <c r="C2171" s="119">
        <v>14</v>
      </c>
      <c r="D2171" s="143"/>
      <c r="E2171" s="104"/>
      <c r="F2171" s="104"/>
      <c r="G2171" s="104"/>
      <c r="H2171" s="104"/>
      <c r="I2171" s="104"/>
      <c r="J2171" s="104"/>
      <c r="K2171" s="104"/>
      <c r="L2171" s="104"/>
      <c r="M2171" s="104"/>
      <c r="N2171" s="104"/>
      <c r="O2171" s="104"/>
      <c r="P2171" s="105">
        <f t="shared" si="106"/>
        <v>0</v>
      </c>
    </row>
    <row r="2172" spans="1:16" ht="15.75" customHeight="1">
      <c r="A2172" s="241"/>
      <c r="B2172" s="242"/>
      <c r="C2172" s="119">
        <v>15</v>
      </c>
      <c r="D2172" s="143"/>
      <c r="E2172" s="104"/>
      <c r="F2172" s="104"/>
      <c r="G2172" s="104"/>
      <c r="H2172" s="104"/>
      <c r="I2172" s="104"/>
      <c r="J2172" s="104"/>
      <c r="K2172" s="104"/>
      <c r="L2172" s="104"/>
      <c r="M2172" s="104"/>
      <c r="N2172" s="104"/>
      <c r="O2172" s="104"/>
      <c r="P2172" s="105">
        <f t="shared" si="106"/>
        <v>0</v>
      </c>
    </row>
    <row r="2173" spans="1:16" ht="15.75" customHeight="1">
      <c r="A2173" s="241"/>
      <c r="B2173" s="242"/>
      <c r="C2173" s="119">
        <v>16</v>
      </c>
      <c r="D2173" s="143"/>
      <c r="E2173" s="104"/>
      <c r="F2173" s="104"/>
      <c r="G2173" s="104"/>
      <c r="H2173" s="104"/>
      <c r="I2173" s="104"/>
      <c r="J2173" s="104"/>
      <c r="K2173" s="104"/>
      <c r="L2173" s="104"/>
      <c r="M2173" s="104"/>
      <c r="N2173" s="104"/>
      <c r="O2173" s="104"/>
      <c r="P2173" s="105">
        <f t="shared" si="106"/>
        <v>0</v>
      </c>
    </row>
    <row r="2174" spans="1:16" ht="15.75" customHeight="1">
      <c r="A2174" s="241"/>
      <c r="B2174" s="242"/>
      <c r="C2174" s="119">
        <v>17</v>
      </c>
      <c r="D2174" s="143"/>
      <c r="E2174" s="104"/>
      <c r="F2174" s="104"/>
      <c r="G2174" s="104"/>
      <c r="H2174" s="104"/>
      <c r="I2174" s="104"/>
      <c r="J2174" s="104"/>
      <c r="K2174" s="104"/>
      <c r="L2174" s="104"/>
      <c r="M2174" s="104"/>
      <c r="N2174" s="104"/>
      <c r="O2174" s="104"/>
      <c r="P2174" s="105">
        <f t="shared" si="106"/>
        <v>0</v>
      </c>
    </row>
    <row r="2175" spans="1:16" ht="15.75" customHeight="1">
      <c r="A2175" s="241"/>
      <c r="B2175" s="242"/>
      <c r="C2175" s="119">
        <v>25</v>
      </c>
      <c r="D2175" s="143"/>
      <c r="E2175" s="104"/>
      <c r="F2175" s="104"/>
      <c r="G2175" s="104"/>
      <c r="H2175" s="104"/>
      <c r="I2175" s="104"/>
      <c r="J2175" s="104"/>
      <c r="K2175" s="104"/>
      <c r="L2175" s="104"/>
      <c r="M2175" s="104"/>
      <c r="N2175" s="104"/>
      <c r="O2175" s="104"/>
      <c r="P2175" s="105">
        <f t="shared" si="106"/>
        <v>0</v>
      </c>
    </row>
    <row r="2176" spans="1:16" ht="15.75" customHeight="1">
      <c r="A2176" s="241"/>
      <c r="B2176" s="242"/>
      <c r="C2176" s="119">
        <v>26</v>
      </c>
      <c r="D2176" s="143"/>
      <c r="E2176" s="104"/>
      <c r="F2176" s="104"/>
      <c r="G2176" s="104"/>
      <c r="H2176" s="104"/>
      <c r="I2176" s="104"/>
      <c r="J2176" s="104"/>
      <c r="K2176" s="104"/>
      <c r="L2176" s="104"/>
      <c r="M2176" s="104"/>
      <c r="N2176" s="104"/>
      <c r="O2176" s="104"/>
      <c r="P2176" s="105">
        <f t="shared" si="106"/>
        <v>0</v>
      </c>
    </row>
    <row r="2177" spans="1:16" ht="15.75" customHeight="1">
      <c r="A2177" s="237"/>
      <c r="B2177" s="239"/>
      <c r="C2177" s="119">
        <v>27</v>
      </c>
      <c r="D2177" s="143"/>
      <c r="E2177" s="104"/>
      <c r="F2177" s="104"/>
      <c r="G2177" s="104"/>
      <c r="H2177" s="104"/>
      <c r="I2177" s="104"/>
      <c r="J2177" s="104"/>
      <c r="K2177" s="104"/>
      <c r="L2177" s="104"/>
      <c r="M2177" s="104"/>
      <c r="N2177" s="104"/>
      <c r="O2177" s="104"/>
      <c r="P2177" s="105">
        <f t="shared" si="106"/>
        <v>0</v>
      </c>
    </row>
    <row r="2178" spans="1:16" ht="15.75" customHeight="1">
      <c r="A2178" s="317">
        <v>575</v>
      </c>
      <c r="B2178" s="318" t="s">
        <v>2504</v>
      </c>
      <c r="C2178" s="119">
        <v>11</v>
      </c>
      <c r="D2178" s="143"/>
      <c r="E2178" s="104"/>
      <c r="F2178" s="104"/>
      <c r="G2178" s="104"/>
      <c r="H2178" s="104"/>
      <c r="I2178" s="104"/>
      <c r="J2178" s="104"/>
      <c r="K2178" s="104"/>
      <c r="L2178" s="104"/>
      <c r="M2178" s="104"/>
      <c r="N2178" s="104"/>
      <c r="O2178" s="104"/>
      <c r="P2178" s="105">
        <f t="shared" si="106"/>
        <v>0</v>
      </c>
    </row>
    <row r="2179" spans="1:16" ht="15.75" customHeight="1">
      <c r="A2179" s="241"/>
      <c r="B2179" s="242"/>
      <c r="C2179" s="119">
        <v>12</v>
      </c>
      <c r="D2179" s="143"/>
      <c r="E2179" s="104"/>
      <c r="F2179" s="104"/>
      <c r="G2179" s="104"/>
      <c r="H2179" s="104"/>
      <c r="I2179" s="104"/>
      <c r="J2179" s="104"/>
      <c r="K2179" s="104"/>
      <c r="L2179" s="104"/>
      <c r="M2179" s="104"/>
      <c r="N2179" s="104"/>
      <c r="O2179" s="104"/>
      <c r="P2179" s="105">
        <f t="shared" si="106"/>
        <v>0</v>
      </c>
    </row>
    <row r="2180" spans="1:16" ht="15.75" customHeight="1">
      <c r="A2180" s="241"/>
      <c r="B2180" s="242"/>
      <c r="C2180" s="119">
        <v>13</v>
      </c>
      <c r="D2180" s="143"/>
      <c r="E2180" s="104"/>
      <c r="F2180" s="104"/>
      <c r="G2180" s="104"/>
      <c r="H2180" s="104"/>
      <c r="I2180" s="104"/>
      <c r="J2180" s="104"/>
      <c r="K2180" s="104"/>
      <c r="L2180" s="104"/>
      <c r="M2180" s="104"/>
      <c r="N2180" s="104"/>
      <c r="O2180" s="104"/>
      <c r="P2180" s="105">
        <f t="shared" si="106"/>
        <v>0</v>
      </c>
    </row>
    <row r="2181" spans="1:16" ht="15.75" customHeight="1">
      <c r="A2181" s="241"/>
      <c r="B2181" s="242"/>
      <c r="C2181" s="119">
        <v>14</v>
      </c>
      <c r="D2181" s="143"/>
      <c r="E2181" s="104"/>
      <c r="F2181" s="104"/>
      <c r="G2181" s="104"/>
      <c r="H2181" s="104"/>
      <c r="I2181" s="104"/>
      <c r="J2181" s="104"/>
      <c r="K2181" s="104"/>
      <c r="L2181" s="104"/>
      <c r="M2181" s="104"/>
      <c r="N2181" s="104"/>
      <c r="O2181" s="104"/>
      <c r="P2181" s="105">
        <f t="shared" si="106"/>
        <v>0</v>
      </c>
    </row>
    <row r="2182" spans="1:16" ht="15.75" customHeight="1">
      <c r="A2182" s="241"/>
      <c r="B2182" s="242"/>
      <c r="C2182" s="119">
        <v>15</v>
      </c>
      <c r="D2182" s="143"/>
      <c r="E2182" s="104"/>
      <c r="F2182" s="104"/>
      <c r="G2182" s="104"/>
      <c r="H2182" s="104"/>
      <c r="I2182" s="104"/>
      <c r="J2182" s="104"/>
      <c r="K2182" s="104"/>
      <c r="L2182" s="104"/>
      <c r="M2182" s="104"/>
      <c r="N2182" s="104"/>
      <c r="O2182" s="104"/>
      <c r="P2182" s="105">
        <f t="shared" si="106"/>
        <v>0</v>
      </c>
    </row>
    <row r="2183" spans="1:16" ht="15.75" customHeight="1">
      <c r="A2183" s="241"/>
      <c r="B2183" s="242"/>
      <c r="C2183" s="119">
        <v>16</v>
      </c>
      <c r="D2183" s="143"/>
      <c r="E2183" s="104"/>
      <c r="F2183" s="104"/>
      <c r="G2183" s="104"/>
      <c r="H2183" s="104"/>
      <c r="I2183" s="104"/>
      <c r="J2183" s="104"/>
      <c r="K2183" s="104"/>
      <c r="L2183" s="104"/>
      <c r="M2183" s="104"/>
      <c r="N2183" s="104"/>
      <c r="O2183" s="104"/>
      <c r="P2183" s="105">
        <f t="shared" si="106"/>
        <v>0</v>
      </c>
    </row>
    <row r="2184" spans="1:16" ht="15.75" customHeight="1">
      <c r="A2184" s="241"/>
      <c r="B2184" s="242"/>
      <c r="C2184" s="119">
        <v>17</v>
      </c>
      <c r="D2184" s="143"/>
      <c r="E2184" s="104"/>
      <c r="F2184" s="104"/>
      <c r="G2184" s="104"/>
      <c r="H2184" s="104"/>
      <c r="I2184" s="104"/>
      <c r="J2184" s="104"/>
      <c r="K2184" s="104"/>
      <c r="L2184" s="104"/>
      <c r="M2184" s="104"/>
      <c r="N2184" s="104"/>
      <c r="O2184" s="104"/>
      <c r="P2184" s="105">
        <f t="shared" si="106"/>
        <v>0</v>
      </c>
    </row>
    <row r="2185" spans="1:16" ht="15.75" customHeight="1">
      <c r="A2185" s="241"/>
      <c r="B2185" s="242"/>
      <c r="C2185" s="119">
        <v>25</v>
      </c>
      <c r="D2185" s="143"/>
      <c r="E2185" s="104"/>
      <c r="F2185" s="104"/>
      <c r="G2185" s="104"/>
      <c r="H2185" s="104"/>
      <c r="I2185" s="104"/>
      <c r="J2185" s="104"/>
      <c r="K2185" s="104"/>
      <c r="L2185" s="104"/>
      <c r="M2185" s="104"/>
      <c r="N2185" s="104"/>
      <c r="O2185" s="104"/>
      <c r="P2185" s="105">
        <f t="shared" si="106"/>
        <v>0</v>
      </c>
    </row>
    <row r="2186" spans="1:16" ht="15.75" customHeight="1">
      <c r="A2186" s="241"/>
      <c r="B2186" s="242"/>
      <c r="C2186" s="119">
        <v>26</v>
      </c>
      <c r="D2186" s="143"/>
      <c r="E2186" s="104"/>
      <c r="F2186" s="104"/>
      <c r="G2186" s="104"/>
      <c r="H2186" s="104"/>
      <c r="I2186" s="104"/>
      <c r="J2186" s="104"/>
      <c r="K2186" s="104"/>
      <c r="L2186" s="104"/>
      <c r="M2186" s="104"/>
      <c r="N2186" s="104"/>
      <c r="O2186" s="104"/>
      <c r="P2186" s="105">
        <f t="shared" si="106"/>
        <v>0</v>
      </c>
    </row>
    <row r="2187" spans="1:16" ht="15.75" customHeight="1">
      <c r="A2187" s="237"/>
      <c r="B2187" s="239"/>
      <c r="C2187" s="119">
        <v>27</v>
      </c>
      <c r="D2187" s="143"/>
      <c r="E2187" s="104"/>
      <c r="F2187" s="104"/>
      <c r="G2187" s="104"/>
      <c r="H2187" s="104"/>
      <c r="I2187" s="104"/>
      <c r="J2187" s="104"/>
      <c r="K2187" s="104"/>
      <c r="L2187" s="104"/>
      <c r="M2187" s="104"/>
      <c r="N2187" s="104"/>
      <c r="O2187" s="104"/>
      <c r="P2187" s="105">
        <f t="shared" si="106"/>
        <v>0</v>
      </c>
    </row>
    <row r="2188" spans="1:16" ht="15.75" customHeight="1">
      <c r="A2188" s="317">
        <v>576</v>
      </c>
      <c r="B2188" s="318" t="s">
        <v>2505</v>
      </c>
      <c r="C2188" s="119">
        <v>11</v>
      </c>
      <c r="D2188" s="143"/>
      <c r="E2188" s="104"/>
      <c r="F2188" s="104"/>
      <c r="G2188" s="104"/>
      <c r="H2188" s="104"/>
      <c r="I2188" s="104"/>
      <c r="J2188" s="104"/>
      <c r="K2188" s="104"/>
      <c r="L2188" s="104"/>
      <c r="M2188" s="104"/>
      <c r="N2188" s="104"/>
      <c r="O2188" s="104"/>
      <c r="P2188" s="105">
        <f t="shared" si="106"/>
        <v>0</v>
      </c>
    </row>
    <row r="2189" spans="1:16" ht="15.75" customHeight="1">
      <c r="A2189" s="241"/>
      <c r="B2189" s="242"/>
      <c r="C2189" s="119">
        <v>12</v>
      </c>
      <c r="D2189" s="143"/>
      <c r="E2189" s="104"/>
      <c r="F2189" s="104"/>
      <c r="G2189" s="104"/>
      <c r="H2189" s="104"/>
      <c r="I2189" s="104"/>
      <c r="J2189" s="104"/>
      <c r="K2189" s="104"/>
      <c r="L2189" s="104"/>
      <c r="M2189" s="104"/>
      <c r="N2189" s="104"/>
      <c r="O2189" s="104"/>
      <c r="P2189" s="105">
        <f t="shared" si="106"/>
        <v>0</v>
      </c>
    </row>
    <row r="2190" spans="1:16" ht="15.75" customHeight="1">
      <c r="A2190" s="241"/>
      <c r="B2190" s="242"/>
      <c r="C2190" s="119">
        <v>13</v>
      </c>
      <c r="D2190" s="143"/>
      <c r="E2190" s="104"/>
      <c r="F2190" s="104"/>
      <c r="G2190" s="104"/>
      <c r="H2190" s="104"/>
      <c r="I2190" s="104"/>
      <c r="J2190" s="104"/>
      <c r="K2190" s="104"/>
      <c r="L2190" s="104"/>
      <c r="M2190" s="104"/>
      <c r="N2190" s="104"/>
      <c r="O2190" s="104"/>
      <c r="P2190" s="105">
        <f t="shared" si="106"/>
        <v>0</v>
      </c>
    </row>
    <row r="2191" spans="1:16" ht="15.75" customHeight="1">
      <c r="A2191" s="241"/>
      <c r="B2191" s="242"/>
      <c r="C2191" s="119">
        <v>14</v>
      </c>
      <c r="D2191" s="143"/>
      <c r="E2191" s="104"/>
      <c r="F2191" s="104"/>
      <c r="G2191" s="104"/>
      <c r="H2191" s="104"/>
      <c r="I2191" s="104"/>
      <c r="J2191" s="104"/>
      <c r="K2191" s="104"/>
      <c r="L2191" s="104"/>
      <c r="M2191" s="104"/>
      <c r="N2191" s="104"/>
      <c r="O2191" s="104"/>
      <c r="P2191" s="105">
        <f t="shared" si="106"/>
        <v>0</v>
      </c>
    </row>
    <row r="2192" spans="1:16" ht="15.75" customHeight="1">
      <c r="A2192" s="241"/>
      <c r="B2192" s="242"/>
      <c r="C2192" s="119">
        <v>15</v>
      </c>
      <c r="D2192" s="143"/>
      <c r="E2192" s="104"/>
      <c r="F2192" s="104"/>
      <c r="G2192" s="104"/>
      <c r="H2192" s="104"/>
      <c r="I2192" s="104"/>
      <c r="J2192" s="104"/>
      <c r="K2192" s="104"/>
      <c r="L2192" s="104"/>
      <c r="M2192" s="104"/>
      <c r="N2192" s="104"/>
      <c r="O2192" s="104"/>
      <c r="P2192" s="105">
        <f t="shared" si="106"/>
        <v>0</v>
      </c>
    </row>
    <row r="2193" spans="1:16" ht="15.75" customHeight="1">
      <c r="A2193" s="241"/>
      <c r="B2193" s="242"/>
      <c r="C2193" s="119">
        <v>16</v>
      </c>
      <c r="D2193" s="143"/>
      <c r="E2193" s="104"/>
      <c r="F2193" s="104"/>
      <c r="G2193" s="104"/>
      <c r="H2193" s="104"/>
      <c r="I2193" s="104"/>
      <c r="J2193" s="104"/>
      <c r="K2193" s="104"/>
      <c r="L2193" s="104"/>
      <c r="M2193" s="104"/>
      <c r="N2193" s="104"/>
      <c r="O2193" s="104"/>
      <c r="P2193" s="105">
        <f t="shared" si="106"/>
        <v>0</v>
      </c>
    </row>
    <row r="2194" spans="1:16" ht="15.75" customHeight="1">
      <c r="A2194" s="241"/>
      <c r="B2194" s="242"/>
      <c r="C2194" s="119">
        <v>17</v>
      </c>
      <c r="D2194" s="143"/>
      <c r="E2194" s="104"/>
      <c r="F2194" s="104"/>
      <c r="G2194" s="104"/>
      <c r="H2194" s="104"/>
      <c r="I2194" s="104"/>
      <c r="J2194" s="104"/>
      <c r="K2194" s="104"/>
      <c r="L2194" s="104"/>
      <c r="M2194" s="104"/>
      <c r="N2194" s="104"/>
      <c r="O2194" s="104"/>
      <c r="P2194" s="105">
        <f t="shared" si="106"/>
        <v>0</v>
      </c>
    </row>
    <row r="2195" spans="1:16" ht="15.75" customHeight="1">
      <c r="A2195" s="241"/>
      <c r="B2195" s="242"/>
      <c r="C2195" s="119">
        <v>25</v>
      </c>
      <c r="D2195" s="143"/>
      <c r="E2195" s="104"/>
      <c r="F2195" s="104"/>
      <c r="G2195" s="104"/>
      <c r="H2195" s="104"/>
      <c r="I2195" s="104"/>
      <c r="J2195" s="104"/>
      <c r="K2195" s="104"/>
      <c r="L2195" s="104"/>
      <c r="M2195" s="104"/>
      <c r="N2195" s="104"/>
      <c r="O2195" s="104"/>
      <c r="P2195" s="105">
        <f t="shared" si="106"/>
        <v>0</v>
      </c>
    </row>
    <row r="2196" spans="1:16" ht="15.75" customHeight="1">
      <c r="A2196" s="241"/>
      <c r="B2196" s="242"/>
      <c r="C2196" s="119">
        <v>26</v>
      </c>
      <c r="D2196" s="143"/>
      <c r="E2196" s="104"/>
      <c r="F2196" s="104"/>
      <c r="G2196" s="104"/>
      <c r="H2196" s="104"/>
      <c r="I2196" s="104"/>
      <c r="J2196" s="104"/>
      <c r="K2196" s="104"/>
      <c r="L2196" s="104"/>
      <c r="M2196" s="104"/>
      <c r="N2196" s="104"/>
      <c r="O2196" s="104"/>
      <c r="P2196" s="105">
        <f t="shared" si="106"/>
        <v>0</v>
      </c>
    </row>
    <row r="2197" spans="1:16" ht="15.75" customHeight="1">
      <c r="A2197" s="237"/>
      <c r="B2197" s="239"/>
      <c r="C2197" s="119">
        <v>27</v>
      </c>
      <c r="D2197" s="143"/>
      <c r="E2197" s="104"/>
      <c r="F2197" s="104"/>
      <c r="G2197" s="104"/>
      <c r="H2197" s="104"/>
      <c r="I2197" s="104"/>
      <c r="J2197" s="104"/>
      <c r="K2197" s="104"/>
      <c r="L2197" s="104"/>
      <c r="M2197" s="104"/>
      <c r="N2197" s="104"/>
      <c r="O2197" s="104"/>
      <c r="P2197" s="105">
        <f t="shared" si="106"/>
        <v>0</v>
      </c>
    </row>
    <row r="2198" spans="1:16" ht="15.75" customHeight="1">
      <c r="A2198" s="317">
        <v>577</v>
      </c>
      <c r="B2198" s="318" t="s">
        <v>2506</v>
      </c>
      <c r="C2198" s="119">
        <v>11</v>
      </c>
      <c r="D2198" s="143"/>
      <c r="E2198" s="104"/>
      <c r="F2198" s="104"/>
      <c r="G2198" s="104"/>
      <c r="H2198" s="104"/>
      <c r="I2198" s="104"/>
      <c r="J2198" s="104"/>
      <c r="K2198" s="104"/>
      <c r="L2198" s="104"/>
      <c r="M2198" s="104"/>
      <c r="N2198" s="104"/>
      <c r="O2198" s="104"/>
      <c r="P2198" s="105">
        <f t="shared" si="106"/>
        <v>0</v>
      </c>
    </row>
    <row r="2199" spans="1:16" ht="15.75" customHeight="1">
      <c r="A2199" s="241"/>
      <c r="B2199" s="242"/>
      <c r="C2199" s="119">
        <v>12</v>
      </c>
      <c r="D2199" s="143"/>
      <c r="E2199" s="104"/>
      <c r="F2199" s="104"/>
      <c r="G2199" s="104"/>
      <c r="H2199" s="104"/>
      <c r="I2199" s="104"/>
      <c r="J2199" s="104"/>
      <c r="K2199" s="104"/>
      <c r="L2199" s="104"/>
      <c r="M2199" s="104"/>
      <c r="N2199" s="104"/>
      <c r="O2199" s="104"/>
      <c r="P2199" s="105">
        <f t="shared" si="106"/>
        <v>0</v>
      </c>
    </row>
    <row r="2200" spans="1:16" ht="15.75" customHeight="1">
      <c r="A2200" s="241"/>
      <c r="B2200" s="242"/>
      <c r="C2200" s="119">
        <v>13</v>
      </c>
      <c r="D2200" s="143"/>
      <c r="E2200" s="104"/>
      <c r="F2200" s="104"/>
      <c r="G2200" s="104"/>
      <c r="H2200" s="104"/>
      <c r="I2200" s="104"/>
      <c r="J2200" s="104"/>
      <c r="K2200" s="104"/>
      <c r="L2200" s="104"/>
      <c r="M2200" s="104"/>
      <c r="N2200" s="104"/>
      <c r="O2200" s="104"/>
      <c r="P2200" s="105">
        <f t="shared" si="106"/>
        <v>0</v>
      </c>
    </row>
    <row r="2201" spans="1:16" ht="15.75" customHeight="1">
      <c r="A2201" s="241"/>
      <c r="B2201" s="242"/>
      <c r="C2201" s="119">
        <v>14</v>
      </c>
      <c r="D2201" s="143"/>
      <c r="E2201" s="104"/>
      <c r="F2201" s="104"/>
      <c r="G2201" s="104"/>
      <c r="H2201" s="104"/>
      <c r="I2201" s="104"/>
      <c r="J2201" s="104"/>
      <c r="K2201" s="104"/>
      <c r="L2201" s="104"/>
      <c r="M2201" s="104"/>
      <c r="N2201" s="104"/>
      <c r="O2201" s="104"/>
      <c r="P2201" s="105">
        <f t="shared" si="106"/>
        <v>0</v>
      </c>
    </row>
    <row r="2202" spans="1:16" ht="15.75" customHeight="1">
      <c r="A2202" s="241"/>
      <c r="B2202" s="242"/>
      <c r="C2202" s="119">
        <v>15</v>
      </c>
      <c r="D2202" s="143"/>
      <c r="E2202" s="104"/>
      <c r="F2202" s="104"/>
      <c r="G2202" s="104"/>
      <c r="H2202" s="104"/>
      <c r="I2202" s="104"/>
      <c r="J2202" s="104"/>
      <c r="K2202" s="104"/>
      <c r="L2202" s="104"/>
      <c r="M2202" s="104"/>
      <c r="N2202" s="104"/>
      <c r="O2202" s="104"/>
      <c r="P2202" s="105">
        <f t="shared" si="106"/>
        <v>0</v>
      </c>
    </row>
    <row r="2203" spans="1:16" ht="15.75" customHeight="1">
      <c r="A2203" s="241"/>
      <c r="B2203" s="242"/>
      <c r="C2203" s="119">
        <v>16</v>
      </c>
      <c r="D2203" s="143"/>
      <c r="E2203" s="104"/>
      <c r="F2203" s="104"/>
      <c r="G2203" s="104"/>
      <c r="H2203" s="104"/>
      <c r="I2203" s="104"/>
      <c r="J2203" s="104"/>
      <c r="K2203" s="104"/>
      <c r="L2203" s="104"/>
      <c r="M2203" s="104"/>
      <c r="N2203" s="104"/>
      <c r="O2203" s="104"/>
      <c r="P2203" s="105">
        <f t="shared" si="106"/>
        <v>0</v>
      </c>
    </row>
    <row r="2204" spans="1:16" ht="15.75" customHeight="1">
      <c r="A2204" s="241"/>
      <c r="B2204" s="242"/>
      <c r="C2204" s="119">
        <v>17</v>
      </c>
      <c r="D2204" s="143"/>
      <c r="E2204" s="104"/>
      <c r="F2204" s="104"/>
      <c r="G2204" s="104"/>
      <c r="H2204" s="104"/>
      <c r="I2204" s="104"/>
      <c r="J2204" s="104"/>
      <c r="K2204" s="104"/>
      <c r="L2204" s="104"/>
      <c r="M2204" s="104"/>
      <c r="N2204" s="104"/>
      <c r="O2204" s="104"/>
      <c r="P2204" s="105">
        <f t="shared" si="106"/>
        <v>0</v>
      </c>
    </row>
    <row r="2205" spans="1:16" ht="15.75" customHeight="1">
      <c r="A2205" s="241"/>
      <c r="B2205" s="242"/>
      <c r="C2205" s="119">
        <v>25</v>
      </c>
      <c r="D2205" s="143"/>
      <c r="E2205" s="104"/>
      <c r="F2205" s="104"/>
      <c r="G2205" s="104"/>
      <c r="H2205" s="104"/>
      <c r="I2205" s="104"/>
      <c r="J2205" s="104"/>
      <c r="K2205" s="104"/>
      <c r="L2205" s="104"/>
      <c r="M2205" s="104"/>
      <c r="N2205" s="104"/>
      <c r="O2205" s="104"/>
      <c r="P2205" s="105">
        <f t="shared" si="106"/>
        <v>0</v>
      </c>
    </row>
    <row r="2206" spans="1:16" ht="15.75" customHeight="1">
      <c r="A2206" s="241"/>
      <c r="B2206" s="242"/>
      <c r="C2206" s="119">
        <v>26</v>
      </c>
      <c r="D2206" s="143"/>
      <c r="E2206" s="104"/>
      <c r="F2206" s="104"/>
      <c r="G2206" s="104"/>
      <c r="H2206" s="104"/>
      <c r="I2206" s="104"/>
      <c r="J2206" s="104"/>
      <c r="K2206" s="104"/>
      <c r="L2206" s="104"/>
      <c r="M2206" s="104"/>
      <c r="N2206" s="104"/>
      <c r="O2206" s="104"/>
      <c r="P2206" s="105">
        <f t="shared" si="106"/>
        <v>0</v>
      </c>
    </row>
    <row r="2207" spans="1:16" ht="15.75" customHeight="1">
      <c r="A2207" s="237"/>
      <c r="B2207" s="239"/>
      <c r="C2207" s="119">
        <v>27</v>
      </c>
      <c r="D2207" s="143"/>
      <c r="E2207" s="104"/>
      <c r="F2207" s="104"/>
      <c r="G2207" s="104"/>
      <c r="H2207" s="104"/>
      <c r="I2207" s="104"/>
      <c r="J2207" s="104"/>
      <c r="K2207" s="104"/>
      <c r="L2207" s="104"/>
      <c r="M2207" s="104"/>
      <c r="N2207" s="104"/>
      <c r="O2207" s="104"/>
      <c r="P2207" s="105">
        <f t="shared" si="106"/>
        <v>0</v>
      </c>
    </row>
    <row r="2208" spans="1:16" ht="15.75" customHeight="1">
      <c r="A2208" s="317">
        <v>578</v>
      </c>
      <c r="B2208" s="318" t="s">
        <v>2507</v>
      </c>
      <c r="C2208" s="119">
        <v>11</v>
      </c>
      <c r="D2208" s="143"/>
      <c r="E2208" s="104"/>
      <c r="F2208" s="104"/>
      <c r="G2208" s="104"/>
      <c r="H2208" s="104"/>
      <c r="I2208" s="104"/>
      <c r="J2208" s="104"/>
      <c r="K2208" s="104"/>
      <c r="L2208" s="104"/>
      <c r="M2208" s="104"/>
      <c r="N2208" s="104"/>
      <c r="O2208" s="104"/>
      <c r="P2208" s="105">
        <f t="shared" si="106"/>
        <v>0</v>
      </c>
    </row>
    <row r="2209" spans="1:16" ht="15.75" customHeight="1">
      <c r="A2209" s="241"/>
      <c r="B2209" s="242"/>
      <c r="C2209" s="119">
        <v>12</v>
      </c>
      <c r="D2209" s="143"/>
      <c r="E2209" s="104"/>
      <c r="F2209" s="104"/>
      <c r="G2209" s="104"/>
      <c r="H2209" s="104"/>
      <c r="I2209" s="104"/>
      <c r="J2209" s="104"/>
      <c r="K2209" s="104"/>
      <c r="L2209" s="104"/>
      <c r="M2209" s="104"/>
      <c r="N2209" s="104"/>
      <c r="O2209" s="104"/>
      <c r="P2209" s="105">
        <f t="shared" si="106"/>
        <v>0</v>
      </c>
    </row>
    <row r="2210" spans="1:16" ht="15.75" customHeight="1">
      <c r="A2210" s="241"/>
      <c r="B2210" s="242"/>
      <c r="C2210" s="119">
        <v>13</v>
      </c>
      <c r="D2210" s="143"/>
      <c r="E2210" s="104"/>
      <c r="F2210" s="104"/>
      <c r="G2210" s="104"/>
      <c r="H2210" s="104"/>
      <c r="I2210" s="104"/>
      <c r="J2210" s="104"/>
      <c r="K2210" s="104"/>
      <c r="L2210" s="104"/>
      <c r="M2210" s="104"/>
      <c r="N2210" s="104"/>
      <c r="O2210" s="104"/>
      <c r="P2210" s="105">
        <f t="shared" si="106"/>
        <v>0</v>
      </c>
    </row>
    <row r="2211" spans="1:16" ht="15.75" customHeight="1">
      <c r="A2211" s="241"/>
      <c r="B2211" s="242"/>
      <c r="C2211" s="119">
        <v>14</v>
      </c>
      <c r="D2211" s="143"/>
      <c r="E2211" s="104"/>
      <c r="F2211" s="104"/>
      <c r="G2211" s="104"/>
      <c r="H2211" s="104"/>
      <c r="I2211" s="104"/>
      <c r="J2211" s="104"/>
      <c r="K2211" s="104"/>
      <c r="L2211" s="104"/>
      <c r="M2211" s="104"/>
      <c r="N2211" s="104"/>
      <c r="O2211" s="104"/>
      <c r="P2211" s="105">
        <f t="shared" si="106"/>
        <v>0</v>
      </c>
    </row>
    <row r="2212" spans="1:16" ht="15.75" customHeight="1">
      <c r="A2212" s="241"/>
      <c r="B2212" s="242"/>
      <c r="C2212" s="119">
        <v>15</v>
      </c>
      <c r="D2212" s="143"/>
      <c r="E2212" s="104"/>
      <c r="F2212" s="104"/>
      <c r="G2212" s="104"/>
      <c r="H2212" s="104"/>
      <c r="I2212" s="104"/>
      <c r="J2212" s="104"/>
      <c r="K2212" s="104"/>
      <c r="L2212" s="104"/>
      <c r="M2212" s="104"/>
      <c r="N2212" s="104"/>
      <c r="O2212" s="104"/>
      <c r="P2212" s="105">
        <f t="shared" si="106"/>
        <v>0</v>
      </c>
    </row>
    <row r="2213" spans="1:16" ht="15.75" customHeight="1">
      <c r="A2213" s="241"/>
      <c r="B2213" s="242"/>
      <c r="C2213" s="119">
        <v>16</v>
      </c>
      <c r="D2213" s="143"/>
      <c r="E2213" s="104"/>
      <c r="F2213" s="104"/>
      <c r="G2213" s="104"/>
      <c r="H2213" s="104"/>
      <c r="I2213" s="104"/>
      <c r="J2213" s="104"/>
      <c r="K2213" s="104"/>
      <c r="L2213" s="104"/>
      <c r="M2213" s="104"/>
      <c r="N2213" s="104"/>
      <c r="O2213" s="104"/>
      <c r="P2213" s="105">
        <f t="shared" si="106"/>
        <v>0</v>
      </c>
    </row>
    <row r="2214" spans="1:16" ht="15.75" customHeight="1">
      <c r="A2214" s="241"/>
      <c r="B2214" s="242"/>
      <c r="C2214" s="119">
        <v>17</v>
      </c>
      <c r="D2214" s="143"/>
      <c r="E2214" s="104"/>
      <c r="F2214" s="104"/>
      <c r="G2214" s="104"/>
      <c r="H2214" s="104"/>
      <c r="I2214" s="104"/>
      <c r="J2214" s="104"/>
      <c r="K2214" s="104"/>
      <c r="L2214" s="104"/>
      <c r="M2214" s="104"/>
      <c r="N2214" s="104"/>
      <c r="O2214" s="104"/>
      <c r="P2214" s="105">
        <f t="shared" si="106"/>
        <v>0</v>
      </c>
    </row>
    <row r="2215" spans="1:16" ht="15.75" customHeight="1">
      <c r="A2215" s="241"/>
      <c r="B2215" s="242"/>
      <c r="C2215" s="119">
        <v>25</v>
      </c>
      <c r="D2215" s="143"/>
      <c r="E2215" s="104"/>
      <c r="F2215" s="104"/>
      <c r="G2215" s="104"/>
      <c r="H2215" s="104"/>
      <c r="I2215" s="104"/>
      <c r="J2215" s="104"/>
      <c r="K2215" s="104"/>
      <c r="L2215" s="104"/>
      <c r="M2215" s="104"/>
      <c r="N2215" s="104"/>
      <c r="O2215" s="104"/>
      <c r="P2215" s="105">
        <f t="shared" si="106"/>
        <v>0</v>
      </c>
    </row>
    <row r="2216" spans="1:16" ht="15.75" customHeight="1">
      <c r="A2216" s="241"/>
      <c r="B2216" s="242"/>
      <c r="C2216" s="119">
        <v>26</v>
      </c>
      <c r="D2216" s="143"/>
      <c r="E2216" s="104"/>
      <c r="F2216" s="104"/>
      <c r="G2216" s="104"/>
      <c r="H2216" s="104"/>
      <c r="I2216" s="104"/>
      <c r="J2216" s="104"/>
      <c r="K2216" s="104"/>
      <c r="L2216" s="104"/>
      <c r="M2216" s="104"/>
      <c r="N2216" s="104"/>
      <c r="O2216" s="104"/>
      <c r="P2216" s="105">
        <f t="shared" si="106"/>
        <v>0</v>
      </c>
    </row>
    <row r="2217" spans="1:16" ht="15.75" customHeight="1">
      <c r="A2217" s="237"/>
      <c r="B2217" s="239"/>
      <c r="C2217" s="119">
        <v>27</v>
      </c>
      <c r="D2217" s="143"/>
      <c r="E2217" s="104"/>
      <c r="F2217" s="104"/>
      <c r="G2217" s="104"/>
      <c r="H2217" s="104"/>
      <c r="I2217" s="104"/>
      <c r="J2217" s="104"/>
      <c r="K2217" s="104"/>
      <c r="L2217" s="104"/>
      <c r="M2217" s="104"/>
      <c r="N2217" s="104"/>
      <c r="O2217" s="104"/>
      <c r="P2217" s="105">
        <f t="shared" si="106"/>
        <v>0</v>
      </c>
    </row>
    <row r="2218" spans="1:16" ht="15.75" customHeight="1">
      <c r="A2218" s="317">
        <v>579</v>
      </c>
      <c r="B2218" s="318" t="s">
        <v>2508</v>
      </c>
      <c r="C2218" s="119">
        <v>11</v>
      </c>
      <c r="D2218" s="143"/>
      <c r="E2218" s="104"/>
      <c r="F2218" s="104"/>
      <c r="G2218" s="104"/>
      <c r="H2218" s="104"/>
      <c r="I2218" s="104"/>
      <c r="J2218" s="104"/>
      <c r="K2218" s="104"/>
      <c r="L2218" s="104"/>
      <c r="M2218" s="104"/>
      <c r="N2218" s="104"/>
      <c r="O2218" s="104"/>
      <c r="P2218" s="105">
        <f t="shared" si="106"/>
        <v>0</v>
      </c>
    </row>
    <row r="2219" spans="1:16" ht="15.75" customHeight="1">
      <c r="A2219" s="241"/>
      <c r="B2219" s="242"/>
      <c r="C2219" s="119">
        <v>12</v>
      </c>
      <c r="D2219" s="143"/>
      <c r="E2219" s="104"/>
      <c r="F2219" s="104"/>
      <c r="G2219" s="104"/>
      <c r="H2219" s="104"/>
      <c r="I2219" s="104"/>
      <c r="J2219" s="104"/>
      <c r="K2219" s="104"/>
      <c r="L2219" s="104"/>
      <c r="M2219" s="104"/>
      <c r="N2219" s="104"/>
      <c r="O2219" s="104"/>
      <c r="P2219" s="105">
        <f t="shared" si="106"/>
        <v>0</v>
      </c>
    </row>
    <row r="2220" spans="1:16" ht="15.75" customHeight="1">
      <c r="A2220" s="241"/>
      <c r="B2220" s="242"/>
      <c r="C2220" s="119">
        <v>13</v>
      </c>
      <c r="D2220" s="143"/>
      <c r="E2220" s="104"/>
      <c r="F2220" s="104"/>
      <c r="G2220" s="104"/>
      <c r="H2220" s="104"/>
      <c r="I2220" s="104"/>
      <c r="J2220" s="104"/>
      <c r="K2220" s="104"/>
      <c r="L2220" s="104"/>
      <c r="M2220" s="104"/>
      <c r="N2220" s="104"/>
      <c r="O2220" s="104"/>
      <c r="P2220" s="105">
        <f t="shared" si="106"/>
        <v>0</v>
      </c>
    </row>
    <row r="2221" spans="1:16" ht="15.75" customHeight="1">
      <c r="A2221" s="241"/>
      <c r="B2221" s="242"/>
      <c r="C2221" s="119">
        <v>14</v>
      </c>
      <c r="D2221" s="143"/>
      <c r="E2221" s="104"/>
      <c r="F2221" s="104"/>
      <c r="G2221" s="104"/>
      <c r="H2221" s="104"/>
      <c r="I2221" s="104"/>
      <c r="J2221" s="104"/>
      <c r="K2221" s="104"/>
      <c r="L2221" s="104"/>
      <c r="M2221" s="104"/>
      <c r="N2221" s="104"/>
      <c r="O2221" s="104"/>
      <c r="P2221" s="105">
        <f t="shared" si="106"/>
        <v>0</v>
      </c>
    </row>
    <row r="2222" spans="1:16" ht="15.75" customHeight="1">
      <c r="A2222" s="241"/>
      <c r="B2222" s="242"/>
      <c r="C2222" s="119">
        <v>15</v>
      </c>
      <c r="D2222" s="143"/>
      <c r="E2222" s="104"/>
      <c r="F2222" s="104"/>
      <c r="G2222" s="104"/>
      <c r="H2222" s="104"/>
      <c r="I2222" s="104"/>
      <c r="J2222" s="104"/>
      <c r="K2222" s="104"/>
      <c r="L2222" s="104"/>
      <c r="M2222" s="104"/>
      <c r="N2222" s="104"/>
      <c r="O2222" s="104"/>
      <c r="P2222" s="105">
        <f t="shared" si="106"/>
        <v>0</v>
      </c>
    </row>
    <row r="2223" spans="1:16" ht="15.75" customHeight="1">
      <c r="A2223" s="241"/>
      <c r="B2223" s="242"/>
      <c r="C2223" s="119">
        <v>16</v>
      </c>
      <c r="D2223" s="143"/>
      <c r="E2223" s="104"/>
      <c r="F2223" s="104"/>
      <c r="G2223" s="104"/>
      <c r="H2223" s="104"/>
      <c r="I2223" s="104"/>
      <c r="J2223" s="104"/>
      <c r="K2223" s="104"/>
      <c r="L2223" s="104"/>
      <c r="M2223" s="104"/>
      <c r="N2223" s="104"/>
      <c r="O2223" s="104"/>
      <c r="P2223" s="105">
        <f t="shared" si="106"/>
        <v>0</v>
      </c>
    </row>
    <row r="2224" spans="1:16" ht="15.75" customHeight="1">
      <c r="A2224" s="241"/>
      <c r="B2224" s="242"/>
      <c r="C2224" s="119">
        <v>17</v>
      </c>
      <c r="D2224" s="143"/>
      <c r="E2224" s="104"/>
      <c r="F2224" s="104"/>
      <c r="G2224" s="104"/>
      <c r="H2224" s="104"/>
      <c r="I2224" s="104"/>
      <c r="J2224" s="104"/>
      <c r="K2224" s="104"/>
      <c r="L2224" s="104"/>
      <c r="M2224" s="104"/>
      <c r="N2224" s="104"/>
      <c r="O2224" s="104"/>
      <c r="P2224" s="105">
        <f t="shared" si="106"/>
        <v>0</v>
      </c>
    </row>
    <row r="2225" spans="1:16" ht="15.75" customHeight="1">
      <c r="A2225" s="241"/>
      <c r="B2225" s="242"/>
      <c r="C2225" s="119">
        <v>25</v>
      </c>
      <c r="D2225" s="143"/>
      <c r="E2225" s="104"/>
      <c r="F2225" s="104"/>
      <c r="G2225" s="104"/>
      <c r="H2225" s="104"/>
      <c r="I2225" s="104"/>
      <c r="J2225" s="104"/>
      <c r="K2225" s="104"/>
      <c r="L2225" s="104"/>
      <c r="M2225" s="104"/>
      <c r="N2225" s="104"/>
      <c r="O2225" s="104"/>
      <c r="P2225" s="105">
        <f t="shared" si="106"/>
        <v>0</v>
      </c>
    </row>
    <row r="2226" spans="1:16" ht="15.75" customHeight="1">
      <c r="A2226" s="241"/>
      <c r="B2226" s="242"/>
      <c r="C2226" s="119">
        <v>26</v>
      </c>
      <c r="D2226" s="143"/>
      <c r="E2226" s="104"/>
      <c r="F2226" s="104"/>
      <c r="G2226" s="104"/>
      <c r="H2226" s="104"/>
      <c r="I2226" s="104"/>
      <c r="J2226" s="104"/>
      <c r="K2226" s="104"/>
      <c r="L2226" s="104"/>
      <c r="M2226" s="104"/>
      <c r="N2226" s="104"/>
      <c r="O2226" s="104"/>
      <c r="P2226" s="105">
        <f t="shared" si="106"/>
        <v>0</v>
      </c>
    </row>
    <row r="2227" spans="1:16" ht="15.75" customHeight="1">
      <c r="A2227" s="237"/>
      <c r="B2227" s="239"/>
      <c r="C2227" s="119">
        <v>27</v>
      </c>
      <c r="D2227" s="143"/>
      <c r="E2227" s="104"/>
      <c r="F2227" s="104"/>
      <c r="G2227" s="104"/>
      <c r="H2227" s="104"/>
      <c r="I2227" s="104"/>
      <c r="J2227" s="104"/>
      <c r="K2227" s="104"/>
      <c r="L2227" s="104"/>
      <c r="M2227" s="104"/>
      <c r="N2227" s="104"/>
      <c r="O2227" s="104"/>
      <c r="P2227" s="105">
        <f t="shared" si="106"/>
        <v>0</v>
      </c>
    </row>
    <row r="2228" spans="1:16" ht="15.75" customHeight="1">
      <c r="A2228" s="149">
        <v>5800</v>
      </c>
      <c r="B2228" s="316" t="s">
        <v>2509</v>
      </c>
      <c r="C2228" s="228"/>
      <c r="D2228" s="148">
        <f t="shared" ref="D2228:P2228" si="107">SUM(D2229:D2268)</f>
        <v>0</v>
      </c>
      <c r="E2228" s="148">
        <f t="shared" si="107"/>
        <v>0</v>
      </c>
      <c r="F2228" s="148">
        <f t="shared" si="107"/>
        <v>0</v>
      </c>
      <c r="G2228" s="148">
        <f t="shared" si="107"/>
        <v>0</v>
      </c>
      <c r="H2228" s="148">
        <f t="shared" si="107"/>
        <v>0</v>
      </c>
      <c r="I2228" s="148">
        <f t="shared" si="107"/>
        <v>0</v>
      </c>
      <c r="J2228" s="148">
        <f t="shared" si="107"/>
        <v>0</v>
      </c>
      <c r="K2228" s="148">
        <f t="shared" si="107"/>
        <v>0</v>
      </c>
      <c r="L2228" s="148">
        <f t="shared" si="107"/>
        <v>0</v>
      </c>
      <c r="M2228" s="148">
        <f t="shared" si="107"/>
        <v>0</v>
      </c>
      <c r="N2228" s="148">
        <f t="shared" si="107"/>
        <v>0</v>
      </c>
      <c r="O2228" s="148">
        <f t="shared" si="107"/>
        <v>0</v>
      </c>
      <c r="P2228" s="148">
        <f t="shared" si="107"/>
        <v>0</v>
      </c>
    </row>
    <row r="2229" spans="1:16" ht="15.75" customHeight="1">
      <c r="A2229" s="317">
        <v>581</v>
      </c>
      <c r="B2229" s="318" t="s">
        <v>2510</v>
      </c>
      <c r="C2229" s="119">
        <v>11</v>
      </c>
      <c r="D2229" s="143"/>
      <c r="E2229" s="104"/>
      <c r="F2229" s="104"/>
      <c r="G2229" s="104"/>
      <c r="H2229" s="104"/>
      <c r="I2229" s="104"/>
      <c r="J2229" s="104"/>
      <c r="K2229" s="104"/>
      <c r="L2229" s="104"/>
      <c r="M2229" s="104"/>
      <c r="N2229" s="104"/>
      <c r="O2229" s="104"/>
      <c r="P2229" s="105">
        <f t="shared" ref="P2229:P2268" si="108">SUM(D2229:O2229)</f>
        <v>0</v>
      </c>
    </row>
    <row r="2230" spans="1:16" ht="15.75" customHeight="1">
      <c r="A2230" s="241"/>
      <c r="B2230" s="242"/>
      <c r="C2230" s="119">
        <v>12</v>
      </c>
      <c r="D2230" s="143"/>
      <c r="E2230" s="104"/>
      <c r="F2230" s="104"/>
      <c r="G2230" s="104"/>
      <c r="H2230" s="104"/>
      <c r="I2230" s="104"/>
      <c r="J2230" s="104"/>
      <c r="K2230" s="104"/>
      <c r="L2230" s="104"/>
      <c r="M2230" s="104"/>
      <c r="N2230" s="104"/>
      <c r="O2230" s="104"/>
      <c r="P2230" s="105">
        <f t="shared" si="108"/>
        <v>0</v>
      </c>
    </row>
    <row r="2231" spans="1:16" ht="15.75" customHeight="1">
      <c r="A2231" s="241"/>
      <c r="B2231" s="242"/>
      <c r="C2231" s="119">
        <v>13</v>
      </c>
      <c r="D2231" s="143"/>
      <c r="E2231" s="104"/>
      <c r="F2231" s="104"/>
      <c r="G2231" s="104"/>
      <c r="H2231" s="104"/>
      <c r="I2231" s="104"/>
      <c r="J2231" s="104"/>
      <c r="K2231" s="104"/>
      <c r="L2231" s="104"/>
      <c r="M2231" s="104"/>
      <c r="N2231" s="104"/>
      <c r="O2231" s="104"/>
      <c r="P2231" s="105">
        <f t="shared" si="108"/>
        <v>0</v>
      </c>
    </row>
    <row r="2232" spans="1:16" ht="15.75" customHeight="1">
      <c r="A2232" s="241"/>
      <c r="B2232" s="242"/>
      <c r="C2232" s="119">
        <v>14</v>
      </c>
      <c r="D2232" s="143"/>
      <c r="E2232" s="104"/>
      <c r="F2232" s="104"/>
      <c r="G2232" s="104"/>
      <c r="H2232" s="104"/>
      <c r="I2232" s="104"/>
      <c r="J2232" s="104"/>
      <c r="K2232" s="104"/>
      <c r="L2232" s="104"/>
      <c r="M2232" s="104"/>
      <c r="N2232" s="104"/>
      <c r="O2232" s="104"/>
      <c r="P2232" s="105">
        <f t="shared" si="108"/>
        <v>0</v>
      </c>
    </row>
    <row r="2233" spans="1:16" ht="15.75" customHeight="1">
      <c r="A2233" s="241"/>
      <c r="B2233" s="242"/>
      <c r="C2233" s="119">
        <v>15</v>
      </c>
      <c r="D2233" s="143"/>
      <c r="E2233" s="104"/>
      <c r="F2233" s="104"/>
      <c r="G2233" s="104"/>
      <c r="H2233" s="104"/>
      <c r="I2233" s="104"/>
      <c r="J2233" s="104"/>
      <c r="K2233" s="104"/>
      <c r="L2233" s="104"/>
      <c r="M2233" s="104"/>
      <c r="N2233" s="104"/>
      <c r="O2233" s="104"/>
      <c r="P2233" s="105">
        <f t="shared" si="108"/>
        <v>0</v>
      </c>
    </row>
    <row r="2234" spans="1:16" ht="15.75" customHeight="1">
      <c r="A2234" s="241"/>
      <c r="B2234" s="242"/>
      <c r="C2234" s="119">
        <v>16</v>
      </c>
      <c r="D2234" s="143"/>
      <c r="E2234" s="104"/>
      <c r="F2234" s="104"/>
      <c r="G2234" s="104"/>
      <c r="H2234" s="104"/>
      <c r="I2234" s="104"/>
      <c r="J2234" s="104"/>
      <c r="K2234" s="104"/>
      <c r="L2234" s="104"/>
      <c r="M2234" s="104"/>
      <c r="N2234" s="104"/>
      <c r="O2234" s="104"/>
      <c r="P2234" s="105">
        <f t="shared" si="108"/>
        <v>0</v>
      </c>
    </row>
    <row r="2235" spans="1:16" ht="15.75" customHeight="1">
      <c r="A2235" s="241"/>
      <c r="B2235" s="242"/>
      <c r="C2235" s="119">
        <v>17</v>
      </c>
      <c r="D2235" s="143"/>
      <c r="E2235" s="104"/>
      <c r="F2235" s="104"/>
      <c r="G2235" s="104"/>
      <c r="H2235" s="104"/>
      <c r="I2235" s="104"/>
      <c r="J2235" s="104"/>
      <c r="K2235" s="104"/>
      <c r="L2235" s="104"/>
      <c r="M2235" s="104"/>
      <c r="N2235" s="104"/>
      <c r="O2235" s="104"/>
      <c r="P2235" s="105">
        <f t="shared" si="108"/>
        <v>0</v>
      </c>
    </row>
    <row r="2236" spans="1:16" ht="15.75" customHeight="1">
      <c r="A2236" s="241"/>
      <c r="B2236" s="242"/>
      <c r="C2236" s="119">
        <v>25</v>
      </c>
      <c r="D2236" s="143"/>
      <c r="E2236" s="104"/>
      <c r="F2236" s="104"/>
      <c r="G2236" s="104"/>
      <c r="H2236" s="104"/>
      <c r="I2236" s="104"/>
      <c r="J2236" s="104"/>
      <c r="K2236" s="104"/>
      <c r="L2236" s="104"/>
      <c r="M2236" s="104"/>
      <c r="N2236" s="104"/>
      <c r="O2236" s="104"/>
      <c r="P2236" s="105">
        <f t="shared" si="108"/>
        <v>0</v>
      </c>
    </row>
    <row r="2237" spans="1:16" ht="15.75" customHeight="1">
      <c r="A2237" s="241"/>
      <c r="B2237" s="242"/>
      <c r="C2237" s="119">
        <v>26</v>
      </c>
      <c r="D2237" s="143"/>
      <c r="E2237" s="104"/>
      <c r="F2237" s="104"/>
      <c r="G2237" s="104"/>
      <c r="H2237" s="104"/>
      <c r="I2237" s="104"/>
      <c r="J2237" s="104"/>
      <c r="K2237" s="104"/>
      <c r="L2237" s="104"/>
      <c r="M2237" s="104"/>
      <c r="N2237" s="104"/>
      <c r="O2237" s="104"/>
      <c r="P2237" s="105">
        <f t="shared" si="108"/>
        <v>0</v>
      </c>
    </row>
    <row r="2238" spans="1:16" ht="15.75" customHeight="1">
      <c r="A2238" s="237"/>
      <c r="B2238" s="239"/>
      <c r="C2238" s="119">
        <v>27</v>
      </c>
      <c r="D2238" s="143"/>
      <c r="E2238" s="104"/>
      <c r="F2238" s="104"/>
      <c r="G2238" s="104"/>
      <c r="H2238" s="104"/>
      <c r="I2238" s="104"/>
      <c r="J2238" s="104"/>
      <c r="K2238" s="104"/>
      <c r="L2238" s="104"/>
      <c r="M2238" s="104"/>
      <c r="N2238" s="104"/>
      <c r="O2238" s="104"/>
      <c r="P2238" s="105">
        <f t="shared" si="108"/>
        <v>0</v>
      </c>
    </row>
    <row r="2239" spans="1:16" ht="15.75" customHeight="1">
      <c r="A2239" s="317">
        <v>582</v>
      </c>
      <c r="B2239" s="318" t="s">
        <v>2511</v>
      </c>
      <c r="C2239" s="119">
        <v>11</v>
      </c>
      <c r="D2239" s="143"/>
      <c r="E2239" s="104"/>
      <c r="F2239" s="104"/>
      <c r="G2239" s="104"/>
      <c r="H2239" s="104"/>
      <c r="I2239" s="104"/>
      <c r="J2239" s="104"/>
      <c r="K2239" s="104"/>
      <c r="L2239" s="104"/>
      <c r="M2239" s="104"/>
      <c r="N2239" s="104"/>
      <c r="O2239" s="104"/>
      <c r="P2239" s="105">
        <f t="shared" si="108"/>
        <v>0</v>
      </c>
    </row>
    <row r="2240" spans="1:16" ht="15.75" customHeight="1">
      <c r="A2240" s="241"/>
      <c r="B2240" s="242"/>
      <c r="C2240" s="119">
        <v>12</v>
      </c>
      <c r="D2240" s="143"/>
      <c r="E2240" s="104"/>
      <c r="F2240" s="104"/>
      <c r="G2240" s="104"/>
      <c r="H2240" s="104"/>
      <c r="I2240" s="104"/>
      <c r="J2240" s="104"/>
      <c r="K2240" s="104"/>
      <c r="L2240" s="104"/>
      <c r="M2240" s="104"/>
      <c r="N2240" s="104"/>
      <c r="O2240" s="104"/>
      <c r="P2240" s="105">
        <f t="shared" si="108"/>
        <v>0</v>
      </c>
    </row>
    <row r="2241" spans="1:16" ht="15.75" customHeight="1">
      <c r="A2241" s="241"/>
      <c r="B2241" s="242"/>
      <c r="C2241" s="119">
        <v>13</v>
      </c>
      <c r="D2241" s="143"/>
      <c r="E2241" s="104"/>
      <c r="F2241" s="104"/>
      <c r="G2241" s="104"/>
      <c r="H2241" s="104"/>
      <c r="I2241" s="104"/>
      <c r="J2241" s="104"/>
      <c r="K2241" s="104"/>
      <c r="L2241" s="104"/>
      <c r="M2241" s="104"/>
      <c r="N2241" s="104"/>
      <c r="O2241" s="104"/>
      <c r="P2241" s="105">
        <f t="shared" si="108"/>
        <v>0</v>
      </c>
    </row>
    <row r="2242" spans="1:16" ht="15.75" customHeight="1">
      <c r="A2242" s="241"/>
      <c r="B2242" s="242"/>
      <c r="C2242" s="119">
        <v>14</v>
      </c>
      <c r="D2242" s="143"/>
      <c r="E2242" s="104"/>
      <c r="F2242" s="104"/>
      <c r="G2242" s="104"/>
      <c r="H2242" s="104"/>
      <c r="I2242" s="104"/>
      <c r="J2242" s="104"/>
      <c r="K2242" s="104"/>
      <c r="L2242" s="104"/>
      <c r="M2242" s="104"/>
      <c r="N2242" s="104"/>
      <c r="O2242" s="104"/>
      <c r="P2242" s="105">
        <f t="shared" si="108"/>
        <v>0</v>
      </c>
    </row>
    <row r="2243" spans="1:16" ht="15.75" customHeight="1">
      <c r="A2243" s="241"/>
      <c r="B2243" s="242"/>
      <c r="C2243" s="119">
        <v>15</v>
      </c>
      <c r="D2243" s="143"/>
      <c r="E2243" s="104"/>
      <c r="F2243" s="104"/>
      <c r="G2243" s="104"/>
      <c r="H2243" s="104"/>
      <c r="I2243" s="104"/>
      <c r="J2243" s="104"/>
      <c r="K2243" s="104"/>
      <c r="L2243" s="104"/>
      <c r="M2243" s="104"/>
      <c r="N2243" s="104"/>
      <c r="O2243" s="104"/>
      <c r="P2243" s="105">
        <f t="shared" si="108"/>
        <v>0</v>
      </c>
    </row>
    <row r="2244" spans="1:16" ht="15.75" customHeight="1">
      <c r="A2244" s="241"/>
      <c r="B2244" s="242"/>
      <c r="C2244" s="119">
        <v>16</v>
      </c>
      <c r="D2244" s="143"/>
      <c r="E2244" s="104"/>
      <c r="F2244" s="104"/>
      <c r="G2244" s="104"/>
      <c r="H2244" s="104"/>
      <c r="I2244" s="104"/>
      <c r="J2244" s="104"/>
      <c r="K2244" s="104"/>
      <c r="L2244" s="104"/>
      <c r="M2244" s="104"/>
      <c r="N2244" s="104"/>
      <c r="O2244" s="104"/>
      <c r="P2244" s="105">
        <f t="shared" si="108"/>
        <v>0</v>
      </c>
    </row>
    <row r="2245" spans="1:16" ht="15.75" customHeight="1">
      <c r="A2245" s="241"/>
      <c r="B2245" s="242"/>
      <c r="C2245" s="119">
        <v>17</v>
      </c>
      <c r="D2245" s="143"/>
      <c r="E2245" s="104"/>
      <c r="F2245" s="104"/>
      <c r="G2245" s="104"/>
      <c r="H2245" s="104"/>
      <c r="I2245" s="104"/>
      <c r="J2245" s="104"/>
      <c r="K2245" s="104"/>
      <c r="L2245" s="104"/>
      <c r="M2245" s="104"/>
      <c r="N2245" s="104"/>
      <c r="O2245" s="104"/>
      <c r="P2245" s="105">
        <f t="shared" si="108"/>
        <v>0</v>
      </c>
    </row>
    <row r="2246" spans="1:16" ht="15.75" customHeight="1">
      <c r="A2246" s="241"/>
      <c r="B2246" s="242"/>
      <c r="C2246" s="119">
        <v>25</v>
      </c>
      <c r="D2246" s="143"/>
      <c r="E2246" s="104"/>
      <c r="F2246" s="104"/>
      <c r="G2246" s="104"/>
      <c r="H2246" s="104"/>
      <c r="I2246" s="104"/>
      <c r="J2246" s="104"/>
      <c r="K2246" s="104"/>
      <c r="L2246" s="104"/>
      <c r="M2246" s="104"/>
      <c r="N2246" s="104"/>
      <c r="O2246" s="104"/>
      <c r="P2246" s="105">
        <f t="shared" si="108"/>
        <v>0</v>
      </c>
    </row>
    <row r="2247" spans="1:16" ht="15.75" customHeight="1">
      <c r="A2247" s="241"/>
      <c r="B2247" s="242"/>
      <c r="C2247" s="119">
        <v>26</v>
      </c>
      <c r="D2247" s="143"/>
      <c r="E2247" s="104"/>
      <c r="F2247" s="104"/>
      <c r="G2247" s="104"/>
      <c r="H2247" s="104"/>
      <c r="I2247" s="104"/>
      <c r="J2247" s="104"/>
      <c r="K2247" s="104"/>
      <c r="L2247" s="104"/>
      <c r="M2247" s="104"/>
      <c r="N2247" s="104"/>
      <c r="O2247" s="104"/>
      <c r="P2247" s="105">
        <f t="shared" si="108"/>
        <v>0</v>
      </c>
    </row>
    <row r="2248" spans="1:16" ht="15.75" customHeight="1">
      <c r="A2248" s="237"/>
      <c r="B2248" s="239"/>
      <c r="C2248" s="119">
        <v>27</v>
      </c>
      <c r="D2248" s="143"/>
      <c r="E2248" s="104"/>
      <c r="F2248" s="104"/>
      <c r="G2248" s="104"/>
      <c r="H2248" s="104"/>
      <c r="I2248" s="104"/>
      <c r="J2248" s="104"/>
      <c r="K2248" s="104"/>
      <c r="L2248" s="104"/>
      <c r="M2248" s="104"/>
      <c r="N2248" s="104"/>
      <c r="O2248" s="104"/>
      <c r="P2248" s="105">
        <f t="shared" si="108"/>
        <v>0</v>
      </c>
    </row>
    <row r="2249" spans="1:16" ht="15.75" customHeight="1">
      <c r="A2249" s="317">
        <v>583</v>
      </c>
      <c r="B2249" s="318" t="s">
        <v>2512</v>
      </c>
      <c r="C2249" s="119">
        <v>11</v>
      </c>
      <c r="D2249" s="143"/>
      <c r="E2249" s="104"/>
      <c r="F2249" s="104"/>
      <c r="G2249" s="104"/>
      <c r="H2249" s="104"/>
      <c r="I2249" s="104"/>
      <c r="J2249" s="104"/>
      <c r="K2249" s="104"/>
      <c r="L2249" s="104"/>
      <c r="M2249" s="104"/>
      <c r="N2249" s="104"/>
      <c r="O2249" s="104"/>
      <c r="P2249" s="105">
        <f t="shared" si="108"/>
        <v>0</v>
      </c>
    </row>
    <row r="2250" spans="1:16" ht="15.75" customHeight="1">
      <c r="A2250" s="241"/>
      <c r="B2250" s="242"/>
      <c r="C2250" s="119">
        <v>12</v>
      </c>
      <c r="D2250" s="143"/>
      <c r="E2250" s="104"/>
      <c r="F2250" s="104"/>
      <c r="G2250" s="104"/>
      <c r="H2250" s="104"/>
      <c r="I2250" s="104"/>
      <c r="J2250" s="104"/>
      <c r="K2250" s="104"/>
      <c r="L2250" s="104"/>
      <c r="M2250" s="104"/>
      <c r="N2250" s="104"/>
      <c r="O2250" s="104"/>
      <c r="P2250" s="105">
        <f t="shared" si="108"/>
        <v>0</v>
      </c>
    </row>
    <row r="2251" spans="1:16" ht="15.75" customHeight="1">
      <c r="A2251" s="241"/>
      <c r="B2251" s="242"/>
      <c r="C2251" s="119">
        <v>13</v>
      </c>
      <c r="D2251" s="143"/>
      <c r="E2251" s="104"/>
      <c r="F2251" s="104"/>
      <c r="G2251" s="104"/>
      <c r="H2251" s="104"/>
      <c r="I2251" s="104"/>
      <c r="J2251" s="104"/>
      <c r="K2251" s="104"/>
      <c r="L2251" s="104"/>
      <c r="M2251" s="104"/>
      <c r="N2251" s="104"/>
      <c r="O2251" s="104"/>
      <c r="P2251" s="105">
        <f t="shared" si="108"/>
        <v>0</v>
      </c>
    </row>
    <row r="2252" spans="1:16" ht="15.75" customHeight="1">
      <c r="A2252" s="241"/>
      <c r="B2252" s="242"/>
      <c r="C2252" s="119">
        <v>14</v>
      </c>
      <c r="D2252" s="143"/>
      <c r="E2252" s="104"/>
      <c r="F2252" s="104"/>
      <c r="G2252" s="104"/>
      <c r="H2252" s="104"/>
      <c r="I2252" s="104"/>
      <c r="J2252" s="104"/>
      <c r="K2252" s="104"/>
      <c r="L2252" s="104"/>
      <c r="M2252" s="104"/>
      <c r="N2252" s="104"/>
      <c r="O2252" s="104"/>
      <c r="P2252" s="105">
        <f t="shared" si="108"/>
        <v>0</v>
      </c>
    </row>
    <row r="2253" spans="1:16" ht="15.75" customHeight="1">
      <c r="A2253" s="241"/>
      <c r="B2253" s="242"/>
      <c r="C2253" s="119">
        <v>15</v>
      </c>
      <c r="D2253" s="143"/>
      <c r="E2253" s="104"/>
      <c r="F2253" s="104"/>
      <c r="G2253" s="104"/>
      <c r="H2253" s="104"/>
      <c r="I2253" s="104"/>
      <c r="J2253" s="104"/>
      <c r="K2253" s="104"/>
      <c r="L2253" s="104"/>
      <c r="M2253" s="104"/>
      <c r="N2253" s="104"/>
      <c r="O2253" s="104"/>
      <c r="P2253" s="105">
        <f t="shared" si="108"/>
        <v>0</v>
      </c>
    </row>
    <row r="2254" spans="1:16" ht="15.75" customHeight="1">
      <c r="A2254" s="241"/>
      <c r="B2254" s="242"/>
      <c r="C2254" s="119">
        <v>16</v>
      </c>
      <c r="D2254" s="143"/>
      <c r="E2254" s="104"/>
      <c r="F2254" s="104"/>
      <c r="G2254" s="104"/>
      <c r="H2254" s="104"/>
      <c r="I2254" s="104"/>
      <c r="J2254" s="104"/>
      <c r="K2254" s="104"/>
      <c r="L2254" s="104"/>
      <c r="M2254" s="104"/>
      <c r="N2254" s="104"/>
      <c r="O2254" s="104"/>
      <c r="P2254" s="105">
        <f t="shared" si="108"/>
        <v>0</v>
      </c>
    </row>
    <row r="2255" spans="1:16" ht="15.75" customHeight="1">
      <c r="A2255" s="241"/>
      <c r="B2255" s="242"/>
      <c r="C2255" s="119">
        <v>17</v>
      </c>
      <c r="D2255" s="143"/>
      <c r="E2255" s="104"/>
      <c r="F2255" s="104"/>
      <c r="G2255" s="104"/>
      <c r="H2255" s="104"/>
      <c r="I2255" s="104"/>
      <c r="J2255" s="104"/>
      <c r="K2255" s="104"/>
      <c r="L2255" s="104"/>
      <c r="M2255" s="104"/>
      <c r="N2255" s="104"/>
      <c r="O2255" s="104"/>
      <c r="P2255" s="105">
        <f t="shared" si="108"/>
        <v>0</v>
      </c>
    </row>
    <row r="2256" spans="1:16" ht="15.75" customHeight="1">
      <c r="A2256" s="241"/>
      <c r="B2256" s="242"/>
      <c r="C2256" s="119">
        <v>25</v>
      </c>
      <c r="D2256" s="143"/>
      <c r="E2256" s="104"/>
      <c r="F2256" s="104"/>
      <c r="G2256" s="104"/>
      <c r="H2256" s="104"/>
      <c r="I2256" s="104"/>
      <c r="J2256" s="104"/>
      <c r="K2256" s="104"/>
      <c r="L2256" s="104"/>
      <c r="M2256" s="104"/>
      <c r="N2256" s="104"/>
      <c r="O2256" s="104"/>
      <c r="P2256" s="105">
        <f t="shared" si="108"/>
        <v>0</v>
      </c>
    </row>
    <row r="2257" spans="1:16" ht="15.75" customHeight="1">
      <c r="A2257" s="241"/>
      <c r="B2257" s="242"/>
      <c r="C2257" s="119">
        <v>26</v>
      </c>
      <c r="D2257" s="143"/>
      <c r="E2257" s="104"/>
      <c r="F2257" s="104"/>
      <c r="G2257" s="104"/>
      <c r="H2257" s="104"/>
      <c r="I2257" s="104"/>
      <c r="J2257" s="104"/>
      <c r="K2257" s="104"/>
      <c r="L2257" s="104"/>
      <c r="M2257" s="104"/>
      <c r="N2257" s="104"/>
      <c r="O2257" s="104"/>
      <c r="P2257" s="105">
        <f t="shared" si="108"/>
        <v>0</v>
      </c>
    </row>
    <row r="2258" spans="1:16" ht="15.75" customHeight="1">
      <c r="A2258" s="237"/>
      <c r="B2258" s="239"/>
      <c r="C2258" s="119">
        <v>27</v>
      </c>
      <c r="D2258" s="143"/>
      <c r="E2258" s="104"/>
      <c r="F2258" s="104"/>
      <c r="G2258" s="104"/>
      <c r="H2258" s="104"/>
      <c r="I2258" s="104"/>
      <c r="J2258" s="104"/>
      <c r="K2258" s="104"/>
      <c r="L2258" s="104"/>
      <c r="M2258" s="104"/>
      <c r="N2258" s="104"/>
      <c r="O2258" s="104"/>
      <c r="P2258" s="105">
        <f t="shared" si="108"/>
        <v>0</v>
      </c>
    </row>
    <row r="2259" spans="1:16" ht="15.75" customHeight="1">
      <c r="A2259" s="317">
        <v>589</v>
      </c>
      <c r="B2259" s="318" t="s">
        <v>2513</v>
      </c>
      <c r="C2259" s="119">
        <v>11</v>
      </c>
      <c r="D2259" s="143"/>
      <c r="E2259" s="104"/>
      <c r="F2259" s="104"/>
      <c r="G2259" s="104"/>
      <c r="H2259" s="104"/>
      <c r="I2259" s="104"/>
      <c r="J2259" s="104"/>
      <c r="K2259" s="104"/>
      <c r="L2259" s="104"/>
      <c r="M2259" s="104"/>
      <c r="N2259" s="104"/>
      <c r="O2259" s="104"/>
      <c r="P2259" s="105">
        <f t="shared" si="108"/>
        <v>0</v>
      </c>
    </row>
    <row r="2260" spans="1:16" ht="15.75" customHeight="1">
      <c r="A2260" s="241"/>
      <c r="B2260" s="242"/>
      <c r="C2260" s="119">
        <v>12</v>
      </c>
      <c r="D2260" s="143"/>
      <c r="E2260" s="104"/>
      <c r="F2260" s="104"/>
      <c r="G2260" s="104"/>
      <c r="H2260" s="104"/>
      <c r="I2260" s="104"/>
      <c r="J2260" s="104"/>
      <c r="K2260" s="104"/>
      <c r="L2260" s="104"/>
      <c r="M2260" s="104"/>
      <c r="N2260" s="104"/>
      <c r="O2260" s="104"/>
      <c r="P2260" s="105">
        <f t="shared" si="108"/>
        <v>0</v>
      </c>
    </row>
    <row r="2261" spans="1:16" ht="15.75" customHeight="1">
      <c r="A2261" s="241"/>
      <c r="B2261" s="242"/>
      <c r="C2261" s="119">
        <v>13</v>
      </c>
      <c r="D2261" s="143"/>
      <c r="E2261" s="104"/>
      <c r="F2261" s="104"/>
      <c r="G2261" s="104"/>
      <c r="H2261" s="104"/>
      <c r="I2261" s="104"/>
      <c r="J2261" s="104"/>
      <c r="K2261" s="104"/>
      <c r="L2261" s="104"/>
      <c r="M2261" s="104"/>
      <c r="N2261" s="104"/>
      <c r="O2261" s="104"/>
      <c r="P2261" s="105">
        <f t="shared" si="108"/>
        <v>0</v>
      </c>
    </row>
    <row r="2262" spans="1:16" ht="15.75" customHeight="1">
      <c r="A2262" s="241"/>
      <c r="B2262" s="242"/>
      <c r="C2262" s="119">
        <v>14</v>
      </c>
      <c r="D2262" s="143"/>
      <c r="E2262" s="104"/>
      <c r="F2262" s="104"/>
      <c r="G2262" s="104"/>
      <c r="H2262" s="104"/>
      <c r="I2262" s="104"/>
      <c r="J2262" s="104"/>
      <c r="K2262" s="104"/>
      <c r="L2262" s="104"/>
      <c r="M2262" s="104"/>
      <c r="N2262" s="104"/>
      <c r="O2262" s="104"/>
      <c r="P2262" s="105">
        <f t="shared" si="108"/>
        <v>0</v>
      </c>
    </row>
    <row r="2263" spans="1:16" ht="15.75" customHeight="1">
      <c r="A2263" s="241"/>
      <c r="B2263" s="242"/>
      <c r="C2263" s="119">
        <v>15</v>
      </c>
      <c r="D2263" s="143"/>
      <c r="E2263" s="104"/>
      <c r="F2263" s="104"/>
      <c r="G2263" s="104"/>
      <c r="H2263" s="104"/>
      <c r="I2263" s="104"/>
      <c r="J2263" s="104"/>
      <c r="K2263" s="104"/>
      <c r="L2263" s="104"/>
      <c r="M2263" s="104"/>
      <c r="N2263" s="104"/>
      <c r="O2263" s="104"/>
      <c r="P2263" s="105">
        <f t="shared" si="108"/>
        <v>0</v>
      </c>
    </row>
    <row r="2264" spans="1:16" ht="15.75" customHeight="1">
      <c r="A2264" s="241"/>
      <c r="B2264" s="242"/>
      <c r="C2264" s="119">
        <v>16</v>
      </c>
      <c r="D2264" s="143"/>
      <c r="E2264" s="104"/>
      <c r="F2264" s="104"/>
      <c r="G2264" s="104"/>
      <c r="H2264" s="104"/>
      <c r="I2264" s="104"/>
      <c r="J2264" s="104"/>
      <c r="K2264" s="104"/>
      <c r="L2264" s="104"/>
      <c r="M2264" s="104"/>
      <c r="N2264" s="104"/>
      <c r="O2264" s="104"/>
      <c r="P2264" s="105">
        <f t="shared" si="108"/>
        <v>0</v>
      </c>
    </row>
    <row r="2265" spans="1:16" ht="15.75" customHeight="1">
      <c r="A2265" s="241"/>
      <c r="B2265" s="242"/>
      <c r="C2265" s="119">
        <v>17</v>
      </c>
      <c r="D2265" s="143"/>
      <c r="E2265" s="104"/>
      <c r="F2265" s="104"/>
      <c r="G2265" s="104"/>
      <c r="H2265" s="104"/>
      <c r="I2265" s="104"/>
      <c r="J2265" s="104"/>
      <c r="K2265" s="104"/>
      <c r="L2265" s="104"/>
      <c r="M2265" s="104"/>
      <c r="N2265" s="104"/>
      <c r="O2265" s="104"/>
      <c r="P2265" s="105">
        <f t="shared" si="108"/>
        <v>0</v>
      </c>
    </row>
    <row r="2266" spans="1:16" ht="15.75" customHeight="1">
      <c r="A2266" s="241"/>
      <c r="B2266" s="242"/>
      <c r="C2266" s="119">
        <v>25</v>
      </c>
      <c r="D2266" s="143"/>
      <c r="E2266" s="104"/>
      <c r="F2266" s="104"/>
      <c r="G2266" s="104"/>
      <c r="H2266" s="104"/>
      <c r="I2266" s="104"/>
      <c r="J2266" s="104"/>
      <c r="K2266" s="104"/>
      <c r="L2266" s="104"/>
      <c r="M2266" s="104"/>
      <c r="N2266" s="104"/>
      <c r="O2266" s="104"/>
      <c r="P2266" s="105">
        <f t="shared" si="108"/>
        <v>0</v>
      </c>
    </row>
    <row r="2267" spans="1:16" ht="15.75" customHeight="1">
      <c r="A2267" s="241"/>
      <c r="B2267" s="242"/>
      <c r="C2267" s="119">
        <v>26</v>
      </c>
      <c r="D2267" s="143"/>
      <c r="E2267" s="104"/>
      <c r="F2267" s="104"/>
      <c r="G2267" s="104"/>
      <c r="H2267" s="104"/>
      <c r="I2267" s="104"/>
      <c r="J2267" s="104"/>
      <c r="K2267" s="104"/>
      <c r="L2267" s="104"/>
      <c r="M2267" s="104"/>
      <c r="N2267" s="104"/>
      <c r="O2267" s="104"/>
      <c r="P2267" s="105">
        <f t="shared" si="108"/>
        <v>0</v>
      </c>
    </row>
    <row r="2268" spans="1:16" ht="15.75" customHeight="1">
      <c r="A2268" s="237"/>
      <c r="B2268" s="239"/>
      <c r="C2268" s="119">
        <v>27</v>
      </c>
      <c r="D2268" s="143"/>
      <c r="E2268" s="104"/>
      <c r="F2268" s="104"/>
      <c r="G2268" s="104"/>
      <c r="H2268" s="104"/>
      <c r="I2268" s="104"/>
      <c r="J2268" s="104"/>
      <c r="K2268" s="104"/>
      <c r="L2268" s="104"/>
      <c r="M2268" s="104"/>
      <c r="N2268" s="104"/>
      <c r="O2268" s="104"/>
      <c r="P2268" s="105">
        <f t="shared" si="108"/>
        <v>0</v>
      </c>
    </row>
    <row r="2269" spans="1:16" ht="15.75" customHeight="1">
      <c r="A2269" s="149">
        <v>5900</v>
      </c>
      <c r="B2269" s="316" t="s">
        <v>2514</v>
      </c>
      <c r="C2269" s="228"/>
      <c r="D2269" s="148">
        <f t="shared" ref="D2269:P2269" si="109">SUM(D2270:D2359)</f>
        <v>27084</v>
      </c>
      <c r="E2269" s="148">
        <f t="shared" si="109"/>
        <v>27084</v>
      </c>
      <c r="F2269" s="148">
        <f t="shared" si="109"/>
        <v>27084</v>
      </c>
      <c r="G2269" s="148">
        <f t="shared" si="109"/>
        <v>27084</v>
      </c>
      <c r="H2269" s="148">
        <f t="shared" si="109"/>
        <v>27084</v>
      </c>
      <c r="I2269" s="148">
        <f t="shared" si="109"/>
        <v>27084</v>
      </c>
      <c r="J2269" s="148">
        <f t="shared" si="109"/>
        <v>27084</v>
      </c>
      <c r="K2269" s="148">
        <f t="shared" si="109"/>
        <v>27084</v>
      </c>
      <c r="L2269" s="148">
        <f t="shared" si="109"/>
        <v>27084</v>
      </c>
      <c r="M2269" s="148">
        <f t="shared" si="109"/>
        <v>27084</v>
      </c>
      <c r="N2269" s="148">
        <f t="shared" si="109"/>
        <v>27084</v>
      </c>
      <c r="O2269" s="148">
        <f t="shared" si="109"/>
        <v>27084</v>
      </c>
      <c r="P2269" s="148">
        <f t="shared" si="109"/>
        <v>325008</v>
      </c>
    </row>
    <row r="2270" spans="1:16" ht="15.75" customHeight="1">
      <c r="A2270" s="317">
        <v>591</v>
      </c>
      <c r="B2270" s="318" t="s">
        <v>2515</v>
      </c>
      <c r="C2270" s="119">
        <v>11</v>
      </c>
      <c r="D2270" s="143"/>
      <c r="E2270" s="104"/>
      <c r="F2270" s="104"/>
      <c r="G2270" s="104"/>
      <c r="H2270" s="104"/>
      <c r="I2270" s="104"/>
      <c r="J2270" s="104"/>
      <c r="K2270" s="104"/>
      <c r="L2270" s="104"/>
      <c r="M2270" s="104"/>
      <c r="N2270" s="104"/>
      <c r="O2270" s="104"/>
      <c r="P2270" s="105">
        <f t="shared" ref="P2270:P2359" si="110">SUM(D2270:O2270)</f>
        <v>0</v>
      </c>
    </row>
    <row r="2271" spans="1:16" ht="15.75" customHeight="1">
      <c r="A2271" s="241"/>
      <c r="B2271" s="242"/>
      <c r="C2271" s="119">
        <v>12</v>
      </c>
      <c r="D2271" s="143"/>
      <c r="E2271" s="104"/>
      <c r="F2271" s="104"/>
      <c r="G2271" s="104"/>
      <c r="H2271" s="104"/>
      <c r="I2271" s="104"/>
      <c r="J2271" s="104"/>
      <c r="K2271" s="104"/>
      <c r="L2271" s="104"/>
      <c r="M2271" s="104"/>
      <c r="N2271" s="104"/>
      <c r="O2271" s="104"/>
      <c r="P2271" s="105">
        <f t="shared" si="110"/>
        <v>0</v>
      </c>
    </row>
    <row r="2272" spans="1:16" ht="15.75" customHeight="1">
      <c r="A2272" s="241"/>
      <c r="B2272" s="242"/>
      <c r="C2272" s="119">
        <v>13</v>
      </c>
      <c r="D2272" s="143"/>
      <c r="E2272" s="104"/>
      <c r="F2272" s="104"/>
      <c r="G2272" s="104"/>
      <c r="H2272" s="104"/>
      <c r="I2272" s="104"/>
      <c r="J2272" s="104"/>
      <c r="K2272" s="104"/>
      <c r="L2272" s="104"/>
      <c r="M2272" s="104"/>
      <c r="N2272" s="104"/>
      <c r="O2272" s="104"/>
      <c r="P2272" s="105">
        <f t="shared" si="110"/>
        <v>0</v>
      </c>
    </row>
    <row r="2273" spans="1:16" ht="15.75" customHeight="1">
      <c r="A2273" s="241"/>
      <c r="B2273" s="242"/>
      <c r="C2273" s="119">
        <v>14</v>
      </c>
      <c r="D2273" s="143">
        <v>20834</v>
      </c>
      <c r="E2273" s="143">
        <v>20834</v>
      </c>
      <c r="F2273" s="143">
        <v>20834</v>
      </c>
      <c r="G2273" s="143">
        <v>20834</v>
      </c>
      <c r="H2273" s="143">
        <v>20834</v>
      </c>
      <c r="I2273" s="143">
        <v>20834</v>
      </c>
      <c r="J2273" s="143">
        <v>20834</v>
      </c>
      <c r="K2273" s="143">
        <v>20834</v>
      </c>
      <c r="L2273" s="143">
        <v>20834</v>
      </c>
      <c r="M2273" s="143">
        <v>20834</v>
      </c>
      <c r="N2273" s="143">
        <v>20834</v>
      </c>
      <c r="O2273" s="143">
        <v>20834</v>
      </c>
      <c r="P2273" s="105">
        <f t="shared" si="110"/>
        <v>250008</v>
      </c>
    </row>
    <row r="2274" spans="1:16" ht="15.75" customHeight="1">
      <c r="A2274" s="241"/>
      <c r="B2274" s="242"/>
      <c r="C2274" s="119">
        <v>15</v>
      </c>
      <c r="D2274" s="143"/>
      <c r="E2274" s="104"/>
      <c r="F2274" s="104"/>
      <c r="G2274" s="104"/>
      <c r="H2274" s="104"/>
      <c r="I2274" s="104"/>
      <c r="J2274" s="104"/>
      <c r="K2274" s="104"/>
      <c r="L2274" s="104"/>
      <c r="M2274" s="104"/>
      <c r="N2274" s="104"/>
      <c r="O2274" s="104"/>
      <c r="P2274" s="105">
        <f t="shared" si="110"/>
        <v>0</v>
      </c>
    </row>
    <row r="2275" spans="1:16" ht="15.75" customHeight="1">
      <c r="A2275" s="241"/>
      <c r="B2275" s="242"/>
      <c r="C2275" s="119">
        <v>16</v>
      </c>
      <c r="D2275" s="143"/>
      <c r="E2275" s="104"/>
      <c r="F2275" s="104"/>
      <c r="G2275" s="104"/>
      <c r="H2275" s="104"/>
      <c r="I2275" s="104"/>
      <c r="J2275" s="104"/>
      <c r="K2275" s="104"/>
      <c r="L2275" s="104"/>
      <c r="M2275" s="104"/>
      <c r="N2275" s="104"/>
      <c r="O2275" s="104"/>
      <c r="P2275" s="105">
        <f t="shared" si="110"/>
        <v>0</v>
      </c>
    </row>
    <row r="2276" spans="1:16" ht="15.75" customHeight="1">
      <c r="A2276" s="241"/>
      <c r="B2276" s="242"/>
      <c r="C2276" s="119">
        <v>17</v>
      </c>
      <c r="D2276" s="143"/>
      <c r="E2276" s="104"/>
      <c r="F2276" s="104"/>
      <c r="G2276" s="104"/>
      <c r="H2276" s="104"/>
      <c r="I2276" s="104"/>
      <c r="J2276" s="104"/>
      <c r="K2276" s="104"/>
      <c r="L2276" s="104"/>
      <c r="M2276" s="104"/>
      <c r="N2276" s="104"/>
      <c r="O2276" s="104"/>
      <c r="P2276" s="105">
        <f t="shared" si="110"/>
        <v>0</v>
      </c>
    </row>
    <row r="2277" spans="1:16" ht="15.75" customHeight="1">
      <c r="A2277" s="241"/>
      <c r="B2277" s="242"/>
      <c r="C2277" s="119">
        <v>25</v>
      </c>
      <c r="D2277" s="143"/>
      <c r="E2277" s="104"/>
      <c r="F2277" s="104"/>
      <c r="G2277" s="104"/>
      <c r="H2277" s="104"/>
      <c r="I2277" s="104"/>
      <c r="J2277" s="104"/>
      <c r="K2277" s="104"/>
      <c r="L2277" s="104"/>
      <c r="M2277" s="104"/>
      <c r="N2277" s="104"/>
      <c r="O2277" s="104"/>
      <c r="P2277" s="105">
        <f t="shared" si="110"/>
        <v>0</v>
      </c>
    </row>
    <row r="2278" spans="1:16" ht="15.75" customHeight="1">
      <c r="A2278" s="241"/>
      <c r="B2278" s="242"/>
      <c r="C2278" s="119">
        <v>26</v>
      </c>
      <c r="D2278" s="143"/>
      <c r="E2278" s="104"/>
      <c r="F2278" s="104"/>
      <c r="G2278" s="104"/>
      <c r="H2278" s="104"/>
      <c r="I2278" s="104"/>
      <c r="J2278" s="104"/>
      <c r="K2278" s="104"/>
      <c r="L2278" s="104"/>
      <c r="M2278" s="104"/>
      <c r="N2278" s="104"/>
      <c r="O2278" s="104"/>
      <c r="P2278" s="105">
        <f t="shared" si="110"/>
        <v>0</v>
      </c>
    </row>
    <row r="2279" spans="1:16" ht="15.75" customHeight="1">
      <c r="A2279" s="237"/>
      <c r="B2279" s="239"/>
      <c r="C2279" s="119">
        <v>27</v>
      </c>
      <c r="D2279" s="143"/>
      <c r="E2279" s="104"/>
      <c r="F2279" s="104"/>
      <c r="G2279" s="104"/>
      <c r="H2279" s="104"/>
      <c r="I2279" s="104"/>
      <c r="J2279" s="104"/>
      <c r="K2279" s="104"/>
      <c r="L2279" s="104"/>
      <c r="M2279" s="104"/>
      <c r="N2279" s="104"/>
      <c r="O2279" s="104"/>
      <c r="P2279" s="105">
        <f t="shared" si="110"/>
        <v>0</v>
      </c>
    </row>
    <row r="2280" spans="1:16" ht="15.75" customHeight="1">
      <c r="A2280" s="317">
        <v>592</v>
      </c>
      <c r="B2280" s="318" t="s">
        <v>2516</v>
      </c>
      <c r="C2280" s="119">
        <v>11</v>
      </c>
      <c r="D2280" s="143"/>
      <c r="E2280" s="104"/>
      <c r="F2280" s="104"/>
      <c r="G2280" s="104"/>
      <c r="H2280" s="104"/>
      <c r="I2280" s="104"/>
      <c r="J2280" s="104"/>
      <c r="K2280" s="104"/>
      <c r="L2280" s="104"/>
      <c r="M2280" s="104"/>
      <c r="N2280" s="104"/>
      <c r="O2280" s="104"/>
      <c r="P2280" s="105">
        <f t="shared" si="110"/>
        <v>0</v>
      </c>
    </row>
    <row r="2281" spans="1:16" ht="15.75" customHeight="1">
      <c r="A2281" s="241"/>
      <c r="B2281" s="242"/>
      <c r="C2281" s="119">
        <v>12</v>
      </c>
      <c r="D2281" s="143"/>
      <c r="E2281" s="104"/>
      <c r="F2281" s="104"/>
      <c r="G2281" s="104"/>
      <c r="H2281" s="104"/>
      <c r="I2281" s="104"/>
      <c r="J2281" s="104"/>
      <c r="K2281" s="104"/>
      <c r="L2281" s="104"/>
      <c r="M2281" s="104"/>
      <c r="N2281" s="104"/>
      <c r="O2281" s="104"/>
      <c r="P2281" s="105">
        <f t="shared" si="110"/>
        <v>0</v>
      </c>
    </row>
    <row r="2282" spans="1:16" ht="15.75" customHeight="1">
      <c r="A2282" s="241"/>
      <c r="B2282" s="242"/>
      <c r="C2282" s="119">
        <v>13</v>
      </c>
      <c r="D2282" s="143"/>
      <c r="E2282" s="104"/>
      <c r="F2282" s="104"/>
      <c r="G2282" s="104"/>
      <c r="H2282" s="104"/>
      <c r="I2282" s="104"/>
      <c r="J2282" s="104"/>
      <c r="K2282" s="104"/>
      <c r="L2282" s="104"/>
      <c r="M2282" s="104"/>
      <c r="N2282" s="104"/>
      <c r="O2282" s="104"/>
      <c r="P2282" s="105">
        <f t="shared" si="110"/>
        <v>0</v>
      </c>
    </row>
    <row r="2283" spans="1:16" ht="15.75" customHeight="1">
      <c r="A2283" s="241"/>
      <c r="B2283" s="242"/>
      <c r="C2283" s="119">
        <v>14</v>
      </c>
      <c r="D2283" s="143"/>
      <c r="E2283" s="104"/>
      <c r="F2283" s="104"/>
      <c r="G2283" s="104"/>
      <c r="H2283" s="104"/>
      <c r="I2283" s="104"/>
      <c r="J2283" s="104"/>
      <c r="K2283" s="104"/>
      <c r="L2283" s="104"/>
      <c r="M2283" s="104"/>
      <c r="N2283" s="104"/>
      <c r="O2283" s="104"/>
      <c r="P2283" s="105">
        <f t="shared" si="110"/>
        <v>0</v>
      </c>
    </row>
    <row r="2284" spans="1:16" ht="15.75" customHeight="1">
      <c r="A2284" s="241"/>
      <c r="B2284" s="242"/>
      <c r="C2284" s="119">
        <v>15</v>
      </c>
      <c r="D2284" s="143"/>
      <c r="E2284" s="104"/>
      <c r="F2284" s="104"/>
      <c r="G2284" s="104"/>
      <c r="H2284" s="104"/>
      <c r="I2284" s="104"/>
      <c r="J2284" s="104"/>
      <c r="K2284" s="104"/>
      <c r="L2284" s="104"/>
      <c r="M2284" s="104"/>
      <c r="N2284" s="104"/>
      <c r="O2284" s="104"/>
      <c r="P2284" s="105">
        <f t="shared" si="110"/>
        <v>0</v>
      </c>
    </row>
    <row r="2285" spans="1:16" ht="15.75" customHeight="1">
      <c r="A2285" s="241"/>
      <c r="B2285" s="242"/>
      <c r="C2285" s="119">
        <v>16</v>
      </c>
      <c r="D2285" s="143"/>
      <c r="E2285" s="104"/>
      <c r="F2285" s="104"/>
      <c r="G2285" s="104"/>
      <c r="H2285" s="104"/>
      <c r="I2285" s="104"/>
      <c r="J2285" s="104"/>
      <c r="K2285" s="104"/>
      <c r="L2285" s="104"/>
      <c r="M2285" s="104"/>
      <c r="N2285" s="104"/>
      <c r="O2285" s="104"/>
      <c r="P2285" s="105">
        <f t="shared" si="110"/>
        <v>0</v>
      </c>
    </row>
    <row r="2286" spans="1:16" ht="15.75" customHeight="1">
      <c r="A2286" s="241"/>
      <c r="B2286" s="242"/>
      <c r="C2286" s="119">
        <v>17</v>
      </c>
      <c r="D2286" s="143"/>
      <c r="E2286" s="104"/>
      <c r="F2286" s="104"/>
      <c r="G2286" s="104"/>
      <c r="H2286" s="104"/>
      <c r="I2286" s="104"/>
      <c r="J2286" s="104"/>
      <c r="K2286" s="104"/>
      <c r="L2286" s="104"/>
      <c r="M2286" s="104"/>
      <c r="N2286" s="104"/>
      <c r="O2286" s="104"/>
      <c r="P2286" s="105">
        <f t="shared" si="110"/>
        <v>0</v>
      </c>
    </row>
    <row r="2287" spans="1:16" ht="15.75" customHeight="1">
      <c r="A2287" s="241"/>
      <c r="B2287" s="242"/>
      <c r="C2287" s="119">
        <v>25</v>
      </c>
      <c r="D2287" s="143"/>
      <c r="E2287" s="104"/>
      <c r="F2287" s="104"/>
      <c r="G2287" s="104"/>
      <c r="H2287" s="104"/>
      <c r="I2287" s="104"/>
      <c r="J2287" s="104"/>
      <c r="K2287" s="104"/>
      <c r="L2287" s="104"/>
      <c r="M2287" s="104"/>
      <c r="N2287" s="104"/>
      <c r="O2287" s="104"/>
      <c r="P2287" s="105">
        <f t="shared" si="110"/>
        <v>0</v>
      </c>
    </row>
    <row r="2288" spans="1:16" ht="15.75" customHeight="1">
      <c r="A2288" s="241"/>
      <c r="B2288" s="242"/>
      <c r="C2288" s="119">
        <v>26</v>
      </c>
      <c r="D2288" s="143"/>
      <c r="E2288" s="104"/>
      <c r="F2288" s="104"/>
      <c r="G2288" s="104"/>
      <c r="H2288" s="104"/>
      <c r="I2288" s="104"/>
      <c r="J2288" s="104"/>
      <c r="K2288" s="104"/>
      <c r="L2288" s="104"/>
      <c r="M2288" s="104"/>
      <c r="N2288" s="104"/>
      <c r="O2288" s="104"/>
      <c r="P2288" s="105">
        <f t="shared" si="110"/>
        <v>0</v>
      </c>
    </row>
    <row r="2289" spans="1:16" ht="15.75" customHeight="1">
      <c r="A2289" s="237"/>
      <c r="B2289" s="239"/>
      <c r="C2289" s="119">
        <v>27</v>
      </c>
      <c r="D2289" s="143"/>
      <c r="E2289" s="104"/>
      <c r="F2289" s="104"/>
      <c r="G2289" s="104"/>
      <c r="H2289" s="104"/>
      <c r="I2289" s="104"/>
      <c r="J2289" s="104"/>
      <c r="K2289" s="104"/>
      <c r="L2289" s="104"/>
      <c r="M2289" s="104"/>
      <c r="N2289" s="104"/>
      <c r="O2289" s="104"/>
      <c r="P2289" s="105">
        <f t="shared" si="110"/>
        <v>0</v>
      </c>
    </row>
    <row r="2290" spans="1:16" ht="15.75" customHeight="1">
      <c r="A2290" s="317">
        <v>593</v>
      </c>
      <c r="B2290" s="318" t="s">
        <v>2517</v>
      </c>
      <c r="C2290" s="119">
        <v>11</v>
      </c>
      <c r="D2290" s="143"/>
      <c r="E2290" s="104"/>
      <c r="F2290" s="104"/>
      <c r="G2290" s="104"/>
      <c r="H2290" s="104"/>
      <c r="I2290" s="104"/>
      <c r="J2290" s="104"/>
      <c r="K2290" s="104"/>
      <c r="L2290" s="104"/>
      <c r="M2290" s="104"/>
      <c r="N2290" s="104"/>
      <c r="O2290" s="104"/>
      <c r="P2290" s="105">
        <f t="shared" si="110"/>
        <v>0</v>
      </c>
    </row>
    <row r="2291" spans="1:16" ht="15.75" customHeight="1">
      <c r="A2291" s="241"/>
      <c r="B2291" s="242"/>
      <c r="C2291" s="119">
        <v>12</v>
      </c>
      <c r="D2291" s="143"/>
      <c r="E2291" s="104"/>
      <c r="F2291" s="104"/>
      <c r="G2291" s="104"/>
      <c r="H2291" s="104"/>
      <c r="I2291" s="104"/>
      <c r="J2291" s="104"/>
      <c r="K2291" s="104"/>
      <c r="L2291" s="104"/>
      <c r="M2291" s="104"/>
      <c r="N2291" s="104"/>
      <c r="O2291" s="104"/>
      <c r="P2291" s="105">
        <f t="shared" si="110"/>
        <v>0</v>
      </c>
    </row>
    <row r="2292" spans="1:16" ht="15.75" customHeight="1">
      <c r="A2292" s="241"/>
      <c r="B2292" s="242"/>
      <c r="C2292" s="119">
        <v>13</v>
      </c>
      <c r="D2292" s="143"/>
      <c r="E2292" s="104"/>
      <c r="F2292" s="104"/>
      <c r="G2292" s="104"/>
      <c r="H2292" s="104"/>
      <c r="I2292" s="104"/>
      <c r="J2292" s="104"/>
      <c r="K2292" s="104"/>
      <c r="L2292" s="104"/>
      <c r="M2292" s="104"/>
      <c r="N2292" s="104"/>
      <c r="O2292" s="104"/>
      <c r="P2292" s="105">
        <f t="shared" si="110"/>
        <v>0</v>
      </c>
    </row>
    <row r="2293" spans="1:16" ht="15.75" customHeight="1">
      <c r="A2293" s="241"/>
      <c r="B2293" s="242"/>
      <c r="C2293" s="119">
        <v>14</v>
      </c>
      <c r="D2293" s="143"/>
      <c r="E2293" s="104"/>
      <c r="F2293" s="104"/>
      <c r="G2293" s="104"/>
      <c r="H2293" s="104"/>
      <c r="I2293" s="104"/>
      <c r="J2293" s="104"/>
      <c r="K2293" s="104"/>
      <c r="L2293" s="104"/>
      <c r="M2293" s="104"/>
      <c r="N2293" s="104"/>
      <c r="O2293" s="104"/>
      <c r="P2293" s="105">
        <f t="shared" si="110"/>
        <v>0</v>
      </c>
    </row>
    <row r="2294" spans="1:16" ht="15.75" customHeight="1">
      <c r="A2294" s="241"/>
      <c r="B2294" s="242"/>
      <c r="C2294" s="119">
        <v>15</v>
      </c>
      <c r="D2294" s="143"/>
      <c r="E2294" s="104"/>
      <c r="F2294" s="104"/>
      <c r="G2294" s="104"/>
      <c r="H2294" s="104"/>
      <c r="I2294" s="104"/>
      <c r="J2294" s="104"/>
      <c r="K2294" s="104"/>
      <c r="L2294" s="104"/>
      <c r="M2294" s="104"/>
      <c r="N2294" s="104"/>
      <c r="O2294" s="104"/>
      <c r="P2294" s="105">
        <f t="shared" si="110"/>
        <v>0</v>
      </c>
    </row>
    <row r="2295" spans="1:16" ht="15.75" customHeight="1">
      <c r="A2295" s="241"/>
      <c r="B2295" s="242"/>
      <c r="C2295" s="119">
        <v>16</v>
      </c>
      <c r="D2295" s="143"/>
      <c r="E2295" s="104"/>
      <c r="F2295" s="104"/>
      <c r="G2295" s="104"/>
      <c r="H2295" s="104"/>
      <c r="I2295" s="104"/>
      <c r="J2295" s="104"/>
      <c r="K2295" s="104"/>
      <c r="L2295" s="104"/>
      <c r="M2295" s="104"/>
      <c r="N2295" s="104"/>
      <c r="O2295" s="104"/>
      <c r="P2295" s="105">
        <f t="shared" si="110"/>
        <v>0</v>
      </c>
    </row>
    <row r="2296" spans="1:16" ht="15.75" customHeight="1">
      <c r="A2296" s="241"/>
      <c r="B2296" s="242"/>
      <c r="C2296" s="119">
        <v>17</v>
      </c>
      <c r="D2296" s="143"/>
      <c r="E2296" s="104"/>
      <c r="F2296" s="104"/>
      <c r="G2296" s="104"/>
      <c r="H2296" s="104"/>
      <c r="I2296" s="104"/>
      <c r="J2296" s="104"/>
      <c r="K2296" s="104"/>
      <c r="L2296" s="104"/>
      <c r="M2296" s="104"/>
      <c r="N2296" s="104"/>
      <c r="O2296" s="104"/>
      <c r="P2296" s="105">
        <f t="shared" si="110"/>
        <v>0</v>
      </c>
    </row>
    <row r="2297" spans="1:16" ht="15.75" customHeight="1">
      <c r="A2297" s="241"/>
      <c r="B2297" s="242"/>
      <c r="C2297" s="119">
        <v>25</v>
      </c>
      <c r="D2297" s="143"/>
      <c r="E2297" s="104"/>
      <c r="F2297" s="104"/>
      <c r="G2297" s="104"/>
      <c r="H2297" s="104"/>
      <c r="I2297" s="104"/>
      <c r="J2297" s="104"/>
      <c r="K2297" s="104"/>
      <c r="L2297" s="104"/>
      <c r="M2297" s="104"/>
      <c r="N2297" s="104"/>
      <c r="O2297" s="104"/>
      <c r="P2297" s="105">
        <f t="shared" si="110"/>
        <v>0</v>
      </c>
    </row>
    <row r="2298" spans="1:16" ht="15.75" customHeight="1">
      <c r="A2298" s="241"/>
      <c r="B2298" s="242"/>
      <c r="C2298" s="119">
        <v>26</v>
      </c>
      <c r="D2298" s="143"/>
      <c r="E2298" s="104"/>
      <c r="F2298" s="104"/>
      <c r="G2298" s="104"/>
      <c r="H2298" s="104"/>
      <c r="I2298" s="104"/>
      <c r="J2298" s="104"/>
      <c r="K2298" s="104"/>
      <c r="L2298" s="104"/>
      <c r="M2298" s="104"/>
      <c r="N2298" s="104"/>
      <c r="O2298" s="104"/>
      <c r="P2298" s="105">
        <f t="shared" si="110"/>
        <v>0</v>
      </c>
    </row>
    <row r="2299" spans="1:16" ht="15.75" customHeight="1">
      <c r="A2299" s="237"/>
      <c r="B2299" s="239"/>
      <c r="C2299" s="119">
        <v>27</v>
      </c>
      <c r="D2299" s="143"/>
      <c r="E2299" s="104"/>
      <c r="F2299" s="104"/>
      <c r="G2299" s="104"/>
      <c r="H2299" s="104"/>
      <c r="I2299" s="104"/>
      <c r="J2299" s="104"/>
      <c r="K2299" s="104"/>
      <c r="L2299" s="104"/>
      <c r="M2299" s="104"/>
      <c r="N2299" s="104"/>
      <c r="O2299" s="104"/>
      <c r="P2299" s="105">
        <f t="shared" si="110"/>
        <v>0</v>
      </c>
    </row>
    <row r="2300" spans="1:16" ht="15.75" customHeight="1">
      <c r="A2300" s="317">
        <v>594</v>
      </c>
      <c r="B2300" s="318" t="s">
        <v>2518</v>
      </c>
      <c r="C2300" s="119">
        <v>11</v>
      </c>
      <c r="D2300" s="143"/>
      <c r="E2300" s="104"/>
      <c r="F2300" s="104"/>
      <c r="G2300" s="104"/>
      <c r="H2300" s="104"/>
      <c r="I2300" s="104"/>
      <c r="J2300" s="104"/>
      <c r="K2300" s="104"/>
      <c r="L2300" s="104"/>
      <c r="M2300" s="104"/>
      <c r="N2300" s="104"/>
      <c r="O2300" s="104"/>
      <c r="P2300" s="105">
        <f t="shared" si="110"/>
        <v>0</v>
      </c>
    </row>
    <row r="2301" spans="1:16" ht="15.75" customHeight="1">
      <c r="A2301" s="241"/>
      <c r="B2301" s="242"/>
      <c r="C2301" s="119">
        <v>12</v>
      </c>
      <c r="D2301" s="143"/>
      <c r="E2301" s="104"/>
      <c r="F2301" s="104"/>
      <c r="G2301" s="104"/>
      <c r="H2301" s="104"/>
      <c r="I2301" s="104"/>
      <c r="J2301" s="104"/>
      <c r="K2301" s="104"/>
      <c r="L2301" s="104"/>
      <c r="M2301" s="104"/>
      <c r="N2301" s="104"/>
      <c r="O2301" s="104"/>
      <c r="P2301" s="105">
        <f t="shared" si="110"/>
        <v>0</v>
      </c>
    </row>
    <row r="2302" spans="1:16" ht="15.75" customHeight="1">
      <c r="A2302" s="241"/>
      <c r="B2302" s="242"/>
      <c r="C2302" s="119">
        <v>13</v>
      </c>
      <c r="D2302" s="143"/>
      <c r="E2302" s="104"/>
      <c r="F2302" s="104"/>
      <c r="G2302" s="104"/>
      <c r="H2302" s="104"/>
      <c r="I2302" s="104"/>
      <c r="J2302" s="104"/>
      <c r="K2302" s="104"/>
      <c r="L2302" s="104"/>
      <c r="M2302" s="104"/>
      <c r="N2302" s="104"/>
      <c r="O2302" s="104"/>
      <c r="P2302" s="105">
        <f t="shared" si="110"/>
        <v>0</v>
      </c>
    </row>
    <row r="2303" spans="1:16" ht="15.75" customHeight="1">
      <c r="A2303" s="241"/>
      <c r="B2303" s="242"/>
      <c r="C2303" s="119">
        <v>14</v>
      </c>
      <c r="D2303" s="143"/>
      <c r="E2303" s="104"/>
      <c r="F2303" s="104"/>
      <c r="G2303" s="104"/>
      <c r="H2303" s="104"/>
      <c r="I2303" s="104"/>
      <c r="J2303" s="104"/>
      <c r="K2303" s="104"/>
      <c r="L2303" s="104"/>
      <c r="M2303" s="104"/>
      <c r="N2303" s="104"/>
      <c r="O2303" s="104"/>
      <c r="P2303" s="105">
        <f t="shared" si="110"/>
        <v>0</v>
      </c>
    </row>
    <row r="2304" spans="1:16" ht="15.75" customHeight="1">
      <c r="A2304" s="241"/>
      <c r="B2304" s="242"/>
      <c r="C2304" s="119">
        <v>15</v>
      </c>
      <c r="D2304" s="143"/>
      <c r="E2304" s="104"/>
      <c r="F2304" s="104"/>
      <c r="G2304" s="104"/>
      <c r="H2304" s="104"/>
      <c r="I2304" s="104"/>
      <c r="J2304" s="104"/>
      <c r="K2304" s="104"/>
      <c r="L2304" s="104"/>
      <c r="M2304" s="104"/>
      <c r="N2304" s="104"/>
      <c r="O2304" s="104"/>
      <c r="P2304" s="105">
        <f t="shared" si="110"/>
        <v>0</v>
      </c>
    </row>
    <row r="2305" spans="1:16" ht="15.75" customHeight="1">
      <c r="A2305" s="241"/>
      <c r="B2305" s="242"/>
      <c r="C2305" s="119">
        <v>16</v>
      </c>
      <c r="D2305" s="143"/>
      <c r="E2305" s="104"/>
      <c r="F2305" s="104"/>
      <c r="G2305" s="104"/>
      <c r="H2305" s="104"/>
      <c r="I2305" s="104"/>
      <c r="J2305" s="104"/>
      <c r="K2305" s="104"/>
      <c r="L2305" s="104"/>
      <c r="M2305" s="104"/>
      <c r="N2305" s="104"/>
      <c r="O2305" s="104"/>
      <c r="P2305" s="105">
        <f t="shared" si="110"/>
        <v>0</v>
      </c>
    </row>
    <row r="2306" spans="1:16" ht="15.75" customHeight="1">
      <c r="A2306" s="241"/>
      <c r="B2306" s="242"/>
      <c r="C2306" s="119">
        <v>17</v>
      </c>
      <c r="D2306" s="143"/>
      <c r="E2306" s="104"/>
      <c r="F2306" s="104"/>
      <c r="G2306" s="104"/>
      <c r="H2306" s="104"/>
      <c r="I2306" s="104"/>
      <c r="J2306" s="104"/>
      <c r="K2306" s="104"/>
      <c r="L2306" s="104"/>
      <c r="M2306" s="104"/>
      <c r="N2306" s="104"/>
      <c r="O2306" s="104"/>
      <c r="P2306" s="105">
        <f t="shared" si="110"/>
        <v>0</v>
      </c>
    </row>
    <row r="2307" spans="1:16" ht="15.75" customHeight="1">
      <c r="A2307" s="241"/>
      <c r="B2307" s="242"/>
      <c r="C2307" s="119">
        <v>25</v>
      </c>
      <c r="D2307" s="143"/>
      <c r="E2307" s="104"/>
      <c r="F2307" s="104"/>
      <c r="G2307" s="104"/>
      <c r="H2307" s="104"/>
      <c r="I2307" s="104"/>
      <c r="J2307" s="104"/>
      <c r="K2307" s="104"/>
      <c r="L2307" s="104"/>
      <c r="M2307" s="104"/>
      <c r="N2307" s="104"/>
      <c r="O2307" s="104"/>
      <c r="P2307" s="105">
        <f t="shared" si="110"/>
        <v>0</v>
      </c>
    </row>
    <row r="2308" spans="1:16" ht="15.75" customHeight="1">
      <c r="A2308" s="241"/>
      <c r="B2308" s="242"/>
      <c r="C2308" s="119">
        <v>26</v>
      </c>
      <c r="D2308" s="143"/>
      <c r="E2308" s="104"/>
      <c r="F2308" s="104"/>
      <c r="G2308" s="104"/>
      <c r="H2308" s="104"/>
      <c r="I2308" s="104"/>
      <c r="J2308" s="104"/>
      <c r="K2308" s="104"/>
      <c r="L2308" s="104"/>
      <c r="M2308" s="104"/>
      <c r="N2308" s="104"/>
      <c r="O2308" s="104"/>
      <c r="P2308" s="105">
        <f t="shared" si="110"/>
        <v>0</v>
      </c>
    </row>
    <row r="2309" spans="1:16" ht="15.75" customHeight="1">
      <c r="A2309" s="237"/>
      <c r="B2309" s="239"/>
      <c r="C2309" s="119">
        <v>27</v>
      </c>
      <c r="D2309" s="143"/>
      <c r="E2309" s="104"/>
      <c r="F2309" s="104"/>
      <c r="G2309" s="104"/>
      <c r="H2309" s="104"/>
      <c r="I2309" s="104"/>
      <c r="J2309" s="104"/>
      <c r="K2309" s="104"/>
      <c r="L2309" s="104"/>
      <c r="M2309" s="104"/>
      <c r="N2309" s="104"/>
      <c r="O2309" s="104"/>
      <c r="P2309" s="105">
        <f t="shared" si="110"/>
        <v>0</v>
      </c>
    </row>
    <row r="2310" spans="1:16" ht="15.75" customHeight="1">
      <c r="A2310" s="317">
        <v>595</v>
      </c>
      <c r="B2310" s="318" t="s">
        <v>2519</v>
      </c>
      <c r="C2310" s="119">
        <v>11</v>
      </c>
      <c r="D2310" s="143"/>
      <c r="E2310" s="104"/>
      <c r="F2310" s="104"/>
      <c r="G2310" s="104"/>
      <c r="H2310" s="104"/>
      <c r="I2310" s="104"/>
      <c r="J2310" s="104"/>
      <c r="K2310" s="104"/>
      <c r="L2310" s="104"/>
      <c r="M2310" s="104"/>
      <c r="N2310" s="104"/>
      <c r="O2310" s="104"/>
      <c r="P2310" s="105">
        <f t="shared" si="110"/>
        <v>0</v>
      </c>
    </row>
    <row r="2311" spans="1:16" ht="15.75" customHeight="1">
      <c r="A2311" s="241"/>
      <c r="B2311" s="242"/>
      <c r="C2311" s="119">
        <v>12</v>
      </c>
      <c r="D2311" s="143"/>
      <c r="E2311" s="104"/>
      <c r="F2311" s="104"/>
      <c r="G2311" s="104"/>
      <c r="H2311" s="104"/>
      <c r="I2311" s="104"/>
      <c r="J2311" s="104"/>
      <c r="K2311" s="104"/>
      <c r="L2311" s="104"/>
      <c r="M2311" s="104"/>
      <c r="N2311" s="104"/>
      <c r="O2311" s="104"/>
      <c r="P2311" s="105">
        <f t="shared" si="110"/>
        <v>0</v>
      </c>
    </row>
    <row r="2312" spans="1:16" ht="15.75" customHeight="1">
      <c r="A2312" s="241"/>
      <c r="B2312" s="242"/>
      <c r="C2312" s="119">
        <v>13</v>
      </c>
      <c r="D2312" s="143"/>
      <c r="E2312" s="104"/>
      <c r="F2312" s="104"/>
      <c r="G2312" s="104"/>
      <c r="H2312" s="104"/>
      <c r="I2312" s="104"/>
      <c r="J2312" s="104"/>
      <c r="K2312" s="104"/>
      <c r="L2312" s="104"/>
      <c r="M2312" s="104"/>
      <c r="N2312" s="104"/>
      <c r="O2312" s="104"/>
      <c r="P2312" s="105">
        <f t="shared" si="110"/>
        <v>0</v>
      </c>
    </row>
    <row r="2313" spans="1:16" ht="15.75" customHeight="1">
      <c r="A2313" s="241"/>
      <c r="B2313" s="242"/>
      <c r="C2313" s="119">
        <v>14</v>
      </c>
      <c r="D2313" s="143"/>
      <c r="E2313" s="104"/>
      <c r="F2313" s="104"/>
      <c r="G2313" s="104"/>
      <c r="H2313" s="104"/>
      <c r="I2313" s="104"/>
      <c r="J2313" s="104"/>
      <c r="K2313" s="104"/>
      <c r="L2313" s="104"/>
      <c r="M2313" s="104"/>
      <c r="N2313" s="104"/>
      <c r="O2313" s="104"/>
      <c r="P2313" s="105">
        <f t="shared" si="110"/>
        <v>0</v>
      </c>
    </row>
    <row r="2314" spans="1:16" ht="15.75" customHeight="1">
      <c r="A2314" s="241"/>
      <c r="B2314" s="242"/>
      <c r="C2314" s="119">
        <v>15</v>
      </c>
      <c r="D2314" s="143"/>
      <c r="E2314" s="104"/>
      <c r="F2314" s="104"/>
      <c r="G2314" s="104"/>
      <c r="H2314" s="104"/>
      <c r="I2314" s="104"/>
      <c r="J2314" s="104"/>
      <c r="K2314" s="104"/>
      <c r="L2314" s="104"/>
      <c r="M2314" s="104"/>
      <c r="N2314" s="104"/>
      <c r="O2314" s="104"/>
      <c r="P2314" s="105">
        <f t="shared" si="110"/>
        <v>0</v>
      </c>
    </row>
    <row r="2315" spans="1:16" ht="15.75" customHeight="1">
      <c r="A2315" s="241"/>
      <c r="B2315" s="242"/>
      <c r="C2315" s="119">
        <v>16</v>
      </c>
      <c r="D2315" s="143"/>
      <c r="E2315" s="104"/>
      <c r="F2315" s="104"/>
      <c r="G2315" s="104"/>
      <c r="H2315" s="104"/>
      <c r="I2315" s="104"/>
      <c r="J2315" s="104"/>
      <c r="K2315" s="104"/>
      <c r="L2315" s="104"/>
      <c r="M2315" s="104"/>
      <c r="N2315" s="104"/>
      <c r="O2315" s="104"/>
      <c r="P2315" s="105">
        <f t="shared" si="110"/>
        <v>0</v>
      </c>
    </row>
    <row r="2316" spans="1:16" ht="15.75" customHeight="1">
      <c r="A2316" s="241"/>
      <c r="B2316" s="242"/>
      <c r="C2316" s="119">
        <v>17</v>
      </c>
      <c r="D2316" s="143"/>
      <c r="E2316" s="104"/>
      <c r="F2316" s="104"/>
      <c r="G2316" s="104"/>
      <c r="H2316" s="104"/>
      <c r="I2316" s="104"/>
      <c r="J2316" s="104"/>
      <c r="K2316" s="104"/>
      <c r="L2316" s="104"/>
      <c r="M2316" s="104"/>
      <c r="N2316" s="104"/>
      <c r="O2316" s="104"/>
      <c r="P2316" s="105">
        <f t="shared" si="110"/>
        <v>0</v>
      </c>
    </row>
    <row r="2317" spans="1:16" ht="15.75" customHeight="1">
      <c r="A2317" s="241"/>
      <c r="B2317" s="242"/>
      <c r="C2317" s="119">
        <v>25</v>
      </c>
      <c r="D2317" s="143"/>
      <c r="E2317" s="104"/>
      <c r="F2317" s="104"/>
      <c r="G2317" s="104"/>
      <c r="H2317" s="104"/>
      <c r="I2317" s="104"/>
      <c r="J2317" s="104"/>
      <c r="K2317" s="104"/>
      <c r="L2317" s="104"/>
      <c r="M2317" s="104"/>
      <c r="N2317" s="104"/>
      <c r="O2317" s="104"/>
      <c r="P2317" s="105">
        <f t="shared" si="110"/>
        <v>0</v>
      </c>
    </row>
    <row r="2318" spans="1:16" ht="15.75" customHeight="1">
      <c r="A2318" s="241"/>
      <c r="B2318" s="242"/>
      <c r="C2318" s="119">
        <v>26</v>
      </c>
      <c r="D2318" s="143"/>
      <c r="E2318" s="104"/>
      <c r="F2318" s="104"/>
      <c r="G2318" s="104"/>
      <c r="H2318" s="104"/>
      <c r="I2318" s="104"/>
      <c r="J2318" s="104"/>
      <c r="K2318" s="104"/>
      <c r="L2318" s="104"/>
      <c r="M2318" s="104"/>
      <c r="N2318" s="104"/>
      <c r="O2318" s="104"/>
      <c r="P2318" s="105">
        <f t="shared" si="110"/>
        <v>0</v>
      </c>
    </row>
    <row r="2319" spans="1:16" ht="15.75" customHeight="1">
      <c r="A2319" s="237"/>
      <c r="B2319" s="239"/>
      <c r="C2319" s="119">
        <v>27</v>
      </c>
      <c r="D2319" s="143"/>
      <c r="E2319" s="104"/>
      <c r="F2319" s="104"/>
      <c r="G2319" s="104"/>
      <c r="H2319" s="104"/>
      <c r="I2319" s="104"/>
      <c r="J2319" s="104"/>
      <c r="K2319" s="104"/>
      <c r="L2319" s="104"/>
      <c r="M2319" s="104"/>
      <c r="N2319" s="104"/>
      <c r="O2319" s="104"/>
      <c r="P2319" s="105">
        <f t="shared" si="110"/>
        <v>0</v>
      </c>
    </row>
    <row r="2320" spans="1:16" ht="15.75" customHeight="1">
      <c r="A2320" s="317">
        <v>596</v>
      </c>
      <c r="B2320" s="318" t="s">
        <v>2520</v>
      </c>
      <c r="C2320" s="119">
        <v>11</v>
      </c>
      <c r="D2320" s="143"/>
      <c r="E2320" s="104"/>
      <c r="F2320" s="104"/>
      <c r="G2320" s="104"/>
      <c r="H2320" s="104"/>
      <c r="I2320" s="104"/>
      <c r="J2320" s="104"/>
      <c r="K2320" s="104"/>
      <c r="L2320" s="104"/>
      <c r="M2320" s="104"/>
      <c r="N2320" s="104"/>
      <c r="O2320" s="104"/>
      <c r="P2320" s="105">
        <f t="shared" si="110"/>
        <v>0</v>
      </c>
    </row>
    <row r="2321" spans="1:16" ht="15.75" customHeight="1">
      <c r="A2321" s="241"/>
      <c r="B2321" s="242"/>
      <c r="C2321" s="119">
        <v>12</v>
      </c>
      <c r="D2321" s="143"/>
      <c r="E2321" s="104"/>
      <c r="F2321" s="104"/>
      <c r="G2321" s="104"/>
      <c r="H2321" s="104"/>
      <c r="I2321" s="104"/>
      <c r="J2321" s="104"/>
      <c r="K2321" s="104"/>
      <c r="L2321" s="104"/>
      <c r="M2321" s="104"/>
      <c r="N2321" s="104"/>
      <c r="O2321" s="104"/>
      <c r="P2321" s="105">
        <f t="shared" si="110"/>
        <v>0</v>
      </c>
    </row>
    <row r="2322" spans="1:16" ht="15.75" customHeight="1">
      <c r="A2322" s="241"/>
      <c r="B2322" s="242"/>
      <c r="C2322" s="119">
        <v>13</v>
      </c>
      <c r="D2322" s="143"/>
      <c r="E2322" s="104"/>
      <c r="F2322" s="104"/>
      <c r="G2322" s="104"/>
      <c r="H2322" s="104"/>
      <c r="I2322" s="104"/>
      <c r="J2322" s="104"/>
      <c r="K2322" s="104"/>
      <c r="L2322" s="104"/>
      <c r="M2322" s="104"/>
      <c r="N2322" s="104"/>
      <c r="O2322" s="104"/>
      <c r="P2322" s="105">
        <f t="shared" si="110"/>
        <v>0</v>
      </c>
    </row>
    <row r="2323" spans="1:16" ht="15.75" customHeight="1">
      <c r="A2323" s="241"/>
      <c r="B2323" s="242"/>
      <c r="C2323" s="119">
        <v>14</v>
      </c>
      <c r="D2323" s="143"/>
      <c r="E2323" s="104"/>
      <c r="F2323" s="104"/>
      <c r="G2323" s="104"/>
      <c r="H2323" s="104"/>
      <c r="I2323" s="104"/>
      <c r="J2323" s="104"/>
      <c r="K2323" s="104"/>
      <c r="L2323" s="104"/>
      <c r="M2323" s="104"/>
      <c r="N2323" s="104"/>
      <c r="O2323" s="104"/>
      <c r="P2323" s="105">
        <f t="shared" si="110"/>
        <v>0</v>
      </c>
    </row>
    <row r="2324" spans="1:16" ht="15.75" customHeight="1">
      <c r="A2324" s="241"/>
      <c r="B2324" s="242"/>
      <c r="C2324" s="119">
        <v>15</v>
      </c>
      <c r="D2324" s="143"/>
      <c r="E2324" s="104"/>
      <c r="F2324" s="104"/>
      <c r="G2324" s="104"/>
      <c r="H2324" s="104"/>
      <c r="I2324" s="104"/>
      <c r="J2324" s="104"/>
      <c r="K2324" s="104"/>
      <c r="L2324" s="104"/>
      <c r="M2324" s="104"/>
      <c r="N2324" s="104"/>
      <c r="O2324" s="104"/>
      <c r="P2324" s="105">
        <f t="shared" si="110"/>
        <v>0</v>
      </c>
    </row>
    <row r="2325" spans="1:16" ht="15.75" customHeight="1">
      <c r="A2325" s="241"/>
      <c r="B2325" s="242"/>
      <c r="C2325" s="119">
        <v>16</v>
      </c>
      <c r="D2325" s="143"/>
      <c r="E2325" s="104"/>
      <c r="F2325" s="104"/>
      <c r="G2325" s="104"/>
      <c r="H2325" s="104"/>
      <c r="I2325" s="104"/>
      <c r="J2325" s="104"/>
      <c r="K2325" s="104"/>
      <c r="L2325" s="104"/>
      <c r="M2325" s="104"/>
      <c r="N2325" s="104"/>
      <c r="O2325" s="104"/>
      <c r="P2325" s="105">
        <f t="shared" si="110"/>
        <v>0</v>
      </c>
    </row>
    <row r="2326" spans="1:16" ht="15.75" customHeight="1">
      <c r="A2326" s="241"/>
      <c r="B2326" s="242"/>
      <c r="C2326" s="119">
        <v>17</v>
      </c>
      <c r="D2326" s="143"/>
      <c r="E2326" s="104"/>
      <c r="F2326" s="104"/>
      <c r="G2326" s="104"/>
      <c r="H2326" s="104"/>
      <c r="I2326" s="104"/>
      <c r="J2326" s="104"/>
      <c r="K2326" s="104"/>
      <c r="L2326" s="104"/>
      <c r="M2326" s="104"/>
      <c r="N2326" s="104"/>
      <c r="O2326" s="104"/>
      <c r="P2326" s="105">
        <f t="shared" si="110"/>
        <v>0</v>
      </c>
    </row>
    <row r="2327" spans="1:16" ht="15.75" customHeight="1">
      <c r="A2327" s="241"/>
      <c r="B2327" s="242"/>
      <c r="C2327" s="119">
        <v>25</v>
      </c>
      <c r="D2327" s="143"/>
      <c r="E2327" s="104"/>
      <c r="F2327" s="104"/>
      <c r="G2327" s="104"/>
      <c r="H2327" s="104"/>
      <c r="I2327" s="104"/>
      <c r="J2327" s="104"/>
      <c r="K2327" s="104"/>
      <c r="L2327" s="104"/>
      <c r="M2327" s="104"/>
      <c r="N2327" s="104"/>
      <c r="O2327" s="104"/>
      <c r="P2327" s="105">
        <f t="shared" si="110"/>
        <v>0</v>
      </c>
    </row>
    <row r="2328" spans="1:16" ht="15.75" customHeight="1">
      <c r="A2328" s="241"/>
      <c r="B2328" s="242"/>
      <c r="C2328" s="119">
        <v>26</v>
      </c>
      <c r="D2328" s="143"/>
      <c r="E2328" s="104"/>
      <c r="F2328" s="104"/>
      <c r="G2328" s="104"/>
      <c r="H2328" s="104"/>
      <c r="I2328" s="104"/>
      <c r="J2328" s="104"/>
      <c r="K2328" s="104"/>
      <c r="L2328" s="104"/>
      <c r="M2328" s="104"/>
      <c r="N2328" s="104"/>
      <c r="O2328" s="104"/>
      <c r="P2328" s="105">
        <f t="shared" si="110"/>
        <v>0</v>
      </c>
    </row>
    <row r="2329" spans="1:16" ht="15.75" customHeight="1">
      <c r="A2329" s="237"/>
      <c r="B2329" s="239"/>
      <c r="C2329" s="119">
        <v>27</v>
      </c>
      <c r="D2329" s="143"/>
      <c r="E2329" s="104"/>
      <c r="F2329" s="104"/>
      <c r="G2329" s="104"/>
      <c r="H2329" s="104"/>
      <c r="I2329" s="104"/>
      <c r="J2329" s="104"/>
      <c r="K2329" s="104"/>
      <c r="L2329" s="104"/>
      <c r="M2329" s="104"/>
      <c r="N2329" s="104"/>
      <c r="O2329" s="104"/>
      <c r="P2329" s="105">
        <f t="shared" si="110"/>
        <v>0</v>
      </c>
    </row>
    <row r="2330" spans="1:16" ht="15.75" customHeight="1">
      <c r="A2330" s="317">
        <v>597</v>
      </c>
      <c r="B2330" s="318" t="s">
        <v>2521</v>
      </c>
      <c r="C2330" s="119">
        <v>11</v>
      </c>
      <c r="D2330" s="143"/>
      <c r="E2330" s="104"/>
      <c r="F2330" s="104"/>
      <c r="G2330" s="104"/>
      <c r="H2330" s="104"/>
      <c r="I2330" s="104"/>
      <c r="J2330" s="104"/>
      <c r="K2330" s="104"/>
      <c r="L2330" s="104"/>
      <c r="M2330" s="104"/>
      <c r="N2330" s="104"/>
      <c r="O2330" s="104"/>
      <c r="P2330" s="105">
        <f t="shared" si="110"/>
        <v>0</v>
      </c>
    </row>
    <row r="2331" spans="1:16" ht="15.75" customHeight="1">
      <c r="A2331" s="241"/>
      <c r="B2331" s="242"/>
      <c r="C2331" s="119">
        <v>12</v>
      </c>
      <c r="D2331" s="143"/>
      <c r="E2331" s="104"/>
      <c r="F2331" s="104"/>
      <c r="G2331" s="104"/>
      <c r="H2331" s="104"/>
      <c r="I2331" s="104"/>
      <c r="J2331" s="104"/>
      <c r="K2331" s="104"/>
      <c r="L2331" s="104"/>
      <c r="M2331" s="104"/>
      <c r="N2331" s="104"/>
      <c r="O2331" s="104"/>
      <c r="P2331" s="105">
        <f t="shared" si="110"/>
        <v>0</v>
      </c>
    </row>
    <row r="2332" spans="1:16" ht="15.75" customHeight="1">
      <c r="A2332" s="241"/>
      <c r="B2332" s="242"/>
      <c r="C2332" s="119">
        <v>13</v>
      </c>
      <c r="D2332" s="143"/>
      <c r="E2332" s="104"/>
      <c r="F2332" s="104"/>
      <c r="G2332" s="104"/>
      <c r="H2332" s="104"/>
      <c r="I2332" s="104"/>
      <c r="J2332" s="104"/>
      <c r="K2332" s="104"/>
      <c r="L2332" s="104"/>
      <c r="M2332" s="104"/>
      <c r="N2332" s="104"/>
      <c r="O2332" s="104"/>
      <c r="P2332" s="105">
        <f t="shared" si="110"/>
        <v>0</v>
      </c>
    </row>
    <row r="2333" spans="1:16" ht="15.75" customHeight="1">
      <c r="A2333" s="241"/>
      <c r="B2333" s="242"/>
      <c r="C2333" s="119">
        <v>14</v>
      </c>
      <c r="D2333" s="143">
        <v>6250</v>
      </c>
      <c r="E2333" s="143">
        <v>6250</v>
      </c>
      <c r="F2333" s="143">
        <v>6250</v>
      </c>
      <c r="G2333" s="143">
        <v>6250</v>
      </c>
      <c r="H2333" s="143">
        <v>6250</v>
      </c>
      <c r="I2333" s="143">
        <v>6250</v>
      </c>
      <c r="J2333" s="143">
        <v>6250</v>
      </c>
      <c r="K2333" s="143">
        <v>6250</v>
      </c>
      <c r="L2333" s="143">
        <v>6250</v>
      </c>
      <c r="M2333" s="143">
        <v>6250</v>
      </c>
      <c r="N2333" s="143">
        <v>6250</v>
      </c>
      <c r="O2333" s="143">
        <v>6250</v>
      </c>
      <c r="P2333" s="105">
        <f t="shared" si="110"/>
        <v>75000</v>
      </c>
    </row>
    <row r="2334" spans="1:16" ht="15.75" customHeight="1">
      <c r="A2334" s="241"/>
      <c r="B2334" s="242"/>
      <c r="C2334" s="119">
        <v>15</v>
      </c>
      <c r="D2334" s="143"/>
      <c r="E2334" s="104"/>
      <c r="F2334" s="104"/>
      <c r="G2334" s="104"/>
      <c r="H2334" s="104"/>
      <c r="I2334" s="104"/>
      <c r="J2334" s="104"/>
      <c r="K2334" s="104"/>
      <c r="L2334" s="104"/>
      <c r="M2334" s="104"/>
      <c r="N2334" s="104"/>
      <c r="O2334" s="104"/>
      <c r="P2334" s="105">
        <f t="shared" si="110"/>
        <v>0</v>
      </c>
    </row>
    <row r="2335" spans="1:16" ht="15.75" customHeight="1">
      <c r="A2335" s="241"/>
      <c r="B2335" s="242"/>
      <c r="C2335" s="119">
        <v>16</v>
      </c>
      <c r="D2335" s="143"/>
      <c r="E2335" s="104"/>
      <c r="F2335" s="104"/>
      <c r="G2335" s="104"/>
      <c r="H2335" s="104"/>
      <c r="I2335" s="104"/>
      <c r="J2335" s="104"/>
      <c r="K2335" s="104"/>
      <c r="L2335" s="104"/>
      <c r="M2335" s="104"/>
      <c r="N2335" s="104"/>
      <c r="O2335" s="104"/>
      <c r="P2335" s="105">
        <f t="shared" si="110"/>
        <v>0</v>
      </c>
    </row>
    <row r="2336" spans="1:16" ht="15.75" customHeight="1">
      <c r="A2336" s="241"/>
      <c r="B2336" s="242"/>
      <c r="C2336" s="119">
        <v>17</v>
      </c>
      <c r="D2336" s="143"/>
      <c r="E2336" s="104"/>
      <c r="F2336" s="104"/>
      <c r="G2336" s="104"/>
      <c r="H2336" s="104"/>
      <c r="I2336" s="104"/>
      <c r="J2336" s="104"/>
      <c r="K2336" s="104"/>
      <c r="L2336" s="104"/>
      <c r="M2336" s="104"/>
      <c r="N2336" s="104"/>
      <c r="O2336" s="104"/>
      <c r="P2336" s="105">
        <f t="shared" si="110"/>
        <v>0</v>
      </c>
    </row>
    <row r="2337" spans="1:16" ht="15.75" customHeight="1">
      <c r="A2337" s="241"/>
      <c r="B2337" s="242"/>
      <c r="C2337" s="119">
        <v>25</v>
      </c>
      <c r="D2337" s="143"/>
      <c r="E2337" s="104"/>
      <c r="F2337" s="104"/>
      <c r="G2337" s="104"/>
      <c r="H2337" s="104"/>
      <c r="I2337" s="104"/>
      <c r="J2337" s="104"/>
      <c r="K2337" s="104"/>
      <c r="L2337" s="104"/>
      <c r="M2337" s="104"/>
      <c r="N2337" s="104"/>
      <c r="O2337" s="104"/>
      <c r="P2337" s="105">
        <f t="shared" si="110"/>
        <v>0</v>
      </c>
    </row>
    <row r="2338" spans="1:16" ht="15.75" customHeight="1">
      <c r="A2338" s="241"/>
      <c r="B2338" s="242"/>
      <c r="C2338" s="119">
        <v>26</v>
      </c>
      <c r="D2338" s="143"/>
      <c r="E2338" s="104"/>
      <c r="F2338" s="104"/>
      <c r="G2338" s="104"/>
      <c r="H2338" s="104"/>
      <c r="I2338" s="104"/>
      <c r="J2338" s="104"/>
      <c r="K2338" s="104"/>
      <c r="L2338" s="104"/>
      <c r="M2338" s="104"/>
      <c r="N2338" s="104"/>
      <c r="O2338" s="104"/>
      <c r="P2338" s="105">
        <f t="shared" si="110"/>
        <v>0</v>
      </c>
    </row>
    <row r="2339" spans="1:16" ht="15.75" customHeight="1">
      <c r="A2339" s="237"/>
      <c r="B2339" s="239"/>
      <c r="C2339" s="119">
        <v>27</v>
      </c>
      <c r="D2339" s="143"/>
      <c r="E2339" s="104"/>
      <c r="F2339" s="104"/>
      <c r="G2339" s="104"/>
      <c r="H2339" s="104"/>
      <c r="I2339" s="104"/>
      <c r="J2339" s="104"/>
      <c r="K2339" s="104"/>
      <c r="L2339" s="104"/>
      <c r="M2339" s="104"/>
      <c r="N2339" s="104"/>
      <c r="O2339" s="104"/>
      <c r="P2339" s="105">
        <f t="shared" si="110"/>
        <v>0</v>
      </c>
    </row>
    <row r="2340" spans="1:16" ht="15.75" customHeight="1">
      <c r="A2340" s="317">
        <v>598</v>
      </c>
      <c r="B2340" s="318" t="s">
        <v>2522</v>
      </c>
      <c r="C2340" s="119">
        <v>11</v>
      </c>
      <c r="D2340" s="143"/>
      <c r="E2340" s="104"/>
      <c r="F2340" s="104"/>
      <c r="G2340" s="104"/>
      <c r="H2340" s="104"/>
      <c r="I2340" s="104"/>
      <c r="J2340" s="104"/>
      <c r="K2340" s="104"/>
      <c r="L2340" s="104"/>
      <c r="M2340" s="104"/>
      <c r="N2340" s="104"/>
      <c r="O2340" s="104"/>
      <c r="P2340" s="105">
        <f t="shared" si="110"/>
        <v>0</v>
      </c>
    </row>
    <row r="2341" spans="1:16" ht="15.75" customHeight="1">
      <c r="A2341" s="241"/>
      <c r="B2341" s="242"/>
      <c r="C2341" s="119">
        <v>12</v>
      </c>
      <c r="D2341" s="143"/>
      <c r="E2341" s="104"/>
      <c r="F2341" s="104"/>
      <c r="G2341" s="104"/>
      <c r="H2341" s="104"/>
      <c r="I2341" s="104"/>
      <c r="J2341" s="104"/>
      <c r="K2341" s="104"/>
      <c r="L2341" s="104"/>
      <c r="M2341" s="104"/>
      <c r="N2341" s="104"/>
      <c r="O2341" s="104"/>
      <c r="P2341" s="105">
        <f t="shared" si="110"/>
        <v>0</v>
      </c>
    </row>
    <row r="2342" spans="1:16" ht="15.75" customHeight="1">
      <c r="A2342" s="241"/>
      <c r="B2342" s="242"/>
      <c r="C2342" s="119">
        <v>13</v>
      </c>
      <c r="D2342" s="143"/>
      <c r="E2342" s="104"/>
      <c r="F2342" s="104"/>
      <c r="G2342" s="104"/>
      <c r="H2342" s="104"/>
      <c r="I2342" s="104"/>
      <c r="J2342" s="104"/>
      <c r="K2342" s="104"/>
      <c r="L2342" s="104"/>
      <c r="M2342" s="104"/>
      <c r="N2342" s="104"/>
      <c r="O2342" s="104"/>
      <c r="P2342" s="105">
        <f t="shared" si="110"/>
        <v>0</v>
      </c>
    </row>
    <row r="2343" spans="1:16" ht="15.75" customHeight="1">
      <c r="A2343" s="241"/>
      <c r="B2343" s="242"/>
      <c r="C2343" s="119">
        <v>14</v>
      </c>
      <c r="D2343" s="143"/>
      <c r="E2343" s="104"/>
      <c r="F2343" s="104"/>
      <c r="G2343" s="104"/>
      <c r="H2343" s="104"/>
      <c r="I2343" s="104"/>
      <c r="J2343" s="104"/>
      <c r="K2343" s="104"/>
      <c r="L2343" s="104"/>
      <c r="M2343" s="104"/>
      <c r="N2343" s="104"/>
      <c r="O2343" s="104"/>
      <c r="P2343" s="105">
        <f t="shared" si="110"/>
        <v>0</v>
      </c>
    </row>
    <row r="2344" spans="1:16" ht="15.75" customHeight="1">
      <c r="A2344" s="241"/>
      <c r="B2344" s="242"/>
      <c r="C2344" s="119">
        <v>15</v>
      </c>
      <c r="D2344" s="143"/>
      <c r="E2344" s="104"/>
      <c r="F2344" s="104"/>
      <c r="G2344" s="104"/>
      <c r="H2344" s="104"/>
      <c r="I2344" s="104"/>
      <c r="J2344" s="104"/>
      <c r="K2344" s="104"/>
      <c r="L2344" s="104"/>
      <c r="M2344" s="104"/>
      <c r="N2344" s="104"/>
      <c r="O2344" s="104"/>
      <c r="P2344" s="105">
        <f t="shared" si="110"/>
        <v>0</v>
      </c>
    </row>
    <row r="2345" spans="1:16" ht="15.75" customHeight="1">
      <c r="A2345" s="241"/>
      <c r="B2345" s="242"/>
      <c r="C2345" s="119">
        <v>16</v>
      </c>
      <c r="D2345" s="143"/>
      <c r="E2345" s="104"/>
      <c r="F2345" s="104"/>
      <c r="G2345" s="104"/>
      <c r="H2345" s="104"/>
      <c r="I2345" s="104"/>
      <c r="J2345" s="104"/>
      <c r="K2345" s="104"/>
      <c r="L2345" s="104"/>
      <c r="M2345" s="104"/>
      <c r="N2345" s="104"/>
      <c r="O2345" s="104"/>
      <c r="P2345" s="105">
        <f t="shared" si="110"/>
        <v>0</v>
      </c>
    </row>
    <row r="2346" spans="1:16" ht="15.75" customHeight="1">
      <c r="A2346" s="241"/>
      <c r="B2346" s="242"/>
      <c r="C2346" s="119">
        <v>17</v>
      </c>
      <c r="D2346" s="143"/>
      <c r="E2346" s="104"/>
      <c r="F2346" s="104"/>
      <c r="G2346" s="104"/>
      <c r="H2346" s="104"/>
      <c r="I2346" s="104"/>
      <c r="J2346" s="104"/>
      <c r="K2346" s="104"/>
      <c r="L2346" s="104"/>
      <c r="M2346" s="104"/>
      <c r="N2346" s="104"/>
      <c r="O2346" s="104"/>
      <c r="P2346" s="105">
        <f t="shared" si="110"/>
        <v>0</v>
      </c>
    </row>
    <row r="2347" spans="1:16" ht="15.75" customHeight="1">
      <c r="A2347" s="241"/>
      <c r="B2347" s="242"/>
      <c r="C2347" s="119">
        <v>25</v>
      </c>
      <c r="D2347" s="143"/>
      <c r="E2347" s="104"/>
      <c r="F2347" s="104"/>
      <c r="G2347" s="104"/>
      <c r="H2347" s="104"/>
      <c r="I2347" s="104"/>
      <c r="J2347" s="104"/>
      <c r="K2347" s="104"/>
      <c r="L2347" s="104"/>
      <c r="M2347" s="104"/>
      <c r="N2347" s="104"/>
      <c r="O2347" s="104"/>
      <c r="P2347" s="105">
        <f t="shared" si="110"/>
        <v>0</v>
      </c>
    </row>
    <row r="2348" spans="1:16" ht="15.75" customHeight="1">
      <c r="A2348" s="241"/>
      <c r="B2348" s="242"/>
      <c r="C2348" s="119">
        <v>26</v>
      </c>
      <c r="D2348" s="143"/>
      <c r="E2348" s="104"/>
      <c r="F2348" s="104"/>
      <c r="G2348" s="104"/>
      <c r="H2348" s="104"/>
      <c r="I2348" s="104"/>
      <c r="J2348" s="104"/>
      <c r="K2348" s="104"/>
      <c r="L2348" s="104"/>
      <c r="M2348" s="104"/>
      <c r="N2348" s="104"/>
      <c r="O2348" s="104"/>
      <c r="P2348" s="105">
        <f t="shared" si="110"/>
        <v>0</v>
      </c>
    </row>
    <row r="2349" spans="1:16" ht="15.75" customHeight="1">
      <c r="A2349" s="237"/>
      <c r="B2349" s="239"/>
      <c r="C2349" s="119">
        <v>27</v>
      </c>
      <c r="D2349" s="143"/>
      <c r="E2349" s="104"/>
      <c r="F2349" s="104"/>
      <c r="G2349" s="104"/>
      <c r="H2349" s="104"/>
      <c r="I2349" s="104"/>
      <c r="J2349" s="104"/>
      <c r="K2349" s="104"/>
      <c r="L2349" s="104"/>
      <c r="M2349" s="104"/>
      <c r="N2349" s="104"/>
      <c r="O2349" s="104"/>
      <c r="P2349" s="105">
        <f t="shared" si="110"/>
        <v>0</v>
      </c>
    </row>
    <row r="2350" spans="1:16" ht="15.75" customHeight="1">
      <c r="A2350" s="317">
        <v>599</v>
      </c>
      <c r="B2350" s="318" t="s">
        <v>2523</v>
      </c>
      <c r="C2350" s="119">
        <v>11</v>
      </c>
      <c r="D2350" s="143"/>
      <c r="E2350" s="104"/>
      <c r="F2350" s="104"/>
      <c r="G2350" s="104"/>
      <c r="H2350" s="104"/>
      <c r="I2350" s="104"/>
      <c r="J2350" s="104"/>
      <c r="K2350" s="104"/>
      <c r="L2350" s="104"/>
      <c r="M2350" s="104"/>
      <c r="N2350" s="104"/>
      <c r="O2350" s="104"/>
      <c r="P2350" s="105">
        <f t="shared" si="110"/>
        <v>0</v>
      </c>
    </row>
    <row r="2351" spans="1:16" ht="15.75" customHeight="1">
      <c r="A2351" s="241"/>
      <c r="B2351" s="242"/>
      <c r="C2351" s="119">
        <v>12</v>
      </c>
      <c r="D2351" s="143"/>
      <c r="E2351" s="104"/>
      <c r="F2351" s="104"/>
      <c r="G2351" s="104"/>
      <c r="H2351" s="104"/>
      <c r="I2351" s="104"/>
      <c r="J2351" s="104"/>
      <c r="K2351" s="104"/>
      <c r="L2351" s="104"/>
      <c r="M2351" s="104"/>
      <c r="N2351" s="104"/>
      <c r="O2351" s="104"/>
      <c r="P2351" s="105">
        <f t="shared" si="110"/>
        <v>0</v>
      </c>
    </row>
    <row r="2352" spans="1:16" ht="15.75" customHeight="1">
      <c r="A2352" s="241"/>
      <c r="B2352" s="242"/>
      <c r="C2352" s="119">
        <v>13</v>
      </c>
      <c r="D2352" s="143"/>
      <c r="E2352" s="104"/>
      <c r="F2352" s="104"/>
      <c r="G2352" s="104"/>
      <c r="H2352" s="104"/>
      <c r="I2352" s="104"/>
      <c r="J2352" s="104"/>
      <c r="K2352" s="104"/>
      <c r="L2352" s="104"/>
      <c r="M2352" s="104"/>
      <c r="N2352" s="104"/>
      <c r="O2352" s="104"/>
      <c r="P2352" s="105">
        <f t="shared" si="110"/>
        <v>0</v>
      </c>
    </row>
    <row r="2353" spans="1:16" ht="15.75" customHeight="1">
      <c r="A2353" s="241"/>
      <c r="B2353" s="242"/>
      <c r="C2353" s="119">
        <v>14</v>
      </c>
      <c r="D2353" s="143"/>
      <c r="E2353" s="104"/>
      <c r="F2353" s="104"/>
      <c r="G2353" s="104"/>
      <c r="H2353" s="104"/>
      <c r="I2353" s="104"/>
      <c r="J2353" s="104"/>
      <c r="K2353" s="104"/>
      <c r="L2353" s="104"/>
      <c r="M2353" s="104"/>
      <c r="N2353" s="104"/>
      <c r="O2353" s="104"/>
      <c r="P2353" s="105">
        <f t="shared" si="110"/>
        <v>0</v>
      </c>
    </row>
    <row r="2354" spans="1:16" ht="15.75" customHeight="1">
      <c r="A2354" s="241"/>
      <c r="B2354" s="242"/>
      <c r="C2354" s="119">
        <v>15</v>
      </c>
      <c r="D2354" s="143"/>
      <c r="E2354" s="104"/>
      <c r="F2354" s="104"/>
      <c r="G2354" s="104"/>
      <c r="H2354" s="104"/>
      <c r="I2354" s="104"/>
      <c r="J2354" s="104"/>
      <c r="K2354" s="104"/>
      <c r="L2354" s="104"/>
      <c r="M2354" s="104"/>
      <c r="N2354" s="104"/>
      <c r="O2354" s="104"/>
      <c r="P2354" s="105">
        <f t="shared" si="110"/>
        <v>0</v>
      </c>
    </row>
    <row r="2355" spans="1:16" ht="15.75" customHeight="1">
      <c r="A2355" s="241"/>
      <c r="B2355" s="242"/>
      <c r="C2355" s="119">
        <v>16</v>
      </c>
      <c r="D2355" s="143"/>
      <c r="E2355" s="104"/>
      <c r="F2355" s="104"/>
      <c r="G2355" s="104"/>
      <c r="H2355" s="104"/>
      <c r="I2355" s="104"/>
      <c r="J2355" s="104"/>
      <c r="K2355" s="104"/>
      <c r="L2355" s="104"/>
      <c r="M2355" s="104"/>
      <c r="N2355" s="104"/>
      <c r="O2355" s="104"/>
      <c r="P2355" s="105">
        <f t="shared" si="110"/>
        <v>0</v>
      </c>
    </row>
    <row r="2356" spans="1:16" ht="15.75" customHeight="1">
      <c r="A2356" s="241"/>
      <c r="B2356" s="242"/>
      <c r="C2356" s="119">
        <v>17</v>
      </c>
      <c r="D2356" s="143"/>
      <c r="E2356" s="104"/>
      <c r="F2356" s="104"/>
      <c r="G2356" s="104"/>
      <c r="H2356" s="104"/>
      <c r="I2356" s="104"/>
      <c r="J2356" s="104"/>
      <c r="K2356" s="104"/>
      <c r="L2356" s="104"/>
      <c r="M2356" s="104"/>
      <c r="N2356" s="104"/>
      <c r="O2356" s="104"/>
      <c r="P2356" s="105">
        <f t="shared" si="110"/>
        <v>0</v>
      </c>
    </row>
    <row r="2357" spans="1:16" ht="15.75" customHeight="1">
      <c r="A2357" s="241"/>
      <c r="B2357" s="242"/>
      <c r="C2357" s="119">
        <v>25</v>
      </c>
      <c r="D2357" s="143"/>
      <c r="E2357" s="104"/>
      <c r="F2357" s="104"/>
      <c r="G2357" s="104"/>
      <c r="H2357" s="104"/>
      <c r="I2357" s="104"/>
      <c r="J2357" s="104"/>
      <c r="K2357" s="104"/>
      <c r="L2357" s="104"/>
      <c r="M2357" s="104"/>
      <c r="N2357" s="104"/>
      <c r="O2357" s="104"/>
      <c r="P2357" s="105">
        <f t="shared" si="110"/>
        <v>0</v>
      </c>
    </row>
    <row r="2358" spans="1:16" ht="15.75" customHeight="1">
      <c r="A2358" s="241"/>
      <c r="B2358" s="242"/>
      <c r="C2358" s="119">
        <v>26</v>
      </c>
      <c r="D2358" s="143"/>
      <c r="E2358" s="104"/>
      <c r="F2358" s="104"/>
      <c r="G2358" s="104"/>
      <c r="H2358" s="104"/>
      <c r="I2358" s="104"/>
      <c r="J2358" s="104"/>
      <c r="K2358" s="104"/>
      <c r="L2358" s="104"/>
      <c r="M2358" s="104"/>
      <c r="N2358" s="104"/>
      <c r="O2358" s="104"/>
      <c r="P2358" s="105">
        <f t="shared" si="110"/>
        <v>0</v>
      </c>
    </row>
    <row r="2359" spans="1:16" ht="15.75" customHeight="1">
      <c r="A2359" s="237"/>
      <c r="B2359" s="239"/>
      <c r="C2359" s="119">
        <v>27</v>
      </c>
      <c r="D2359" s="143"/>
      <c r="E2359" s="104"/>
      <c r="F2359" s="104"/>
      <c r="G2359" s="104"/>
      <c r="H2359" s="104"/>
      <c r="I2359" s="104"/>
      <c r="J2359" s="104"/>
      <c r="K2359" s="104"/>
      <c r="L2359" s="104"/>
      <c r="M2359" s="104"/>
      <c r="N2359" s="104"/>
      <c r="O2359" s="104"/>
      <c r="P2359" s="105">
        <f t="shared" si="110"/>
        <v>0</v>
      </c>
    </row>
    <row r="2360" spans="1:16" ht="15.75" customHeight="1">
      <c r="A2360" s="144">
        <v>6000</v>
      </c>
      <c r="B2360" s="316" t="s">
        <v>2524</v>
      </c>
      <c r="C2360" s="228"/>
      <c r="D2360" s="148">
        <f t="shared" ref="D2360:P2360" si="111">D2361+D2442+D2523</f>
        <v>40739.47</v>
      </c>
      <c r="E2360" s="146">
        <f t="shared" si="111"/>
        <v>40739.47</v>
      </c>
      <c r="F2360" s="146">
        <f t="shared" si="111"/>
        <v>40739.47</v>
      </c>
      <c r="G2360" s="146">
        <f t="shared" si="111"/>
        <v>40739.47</v>
      </c>
      <c r="H2360" s="146">
        <f t="shared" si="111"/>
        <v>40739.47</v>
      </c>
      <c r="I2360" s="146">
        <f t="shared" si="111"/>
        <v>40739.47</v>
      </c>
      <c r="J2360" s="146">
        <f t="shared" si="111"/>
        <v>40739.47</v>
      </c>
      <c r="K2360" s="146">
        <f t="shared" si="111"/>
        <v>40739.47</v>
      </c>
      <c r="L2360" s="146">
        <f t="shared" si="111"/>
        <v>40739.47</v>
      </c>
      <c r="M2360" s="146">
        <f t="shared" si="111"/>
        <v>40739.47</v>
      </c>
      <c r="N2360" s="146">
        <f t="shared" si="111"/>
        <v>40739.47</v>
      </c>
      <c r="O2360" s="146">
        <f t="shared" si="111"/>
        <v>40739.47</v>
      </c>
      <c r="P2360" s="146">
        <f t="shared" si="111"/>
        <v>488873.6399999999</v>
      </c>
    </row>
    <row r="2361" spans="1:16" ht="15.75" customHeight="1">
      <c r="A2361" s="149">
        <v>6100</v>
      </c>
      <c r="B2361" s="316" t="s">
        <v>2525</v>
      </c>
      <c r="C2361" s="228"/>
      <c r="D2361" s="148">
        <f t="shared" ref="D2361:P2361" si="112">SUM(D2362:D2441)</f>
        <v>40739.47</v>
      </c>
      <c r="E2361" s="146">
        <f t="shared" si="112"/>
        <v>40739.47</v>
      </c>
      <c r="F2361" s="146">
        <f t="shared" si="112"/>
        <v>40739.47</v>
      </c>
      <c r="G2361" s="146">
        <f t="shared" si="112"/>
        <v>40739.47</v>
      </c>
      <c r="H2361" s="146">
        <f t="shared" si="112"/>
        <v>40739.47</v>
      </c>
      <c r="I2361" s="146">
        <f t="shared" si="112"/>
        <v>40739.47</v>
      </c>
      <c r="J2361" s="146">
        <f t="shared" si="112"/>
        <v>40739.47</v>
      </c>
      <c r="K2361" s="146">
        <f t="shared" si="112"/>
        <v>40739.47</v>
      </c>
      <c r="L2361" s="146">
        <f t="shared" si="112"/>
        <v>40739.47</v>
      </c>
      <c r="M2361" s="146">
        <f t="shared" si="112"/>
        <v>40739.47</v>
      </c>
      <c r="N2361" s="146">
        <f t="shared" si="112"/>
        <v>40739.47</v>
      </c>
      <c r="O2361" s="146">
        <f t="shared" si="112"/>
        <v>40739.47</v>
      </c>
      <c r="P2361" s="146">
        <f t="shared" si="112"/>
        <v>488873.6399999999</v>
      </c>
    </row>
    <row r="2362" spans="1:16" ht="15.75" customHeight="1">
      <c r="A2362" s="317">
        <v>611</v>
      </c>
      <c r="B2362" s="318" t="s">
        <v>2526</v>
      </c>
      <c r="C2362" s="119">
        <v>11</v>
      </c>
      <c r="D2362" s="104"/>
      <c r="E2362" s="104"/>
      <c r="F2362" s="104"/>
      <c r="G2362" s="104"/>
      <c r="H2362" s="104"/>
      <c r="I2362" s="104"/>
      <c r="J2362" s="104"/>
      <c r="K2362" s="104"/>
      <c r="L2362" s="104"/>
      <c r="M2362" s="104"/>
      <c r="N2362" s="104"/>
      <c r="O2362" s="104"/>
      <c r="P2362" s="105">
        <f t="shared" ref="P2362:P2441" si="113">SUM(D2362:O2362)</f>
        <v>0</v>
      </c>
    </row>
    <row r="2363" spans="1:16" ht="15.75" customHeight="1">
      <c r="A2363" s="241"/>
      <c r="B2363" s="242"/>
      <c r="C2363" s="119">
        <v>12</v>
      </c>
      <c r="D2363" s="143"/>
      <c r="E2363" s="104"/>
      <c r="F2363" s="104"/>
      <c r="G2363" s="104"/>
      <c r="H2363" s="104"/>
      <c r="I2363" s="104"/>
      <c r="J2363" s="104"/>
      <c r="K2363" s="104"/>
      <c r="L2363" s="104"/>
      <c r="M2363" s="104"/>
      <c r="N2363" s="104"/>
      <c r="O2363" s="104"/>
      <c r="P2363" s="105">
        <f t="shared" si="113"/>
        <v>0</v>
      </c>
    </row>
    <row r="2364" spans="1:16" ht="15.75" customHeight="1">
      <c r="A2364" s="241"/>
      <c r="B2364" s="242"/>
      <c r="C2364" s="119">
        <v>13</v>
      </c>
      <c r="D2364" s="143"/>
      <c r="E2364" s="104"/>
      <c r="F2364" s="104"/>
      <c r="G2364" s="104"/>
      <c r="H2364" s="104"/>
      <c r="I2364" s="104"/>
      <c r="J2364" s="104"/>
      <c r="K2364" s="104"/>
      <c r="L2364" s="104"/>
      <c r="M2364" s="104"/>
      <c r="N2364" s="104"/>
      <c r="O2364" s="104"/>
      <c r="P2364" s="105">
        <f t="shared" si="113"/>
        <v>0</v>
      </c>
    </row>
    <row r="2365" spans="1:16" ht="15.75" customHeight="1">
      <c r="A2365" s="241"/>
      <c r="B2365" s="242"/>
      <c r="C2365" s="119">
        <v>14</v>
      </c>
      <c r="D2365" s="143"/>
      <c r="E2365" s="104"/>
      <c r="F2365" s="104"/>
      <c r="G2365" s="104"/>
      <c r="H2365" s="104"/>
      <c r="I2365" s="104"/>
      <c r="J2365" s="104"/>
      <c r="K2365" s="104"/>
      <c r="L2365" s="104"/>
      <c r="M2365" s="104"/>
      <c r="N2365" s="104"/>
      <c r="O2365" s="104"/>
      <c r="P2365" s="105">
        <f t="shared" si="113"/>
        <v>0</v>
      </c>
    </row>
    <row r="2366" spans="1:16" ht="15.75" customHeight="1">
      <c r="A2366" s="241"/>
      <c r="B2366" s="242"/>
      <c r="C2366" s="119">
        <v>15</v>
      </c>
      <c r="D2366" s="143"/>
      <c r="E2366" s="104"/>
      <c r="F2366" s="104"/>
      <c r="G2366" s="104"/>
      <c r="H2366" s="104"/>
      <c r="I2366" s="104"/>
      <c r="J2366" s="104"/>
      <c r="K2366" s="104"/>
      <c r="L2366" s="104"/>
      <c r="M2366" s="104"/>
      <c r="N2366" s="104"/>
      <c r="O2366" s="104"/>
      <c r="P2366" s="105">
        <f t="shared" si="113"/>
        <v>0</v>
      </c>
    </row>
    <row r="2367" spans="1:16" ht="15.75" customHeight="1">
      <c r="A2367" s="241"/>
      <c r="B2367" s="242"/>
      <c r="C2367" s="119">
        <v>16</v>
      </c>
      <c r="D2367" s="143"/>
      <c r="E2367" s="104"/>
      <c r="F2367" s="104"/>
      <c r="G2367" s="104"/>
      <c r="H2367" s="104"/>
      <c r="I2367" s="104"/>
      <c r="J2367" s="104"/>
      <c r="K2367" s="104"/>
      <c r="L2367" s="104"/>
      <c r="M2367" s="104"/>
      <c r="N2367" s="104"/>
      <c r="O2367" s="104"/>
      <c r="P2367" s="105">
        <f t="shared" si="113"/>
        <v>0</v>
      </c>
    </row>
    <row r="2368" spans="1:16" ht="15.75" customHeight="1">
      <c r="A2368" s="241"/>
      <c r="B2368" s="242"/>
      <c r="C2368" s="119">
        <v>17</v>
      </c>
      <c r="D2368" s="143"/>
      <c r="E2368" s="104"/>
      <c r="F2368" s="104"/>
      <c r="G2368" s="104"/>
      <c r="H2368" s="104"/>
      <c r="I2368" s="104"/>
      <c r="J2368" s="104"/>
      <c r="K2368" s="104"/>
      <c r="L2368" s="104"/>
      <c r="M2368" s="104"/>
      <c r="N2368" s="104"/>
      <c r="O2368" s="104"/>
      <c r="P2368" s="105">
        <f t="shared" si="113"/>
        <v>0</v>
      </c>
    </row>
    <row r="2369" spans="1:16" ht="15.75" customHeight="1">
      <c r="A2369" s="241"/>
      <c r="B2369" s="242"/>
      <c r="C2369" s="119">
        <v>25</v>
      </c>
      <c r="D2369" s="143"/>
      <c r="E2369" s="104"/>
      <c r="F2369" s="104"/>
      <c r="G2369" s="104"/>
      <c r="H2369" s="104"/>
      <c r="I2369" s="104"/>
      <c r="J2369" s="104"/>
      <c r="K2369" s="104"/>
      <c r="L2369" s="104"/>
      <c r="M2369" s="104"/>
      <c r="N2369" s="104"/>
      <c r="O2369" s="104"/>
      <c r="P2369" s="105">
        <f t="shared" si="113"/>
        <v>0</v>
      </c>
    </row>
    <row r="2370" spans="1:16" ht="15.75" customHeight="1">
      <c r="A2370" s="241"/>
      <c r="B2370" s="242"/>
      <c r="C2370" s="119">
        <v>26</v>
      </c>
      <c r="D2370" s="143"/>
      <c r="E2370" s="104"/>
      <c r="F2370" s="104"/>
      <c r="G2370" s="104"/>
      <c r="H2370" s="104"/>
      <c r="I2370" s="104"/>
      <c r="J2370" s="104"/>
      <c r="K2370" s="104"/>
      <c r="L2370" s="104"/>
      <c r="M2370" s="104"/>
      <c r="N2370" s="104"/>
      <c r="O2370" s="104"/>
      <c r="P2370" s="105">
        <f t="shared" si="113"/>
        <v>0</v>
      </c>
    </row>
    <row r="2371" spans="1:16" ht="15.75" customHeight="1">
      <c r="A2371" s="237"/>
      <c r="B2371" s="239"/>
      <c r="C2371" s="119">
        <v>27</v>
      </c>
      <c r="D2371" s="143"/>
      <c r="E2371" s="104"/>
      <c r="F2371" s="104"/>
      <c r="G2371" s="104"/>
      <c r="H2371" s="104"/>
      <c r="I2371" s="104"/>
      <c r="J2371" s="104"/>
      <c r="K2371" s="104"/>
      <c r="L2371" s="104"/>
      <c r="M2371" s="104"/>
      <c r="N2371" s="104"/>
      <c r="O2371" s="104"/>
      <c r="P2371" s="105">
        <f t="shared" si="113"/>
        <v>0</v>
      </c>
    </row>
    <row r="2372" spans="1:16" ht="15.75" customHeight="1">
      <c r="A2372" s="317">
        <v>612</v>
      </c>
      <c r="B2372" s="318" t="s">
        <v>2527</v>
      </c>
      <c r="C2372" s="119">
        <v>11</v>
      </c>
      <c r="D2372" s="143"/>
      <c r="E2372" s="104"/>
      <c r="F2372" s="104"/>
      <c r="G2372" s="104"/>
      <c r="H2372" s="104"/>
      <c r="I2372" s="104"/>
      <c r="J2372" s="104"/>
      <c r="K2372" s="104"/>
      <c r="L2372" s="104"/>
      <c r="M2372" s="104"/>
      <c r="N2372" s="104"/>
      <c r="O2372" s="104"/>
      <c r="P2372" s="105">
        <f t="shared" si="113"/>
        <v>0</v>
      </c>
    </row>
    <row r="2373" spans="1:16" ht="15.75" customHeight="1">
      <c r="A2373" s="241"/>
      <c r="B2373" s="242"/>
      <c r="C2373" s="119">
        <v>12</v>
      </c>
      <c r="D2373" s="143"/>
      <c r="E2373" s="104"/>
      <c r="F2373" s="104"/>
      <c r="G2373" s="104"/>
      <c r="H2373" s="104"/>
      <c r="I2373" s="104"/>
      <c r="J2373" s="104"/>
      <c r="K2373" s="104"/>
      <c r="L2373" s="104"/>
      <c r="M2373" s="104"/>
      <c r="N2373" s="104"/>
      <c r="O2373" s="104"/>
      <c r="P2373" s="105">
        <f t="shared" si="113"/>
        <v>0</v>
      </c>
    </row>
    <row r="2374" spans="1:16" ht="15.75" customHeight="1">
      <c r="A2374" s="241"/>
      <c r="B2374" s="242"/>
      <c r="C2374" s="119">
        <v>13</v>
      </c>
      <c r="D2374" s="143"/>
      <c r="E2374" s="104"/>
      <c r="F2374" s="104"/>
      <c r="G2374" s="104"/>
      <c r="H2374" s="104"/>
      <c r="I2374" s="104"/>
      <c r="J2374" s="104"/>
      <c r="K2374" s="104"/>
      <c r="L2374" s="104"/>
      <c r="M2374" s="104"/>
      <c r="N2374" s="104"/>
      <c r="O2374" s="104"/>
      <c r="P2374" s="105">
        <f t="shared" si="113"/>
        <v>0</v>
      </c>
    </row>
    <row r="2375" spans="1:16" ht="15.75" customHeight="1">
      <c r="A2375" s="241"/>
      <c r="B2375" s="242"/>
      <c r="C2375" s="119">
        <v>14</v>
      </c>
      <c r="D2375" s="143"/>
      <c r="E2375" s="104"/>
      <c r="F2375" s="104"/>
      <c r="G2375" s="104"/>
      <c r="H2375" s="104"/>
      <c r="I2375" s="104"/>
      <c r="J2375" s="104"/>
      <c r="K2375" s="104"/>
      <c r="L2375" s="104"/>
      <c r="M2375" s="104"/>
      <c r="N2375" s="104"/>
      <c r="O2375" s="104"/>
      <c r="P2375" s="105">
        <f t="shared" si="113"/>
        <v>0</v>
      </c>
    </row>
    <row r="2376" spans="1:16" ht="15.75" customHeight="1">
      <c r="A2376" s="241"/>
      <c r="B2376" s="242"/>
      <c r="C2376" s="119">
        <v>15</v>
      </c>
      <c r="D2376" s="143"/>
      <c r="E2376" s="104"/>
      <c r="F2376" s="104"/>
      <c r="G2376" s="104"/>
      <c r="H2376" s="104"/>
      <c r="I2376" s="104"/>
      <c r="J2376" s="104"/>
      <c r="K2376" s="104"/>
      <c r="L2376" s="104"/>
      <c r="M2376" s="104"/>
      <c r="N2376" s="104"/>
      <c r="O2376" s="104"/>
      <c r="P2376" s="105">
        <f t="shared" si="113"/>
        <v>0</v>
      </c>
    </row>
    <row r="2377" spans="1:16" ht="15.75" customHeight="1">
      <c r="A2377" s="241"/>
      <c r="B2377" s="242"/>
      <c r="C2377" s="119">
        <v>16</v>
      </c>
      <c r="D2377" s="143"/>
      <c r="E2377" s="104"/>
      <c r="F2377" s="104"/>
      <c r="G2377" s="104"/>
      <c r="H2377" s="104"/>
      <c r="I2377" s="104"/>
      <c r="J2377" s="104"/>
      <c r="K2377" s="104"/>
      <c r="L2377" s="104"/>
      <c r="M2377" s="104"/>
      <c r="N2377" s="104"/>
      <c r="O2377" s="104"/>
      <c r="P2377" s="105">
        <f t="shared" si="113"/>
        <v>0</v>
      </c>
    </row>
    <row r="2378" spans="1:16" ht="15.75" customHeight="1">
      <c r="A2378" s="241"/>
      <c r="B2378" s="242"/>
      <c r="C2378" s="119">
        <v>17</v>
      </c>
      <c r="D2378" s="143"/>
      <c r="E2378" s="104"/>
      <c r="F2378" s="104"/>
      <c r="G2378" s="104"/>
      <c r="H2378" s="104"/>
      <c r="I2378" s="104"/>
      <c r="J2378" s="104"/>
      <c r="K2378" s="104"/>
      <c r="L2378" s="104"/>
      <c r="M2378" s="104"/>
      <c r="N2378" s="104"/>
      <c r="O2378" s="104"/>
      <c r="P2378" s="105">
        <f t="shared" si="113"/>
        <v>0</v>
      </c>
    </row>
    <row r="2379" spans="1:16" ht="15.75" customHeight="1">
      <c r="A2379" s="241"/>
      <c r="B2379" s="242"/>
      <c r="C2379" s="119">
        <v>25</v>
      </c>
      <c r="D2379" s="143"/>
      <c r="E2379" s="104"/>
      <c r="F2379" s="104"/>
      <c r="G2379" s="104"/>
      <c r="H2379" s="104"/>
      <c r="I2379" s="104"/>
      <c r="J2379" s="104"/>
      <c r="K2379" s="104"/>
      <c r="L2379" s="104"/>
      <c r="M2379" s="104"/>
      <c r="N2379" s="104"/>
      <c r="O2379" s="104"/>
      <c r="P2379" s="105">
        <f t="shared" si="113"/>
        <v>0</v>
      </c>
    </row>
    <row r="2380" spans="1:16" ht="15.75" customHeight="1">
      <c r="A2380" s="241"/>
      <c r="B2380" s="242"/>
      <c r="C2380" s="119">
        <v>26</v>
      </c>
      <c r="D2380" s="143"/>
      <c r="E2380" s="104"/>
      <c r="F2380" s="104"/>
      <c r="G2380" s="104"/>
      <c r="H2380" s="104"/>
      <c r="I2380" s="104"/>
      <c r="J2380" s="104"/>
      <c r="K2380" s="104"/>
      <c r="L2380" s="104"/>
      <c r="M2380" s="104"/>
      <c r="N2380" s="104"/>
      <c r="O2380" s="104"/>
      <c r="P2380" s="105">
        <f t="shared" si="113"/>
        <v>0</v>
      </c>
    </row>
    <row r="2381" spans="1:16" ht="15.75" customHeight="1">
      <c r="A2381" s="237"/>
      <c r="B2381" s="239"/>
      <c r="C2381" s="119">
        <v>27</v>
      </c>
      <c r="D2381" s="143"/>
      <c r="E2381" s="104"/>
      <c r="F2381" s="104"/>
      <c r="G2381" s="104"/>
      <c r="H2381" s="104"/>
      <c r="I2381" s="104"/>
      <c r="J2381" s="104"/>
      <c r="K2381" s="104"/>
      <c r="L2381" s="104"/>
      <c r="M2381" s="104"/>
      <c r="N2381" s="104"/>
      <c r="O2381" s="104"/>
      <c r="P2381" s="105">
        <f t="shared" si="113"/>
        <v>0</v>
      </c>
    </row>
    <row r="2382" spans="1:16" ht="15.75" customHeight="1">
      <c r="A2382" s="317">
        <v>613</v>
      </c>
      <c r="B2382" s="318" t="s">
        <v>2528</v>
      </c>
      <c r="C2382" s="119">
        <v>11</v>
      </c>
      <c r="D2382" s="143"/>
      <c r="E2382" s="104"/>
      <c r="F2382" s="104"/>
      <c r="G2382" s="104"/>
      <c r="H2382" s="104"/>
      <c r="I2382" s="104"/>
      <c r="J2382" s="104"/>
      <c r="K2382" s="104"/>
      <c r="L2382" s="104"/>
      <c r="M2382" s="104"/>
      <c r="N2382" s="104"/>
      <c r="O2382" s="104"/>
      <c r="P2382" s="105">
        <f t="shared" si="113"/>
        <v>0</v>
      </c>
    </row>
    <row r="2383" spans="1:16" ht="15.75" customHeight="1">
      <c r="A2383" s="241"/>
      <c r="B2383" s="242"/>
      <c r="C2383" s="119">
        <v>12</v>
      </c>
      <c r="D2383" s="143"/>
      <c r="E2383" s="104"/>
      <c r="F2383" s="104"/>
      <c r="G2383" s="104"/>
      <c r="H2383" s="104"/>
      <c r="I2383" s="104"/>
      <c r="J2383" s="104"/>
      <c r="K2383" s="104"/>
      <c r="L2383" s="104"/>
      <c r="M2383" s="104"/>
      <c r="N2383" s="104"/>
      <c r="O2383" s="104"/>
      <c r="P2383" s="105">
        <f t="shared" si="113"/>
        <v>0</v>
      </c>
    </row>
    <row r="2384" spans="1:16" ht="15.75" customHeight="1">
      <c r="A2384" s="241"/>
      <c r="B2384" s="242"/>
      <c r="C2384" s="119">
        <v>13</v>
      </c>
      <c r="D2384" s="143"/>
      <c r="E2384" s="104"/>
      <c r="F2384" s="104"/>
      <c r="G2384" s="104"/>
      <c r="H2384" s="104"/>
      <c r="I2384" s="104"/>
      <c r="J2384" s="104"/>
      <c r="K2384" s="104"/>
      <c r="L2384" s="104"/>
      <c r="M2384" s="104"/>
      <c r="N2384" s="104"/>
      <c r="O2384" s="104"/>
      <c r="P2384" s="105">
        <f t="shared" si="113"/>
        <v>0</v>
      </c>
    </row>
    <row r="2385" spans="1:16" ht="15.75" customHeight="1">
      <c r="A2385" s="241"/>
      <c r="B2385" s="242"/>
      <c r="C2385" s="119">
        <v>14</v>
      </c>
      <c r="D2385" s="143">
        <v>40739.47</v>
      </c>
      <c r="E2385" s="143">
        <v>40739.47</v>
      </c>
      <c r="F2385" s="143">
        <v>40739.47</v>
      </c>
      <c r="G2385" s="143">
        <v>40739.47</v>
      </c>
      <c r="H2385" s="143">
        <v>40739.47</v>
      </c>
      <c r="I2385" s="143">
        <v>40739.47</v>
      </c>
      <c r="J2385" s="143">
        <v>40739.47</v>
      </c>
      <c r="K2385" s="143">
        <v>40739.47</v>
      </c>
      <c r="L2385" s="143">
        <v>40739.47</v>
      </c>
      <c r="M2385" s="143">
        <v>40739.47</v>
      </c>
      <c r="N2385" s="143">
        <v>40739.47</v>
      </c>
      <c r="O2385" s="143">
        <v>40739.47</v>
      </c>
      <c r="P2385" s="105">
        <f t="shared" si="113"/>
        <v>488873.6399999999</v>
      </c>
    </row>
    <row r="2386" spans="1:16" ht="15.75" customHeight="1">
      <c r="A2386" s="241"/>
      <c r="B2386" s="242"/>
      <c r="C2386" s="119">
        <v>15</v>
      </c>
      <c r="D2386" s="143"/>
      <c r="E2386" s="104"/>
      <c r="F2386" s="104"/>
      <c r="G2386" s="104"/>
      <c r="H2386" s="104"/>
      <c r="I2386" s="104"/>
      <c r="J2386" s="104"/>
      <c r="K2386" s="104"/>
      <c r="L2386" s="104"/>
      <c r="M2386" s="104"/>
      <c r="N2386" s="104"/>
      <c r="O2386" s="104"/>
      <c r="P2386" s="105">
        <f t="shared" si="113"/>
        <v>0</v>
      </c>
    </row>
    <row r="2387" spans="1:16" ht="15.75" customHeight="1">
      <c r="A2387" s="241"/>
      <c r="B2387" s="242"/>
      <c r="C2387" s="119">
        <v>16</v>
      </c>
      <c r="D2387" s="143"/>
      <c r="E2387" s="104"/>
      <c r="F2387" s="104"/>
      <c r="G2387" s="104"/>
      <c r="H2387" s="104"/>
      <c r="I2387" s="104"/>
      <c r="J2387" s="104"/>
      <c r="K2387" s="104"/>
      <c r="L2387" s="104"/>
      <c r="M2387" s="104"/>
      <c r="N2387" s="104"/>
      <c r="O2387" s="104"/>
      <c r="P2387" s="105">
        <f t="shared" si="113"/>
        <v>0</v>
      </c>
    </row>
    <row r="2388" spans="1:16" ht="15.75" customHeight="1">
      <c r="A2388" s="241"/>
      <c r="B2388" s="242"/>
      <c r="C2388" s="119">
        <v>17</v>
      </c>
      <c r="D2388" s="143"/>
      <c r="E2388" s="104"/>
      <c r="F2388" s="104"/>
      <c r="G2388" s="104"/>
      <c r="H2388" s="104"/>
      <c r="I2388" s="104"/>
      <c r="J2388" s="104"/>
      <c r="K2388" s="104"/>
      <c r="L2388" s="104"/>
      <c r="M2388" s="104"/>
      <c r="N2388" s="104"/>
      <c r="O2388" s="104"/>
      <c r="P2388" s="105">
        <f t="shared" si="113"/>
        <v>0</v>
      </c>
    </row>
    <row r="2389" spans="1:16" ht="15.75" customHeight="1">
      <c r="A2389" s="241"/>
      <c r="B2389" s="242"/>
      <c r="C2389" s="119">
        <v>25</v>
      </c>
      <c r="D2389" s="143"/>
      <c r="E2389" s="104"/>
      <c r="F2389" s="104"/>
      <c r="G2389" s="104"/>
      <c r="H2389" s="104"/>
      <c r="I2389" s="104"/>
      <c r="J2389" s="104"/>
      <c r="K2389" s="104"/>
      <c r="L2389" s="104"/>
      <c r="M2389" s="104"/>
      <c r="N2389" s="104"/>
      <c r="O2389" s="104"/>
      <c r="P2389" s="105">
        <f t="shared" si="113"/>
        <v>0</v>
      </c>
    </row>
    <row r="2390" spans="1:16" ht="15.75" customHeight="1">
      <c r="A2390" s="241"/>
      <c r="B2390" s="242"/>
      <c r="C2390" s="119">
        <v>26</v>
      </c>
      <c r="D2390" s="143"/>
      <c r="E2390" s="104"/>
      <c r="F2390" s="104"/>
      <c r="G2390" s="104"/>
      <c r="H2390" s="104"/>
      <c r="I2390" s="104"/>
      <c r="J2390" s="104"/>
      <c r="K2390" s="104"/>
      <c r="L2390" s="104"/>
      <c r="M2390" s="104"/>
      <c r="N2390" s="104"/>
      <c r="O2390" s="104"/>
      <c r="P2390" s="105">
        <f t="shared" si="113"/>
        <v>0</v>
      </c>
    </row>
    <row r="2391" spans="1:16" ht="15.75" customHeight="1">
      <c r="A2391" s="237"/>
      <c r="B2391" s="239"/>
      <c r="C2391" s="119">
        <v>27</v>
      </c>
      <c r="D2391" s="143"/>
      <c r="E2391" s="104"/>
      <c r="F2391" s="104"/>
      <c r="G2391" s="104"/>
      <c r="H2391" s="104"/>
      <c r="I2391" s="104"/>
      <c r="J2391" s="104"/>
      <c r="K2391" s="104"/>
      <c r="L2391" s="104"/>
      <c r="M2391" s="104"/>
      <c r="N2391" s="104"/>
      <c r="O2391" s="104"/>
      <c r="P2391" s="105">
        <f t="shared" si="113"/>
        <v>0</v>
      </c>
    </row>
    <row r="2392" spans="1:16" ht="15.75" customHeight="1">
      <c r="A2392" s="317">
        <v>614</v>
      </c>
      <c r="B2392" s="318" t="s">
        <v>2529</v>
      </c>
      <c r="C2392" s="119">
        <v>11</v>
      </c>
      <c r="D2392" s="143"/>
      <c r="E2392" s="104"/>
      <c r="F2392" s="104"/>
      <c r="G2392" s="104"/>
      <c r="H2392" s="104"/>
      <c r="I2392" s="104"/>
      <c r="J2392" s="104"/>
      <c r="K2392" s="104"/>
      <c r="L2392" s="104"/>
      <c r="M2392" s="104"/>
      <c r="N2392" s="104"/>
      <c r="O2392" s="104"/>
      <c r="P2392" s="105">
        <f t="shared" si="113"/>
        <v>0</v>
      </c>
    </row>
    <row r="2393" spans="1:16" ht="15.75" customHeight="1">
      <c r="A2393" s="241"/>
      <c r="B2393" s="242"/>
      <c r="C2393" s="119">
        <v>12</v>
      </c>
      <c r="D2393" s="143"/>
      <c r="E2393" s="104"/>
      <c r="F2393" s="104"/>
      <c r="G2393" s="104"/>
      <c r="H2393" s="104"/>
      <c r="I2393" s="104"/>
      <c r="J2393" s="104"/>
      <c r="K2393" s="104"/>
      <c r="L2393" s="104"/>
      <c r="M2393" s="104"/>
      <c r="N2393" s="104"/>
      <c r="O2393" s="104"/>
      <c r="P2393" s="105">
        <f t="shared" si="113"/>
        <v>0</v>
      </c>
    </row>
    <row r="2394" spans="1:16" ht="15.75" customHeight="1">
      <c r="A2394" s="241"/>
      <c r="B2394" s="242"/>
      <c r="C2394" s="119">
        <v>13</v>
      </c>
      <c r="D2394" s="143"/>
      <c r="E2394" s="104"/>
      <c r="F2394" s="104"/>
      <c r="G2394" s="104"/>
      <c r="H2394" s="104"/>
      <c r="I2394" s="104"/>
      <c r="J2394" s="104"/>
      <c r="K2394" s="104"/>
      <c r="L2394" s="104"/>
      <c r="M2394" s="104"/>
      <c r="N2394" s="104"/>
      <c r="O2394" s="104"/>
      <c r="P2394" s="105">
        <f t="shared" si="113"/>
        <v>0</v>
      </c>
    </row>
    <row r="2395" spans="1:16" ht="15.75" customHeight="1">
      <c r="A2395" s="241"/>
      <c r="B2395" s="242"/>
      <c r="C2395" s="119">
        <v>14</v>
      </c>
      <c r="D2395" s="143"/>
      <c r="E2395" s="104"/>
      <c r="F2395" s="104"/>
      <c r="G2395" s="104"/>
      <c r="H2395" s="104"/>
      <c r="I2395" s="104"/>
      <c r="J2395" s="104"/>
      <c r="K2395" s="104"/>
      <c r="L2395" s="104"/>
      <c r="M2395" s="104"/>
      <c r="N2395" s="104"/>
      <c r="O2395" s="104"/>
      <c r="P2395" s="105">
        <f t="shared" si="113"/>
        <v>0</v>
      </c>
    </row>
    <row r="2396" spans="1:16" ht="15.75" customHeight="1">
      <c r="A2396" s="241"/>
      <c r="B2396" s="242"/>
      <c r="C2396" s="119">
        <v>15</v>
      </c>
      <c r="D2396" s="143"/>
      <c r="E2396" s="104"/>
      <c r="F2396" s="104"/>
      <c r="G2396" s="104"/>
      <c r="H2396" s="104"/>
      <c r="I2396" s="104"/>
      <c r="J2396" s="104"/>
      <c r="K2396" s="104"/>
      <c r="L2396" s="104"/>
      <c r="M2396" s="104"/>
      <c r="N2396" s="104"/>
      <c r="O2396" s="104"/>
      <c r="P2396" s="105">
        <f t="shared" si="113"/>
        <v>0</v>
      </c>
    </row>
    <row r="2397" spans="1:16" ht="15.75" customHeight="1">
      <c r="A2397" s="241"/>
      <c r="B2397" s="242"/>
      <c r="C2397" s="119">
        <v>16</v>
      </c>
      <c r="D2397" s="143"/>
      <c r="E2397" s="104"/>
      <c r="F2397" s="104"/>
      <c r="G2397" s="104"/>
      <c r="H2397" s="104"/>
      <c r="I2397" s="104"/>
      <c r="J2397" s="104"/>
      <c r="K2397" s="104"/>
      <c r="L2397" s="104"/>
      <c r="M2397" s="104"/>
      <c r="N2397" s="104"/>
      <c r="O2397" s="104"/>
      <c r="P2397" s="105">
        <f t="shared" si="113"/>
        <v>0</v>
      </c>
    </row>
    <row r="2398" spans="1:16" ht="15.75" customHeight="1">
      <c r="A2398" s="241"/>
      <c r="B2398" s="242"/>
      <c r="C2398" s="119">
        <v>17</v>
      </c>
      <c r="D2398" s="143"/>
      <c r="E2398" s="104"/>
      <c r="F2398" s="104"/>
      <c r="G2398" s="104"/>
      <c r="H2398" s="104"/>
      <c r="I2398" s="104"/>
      <c r="J2398" s="104"/>
      <c r="K2398" s="104"/>
      <c r="L2398" s="104"/>
      <c r="M2398" s="104"/>
      <c r="N2398" s="104"/>
      <c r="O2398" s="104"/>
      <c r="P2398" s="105">
        <f t="shared" si="113"/>
        <v>0</v>
      </c>
    </row>
    <row r="2399" spans="1:16" ht="15.75" customHeight="1">
      <c r="A2399" s="241"/>
      <c r="B2399" s="242"/>
      <c r="C2399" s="119">
        <v>25</v>
      </c>
      <c r="D2399" s="143"/>
      <c r="E2399" s="104"/>
      <c r="F2399" s="104"/>
      <c r="G2399" s="104"/>
      <c r="H2399" s="104"/>
      <c r="I2399" s="104"/>
      <c r="J2399" s="104"/>
      <c r="K2399" s="104"/>
      <c r="L2399" s="104"/>
      <c r="M2399" s="104"/>
      <c r="N2399" s="104"/>
      <c r="O2399" s="104"/>
      <c r="P2399" s="105">
        <f t="shared" si="113"/>
        <v>0</v>
      </c>
    </row>
    <row r="2400" spans="1:16" ht="15.75" customHeight="1">
      <c r="A2400" s="241"/>
      <c r="B2400" s="242"/>
      <c r="C2400" s="119">
        <v>26</v>
      </c>
      <c r="D2400" s="143"/>
      <c r="E2400" s="104"/>
      <c r="F2400" s="104"/>
      <c r="G2400" s="104"/>
      <c r="H2400" s="104"/>
      <c r="I2400" s="104"/>
      <c r="J2400" s="104"/>
      <c r="K2400" s="104"/>
      <c r="L2400" s="104"/>
      <c r="M2400" s="104"/>
      <c r="N2400" s="104"/>
      <c r="O2400" s="104"/>
      <c r="P2400" s="105">
        <f t="shared" si="113"/>
        <v>0</v>
      </c>
    </row>
    <row r="2401" spans="1:16" ht="15.75" customHeight="1">
      <c r="A2401" s="237"/>
      <c r="B2401" s="239"/>
      <c r="C2401" s="119">
        <v>27</v>
      </c>
      <c r="D2401" s="143"/>
      <c r="E2401" s="104"/>
      <c r="F2401" s="104"/>
      <c r="G2401" s="104"/>
      <c r="H2401" s="104"/>
      <c r="I2401" s="104"/>
      <c r="J2401" s="104"/>
      <c r="K2401" s="104"/>
      <c r="L2401" s="104"/>
      <c r="M2401" s="104"/>
      <c r="N2401" s="104"/>
      <c r="O2401" s="104"/>
      <c r="P2401" s="105">
        <f t="shared" si="113"/>
        <v>0</v>
      </c>
    </row>
    <row r="2402" spans="1:16" ht="15.75" customHeight="1">
      <c r="A2402" s="317">
        <v>615</v>
      </c>
      <c r="B2402" s="318" t="s">
        <v>2530</v>
      </c>
      <c r="C2402" s="119">
        <v>11</v>
      </c>
      <c r="D2402" s="143"/>
      <c r="E2402" s="104"/>
      <c r="F2402" s="104"/>
      <c r="G2402" s="104"/>
      <c r="H2402" s="104"/>
      <c r="I2402" s="104"/>
      <c r="J2402" s="104"/>
      <c r="K2402" s="104"/>
      <c r="L2402" s="104"/>
      <c r="M2402" s="104"/>
      <c r="N2402" s="104"/>
      <c r="O2402" s="104"/>
      <c r="P2402" s="105">
        <f t="shared" si="113"/>
        <v>0</v>
      </c>
    </row>
    <row r="2403" spans="1:16" ht="15.75" customHeight="1">
      <c r="A2403" s="241"/>
      <c r="B2403" s="242"/>
      <c r="C2403" s="119">
        <v>12</v>
      </c>
      <c r="D2403" s="143"/>
      <c r="E2403" s="104"/>
      <c r="F2403" s="104"/>
      <c r="G2403" s="104"/>
      <c r="H2403" s="104"/>
      <c r="I2403" s="104"/>
      <c r="J2403" s="104"/>
      <c r="K2403" s="104"/>
      <c r="L2403" s="104"/>
      <c r="M2403" s="104"/>
      <c r="N2403" s="104"/>
      <c r="O2403" s="104"/>
      <c r="P2403" s="105">
        <f t="shared" si="113"/>
        <v>0</v>
      </c>
    </row>
    <row r="2404" spans="1:16" ht="15.75" customHeight="1">
      <c r="A2404" s="241"/>
      <c r="B2404" s="242"/>
      <c r="C2404" s="119">
        <v>13</v>
      </c>
      <c r="D2404" s="143"/>
      <c r="E2404" s="104"/>
      <c r="F2404" s="104"/>
      <c r="G2404" s="104"/>
      <c r="H2404" s="104"/>
      <c r="I2404" s="104"/>
      <c r="J2404" s="104"/>
      <c r="K2404" s="104"/>
      <c r="L2404" s="104"/>
      <c r="M2404" s="104"/>
      <c r="N2404" s="104"/>
      <c r="O2404" s="104"/>
      <c r="P2404" s="105">
        <f t="shared" si="113"/>
        <v>0</v>
      </c>
    </row>
    <row r="2405" spans="1:16" ht="15.75" customHeight="1">
      <c r="A2405" s="241"/>
      <c r="B2405" s="242"/>
      <c r="C2405" s="119">
        <v>14</v>
      </c>
      <c r="D2405" s="143"/>
      <c r="E2405" s="104"/>
      <c r="F2405" s="104"/>
      <c r="G2405" s="104"/>
      <c r="H2405" s="104"/>
      <c r="I2405" s="104"/>
      <c r="J2405" s="104"/>
      <c r="K2405" s="104"/>
      <c r="L2405" s="104"/>
      <c r="M2405" s="104"/>
      <c r="N2405" s="104"/>
      <c r="O2405" s="104"/>
      <c r="P2405" s="105">
        <f t="shared" si="113"/>
        <v>0</v>
      </c>
    </row>
    <row r="2406" spans="1:16" ht="15.75" customHeight="1">
      <c r="A2406" s="241"/>
      <c r="B2406" s="242"/>
      <c r="C2406" s="119">
        <v>15</v>
      </c>
      <c r="D2406" s="143"/>
      <c r="E2406" s="104"/>
      <c r="F2406" s="104"/>
      <c r="G2406" s="104"/>
      <c r="H2406" s="104"/>
      <c r="I2406" s="104"/>
      <c r="J2406" s="104"/>
      <c r="K2406" s="104"/>
      <c r="L2406" s="104"/>
      <c r="M2406" s="104"/>
      <c r="N2406" s="104"/>
      <c r="O2406" s="104"/>
      <c r="P2406" s="105">
        <f t="shared" si="113"/>
        <v>0</v>
      </c>
    </row>
    <row r="2407" spans="1:16" ht="15.75" customHeight="1">
      <c r="A2407" s="241"/>
      <c r="B2407" s="242"/>
      <c r="C2407" s="119">
        <v>16</v>
      </c>
      <c r="D2407" s="143"/>
      <c r="E2407" s="104"/>
      <c r="F2407" s="104"/>
      <c r="G2407" s="104"/>
      <c r="H2407" s="104"/>
      <c r="I2407" s="104"/>
      <c r="J2407" s="104"/>
      <c r="K2407" s="104"/>
      <c r="L2407" s="104"/>
      <c r="M2407" s="104"/>
      <c r="N2407" s="104"/>
      <c r="O2407" s="104"/>
      <c r="P2407" s="105">
        <f t="shared" si="113"/>
        <v>0</v>
      </c>
    </row>
    <row r="2408" spans="1:16" ht="15.75" customHeight="1">
      <c r="A2408" s="241"/>
      <c r="B2408" s="242"/>
      <c r="C2408" s="119">
        <v>17</v>
      </c>
      <c r="D2408" s="143"/>
      <c r="E2408" s="104"/>
      <c r="F2408" s="104"/>
      <c r="G2408" s="104"/>
      <c r="H2408" s="104"/>
      <c r="I2408" s="104"/>
      <c r="J2408" s="104"/>
      <c r="K2408" s="104"/>
      <c r="L2408" s="104"/>
      <c r="M2408" s="104"/>
      <c r="N2408" s="104"/>
      <c r="O2408" s="104"/>
      <c r="P2408" s="105">
        <f t="shared" si="113"/>
        <v>0</v>
      </c>
    </row>
    <row r="2409" spans="1:16" ht="15.75" customHeight="1">
      <c r="A2409" s="241"/>
      <c r="B2409" s="242"/>
      <c r="C2409" s="119">
        <v>25</v>
      </c>
      <c r="D2409" s="143"/>
      <c r="E2409" s="104"/>
      <c r="F2409" s="104"/>
      <c r="G2409" s="104"/>
      <c r="H2409" s="104"/>
      <c r="I2409" s="104"/>
      <c r="J2409" s="104"/>
      <c r="K2409" s="104"/>
      <c r="L2409" s="104"/>
      <c r="M2409" s="104"/>
      <c r="N2409" s="104"/>
      <c r="O2409" s="104"/>
      <c r="P2409" s="105">
        <f t="shared" si="113"/>
        <v>0</v>
      </c>
    </row>
    <row r="2410" spans="1:16" ht="15.75" customHeight="1">
      <c r="A2410" s="241"/>
      <c r="B2410" s="242"/>
      <c r="C2410" s="119">
        <v>26</v>
      </c>
      <c r="D2410" s="143"/>
      <c r="E2410" s="104"/>
      <c r="F2410" s="104"/>
      <c r="G2410" s="104"/>
      <c r="H2410" s="104"/>
      <c r="I2410" s="104"/>
      <c r="J2410" s="104"/>
      <c r="K2410" s="104"/>
      <c r="L2410" s="104"/>
      <c r="M2410" s="104"/>
      <c r="N2410" s="104"/>
      <c r="O2410" s="104"/>
      <c r="P2410" s="105">
        <f t="shared" si="113"/>
        <v>0</v>
      </c>
    </row>
    <row r="2411" spans="1:16" ht="15.75" customHeight="1">
      <c r="A2411" s="237"/>
      <c r="B2411" s="239"/>
      <c r="C2411" s="119">
        <v>27</v>
      </c>
      <c r="D2411" s="143"/>
      <c r="E2411" s="104"/>
      <c r="F2411" s="104"/>
      <c r="G2411" s="104"/>
      <c r="H2411" s="104"/>
      <c r="I2411" s="104"/>
      <c r="J2411" s="104"/>
      <c r="K2411" s="104"/>
      <c r="L2411" s="104"/>
      <c r="M2411" s="104"/>
      <c r="N2411" s="104"/>
      <c r="O2411" s="104"/>
      <c r="P2411" s="105">
        <f t="shared" si="113"/>
        <v>0</v>
      </c>
    </row>
    <row r="2412" spans="1:16" ht="15.75" customHeight="1">
      <c r="A2412" s="317">
        <v>616</v>
      </c>
      <c r="B2412" s="318" t="s">
        <v>2531</v>
      </c>
      <c r="C2412" s="119">
        <v>11</v>
      </c>
      <c r="D2412" s="143"/>
      <c r="E2412" s="104"/>
      <c r="F2412" s="104"/>
      <c r="G2412" s="104"/>
      <c r="H2412" s="104"/>
      <c r="I2412" s="104"/>
      <c r="J2412" s="104"/>
      <c r="K2412" s="104"/>
      <c r="L2412" s="104"/>
      <c r="M2412" s="104"/>
      <c r="N2412" s="104"/>
      <c r="O2412" s="104"/>
      <c r="P2412" s="105">
        <f t="shared" si="113"/>
        <v>0</v>
      </c>
    </row>
    <row r="2413" spans="1:16" ht="15.75" customHeight="1">
      <c r="A2413" s="241"/>
      <c r="B2413" s="242"/>
      <c r="C2413" s="119">
        <v>12</v>
      </c>
      <c r="D2413" s="143"/>
      <c r="E2413" s="104"/>
      <c r="F2413" s="104"/>
      <c r="G2413" s="104"/>
      <c r="H2413" s="104"/>
      <c r="I2413" s="104"/>
      <c r="J2413" s="104"/>
      <c r="K2413" s="104"/>
      <c r="L2413" s="104"/>
      <c r="M2413" s="104"/>
      <c r="N2413" s="104"/>
      <c r="O2413" s="104"/>
      <c r="P2413" s="105">
        <f t="shared" si="113"/>
        <v>0</v>
      </c>
    </row>
    <row r="2414" spans="1:16" ht="15.75" customHeight="1">
      <c r="A2414" s="241"/>
      <c r="B2414" s="242"/>
      <c r="C2414" s="119">
        <v>13</v>
      </c>
      <c r="D2414" s="143"/>
      <c r="E2414" s="104"/>
      <c r="F2414" s="104"/>
      <c r="G2414" s="104"/>
      <c r="H2414" s="104"/>
      <c r="I2414" s="104"/>
      <c r="J2414" s="104"/>
      <c r="K2414" s="104"/>
      <c r="L2414" s="104"/>
      <c r="M2414" s="104"/>
      <c r="N2414" s="104"/>
      <c r="O2414" s="104"/>
      <c r="P2414" s="105">
        <f t="shared" si="113"/>
        <v>0</v>
      </c>
    </row>
    <row r="2415" spans="1:16" ht="15.75" customHeight="1">
      <c r="A2415" s="241"/>
      <c r="B2415" s="242"/>
      <c r="C2415" s="119">
        <v>14</v>
      </c>
      <c r="D2415" s="143"/>
      <c r="E2415" s="104"/>
      <c r="F2415" s="104"/>
      <c r="G2415" s="104"/>
      <c r="H2415" s="104"/>
      <c r="I2415" s="104"/>
      <c r="J2415" s="104"/>
      <c r="K2415" s="104"/>
      <c r="L2415" s="104"/>
      <c r="M2415" s="104"/>
      <c r="N2415" s="104"/>
      <c r="O2415" s="104"/>
      <c r="P2415" s="105">
        <f t="shared" si="113"/>
        <v>0</v>
      </c>
    </row>
    <row r="2416" spans="1:16" ht="15.75" customHeight="1">
      <c r="A2416" s="241"/>
      <c r="B2416" s="242"/>
      <c r="C2416" s="119">
        <v>15</v>
      </c>
      <c r="D2416" s="143"/>
      <c r="E2416" s="104"/>
      <c r="F2416" s="104"/>
      <c r="G2416" s="104"/>
      <c r="H2416" s="104"/>
      <c r="I2416" s="104"/>
      <c r="J2416" s="104"/>
      <c r="K2416" s="104"/>
      <c r="L2416" s="104"/>
      <c r="M2416" s="104"/>
      <c r="N2416" s="104"/>
      <c r="O2416" s="104"/>
      <c r="P2416" s="105">
        <f t="shared" si="113"/>
        <v>0</v>
      </c>
    </row>
    <row r="2417" spans="1:16" ht="15.75" customHeight="1">
      <c r="A2417" s="241"/>
      <c r="B2417" s="242"/>
      <c r="C2417" s="119">
        <v>16</v>
      </c>
      <c r="D2417" s="143"/>
      <c r="E2417" s="104"/>
      <c r="F2417" s="104"/>
      <c r="G2417" s="104"/>
      <c r="H2417" s="104"/>
      <c r="I2417" s="104"/>
      <c r="J2417" s="104"/>
      <c r="K2417" s="104"/>
      <c r="L2417" s="104"/>
      <c r="M2417" s="104"/>
      <c r="N2417" s="104"/>
      <c r="O2417" s="104"/>
      <c r="P2417" s="105">
        <f t="shared" si="113"/>
        <v>0</v>
      </c>
    </row>
    <row r="2418" spans="1:16" ht="15.75" customHeight="1">
      <c r="A2418" s="241"/>
      <c r="B2418" s="242"/>
      <c r="C2418" s="119">
        <v>17</v>
      </c>
      <c r="D2418" s="143"/>
      <c r="E2418" s="104"/>
      <c r="F2418" s="104"/>
      <c r="G2418" s="104"/>
      <c r="H2418" s="104"/>
      <c r="I2418" s="104"/>
      <c r="J2418" s="104"/>
      <c r="K2418" s="104"/>
      <c r="L2418" s="104"/>
      <c r="M2418" s="104"/>
      <c r="N2418" s="104"/>
      <c r="O2418" s="104"/>
      <c r="P2418" s="105">
        <f t="shared" si="113"/>
        <v>0</v>
      </c>
    </row>
    <row r="2419" spans="1:16" ht="15.75" customHeight="1">
      <c r="A2419" s="241"/>
      <c r="B2419" s="242"/>
      <c r="C2419" s="119">
        <v>25</v>
      </c>
      <c r="D2419" s="143"/>
      <c r="E2419" s="104"/>
      <c r="F2419" s="104"/>
      <c r="G2419" s="104"/>
      <c r="H2419" s="104"/>
      <c r="I2419" s="104"/>
      <c r="J2419" s="104"/>
      <c r="K2419" s="104"/>
      <c r="L2419" s="104"/>
      <c r="M2419" s="104"/>
      <c r="N2419" s="104"/>
      <c r="O2419" s="104"/>
      <c r="P2419" s="105">
        <f t="shared" si="113"/>
        <v>0</v>
      </c>
    </row>
    <row r="2420" spans="1:16" ht="15.75" customHeight="1">
      <c r="A2420" s="241"/>
      <c r="B2420" s="242"/>
      <c r="C2420" s="119">
        <v>26</v>
      </c>
      <c r="D2420" s="143"/>
      <c r="E2420" s="104"/>
      <c r="F2420" s="104"/>
      <c r="G2420" s="104"/>
      <c r="H2420" s="104"/>
      <c r="I2420" s="104"/>
      <c r="J2420" s="104"/>
      <c r="K2420" s="104"/>
      <c r="L2420" s="104"/>
      <c r="M2420" s="104"/>
      <c r="N2420" s="104"/>
      <c r="O2420" s="104"/>
      <c r="P2420" s="105">
        <f t="shared" si="113"/>
        <v>0</v>
      </c>
    </row>
    <row r="2421" spans="1:16" ht="15.75" customHeight="1">
      <c r="A2421" s="237"/>
      <c r="B2421" s="239"/>
      <c r="C2421" s="119">
        <v>27</v>
      </c>
      <c r="D2421" s="143"/>
      <c r="E2421" s="104"/>
      <c r="F2421" s="104"/>
      <c r="G2421" s="104"/>
      <c r="H2421" s="104"/>
      <c r="I2421" s="104"/>
      <c r="J2421" s="104"/>
      <c r="K2421" s="104"/>
      <c r="L2421" s="104"/>
      <c r="M2421" s="104"/>
      <c r="N2421" s="104"/>
      <c r="O2421" s="104"/>
      <c r="P2421" s="105">
        <f t="shared" si="113"/>
        <v>0</v>
      </c>
    </row>
    <row r="2422" spans="1:16" ht="15.75" customHeight="1">
      <c r="A2422" s="317">
        <v>617</v>
      </c>
      <c r="B2422" s="318" t="s">
        <v>2532</v>
      </c>
      <c r="C2422" s="119">
        <v>11</v>
      </c>
      <c r="D2422" s="143"/>
      <c r="E2422" s="104"/>
      <c r="F2422" s="104"/>
      <c r="G2422" s="104"/>
      <c r="H2422" s="104"/>
      <c r="I2422" s="104"/>
      <c r="J2422" s="104"/>
      <c r="K2422" s="104"/>
      <c r="L2422" s="104"/>
      <c r="M2422" s="104"/>
      <c r="N2422" s="104"/>
      <c r="O2422" s="104"/>
      <c r="P2422" s="105">
        <f t="shared" si="113"/>
        <v>0</v>
      </c>
    </row>
    <row r="2423" spans="1:16" ht="15.75" customHeight="1">
      <c r="A2423" s="241"/>
      <c r="B2423" s="242"/>
      <c r="C2423" s="119">
        <v>12</v>
      </c>
      <c r="D2423" s="143"/>
      <c r="E2423" s="104"/>
      <c r="F2423" s="104"/>
      <c r="G2423" s="104"/>
      <c r="H2423" s="104"/>
      <c r="I2423" s="104"/>
      <c r="J2423" s="104"/>
      <c r="K2423" s="104"/>
      <c r="L2423" s="104"/>
      <c r="M2423" s="104"/>
      <c r="N2423" s="104"/>
      <c r="O2423" s="104"/>
      <c r="P2423" s="105">
        <f t="shared" si="113"/>
        <v>0</v>
      </c>
    </row>
    <row r="2424" spans="1:16" ht="15.75" customHeight="1">
      <c r="A2424" s="241"/>
      <c r="B2424" s="242"/>
      <c r="C2424" s="119">
        <v>13</v>
      </c>
      <c r="D2424" s="143"/>
      <c r="E2424" s="104"/>
      <c r="F2424" s="104"/>
      <c r="G2424" s="104"/>
      <c r="H2424" s="104"/>
      <c r="I2424" s="104"/>
      <c r="J2424" s="104"/>
      <c r="K2424" s="104"/>
      <c r="L2424" s="104"/>
      <c r="M2424" s="104"/>
      <c r="N2424" s="104"/>
      <c r="O2424" s="104"/>
      <c r="P2424" s="105">
        <f t="shared" si="113"/>
        <v>0</v>
      </c>
    </row>
    <row r="2425" spans="1:16" ht="15.75" customHeight="1">
      <c r="A2425" s="241"/>
      <c r="B2425" s="242"/>
      <c r="C2425" s="119">
        <v>14</v>
      </c>
      <c r="D2425" s="143"/>
      <c r="E2425" s="104"/>
      <c r="F2425" s="104"/>
      <c r="G2425" s="104"/>
      <c r="H2425" s="104"/>
      <c r="I2425" s="104"/>
      <c r="J2425" s="104"/>
      <c r="K2425" s="104"/>
      <c r="L2425" s="104"/>
      <c r="M2425" s="104"/>
      <c r="N2425" s="104"/>
      <c r="O2425" s="104"/>
      <c r="P2425" s="105">
        <f t="shared" si="113"/>
        <v>0</v>
      </c>
    </row>
    <row r="2426" spans="1:16" ht="15.75" customHeight="1">
      <c r="A2426" s="241"/>
      <c r="B2426" s="242"/>
      <c r="C2426" s="119">
        <v>15</v>
      </c>
      <c r="D2426" s="143"/>
      <c r="E2426" s="104"/>
      <c r="F2426" s="104"/>
      <c r="G2426" s="104"/>
      <c r="H2426" s="104"/>
      <c r="I2426" s="104"/>
      <c r="J2426" s="104"/>
      <c r="K2426" s="104"/>
      <c r="L2426" s="104"/>
      <c r="M2426" s="104"/>
      <c r="N2426" s="104"/>
      <c r="O2426" s="104"/>
      <c r="P2426" s="105">
        <f t="shared" si="113"/>
        <v>0</v>
      </c>
    </row>
    <row r="2427" spans="1:16" ht="15.75" customHeight="1">
      <c r="A2427" s="241"/>
      <c r="B2427" s="242"/>
      <c r="C2427" s="119">
        <v>16</v>
      </c>
      <c r="D2427" s="143"/>
      <c r="E2427" s="104"/>
      <c r="F2427" s="104"/>
      <c r="G2427" s="104"/>
      <c r="H2427" s="104"/>
      <c r="I2427" s="104"/>
      <c r="J2427" s="104"/>
      <c r="K2427" s="104"/>
      <c r="L2427" s="104"/>
      <c r="M2427" s="104"/>
      <c r="N2427" s="104"/>
      <c r="O2427" s="104"/>
      <c r="P2427" s="105">
        <f t="shared" si="113"/>
        <v>0</v>
      </c>
    </row>
    <row r="2428" spans="1:16" ht="15.75" customHeight="1">
      <c r="A2428" s="241"/>
      <c r="B2428" s="242"/>
      <c r="C2428" s="119">
        <v>17</v>
      </c>
      <c r="D2428" s="143"/>
      <c r="E2428" s="104"/>
      <c r="F2428" s="104"/>
      <c r="G2428" s="104"/>
      <c r="H2428" s="104"/>
      <c r="I2428" s="104"/>
      <c r="J2428" s="104"/>
      <c r="K2428" s="104"/>
      <c r="L2428" s="104"/>
      <c r="M2428" s="104"/>
      <c r="N2428" s="104"/>
      <c r="O2428" s="104"/>
      <c r="P2428" s="105">
        <f t="shared" si="113"/>
        <v>0</v>
      </c>
    </row>
    <row r="2429" spans="1:16" ht="15.75" customHeight="1">
      <c r="A2429" s="241"/>
      <c r="B2429" s="242"/>
      <c r="C2429" s="119">
        <v>25</v>
      </c>
      <c r="D2429" s="143"/>
      <c r="E2429" s="104"/>
      <c r="F2429" s="104"/>
      <c r="G2429" s="104"/>
      <c r="H2429" s="104"/>
      <c r="I2429" s="104"/>
      <c r="J2429" s="104"/>
      <c r="K2429" s="104"/>
      <c r="L2429" s="104"/>
      <c r="M2429" s="104"/>
      <c r="N2429" s="104"/>
      <c r="O2429" s="104"/>
      <c r="P2429" s="105">
        <f t="shared" si="113"/>
        <v>0</v>
      </c>
    </row>
    <row r="2430" spans="1:16" ht="15.75" customHeight="1">
      <c r="A2430" s="241"/>
      <c r="B2430" s="242"/>
      <c r="C2430" s="119">
        <v>26</v>
      </c>
      <c r="D2430" s="143"/>
      <c r="E2430" s="104"/>
      <c r="F2430" s="104"/>
      <c r="G2430" s="104"/>
      <c r="H2430" s="104"/>
      <c r="I2430" s="104"/>
      <c r="J2430" s="104"/>
      <c r="K2430" s="104"/>
      <c r="L2430" s="104"/>
      <c r="M2430" s="104"/>
      <c r="N2430" s="104"/>
      <c r="O2430" s="104"/>
      <c r="P2430" s="105">
        <f t="shared" si="113"/>
        <v>0</v>
      </c>
    </row>
    <row r="2431" spans="1:16" ht="15.75" customHeight="1">
      <c r="A2431" s="237"/>
      <c r="B2431" s="239"/>
      <c r="C2431" s="119">
        <v>27</v>
      </c>
      <c r="D2431" s="143"/>
      <c r="E2431" s="104"/>
      <c r="F2431" s="104"/>
      <c r="G2431" s="104"/>
      <c r="H2431" s="104"/>
      <c r="I2431" s="104"/>
      <c r="J2431" s="104"/>
      <c r="K2431" s="104"/>
      <c r="L2431" s="104"/>
      <c r="M2431" s="104"/>
      <c r="N2431" s="104"/>
      <c r="O2431" s="104"/>
      <c r="P2431" s="105">
        <f t="shared" si="113"/>
        <v>0</v>
      </c>
    </row>
    <row r="2432" spans="1:16" ht="15.75" customHeight="1">
      <c r="A2432" s="317">
        <v>619</v>
      </c>
      <c r="B2432" s="318" t="s">
        <v>2533</v>
      </c>
      <c r="C2432" s="119">
        <v>11</v>
      </c>
      <c r="D2432" s="143"/>
      <c r="E2432" s="104"/>
      <c r="F2432" s="104"/>
      <c r="G2432" s="104"/>
      <c r="H2432" s="104"/>
      <c r="I2432" s="104"/>
      <c r="J2432" s="104"/>
      <c r="K2432" s="104"/>
      <c r="L2432" s="104"/>
      <c r="M2432" s="104"/>
      <c r="N2432" s="104"/>
      <c r="O2432" s="104"/>
      <c r="P2432" s="105">
        <f t="shared" si="113"/>
        <v>0</v>
      </c>
    </row>
    <row r="2433" spans="1:16" ht="15.75" customHeight="1">
      <c r="A2433" s="241"/>
      <c r="B2433" s="242"/>
      <c r="C2433" s="119">
        <v>12</v>
      </c>
      <c r="D2433" s="143"/>
      <c r="E2433" s="104"/>
      <c r="F2433" s="104"/>
      <c r="G2433" s="104"/>
      <c r="H2433" s="104"/>
      <c r="I2433" s="104"/>
      <c r="J2433" s="104"/>
      <c r="K2433" s="104"/>
      <c r="L2433" s="104"/>
      <c r="M2433" s="104"/>
      <c r="N2433" s="104"/>
      <c r="O2433" s="104"/>
      <c r="P2433" s="105">
        <f t="shared" si="113"/>
        <v>0</v>
      </c>
    </row>
    <row r="2434" spans="1:16" ht="15.75" customHeight="1">
      <c r="A2434" s="241"/>
      <c r="B2434" s="242"/>
      <c r="C2434" s="119">
        <v>13</v>
      </c>
      <c r="D2434" s="143"/>
      <c r="E2434" s="104"/>
      <c r="F2434" s="104"/>
      <c r="G2434" s="104"/>
      <c r="H2434" s="104"/>
      <c r="I2434" s="104"/>
      <c r="J2434" s="104"/>
      <c r="K2434" s="104"/>
      <c r="L2434" s="104"/>
      <c r="M2434" s="104"/>
      <c r="N2434" s="104"/>
      <c r="O2434" s="104"/>
      <c r="P2434" s="105">
        <f t="shared" si="113"/>
        <v>0</v>
      </c>
    </row>
    <row r="2435" spans="1:16" ht="15.75" customHeight="1">
      <c r="A2435" s="241"/>
      <c r="B2435" s="242"/>
      <c r="C2435" s="119">
        <v>14</v>
      </c>
      <c r="D2435" s="143"/>
      <c r="E2435" s="104"/>
      <c r="F2435" s="104"/>
      <c r="G2435" s="104"/>
      <c r="H2435" s="104"/>
      <c r="I2435" s="104"/>
      <c r="J2435" s="104"/>
      <c r="K2435" s="104"/>
      <c r="L2435" s="104"/>
      <c r="M2435" s="104"/>
      <c r="N2435" s="104"/>
      <c r="O2435" s="104"/>
      <c r="P2435" s="105">
        <f t="shared" si="113"/>
        <v>0</v>
      </c>
    </row>
    <row r="2436" spans="1:16" ht="15.75" customHeight="1">
      <c r="A2436" s="241"/>
      <c r="B2436" s="242"/>
      <c r="C2436" s="119">
        <v>15</v>
      </c>
      <c r="D2436" s="143"/>
      <c r="E2436" s="104"/>
      <c r="F2436" s="104"/>
      <c r="G2436" s="104"/>
      <c r="H2436" s="104"/>
      <c r="I2436" s="104"/>
      <c r="J2436" s="104"/>
      <c r="K2436" s="104"/>
      <c r="L2436" s="104"/>
      <c r="M2436" s="104"/>
      <c r="N2436" s="104"/>
      <c r="O2436" s="104"/>
      <c r="P2436" s="105">
        <f t="shared" si="113"/>
        <v>0</v>
      </c>
    </row>
    <row r="2437" spans="1:16" ht="15.75" customHeight="1">
      <c r="A2437" s="241"/>
      <c r="B2437" s="242"/>
      <c r="C2437" s="119">
        <v>16</v>
      </c>
      <c r="D2437" s="143"/>
      <c r="E2437" s="104"/>
      <c r="F2437" s="104"/>
      <c r="G2437" s="104"/>
      <c r="H2437" s="104"/>
      <c r="I2437" s="104"/>
      <c r="J2437" s="104"/>
      <c r="K2437" s="104"/>
      <c r="L2437" s="104"/>
      <c r="M2437" s="104"/>
      <c r="N2437" s="104"/>
      <c r="O2437" s="104"/>
      <c r="P2437" s="105">
        <f t="shared" si="113"/>
        <v>0</v>
      </c>
    </row>
    <row r="2438" spans="1:16" ht="15.75" customHeight="1">
      <c r="A2438" s="241"/>
      <c r="B2438" s="242"/>
      <c r="C2438" s="119">
        <v>17</v>
      </c>
      <c r="D2438" s="143"/>
      <c r="E2438" s="104"/>
      <c r="F2438" s="104"/>
      <c r="G2438" s="104"/>
      <c r="H2438" s="104"/>
      <c r="I2438" s="104"/>
      <c r="J2438" s="104"/>
      <c r="K2438" s="104"/>
      <c r="L2438" s="104"/>
      <c r="M2438" s="104"/>
      <c r="N2438" s="104"/>
      <c r="O2438" s="104"/>
      <c r="P2438" s="105">
        <f t="shared" si="113"/>
        <v>0</v>
      </c>
    </row>
    <row r="2439" spans="1:16" ht="15.75" customHeight="1">
      <c r="A2439" s="241"/>
      <c r="B2439" s="242"/>
      <c r="C2439" s="119">
        <v>25</v>
      </c>
      <c r="D2439" s="143"/>
      <c r="E2439" s="104"/>
      <c r="F2439" s="104"/>
      <c r="G2439" s="104"/>
      <c r="H2439" s="104"/>
      <c r="I2439" s="104"/>
      <c r="J2439" s="104"/>
      <c r="K2439" s="104"/>
      <c r="L2439" s="104"/>
      <c r="M2439" s="104"/>
      <c r="N2439" s="104"/>
      <c r="O2439" s="104"/>
      <c r="P2439" s="105">
        <f t="shared" si="113"/>
        <v>0</v>
      </c>
    </row>
    <row r="2440" spans="1:16" ht="15.75" customHeight="1">
      <c r="A2440" s="241"/>
      <c r="B2440" s="242"/>
      <c r="C2440" s="119">
        <v>26</v>
      </c>
      <c r="D2440" s="143"/>
      <c r="E2440" s="104"/>
      <c r="F2440" s="104"/>
      <c r="G2440" s="104"/>
      <c r="H2440" s="104"/>
      <c r="I2440" s="104"/>
      <c r="J2440" s="104"/>
      <c r="K2440" s="104"/>
      <c r="L2440" s="104"/>
      <c r="M2440" s="104"/>
      <c r="N2440" s="104"/>
      <c r="O2440" s="104"/>
      <c r="P2440" s="105">
        <f t="shared" si="113"/>
        <v>0</v>
      </c>
    </row>
    <row r="2441" spans="1:16" ht="15.75" customHeight="1">
      <c r="A2441" s="237"/>
      <c r="B2441" s="239"/>
      <c r="C2441" s="119">
        <v>27</v>
      </c>
      <c r="D2441" s="143"/>
      <c r="E2441" s="104"/>
      <c r="F2441" s="104"/>
      <c r="G2441" s="104"/>
      <c r="H2441" s="104"/>
      <c r="I2441" s="104"/>
      <c r="J2441" s="104"/>
      <c r="K2441" s="104"/>
      <c r="L2441" s="104"/>
      <c r="M2441" s="104"/>
      <c r="N2441" s="104"/>
      <c r="O2441" s="104"/>
      <c r="P2441" s="105">
        <f t="shared" si="113"/>
        <v>0</v>
      </c>
    </row>
    <row r="2442" spans="1:16" ht="15.75" customHeight="1">
      <c r="A2442" s="149">
        <v>6200</v>
      </c>
      <c r="B2442" s="316" t="s">
        <v>2534</v>
      </c>
      <c r="C2442" s="228"/>
      <c r="D2442" s="148">
        <f t="shared" ref="D2442:P2442" si="114">SUM(D2443:D2522)</f>
        <v>0</v>
      </c>
      <c r="E2442" s="148">
        <f t="shared" si="114"/>
        <v>0</v>
      </c>
      <c r="F2442" s="148">
        <f t="shared" si="114"/>
        <v>0</v>
      </c>
      <c r="G2442" s="148">
        <f t="shared" si="114"/>
        <v>0</v>
      </c>
      <c r="H2442" s="148">
        <f t="shared" si="114"/>
        <v>0</v>
      </c>
      <c r="I2442" s="148">
        <f t="shared" si="114"/>
        <v>0</v>
      </c>
      <c r="J2442" s="148">
        <f t="shared" si="114"/>
        <v>0</v>
      </c>
      <c r="K2442" s="148">
        <f t="shared" si="114"/>
        <v>0</v>
      </c>
      <c r="L2442" s="148">
        <f t="shared" si="114"/>
        <v>0</v>
      </c>
      <c r="M2442" s="148">
        <f t="shared" si="114"/>
        <v>0</v>
      </c>
      <c r="N2442" s="148">
        <f t="shared" si="114"/>
        <v>0</v>
      </c>
      <c r="O2442" s="148">
        <f t="shared" si="114"/>
        <v>0</v>
      </c>
      <c r="P2442" s="148">
        <f t="shared" si="114"/>
        <v>0</v>
      </c>
    </row>
    <row r="2443" spans="1:16" ht="15.75" customHeight="1">
      <c r="A2443" s="317">
        <v>621</v>
      </c>
      <c r="B2443" s="318" t="s">
        <v>2526</v>
      </c>
      <c r="C2443" s="119">
        <v>11</v>
      </c>
      <c r="D2443" s="143"/>
      <c r="E2443" s="104"/>
      <c r="F2443" s="104"/>
      <c r="G2443" s="104"/>
      <c r="H2443" s="104"/>
      <c r="I2443" s="104"/>
      <c r="J2443" s="104"/>
      <c r="K2443" s="104"/>
      <c r="L2443" s="104"/>
      <c r="M2443" s="104"/>
      <c r="N2443" s="104"/>
      <c r="O2443" s="104"/>
      <c r="P2443" s="105">
        <f t="shared" ref="P2443:P2522" si="115">SUM(D2443:O2443)</f>
        <v>0</v>
      </c>
    </row>
    <row r="2444" spans="1:16" ht="15.75" customHeight="1">
      <c r="A2444" s="241"/>
      <c r="B2444" s="242"/>
      <c r="C2444" s="119">
        <v>12</v>
      </c>
      <c r="D2444" s="143"/>
      <c r="E2444" s="104"/>
      <c r="F2444" s="104"/>
      <c r="G2444" s="104"/>
      <c r="H2444" s="104"/>
      <c r="I2444" s="104"/>
      <c r="J2444" s="104"/>
      <c r="K2444" s="104"/>
      <c r="L2444" s="104"/>
      <c r="M2444" s="104"/>
      <c r="N2444" s="104"/>
      <c r="O2444" s="104"/>
      <c r="P2444" s="105">
        <f t="shared" si="115"/>
        <v>0</v>
      </c>
    </row>
    <row r="2445" spans="1:16" ht="15.75" customHeight="1">
      <c r="A2445" s="241"/>
      <c r="B2445" s="242"/>
      <c r="C2445" s="119">
        <v>13</v>
      </c>
      <c r="D2445" s="143"/>
      <c r="E2445" s="104"/>
      <c r="F2445" s="104"/>
      <c r="G2445" s="104"/>
      <c r="H2445" s="104"/>
      <c r="I2445" s="104"/>
      <c r="J2445" s="104"/>
      <c r="K2445" s="104"/>
      <c r="L2445" s="104"/>
      <c r="M2445" s="104"/>
      <c r="N2445" s="104"/>
      <c r="O2445" s="104"/>
      <c r="P2445" s="105">
        <f t="shared" si="115"/>
        <v>0</v>
      </c>
    </row>
    <row r="2446" spans="1:16" ht="15.75" customHeight="1">
      <c r="A2446" s="241"/>
      <c r="B2446" s="242"/>
      <c r="C2446" s="119">
        <v>14</v>
      </c>
      <c r="D2446" s="143"/>
      <c r="E2446" s="104"/>
      <c r="F2446" s="104"/>
      <c r="G2446" s="104"/>
      <c r="H2446" s="104"/>
      <c r="I2446" s="104"/>
      <c r="J2446" s="104"/>
      <c r="K2446" s="104"/>
      <c r="L2446" s="104"/>
      <c r="M2446" s="104"/>
      <c r="N2446" s="104"/>
      <c r="O2446" s="104"/>
      <c r="P2446" s="105">
        <f t="shared" si="115"/>
        <v>0</v>
      </c>
    </row>
    <row r="2447" spans="1:16" ht="15.75" customHeight="1">
      <c r="A2447" s="241"/>
      <c r="B2447" s="242"/>
      <c r="C2447" s="119">
        <v>15</v>
      </c>
      <c r="D2447" s="143"/>
      <c r="E2447" s="104"/>
      <c r="F2447" s="104"/>
      <c r="G2447" s="104"/>
      <c r="H2447" s="104"/>
      <c r="I2447" s="104"/>
      <c r="J2447" s="104"/>
      <c r="K2447" s="104"/>
      <c r="L2447" s="104"/>
      <c r="M2447" s="104"/>
      <c r="N2447" s="104"/>
      <c r="O2447" s="104"/>
      <c r="P2447" s="105">
        <f t="shared" si="115"/>
        <v>0</v>
      </c>
    </row>
    <row r="2448" spans="1:16" ht="15.75" customHeight="1">
      <c r="A2448" s="241"/>
      <c r="B2448" s="242"/>
      <c r="C2448" s="119">
        <v>16</v>
      </c>
      <c r="D2448" s="143"/>
      <c r="E2448" s="104"/>
      <c r="F2448" s="104"/>
      <c r="G2448" s="104"/>
      <c r="H2448" s="104"/>
      <c r="I2448" s="104"/>
      <c r="J2448" s="104"/>
      <c r="K2448" s="104"/>
      <c r="L2448" s="104"/>
      <c r="M2448" s="104"/>
      <c r="N2448" s="104"/>
      <c r="O2448" s="104"/>
      <c r="P2448" s="105">
        <f t="shared" si="115"/>
        <v>0</v>
      </c>
    </row>
    <row r="2449" spans="1:16" ht="15.75" customHeight="1">
      <c r="A2449" s="241"/>
      <c r="B2449" s="242"/>
      <c r="C2449" s="119">
        <v>17</v>
      </c>
      <c r="D2449" s="143"/>
      <c r="E2449" s="104"/>
      <c r="F2449" s="104"/>
      <c r="G2449" s="104"/>
      <c r="H2449" s="104"/>
      <c r="I2449" s="104"/>
      <c r="J2449" s="104"/>
      <c r="K2449" s="104"/>
      <c r="L2449" s="104"/>
      <c r="M2449" s="104"/>
      <c r="N2449" s="104"/>
      <c r="O2449" s="104"/>
      <c r="P2449" s="105">
        <f t="shared" si="115"/>
        <v>0</v>
      </c>
    </row>
    <row r="2450" spans="1:16" ht="15.75" customHeight="1">
      <c r="A2450" s="241"/>
      <c r="B2450" s="242"/>
      <c r="C2450" s="119">
        <v>25</v>
      </c>
      <c r="D2450" s="143"/>
      <c r="E2450" s="104"/>
      <c r="F2450" s="104"/>
      <c r="G2450" s="104"/>
      <c r="H2450" s="104"/>
      <c r="I2450" s="104"/>
      <c r="J2450" s="104"/>
      <c r="K2450" s="104"/>
      <c r="L2450" s="104"/>
      <c r="M2450" s="104"/>
      <c r="N2450" s="104"/>
      <c r="O2450" s="104"/>
      <c r="P2450" s="105">
        <f t="shared" si="115"/>
        <v>0</v>
      </c>
    </row>
    <row r="2451" spans="1:16" ht="15.75" customHeight="1">
      <c r="A2451" s="241"/>
      <c r="B2451" s="242"/>
      <c r="C2451" s="119">
        <v>26</v>
      </c>
      <c r="D2451" s="143"/>
      <c r="E2451" s="104"/>
      <c r="F2451" s="104"/>
      <c r="G2451" s="104"/>
      <c r="H2451" s="104"/>
      <c r="I2451" s="104"/>
      <c r="J2451" s="104"/>
      <c r="K2451" s="104"/>
      <c r="L2451" s="104"/>
      <c r="M2451" s="104"/>
      <c r="N2451" s="104"/>
      <c r="O2451" s="104"/>
      <c r="P2451" s="105">
        <f t="shared" si="115"/>
        <v>0</v>
      </c>
    </row>
    <row r="2452" spans="1:16" ht="15.75" customHeight="1">
      <c r="A2452" s="237"/>
      <c r="B2452" s="239"/>
      <c r="C2452" s="119">
        <v>27</v>
      </c>
      <c r="D2452" s="143"/>
      <c r="E2452" s="104"/>
      <c r="F2452" s="104"/>
      <c r="G2452" s="104"/>
      <c r="H2452" s="104"/>
      <c r="I2452" s="104"/>
      <c r="J2452" s="104"/>
      <c r="K2452" s="104"/>
      <c r="L2452" s="104"/>
      <c r="M2452" s="104"/>
      <c r="N2452" s="104"/>
      <c r="O2452" s="104"/>
      <c r="P2452" s="105">
        <f t="shared" si="115"/>
        <v>0</v>
      </c>
    </row>
    <row r="2453" spans="1:16" ht="15.75" customHeight="1">
      <c r="A2453" s="317">
        <v>622</v>
      </c>
      <c r="B2453" s="318" t="s">
        <v>2535</v>
      </c>
      <c r="C2453" s="119">
        <v>11</v>
      </c>
      <c r="D2453" s="143"/>
      <c r="E2453" s="104"/>
      <c r="F2453" s="104"/>
      <c r="G2453" s="104"/>
      <c r="H2453" s="104"/>
      <c r="I2453" s="104"/>
      <c r="J2453" s="104"/>
      <c r="K2453" s="104"/>
      <c r="L2453" s="104"/>
      <c r="M2453" s="104"/>
      <c r="N2453" s="104"/>
      <c r="O2453" s="104"/>
      <c r="P2453" s="105">
        <f t="shared" si="115"/>
        <v>0</v>
      </c>
    </row>
    <row r="2454" spans="1:16" ht="15.75" customHeight="1">
      <c r="A2454" s="241"/>
      <c r="B2454" s="242"/>
      <c r="C2454" s="119">
        <v>12</v>
      </c>
      <c r="D2454" s="143"/>
      <c r="E2454" s="104"/>
      <c r="F2454" s="104"/>
      <c r="G2454" s="104"/>
      <c r="H2454" s="104"/>
      <c r="I2454" s="104"/>
      <c r="J2454" s="104"/>
      <c r="K2454" s="104"/>
      <c r="L2454" s="104"/>
      <c r="M2454" s="104"/>
      <c r="N2454" s="104"/>
      <c r="O2454" s="104"/>
      <c r="P2454" s="105">
        <f t="shared" si="115"/>
        <v>0</v>
      </c>
    </row>
    <row r="2455" spans="1:16" ht="15.75" customHeight="1">
      <c r="A2455" s="241"/>
      <c r="B2455" s="242"/>
      <c r="C2455" s="119">
        <v>13</v>
      </c>
      <c r="D2455" s="143"/>
      <c r="E2455" s="104"/>
      <c r="F2455" s="104"/>
      <c r="G2455" s="104"/>
      <c r="H2455" s="104"/>
      <c r="I2455" s="104"/>
      <c r="J2455" s="104"/>
      <c r="K2455" s="104"/>
      <c r="L2455" s="104"/>
      <c r="M2455" s="104"/>
      <c r="N2455" s="104"/>
      <c r="O2455" s="104"/>
      <c r="P2455" s="105">
        <f t="shared" si="115"/>
        <v>0</v>
      </c>
    </row>
    <row r="2456" spans="1:16" ht="15.75" customHeight="1">
      <c r="A2456" s="241"/>
      <c r="B2456" s="242"/>
      <c r="C2456" s="119">
        <v>14</v>
      </c>
      <c r="D2456" s="143"/>
      <c r="E2456" s="104"/>
      <c r="F2456" s="104"/>
      <c r="G2456" s="104"/>
      <c r="H2456" s="104"/>
      <c r="I2456" s="104"/>
      <c r="J2456" s="104"/>
      <c r="K2456" s="104"/>
      <c r="L2456" s="104"/>
      <c r="M2456" s="104"/>
      <c r="N2456" s="104"/>
      <c r="O2456" s="104"/>
      <c r="P2456" s="105">
        <f t="shared" si="115"/>
        <v>0</v>
      </c>
    </row>
    <row r="2457" spans="1:16" ht="15.75" customHeight="1">
      <c r="A2457" s="241"/>
      <c r="B2457" s="242"/>
      <c r="C2457" s="119">
        <v>15</v>
      </c>
      <c r="D2457" s="143"/>
      <c r="E2457" s="104"/>
      <c r="F2457" s="104"/>
      <c r="G2457" s="104"/>
      <c r="H2457" s="104"/>
      <c r="I2457" s="104"/>
      <c r="J2457" s="104"/>
      <c r="K2457" s="104"/>
      <c r="L2457" s="104"/>
      <c r="M2457" s="104"/>
      <c r="N2457" s="104"/>
      <c r="O2457" s="104"/>
      <c r="P2457" s="105">
        <f t="shared" si="115"/>
        <v>0</v>
      </c>
    </row>
    <row r="2458" spans="1:16" ht="15.75" customHeight="1">
      <c r="A2458" s="241"/>
      <c r="B2458" s="242"/>
      <c r="C2458" s="119">
        <v>16</v>
      </c>
      <c r="D2458" s="143"/>
      <c r="E2458" s="104"/>
      <c r="F2458" s="104"/>
      <c r="G2458" s="104"/>
      <c r="H2458" s="104"/>
      <c r="I2458" s="104"/>
      <c r="J2458" s="104"/>
      <c r="K2458" s="104"/>
      <c r="L2458" s="104"/>
      <c r="M2458" s="104"/>
      <c r="N2458" s="104"/>
      <c r="O2458" s="104"/>
      <c r="P2458" s="105">
        <f t="shared" si="115"/>
        <v>0</v>
      </c>
    </row>
    <row r="2459" spans="1:16" ht="15.75" customHeight="1">
      <c r="A2459" s="241"/>
      <c r="B2459" s="242"/>
      <c r="C2459" s="119">
        <v>17</v>
      </c>
      <c r="D2459" s="143"/>
      <c r="E2459" s="104"/>
      <c r="F2459" s="104"/>
      <c r="G2459" s="104"/>
      <c r="H2459" s="104"/>
      <c r="I2459" s="104"/>
      <c r="J2459" s="104"/>
      <c r="K2459" s="104"/>
      <c r="L2459" s="104"/>
      <c r="M2459" s="104"/>
      <c r="N2459" s="104"/>
      <c r="O2459" s="104"/>
      <c r="P2459" s="105">
        <f t="shared" si="115"/>
        <v>0</v>
      </c>
    </row>
    <row r="2460" spans="1:16" ht="15.75" customHeight="1">
      <c r="A2460" s="241"/>
      <c r="B2460" s="242"/>
      <c r="C2460" s="119">
        <v>25</v>
      </c>
      <c r="D2460" s="143"/>
      <c r="E2460" s="104"/>
      <c r="F2460" s="104"/>
      <c r="G2460" s="104"/>
      <c r="H2460" s="104"/>
      <c r="I2460" s="104"/>
      <c r="J2460" s="104"/>
      <c r="K2460" s="104"/>
      <c r="L2460" s="104"/>
      <c r="M2460" s="104"/>
      <c r="N2460" s="104"/>
      <c r="O2460" s="104"/>
      <c r="P2460" s="105">
        <f t="shared" si="115"/>
        <v>0</v>
      </c>
    </row>
    <row r="2461" spans="1:16" ht="15.75" customHeight="1">
      <c r="A2461" s="241"/>
      <c r="B2461" s="242"/>
      <c r="C2461" s="119">
        <v>26</v>
      </c>
      <c r="D2461" s="143"/>
      <c r="E2461" s="104"/>
      <c r="F2461" s="104"/>
      <c r="G2461" s="104"/>
      <c r="H2461" s="104"/>
      <c r="I2461" s="104"/>
      <c r="J2461" s="104"/>
      <c r="K2461" s="104"/>
      <c r="L2461" s="104"/>
      <c r="M2461" s="104"/>
      <c r="N2461" s="104"/>
      <c r="O2461" s="104"/>
      <c r="P2461" s="105">
        <f t="shared" si="115"/>
        <v>0</v>
      </c>
    </row>
    <row r="2462" spans="1:16" ht="15.75" customHeight="1">
      <c r="A2462" s="237"/>
      <c r="B2462" s="239"/>
      <c r="C2462" s="119">
        <v>27</v>
      </c>
      <c r="D2462" s="143"/>
      <c r="E2462" s="104"/>
      <c r="F2462" s="104"/>
      <c r="G2462" s="104"/>
      <c r="H2462" s="104"/>
      <c r="I2462" s="104"/>
      <c r="J2462" s="104"/>
      <c r="K2462" s="104"/>
      <c r="L2462" s="104"/>
      <c r="M2462" s="104"/>
      <c r="N2462" s="104"/>
      <c r="O2462" s="104"/>
      <c r="P2462" s="105">
        <f t="shared" si="115"/>
        <v>0</v>
      </c>
    </row>
    <row r="2463" spans="1:16" ht="15.75" customHeight="1">
      <c r="A2463" s="317">
        <v>623</v>
      </c>
      <c r="B2463" s="318" t="s">
        <v>2536</v>
      </c>
      <c r="C2463" s="119">
        <v>11</v>
      </c>
      <c r="D2463" s="143"/>
      <c r="E2463" s="104"/>
      <c r="F2463" s="104"/>
      <c r="G2463" s="104"/>
      <c r="H2463" s="104"/>
      <c r="I2463" s="104"/>
      <c r="J2463" s="104"/>
      <c r="K2463" s="104"/>
      <c r="L2463" s="104"/>
      <c r="M2463" s="104"/>
      <c r="N2463" s="104"/>
      <c r="O2463" s="104"/>
      <c r="P2463" s="105">
        <f t="shared" si="115"/>
        <v>0</v>
      </c>
    </row>
    <row r="2464" spans="1:16" ht="15.75" customHeight="1">
      <c r="A2464" s="241"/>
      <c r="B2464" s="242"/>
      <c r="C2464" s="119">
        <v>12</v>
      </c>
      <c r="D2464" s="143"/>
      <c r="E2464" s="104"/>
      <c r="F2464" s="104"/>
      <c r="G2464" s="104"/>
      <c r="H2464" s="104"/>
      <c r="I2464" s="104"/>
      <c r="J2464" s="104"/>
      <c r="K2464" s="104"/>
      <c r="L2464" s="104"/>
      <c r="M2464" s="104"/>
      <c r="N2464" s="104"/>
      <c r="O2464" s="104"/>
      <c r="P2464" s="105">
        <f t="shared" si="115"/>
        <v>0</v>
      </c>
    </row>
    <row r="2465" spans="1:16" ht="15.75" customHeight="1">
      <c r="A2465" s="241"/>
      <c r="B2465" s="242"/>
      <c r="C2465" s="119">
        <v>13</v>
      </c>
      <c r="D2465" s="143"/>
      <c r="E2465" s="104"/>
      <c r="F2465" s="104"/>
      <c r="G2465" s="104"/>
      <c r="H2465" s="104"/>
      <c r="I2465" s="104"/>
      <c r="J2465" s="104"/>
      <c r="K2465" s="104"/>
      <c r="L2465" s="104"/>
      <c r="M2465" s="104"/>
      <c r="N2465" s="104"/>
      <c r="O2465" s="104"/>
      <c r="P2465" s="105">
        <f t="shared" si="115"/>
        <v>0</v>
      </c>
    </row>
    <row r="2466" spans="1:16" ht="15.75" customHeight="1">
      <c r="A2466" s="241"/>
      <c r="B2466" s="242"/>
      <c r="C2466" s="119">
        <v>14</v>
      </c>
      <c r="D2466" s="143"/>
      <c r="E2466" s="104"/>
      <c r="F2466" s="104"/>
      <c r="G2466" s="104"/>
      <c r="H2466" s="104"/>
      <c r="I2466" s="104"/>
      <c r="J2466" s="104"/>
      <c r="K2466" s="104"/>
      <c r="L2466" s="104"/>
      <c r="M2466" s="104"/>
      <c r="N2466" s="104"/>
      <c r="O2466" s="104"/>
      <c r="P2466" s="105">
        <f t="shared" si="115"/>
        <v>0</v>
      </c>
    </row>
    <row r="2467" spans="1:16" ht="15.75" customHeight="1">
      <c r="A2467" s="241"/>
      <c r="B2467" s="242"/>
      <c r="C2467" s="119">
        <v>15</v>
      </c>
      <c r="D2467" s="143"/>
      <c r="E2467" s="104"/>
      <c r="F2467" s="104"/>
      <c r="G2467" s="104"/>
      <c r="H2467" s="104"/>
      <c r="I2467" s="104"/>
      <c r="J2467" s="104"/>
      <c r="K2467" s="104"/>
      <c r="L2467" s="104"/>
      <c r="M2467" s="104"/>
      <c r="N2467" s="104"/>
      <c r="O2467" s="104"/>
      <c r="P2467" s="105">
        <f t="shared" si="115"/>
        <v>0</v>
      </c>
    </row>
    <row r="2468" spans="1:16" ht="15.75" customHeight="1">
      <c r="A2468" s="241"/>
      <c r="B2468" s="242"/>
      <c r="C2468" s="119">
        <v>16</v>
      </c>
      <c r="D2468" s="143"/>
      <c r="E2468" s="104"/>
      <c r="F2468" s="104"/>
      <c r="G2468" s="104"/>
      <c r="H2468" s="104"/>
      <c r="I2468" s="104"/>
      <c r="J2468" s="104"/>
      <c r="K2468" s="104"/>
      <c r="L2468" s="104"/>
      <c r="M2468" s="104"/>
      <c r="N2468" s="104"/>
      <c r="O2468" s="104"/>
      <c r="P2468" s="105">
        <f t="shared" si="115"/>
        <v>0</v>
      </c>
    </row>
    <row r="2469" spans="1:16" ht="15.75" customHeight="1">
      <c r="A2469" s="241"/>
      <c r="B2469" s="242"/>
      <c r="C2469" s="119">
        <v>17</v>
      </c>
      <c r="D2469" s="143"/>
      <c r="E2469" s="104"/>
      <c r="F2469" s="104"/>
      <c r="G2469" s="104"/>
      <c r="H2469" s="104"/>
      <c r="I2469" s="104"/>
      <c r="J2469" s="104"/>
      <c r="K2469" s="104"/>
      <c r="L2469" s="104"/>
      <c r="M2469" s="104"/>
      <c r="N2469" s="104"/>
      <c r="O2469" s="104"/>
      <c r="P2469" s="105">
        <f t="shared" si="115"/>
        <v>0</v>
      </c>
    </row>
    <row r="2470" spans="1:16" ht="15.75" customHeight="1">
      <c r="A2470" s="241"/>
      <c r="B2470" s="242"/>
      <c r="C2470" s="119">
        <v>25</v>
      </c>
      <c r="D2470" s="143"/>
      <c r="E2470" s="104"/>
      <c r="F2470" s="104"/>
      <c r="G2470" s="104"/>
      <c r="H2470" s="104"/>
      <c r="I2470" s="104"/>
      <c r="J2470" s="104"/>
      <c r="K2470" s="104"/>
      <c r="L2470" s="104"/>
      <c r="M2470" s="104"/>
      <c r="N2470" s="104"/>
      <c r="O2470" s="104"/>
      <c r="P2470" s="105">
        <f t="shared" si="115"/>
        <v>0</v>
      </c>
    </row>
    <row r="2471" spans="1:16" ht="15.75" customHeight="1">
      <c r="A2471" s="241"/>
      <c r="B2471" s="242"/>
      <c r="C2471" s="119">
        <v>26</v>
      </c>
      <c r="D2471" s="143"/>
      <c r="E2471" s="104"/>
      <c r="F2471" s="104"/>
      <c r="G2471" s="104"/>
      <c r="H2471" s="104"/>
      <c r="I2471" s="104"/>
      <c r="J2471" s="104"/>
      <c r="K2471" s="104"/>
      <c r="L2471" s="104"/>
      <c r="M2471" s="104"/>
      <c r="N2471" s="104"/>
      <c r="O2471" s="104"/>
      <c r="P2471" s="105">
        <f t="shared" si="115"/>
        <v>0</v>
      </c>
    </row>
    <row r="2472" spans="1:16" ht="15.75" customHeight="1">
      <c r="A2472" s="237"/>
      <c r="B2472" s="239"/>
      <c r="C2472" s="119">
        <v>27</v>
      </c>
      <c r="D2472" s="143"/>
      <c r="E2472" s="104"/>
      <c r="F2472" s="104"/>
      <c r="G2472" s="104"/>
      <c r="H2472" s="104"/>
      <c r="I2472" s="104"/>
      <c r="J2472" s="104"/>
      <c r="K2472" s="104"/>
      <c r="L2472" s="104"/>
      <c r="M2472" s="104"/>
      <c r="N2472" s="104"/>
      <c r="O2472" s="104"/>
      <c r="P2472" s="105">
        <f t="shared" si="115"/>
        <v>0</v>
      </c>
    </row>
    <row r="2473" spans="1:16" ht="15.75" customHeight="1">
      <c r="A2473" s="317">
        <v>624</v>
      </c>
      <c r="B2473" s="318" t="s">
        <v>2529</v>
      </c>
      <c r="C2473" s="119">
        <v>11</v>
      </c>
      <c r="D2473" s="143"/>
      <c r="E2473" s="104"/>
      <c r="F2473" s="104"/>
      <c r="G2473" s="104"/>
      <c r="H2473" s="104"/>
      <c r="I2473" s="104"/>
      <c r="J2473" s="104"/>
      <c r="K2473" s="104"/>
      <c r="L2473" s="104"/>
      <c r="M2473" s="104"/>
      <c r="N2473" s="104"/>
      <c r="O2473" s="104"/>
      <c r="P2473" s="105">
        <f t="shared" si="115"/>
        <v>0</v>
      </c>
    </row>
    <row r="2474" spans="1:16" ht="15.75" customHeight="1">
      <c r="A2474" s="241"/>
      <c r="B2474" s="242"/>
      <c r="C2474" s="119">
        <v>12</v>
      </c>
      <c r="D2474" s="143"/>
      <c r="E2474" s="104"/>
      <c r="F2474" s="104"/>
      <c r="G2474" s="104"/>
      <c r="H2474" s="104"/>
      <c r="I2474" s="104"/>
      <c r="J2474" s="104"/>
      <c r="K2474" s="104"/>
      <c r="L2474" s="104"/>
      <c r="M2474" s="104"/>
      <c r="N2474" s="104"/>
      <c r="O2474" s="104"/>
      <c r="P2474" s="105">
        <f t="shared" si="115"/>
        <v>0</v>
      </c>
    </row>
    <row r="2475" spans="1:16" ht="15.75" customHeight="1">
      <c r="A2475" s="241"/>
      <c r="B2475" s="242"/>
      <c r="C2475" s="119">
        <v>13</v>
      </c>
      <c r="D2475" s="143"/>
      <c r="E2475" s="104"/>
      <c r="F2475" s="104"/>
      <c r="G2475" s="104"/>
      <c r="H2475" s="104"/>
      <c r="I2475" s="104"/>
      <c r="J2475" s="104"/>
      <c r="K2475" s="104"/>
      <c r="L2475" s="104"/>
      <c r="M2475" s="104"/>
      <c r="N2475" s="104"/>
      <c r="O2475" s="104"/>
      <c r="P2475" s="105">
        <f t="shared" si="115"/>
        <v>0</v>
      </c>
    </row>
    <row r="2476" spans="1:16" ht="15.75" customHeight="1">
      <c r="A2476" s="241"/>
      <c r="B2476" s="242"/>
      <c r="C2476" s="119">
        <v>14</v>
      </c>
      <c r="D2476" s="143"/>
      <c r="E2476" s="104"/>
      <c r="F2476" s="104"/>
      <c r="G2476" s="104"/>
      <c r="H2476" s="104"/>
      <c r="I2476" s="104"/>
      <c r="J2476" s="104"/>
      <c r="K2476" s="104"/>
      <c r="L2476" s="104"/>
      <c r="M2476" s="104"/>
      <c r="N2476" s="104"/>
      <c r="O2476" s="104"/>
      <c r="P2476" s="105">
        <f t="shared" si="115"/>
        <v>0</v>
      </c>
    </row>
    <row r="2477" spans="1:16" ht="15.75" customHeight="1">
      <c r="A2477" s="241"/>
      <c r="B2477" s="242"/>
      <c r="C2477" s="119">
        <v>15</v>
      </c>
      <c r="D2477" s="143"/>
      <c r="E2477" s="104"/>
      <c r="F2477" s="104"/>
      <c r="G2477" s="104"/>
      <c r="H2477" s="104"/>
      <c r="I2477" s="104"/>
      <c r="J2477" s="104"/>
      <c r="K2477" s="104"/>
      <c r="L2477" s="104"/>
      <c r="M2477" s="104"/>
      <c r="N2477" s="104"/>
      <c r="O2477" s="104"/>
      <c r="P2477" s="105">
        <f t="shared" si="115"/>
        <v>0</v>
      </c>
    </row>
    <row r="2478" spans="1:16" ht="15.75" customHeight="1">
      <c r="A2478" s="241"/>
      <c r="B2478" s="242"/>
      <c r="C2478" s="119">
        <v>16</v>
      </c>
      <c r="D2478" s="143"/>
      <c r="E2478" s="104"/>
      <c r="F2478" s="104"/>
      <c r="G2478" s="104"/>
      <c r="H2478" s="104"/>
      <c r="I2478" s="104"/>
      <c r="J2478" s="104"/>
      <c r="K2478" s="104"/>
      <c r="L2478" s="104"/>
      <c r="M2478" s="104"/>
      <c r="N2478" s="104"/>
      <c r="O2478" s="104"/>
      <c r="P2478" s="105">
        <f t="shared" si="115"/>
        <v>0</v>
      </c>
    </row>
    <row r="2479" spans="1:16" ht="15.75" customHeight="1">
      <c r="A2479" s="241"/>
      <c r="B2479" s="242"/>
      <c r="C2479" s="119">
        <v>17</v>
      </c>
      <c r="D2479" s="143"/>
      <c r="E2479" s="104"/>
      <c r="F2479" s="104"/>
      <c r="G2479" s="104"/>
      <c r="H2479" s="104"/>
      <c r="I2479" s="104"/>
      <c r="J2479" s="104"/>
      <c r="K2479" s="104"/>
      <c r="L2479" s="104"/>
      <c r="M2479" s="104"/>
      <c r="N2479" s="104"/>
      <c r="O2479" s="104"/>
      <c r="P2479" s="105">
        <f t="shared" si="115"/>
        <v>0</v>
      </c>
    </row>
    <row r="2480" spans="1:16" ht="15.75" customHeight="1">
      <c r="A2480" s="241"/>
      <c r="B2480" s="242"/>
      <c r="C2480" s="119">
        <v>25</v>
      </c>
      <c r="D2480" s="143"/>
      <c r="E2480" s="104"/>
      <c r="F2480" s="104"/>
      <c r="G2480" s="104"/>
      <c r="H2480" s="104"/>
      <c r="I2480" s="104"/>
      <c r="J2480" s="104"/>
      <c r="K2480" s="104"/>
      <c r="L2480" s="104"/>
      <c r="M2480" s="104"/>
      <c r="N2480" s="104"/>
      <c r="O2480" s="104"/>
      <c r="P2480" s="105">
        <f t="shared" si="115"/>
        <v>0</v>
      </c>
    </row>
    <row r="2481" spans="1:16" ht="15.75" customHeight="1">
      <c r="A2481" s="241"/>
      <c r="B2481" s="242"/>
      <c r="C2481" s="119">
        <v>26</v>
      </c>
      <c r="D2481" s="143"/>
      <c r="E2481" s="104"/>
      <c r="F2481" s="104"/>
      <c r="G2481" s="104"/>
      <c r="H2481" s="104"/>
      <c r="I2481" s="104"/>
      <c r="J2481" s="104"/>
      <c r="K2481" s="104"/>
      <c r="L2481" s="104"/>
      <c r="M2481" s="104"/>
      <c r="N2481" s="104"/>
      <c r="O2481" s="104"/>
      <c r="P2481" s="105">
        <f t="shared" si="115"/>
        <v>0</v>
      </c>
    </row>
    <row r="2482" spans="1:16" ht="15.75" customHeight="1">
      <c r="A2482" s="237"/>
      <c r="B2482" s="239"/>
      <c r="C2482" s="119">
        <v>27</v>
      </c>
      <c r="D2482" s="143"/>
      <c r="E2482" s="104"/>
      <c r="F2482" s="104"/>
      <c r="G2482" s="104"/>
      <c r="H2482" s="104"/>
      <c r="I2482" s="104"/>
      <c r="J2482" s="104"/>
      <c r="K2482" s="104"/>
      <c r="L2482" s="104"/>
      <c r="M2482" s="104"/>
      <c r="N2482" s="104"/>
      <c r="O2482" s="104"/>
      <c r="P2482" s="105">
        <f t="shared" si="115"/>
        <v>0</v>
      </c>
    </row>
    <row r="2483" spans="1:16" ht="15.75" customHeight="1">
      <c r="A2483" s="317">
        <v>625</v>
      </c>
      <c r="B2483" s="318" t="s">
        <v>2530</v>
      </c>
      <c r="C2483" s="119">
        <v>11</v>
      </c>
      <c r="D2483" s="143"/>
      <c r="E2483" s="104"/>
      <c r="F2483" s="104"/>
      <c r="G2483" s="104"/>
      <c r="H2483" s="104"/>
      <c r="I2483" s="104"/>
      <c r="J2483" s="104"/>
      <c r="K2483" s="104"/>
      <c r="L2483" s="104"/>
      <c r="M2483" s="104"/>
      <c r="N2483" s="104"/>
      <c r="O2483" s="104"/>
      <c r="P2483" s="105">
        <f t="shared" si="115"/>
        <v>0</v>
      </c>
    </row>
    <row r="2484" spans="1:16" ht="15.75" customHeight="1">
      <c r="A2484" s="241"/>
      <c r="B2484" s="242"/>
      <c r="C2484" s="119">
        <v>12</v>
      </c>
      <c r="D2484" s="143"/>
      <c r="E2484" s="104"/>
      <c r="F2484" s="104"/>
      <c r="G2484" s="104"/>
      <c r="H2484" s="104"/>
      <c r="I2484" s="104"/>
      <c r="J2484" s="104"/>
      <c r="K2484" s="104"/>
      <c r="L2484" s="104"/>
      <c r="M2484" s="104"/>
      <c r="N2484" s="104"/>
      <c r="O2484" s="104"/>
      <c r="P2484" s="105">
        <f t="shared" si="115"/>
        <v>0</v>
      </c>
    </row>
    <row r="2485" spans="1:16" ht="15.75" customHeight="1">
      <c r="A2485" s="241"/>
      <c r="B2485" s="242"/>
      <c r="C2485" s="119">
        <v>13</v>
      </c>
      <c r="D2485" s="143"/>
      <c r="E2485" s="104"/>
      <c r="F2485" s="104"/>
      <c r="G2485" s="104"/>
      <c r="H2485" s="104"/>
      <c r="I2485" s="104"/>
      <c r="J2485" s="104"/>
      <c r="K2485" s="104"/>
      <c r="L2485" s="104"/>
      <c r="M2485" s="104"/>
      <c r="N2485" s="104"/>
      <c r="O2485" s="104"/>
      <c r="P2485" s="105">
        <f t="shared" si="115"/>
        <v>0</v>
      </c>
    </row>
    <row r="2486" spans="1:16" ht="15.75" customHeight="1">
      <c r="A2486" s="241"/>
      <c r="B2486" s="242"/>
      <c r="C2486" s="119">
        <v>14</v>
      </c>
      <c r="D2486" s="143"/>
      <c r="E2486" s="104"/>
      <c r="F2486" s="104"/>
      <c r="G2486" s="104"/>
      <c r="H2486" s="104"/>
      <c r="I2486" s="104"/>
      <c r="J2486" s="104"/>
      <c r="K2486" s="104"/>
      <c r="L2486" s="104"/>
      <c r="M2486" s="104"/>
      <c r="N2486" s="104"/>
      <c r="O2486" s="104"/>
      <c r="P2486" s="105">
        <f t="shared" si="115"/>
        <v>0</v>
      </c>
    </row>
    <row r="2487" spans="1:16" ht="15.75" customHeight="1">
      <c r="A2487" s="241"/>
      <c r="B2487" s="242"/>
      <c r="C2487" s="119">
        <v>15</v>
      </c>
      <c r="D2487" s="143"/>
      <c r="E2487" s="104"/>
      <c r="F2487" s="104"/>
      <c r="G2487" s="104"/>
      <c r="H2487" s="104"/>
      <c r="I2487" s="104"/>
      <c r="J2487" s="104"/>
      <c r="K2487" s="104"/>
      <c r="L2487" s="104"/>
      <c r="M2487" s="104"/>
      <c r="N2487" s="104"/>
      <c r="O2487" s="104"/>
      <c r="P2487" s="105">
        <f t="shared" si="115"/>
        <v>0</v>
      </c>
    </row>
    <row r="2488" spans="1:16" ht="15.75" customHeight="1">
      <c r="A2488" s="241"/>
      <c r="B2488" s="242"/>
      <c r="C2488" s="119">
        <v>16</v>
      </c>
      <c r="D2488" s="143"/>
      <c r="E2488" s="104"/>
      <c r="F2488" s="104"/>
      <c r="G2488" s="104"/>
      <c r="H2488" s="104"/>
      <c r="I2488" s="104"/>
      <c r="J2488" s="104"/>
      <c r="K2488" s="104"/>
      <c r="L2488" s="104"/>
      <c r="M2488" s="104"/>
      <c r="N2488" s="104"/>
      <c r="O2488" s="104"/>
      <c r="P2488" s="105">
        <f t="shared" si="115"/>
        <v>0</v>
      </c>
    </row>
    <row r="2489" spans="1:16" ht="15.75" customHeight="1">
      <c r="A2489" s="241"/>
      <c r="B2489" s="242"/>
      <c r="C2489" s="119">
        <v>17</v>
      </c>
      <c r="D2489" s="143"/>
      <c r="E2489" s="104"/>
      <c r="F2489" s="104"/>
      <c r="G2489" s="104"/>
      <c r="H2489" s="104"/>
      <c r="I2489" s="104"/>
      <c r="J2489" s="104"/>
      <c r="K2489" s="104"/>
      <c r="L2489" s="104"/>
      <c r="M2489" s="104"/>
      <c r="N2489" s="104"/>
      <c r="O2489" s="104"/>
      <c r="P2489" s="105">
        <f t="shared" si="115"/>
        <v>0</v>
      </c>
    </row>
    <row r="2490" spans="1:16" ht="15.75" customHeight="1">
      <c r="A2490" s="241"/>
      <c r="B2490" s="242"/>
      <c r="C2490" s="119">
        <v>25</v>
      </c>
      <c r="D2490" s="143"/>
      <c r="E2490" s="104"/>
      <c r="F2490" s="104"/>
      <c r="G2490" s="104"/>
      <c r="H2490" s="104"/>
      <c r="I2490" s="104"/>
      <c r="J2490" s="104"/>
      <c r="K2490" s="104"/>
      <c r="L2490" s="104"/>
      <c r="M2490" s="104"/>
      <c r="N2490" s="104"/>
      <c r="O2490" s="104"/>
      <c r="P2490" s="105">
        <f t="shared" si="115"/>
        <v>0</v>
      </c>
    </row>
    <row r="2491" spans="1:16" ht="15.75" customHeight="1">
      <c r="A2491" s="241"/>
      <c r="B2491" s="242"/>
      <c r="C2491" s="119">
        <v>26</v>
      </c>
      <c r="D2491" s="143"/>
      <c r="E2491" s="104"/>
      <c r="F2491" s="104"/>
      <c r="G2491" s="104"/>
      <c r="H2491" s="104"/>
      <c r="I2491" s="104"/>
      <c r="J2491" s="104"/>
      <c r="K2491" s="104"/>
      <c r="L2491" s="104"/>
      <c r="M2491" s="104"/>
      <c r="N2491" s="104"/>
      <c r="O2491" s="104"/>
      <c r="P2491" s="105">
        <f t="shared" si="115"/>
        <v>0</v>
      </c>
    </row>
    <row r="2492" spans="1:16" ht="15.75" customHeight="1">
      <c r="A2492" s="237"/>
      <c r="B2492" s="239"/>
      <c r="C2492" s="119">
        <v>27</v>
      </c>
      <c r="D2492" s="143"/>
      <c r="E2492" s="104"/>
      <c r="F2492" s="104"/>
      <c r="G2492" s="104"/>
      <c r="H2492" s="104"/>
      <c r="I2492" s="104"/>
      <c r="J2492" s="104"/>
      <c r="K2492" s="104"/>
      <c r="L2492" s="104"/>
      <c r="M2492" s="104"/>
      <c r="N2492" s="104"/>
      <c r="O2492" s="104"/>
      <c r="P2492" s="105">
        <f t="shared" si="115"/>
        <v>0</v>
      </c>
    </row>
    <row r="2493" spans="1:16" ht="15.75" customHeight="1">
      <c r="A2493" s="317">
        <v>626</v>
      </c>
      <c r="B2493" s="318" t="s">
        <v>2531</v>
      </c>
      <c r="C2493" s="119">
        <v>11</v>
      </c>
      <c r="D2493" s="143"/>
      <c r="E2493" s="104"/>
      <c r="F2493" s="104"/>
      <c r="G2493" s="104"/>
      <c r="H2493" s="104"/>
      <c r="I2493" s="104"/>
      <c r="J2493" s="104"/>
      <c r="K2493" s="104"/>
      <c r="L2493" s="104"/>
      <c r="M2493" s="104"/>
      <c r="N2493" s="104"/>
      <c r="O2493" s="104"/>
      <c r="P2493" s="105">
        <f t="shared" si="115"/>
        <v>0</v>
      </c>
    </row>
    <row r="2494" spans="1:16" ht="15.75" customHeight="1">
      <c r="A2494" s="241"/>
      <c r="B2494" s="242"/>
      <c r="C2494" s="119">
        <v>12</v>
      </c>
      <c r="D2494" s="143"/>
      <c r="E2494" s="104"/>
      <c r="F2494" s="104"/>
      <c r="G2494" s="104"/>
      <c r="H2494" s="104"/>
      <c r="I2494" s="104"/>
      <c r="J2494" s="104"/>
      <c r="K2494" s="104"/>
      <c r="L2494" s="104"/>
      <c r="M2494" s="104"/>
      <c r="N2494" s="104"/>
      <c r="O2494" s="104"/>
      <c r="P2494" s="105">
        <f t="shared" si="115"/>
        <v>0</v>
      </c>
    </row>
    <row r="2495" spans="1:16" ht="15.75" customHeight="1">
      <c r="A2495" s="241"/>
      <c r="B2495" s="242"/>
      <c r="C2495" s="119">
        <v>13</v>
      </c>
      <c r="D2495" s="143"/>
      <c r="E2495" s="104"/>
      <c r="F2495" s="104"/>
      <c r="G2495" s="104"/>
      <c r="H2495" s="104"/>
      <c r="I2495" s="104"/>
      <c r="J2495" s="104"/>
      <c r="K2495" s="104"/>
      <c r="L2495" s="104"/>
      <c r="M2495" s="104"/>
      <c r="N2495" s="104"/>
      <c r="O2495" s="104"/>
      <c r="P2495" s="105">
        <f t="shared" si="115"/>
        <v>0</v>
      </c>
    </row>
    <row r="2496" spans="1:16" ht="15.75" customHeight="1">
      <c r="A2496" s="241"/>
      <c r="B2496" s="242"/>
      <c r="C2496" s="119">
        <v>14</v>
      </c>
      <c r="D2496" s="143"/>
      <c r="E2496" s="104"/>
      <c r="F2496" s="104"/>
      <c r="G2496" s="104"/>
      <c r="H2496" s="104"/>
      <c r="I2496" s="104"/>
      <c r="J2496" s="104"/>
      <c r="K2496" s="104"/>
      <c r="L2496" s="104"/>
      <c r="M2496" s="104"/>
      <c r="N2496" s="104"/>
      <c r="O2496" s="104"/>
      <c r="P2496" s="105">
        <f t="shared" si="115"/>
        <v>0</v>
      </c>
    </row>
    <row r="2497" spans="1:16" ht="15.75" customHeight="1">
      <c r="A2497" s="241"/>
      <c r="B2497" s="242"/>
      <c r="C2497" s="119">
        <v>15</v>
      </c>
      <c r="D2497" s="143"/>
      <c r="E2497" s="104"/>
      <c r="F2497" s="104"/>
      <c r="G2497" s="104"/>
      <c r="H2497" s="104"/>
      <c r="I2497" s="104"/>
      <c r="J2497" s="104"/>
      <c r="K2497" s="104"/>
      <c r="L2497" s="104"/>
      <c r="M2497" s="104"/>
      <c r="N2497" s="104"/>
      <c r="O2497" s="104"/>
      <c r="P2497" s="105">
        <f t="shared" si="115"/>
        <v>0</v>
      </c>
    </row>
    <row r="2498" spans="1:16" ht="15.75" customHeight="1">
      <c r="A2498" s="241"/>
      <c r="B2498" s="242"/>
      <c r="C2498" s="119">
        <v>16</v>
      </c>
      <c r="D2498" s="143"/>
      <c r="E2498" s="104"/>
      <c r="F2498" s="104"/>
      <c r="G2498" s="104"/>
      <c r="H2498" s="104"/>
      <c r="I2498" s="104"/>
      <c r="J2498" s="104"/>
      <c r="K2498" s="104"/>
      <c r="L2498" s="104"/>
      <c r="M2498" s="104"/>
      <c r="N2498" s="104"/>
      <c r="O2498" s="104"/>
      <c r="P2498" s="105">
        <f t="shared" si="115"/>
        <v>0</v>
      </c>
    </row>
    <row r="2499" spans="1:16" ht="15.75" customHeight="1">
      <c r="A2499" s="241"/>
      <c r="B2499" s="242"/>
      <c r="C2499" s="119">
        <v>17</v>
      </c>
      <c r="D2499" s="143"/>
      <c r="E2499" s="104"/>
      <c r="F2499" s="104"/>
      <c r="G2499" s="104"/>
      <c r="H2499" s="104"/>
      <c r="I2499" s="104"/>
      <c r="J2499" s="104"/>
      <c r="K2499" s="104"/>
      <c r="L2499" s="104"/>
      <c r="M2499" s="104"/>
      <c r="N2499" s="104"/>
      <c r="O2499" s="104"/>
      <c r="P2499" s="105">
        <f t="shared" si="115"/>
        <v>0</v>
      </c>
    </row>
    <row r="2500" spans="1:16" ht="15.75" customHeight="1">
      <c r="A2500" s="241"/>
      <c r="B2500" s="242"/>
      <c r="C2500" s="119">
        <v>25</v>
      </c>
      <c r="D2500" s="143"/>
      <c r="E2500" s="104"/>
      <c r="F2500" s="104"/>
      <c r="G2500" s="104"/>
      <c r="H2500" s="104"/>
      <c r="I2500" s="104"/>
      <c r="J2500" s="104"/>
      <c r="K2500" s="104"/>
      <c r="L2500" s="104"/>
      <c r="M2500" s="104"/>
      <c r="N2500" s="104"/>
      <c r="O2500" s="104"/>
      <c r="P2500" s="105">
        <f t="shared" si="115"/>
        <v>0</v>
      </c>
    </row>
    <row r="2501" spans="1:16" ht="15.75" customHeight="1">
      <c r="A2501" s="241"/>
      <c r="B2501" s="242"/>
      <c r="C2501" s="119">
        <v>26</v>
      </c>
      <c r="D2501" s="143"/>
      <c r="E2501" s="104"/>
      <c r="F2501" s="104"/>
      <c r="G2501" s="104"/>
      <c r="H2501" s="104"/>
      <c r="I2501" s="104"/>
      <c r="J2501" s="104"/>
      <c r="K2501" s="104"/>
      <c r="L2501" s="104"/>
      <c r="M2501" s="104"/>
      <c r="N2501" s="104"/>
      <c r="O2501" s="104"/>
      <c r="P2501" s="105">
        <f t="shared" si="115"/>
        <v>0</v>
      </c>
    </row>
    <row r="2502" spans="1:16" ht="15.75" customHeight="1">
      <c r="A2502" s="237"/>
      <c r="B2502" s="239"/>
      <c r="C2502" s="119">
        <v>27</v>
      </c>
      <c r="D2502" s="143"/>
      <c r="E2502" s="104"/>
      <c r="F2502" s="104"/>
      <c r="G2502" s="104"/>
      <c r="H2502" s="104"/>
      <c r="I2502" s="104"/>
      <c r="J2502" s="104"/>
      <c r="K2502" s="104"/>
      <c r="L2502" s="104"/>
      <c r="M2502" s="104"/>
      <c r="N2502" s="104"/>
      <c r="O2502" s="104"/>
      <c r="P2502" s="105">
        <f t="shared" si="115"/>
        <v>0</v>
      </c>
    </row>
    <row r="2503" spans="1:16" ht="15.75" customHeight="1">
      <c r="A2503" s="317">
        <v>627</v>
      </c>
      <c r="B2503" s="318" t="s">
        <v>2532</v>
      </c>
      <c r="C2503" s="119">
        <v>11</v>
      </c>
      <c r="D2503" s="143"/>
      <c r="E2503" s="104"/>
      <c r="F2503" s="104"/>
      <c r="G2503" s="104"/>
      <c r="H2503" s="104"/>
      <c r="I2503" s="104"/>
      <c r="J2503" s="104"/>
      <c r="K2503" s="104"/>
      <c r="L2503" s="104"/>
      <c r="M2503" s="104"/>
      <c r="N2503" s="104"/>
      <c r="O2503" s="104"/>
      <c r="P2503" s="105">
        <f t="shared" si="115"/>
        <v>0</v>
      </c>
    </row>
    <row r="2504" spans="1:16" ht="15.75" customHeight="1">
      <c r="A2504" s="241"/>
      <c r="B2504" s="242"/>
      <c r="C2504" s="119">
        <v>12</v>
      </c>
      <c r="D2504" s="143"/>
      <c r="E2504" s="104"/>
      <c r="F2504" s="104"/>
      <c r="G2504" s="104"/>
      <c r="H2504" s="104"/>
      <c r="I2504" s="104"/>
      <c r="J2504" s="104"/>
      <c r="K2504" s="104"/>
      <c r="L2504" s="104"/>
      <c r="M2504" s="104"/>
      <c r="N2504" s="104"/>
      <c r="O2504" s="104"/>
      <c r="P2504" s="105">
        <f t="shared" si="115"/>
        <v>0</v>
      </c>
    </row>
    <row r="2505" spans="1:16" ht="15.75" customHeight="1">
      <c r="A2505" s="241"/>
      <c r="B2505" s="242"/>
      <c r="C2505" s="119">
        <v>13</v>
      </c>
      <c r="D2505" s="143"/>
      <c r="E2505" s="104"/>
      <c r="F2505" s="104"/>
      <c r="G2505" s="104"/>
      <c r="H2505" s="104"/>
      <c r="I2505" s="104"/>
      <c r="J2505" s="104"/>
      <c r="K2505" s="104"/>
      <c r="L2505" s="104"/>
      <c r="M2505" s="104"/>
      <c r="N2505" s="104"/>
      <c r="O2505" s="104"/>
      <c r="P2505" s="105">
        <f t="shared" si="115"/>
        <v>0</v>
      </c>
    </row>
    <row r="2506" spans="1:16" ht="15.75" customHeight="1">
      <c r="A2506" s="241"/>
      <c r="B2506" s="242"/>
      <c r="C2506" s="119">
        <v>14</v>
      </c>
      <c r="D2506" s="143"/>
      <c r="E2506" s="104"/>
      <c r="F2506" s="104"/>
      <c r="G2506" s="104"/>
      <c r="H2506" s="104"/>
      <c r="I2506" s="104"/>
      <c r="J2506" s="104"/>
      <c r="K2506" s="104"/>
      <c r="L2506" s="104"/>
      <c r="M2506" s="104"/>
      <c r="N2506" s="104"/>
      <c r="O2506" s="104"/>
      <c r="P2506" s="105">
        <f t="shared" si="115"/>
        <v>0</v>
      </c>
    </row>
    <row r="2507" spans="1:16" ht="15.75" customHeight="1">
      <c r="A2507" s="241"/>
      <c r="B2507" s="242"/>
      <c r="C2507" s="119">
        <v>15</v>
      </c>
      <c r="D2507" s="143"/>
      <c r="E2507" s="104"/>
      <c r="F2507" s="104"/>
      <c r="G2507" s="104"/>
      <c r="H2507" s="104"/>
      <c r="I2507" s="104"/>
      <c r="J2507" s="104"/>
      <c r="K2507" s="104"/>
      <c r="L2507" s="104"/>
      <c r="M2507" s="104"/>
      <c r="N2507" s="104"/>
      <c r="O2507" s="104"/>
      <c r="P2507" s="105">
        <f t="shared" si="115"/>
        <v>0</v>
      </c>
    </row>
    <row r="2508" spans="1:16" ht="15.75" customHeight="1">
      <c r="A2508" s="241"/>
      <c r="B2508" s="242"/>
      <c r="C2508" s="119">
        <v>16</v>
      </c>
      <c r="D2508" s="143"/>
      <c r="E2508" s="104"/>
      <c r="F2508" s="104"/>
      <c r="G2508" s="104"/>
      <c r="H2508" s="104"/>
      <c r="I2508" s="104"/>
      <c r="J2508" s="104"/>
      <c r="K2508" s="104"/>
      <c r="L2508" s="104"/>
      <c r="M2508" s="104"/>
      <c r="N2508" s="104"/>
      <c r="O2508" s="104"/>
      <c r="P2508" s="105">
        <f t="shared" si="115"/>
        <v>0</v>
      </c>
    </row>
    <row r="2509" spans="1:16" ht="15.75" customHeight="1">
      <c r="A2509" s="241"/>
      <c r="B2509" s="242"/>
      <c r="C2509" s="119">
        <v>17</v>
      </c>
      <c r="D2509" s="143"/>
      <c r="E2509" s="104"/>
      <c r="F2509" s="104"/>
      <c r="G2509" s="104"/>
      <c r="H2509" s="104"/>
      <c r="I2509" s="104"/>
      <c r="J2509" s="104"/>
      <c r="K2509" s="104"/>
      <c r="L2509" s="104"/>
      <c r="M2509" s="104"/>
      <c r="N2509" s="104"/>
      <c r="O2509" s="104"/>
      <c r="P2509" s="105">
        <f t="shared" si="115"/>
        <v>0</v>
      </c>
    </row>
    <row r="2510" spans="1:16" ht="15.75" customHeight="1">
      <c r="A2510" s="241"/>
      <c r="B2510" s="242"/>
      <c r="C2510" s="119">
        <v>25</v>
      </c>
      <c r="D2510" s="143"/>
      <c r="E2510" s="104"/>
      <c r="F2510" s="104"/>
      <c r="G2510" s="104"/>
      <c r="H2510" s="104"/>
      <c r="I2510" s="104"/>
      <c r="J2510" s="104"/>
      <c r="K2510" s="104"/>
      <c r="L2510" s="104"/>
      <c r="M2510" s="104"/>
      <c r="N2510" s="104"/>
      <c r="O2510" s="104"/>
      <c r="P2510" s="105">
        <f t="shared" si="115"/>
        <v>0</v>
      </c>
    </row>
    <row r="2511" spans="1:16" ht="15.75" customHeight="1">
      <c r="A2511" s="241"/>
      <c r="B2511" s="242"/>
      <c r="C2511" s="119">
        <v>26</v>
      </c>
      <c r="D2511" s="143"/>
      <c r="E2511" s="104"/>
      <c r="F2511" s="104"/>
      <c r="G2511" s="104"/>
      <c r="H2511" s="104"/>
      <c r="I2511" s="104"/>
      <c r="J2511" s="104"/>
      <c r="K2511" s="104"/>
      <c r="L2511" s="104"/>
      <c r="M2511" s="104"/>
      <c r="N2511" s="104"/>
      <c r="O2511" s="104"/>
      <c r="P2511" s="105">
        <f t="shared" si="115"/>
        <v>0</v>
      </c>
    </row>
    <row r="2512" spans="1:16" ht="15.75" customHeight="1">
      <c r="A2512" s="237"/>
      <c r="B2512" s="239"/>
      <c r="C2512" s="119">
        <v>27</v>
      </c>
      <c r="D2512" s="143"/>
      <c r="E2512" s="104"/>
      <c r="F2512" s="104"/>
      <c r="G2512" s="104"/>
      <c r="H2512" s="104"/>
      <c r="I2512" s="104"/>
      <c r="J2512" s="104"/>
      <c r="K2512" s="104"/>
      <c r="L2512" s="104"/>
      <c r="M2512" s="104"/>
      <c r="N2512" s="104"/>
      <c r="O2512" s="104"/>
      <c r="P2512" s="105">
        <f t="shared" si="115"/>
        <v>0</v>
      </c>
    </row>
    <row r="2513" spans="1:16" ht="15.75" customHeight="1">
      <c r="A2513" s="317">
        <v>629</v>
      </c>
      <c r="B2513" s="318" t="s">
        <v>2537</v>
      </c>
      <c r="C2513" s="119">
        <v>11</v>
      </c>
      <c r="D2513" s="143"/>
      <c r="E2513" s="104"/>
      <c r="F2513" s="104"/>
      <c r="G2513" s="104"/>
      <c r="H2513" s="104"/>
      <c r="I2513" s="104"/>
      <c r="J2513" s="104"/>
      <c r="K2513" s="104"/>
      <c r="L2513" s="104"/>
      <c r="M2513" s="104"/>
      <c r="N2513" s="104"/>
      <c r="O2513" s="104"/>
      <c r="P2513" s="105">
        <f t="shared" si="115"/>
        <v>0</v>
      </c>
    </row>
    <row r="2514" spans="1:16" ht="15.75" customHeight="1">
      <c r="A2514" s="241"/>
      <c r="B2514" s="242"/>
      <c r="C2514" s="119">
        <v>12</v>
      </c>
      <c r="D2514" s="143"/>
      <c r="E2514" s="104"/>
      <c r="F2514" s="104"/>
      <c r="G2514" s="104"/>
      <c r="H2514" s="104"/>
      <c r="I2514" s="104"/>
      <c r="J2514" s="104"/>
      <c r="K2514" s="104"/>
      <c r="L2514" s="104"/>
      <c r="M2514" s="104"/>
      <c r="N2514" s="104"/>
      <c r="O2514" s="104"/>
      <c r="P2514" s="105">
        <f t="shared" si="115"/>
        <v>0</v>
      </c>
    </row>
    <row r="2515" spans="1:16" ht="15.75" customHeight="1">
      <c r="A2515" s="241"/>
      <c r="B2515" s="242"/>
      <c r="C2515" s="119">
        <v>13</v>
      </c>
      <c r="D2515" s="143"/>
      <c r="E2515" s="104"/>
      <c r="F2515" s="104"/>
      <c r="G2515" s="104"/>
      <c r="H2515" s="104"/>
      <c r="I2515" s="104"/>
      <c r="J2515" s="104"/>
      <c r="K2515" s="104"/>
      <c r="L2515" s="104"/>
      <c r="M2515" s="104"/>
      <c r="N2515" s="104"/>
      <c r="O2515" s="104"/>
      <c r="P2515" s="105">
        <f t="shared" si="115"/>
        <v>0</v>
      </c>
    </row>
    <row r="2516" spans="1:16" ht="15.75" customHeight="1">
      <c r="A2516" s="241"/>
      <c r="B2516" s="242"/>
      <c r="C2516" s="119">
        <v>14</v>
      </c>
      <c r="D2516" s="143"/>
      <c r="E2516" s="104"/>
      <c r="F2516" s="104"/>
      <c r="G2516" s="104"/>
      <c r="H2516" s="104"/>
      <c r="I2516" s="104"/>
      <c r="J2516" s="104"/>
      <c r="K2516" s="104"/>
      <c r="L2516" s="104"/>
      <c r="M2516" s="104"/>
      <c r="N2516" s="104"/>
      <c r="O2516" s="104"/>
      <c r="P2516" s="105">
        <f t="shared" si="115"/>
        <v>0</v>
      </c>
    </row>
    <row r="2517" spans="1:16" ht="15.75" customHeight="1">
      <c r="A2517" s="241"/>
      <c r="B2517" s="242"/>
      <c r="C2517" s="119">
        <v>15</v>
      </c>
      <c r="D2517" s="143"/>
      <c r="E2517" s="104"/>
      <c r="F2517" s="104"/>
      <c r="G2517" s="104"/>
      <c r="H2517" s="104"/>
      <c r="I2517" s="104"/>
      <c r="J2517" s="104"/>
      <c r="K2517" s="104"/>
      <c r="L2517" s="104"/>
      <c r="M2517" s="104"/>
      <c r="N2517" s="104"/>
      <c r="O2517" s="104"/>
      <c r="P2517" s="105">
        <f t="shared" si="115"/>
        <v>0</v>
      </c>
    </row>
    <row r="2518" spans="1:16" ht="15.75" customHeight="1">
      <c r="A2518" s="241"/>
      <c r="B2518" s="242"/>
      <c r="C2518" s="119">
        <v>16</v>
      </c>
      <c r="D2518" s="143"/>
      <c r="E2518" s="104"/>
      <c r="F2518" s="104"/>
      <c r="G2518" s="104"/>
      <c r="H2518" s="104"/>
      <c r="I2518" s="104"/>
      <c r="J2518" s="104"/>
      <c r="K2518" s="104"/>
      <c r="L2518" s="104"/>
      <c r="M2518" s="104"/>
      <c r="N2518" s="104"/>
      <c r="O2518" s="104"/>
      <c r="P2518" s="105">
        <f t="shared" si="115"/>
        <v>0</v>
      </c>
    </row>
    <row r="2519" spans="1:16" ht="15.75" customHeight="1">
      <c r="A2519" s="241"/>
      <c r="B2519" s="242"/>
      <c r="C2519" s="119">
        <v>17</v>
      </c>
      <c r="D2519" s="143"/>
      <c r="E2519" s="104"/>
      <c r="F2519" s="104"/>
      <c r="G2519" s="104"/>
      <c r="H2519" s="104"/>
      <c r="I2519" s="104"/>
      <c r="J2519" s="104"/>
      <c r="K2519" s="104"/>
      <c r="L2519" s="104"/>
      <c r="M2519" s="104"/>
      <c r="N2519" s="104"/>
      <c r="O2519" s="104"/>
      <c r="P2519" s="105">
        <f t="shared" si="115"/>
        <v>0</v>
      </c>
    </row>
    <row r="2520" spans="1:16" ht="15.75" customHeight="1">
      <c r="A2520" s="241"/>
      <c r="B2520" s="242"/>
      <c r="C2520" s="119">
        <v>25</v>
      </c>
      <c r="D2520" s="143"/>
      <c r="E2520" s="104"/>
      <c r="F2520" s="104"/>
      <c r="G2520" s="104"/>
      <c r="H2520" s="104"/>
      <c r="I2520" s="104"/>
      <c r="J2520" s="104"/>
      <c r="K2520" s="104"/>
      <c r="L2520" s="104"/>
      <c r="M2520" s="104"/>
      <c r="N2520" s="104"/>
      <c r="O2520" s="104"/>
      <c r="P2520" s="105">
        <f t="shared" si="115"/>
        <v>0</v>
      </c>
    </row>
    <row r="2521" spans="1:16" ht="15.75" customHeight="1">
      <c r="A2521" s="241"/>
      <c r="B2521" s="242"/>
      <c r="C2521" s="119">
        <v>26</v>
      </c>
      <c r="D2521" s="143"/>
      <c r="E2521" s="104"/>
      <c r="F2521" s="104"/>
      <c r="G2521" s="104"/>
      <c r="H2521" s="104"/>
      <c r="I2521" s="104"/>
      <c r="J2521" s="104"/>
      <c r="K2521" s="104"/>
      <c r="L2521" s="104"/>
      <c r="M2521" s="104"/>
      <c r="N2521" s="104"/>
      <c r="O2521" s="104"/>
      <c r="P2521" s="105">
        <f t="shared" si="115"/>
        <v>0</v>
      </c>
    </row>
    <row r="2522" spans="1:16" ht="15.75" customHeight="1">
      <c r="A2522" s="237"/>
      <c r="B2522" s="239"/>
      <c r="C2522" s="119">
        <v>27</v>
      </c>
      <c r="D2522" s="143"/>
      <c r="E2522" s="104"/>
      <c r="F2522" s="104"/>
      <c r="G2522" s="104"/>
      <c r="H2522" s="104"/>
      <c r="I2522" s="104"/>
      <c r="J2522" s="104"/>
      <c r="K2522" s="104"/>
      <c r="L2522" s="104"/>
      <c r="M2522" s="104"/>
      <c r="N2522" s="104"/>
      <c r="O2522" s="104"/>
      <c r="P2522" s="105">
        <f t="shared" si="115"/>
        <v>0</v>
      </c>
    </row>
    <row r="2523" spans="1:16" ht="15.75" customHeight="1">
      <c r="A2523" s="149">
        <v>6300</v>
      </c>
      <c r="B2523" s="316" t="s">
        <v>2538</v>
      </c>
      <c r="C2523" s="228"/>
      <c r="D2523" s="148">
        <f t="shared" ref="D2523:P2523" si="116">SUM(D2524:D2543)</f>
        <v>0</v>
      </c>
      <c r="E2523" s="148">
        <f t="shared" si="116"/>
        <v>0</v>
      </c>
      <c r="F2523" s="148">
        <f t="shared" si="116"/>
        <v>0</v>
      </c>
      <c r="G2523" s="148">
        <f t="shared" si="116"/>
        <v>0</v>
      </c>
      <c r="H2523" s="148">
        <f t="shared" si="116"/>
        <v>0</v>
      </c>
      <c r="I2523" s="148">
        <f t="shared" si="116"/>
        <v>0</v>
      </c>
      <c r="J2523" s="148">
        <f t="shared" si="116"/>
        <v>0</v>
      </c>
      <c r="K2523" s="148">
        <f t="shared" si="116"/>
        <v>0</v>
      </c>
      <c r="L2523" s="148">
        <f t="shared" si="116"/>
        <v>0</v>
      </c>
      <c r="M2523" s="148">
        <f t="shared" si="116"/>
        <v>0</v>
      </c>
      <c r="N2523" s="148">
        <f t="shared" si="116"/>
        <v>0</v>
      </c>
      <c r="O2523" s="148">
        <f t="shared" si="116"/>
        <v>0</v>
      </c>
      <c r="P2523" s="148">
        <f t="shared" si="116"/>
        <v>0</v>
      </c>
    </row>
    <row r="2524" spans="1:16" ht="15.75" customHeight="1">
      <c r="A2524" s="317">
        <v>631</v>
      </c>
      <c r="B2524" s="318" t="s">
        <v>2539</v>
      </c>
      <c r="C2524" s="119">
        <v>11</v>
      </c>
      <c r="D2524" s="143"/>
      <c r="E2524" s="104"/>
      <c r="F2524" s="104"/>
      <c r="G2524" s="104"/>
      <c r="H2524" s="104"/>
      <c r="I2524" s="104"/>
      <c r="J2524" s="104"/>
      <c r="K2524" s="104"/>
      <c r="L2524" s="104"/>
      <c r="M2524" s="104"/>
      <c r="N2524" s="104"/>
      <c r="O2524" s="104"/>
      <c r="P2524" s="105">
        <f t="shared" ref="P2524:P2543" si="117">SUM(D2524:O2524)</f>
        <v>0</v>
      </c>
    </row>
    <row r="2525" spans="1:16" ht="15.75" customHeight="1">
      <c r="A2525" s="241"/>
      <c r="B2525" s="242"/>
      <c r="C2525" s="119">
        <v>12</v>
      </c>
      <c r="D2525" s="143"/>
      <c r="E2525" s="104"/>
      <c r="F2525" s="104"/>
      <c r="G2525" s="104"/>
      <c r="H2525" s="104"/>
      <c r="I2525" s="104"/>
      <c r="J2525" s="104"/>
      <c r="K2525" s="104"/>
      <c r="L2525" s="104"/>
      <c r="M2525" s="104"/>
      <c r="N2525" s="104"/>
      <c r="O2525" s="104"/>
      <c r="P2525" s="105">
        <f t="shared" si="117"/>
        <v>0</v>
      </c>
    </row>
    <row r="2526" spans="1:16" ht="15.75" customHeight="1">
      <c r="A2526" s="241"/>
      <c r="B2526" s="242"/>
      <c r="C2526" s="119">
        <v>13</v>
      </c>
      <c r="D2526" s="143"/>
      <c r="E2526" s="104"/>
      <c r="F2526" s="104"/>
      <c r="G2526" s="104"/>
      <c r="H2526" s="104"/>
      <c r="I2526" s="104"/>
      <c r="J2526" s="104"/>
      <c r="K2526" s="104"/>
      <c r="L2526" s="104"/>
      <c r="M2526" s="104"/>
      <c r="N2526" s="104"/>
      <c r="O2526" s="104"/>
      <c r="P2526" s="105">
        <f t="shared" si="117"/>
        <v>0</v>
      </c>
    </row>
    <row r="2527" spans="1:16" ht="15.75" customHeight="1">
      <c r="A2527" s="241"/>
      <c r="B2527" s="242"/>
      <c r="C2527" s="119">
        <v>14</v>
      </c>
      <c r="D2527" s="143"/>
      <c r="E2527" s="104"/>
      <c r="F2527" s="104"/>
      <c r="G2527" s="104"/>
      <c r="H2527" s="104"/>
      <c r="I2527" s="104"/>
      <c r="J2527" s="104"/>
      <c r="K2527" s="104"/>
      <c r="L2527" s="104"/>
      <c r="M2527" s="104"/>
      <c r="N2527" s="104"/>
      <c r="O2527" s="104"/>
      <c r="P2527" s="105">
        <f t="shared" si="117"/>
        <v>0</v>
      </c>
    </row>
    <row r="2528" spans="1:16" ht="15.75" customHeight="1">
      <c r="A2528" s="241"/>
      <c r="B2528" s="242"/>
      <c r="C2528" s="119">
        <v>15</v>
      </c>
      <c r="D2528" s="143"/>
      <c r="E2528" s="104"/>
      <c r="F2528" s="104"/>
      <c r="G2528" s="104"/>
      <c r="H2528" s="104"/>
      <c r="I2528" s="104"/>
      <c r="J2528" s="104"/>
      <c r="K2528" s="104"/>
      <c r="L2528" s="104"/>
      <c r="M2528" s="104"/>
      <c r="N2528" s="104"/>
      <c r="O2528" s="104"/>
      <c r="P2528" s="105">
        <f t="shared" si="117"/>
        <v>0</v>
      </c>
    </row>
    <row r="2529" spans="1:16" ht="15.75" customHeight="1">
      <c r="A2529" s="241"/>
      <c r="B2529" s="242"/>
      <c r="C2529" s="119">
        <v>16</v>
      </c>
      <c r="D2529" s="143"/>
      <c r="E2529" s="104"/>
      <c r="F2529" s="104"/>
      <c r="G2529" s="104"/>
      <c r="H2529" s="104"/>
      <c r="I2529" s="104"/>
      <c r="J2529" s="104"/>
      <c r="K2529" s="104"/>
      <c r="L2529" s="104"/>
      <c r="M2529" s="104"/>
      <c r="N2529" s="104"/>
      <c r="O2529" s="104"/>
      <c r="P2529" s="105">
        <f t="shared" si="117"/>
        <v>0</v>
      </c>
    </row>
    <row r="2530" spans="1:16" ht="15.75" customHeight="1">
      <c r="A2530" s="241"/>
      <c r="B2530" s="242"/>
      <c r="C2530" s="119">
        <v>17</v>
      </c>
      <c r="D2530" s="143"/>
      <c r="E2530" s="104"/>
      <c r="F2530" s="104"/>
      <c r="G2530" s="104"/>
      <c r="H2530" s="104"/>
      <c r="I2530" s="104"/>
      <c r="J2530" s="104"/>
      <c r="K2530" s="104"/>
      <c r="L2530" s="104"/>
      <c r="M2530" s="104"/>
      <c r="N2530" s="104"/>
      <c r="O2530" s="104"/>
      <c r="P2530" s="105">
        <f t="shared" si="117"/>
        <v>0</v>
      </c>
    </row>
    <row r="2531" spans="1:16" ht="15.75" customHeight="1">
      <c r="A2531" s="241"/>
      <c r="B2531" s="242"/>
      <c r="C2531" s="119">
        <v>25</v>
      </c>
      <c r="D2531" s="143"/>
      <c r="E2531" s="104"/>
      <c r="F2531" s="104"/>
      <c r="G2531" s="104"/>
      <c r="H2531" s="104"/>
      <c r="I2531" s="104"/>
      <c r="J2531" s="104"/>
      <c r="K2531" s="104"/>
      <c r="L2531" s="104"/>
      <c r="M2531" s="104"/>
      <c r="N2531" s="104"/>
      <c r="O2531" s="104"/>
      <c r="P2531" s="105">
        <f t="shared" si="117"/>
        <v>0</v>
      </c>
    </row>
    <row r="2532" spans="1:16" ht="15.75" customHeight="1">
      <c r="A2532" s="241"/>
      <c r="B2532" s="242"/>
      <c r="C2532" s="119">
        <v>26</v>
      </c>
      <c r="D2532" s="143"/>
      <c r="E2532" s="104"/>
      <c r="F2532" s="104"/>
      <c r="G2532" s="104"/>
      <c r="H2532" s="104"/>
      <c r="I2532" s="104"/>
      <c r="J2532" s="104"/>
      <c r="K2532" s="104"/>
      <c r="L2532" s="104"/>
      <c r="M2532" s="104"/>
      <c r="N2532" s="104"/>
      <c r="O2532" s="104"/>
      <c r="P2532" s="105">
        <f t="shared" si="117"/>
        <v>0</v>
      </c>
    </row>
    <row r="2533" spans="1:16" ht="15.75" customHeight="1">
      <c r="A2533" s="237"/>
      <c r="B2533" s="239"/>
      <c r="C2533" s="119">
        <v>27</v>
      </c>
      <c r="D2533" s="143"/>
      <c r="E2533" s="104"/>
      <c r="F2533" s="104"/>
      <c r="G2533" s="104"/>
      <c r="H2533" s="104"/>
      <c r="I2533" s="104"/>
      <c r="J2533" s="104"/>
      <c r="K2533" s="104"/>
      <c r="L2533" s="104"/>
      <c r="M2533" s="104"/>
      <c r="N2533" s="104"/>
      <c r="O2533" s="104"/>
      <c r="P2533" s="105">
        <f t="shared" si="117"/>
        <v>0</v>
      </c>
    </row>
    <row r="2534" spans="1:16" ht="15.75" customHeight="1">
      <c r="A2534" s="317">
        <v>632</v>
      </c>
      <c r="B2534" s="318" t="s">
        <v>2540</v>
      </c>
      <c r="C2534" s="119">
        <v>11</v>
      </c>
      <c r="D2534" s="143"/>
      <c r="E2534" s="104"/>
      <c r="F2534" s="104"/>
      <c r="G2534" s="104"/>
      <c r="H2534" s="104"/>
      <c r="I2534" s="104"/>
      <c r="J2534" s="104"/>
      <c r="K2534" s="104"/>
      <c r="L2534" s="104"/>
      <c r="M2534" s="104"/>
      <c r="N2534" s="104"/>
      <c r="O2534" s="104"/>
      <c r="P2534" s="105">
        <f t="shared" si="117"/>
        <v>0</v>
      </c>
    </row>
    <row r="2535" spans="1:16" ht="15.75" customHeight="1">
      <c r="A2535" s="241"/>
      <c r="B2535" s="242"/>
      <c r="C2535" s="119">
        <v>12</v>
      </c>
      <c r="D2535" s="143"/>
      <c r="E2535" s="104"/>
      <c r="F2535" s="104"/>
      <c r="G2535" s="104"/>
      <c r="H2535" s="104"/>
      <c r="I2535" s="104"/>
      <c r="J2535" s="104"/>
      <c r="K2535" s="104"/>
      <c r="L2535" s="104"/>
      <c r="M2535" s="104"/>
      <c r="N2535" s="104"/>
      <c r="O2535" s="104"/>
      <c r="P2535" s="105">
        <f t="shared" si="117"/>
        <v>0</v>
      </c>
    </row>
    <row r="2536" spans="1:16" ht="15.75" customHeight="1">
      <c r="A2536" s="241"/>
      <c r="B2536" s="242"/>
      <c r="C2536" s="119">
        <v>13</v>
      </c>
      <c r="D2536" s="143"/>
      <c r="E2536" s="104"/>
      <c r="F2536" s="104"/>
      <c r="G2536" s="104"/>
      <c r="H2536" s="104"/>
      <c r="I2536" s="104"/>
      <c r="J2536" s="104"/>
      <c r="K2536" s="104"/>
      <c r="L2536" s="104"/>
      <c r="M2536" s="104"/>
      <c r="N2536" s="104"/>
      <c r="O2536" s="104"/>
      <c r="P2536" s="105">
        <f t="shared" si="117"/>
        <v>0</v>
      </c>
    </row>
    <row r="2537" spans="1:16" ht="15.75" customHeight="1">
      <c r="A2537" s="241"/>
      <c r="B2537" s="242"/>
      <c r="C2537" s="119">
        <v>14</v>
      </c>
      <c r="D2537" s="143"/>
      <c r="E2537" s="104"/>
      <c r="F2537" s="104"/>
      <c r="G2537" s="104"/>
      <c r="H2537" s="104"/>
      <c r="I2537" s="104"/>
      <c r="J2537" s="104"/>
      <c r="K2537" s="104"/>
      <c r="L2537" s="104"/>
      <c r="M2537" s="104"/>
      <c r="N2537" s="104"/>
      <c r="O2537" s="104"/>
      <c r="P2537" s="105">
        <f t="shared" si="117"/>
        <v>0</v>
      </c>
    </row>
    <row r="2538" spans="1:16" ht="15.75" customHeight="1">
      <c r="A2538" s="241"/>
      <c r="B2538" s="242"/>
      <c r="C2538" s="119">
        <v>15</v>
      </c>
      <c r="D2538" s="143"/>
      <c r="E2538" s="104"/>
      <c r="F2538" s="104"/>
      <c r="G2538" s="104"/>
      <c r="H2538" s="104"/>
      <c r="I2538" s="104"/>
      <c r="J2538" s="104"/>
      <c r="K2538" s="104"/>
      <c r="L2538" s="104"/>
      <c r="M2538" s="104"/>
      <c r="N2538" s="104"/>
      <c r="O2538" s="104"/>
      <c r="P2538" s="105">
        <f t="shared" si="117"/>
        <v>0</v>
      </c>
    </row>
    <row r="2539" spans="1:16" ht="15.75" customHeight="1">
      <c r="A2539" s="241"/>
      <c r="B2539" s="242"/>
      <c r="C2539" s="119">
        <v>16</v>
      </c>
      <c r="D2539" s="143"/>
      <c r="E2539" s="104"/>
      <c r="F2539" s="104"/>
      <c r="G2539" s="104"/>
      <c r="H2539" s="104"/>
      <c r="I2539" s="104"/>
      <c r="J2539" s="104"/>
      <c r="K2539" s="104"/>
      <c r="L2539" s="104"/>
      <c r="M2539" s="104"/>
      <c r="N2539" s="104"/>
      <c r="O2539" s="104"/>
      <c r="P2539" s="105">
        <f t="shared" si="117"/>
        <v>0</v>
      </c>
    </row>
    <row r="2540" spans="1:16" ht="15.75" customHeight="1">
      <c r="A2540" s="241"/>
      <c r="B2540" s="242"/>
      <c r="C2540" s="119">
        <v>17</v>
      </c>
      <c r="D2540" s="143"/>
      <c r="E2540" s="104"/>
      <c r="F2540" s="104"/>
      <c r="G2540" s="104"/>
      <c r="H2540" s="104"/>
      <c r="I2540" s="104"/>
      <c r="J2540" s="104"/>
      <c r="K2540" s="104"/>
      <c r="L2540" s="104"/>
      <c r="M2540" s="104"/>
      <c r="N2540" s="104"/>
      <c r="O2540" s="104"/>
      <c r="P2540" s="105">
        <f t="shared" si="117"/>
        <v>0</v>
      </c>
    </row>
    <row r="2541" spans="1:16" ht="15.75" customHeight="1">
      <c r="A2541" s="241"/>
      <c r="B2541" s="242"/>
      <c r="C2541" s="119">
        <v>25</v>
      </c>
      <c r="D2541" s="143"/>
      <c r="E2541" s="104"/>
      <c r="F2541" s="104"/>
      <c r="G2541" s="104"/>
      <c r="H2541" s="104"/>
      <c r="I2541" s="104"/>
      <c r="J2541" s="104"/>
      <c r="K2541" s="104"/>
      <c r="L2541" s="104"/>
      <c r="M2541" s="104"/>
      <c r="N2541" s="104"/>
      <c r="O2541" s="104"/>
      <c r="P2541" s="105">
        <f t="shared" si="117"/>
        <v>0</v>
      </c>
    </row>
    <row r="2542" spans="1:16" ht="15.75" customHeight="1">
      <c r="A2542" s="241"/>
      <c r="B2542" s="242"/>
      <c r="C2542" s="119">
        <v>26</v>
      </c>
      <c r="D2542" s="143"/>
      <c r="E2542" s="104"/>
      <c r="F2542" s="104"/>
      <c r="G2542" s="104"/>
      <c r="H2542" s="104"/>
      <c r="I2542" s="104"/>
      <c r="J2542" s="104"/>
      <c r="K2542" s="104"/>
      <c r="L2542" s="104"/>
      <c r="M2542" s="104"/>
      <c r="N2542" s="104"/>
      <c r="O2542" s="104"/>
      <c r="P2542" s="105">
        <f t="shared" si="117"/>
        <v>0</v>
      </c>
    </row>
    <row r="2543" spans="1:16" ht="15.75" customHeight="1">
      <c r="A2543" s="237"/>
      <c r="B2543" s="239"/>
      <c r="C2543" s="119">
        <v>27</v>
      </c>
      <c r="D2543" s="143"/>
      <c r="E2543" s="104"/>
      <c r="F2543" s="104"/>
      <c r="G2543" s="104"/>
      <c r="H2543" s="104"/>
      <c r="I2543" s="104"/>
      <c r="J2543" s="104"/>
      <c r="K2543" s="104"/>
      <c r="L2543" s="104"/>
      <c r="M2543" s="104"/>
      <c r="N2543" s="104"/>
      <c r="O2543" s="104"/>
      <c r="P2543" s="105">
        <f t="shared" si="117"/>
        <v>0</v>
      </c>
    </row>
    <row r="2544" spans="1:16" ht="15.75" customHeight="1">
      <c r="A2544" s="144">
        <v>7000</v>
      </c>
      <c r="B2544" s="316" t="s">
        <v>2541</v>
      </c>
      <c r="C2544" s="228"/>
      <c r="D2544" s="148">
        <f t="shared" ref="D2544:P2544" si="118">D2545+D2557+D2630+D2691+D2755+D2801+D2822</f>
        <v>0</v>
      </c>
      <c r="E2544" s="146">
        <f t="shared" si="118"/>
        <v>0</v>
      </c>
      <c r="F2544" s="146">
        <f t="shared" si="118"/>
        <v>0</v>
      </c>
      <c r="G2544" s="146">
        <f t="shared" si="118"/>
        <v>0</v>
      </c>
      <c r="H2544" s="146">
        <f t="shared" si="118"/>
        <v>0</v>
      </c>
      <c r="I2544" s="146">
        <f t="shared" si="118"/>
        <v>0</v>
      </c>
      <c r="J2544" s="146">
        <f t="shared" si="118"/>
        <v>0</v>
      </c>
      <c r="K2544" s="146">
        <f t="shared" si="118"/>
        <v>0</v>
      </c>
      <c r="L2544" s="146">
        <f t="shared" si="118"/>
        <v>0</v>
      </c>
      <c r="M2544" s="146">
        <f t="shared" si="118"/>
        <v>0</v>
      </c>
      <c r="N2544" s="146">
        <f t="shared" si="118"/>
        <v>0</v>
      </c>
      <c r="O2544" s="146">
        <f t="shared" si="118"/>
        <v>0</v>
      </c>
      <c r="P2544" s="146">
        <f t="shared" si="118"/>
        <v>0</v>
      </c>
    </row>
    <row r="2545" spans="1:16" ht="15.75" customHeight="1">
      <c r="A2545" s="149">
        <v>7100</v>
      </c>
      <c r="B2545" s="316" t="s">
        <v>2542</v>
      </c>
      <c r="C2545" s="228"/>
      <c r="D2545" s="148">
        <f t="shared" ref="D2545:P2545" si="119">SUM(D2546:D2556)</f>
        <v>0</v>
      </c>
      <c r="E2545" s="148">
        <f t="shared" si="119"/>
        <v>0</v>
      </c>
      <c r="F2545" s="148">
        <f t="shared" si="119"/>
        <v>0</v>
      </c>
      <c r="G2545" s="148">
        <f t="shared" si="119"/>
        <v>0</v>
      </c>
      <c r="H2545" s="148">
        <f t="shared" si="119"/>
        <v>0</v>
      </c>
      <c r="I2545" s="148">
        <f t="shared" si="119"/>
        <v>0</v>
      </c>
      <c r="J2545" s="148">
        <f t="shared" si="119"/>
        <v>0</v>
      </c>
      <c r="K2545" s="148">
        <f t="shared" si="119"/>
        <v>0</v>
      </c>
      <c r="L2545" s="148">
        <f t="shared" si="119"/>
        <v>0</v>
      </c>
      <c r="M2545" s="148">
        <f t="shared" si="119"/>
        <v>0</v>
      </c>
      <c r="N2545" s="148">
        <f t="shared" si="119"/>
        <v>0</v>
      </c>
      <c r="O2545" s="148">
        <f t="shared" si="119"/>
        <v>0</v>
      </c>
      <c r="P2545" s="148">
        <f t="shared" si="119"/>
        <v>0</v>
      </c>
    </row>
    <row r="2546" spans="1:16" ht="15.75" customHeight="1">
      <c r="A2546" s="317">
        <v>711</v>
      </c>
      <c r="B2546" s="318" t="s">
        <v>2543</v>
      </c>
      <c r="C2546" s="119">
        <v>11</v>
      </c>
      <c r="D2546" s="104"/>
      <c r="E2546" s="104"/>
      <c r="F2546" s="104"/>
      <c r="G2546" s="104"/>
      <c r="H2546" s="104"/>
      <c r="I2546" s="104"/>
      <c r="J2546" s="104"/>
      <c r="K2546" s="104"/>
      <c r="L2546" s="104"/>
      <c r="M2546" s="104"/>
      <c r="N2546" s="104"/>
      <c r="O2546" s="104"/>
      <c r="P2546" s="105">
        <f t="shared" ref="P2546:P2556" si="120">SUM(D2546:O2546)</f>
        <v>0</v>
      </c>
    </row>
    <row r="2547" spans="1:16" ht="15.75" customHeight="1">
      <c r="A2547" s="241"/>
      <c r="B2547" s="242"/>
      <c r="C2547" s="119">
        <v>12</v>
      </c>
      <c r="D2547" s="143"/>
      <c r="E2547" s="104"/>
      <c r="F2547" s="104"/>
      <c r="G2547" s="104"/>
      <c r="H2547" s="104"/>
      <c r="I2547" s="104"/>
      <c r="J2547" s="104"/>
      <c r="K2547" s="104"/>
      <c r="L2547" s="104"/>
      <c r="M2547" s="104"/>
      <c r="N2547" s="104"/>
      <c r="O2547" s="104"/>
      <c r="P2547" s="105">
        <f t="shared" si="120"/>
        <v>0</v>
      </c>
    </row>
    <row r="2548" spans="1:16" ht="15.75" customHeight="1">
      <c r="A2548" s="241"/>
      <c r="B2548" s="242"/>
      <c r="C2548" s="119">
        <v>13</v>
      </c>
      <c r="D2548" s="143"/>
      <c r="E2548" s="104"/>
      <c r="F2548" s="104"/>
      <c r="G2548" s="104"/>
      <c r="H2548" s="104"/>
      <c r="I2548" s="104"/>
      <c r="J2548" s="104"/>
      <c r="K2548" s="104"/>
      <c r="L2548" s="104"/>
      <c r="M2548" s="104"/>
      <c r="N2548" s="104"/>
      <c r="O2548" s="104"/>
      <c r="P2548" s="105">
        <f t="shared" si="120"/>
        <v>0</v>
      </c>
    </row>
    <row r="2549" spans="1:16" ht="15.75" customHeight="1">
      <c r="A2549" s="241"/>
      <c r="B2549" s="242"/>
      <c r="C2549" s="119">
        <v>14</v>
      </c>
      <c r="D2549" s="143"/>
      <c r="E2549" s="104"/>
      <c r="F2549" s="104"/>
      <c r="G2549" s="104"/>
      <c r="H2549" s="104"/>
      <c r="I2549" s="104"/>
      <c r="J2549" s="104"/>
      <c r="K2549" s="104"/>
      <c r="L2549" s="104"/>
      <c r="M2549" s="104"/>
      <c r="N2549" s="104"/>
      <c r="O2549" s="104"/>
      <c r="P2549" s="105">
        <f t="shared" si="120"/>
        <v>0</v>
      </c>
    </row>
    <row r="2550" spans="1:16" ht="15.75" customHeight="1">
      <c r="A2550" s="241"/>
      <c r="B2550" s="242"/>
      <c r="C2550" s="119">
        <v>15</v>
      </c>
      <c r="D2550" s="143"/>
      <c r="E2550" s="104"/>
      <c r="F2550" s="104"/>
      <c r="G2550" s="104"/>
      <c r="H2550" s="104"/>
      <c r="I2550" s="104"/>
      <c r="J2550" s="104"/>
      <c r="K2550" s="104"/>
      <c r="L2550" s="104"/>
      <c r="M2550" s="104"/>
      <c r="N2550" s="104"/>
      <c r="O2550" s="104"/>
      <c r="P2550" s="105">
        <f t="shared" si="120"/>
        <v>0</v>
      </c>
    </row>
    <row r="2551" spans="1:16" ht="15.75" customHeight="1">
      <c r="A2551" s="241"/>
      <c r="B2551" s="242"/>
      <c r="C2551" s="119">
        <v>16</v>
      </c>
      <c r="D2551" s="143"/>
      <c r="E2551" s="104"/>
      <c r="F2551" s="104"/>
      <c r="G2551" s="104"/>
      <c r="H2551" s="104"/>
      <c r="I2551" s="104"/>
      <c r="J2551" s="104"/>
      <c r="K2551" s="104"/>
      <c r="L2551" s="104"/>
      <c r="M2551" s="104"/>
      <c r="N2551" s="104"/>
      <c r="O2551" s="104"/>
      <c r="P2551" s="105">
        <f t="shared" si="120"/>
        <v>0</v>
      </c>
    </row>
    <row r="2552" spans="1:16" ht="15.75" customHeight="1">
      <c r="A2552" s="241"/>
      <c r="B2552" s="242"/>
      <c r="C2552" s="119">
        <v>17</v>
      </c>
      <c r="D2552" s="143"/>
      <c r="E2552" s="104"/>
      <c r="F2552" s="104"/>
      <c r="G2552" s="104"/>
      <c r="H2552" s="104"/>
      <c r="I2552" s="104"/>
      <c r="J2552" s="104"/>
      <c r="K2552" s="104"/>
      <c r="L2552" s="104"/>
      <c r="M2552" s="104"/>
      <c r="N2552" s="104"/>
      <c r="O2552" s="104"/>
      <c r="P2552" s="105">
        <f t="shared" si="120"/>
        <v>0</v>
      </c>
    </row>
    <row r="2553" spans="1:16" ht="15.75" customHeight="1">
      <c r="A2553" s="241"/>
      <c r="B2553" s="242"/>
      <c r="C2553" s="119">
        <v>25</v>
      </c>
      <c r="D2553" s="143"/>
      <c r="E2553" s="104"/>
      <c r="F2553" s="104"/>
      <c r="G2553" s="104"/>
      <c r="H2553" s="104"/>
      <c r="I2553" s="104"/>
      <c r="J2553" s="104"/>
      <c r="K2553" s="104"/>
      <c r="L2553" s="104"/>
      <c r="M2553" s="104"/>
      <c r="N2553" s="104"/>
      <c r="O2553" s="104"/>
      <c r="P2553" s="105">
        <f t="shared" si="120"/>
        <v>0</v>
      </c>
    </row>
    <row r="2554" spans="1:16" ht="15.75" customHeight="1">
      <c r="A2554" s="241"/>
      <c r="B2554" s="242"/>
      <c r="C2554" s="119">
        <v>26</v>
      </c>
      <c r="D2554" s="143"/>
      <c r="E2554" s="104"/>
      <c r="F2554" s="104"/>
      <c r="G2554" s="104"/>
      <c r="H2554" s="104"/>
      <c r="I2554" s="104"/>
      <c r="J2554" s="104"/>
      <c r="K2554" s="104"/>
      <c r="L2554" s="104"/>
      <c r="M2554" s="104"/>
      <c r="N2554" s="104"/>
      <c r="O2554" s="104"/>
      <c r="P2554" s="105">
        <f t="shared" si="120"/>
        <v>0</v>
      </c>
    </row>
    <row r="2555" spans="1:16" ht="15.75" customHeight="1">
      <c r="A2555" s="237"/>
      <c r="B2555" s="239"/>
      <c r="C2555" s="119">
        <v>27</v>
      </c>
      <c r="D2555" s="143"/>
      <c r="E2555" s="104"/>
      <c r="F2555" s="104"/>
      <c r="G2555" s="104"/>
      <c r="H2555" s="104"/>
      <c r="I2555" s="104"/>
      <c r="J2555" s="104"/>
      <c r="K2555" s="104"/>
      <c r="L2555" s="104"/>
      <c r="M2555" s="104"/>
      <c r="N2555" s="104"/>
      <c r="O2555" s="104"/>
      <c r="P2555" s="105">
        <f t="shared" si="120"/>
        <v>0</v>
      </c>
    </row>
    <row r="2556" spans="1:16" ht="30" customHeight="1">
      <c r="A2556" s="140">
        <v>712</v>
      </c>
      <c r="B2556" s="141" t="s">
        <v>2544</v>
      </c>
      <c r="C2556" s="142"/>
      <c r="D2556" s="142"/>
      <c r="E2556" s="142"/>
      <c r="F2556" s="142"/>
      <c r="G2556" s="142"/>
      <c r="H2556" s="142"/>
      <c r="I2556" s="142"/>
      <c r="J2556" s="142"/>
      <c r="K2556" s="142"/>
      <c r="L2556" s="142"/>
      <c r="M2556" s="142"/>
      <c r="N2556" s="142"/>
      <c r="O2556" s="142"/>
      <c r="P2556" s="104">
        <f t="shared" si="120"/>
        <v>0</v>
      </c>
    </row>
    <row r="2557" spans="1:16" ht="15.75" customHeight="1">
      <c r="A2557" s="149">
        <v>7200</v>
      </c>
      <c r="B2557" s="316" t="s">
        <v>2545</v>
      </c>
      <c r="C2557" s="228"/>
      <c r="D2557" s="148">
        <f t="shared" ref="D2557:P2557" si="121">SUM(D2558:D2629)</f>
        <v>0</v>
      </c>
      <c r="E2557" s="148">
        <f t="shared" si="121"/>
        <v>0</v>
      </c>
      <c r="F2557" s="148">
        <f t="shared" si="121"/>
        <v>0</v>
      </c>
      <c r="G2557" s="148">
        <f t="shared" si="121"/>
        <v>0</v>
      </c>
      <c r="H2557" s="148">
        <f t="shared" si="121"/>
        <v>0</v>
      </c>
      <c r="I2557" s="148">
        <f t="shared" si="121"/>
        <v>0</v>
      </c>
      <c r="J2557" s="148">
        <f t="shared" si="121"/>
        <v>0</v>
      </c>
      <c r="K2557" s="148">
        <f t="shared" si="121"/>
        <v>0</v>
      </c>
      <c r="L2557" s="148">
        <f t="shared" si="121"/>
        <v>0</v>
      </c>
      <c r="M2557" s="148">
        <f t="shared" si="121"/>
        <v>0</v>
      </c>
      <c r="N2557" s="148">
        <f t="shared" si="121"/>
        <v>0</v>
      </c>
      <c r="O2557" s="148">
        <f t="shared" si="121"/>
        <v>0</v>
      </c>
      <c r="P2557" s="148">
        <f t="shared" si="121"/>
        <v>0</v>
      </c>
    </row>
    <row r="2558" spans="1:16" ht="15.75" customHeight="1">
      <c r="A2558" s="317">
        <v>721</v>
      </c>
      <c r="B2558" s="318" t="s">
        <v>2546</v>
      </c>
      <c r="C2558" s="119">
        <v>11</v>
      </c>
      <c r="D2558" s="143"/>
      <c r="E2558" s="104"/>
      <c r="F2558" s="104"/>
      <c r="G2558" s="104"/>
      <c r="H2558" s="104"/>
      <c r="I2558" s="104"/>
      <c r="J2558" s="104"/>
      <c r="K2558" s="104"/>
      <c r="L2558" s="104"/>
      <c r="M2558" s="104"/>
      <c r="N2558" s="104"/>
      <c r="O2558" s="104"/>
      <c r="P2558" s="105">
        <f t="shared" ref="P2558:P2629" si="122">SUM(D2558:O2558)</f>
        <v>0</v>
      </c>
    </row>
    <row r="2559" spans="1:16" ht="15.75" customHeight="1">
      <c r="A2559" s="241"/>
      <c r="B2559" s="242"/>
      <c r="C2559" s="119">
        <v>12</v>
      </c>
      <c r="D2559" s="143"/>
      <c r="E2559" s="104"/>
      <c r="F2559" s="104"/>
      <c r="G2559" s="104"/>
      <c r="H2559" s="104"/>
      <c r="I2559" s="104"/>
      <c r="J2559" s="104"/>
      <c r="K2559" s="104"/>
      <c r="L2559" s="104"/>
      <c r="M2559" s="104"/>
      <c r="N2559" s="104"/>
      <c r="O2559" s="104"/>
      <c r="P2559" s="105">
        <f t="shared" si="122"/>
        <v>0</v>
      </c>
    </row>
    <row r="2560" spans="1:16" ht="15.75" customHeight="1">
      <c r="A2560" s="241"/>
      <c r="B2560" s="242"/>
      <c r="C2560" s="119">
        <v>13</v>
      </c>
      <c r="D2560" s="143"/>
      <c r="E2560" s="104"/>
      <c r="F2560" s="104"/>
      <c r="G2560" s="104"/>
      <c r="H2560" s="104"/>
      <c r="I2560" s="104"/>
      <c r="J2560" s="104"/>
      <c r="K2560" s="104"/>
      <c r="L2560" s="104"/>
      <c r="M2560" s="104"/>
      <c r="N2560" s="104"/>
      <c r="O2560" s="104"/>
      <c r="P2560" s="105">
        <f t="shared" si="122"/>
        <v>0</v>
      </c>
    </row>
    <row r="2561" spans="1:16" ht="15.75" customHeight="1">
      <c r="A2561" s="241"/>
      <c r="B2561" s="242"/>
      <c r="C2561" s="119">
        <v>14</v>
      </c>
      <c r="D2561" s="143"/>
      <c r="E2561" s="104"/>
      <c r="F2561" s="104"/>
      <c r="G2561" s="104"/>
      <c r="H2561" s="104"/>
      <c r="I2561" s="104"/>
      <c r="J2561" s="104"/>
      <c r="K2561" s="104"/>
      <c r="L2561" s="104"/>
      <c r="M2561" s="104"/>
      <c r="N2561" s="104"/>
      <c r="O2561" s="104"/>
      <c r="P2561" s="105">
        <f t="shared" si="122"/>
        <v>0</v>
      </c>
    </row>
    <row r="2562" spans="1:16" ht="15.75" customHeight="1">
      <c r="A2562" s="241"/>
      <c r="B2562" s="242"/>
      <c r="C2562" s="119">
        <v>15</v>
      </c>
      <c r="D2562" s="143"/>
      <c r="E2562" s="104"/>
      <c r="F2562" s="104"/>
      <c r="G2562" s="104"/>
      <c r="H2562" s="104"/>
      <c r="I2562" s="104"/>
      <c r="J2562" s="104"/>
      <c r="K2562" s="104"/>
      <c r="L2562" s="104"/>
      <c r="M2562" s="104"/>
      <c r="N2562" s="104"/>
      <c r="O2562" s="104"/>
      <c r="P2562" s="105">
        <f t="shared" si="122"/>
        <v>0</v>
      </c>
    </row>
    <row r="2563" spans="1:16" ht="15.75" customHeight="1">
      <c r="A2563" s="241"/>
      <c r="B2563" s="242"/>
      <c r="C2563" s="119">
        <v>16</v>
      </c>
      <c r="D2563" s="143"/>
      <c r="E2563" s="104"/>
      <c r="F2563" s="104"/>
      <c r="G2563" s="104"/>
      <c r="H2563" s="104"/>
      <c r="I2563" s="104"/>
      <c r="J2563" s="104"/>
      <c r="K2563" s="104"/>
      <c r="L2563" s="104"/>
      <c r="M2563" s="104"/>
      <c r="N2563" s="104"/>
      <c r="O2563" s="104"/>
      <c r="P2563" s="105">
        <f t="shared" si="122"/>
        <v>0</v>
      </c>
    </row>
    <row r="2564" spans="1:16" ht="15.75" customHeight="1">
      <c r="A2564" s="241"/>
      <c r="B2564" s="242"/>
      <c r="C2564" s="119">
        <v>17</v>
      </c>
      <c r="D2564" s="143"/>
      <c r="E2564" s="104"/>
      <c r="F2564" s="104"/>
      <c r="G2564" s="104"/>
      <c r="H2564" s="104"/>
      <c r="I2564" s="104"/>
      <c r="J2564" s="104"/>
      <c r="K2564" s="104"/>
      <c r="L2564" s="104"/>
      <c r="M2564" s="104"/>
      <c r="N2564" s="104"/>
      <c r="O2564" s="104"/>
      <c r="P2564" s="105">
        <f t="shared" si="122"/>
        <v>0</v>
      </c>
    </row>
    <row r="2565" spans="1:16" ht="15.75" customHeight="1">
      <c r="A2565" s="241"/>
      <c r="B2565" s="242"/>
      <c r="C2565" s="119">
        <v>25</v>
      </c>
      <c r="D2565" s="143"/>
      <c r="E2565" s="104"/>
      <c r="F2565" s="104"/>
      <c r="G2565" s="104"/>
      <c r="H2565" s="104"/>
      <c r="I2565" s="104"/>
      <c r="J2565" s="104"/>
      <c r="K2565" s="104"/>
      <c r="L2565" s="104"/>
      <c r="M2565" s="104"/>
      <c r="N2565" s="104"/>
      <c r="O2565" s="104"/>
      <c r="P2565" s="105">
        <f t="shared" si="122"/>
        <v>0</v>
      </c>
    </row>
    <row r="2566" spans="1:16" ht="15.75" customHeight="1">
      <c r="A2566" s="241"/>
      <c r="B2566" s="242"/>
      <c r="C2566" s="119">
        <v>26</v>
      </c>
      <c r="D2566" s="143"/>
      <c r="E2566" s="104"/>
      <c r="F2566" s="104"/>
      <c r="G2566" s="104"/>
      <c r="H2566" s="104"/>
      <c r="I2566" s="104"/>
      <c r="J2566" s="104"/>
      <c r="K2566" s="104"/>
      <c r="L2566" s="104"/>
      <c r="M2566" s="104"/>
      <c r="N2566" s="104"/>
      <c r="O2566" s="104"/>
      <c r="P2566" s="105">
        <f t="shared" si="122"/>
        <v>0</v>
      </c>
    </row>
    <row r="2567" spans="1:16" ht="15.75" customHeight="1">
      <c r="A2567" s="237"/>
      <c r="B2567" s="239"/>
      <c r="C2567" s="119">
        <v>27</v>
      </c>
      <c r="D2567" s="143"/>
      <c r="E2567" s="104"/>
      <c r="F2567" s="104"/>
      <c r="G2567" s="104"/>
      <c r="H2567" s="104"/>
      <c r="I2567" s="104"/>
      <c r="J2567" s="104"/>
      <c r="K2567" s="104"/>
      <c r="L2567" s="104"/>
      <c r="M2567" s="104"/>
      <c r="N2567" s="104"/>
      <c r="O2567" s="104"/>
      <c r="P2567" s="105">
        <f t="shared" si="122"/>
        <v>0</v>
      </c>
    </row>
    <row r="2568" spans="1:16" ht="30" customHeight="1">
      <c r="A2568" s="140">
        <v>722</v>
      </c>
      <c r="B2568" s="141" t="s">
        <v>2547</v>
      </c>
      <c r="C2568" s="142"/>
      <c r="D2568" s="142"/>
      <c r="E2568" s="142"/>
      <c r="F2568" s="142"/>
      <c r="G2568" s="142"/>
      <c r="H2568" s="142"/>
      <c r="I2568" s="142"/>
      <c r="J2568" s="142"/>
      <c r="K2568" s="142"/>
      <c r="L2568" s="142"/>
      <c r="M2568" s="142"/>
      <c r="N2568" s="142"/>
      <c r="O2568" s="142"/>
      <c r="P2568" s="104">
        <f t="shared" si="122"/>
        <v>0</v>
      </c>
    </row>
    <row r="2569" spans="1:16" ht="30" customHeight="1">
      <c r="A2569" s="140">
        <v>723</v>
      </c>
      <c r="B2569" s="141" t="s">
        <v>2548</v>
      </c>
      <c r="C2569" s="142"/>
      <c r="D2569" s="142"/>
      <c r="E2569" s="142"/>
      <c r="F2569" s="142"/>
      <c r="G2569" s="142"/>
      <c r="H2569" s="142"/>
      <c r="I2569" s="142"/>
      <c r="J2569" s="142"/>
      <c r="K2569" s="142"/>
      <c r="L2569" s="142"/>
      <c r="M2569" s="142"/>
      <c r="N2569" s="142"/>
      <c r="O2569" s="142"/>
      <c r="P2569" s="104">
        <f t="shared" si="122"/>
        <v>0</v>
      </c>
    </row>
    <row r="2570" spans="1:16" ht="15.75" customHeight="1">
      <c r="A2570" s="317">
        <v>724</v>
      </c>
      <c r="B2570" s="318" t="s">
        <v>2549</v>
      </c>
      <c r="C2570" s="119">
        <v>11</v>
      </c>
      <c r="D2570" s="143"/>
      <c r="E2570" s="104"/>
      <c r="F2570" s="104"/>
      <c r="G2570" s="104"/>
      <c r="H2570" s="104"/>
      <c r="I2570" s="104"/>
      <c r="J2570" s="104"/>
      <c r="K2570" s="104"/>
      <c r="L2570" s="104"/>
      <c r="M2570" s="104"/>
      <c r="N2570" s="104"/>
      <c r="O2570" s="104"/>
      <c r="P2570" s="105">
        <f t="shared" si="122"/>
        <v>0</v>
      </c>
    </row>
    <row r="2571" spans="1:16" ht="15.75" customHeight="1">
      <c r="A2571" s="241"/>
      <c r="B2571" s="242"/>
      <c r="C2571" s="119">
        <v>12</v>
      </c>
      <c r="D2571" s="143"/>
      <c r="E2571" s="104"/>
      <c r="F2571" s="104"/>
      <c r="G2571" s="104"/>
      <c r="H2571" s="104"/>
      <c r="I2571" s="104"/>
      <c r="J2571" s="104"/>
      <c r="K2571" s="104"/>
      <c r="L2571" s="104"/>
      <c r="M2571" s="104"/>
      <c r="N2571" s="104"/>
      <c r="O2571" s="104"/>
      <c r="P2571" s="105">
        <f t="shared" si="122"/>
        <v>0</v>
      </c>
    </row>
    <row r="2572" spans="1:16" ht="15.75" customHeight="1">
      <c r="A2572" s="241"/>
      <c r="B2572" s="242"/>
      <c r="C2572" s="119">
        <v>13</v>
      </c>
      <c r="D2572" s="143"/>
      <c r="E2572" s="104"/>
      <c r="F2572" s="104"/>
      <c r="G2572" s="104"/>
      <c r="H2572" s="104"/>
      <c r="I2572" s="104"/>
      <c r="J2572" s="104"/>
      <c r="K2572" s="104"/>
      <c r="L2572" s="104"/>
      <c r="M2572" s="104"/>
      <c r="N2572" s="104"/>
      <c r="O2572" s="104"/>
      <c r="P2572" s="105">
        <f t="shared" si="122"/>
        <v>0</v>
      </c>
    </row>
    <row r="2573" spans="1:16" ht="15.75" customHeight="1">
      <c r="A2573" s="241"/>
      <c r="B2573" s="242"/>
      <c r="C2573" s="119">
        <v>14</v>
      </c>
      <c r="D2573" s="143"/>
      <c r="E2573" s="104"/>
      <c r="F2573" s="104"/>
      <c r="G2573" s="104"/>
      <c r="H2573" s="104"/>
      <c r="I2573" s="104"/>
      <c r="J2573" s="104"/>
      <c r="K2573" s="104"/>
      <c r="L2573" s="104"/>
      <c r="M2573" s="104"/>
      <c r="N2573" s="104"/>
      <c r="O2573" s="104"/>
      <c r="P2573" s="105">
        <f t="shared" si="122"/>
        <v>0</v>
      </c>
    </row>
    <row r="2574" spans="1:16" ht="15.75" customHeight="1">
      <c r="A2574" s="241"/>
      <c r="B2574" s="242"/>
      <c r="C2574" s="119">
        <v>15</v>
      </c>
      <c r="D2574" s="143"/>
      <c r="E2574" s="104"/>
      <c r="F2574" s="104"/>
      <c r="G2574" s="104"/>
      <c r="H2574" s="104"/>
      <c r="I2574" s="104"/>
      <c r="J2574" s="104"/>
      <c r="K2574" s="104"/>
      <c r="L2574" s="104"/>
      <c r="M2574" s="104"/>
      <c r="N2574" s="104"/>
      <c r="O2574" s="104"/>
      <c r="P2574" s="105">
        <f t="shared" si="122"/>
        <v>0</v>
      </c>
    </row>
    <row r="2575" spans="1:16" ht="15.75" customHeight="1">
      <c r="A2575" s="241"/>
      <c r="B2575" s="242"/>
      <c r="C2575" s="119">
        <v>16</v>
      </c>
      <c r="D2575" s="143"/>
      <c r="E2575" s="104"/>
      <c r="F2575" s="104"/>
      <c r="G2575" s="104"/>
      <c r="H2575" s="104"/>
      <c r="I2575" s="104"/>
      <c r="J2575" s="104"/>
      <c r="K2575" s="104"/>
      <c r="L2575" s="104"/>
      <c r="M2575" s="104"/>
      <c r="N2575" s="104"/>
      <c r="O2575" s="104"/>
      <c r="P2575" s="105">
        <f t="shared" si="122"/>
        <v>0</v>
      </c>
    </row>
    <row r="2576" spans="1:16" ht="15.75" customHeight="1">
      <c r="A2576" s="241"/>
      <c r="B2576" s="242"/>
      <c r="C2576" s="119">
        <v>17</v>
      </c>
      <c r="D2576" s="143"/>
      <c r="E2576" s="104"/>
      <c r="F2576" s="104"/>
      <c r="G2576" s="104"/>
      <c r="H2576" s="104"/>
      <c r="I2576" s="104"/>
      <c r="J2576" s="104"/>
      <c r="K2576" s="104"/>
      <c r="L2576" s="104"/>
      <c r="M2576" s="104"/>
      <c r="N2576" s="104"/>
      <c r="O2576" s="104"/>
      <c r="P2576" s="105">
        <f t="shared" si="122"/>
        <v>0</v>
      </c>
    </row>
    <row r="2577" spans="1:16" ht="15.75" customHeight="1">
      <c r="A2577" s="241"/>
      <c r="B2577" s="242"/>
      <c r="C2577" s="119">
        <v>25</v>
      </c>
      <c r="D2577" s="143"/>
      <c r="E2577" s="104"/>
      <c r="F2577" s="104"/>
      <c r="G2577" s="104"/>
      <c r="H2577" s="104"/>
      <c r="I2577" s="104"/>
      <c r="J2577" s="104"/>
      <c r="K2577" s="104"/>
      <c r="L2577" s="104"/>
      <c r="M2577" s="104"/>
      <c r="N2577" s="104"/>
      <c r="O2577" s="104"/>
      <c r="P2577" s="105">
        <f t="shared" si="122"/>
        <v>0</v>
      </c>
    </row>
    <row r="2578" spans="1:16" ht="15.75" customHeight="1">
      <c r="A2578" s="241"/>
      <c r="B2578" s="242"/>
      <c r="C2578" s="119">
        <v>26</v>
      </c>
      <c r="D2578" s="143"/>
      <c r="E2578" s="104"/>
      <c r="F2578" s="104"/>
      <c r="G2578" s="104"/>
      <c r="H2578" s="104"/>
      <c r="I2578" s="104"/>
      <c r="J2578" s="104"/>
      <c r="K2578" s="104"/>
      <c r="L2578" s="104"/>
      <c r="M2578" s="104"/>
      <c r="N2578" s="104"/>
      <c r="O2578" s="104"/>
      <c r="P2578" s="105">
        <f t="shared" si="122"/>
        <v>0</v>
      </c>
    </row>
    <row r="2579" spans="1:16" ht="15.75" customHeight="1">
      <c r="A2579" s="237"/>
      <c r="B2579" s="239"/>
      <c r="C2579" s="119">
        <v>27</v>
      </c>
      <c r="D2579" s="143"/>
      <c r="E2579" s="104"/>
      <c r="F2579" s="104"/>
      <c r="G2579" s="104"/>
      <c r="H2579" s="104"/>
      <c r="I2579" s="104"/>
      <c r="J2579" s="104"/>
      <c r="K2579" s="104"/>
      <c r="L2579" s="104"/>
      <c r="M2579" s="104"/>
      <c r="N2579" s="104"/>
      <c r="O2579" s="104"/>
      <c r="P2579" s="105">
        <f t="shared" si="122"/>
        <v>0</v>
      </c>
    </row>
    <row r="2580" spans="1:16" ht="15.75" customHeight="1">
      <c r="A2580" s="317">
        <v>725</v>
      </c>
      <c r="B2580" s="318" t="s">
        <v>2550</v>
      </c>
      <c r="C2580" s="119">
        <v>11</v>
      </c>
      <c r="D2580" s="143"/>
      <c r="E2580" s="104"/>
      <c r="F2580" s="104"/>
      <c r="G2580" s="104"/>
      <c r="H2580" s="104"/>
      <c r="I2580" s="104"/>
      <c r="J2580" s="104"/>
      <c r="K2580" s="104"/>
      <c r="L2580" s="104"/>
      <c r="M2580" s="104"/>
      <c r="N2580" s="104"/>
      <c r="O2580" s="104"/>
      <c r="P2580" s="105">
        <f t="shared" si="122"/>
        <v>0</v>
      </c>
    </row>
    <row r="2581" spans="1:16" ht="15.75" customHeight="1">
      <c r="A2581" s="241"/>
      <c r="B2581" s="242"/>
      <c r="C2581" s="119">
        <v>12</v>
      </c>
      <c r="D2581" s="143"/>
      <c r="E2581" s="104"/>
      <c r="F2581" s="104"/>
      <c r="G2581" s="104"/>
      <c r="H2581" s="104"/>
      <c r="I2581" s="104"/>
      <c r="J2581" s="104"/>
      <c r="K2581" s="104"/>
      <c r="L2581" s="104"/>
      <c r="M2581" s="104"/>
      <c r="N2581" s="104"/>
      <c r="O2581" s="104"/>
      <c r="P2581" s="105">
        <f t="shared" si="122"/>
        <v>0</v>
      </c>
    </row>
    <row r="2582" spans="1:16" ht="15.75" customHeight="1">
      <c r="A2582" s="241"/>
      <c r="B2582" s="242"/>
      <c r="C2582" s="119">
        <v>13</v>
      </c>
      <c r="D2582" s="143"/>
      <c r="E2582" s="104"/>
      <c r="F2582" s="104"/>
      <c r="G2582" s="104"/>
      <c r="H2582" s="104"/>
      <c r="I2582" s="104"/>
      <c r="J2582" s="104"/>
      <c r="K2582" s="104"/>
      <c r="L2582" s="104"/>
      <c r="M2582" s="104"/>
      <c r="N2582" s="104"/>
      <c r="O2582" s="104"/>
      <c r="P2582" s="105">
        <f t="shared" si="122"/>
        <v>0</v>
      </c>
    </row>
    <row r="2583" spans="1:16" ht="15.75" customHeight="1">
      <c r="A2583" s="241"/>
      <c r="B2583" s="242"/>
      <c r="C2583" s="119">
        <v>14</v>
      </c>
      <c r="D2583" s="143"/>
      <c r="E2583" s="104"/>
      <c r="F2583" s="104"/>
      <c r="G2583" s="104"/>
      <c r="H2583" s="104"/>
      <c r="I2583" s="104"/>
      <c r="J2583" s="104"/>
      <c r="K2583" s="104"/>
      <c r="L2583" s="104"/>
      <c r="M2583" s="104"/>
      <c r="N2583" s="104"/>
      <c r="O2583" s="104"/>
      <c r="P2583" s="105">
        <f t="shared" si="122"/>
        <v>0</v>
      </c>
    </row>
    <row r="2584" spans="1:16" ht="15.75" customHeight="1">
      <c r="A2584" s="241"/>
      <c r="B2584" s="242"/>
      <c r="C2584" s="119">
        <v>15</v>
      </c>
      <c r="D2584" s="143"/>
      <c r="E2584" s="104"/>
      <c r="F2584" s="104"/>
      <c r="G2584" s="104"/>
      <c r="H2584" s="104"/>
      <c r="I2584" s="104"/>
      <c r="J2584" s="104"/>
      <c r="K2584" s="104"/>
      <c r="L2584" s="104"/>
      <c r="M2584" s="104"/>
      <c r="N2584" s="104"/>
      <c r="O2584" s="104"/>
      <c r="P2584" s="105">
        <f t="shared" si="122"/>
        <v>0</v>
      </c>
    </row>
    <row r="2585" spans="1:16" ht="15.75" customHeight="1">
      <c r="A2585" s="241"/>
      <c r="B2585" s="242"/>
      <c r="C2585" s="119">
        <v>16</v>
      </c>
      <c r="D2585" s="143"/>
      <c r="E2585" s="104"/>
      <c r="F2585" s="104"/>
      <c r="G2585" s="104"/>
      <c r="H2585" s="104"/>
      <c r="I2585" s="104"/>
      <c r="J2585" s="104"/>
      <c r="K2585" s="104"/>
      <c r="L2585" s="104"/>
      <c r="M2585" s="104"/>
      <c r="N2585" s="104"/>
      <c r="O2585" s="104"/>
      <c r="P2585" s="105">
        <f t="shared" si="122"/>
        <v>0</v>
      </c>
    </row>
    <row r="2586" spans="1:16" ht="15.75" customHeight="1">
      <c r="A2586" s="241"/>
      <c r="B2586" s="242"/>
      <c r="C2586" s="119">
        <v>17</v>
      </c>
      <c r="D2586" s="143"/>
      <c r="E2586" s="104"/>
      <c r="F2586" s="104"/>
      <c r="G2586" s="104"/>
      <c r="H2586" s="104"/>
      <c r="I2586" s="104"/>
      <c r="J2586" s="104"/>
      <c r="K2586" s="104"/>
      <c r="L2586" s="104"/>
      <c r="M2586" s="104"/>
      <c r="N2586" s="104"/>
      <c r="O2586" s="104"/>
      <c r="P2586" s="105">
        <f t="shared" si="122"/>
        <v>0</v>
      </c>
    </row>
    <row r="2587" spans="1:16" ht="15.75" customHeight="1">
      <c r="A2587" s="241"/>
      <c r="B2587" s="242"/>
      <c r="C2587" s="119">
        <v>25</v>
      </c>
      <c r="D2587" s="143"/>
      <c r="E2587" s="104"/>
      <c r="F2587" s="104"/>
      <c r="G2587" s="104"/>
      <c r="H2587" s="104"/>
      <c r="I2587" s="104"/>
      <c r="J2587" s="104"/>
      <c r="K2587" s="104"/>
      <c r="L2587" s="104"/>
      <c r="M2587" s="104"/>
      <c r="N2587" s="104"/>
      <c r="O2587" s="104"/>
      <c r="P2587" s="105">
        <f t="shared" si="122"/>
        <v>0</v>
      </c>
    </row>
    <row r="2588" spans="1:16" ht="15.75" customHeight="1">
      <c r="A2588" s="241"/>
      <c r="B2588" s="242"/>
      <c r="C2588" s="119">
        <v>26</v>
      </c>
      <c r="D2588" s="143"/>
      <c r="E2588" s="104"/>
      <c r="F2588" s="104"/>
      <c r="G2588" s="104"/>
      <c r="H2588" s="104"/>
      <c r="I2588" s="104"/>
      <c r="J2588" s="104"/>
      <c r="K2588" s="104"/>
      <c r="L2588" s="104"/>
      <c r="M2588" s="104"/>
      <c r="N2588" s="104"/>
      <c r="O2588" s="104"/>
      <c r="P2588" s="105">
        <f t="shared" si="122"/>
        <v>0</v>
      </c>
    </row>
    <row r="2589" spans="1:16" ht="15.75" customHeight="1">
      <c r="A2589" s="237"/>
      <c r="B2589" s="239"/>
      <c r="C2589" s="119">
        <v>27</v>
      </c>
      <c r="D2589" s="143"/>
      <c r="E2589" s="104"/>
      <c r="F2589" s="104"/>
      <c r="G2589" s="104"/>
      <c r="H2589" s="104"/>
      <c r="I2589" s="104"/>
      <c r="J2589" s="104"/>
      <c r="K2589" s="104"/>
      <c r="L2589" s="104"/>
      <c r="M2589" s="104"/>
      <c r="N2589" s="104"/>
      <c r="O2589" s="104"/>
      <c r="P2589" s="105">
        <f t="shared" si="122"/>
        <v>0</v>
      </c>
    </row>
    <row r="2590" spans="1:16" ht="15.75" customHeight="1">
      <c r="A2590" s="317">
        <v>726</v>
      </c>
      <c r="B2590" s="318" t="s">
        <v>2551</v>
      </c>
      <c r="C2590" s="119">
        <v>11</v>
      </c>
      <c r="D2590" s="143"/>
      <c r="E2590" s="104"/>
      <c r="F2590" s="104"/>
      <c r="G2590" s="104"/>
      <c r="H2590" s="104"/>
      <c r="I2590" s="104"/>
      <c r="J2590" s="104"/>
      <c r="K2590" s="104"/>
      <c r="L2590" s="104"/>
      <c r="M2590" s="104"/>
      <c r="N2590" s="104"/>
      <c r="O2590" s="104"/>
      <c r="P2590" s="105">
        <f t="shared" si="122"/>
        <v>0</v>
      </c>
    </row>
    <row r="2591" spans="1:16" ht="15.75" customHeight="1">
      <c r="A2591" s="241"/>
      <c r="B2591" s="242"/>
      <c r="C2591" s="119">
        <v>12</v>
      </c>
      <c r="D2591" s="143"/>
      <c r="E2591" s="104"/>
      <c r="F2591" s="104"/>
      <c r="G2591" s="104"/>
      <c r="H2591" s="104"/>
      <c r="I2591" s="104"/>
      <c r="J2591" s="104"/>
      <c r="K2591" s="104"/>
      <c r="L2591" s="104"/>
      <c r="M2591" s="104"/>
      <c r="N2591" s="104"/>
      <c r="O2591" s="104"/>
      <c r="P2591" s="105">
        <f t="shared" si="122"/>
        <v>0</v>
      </c>
    </row>
    <row r="2592" spans="1:16" ht="15.75" customHeight="1">
      <c r="A2592" s="241"/>
      <c r="B2592" s="242"/>
      <c r="C2592" s="119">
        <v>13</v>
      </c>
      <c r="D2592" s="143"/>
      <c r="E2592" s="104"/>
      <c r="F2592" s="104"/>
      <c r="G2592" s="104"/>
      <c r="H2592" s="104"/>
      <c r="I2592" s="104"/>
      <c r="J2592" s="104"/>
      <c r="K2592" s="104"/>
      <c r="L2592" s="104"/>
      <c r="M2592" s="104"/>
      <c r="N2592" s="104"/>
      <c r="O2592" s="104"/>
      <c r="P2592" s="105">
        <f t="shared" si="122"/>
        <v>0</v>
      </c>
    </row>
    <row r="2593" spans="1:16" ht="15.75" customHeight="1">
      <c r="A2593" s="241"/>
      <c r="B2593" s="242"/>
      <c r="C2593" s="119">
        <v>14</v>
      </c>
      <c r="D2593" s="143"/>
      <c r="E2593" s="104"/>
      <c r="F2593" s="104"/>
      <c r="G2593" s="104"/>
      <c r="H2593" s="104"/>
      <c r="I2593" s="104"/>
      <c r="J2593" s="104"/>
      <c r="K2593" s="104"/>
      <c r="L2593" s="104"/>
      <c r="M2593" s="104"/>
      <c r="N2593" s="104"/>
      <c r="O2593" s="104"/>
      <c r="P2593" s="105">
        <f t="shared" si="122"/>
        <v>0</v>
      </c>
    </row>
    <row r="2594" spans="1:16" ht="15.75" customHeight="1">
      <c r="A2594" s="241"/>
      <c r="B2594" s="242"/>
      <c r="C2594" s="119">
        <v>15</v>
      </c>
      <c r="D2594" s="143"/>
      <c r="E2594" s="104"/>
      <c r="F2594" s="104"/>
      <c r="G2594" s="104"/>
      <c r="H2594" s="104"/>
      <c r="I2594" s="104"/>
      <c r="J2594" s="104"/>
      <c r="K2594" s="104"/>
      <c r="L2594" s="104"/>
      <c r="M2594" s="104"/>
      <c r="N2594" s="104"/>
      <c r="O2594" s="104"/>
      <c r="P2594" s="105">
        <f t="shared" si="122"/>
        <v>0</v>
      </c>
    </row>
    <row r="2595" spans="1:16" ht="15.75" customHeight="1">
      <c r="A2595" s="241"/>
      <c r="B2595" s="242"/>
      <c r="C2595" s="119">
        <v>16</v>
      </c>
      <c r="D2595" s="143"/>
      <c r="E2595" s="104"/>
      <c r="F2595" s="104"/>
      <c r="G2595" s="104"/>
      <c r="H2595" s="104"/>
      <c r="I2595" s="104"/>
      <c r="J2595" s="104"/>
      <c r="K2595" s="104"/>
      <c r="L2595" s="104"/>
      <c r="M2595" s="104"/>
      <c r="N2595" s="104"/>
      <c r="O2595" s="104"/>
      <c r="P2595" s="105">
        <f t="shared" si="122"/>
        <v>0</v>
      </c>
    </row>
    <row r="2596" spans="1:16" ht="15.75" customHeight="1">
      <c r="A2596" s="241"/>
      <c r="B2596" s="242"/>
      <c r="C2596" s="119">
        <v>17</v>
      </c>
      <c r="D2596" s="143"/>
      <c r="E2596" s="104"/>
      <c r="F2596" s="104"/>
      <c r="G2596" s="104"/>
      <c r="H2596" s="104"/>
      <c r="I2596" s="104"/>
      <c r="J2596" s="104"/>
      <c r="K2596" s="104"/>
      <c r="L2596" s="104"/>
      <c r="M2596" s="104"/>
      <c r="N2596" s="104"/>
      <c r="O2596" s="104"/>
      <c r="P2596" s="105">
        <f t="shared" si="122"/>
        <v>0</v>
      </c>
    </row>
    <row r="2597" spans="1:16" ht="15.75" customHeight="1">
      <c r="A2597" s="241"/>
      <c r="B2597" s="242"/>
      <c r="C2597" s="119">
        <v>25</v>
      </c>
      <c r="D2597" s="143"/>
      <c r="E2597" s="104"/>
      <c r="F2597" s="104"/>
      <c r="G2597" s="104"/>
      <c r="H2597" s="104"/>
      <c r="I2597" s="104"/>
      <c r="J2597" s="104"/>
      <c r="K2597" s="104"/>
      <c r="L2597" s="104"/>
      <c r="M2597" s="104"/>
      <c r="N2597" s="104"/>
      <c r="O2597" s="104"/>
      <c r="P2597" s="105">
        <f t="shared" si="122"/>
        <v>0</v>
      </c>
    </row>
    <row r="2598" spans="1:16" ht="15.75" customHeight="1">
      <c r="A2598" s="241"/>
      <c r="B2598" s="242"/>
      <c r="C2598" s="119">
        <v>26</v>
      </c>
      <c r="D2598" s="143"/>
      <c r="E2598" s="104"/>
      <c r="F2598" s="104"/>
      <c r="G2598" s="104"/>
      <c r="H2598" s="104"/>
      <c r="I2598" s="104"/>
      <c r="J2598" s="104"/>
      <c r="K2598" s="104"/>
      <c r="L2598" s="104"/>
      <c r="M2598" s="104"/>
      <c r="N2598" s="104"/>
      <c r="O2598" s="104"/>
      <c r="P2598" s="105">
        <f t="shared" si="122"/>
        <v>0</v>
      </c>
    </row>
    <row r="2599" spans="1:16" ht="15.75" customHeight="1">
      <c r="A2599" s="237"/>
      <c r="B2599" s="239"/>
      <c r="C2599" s="119">
        <v>27</v>
      </c>
      <c r="D2599" s="143"/>
      <c r="E2599" s="104"/>
      <c r="F2599" s="104"/>
      <c r="G2599" s="104"/>
      <c r="H2599" s="104"/>
      <c r="I2599" s="104"/>
      <c r="J2599" s="104"/>
      <c r="K2599" s="104"/>
      <c r="L2599" s="104"/>
      <c r="M2599" s="104"/>
      <c r="N2599" s="104"/>
      <c r="O2599" s="104"/>
      <c r="P2599" s="105">
        <f t="shared" si="122"/>
        <v>0</v>
      </c>
    </row>
    <row r="2600" spans="1:16" ht="15.75" customHeight="1">
      <c r="A2600" s="317">
        <v>727</v>
      </c>
      <c r="B2600" s="318" t="s">
        <v>2552</v>
      </c>
      <c r="C2600" s="119">
        <v>11</v>
      </c>
      <c r="D2600" s="143"/>
      <c r="E2600" s="104"/>
      <c r="F2600" s="104"/>
      <c r="G2600" s="104"/>
      <c r="H2600" s="104"/>
      <c r="I2600" s="104"/>
      <c r="J2600" s="104"/>
      <c r="K2600" s="104"/>
      <c r="L2600" s="104"/>
      <c r="M2600" s="104"/>
      <c r="N2600" s="104"/>
      <c r="O2600" s="104"/>
      <c r="P2600" s="105">
        <f t="shared" si="122"/>
        <v>0</v>
      </c>
    </row>
    <row r="2601" spans="1:16" ht="15.75" customHeight="1">
      <c r="A2601" s="241"/>
      <c r="B2601" s="242"/>
      <c r="C2601" s="119">
        <v>12</v>
      </c>
      <c r="D2601" s="143"/>
      <c r="E2601" s="104"/>
      <c r="F2601" s="104"/>
      <c r="G2601" s="104"/>
      <c r="H2601" s="104"/>
      <c r="I2601" s="104"/>
      <c r="J2601" s="104"/>
      <c r="K2601" s="104"/>
      <c r="L2601" s="104"/>
      <c r="M2601" s="104"/>
      <c r="N2601" s="104"/>
      <c r="O2601" s="104"/>
      <c r="P2601" s="105">
        <f t="shared" si="122"/>
        <v>0</v>
      </c>
    </row>
    <row r="2602" spans="1:16" ht="15.75" customHeight="1">
      <c r="A2602" s="241"/>
      <c r="B2602" s="242"/>
      <c r="C2602" s="119">
        <v>13</v>
      </c>
      <c r="D2602" s="143"/>
      <c r="E2602" s="104"/>
      <c r="F2602" s="104"/>
      <c r="G2602" s="104"/>
      <c r="H2602" s="104"/>
      <c r="I2602" s="104"/>
      <c r="J2602" s="104"/>
      <c r="K2602" s="104"/>
      <c r="L2602" s="104"/>
      <c r="M2602" s="104"/>
      <c r="N2602" s="104"/>
      <c r="O2602" s="104"/>
      <c r="P2602" s="105">
        <f t="shared" si="122"/>
        <v>0</v>
      </c>
    </row>
    <row r="2603" spans="1:16" ht="15.75" customHeight="1">
      <c r="A2603" s="241"/>
      <c r="B2603" s="242"/>
      <c r="C2603" s="119">
        <v>14</v>
      </c>
      <c r="D2603" s="143"/>
      <c r="E2603" s="104"/>
      <c r="F2603" s="104"/>
      <c r="G2603" s="104"/>
      <c r="H2603" s="104"/>
      <c r="I2603" s="104"/>
      <c r="J2603" s="104"/>
      <c r="K2603" s="104"/>
      <c r="L2603" s="104"/>
      <c r="M2603" s="104"/>
      <c r="N2603" s="104"/>
      <c r="O2603" s="104"/>
      <c r="P2603" s="105">
        <f t="shared" si="122"/>
        <v>0</v>
      </c>
    </row>
    <row r="2604" spans="1:16" ht="15.75" customHeight="1">
      <c r="A2604" s="241"/>
      <c r="B2604" s="242"/>
      <c r="C2604" s="119">
        <v>15</v>
      </c>
      <c r="D2604" s="143"/>
      <c r="E2604" s="104"/>
      <c r="F2604" s="104"/>
      <c r="G2604" s="104"/>
      <c r="H2604" s="104"/>
      <c r="I2604" s="104"/>
      <c r="J2604" s="104"/>
      <c r="K2604" s="104"/>
      <c r="L2604" s="104"/>
      <c r="M2604" s="104"/>
      <c r="N2604" s="104"/>
      <c r="O2604" s="104"/>
      <c r="P2604" s="105">
        <f t="shared" si="122"/>
        <v>0</v>
      </c>
    </row>
    <row r="2605" spans="1:16" ht="15.75" customHeight="1">
      <c r="A2605" s="241"/>
      <c r="B2605" s="242"/>
      <c r="C2605" s="119">
        <v>16</v>
      </c>
      <c r="D2605" s="143"/>
      <c r="E2605" s="104"/>
      <c r="F2605" s="104"/>
      <c r="G2605" s="104"/>
      <c r="H2605" s="104"/>
      <c r="I2605" s="104"/>
      <c r="J2605" s="104"/>
      <c r="K2605" s="104"/>
      <c r="L2605" s="104"/>
      <c r="M2605" s="104"/>
      <c r="N2605" s="104"/>
      <c r="O2605" s="104"/>
      <c r="P2605" s="105">
        <f t="shared" si="122"/>
        <v>0</v>
      </c>
    </row>
    <row r="2606" spans="1:16" ht="15.75" customHeight="1">
      <c r="A2606" s="241"/>
      <c r="B2606" s="242"/>
      <c r="C2606" s="119">
        <v>17</v>
      </c>
      <c r="D2606" s="143"/>
      <c r="E2606" s="104"/>
      <c r="F2606" s="104"/>
      <c r="G2606" s="104"/>
      <c r="H2606" s="104"/>
      <c r="I2606" s="104"/>
      <c r="J2606" s="104"/>
      <c r="K2606" s="104"/>
      <c r="L2606" s="104"/>
      <c r="M2606" s="104"/>
      <c r="N2606" s="104"/>
      <c r="O2606" s="104"/>
      <c r="P2606" s="105">
        <f t="shared" si="122"/>
        <v>0</v>
      </c>
    </row>
    <row r="2607" spans="1:16" ht="15.75" customHeight="1">
      <c r="A2607" s="241"/>
      <c r="B2607" s="242"/>
      <c r="C2607" s="119">
        <v>25</v>
      </c>
      <c r="D2607" s="143"/>
      <c r="E2607" s="104"/>
      <c r="F2607" s="104"/>
      <c r="G2607" s="104"/>
      <c r="H2607" s="104"/>
      <c r="I2607" s="104"/>
      <c r="J2607" s="104"/>
      <c r="K2607" s="104"/>
      <c r="L2607" s="104"/>
      <c r="M2607" s="104"/>
      <c r="N2607" s="104"/>
      <c r="O2607" s="104"/>
      <c r="P2607" s="105">
        <f t="shared" si="122"/>
        <v>0</v>
      </c>
    </row>
    <row r="2608" spans="1:16" ht="15.75" customHeight="1">
      <c r="A2608" s="241"/>
      <c r="B2608" s="242"/>
      <c r="C2608" s="119">
        <v>26</v>
      </c>
      <c r="D2608" s="143"/>
      <c r="E2608" s="104"/>
      <c r="F2608" s="104"/>
      <c r="G2608" s="104"/>
      <c r="H2608" s="104"/>
      <c r="I2608" s="104"/>
      <c r="J2608" s="104"/>
      <c r="K2608" s="104"/>
      <c r="L2608" s="104"/>
      <c r="M2608" s="104"/>
      <c r="N2608" s="104"/>
      <c r="O2608" s="104"/>
      <c r="P2608" s="105">
        <f t="shared" si="122"/>
        <v>0</v>
      </c>
    </row>
    <row r="2609" spans="1:16" ht="15.75" customHeight="1">
      <c r="A2609" s="237"/>
      <c r="B2609" s="239"/>
      <c r="C2609" s="119">
        <v>27</v>
      </c>
      <c r="D2609" s="143"/>
      <c r="E2609" s="104"/>
      <c r="F2609" s="104"/>
      <c r="G2609" s="104"/>
      <c r="H2609" s="104"/>
      <c r="I2609" s="104"/>
      <c r="J2609" s="104"/>
      <c r="K2609" s="104"/>
      <c r="L2609" s="104"/>
      <c r="M2609" s="104"/>
      <c r="N2609" s="104"/>
      <c r="O2609" s="104"/>
      <c r="P2609" s="105">
        <f t="shared" si="122"/>
        <v>0</v>
      </c>
    </row>
    <row r="2610" spans="1:16" ht="15.75" customHeight="1">
      <c r="A2610" s="317">
        <v>728</v>
      </c>
      <c r="B2610" s="318" t="s">
        <v>2553</v>
      </c>
      <c r="C2610" s="119">
        <v>11</v>
      </c>
      <c r="D2610" s="143"/>
      <c r="E2610" s="104"/>
      <c r="F2610" s="104"/>
      <c r="G2610" s="104"/>
      <c r="H2610" s="104"/>
      <c r="I2610" s="104"/>
      <c r="J2610" s="104"/>
      <c r="K2610" s="104"/>
      <c r="L2610" s="104"/>
      <c r="M2610" s="104"/>
      <c r="N2610" s="104"/>
      <c r="O2610" s="104"/>
      <c r="P2610" s="105">
        <f t="shared" si="122"/>
        <v>0</v>
      </c>
    </row>
    <row r="2611" spans="1:16" ht="15.75" customHeight="1">
      <c r="A2611" s="241"/>
      <c r="B2611" s="242"/>
      <c r="C2611" s="119">
        <v>12</v>
      </c>
      <c r="D2611" s="143"/>
      <c r="E2611" s="104"/>
      <c r="F2611" s="104"/>
      <c r="G2611" s="104"/>
      <c r="H2611" s="104"/>
      <c r="I2611" s="104"/>
      <c r="J2611" s="104"/>
      <c r="K2611" s="104"/>
      <c r="L2611" s="104"/>
      <c r="M2611" s="104"/>
      <c r="N2611" s="104"/>
      <c r="O2611" s="104"/>
      <c r="P2611" s="105">
        <f t="shared" si="122"/>
        <v>0</v>
      </c>
    </row>
    <row r="2612" spans="1:16" ht="15.75" customHeight="1">
      <c r="A2612" s="241"/>
      <c r="B2612" s="242"/>
      <c r="C2612" s="119">
        <v>13</v>
      </c>
      <c r="D2612" s="143"/>
      <c r="E2612" s="104"/>
      <c r="F2612" s="104"/>
      <c r="G2612" s="104"/>
      <c r="H2612" s="104"/>
      <c r="I2612" s="104"/>
      <c r="J2612" s="104"/>
      <c r="K2612" s="104"/>
      <c r="L2612" s="104"/>
      <c r="M2612" s="104"/>
      <c r="N2612" s="104"/>
      <c r="O2612" s="104"/>
      <c r="P2612" s="105">
        <f t="shared" si="122"/>
        <v>0</v>
      </c>
    </row>
    <row r="2613" spans="1:16" ht="15.75" customHeight="1">
      <c r="A2613" s="241"/>
      <c r="B2613" s="242"/>
      <c r="C2613" s="119">
        <v>14</v>
      </c>
      <c r="D2613" s="143"/>
      <c r="E2613" s="104"/>
      <c r="F2613" s="104"/>
      <c r="G2613" s="104"/>
      <c r="H2613" s="104"/>
      <c r="I2613" s="104"/>
      <c r="J2613" s="104"/>
      <c r="K2613" s="104"/>
      <c r="L2613" s="104"/>
      <c r="M2613" s="104"/>
      <c r="N2613" s="104"/>
      <c r="O2613" s="104"/>
      <c r="P2613" s="105">
        <f t="shared" si="122"/>
        <v>0</v>
      </c>
    </row>
    <row r="2614" spans="1:16" ht="15.75" customHeight="1">
      <c r="A2614" s="241"/>
      <c r="B2614" s="242"/>
      <c r="C2614" s="119">
        <v>15</v>
      </c>
      <c r="D2614" s="143"/>
      <c r="E2614" s="104"/>
      <c r="F2614" s="104"/>
      <c r="G2614" s="104"/>
      <c r="H2614" s="104"/>
      <c r="I2614" s="104"/>
      <c r="J2614" s="104"/>
      <c r="K2614" s="104"/>
      <c r="L2614" s="104"/>
      <c r="M2614" s="104"/>
      <c r="N2614" s="104"/>
      <c r="O2614" s="104"/>
      <c r="P2614" s="105">
        <f t="shared" si="122"/>
        <v>0</v>
      </c>
    </row>
    <row r="2615" spans="1:16" ht="15.75" customHeight="1">
      <c r="A2615" s="241"/>
      <c r="B2615" s="242"/>
      <c r="C2615" s="119">
        <v>16</v>
      </c>
      <c r="D2615" s="143"/>
      <c r="E2615" s="104"/>
      <c r="F2615" s="104"/>
      <c r="G2615" s="104"/>
      <c r="H2615" s="104"/>
      <c r="I2615" s="104"/>
      <c r="J2615" s="104"/>
      <c r="K2615" s="104"/>
      <c r="L2615" s="104"/>
      <c r="M2615" s="104"/>
      <c r="N2615" s="104"/>
      <c r="O2615" s="104"/>
      <c r="P2615" s="105">
        <f t="shared" si="122"/>
        <v>0</v>
      </c>
    </row>
    <row r="2616" spans="1:16" ht="15.75" customHeight="1">
      <c r="A2616" s="241"/>
      <c r="B2616" s="242"/>
      <c r="C2616" s="119">
        <v>17</v>
      </c>
      <c r="D2616" s="143"/>
      <c r="E2616" s="104"/>
      <c r="F2616" s="104"/>
      <c r="G2616" s="104"/>
      <c r="H2616" s="104"/>
      <c r="I2616" s="104"/>
      <c r="J2616" s="104"/>
      <c r="K2616" s="104"/>
      <c r="L2616" s="104"/>
      <c r="M2616" s="104"/>
      <c r="N2616" s="104"/>
      <c r="O2616" s="104"/>
      <c r="P2616" s="105">
        <f t="shared" si="122"/>
        <v>0</v>
      </c>
    </row>
    <row r="2617" spans="1:16" ht="15.75" customHeight="1">
      <c r="A2617" s="241"/>
      <c r="B2617" s="242"/>
      <c r="C2617" s="119">
        <v>25</v>
      </c>
      <c r="D2617" s="143"/>
      <c r="E2617" s="104"/>
      <c r="F2617" s="104"/>
      <c r="G2617" s="104"/>
      <c r="H2617" s="104"/>
      <c r="I2617" s="104"/>
      <c r="J2617" s="104"/>
      <c r="K2617" s="104"/>
      <c r="L2617" s="104"/>
      <c r="M2617" s="104"/>
      <c r="N2617" s="104"/>
      <c r="O2617" s="104"/>
      <c r="P2617" s="105">
        <f t="shared" si="122"/>
        <v>0</v>
      </c>
    </row>
    <row r="2618" spans="1:16" ht="15.75" customHeight="1">
      <c r="A2618" s="241"/>
      <c r="B2618" s="242"/>
      <c r="C2618" s="119">
        <v>26</v>
      </c>
      <c r="D2618" s="143"/>
      <c r="E2618" s="104"/>
      <c r="F2618" s="104"/>
      <c r="G2618" s="104"/>
      <c r="H2618" s="104"/>
      <c r="I2618" s="104"/>
      <c r="J2618" s="104"/>
      <c r="K2618" s="104"/>
      <c r="L2618" s="104"/>
      <c r="M2618" s="104"/>
      <c r="N2618" s="104"/>
      <c r="O2618" s="104"/>
      <c r="P2618" s="105">
        <f t="shared" si="122"/>
        <v>0</v>
      </c>
    </row>
    <row r="2619" spans="1:16" ht="15.75" customHeight="1">
      <c r="A2619" s="237"/>
      <c r="B2619" s="239"/>
      <c r="C2619" s="119">
        <v>27</v>
      </c>
      <c r="D2619" s="143"/>
      <c r="E2619" s="104"/>
      <c r="F2619" s="104"/>
      <c r="G2619" s="104"/>
      <c r="H2619" s="104"/>
      <c r="I2619" s="104"/>
      <c r="J2619" s="104"/>
      <c r="K2619" s="104"/>
      <c r="L2619" s="104"/>
      <c r="M2619" s="104"/>
      <c r="N2619" s="104"/>
      <c r="O2619" s="104"/>
      <c r="P2619" s="105">
        <f t="shared" si="122"/>
        <v>0</v>
      </c>
    </row>
    <row r="2620" spans="1:16" ht="15.75" customHeight="1">
      <c r="A2620" s="317">
        <v>729</v>
      </c>
      <c r="B2620" s="318" t="s">
        <v>2554</v>
      </c>
      <c r="C2620" s="119">
        <v>11</v>
      </c>
      <c r="D2620" s="143"/>
      <c r="E2620" s="104"/>
      <c r="F2620" s="104"/>
      <c r="G2620" s="104"/>
      <c r="H2620" s="104"/>
      <c r="I2620" s="104"/>
      <c r="J2620" s="104"/>
      <c r="K2620" s="104"/>
      <c r="L2620" s="104"/>
      <c r="M2620" s="104"/>
      <c r="N2620" s="104"/>
      <c r="O2620" s="104"/>
      <c r="P2620" s="105">
        <f t="shared" si="122"/>
        <v>0</v>
      </c>
    </row>
    <row r="2621" spans="1:16" ht="15.75" customHeight="1">
      <c r="A2621" s="241"/>
      <c r="B2621" s="242"/>
      <c r="C2621" s="119">
        <v>12</v>
      </c>
      <c r="D2621" s="143"/>
      <c r="E2621" s="104"/>
      <c r="F2621" s="104"/>
      <c r="G2621" s="104"/>
      <c r="H2621" s="104"/>
      <c r="I2621" s="104"/>
      <c r="J2621" s="104"/>
      <c r="K2621" s="104"/>
      <c r="L2621" s="104"/>
      <c r="M2621" s="104"/>
      <c r="N2621" s="104"/>
      <c r="O2621" s="104"/>
      <c r="P2621" s="105">
        <f t="shared" si="122"/>
        <v>0</v>
      </c>
    </row>
    <row r="2622" spans="1:16" ht="15.75" customHeight="1">
      <c r="A2622" s="241"/>
      <c r="B2622" s="242"/>
      <c r="C2622" s="119">
        <v>13</v>
      </c>
      <c r="D2622" s="143"/>
      <c r="E2622" s="104"/>
      <c r="F2622" s="104"/>
      <c r="G2622" s="104"/>
      <c r="H2622" s="104"/>
      <c r="I2622" s="104"/>
      <c r="J2622" s="104"/>
      <c r="K2622" s="104"/>
      <c r="L2622" s="104"/>
      <c r="M2622" s="104"/>
      <c r="N2622" s="104"/>
      <c r="O2622" s="104"/>
      <c r="P2622" s="105">
        <f t="shared" si="122"/>
        <v>0</v>
      </c>
    </row>
    <row r="2623" spans="1:16" ht="15.75" customHeight="1">
      <c r="A2623" s="241"/>
      <c r="B2623" s="242"/>
      <c r="C2623" s="119">
        <v>14</v>
      </c>
      <c r="D2623" s="143"/>
      <c r="E2623" s="104"/>
      <c r="F2623" s="104"/>
      <c r="G2623" s="104"/>
      <c r="H2623" s="104"/>
      <c r="I2623" s="104"/>
      <c r="J2623" s="104"/>
      <c r="K2623" s="104"/>
      <c r="L2623" s="104"/>
      <c r="M2623" s="104"/>
      <c r="N2623" s="104"/>
      <c r="O2623" s="104"/>
      <c r="P2623" s="105">
        <f t="shared" si="122"/>
        <v>0</v>
      </c>
    </row>
    <row r="2624" spans="1:16" ht="15.75" customHeight="1">
      <c r="A2624" s="241"/>
      <c r="B2624" s="242"/>
      <c r="C2624" s="119">
        <v>15</v>
      </c>
      <c r="D2624" s="143"/>
      <c r="E2624" s="104"/>
      <c r="F2624" s="104"/>
      <c r="G2624" s="104"/>
      <c r="H2624" s="104"/>
      <c r="I2624" s="104"/>
      <c r="J2624" s="104"/>
      <c r="K2624" s="104"/>
      <c r="L2624" s="104"/>
      <c r="M2624" s="104"/>
      <c r="N2624" s="104"/>
      <c r="O2624" s="104"/>
      <c r="P2624" s="105">
        <f t="shared" si="122"/>
        <v>0</v>
      </c>
    </row>
    <row r="2625" spans="1:16" ht="15.75" customHeight="1">
      <c r="A2625" s="241"/>
      <c r="B2625" s="242"/>
      <c r="C2625" s="119">
        <v>16</v>
      </c>
      <c r="D2625" s="143"/>
      <c r="E2625" s="104"/>
      <c r="F2625" s="104"/>
      <c r="G2625" s="104"/>
      <c r="H2625" s="104"/>
      <c r="I2625" s="104"/>
      <c r="J2625" s="104"/>
      <c r="K2625" s="104"/>
      <c r="L2625" s="104"/>
      <c r="M2625" s="104"/>
      <c r="N2625" s="104"/>
      <c r="O2625" s="104"/>
      <c r="P2625" s="105">
        <f t="shared" si="122"/>
        <v>0</v>
      </c>
    </row>
    <row r="2626" spans="1:16" ht="15.75" customHeight="1">
      <c r="A2626" s="241"/>
      <c r="B2626" s="242"/>
      <c r="C2626" s="119">
        <v>17</v>
      </c>
      <c r="D2626" s="143"/>
      <c r="E2626" s="104"/>
      <c r="F2626" s="104"/>
      <c r="G2626" s="104"/>
      <c r="H2626" s="104"/>
      <c r="I2626" s="104"/>
      <c r="J2626" s="104"/>
      <c r="K2626" s="104"/>
      <c r="L2626" s="104"/>
      <c r="M2626" s="104"/>
      <c r="N2626" s="104"/>
      <c r="O2626" s="104"/>
      <c r="P2626" s="105">
        <f t="shared" si="122"/>
        <v>0</v>
      </c>
    </row>
    <row r="2627" spans="1:16" ht="15.75" customHeight="1">
      <c r="A2627" s="241"/>
      <c r="B2627" s="242"/>
      <c r="C2627" s="119">
        <v>25</v>
      </c>
      <c r="D2627" s="143"/>
      <c r="E2627" s="104"/>
      <c r="F2627" s="104"/>
      <c r="G2627" s="104"/>
      <c r="H2627" s="104"/>
      <c r="I2627" s="104"/>
      <c r="J2627" s="104"/>
      <c r="K2627" s="104"/>
      <c r="L2627" s="104"/>
      <c r="M2627" s="104"/>
      <c r="N2627" s="104"/>
      <c r="O2627" s="104"/>
      <c r="P2627" s="105">
        <f t="shared" si="122"/>
        <v>0</v>
      </c>
    </row>
    <row r="2628" spans="1:16" ht="15.75" customHeight="1">
      <c r="A2628" s="241"/>
      <c r="B2628" s="242"/>
      <c r="C2628" s="119">
        <v>26</v>
      </c>
      <c r="D2628" s="143"/>
      <c r="E2628" s="104"/>
      <c r="F2628" s="104"/>
      <c r="G2628" s="104"/>
      <c r="H2628" s="104"/>
      <c r="I2628" s="104"/>
      <c r="J2628" s="104"/>
      <c r="K2628" s="104"/>
      <c r="L2628" s="104"/>
      <c r="M2628" s="104"/>
      <c r="N2628" s="104"/>
      <c r="O2628" s="104"/>
      <c r="P2628" s="105">
        <f t="shared" si="122"/>
        <v>0</v>
      </c>
    </row>
    <row r="2629" spans="1:16" ht="15.75" customHeight="1">
      <c r="A2629" s="237"/>
      <c r="B2629" s="239"/>
      <c r="C2629" s="119">
        <v>27</v>
      </c>
      <c r="D2629" s="143"/>
      <c r="E2629" s="104"/>
      <c r="F2629" s="104"/>
      <c r="G2629" s="104"/>
      <c r="H2629" s="104"/>
      <c r="I2629" s="104"/>
      <c r="J2629" s="104"/>
      <c r="K2629" s="104"/>
      <c r="L2629" s="104"/>
      <c r="M2629" s="104"/>
      <c r="N2629" s="104"/>
      <c r="O2629" s="104"/>
      <c r="P2629" s="105">
        <f t="shared" si="122"/>
        <v>0</v>
      </c>
    </row>
    <row r="2630" spans="1:16" ht="15.75" customHeight="1">
      <c r="A2630" s="149">
        <v>7300</v>
      </c>
      <c r="B2630" s="316" t="s">
        <v>2555</v>
      </c>
      <c r="C2630" s="228"/>
      <c r="D2630" s="148">
        <f t="shared" ref="D2630:P2630" si="123">SUM(D2631:D2690)</f>
        <v>0</v>
      </c>
      <c r="E2630" s="148">
        <f t="shared" si="123"/>
        <v>0</v>
      </c>
      <c r="F2630" s="148">
        <f t="shared" si="123"/>
        <v>0</v>
      </c>
      <c r="G2630" s="148">
        <f t="shared" si="123"/>
        <v>0</v>
      </c>
      <c r="H2630" s="148">
        <f t="shared" si="123"/>
        <v>0</v>
      </c>
      <c r="I2630" s="148">
        <f t="shared" si="123"/>
        <v>0</v>
      </c>
      <c r="J2630" s="148">
        <f t="shared" si="123"/>
        <v>0</v>
      </c>
      <c r="K2630" s="148">
        <f t="shared" si="123"/>
        <v>0</v>
      </c>
      <c r="L2630" s="148">
        <f t="shared" si="123"/>
        <v>0</v>
      </c>
      <c r="M2630" s="148">
        <f t="shared" si="123"/>
        <v>0</v>
      </c>
      <c r="N2630" s="148">
        <f t="shared" si="123"/>
        <v>0</v>
      </c>
      <c r="O2630" s="148">
        <f t="shared" si="123"/>
        <v>0</v>
      </c>
      <c r="P2630" s="148">
        <f t="shared" si="123"/>
        <v>0</v>
      </c>
    </row>
    <row r="2631" spans="1:16" ht="15.75" customHeight="1">
      <c r="A2631" s="317">
        <v>731</v>
      </c>
      <c r="B2631" s="318" t="s">
        <v>2556</v>
      </c>
      <c r="C2631" s="119">
        <v>11</v>
      </c>
      <c r="D2631" s="143"/>
      <c r="E2631" s="104"/>
      <c r="F2631" s="104"/>
      <c r="G2631" s="104"/>
      <c r="H2631" s="104"/>
      <c r="I2631" s="104"/>
      <c r="J2631" s="104"/>
      <c r="K2631" s="104"/>
      <c r="L2631" s="104"/>
      <c r="M2631" s="104"/>
      <c r="N2631" s="104"/>
      <c r="O2631" s="104"/>
      <c r="P2631" s="105">
        <f t="shared" ref="P2631:P2690" si="124">SUM(D2631:O2631)</f>
        <v>0</v>
      </c>
    </row>
    <row r="2632" spans="1:16" ht="15.75" customHeight="1">
      <c r="A2632" s="241"/>
      <c r="B2632" s="242"/>
      <c r="C2632" s="119">
        <v>12</v>
      </c>
      <c r="D2632" s="143"/>
      <c r="E2632" s="104"/>
      <c r="F2632" s="104"/>
      <c r="G2632" s="104"/>
      <c r="H2632" s="104"/>
      <c r="I2632" s="104"/>
      <c r="J2632" s="104"/>
      <c r="K2632" s="104"/>
      <c r="L2632" s="104"/>
      <c r="M2632" s="104"/>
      <c r="N2632" s="104"/>
      <c r="O2632" s="104"/>
      <c r="P2632" s="105">
        <f t="shared" si="124"/>
        <v>0</v>
      </c>
    </row>
    <row r="2633" spans="1:16" ht="15.75" customHeight="1">
      <c r="A2633" s="241"/>
      <c r="B2633" s="242"/>
      <c r="C2633" s="119">
        <v>13</v>
      </c>
      <c r="D2633" s="143"/>
      <c r="E2633" s="104"/>
      <c r="F2633" s="104"/>
      <c r="G2633" s="104"/>
      <c r="H2633" s="104"/>
      <c r="I2633" s="104"/>
      <c r="J2633" s="104"/>
      <c r="K2633" s="104"/>
      <c r="L2633" s="104"/>
      <c r="M2633" s="104"/>
      <c r="N2633" s="104"/>
      <c r="O2633" s="104"/>
      <c r="P2633" s="105">
        <f t="shared" si="124"/>
        <v>0</v>
      </c>
    </row>
    <row r="2634" spans="1:16" ht="15.75" customHeight="1">
      <c r="A2634" s="241"/>
      <c r="B2634" s="242"/>
      <c r="C2634" s="119">
        <v>14</v>
      </c>
      <c r="D2634" s="143"/>
      <c r="E2634" s="104"/>
      <c r="F2634" s="104"/>
      <c r="G2634" s="104"/>
      <c r="H2634" s="104"/>
      <c r="I2634" s="104"/>
      <c r="J2634" s="104"/>
      <c r="K2634" s="104"/>
      <c r="L2634" s="104"/>
      <c r="M2634" s="104"/>
      <c r="N2634" s="104"/>
      <c r="O2634" s="104"/>
      <c r="P2634" s="105">
        <f t="shared" si="124"/>
        <v>0</v>
      </c>
    </row>
    <row r="2635" spans="1:16" ht="15.75" customHeight="1">
      <c r="A2635" s="241"/>
      <c r="B2635" s="242"/>
      <c r="C2635" s="119">
        <v>15</v>
      </c>
      <c r="D2635" s="143"/>
      <c r="E2635" s="104"/>
      <c r="F2635" s="104"/>
      <c r="G2635" s="104"/>
      <c r="H2635" s="104"/>
      <c r="I2635" s="104"/>
      <c r="J2635" s="104"/>
      <c r="K2635" s="104"/>
      <c r="L2635" s="104"/>
      <c r="M2635" s="104"/>
      <c r="N2635" s="104"/>
      <c r="O2635" s="104"/>
      <c r="P2635" s="105">
        <f t="shared" si="124"/>
        <v>0</v>
      </c>
    </row>
    <row r="2636" spans="1:16" ht="15.75" customHeight="1">
      <c r="A2636" s="241"/>
      <c r="B2636" s="242"/>
      <c r="C2636" s="119">
        <v>16</v>
      </c>
      <c r="D2636" s="143"/>
      <c r="E2636" s="104"/>
      <c r="F2636" s="104"/>
      <c r="G2636" s="104"/>
      <c r="H2636" s="104"/>
      <c r="I2636" s="104"/>
      <c r="J2636" s="104"/>
      <c r="K2636" s="104"/>
      <c r="L2636" s="104"/>
      <c r="M2636" s="104"/>
      <c r="N2636" s="104"/>
      <c r="O2636" s="104"/>
      <c r="P2636" s="105">
        <f t="shared" si="124"/>
        <v>0</v>
      </c>
    </row>
    <row r="2637" spans="1:16" ht="15.75" customHeight="1">
      <c r="A2637" s="241"/>
      <c r="B2637" s="242"/>
      <c r="C2637" s="119">
        <v>17</v>
      </c>
      <c r="D2637" s="143"/>
      <c r="E2637" s="104"/>
      <c r="F2637" s="104"/>
      <c r="G2637" s="104"/>
      <c r="H2637" s="104"/>
      <c r="I2637" s="104"/>
      <c r="J2637" s="104"/>
      <c r="K2637" s="104"/>
      <c r="L2637" s="104"/>
      <c r="M2637" s="104"/>
      <c r="N2637" s="104"/>
      <c r="O2637" s="104"/>
      <c r="P2637" s="105">
        <f t="shared" si="124"/>
        <v>0</v>
      </c>
    </row>
    <row r="2638" spans="1:16" ht="15.75" customHeight="1">
      <c r="A2638" s="241"/>
      <c r="B2638" s="242"/>
      <c r="C2638" s="119">
        <v>25</v>
      </c>
      <c r="D2638" s="143"/>
      <c r="E2638" s="104"/>
      <c r="F2638" s="104"/>
      <c r="G2638" s="104"/>
      <c r="H2638" s="104"/>
      <c r="I2638" s="104"/>
      <c r="J2638" s="104"/>
      <c r="K2638" s="104"/>
      <c r="L2638" s="104"/>
      <c r="M2638" s="104"/>
      <c r="N2638" s="104"/>
      <c r="O2638" s="104"/>
      <c r="P2638" s="105">
        <f t="shared" si="124"/>
        <v>0</v>
      </c>
    </row>
    <row r="2639" spans="1:16" ht="15.75" customHeight="1">
      <c r="A2639" s="241"/>
      <c r="B2639" s="242"/>
      <c r="C2639" s="119">
        <v>26</v>
      </c>
      <c r="D2639" s="143"/>
      <c r="E2639" s="104"/>
      <c r="F2639" s="104"/>
      <c r="G2639" s="104"/>
      <c r="H2639" s="104"/>
      <c r="I2639" s="104"/>
      <c r="J2639" s="104"/>
      <c r="K2639" s="104"/>
      <c r="L2639" s="104"/>
      <c r="M2639" s="104"/>
      <c r="N2639" s="104"/>
      <c r="O2639" s="104"/>
      <c r="P2639" s="105">
        <f t="shared" si="124"/>
        <v>0</v>
      </c>
    </row>
    <row r="2640" spans="1:16" ht="15.75" customHeight="1">
      <c r="A2640" s="237"/>
      <c r="B2640" s="239"/>
      <c r="C2640" s="119">
        <v>27</v>
      </c>
      <c r="D2640" s="143"/>
      <c r="E2640" s="104"/>
      <c r="F2640" s="104"/>
      <c r="G2640" s="104"/>
      <c r="H2640" s="104"/>
      <c r="I2640" s="104"/>
      <c r="J2640" s="104"/>
      <c r="K2640" s="104"/>
      <c r="L2640" s="104"/>
      <c r="M2640" s="104"/>
      <c r="N2640" s="104"/>
      <c r="O2640" s="104"/>
      <c r="P2640" s="105">
        <f t="shared" si="124"/>
        <v>0</v>
      </c>
    </row>
    <row r="2641" spans="1:16" ht="15.75" customHeight="1">
      <c r="A2641" s="317">
        <v>732</v>
      </c>
      <c r="B2641" s="318" t="s">
        <v>2557</v>
      </c>
      <c r="C2641" s="119">
        <v>11</v>
      </c>
      <c r="D2641" s="143"/>
      <c r="E2641" s="104"/>
      <c r="F2641" s="104"/>
      <c r="G2641" s="104"/>
      <c r="H2641" s="104"/>
      <c r="I2641" s="104"/>
      <c r="J2641" s="104"/>
      <c r="K2641" s="104"/>
      <c r="L2641" s="104"/>
      <c r="M2641" s="104"/>
      <c r="N2641" s="104"/>
      <c r="O2641" s="104"/>
      <c r="P2641" s="105">
        <f t="shared" si="124"/>
        <v>0</v>
      </c>
    </row>
    <row r="2642" spans="1:16" ht="15.75" customHeight="1">
      <c r="A2642" s="241"/>
      <c r="B2642" s="242"/>
      <c r="C2642" s="119">
        <v>12</v>
      </c>
      <c r="D2642" s="143"/>
      <c r="E2642" s="104"/>
      <c r="F2642" s="104"/>
      <c r="G2642" s="104"/>
      <c r="H2642" s="104"/>
      <c r="I2642" s="104"/>
      <c r="J2642" s="104"/>
      <c r="K2642" s="104"/>
      <c r="L2642" s="104"/>
      <c r="M2642" s="104"/>
      <c r="N2642" s="104"/>
      <c r="O2642" s="104"/>
      <c r="P2642" s="105">
        <f t="shared" si="124"/>
        <v>0</v>
      </c>
    </row>
    <row r="2643" spans="1:16" ht="15.75" customHeight="1">
      <c r="A2643" s="241"/>
      <c r="B2643" s="242"/>
      <c r="C2643" s="119">
        <v>13</v>
      </c>
      <c r="D2643" s="143"/>
      <c r="E2643" s="104"/>
      <c r="F2643" s="104"/>
      <c r="G2643" s="104"/>
      <c r="H2643" s="104"/>
      <c r="I2643" s="104"/>
      <c r="J2643" s="104"/>
      <c r="K2643" s="104"/>
      <c r="L2643" s="104"/>
      <c r="M2643" s="104"/>
      <c r="N2643" s="104"/>
      <c r="O2643" s="104"/>
      <c r="P2643" s="105">
        <f t="shared" si="124"/>
        <v>0</v>
      </c>
    </row>
    <row r="2644" spans="1:16" ht="15.75" customHeight="1">
      <c r="A2644" s="241"/>
      <c r="B2644" s="242"/>
      <c r="C2644" s="119">
        <v>14</v>
      </c>
      <c r="D2644" s="143"/>
      <c r="E2644" s="104"/>
      <c r="F2644" s="104"/>
      <c r="G2644" s="104"/>
      <c r="H2644" s="104"/>
      <c r="I2644" s="104"/>
      <c r="J2644" s="104"/>
      <c r="K2644" s="104"/>
      <c r="L2644" s="104"/>
      <c r="M2644" s="104"/>
      <c r="N2644" s="104"/>
      <c r="O2644" s="104"/>
      <c r="P2644" s="105">
        <f t="shared" si="124"/>
        <v>0</v>
      </c>
    </row>
    <row r="2645" spans="1:16" ht="15.75" customHeight="1">
      <c r="A2645" s="241"/>
      <c r="B2645" s="242"/>
      <c r="C2645" s="119">
        <v>15</v>
      </c>
      <c r="D2645" s="143"/>
      <c r="E2645" s="104"/>
      <c r="F2645" s="104"/>
      <c r="G2645" s="104"/>
      <c r="H2645" s="104"/>
      <c r="I2645" s="104"/>
      <c r="J2645" s="104"/>
      <c r="K2645" s="104"/>
      <c r="L2645" s="104"/>
      <c r="M2645" s="104"/>
      <c r="N2645" s="104"/>
      <c r="O2645" s="104"/>
      <c r="P2645" s="105">
        <f t="shared" si="124"/>
        <v>0</v>
      </c>
    </row>
    <row r="2646" spans="1:16" ht="15.75" customHeight="1">
      <c r="A2646" s="241"/>
      <c r="B2646" s="242"/>
      <c r="C2646" s="119">
        <v>16</v>
      </c>
      <c r="D2646" s="143"/>
      <c r="E2646" s="104"/>
      <c r="F2646" s="104"/>
      <c r="G2646" s="104"/>
      <c r="H2646" s="104"/>
      <c r="I2646" s="104"/>
      <c r="J2646" s="104"/>
      <c r="K2646" s="104"/>
      <c r="L2646" s="104"/>
      <c r="M2646" s="104"/>
      <c r="N2646" s="104"/>
      <c r="O2646" s="104"/>
      <c r="P2646" s="105">
        <f t="shared" si="124"/>
        <v>0</v>
      </c>
    </row>
    <row r="2647" spans="1:16" ht="15.75" customHeight="1">
      <c r="A2647" s="241"/>
      <c r="B2647" s="242"/>
      <c r="C2647" s="119">
        <v>17</v>
      </c>
      <c r="D2647" s="143"/>
      <c r="E2647" s="104"/>
      <c r="F2647" s="104"/>
      <c r="G2647" s="104"/>
      <c r="H2647" s="104"/>
      <c r="I2647" s="104"/>
      <c r="J2647" s="104"/>
      <c r="K2647" s="104"/>
      <c r="L2647" s="104"/>
      <c r="M2647" s="104"/>
      <c r="N2647" s="104"/>
      <c r="O2647" s="104"/>
      <c r="P2647" s="105">
        <f t="shared" si="124"/>
        <v>0</v>
      </c>
    </row>
    <row r="2648" spans="1:16" ht="15.75" customHeight="1">
      <c r="A2648" s="241"/>
      <c r="B2648" s="242"/>
      <c r="C2648" s="119">
        <v>25</v>
      </c>
      <c r="D2648" s="143"/>
      <c r="E2648" s="104"/>
      <c r="F2648" s="104"/>
      <c r="G2648" s="104"/>
      <c r="H2648" s="104"/>
      <c r="I2648" s="104"/>
      <c r="J2648" s="104"/>
      <c r="K2648" s="104"/>
      <c r="L2648" s="104"/>
      <c r="M2648" s="104"/>
      <c r="N2648" s="104"/>
      <c r="O2648" s="104"/>
      <c r="P2648" s="105">
        <f t="shared" si="124"/>
        <v>0</v>
      </c>
    </row>
    <row r="2649" spans="1:16" ht="15.75" customHeight="1">
      <c r="A2649" s="241"/>
      <c r="B2649" s="242"/>
      <c r="C2649" s="119">
        <v>26</v>
      </c>
      <c r="D2649" s="143"/>
      <c r="E2649" s="104"/>
      <c r="F2649" s="104"/>
      <c r="G2649" s="104"/>
      <c r="H2649" s="104"/>
      <c r="I2649" s="104"/>
      <c r="J2649" s="104"/>
      <c r="K2649" s="104"/>
      <c r="L2649" s="104"/>
      <c r="M2649" s="104"/>
      <c r="N2649" s="104"/>
      <c r="O2649" s="104"/>
      <c r="P2649" s="105">
        <f t="shared" si="124"/>
        <v>0</v>
      </c>
    </row>
    <row r="2650" spans="1:16" ht="15.75" customHeight="1">
      <c r="A2650" s="237"/>
      <c r="B2650" s="239"/>
      <c r="C2650" s="119">
        <v>27</v>
      </c>
      <c r="D2650" s="143"/>
      <c r="E2650" s="104"/>
      <c r="F2650" s="104"/>
      <c r="G2650" s="104"/>
      <c r="H2650" s="104"/>
      <c r="I2650" s="104"/>
      <c r="J2650" s="104"/>
      <c r="K2650" s="104"/>
      <c r="L2650" s="104"/>
      <c r="M2650" s="104"/>
      <c r="N2650" s="104"/>
      <c r="O2650" s="104"/>
      <c r="P2650" s="105">
        <f t="shared" si="124"/>
        <v>0</v>
      </c>
    </row>
    <row r="2651" spans="1:16" ht="15.75" customHeight="1">
      <c r="A2651" s="317">
        <v>733</v>
      </c>
      <c r="B2651" s="318" t="s">
        <v>2558</v>
      </c>
      <c r="C2651" s="119">
        <v>11</v>
      </c>
      <c r="D2651" s="143"/>
      <c r="E2651" s="104"/>
      <c r="F2651" s="104"/>
      <c r="G2651" s="104"/>
      <c r="H2651" s="104"/>
      <c r="I2651" s="104"/>
      <c r="J2651" s="104"/>
      <c r="K2651" s="104"/>
      <c r="L2651" s="104"/>
      <c r="M2651" s="104"/>
      <c r="N2651" s="104"/>
      <c r="O2651" s="104"/>
      <c r="P2651" s="105">
        <f t="shared" si="124"/>
        <v>0</v>
      </c>
    </row>
    <row r="2652" spans="1:16" ht="15.75" customHeight="1">
      <c r="A2652" s="241"/>
      <c r="B2652" s="242"/>
      <c r="C2652" s="119">
        <v>12</v>
      </c>
      <c r="D2652" s="143"/>
      <c r="E2652" s="104"/>
      <c r="F2652" s="104"/>
      <c r="G2652" s="104"/>
      <c r="H2652" s="104"/>
      <c r="I2652" s="104"/>
      <c r="J2652" s="104"/>
      <c r="K2652" s="104"/>
      <c r="L2652" s="104"/>
      <c r="M2652" s="104"/>
      <c r="N2652" s="104"/>
      <c r="O2652" s="104"/>
      <c r="P2652" s="105">
        <f t="shared" si="124"/>
        <v>0</v>
      </c>
    </row>
    <row r="2653" spans="1:16" ht="15.75" customHeight="1">
      <c r="A2653" s="241"/>
      <c r="B2653" s="242"/>
      <c r="C2653" s="119">
        <v>13</v>
      </c>
      <c r="D2653" s="143"/>
      <c r="E2653" s="104"/>
      <c r="F2653" s="104"/>
      <c r="G2653" s="104"/>
      <c r="H2653" s="104"/>
      <c r="I2653" s="104"/>
      <c r="J2653" s="104"/>
      <c r="K2653" s="104"/>
      <c r="L2653" s="104"/>
      <c r="M2653" s="104"/>
      <c r="N2653" s="104"/>
      <c r="O2653" s="104"/>
      <c r="P2653" s="105">
        <f t="shared" si="124"/>
        <v>0</v>
      </c>
    </row>
    <row r="2654" spans="1:16" ht="15.75" customHeight="1">
      <c r="A2654" s="241"/>
      <c r="B2654" s="242"/>
      <c r="C2654" s="119">
        <v>14</v>
      </c>
      <c r="D2654" s="143"/>
      <c r="E2654" s="104"/>
      <c r="F2654" s="104"/>
      <c r="G2654" s="104"/>
      <c r="H2654" s="104"/>
      <c r="I2654" s="104"/>
      <c r="J2654" s="104"/>
      <c r="K2654" s="104"/>
      <c r="L2654" s="104"/>
      <c r="M2654" s="104"/>
      <c r="N2654" s="104"/>
      <c r="O2654" s="104"/>
      <c r="P2654" s="105">
        <f t="shared" si="124"/>
        <v>0</v>
      </c>
    </row>
    <row r="2655" spans="1:16" ht="15.75" customHeight="1">
      <c r="A2655" s="241"/>
      <c r="B2655" s="242"/>
      <c r="C2655" s="119">
        <v>15</v>
      </c>
      <c r="D2655" s="143"/>
      <c r="E2655" s="104"/>
      <c r="F2655" s="104"/>
      <c r="G2655" s="104"/>
      <c r="H2655" s="104"/>
      <c r="I2655" s="104"/>
      <c r="J2655" s="104"/>
      <c r="K2655" s="104"/>
      <c r="L2655" s="104"/>
      <c r="M2655" s="104"/>
      <c r="N2655" s="104"/>
      <c r="O2655" s="104"/>
      <c r="P2655" s="105">
        <f t="shared" si="124"/>
        <v>0</v>
      </c>
    </row>
    <row r="2656" spans="1:16" ht="15.75" customHeight="1">
      <c r="A2656" s="241"/>
      <c r="B2656" s="242"/>
      <c r="C2656" s="119">
        <v>16</v>
      </c>
      <c r="D2656" s="143"/>
      <c r="E2656" s="104"/>
      <c r="F2656" s="104"/>
      <c r="G2656" s="104"/>
      <c r="H2656" s="104"/>
      <c r="I2656" s="104"/>
      <c r="J2656" s="104"/>
      <c r="K2656" s="104"/>
      <c r="L2656" s="104"/>
      <c r="M2656" s="104"/>
      <c r="N2656" s="104"/>
      <c r="O2656" s="104"/>
      <c r="P2656" s="105">
        <f t="shared" si="124"/>
        <v>0</v>
      </c>
    </row>
    <row r="2657" spans="1:16" ht="15.75" customHeight="1">
      <c r="A2657" s="241"/>
      <c r="B2657" s="242"/>
      <c r="C2657" s="119">
        <v>17</v>
      </c>
      <c r="D2657" s="143"/>
      <c r="E2657" s="104"/>
      <c r="F2657" s="104"/>
      <c r="G2657" s="104"/>
      <c r="H2657" s="104"/>
      <c r="I2657" s="104"/>
      <c r="J2657" s="104"/>
      <c r="K2657" s="104"/>
      <c r="L2657" s="104"/>
      <c r="M2657" s="104"/>
      <c r="N2657" s="104"/>
      <c r="O2657" s="104"/>
      <c r="P2657" s="105">
        <f t="shared" si="124"/>
        <v>0</v>
      </c>
    </row>
    <row r="2658" spans="1:16" ht="15.75" customHeight="1">
      <c r="A2658" s="241"/>
      <c r="B2658" s="242"/>
      <c r="C2658" s="119">
        <v>25</v>
      </c>
      <c r="D2658" s="143"/>
      <c r="E2658" s="104"/>
      <c r="F2658" s="104"/>
      <c r="G2658" s="104"/>
      <c r="H2658" s="104"/>
      <c r="I2658" s="104"/>
      <c r="J2658" s="104"/>
      <c r="K2658" s="104"/>
      <c r="L2658" s="104"/>
      <c r="M2658" s="104"/>
      <c r="N2658" s="104"/>
      <c r="O2658" s="104"/>
      <c r="P2658" s="105">
        <f t="shared" si="124"/>
        <v>0</v>
      </c>
    </row>
    <row r="2659" spans="1:16" ht="15.75" customHeight="1">
      <c r="A2659" s="241"/>
      <c r="B2659" s="242"/>
      <c r="C2659" s="119">
        <v>26</v>
      </c>
      <c r="D2659" s="143"/>
      <c r="E2659" s="104"/>
      <c r="F2659" s="104"/>
      <c r="G2659" s="104"/>
      <c r="H2659" s="104"/>
      <c r="I2659" s="104"/>
      <c r="J2659" s="104"/>
      <c r="K2659" s="104"/>
      <c r="L2659" s="104"/>
      <c r="M2659" s="104"/>
      <c r="N2659" s="104"/>
      <c r="O2659" s="104"/>
      <c r="P2659" s="105">
        <f t="shared" si="124"/>
        <v>0</v>
      </c>
    </row>
    <row r="2660" spans="1:16" ht="15.75" customHeight="1">
      <c r="A2660" s="237"/>
      <c r="B2660" s="239"/>
      <c r="C2660" s="119">
        <v>27</v>
      </c>
      <c r="D2660" s="143"/>
      <c r="E2660" s="104"/>
      <c r="F2660" s="104"/>
      <c r="G2660" s="104"/>
      <c r="H2660" s="104"/>
      <c r="I2660" s="104"/>
      <c r="J2660" s="104"/>
      <c r="K2660" s="104"/>
      <c r="L2660" s="104"/>
      <c r="M2660" s="104"/>
      <c r="N2660" s="104"/>
      <c r="O2660" s="104"/>
      <c r="P2660" s="105">
        <f t="shared" si="124"/>
        <v>0</v>
      </c>
    </row>
    <row r="2661" spans="1:16" ht="15.75" customHeight="1">
      <c r="A2661" s="317">
        <v>734</v>
      </c>
      <c r="B2661" s="318" t="s">
        <v>2559</v>
      </c>
      <c r="C2661" s="119">
        <v>11</v>
      </c>
      <c r="D2661" s="143"/>
      <c r="E2661" s="104"/>
      <c r="F2661" s="104"/>
      <c r="G2661" s="104"/>
      <c r="H2661" s="104"/>
      <c r="I2661" s="104"/>
      <c r="J2661" s="104"/>
      <c r="K2661" s="104"/>
      <c r="L2661" s="104"/>
      <c r="M2661" s="104"/>
      <c r="N2661" s="104"/>
      <c r="O2661" s="104"/>
      <c r="P2661" s="105">
        <f t="shared" si="124"/>
        <v>0</v>
      </c>
    </row>
    <row r="2662" spans="1:16" ht="15.75" customHeight="1">
      <c r="A2662" s="241"/>
      <c r="B2662" s="242"/>
      <c r="C2662" s="119">
        <v>12</v>
      </c>
      <c r="D2662" s="143"/>
      <c r="E2662" s="104"/>
      <c r="F2662" s="104"/>
      <c r="G2662" s="104"/>
      <c r="H2662" s="104"/>
      <c r="I2662" s="104"/>
      <c r="J2662" s="104"/>
      <c r="K2662" s="104"/>
      <c r="L2662" s="104"/>
      <c r="M2662" s="104"/>
      <c r="N2662" s="104"/>
      <c r="O2662" s="104"/>
      <c r="P2662" s="105">
        <f t="shared" si="124"/>
        <v>0</v>
      </c>
    </row>
    <row r="2663" spans="1:16" ht="15.75" customHeight="1">
      <c r="A2663" s="241"/>
      <c r="B2663" s="242"/>
      <c r="C2663" s="119">
        <v>13</v>
      </c>
      <c r="D2663" s="143"/>
      <c r="E2663" s="104"/>
      <c r="F2663" s="104"/>
      <c r="G2663" s="104"/>
      <c r="H2663" s="104"/>
      <c r="I2663" s="104"/>
      <c r="J2663" s="104"/>
      <c r="K2663" s="104"/>
      <c r="L2663" s="104"/>
      <c r="M2663" s="104"/>
      <c r="N2663" s="104"/>
      <c r="O2663" s="104"/>
      <c r="P2663" s="105">
        <f t="shared" si="124"/>
        <v>0</v>
      </c>
    </row>
    <row r="2664" spans="1:16" ht="15.75" customHeight="1">
      <c r="A2664" s="241"/>
      <c r="B2664" s="242"/>
      <c r="C2664" s="119">
        <v>14</v>
      </c>
      <c r="D2664" s="143"/>
      <c r="E2664" s="104"/>
      <c r="F2664" s="104"/>
      <c r="G2664" s="104"/>
      <c r="H2664" s="104"/>
      <c r="I2664" s="104"/>
      <c r="J2664" s="104"/>
      <c r="K2664" s="104"/>
      <c r="L2664" s="104"/>
      <c r="M2664" s="104"/>
      <c r="N2664" s="104"/>
      <c r="O2664" s="104"/>
      <c r="P2664" s="105">
        <f t="shared" si="124"/>
        <v>0</v>
      </c>
    </row>
    <row r="2665" spans="1:16" ht="15.75" customHeight="1">
      <c r="A2665" s="241"/>
      <c r="B2665" s="242"/>
      <c r="C2665" s="119">
        <v>15</v>
      </c>
      <c r="D2665" s="143"/>
      <c r="E2665" s="104"/>
      <c r="F2665" s="104"/>
      <c r="G2665" s="104"/>
      <c r="H2665" s="104"/>
      <c r="I2665" s="104"/>
      <c r="J2665" s="104"/>
      <c r="K2665" s="104"/>
      <c r="L2665" s="104"/>
      <c r="M2665" s="104"/>
      <c r="N2665" s="104"/>
      <c r="O2665" s="104"/>
      <c r="P2665" s="105">
        <f t="shared" si="124"/>
        <v>0</v>
      </c>
    </row>
    <row r="2666" spans="1:16" ht="15.75" customHeight="1">
      <c r="A2666" s="241"/>
      <c r="B2666" s="242"/>
      <c r="C2666" s="119">
        <v>16</v>
      </c>
      <c r="D2666" s="143"/>
      <c r="E2666" s="104"/>
      <c r="F2666" s="104"/>
      <c r="G2666" s="104"/>
      <c r="H2666" s="104"/>
      <c r="I2666" s="104"/>
      <c r="J2666" s="104"/>
      <c r="K2666" s="104"/>
      <c r="L2666" s="104"/>
      <c r="M2666" s="104"/>
      <c r="N2666" s="104"/>
      <c r="O2666" s="104"/>
      <c r="P2666" s="105">
        <f t="shared" si="124"/>
        <v>0</v>
      </c>
    </row>
    <row r="2667" spans="1:16" ht="15.75" customHeight="1">
      <c r="A2667" s="241"/>
      <c r="B2667" s="242"/>
      <c r="C2667" s="119">
        <v>17</v>
      </c>
      <c r="D2667" s="143"/>
      <c r="E2667" s="104"/>
      <c r="F2667" s="104"/>
      <c r="G2667" s="104"/>
      <c r="H2667" s="104"/>
      <c r="I2667" s="104"/>
      <c r="J2667" s="104"/>
      <c r="K2667" s="104"/>
      <c r="L2667" s="104"/>
      <c r="M2667" s="104"/>
      <c r="N2667" s="104"/>
      <c r="O2667" s="104"/>
      <c r="P2667" s="105">
        <f t="shared" si="124"/>
        <v>0</v>
      </c>
    </row>
    <row r="2668" spans="1:16" ht="15.75" customHeight="1">
      <c r="A2668" s="241"/>
      <c r="B2668" s="242"/>
      <c r="C2668" s="119">
        <v>25</v>
      </c>
      <c r="D2668" s="143"/>
      <c r="E2668" s="104"/>
      <c r="F2668" s="104"/>
      <c r="G2668" s="104"/>
      <c r="H2668" s="104"/>
      <c r="I2668" s="104"/>
      <c r="J2668" s="104"/>
      <c r="K2668" s="104"/>
      <c r="L2668" s="104"/>
      <c r="M2668" s="104"/>
      <c r="N2668" s="104"/>
      <c r="O2668" s="104"/>
      <c r="P2668" s="105">
        <f t="shared" si="124"/>
        <v>0</v>
      </c>
    </row>
    <row r="2669" spans="1:16" ht="15.75" customHeight="1">
      <c r="A2669" s="241"/>
      <c r="B2669" s="242"/>
      <c r="C2669" s="119">
        <v>26</v>
      </c>
      <c r="D2669" s="143"/>
      <c r="E2669" s="104"/>
      <c r="F2669" s="104"/>
      <c r="G2669" s="104"/>
      <c r="H2669" s="104"/>
      <c r="I2669" s="104"/>
      <c r="J2669" s="104"/>
      <c r="K2669" s="104"/>
      <c r="L2669" s="104"/>
      <c r="M2669" s="104"/>
      <c r="N2669" s="104"/>
      <c r="O2669" s="104"/>
      <c r="P2669" s="105">
        <f t="shared" si="124"/>
        <v>0</v>
      </c>
    </row>
    <row r="2670" spans="1:16" ht="15.75" customHeight="1">
      <c r="A2670" s="237"/>
      <c r="B2670" s="239"/>
      <c r="C2670" s="119">
        <v>27</v>
      </c>
      <c r="D2670" s="143"/>
      <c r="E2670" s="104"/>
      <c r="F2670" s="104"/>
      <c r="G2670" s="104"/>
      <c r="H2670" s="104"/>
      <c r="I2670" s="104"/>
      <c r="J2670" s="104"/>
      <c r="K2670" s="104"/>
      <c r="L2670" s="104"/>
      <c r="M2670" s="104"/>
      <c r="N2670" s="104"/>
      <c r="O2670" s="104"/>
      <c r="P2670" s="105">
        <f t="shared" si="124"/>
        <v>0</v>
      </c>
    </row>
    <row r="2671" spans="1:16" ht="15.75" customHeight="1">
      <c r="A2671" s="317">
        <v>735</v>
      </c>
      <c r="B2671" s="318" t="s">
        <v>2560</v>
      </c>
      <c r="C2671" s="119">
        <v>11</v>
      </c>
      <c r="D2671" s="143"/>
      <c r="E2671" s="104"/>
      <c r="F2671" s="104"/>
      <c r="G2671" s="104"/>
      <c r="H2671" s="104"/>
      <c r="I2671" s="104"/>
      <c r="J2671" s="104"/>
      <c r="K2671" s="104"/>
      <c r="L2671" s="104"/>
      <c r="M2671" s="104"/>
      <c r="N2671" s="104"/>
      <c r="O2671" s="104"/>
      <c r="P2671" s="105">
        <f t="shared" si="124"/>
        <v>0</v>
      </c>
    </row>
    <row r="2672" spans="1:16" ht="15.75" customHeight="1">
      <c r="A2672" s="241"/>
      <c r="B2672" s="242"/>
      <c r="C2672" s="119">
        <v>12</v>
      </c>
      <c r="D2672" s="143"/>
      <c r="E2672" s="104"/>
      <c r="F2672" s="104"/>
      <c r="G2672" s="104"/>
      <c r="H2672" s="104"/>
      <c r="I2672" s="104"/>
      <c r="J2672" s="104"/>
      <c r="K2672" s="104"/>
      <c r="L2672" s="104"/>
      <c r="M2672" s="104"/>
      <c r="N2672" s="104"/>
      <c r="O2672" s="104"/>
      <c r="P2672" s="105">
        <f t="shared" si="124"/>
        <v>0</v>
      </c>
    </row>
    <row r="2673" spans="1:16" ht="15.75" customHeight="1">
      <c r="A2673" s="241"/>
      <c r="B2673" s="242"/>
      <c r="C2673" s="119">
        <v>13</v>
      </c>
      <c r="D2673" s="143"/>
      <c r="E2673" s="104"/>
      <c r="F2673" s="104"/>
      <c r="G2673" s="104"/>
      <c r="H2673" s="104"/>
      <c r="I2673" s="104"/>
      <c r="J2673" s="104"/>
      <c r="K2673" s="104"/>
      <c r="L2673" s="104"/>
      <c r="M2673" s="104"/>
      <c r="N2673" s="104"/>
      <c r="O2673" s="104"/>
      <c r="P2673" s="105">
        <f t="shared" si="124"/>
        <v>0</v>
      </c>
    </row>
    <row r="2674" spans="1:16" ht="15.75" customHeight="1">
      <c r="A2674" s="241"/>
      <c r="B2674" s="242"/>
      <c r="C2674" s="119">
        <v>14</v>
      </c>
      <c r="D2674" s="143"/>
      <c r="E2674" s="104"/>
      <c r="F2674" s="104"/>
      <c r="G2674" s="104"/>
      <c r="H2674" s="104"/>
      <c r="I2674" s="104"/>
      <c r="J2674" s="104"/>
      <c r="K2674" s="104"/>
      <c r="L2674" s="104"/>
      <c r="M2674" s="104"/>
      <c r="N2674" s="104"/>
      <c r="O2674" s="104"/>
      <c r="P2674" s="105">
        <f t="shared" si="124"/>
        <v>0</v>
      </c>
    </row>
    <row r="2675" spans="1:16" ht="15.75" customHeight="1">
      <c r="A2675" s="241"/>
      <c r="B2675" s="242"/>
      <c r="C2675" s="119">
        <v>15</v>
      </c>
      <c r="D2675" s="143"/>
      <c r="E2675" s="104"/>
      <c r="F2675" s="104"/>
      <c r="G2675" s="104"/>
      <c r="H2675" s="104"/>
      <c r="I2675" s="104"/>
      <c r="J2675" s="104"/>
      <c r="K2675" s="104"/>
      <c r="L2675" s="104"/>
      <c r="M2675" s="104"/>
      <c r="N2675" s="104"/>
      <c r="O2675" s="104"/>
      <c r="P2675" s="105">
        <f t="shared" si="124"/>
        <v>0</v>
      </c>
    </row>
    <row r="2676" spans="1:16" ht="15.75" customHeight="1">
      <c r="A2676" s="241"/>
      <c r="B2676" s="242"/>
      <c r="C2676" s="119">
        <v>16</v>
      </c>
      <c r="D2676" s="143"/>
      <c r="E2676" s="104"/>
      <c r="F2676" s="104"/>
      <c r="G2676" s="104"/>
      <c r="H2676" s="104"/>
      <c r="I2676" s="104"/>
      <c r="J2676" s="104"/>
      <c r="K2676" s="104"/>
      <c r="L2676" s="104"/>
      <c r="M2676" s="104"/>
      <c r="N2676" s="104"/>
      <c r="O2676" s="104"/>
      <c r="P2676" s="105">
        <f t="shared" si="124"/>
        <v>0</v>
      </c>
    </row>
    <row r="2677" spans="1:16" ht="15.75" customHeight="1">
      <c r="A2677" s="241"/>
      <c r="B2677" s="242"/>
      <c r="C2677" s="119">
        <v>17</v>
      </c>
      <c r="D2677" s="143"/>
      <c r="E2677" s="104"/>
      <c r="F2677" s="104"/>
      <c r="G2677" s="104"/>
      <c r="H2677" s="104"/>
      <c r="I2677" s="104"/>
      <c r="J2677" s="104"/>
      <c r="K2677" s="104"/>
      <c r="L2677" s="104"/>
      <c r="M2677" s="104"/>
      <c r="N2677" s="104"/>
      <c r="O2677" s="104"/>
      <c r="P2677" s="105">
        <f t="shared" si="124"/>
        <v>0</v>
      </c>
    </row>
    <row r="2678" spans="1:16" ht="15.75" customHeight="1">
      <c r="A2678" s="241"/>
      <c r="B2678" s="242"/>
      <c r="C2678" s="119">
        <v>25</v>
      </c>
      <c r="D2678" s="143"/>
      <c r="E2678" s="104"/>
      <c r="F2678" s="104"/>
      <c r="G2678" s="104"/>
      <c r="H2678" s="104"/>
      <c r="I2678" s="104"/>
      <c r="J2678" s="104"/>
      <c r="K2678" s="104"/>
      <c r="L2678" s="104"/>
      <c r="M2678" s="104"/>
      <c r="N2678" s="104"/>
      <c r="O2678" s="104"/>
      <c r="P2678" s="105">
        <f t="shared" si="124"/>
        <v>0</v>
      </c>
    </row>
    <row r="2679" spans="1:16" ht="15.75" customHeight="1">
      <c r="A2679" s="241"/>
      <c r="B2679" s="242"/>
      <c r="C2679" s="119">
        <v>26</v>
      </c>
      <c r="D2679" s="143"/>
      <c r="E2679" s="104"/>
      <c r="F2679" s="104"/>
      <c r="G2679" s="104"/>
      <c r="H2679" s="104"/>
      <c r="I2679" s="104"/>
      <c r="J2679" s="104"/>
      <c r="K2679" s="104"/>
      <c r="L2679" s="104"/>
      <c r="M2679" s="104"/>
      <c r="N2679" s="104"/>
      <c r="O2679" s="104"/>
      <c r="P2679" s="105">
        <f t="shared" si="124"/>
        <v>0</v>
      </c>
    </row>
    <row r="2680" spans="1:16" ht="15.75" customHeight="1">
      <c r="A2680" s="237"/>
      <c r="B2680" s="239"/>
      <c r="C2680" s="119">
        <v>27</v>
      </c>
      <c r="D2680" s="143"/>
      <c r="E2680" s="104"/>
      <c r="F2680" s="104"/>
      <c r="G2680" s="104"/>
      <c r="H2680" s="104"/>
      <c r="I2680" s="104"/>
      <c r="J2680" s="104"/>
      <c r="K2680" s="104"/>
      <c r="L2680" s="104"/>
      <c r="M2680" s="104"/>
      <c r="N2680" s="104"/>
      <c r="O2680" s="104"/>
      <c r="P2680" s="105">
        <f t="shared" si="124"/>
        <v>0</v>
      </c>
    </row>
    <row r="2681" spans="1:16" ht="15.75" customHeight="1">
      <c r="A2681" s="317">
        <v>739</v>
      </c>
      <c r="B2681" s="318" t="s">
        <v>2561</v>
      </c>
      <c r="C2681" s="119">
        <v>11</v>
      </c>
      <c r="D2681" s="143"/>
      <c r="E2681" s="104"/>
      <c r="F2681" s="104"/>
      <c r="G2681" s="104"/>
      <c r="H2681" s="104"/>
      <c r="I2681" s="104"/>
      <c r="J2681" s="104"/>
      <c r="K2681" s="104"/>
      <c r="L2681" s="104"/>
      <c r="M2681" s="104"/>
      <c r="N2681" s="104"/>
      <c r="O2681" s="104"/>
      <c r="P2681" s="105">
        <f t="shared" si="124"/>
        <v>0</v>
      </c>
    </row>
    <row r="2682" spans="1:16" ht="15.75" customHeight="1">
      <c r="A2682" s="241"/>
      <c r="B2682" s="242"/>
      <c r="C2682" s="119">
        <v>12</v>
      </c>
      <c r="D2682" s="143"/>
      <c r="E2682" s="104"/>
      <c r="F2682" s="104"/>
      <c r="G2682" s="104"/>
      <c r="H2682" s="104"/>
      <c r="I2682" s="104"/>
      <c r="J2682" s="104"/>
      <c r="K2682" s="104"/>
      <c r="L2682" s="104"/>
      <c r="M2682" s="104"/>
      <c r="N2682" s="104"/>
      <c r="O2682" s="104"/>
      <c r="P2682" s="105">
        <f t="shared" si="124"/>
        <v>0</v>
      </c>
    </row>
    <row r="2683" spans="1:16" ht="15.75" customHeight="1">
      <c r="A2683" s="241"/>
      <c r="B2683" s="242"/>
      <c r="C2683" s="119">
        <v>13</v>
      </c>
      <c r="D2683" s="143"/>
      <c r="E2683" s="104"/>
      <c r="F2683" s="104"/>
      <c r="G2683" s="104"/>
      <c r="H2683" s="104"/>
      <c r="I2683" s="104"/>
      <c r="J2683" s="104"/>
      <c r="K2683" s="104"/>
      <c r="L2683" s="104"/>
      <c r="M2683" s="104"/>
      <c r="N2683" s="104"/>
      <c r="O2683" s="104"/>
      <c r="P2683" s="105">
        <f t="shared" si="124"/>
        <v>0</v>
      </c>
    </row>
    <row r="2684" spans="1:16" ht="15.75" customHeight="1">
      <c r="A2684" s="241"/>
      <c r="B2684" s="242"/>
      <c r="C2684" s="119">
        <v>14</v>
      </c>
      <c r="D2684" s="143"/>
      <c r="E2684" s="104"/>
      <c r="F2684" s="104"/>
      <c r="G2684" s="104"/>
      <c r="H2684" s="104"/>
      <c r="I2684" s="104"/>
      <c r="J2684" s="104"/>
      <c r="K2684" s="104"/>
      <c r="L2684" s="104"/>
      <c r="M2684" s="104"/>
      <c r="N2684" s="104"/>
      <c r="O2684" s="104"/>
      <c r="P2684" s="105">
        <f t="shared" si="124"/>
        <v>0</v>
      </c>
    </row>
    <row r="2685" spans="1:16" ht="15.75" customHeight="1">
      <c r="A2685" s="241"/>
      <c r="B2685" s="242"/>
      <c r="C2685" s="119">
        <v>15</v>
      </c>
      <c r="D2685" s="143"/>
      <c r="E2685" s="104"/>
      <c r="F2685" s="104"/>
      <c r="G2685" s="104"/>
      <c r="H2685" s="104"/>
      <c r="I2685" s="104"/>
      <c r="J2685" s="104"/>
      <c r="K2685" s="104"/>
      <c r="L2685" s="104"/>
      <c r="M2685" s="104"/>
      <c r="N2685" s="104"/>
      <c r="O2685" s="104"/>
      <c r="P2685" s="105">
        <f t="shared" si="124"/>
        <v>0</v>
      </c>
    </row>
    <row r="2686" spans="1:16" ht="15.75" customHeight="1">
      <c r="A2686" s="241"/>
      <c r="B2686" s="242"/>
      <c r="C2686" s="119">
        <v>16</v>
      </c>
      <c r="D2686" s="143"/>
      <c r="E2686" s="104"/>
      <c r="F2686" s="104"/>
      <c r="G2686" s="104"/>
      <c r="H2686" s="104"/>
      <c r="I2686" s="104"/>
      <c r="J2686" s="104"/>
      <c r="K2686" s="104"/>
      <c r="L2686" s="104"/>
      <c r="M2686" s="104"/>
      <c r="N2686" s="104"/>
      <c r="O2686" s="104"/>
      <c r="P2686" s="105">
        <f t="shared" si="124"/>
        <v>0</v>
      </c>
    </row>
    <row r="2687" spans="1:16" ht="15.75" customHeight="1">
      <c r="A2687" s="241"/>
      <c r="B2687" s="242"/>
      <c r="C2687" s="119">
        <v>17</v>
      </c>
      <c r="D2687" s="143"/>
      <c r="E2687" s="104"/>
      <c r="F2687" s="104"/>
      <c r="G2687" s="104"/>
      <c r="H2687" s="104"/>
      <c r="I2687" s="104"/>
      <c r="J2687" s="104"/>
      <c r="K2687" s="104"/>
      <c r="L2687" s="104"/>
      <c r="M2687" s="104"/>
      <c r="N2687" s="104"/>
      <c r="O2687" s="104"/>
      <c r="P2687" s="105">
        <f t="shared" si="124"/>
        <v>0</v>
      </c>
    </row>
    <row r="2688" spans="1:16" ht="15.75" customHeight="1">
      <c r="A2688" s="241"/>
      <c r="B2688" s="242"/>
      <c r="C2688" s="119">
        <v>25</v>
      </c>
      <c r="D2688" s="143"/>
      <c r="E2688" s="104"/>
      <c r="F2688" s="104"/>
      <c r="G2688" s="104"/>
      <c r="H2688" s="104"/>
      <c r="I2688" s="104"/>
      <c r="J2688" s="104"/>
      <c r="K2688" s="104"/>
      <c r="L2688" s="104"/>
      <c r="M2688" s="104"/>
      <c r="N2688" s="104"/>
      <c r="O2688" s="104"/>
      <c r="P2688" s="105">
        <f t="shared" si="124"/>
        <v>0</v>
      </c>
    </row>
    <row r="2689" spans="1:16" ht="15.75" customHeight="1">
      <c r="A2689" s="241"/>
      <c r="B2689" s="242"/>
      <c r="C2689" s="119">
        <v>26</v>
      </c>
      <c r="D2689" s="143"/>
      <c r="E2689" s="104"/>
      <c r="F2689" s="104"/>
      <c r="G2689" s="104"/>
      <c r="H2689" s="104"/>
      <c r="I2689" s="104"/>
      <c r="J2689" s="104"/>
      <c r="K2689" s="104"/>
      <c r="L2689" s="104"/>
      <c r="M2689" s="104"/>
      <c r="N2689" s="104"/>
      <c r="O2689" s="104"/>
      <c r="P2689" s="105">
        <f t="shared" si="124"/>
        <v>0</v>
      </c>
    </row>
    <row r="2690" spans="1:16" ht="15.75" customHeight="1">
      <c r="A2690" s="237"/>
      <c r="B2690" s="239"/>
      <c r="C2690" s="119">
        <v>27</v>
      </c>
      <c r="D2690" s="143"/>
      <c r="E2690" s="104"/>
      <c r="F2690" s="104"/>
      <c r="G2690" s="104"/>
      <c r="H2690" s="104"/>
      <c r="I2690" s="104"/>
      <c r="J2690" s="104"/>
      <c r="K2690" s="104"/>
      <c r="L2690" s="104"/>
      <c r="M2690" s="104"/>
      <c r="N2690" s="104"/>
      <c r="O2690" s="104"/>
      <c r="P2690" s="105">
        <f t="shared" si="124"/>
        <v>0</v>
      </c>
    </row>
    <row r="2691" spans="1:16" ht="15.75" customHeight="1">
      <c r="A2691" s="149">
        <v>7400</v>
      </c>
      <c r="B2691" s="316" t="s">
        <v>2562</v>
      </c>
      <c r="C2691" s="228"/>
      <c r="D2691" s="148">
        <f t="shared" ref="D2691:P2691" si="125">SUM(D2692:D2754)</f>
        <v>0</v>
      </c>
      <c r="E2691" s="148">
        <f t="shared" si="125"/>
        <v>0</v>
      </c>
      <c r="F2691" s="148">
        <f t="shared" si="125"/>
        <v>0</v>
      </c>
      <c r="G2691" s="148">
        <f t="shared" si="125"/>
        <v>0</v>
      </c>
      <c r="H2691" s="148">
        <f t="shared" si="125"/>
        <v>0</v>
      </c>
      <c r="I2691" s="148">
        <f t="shared" si="125"/>
        <v>0</v>
      </c>
      <c r="J2691" s="148">
        <f t="shared" si="125"/>
        <v>0</v>
      </c>
      <c r="K2691" s="148">
        <f t="shared" si="125"/>
        <v>0</v>
      </c>
      <c r="L2691" s="148">
        <f t="shared" si="125"/>
        <v>0</v>
      </c>
      <c r="M2691" s="148">
        <f t="shared" si="125"/>
        <v>0</v>
      </c>
      <c r="N2691" s="148">
        <f t="shared" si="125"/>
        <v>0</v>
      </c>
      <c r="O2691" s="148">
        <f t="shared" si="125"/>
        <v>0</v>
      </c>
      <c r="P2691" s="148">
        <f t="shared" si="125"/>
        <v>0</v>
      </c>
    </row>
    <row r="2692" spans="1:16" ht="15.75" customHeight="1">
      <c r="A2692" s="317">
        <v>741</v>
      </c>
      <c r="B2692" s="318" t="s">
        <v>2563</v>
      </c>
      <c r="C2692" s="119">
        <v>11</v>
      </c>
      <c r="D2692" s="143"/>
      <c r="E2692" s="104"/>
      <c r="F2692" s="104"/>
      <c r="G2692" s="104"/>
      <c r="H2692" s="104"/>
      <c r="I2692" s="104"/>
      <c r="J2692" s="104"/>
      <c r="K2692" s="104"/>
      <c r="L2692" s="104"/>
      <c r="M2692" s="104"/>
      <c r="N2692" s="104"/>
      <c r="O2692" s="104"/>
      <c r="P2692" s="105">
        <f t="shared" ref="P2692:P2754" si="126">SUM(D2692:O2692)</f>
        <v>0</v>
      </c>
    </row>
    <row r="2693" spans="1:16" ht="15.75" customHeight="1">
      <c r="A2693" s="241"/>
      <c r="B2693" s="242"/>
      <c r="C2693" s="119">
        <v>12</v>
      </c>
      <c r="D2693" s="143"/>
      <c r="E2693" s="104"/>
      <c r="F2693" s="104"/>
      <c r="G2693" s="104"/>
      <c r="H2693" s="104"/>
      <c r="I2693" s="104"/>
      <c r="J2693" s="104"/>
      <c r="K2693" s="104"/>
      <c r="L2693" s="104"/>
      <c r="M2693" s="104"/>
      <c r="N2693" s="104"/>
      <c r="O2693" s="104"/>
      <c r="P2693" s="105">
        <f t="shared" si="126"/>
        <v>0</v>
      </c>
    </row>
    <row r="2694" spans="1:16" ht="15.75" customHeight="1">
      <c r="A2694" s="241"/>
      <c r="B2694" s="242"/>
      <c r="C2694" s="119">
        <v>13</v>
      </c>
      <c r="D2694" s="143"/>
      <c r="E2694" s="104"/>
      <c r="F2694" s="104"/>
      <c r="G2694" s="104"/>
      <c r="H2694" s="104"/>
      <c r="I2694" s="104"/>
      <c r="J2694" s="104"/>
      <c r="K2694" s="104"/>
      <c r="L2694" s="104"/>
      <c r="M2694" s="104"/>
      <c r="N2694" s="104"/>
      <c r="O2694" s="104"/>
      <c r="P2694" s="105">
        <f t="shared" si="126"/>
        <v>0</v>
      </c>
    </row>
    <row r="2695" spans="1:16" ht="15.75" customHeight="1">
      <c r="A2695" s="241"/>
      <c r="B2695" s="242"/>
      <c r="C2695" s="119">
        <v>14</v>
      </c>
      <c r="D2695" s="143"/>
      <c r="E2695" s="104"/>
      <c r="F2695" s="104"/>
      <c r="G2695" s="104"/>
      <c r="H2695" s="104"/>
      <c r="I2695" s="104"/>
      <c r="J2695" s="104"/>
      <c r="K2695" s="104"/>
      <c r="L2695" s="104"/>
      <c r="M2695" s="104"/>
      <c r="N2695" s="104"/>
      <c r="O2695" s="104"/>
      <c r="P2695" s="105">
        <f t="shared" si="126"/>
        <v>0</v>
      </c>
    </row>
    <row r="2696" spans="1:16" ht="15.75" customHeight="1">
      <c r="A2696" s="241"/>
      <c r="B2696" s="242"/>
      <c r="C2696" s="119">
        <v>15</v>
      </c>
      <c r="D2696" s="143"/>
      <c r="E2696" s="104"/>
      <c r="F2696" s="104"/>
      <c r="G2696" s="104"/>
      <c r="H2696" s="104"/>
      <c r="I2696" s="104"/>
      <c r="J2696" s="104"/>
      <c r="K2696" s="104"/>
      <c r="L2696" s="104"/>
      <c r="M2696" s="104"/>
      <c r="N2696" s="104"/>
      <c r="O2696" s="104"/>
      <c r="P2696" s="105">
        <f t="shared" si="126"/>
        <v>0</v>
      </c>
    </row>
    <row r="2697" spans="1:16" ht="15.75" customHeight="1">
      <c r="A2697" s="241"/>
      <c r="B2697" s="242"/>
      <c r="C2697" s="119">
        <v>16</v>
      </c>
      <c r="D2697" s="143"/>
      <c r="E2697" s="104"/>
      <c r="F2697" s="104"/>
      <c r="G2697" s="104"/>
      <c r="H2697" s="104"/>
      <c r="I2697" s="104"/>
      <c r="J2697" s="104"/>
      <c r="K2697" s="104"/>
      <c r="L2697" s="104"/>
      <c r="M2697" s="104"/>
      <c r="N2697" s="104"/>
      <c r="O2697" s="104"/>
      <c r="P2697" s="105">
        <f t="shared" si="126"/>
        <v>0</v>
      </c>
    </row>
    <row r="2698" spans="1:16" ht="15.75" customHeight="1">
      <c r="A2698" s="241"/>
      <c r="B2698" s="242"/>
      <c r="C2698" s="119">
        <v>17</v>
      </c>
      <c r="D2698" s="143"/>
      <c r="E2698" s="104"/>
      <c r="F2698" s="104"/>
      <c r="G2698" s="104"/>
      <c r="H2698" s="104"/>
      <c r="I2698" s="104"/>
      <c r="J2698" s="104"/>
      <c r="K2698" s="104"/>
      <c r="L2698" s="104"/>
      <c r="M2698" s="104"/>
      <c r="N2698" s="104"/>
      <c r="O2698" s="104"/>
      <c r="P2698" s="105">
        <f t="shared" si="126"/>
        <v>0</v>
      </c>
    </row>
    <row r="2699" spans="1:16" ht="15.75" customHeight="1">
      <c r="A2699" s="241"/>
      <c r="B2699" s="242"/>
      <c r="C2699" s="119">
        <v>25</v>
      </c>
      <c r="D2699" s="143"/>
      <c r="E2699" s="104"/>
      <c r="F2699" s="104"/>
      <c r="G2699" s="104"/>
      <c r="H2699" s="104"/>
      <c r="I2699" s="104"/>
      <c r="J2699" s="104"/>
      <c r="K2699" s="104"/>
      <c r="L2699" s="104"/>
      <c r="M2699" s="104"/>
      <c r="N2699" s="104"/>
      <c r="O2699" s="104"/>
      <c r="P2699" s="105">
        <f t="shared" si="126"/>
        <v>0</v>
      </c>
    </row>
    <row r="2700" spans="1:16" ht="15.75" customHeight="1">
      <c r="A2700" s="241"/>
      <c r="B2700" s="242"/>
      <c r="C2700" s="119">
        <v>26</v>
      </c>
      <c r="D2700" s="143"/>
      <c r="E2700" s="104"/>
      <c r="F2700" s="104"/>
      <c r="G2700" s="104"/>
      <c r="H2700" s="104"/>
      <c r="I2700" s="104"/>
      <c r="J2700" s="104"/>
      <c r="K2700" s="104"/>
      <c r="L2700" s="104"/>
      <c r="M2700" s="104"/>
      <c r="N2700" s="104"/>
      <c r="O2700" s="104"/>
      <c r="P2700" s="105">
        <f t="shared" si="126"/>
        <v>0</v>
      </c>
    </row>
    <row r="2701" spans="1:16" ht="15.75" customHeight="1">
      <c r="A2701" s="237"/>
      <c r="B2701" s="239"/>
      <c r="C2701" s="119">
        <v>27</v>
      </c>
      <c r="D2701" s="143"/>
      <c r="E2701" s="104"/>
      <c r="F2701" s="104"/>
      <c r="G2701" s="104"/>
      <c r="H2701" s="104"/>
      <c r="I2701" s="104"/>
      <c r="J2701" s="104"/>
      <c r="K2701" s="104"/>
      <c r="L2701" s="104"/>
      <c r="M2701" s="104"/>
      <c r="N2701" s="104"/>
      <c r="O2701" s="104"/>
      <c r="P2701" s="105">
        <f t="shared" si="126"/>
        <v>0</v>
      </c>
    </row>
    <row r="2702" spans="1:16" ht="30" customHeight="1">
      <c r="A2702" s="140">
        <v>742</v>
      </c>
      <c r="B2702" s="141" t="s">
        <v>2564</v>
      </c>
      <c r="C2702" s="142"/>
      <c r="D2702" s="142"/>
      <c r="E2702" s="142"/>
      <c r="F2702" s="142"/>
      <c r="G2702" s="142"/>
      <c r="H2702" s="142"/>
      <c r="I2702" s="142"/>
      <c r="J2702" s="142"/>
      <c r="K2702" s="142"/>
      <c r="L2702" s="142"/>
      <c r="M2702" s="142"/>
      <c r="N2702" s="142"/>
      <c r="O2702" s="142"/>
      <c r="P2702" s="104">
        <f t="shared" si="126"/>
        <v>0</v>
      </c>
    </row>
    <row r="2703" spans="1:16" ht="30" customHeight="1">
      <c r="A2703" s="140">
        <v>743</v>
      </c>
      <c r="B2703" s="141" t="s">
        <v>2565</v>
      </c>
      <c r="C2703" s="142"/>
      <c r="D2703" s="142"/>
      <c r="E2703" s="142"/>
      <c r="F2703" s="142"/>
      <c r="G2703" s="142"/>
      <c r="H2703" s="142"/>
      <c r="I2703" s="142"/>
      <c r="J2703" s="142"/>
      <c r="K2703" s="142"/>
      <c r="L2703" s="142"/>
      <c r="M2703" s="142"/>
      <c r="N2703" s="142"/>
      <c r="O2703" s="142"/>
      <c r="P2703" s="104">
        <f t="shared" si="126"/>
        <v>0</v>
      </c>
    </row>
    <row r="2704" spans="1:16" ht="30" customHeight="1">
      <c r="A2704" s="140">
        <v>744</v>
      </c>
      <c r="B2704" s="141" t="s">
        <v>2566</v>
      </c>
      <c r="C2704" s="142"/>
      <c r="D2704" s="142"/>
      <c r="E2704" s="142"/>
      <c r="F2704" s="142"/>
      <c r="G2704" s="142"/>
      <c r="H2704" s="142"/>
      <c r="I2704" s="142"/>
      <c r="J2704" s="142"/>
      <c r="K2704" s="142"/>
      <c r="L2704" s="142"/>
      <c r="M2704" s="142"/>
      <c r="N2704" s="142"/>
      <c r="O2704" s="142"/>
      <c r="P2704" s="104">
        <f t="shared" si="126"/>
        <v>0</v>
      </c>
    </row>
    <row r="2705" spans="1:16" ht="15.75" customHeight="1">
      <c r="A2705" s="317">
        <v>745</v>
      </c>
      <c r="B2705" s="318" t="s">
        <v>2567</v>
      </c>
      <c r="C2705" s="119">
        <v>11</v>
      </c>
      <c r="D2705" s="143"/>
      <c r="E2705" s="104"/>
      <c r="F2705" s="104"/>
      <c r="G2705" s="104"/>
      <c r="H2705" s="104"/>
      <c r="I2705" s="104"/>
      <c r="J2705" s="104"/>
      <c r="K2705" s="104"/>
      <c r="L2705" s="104"/>
      <c r="M2705" s="104"/>
      <c r="N2705" s="104"/>
      <c r="O2705" s="104"/>
      <c r="P2705" s="105">
        <f t="shared" si="126"/>
        <v>0</v>
      </c>
    </row>
    <row r="2706" spans="1:16" ht="15.75" customHeight="1">
      <c r="A2706" s="241"/>
      <c r="B2706" s="242"/>
      <c r="C2706" s="119">
        <v>12</v>
      </c>
      <c r="D2706" s="143"/>
      <c r="E2706" s="104"/>
      <c r="F2706" s="104"/>
      <c r="G2706" s="104"/>
      <c r="H2706" s="104"/>
      <c r="I2706" s="104"/>
      <c r="J2706" s="104"/>
      <c r="K2706" s="104"/>
      <c r="L2706" s="104"/>
      <c r="M2706" s="104"/>
      <c r="N2706" s="104"/>
      <c r="O2706" s="104"/>
      <c r="P2706" s="105">
        <f t="shared" si="126"/>
        <v>0</v>
      </c>
    </row>
    <row r="2707" spans="1:16" ht="15.75" customHeight="1">
      <c r="A2707" s="241"/>
      <c r="B2707" s="242"/>
      <c r="C2707" s="119">
        <v>13</v>
      </c>
      <c r="D2707" s="143"/>
      <c r="E2707" s="104"/>
      <c r="F2707" s="104"/>
      <c r="G2707" s="104"/>
      <c r="H2707" s="104"/>
      <c r="I2707" s="104"/>
      <c r="J2707" s="104"/>
      <c r="K2707" s="104"/>
      <c r="L2707" s="104"/>
      <c r="M2707" s="104"/>
      <c r="N2707" s="104"/>
      <c r="O2707" s="104"/>
      <c r="P2707" s="105">
        <f t="shared" si="126"/>
        <v>0</v>
      </c>
    </row>
    <row r="2708" spans="1:16" ht="15.75" customHeight="1">
      <c r="A2708" s="241"/>
      <c r="B2708" s="242"/>
      <c r="C2708" s="119">
        <v>14</v>
      </c>
      <c r="D2708" s="143"/>
      <c r="E2708" s="104"/>
      <c r="F2708" s="104"/>
      <c r="G2708" s="104"/>
      <c r="H2708" s="104"/>
      <c r="I2708" s="104"/>
      <c r="J2708" s="104"/>
      <c r="K2708" s="104"/>
      <c r="L2708" s="104"/>
      <c r="M2708" s="104"/>
      <c r="N2708" s="104"/>
      <c r="O2708" s="104"/>
      <c r="P2708" s="105">
        <f t="shared" si="126"/>
        <v>0</v>
      </c>
    </row>
    <row r="2709" spans="1:16" ht="15.75" customHeight="1">
      <c r="A2709" s="241"/>
      <c r="B2709" s="242"/>
      <c r="C2709" s="119">
        <v>15</v>
      </c>
      <c r="D2709" s="143"/>
      <c r="E2709" s="104"/>
      <c r="F2709" s="104"/>
      <c r="G2709" s="104"/>
      <c r="H2709" s="104"/>
      <c r="I2709" s="104"/>
      <c r="J2709" s="104"/>
      <c r="K2709" s="104"/>
      <c r="L2709" s="104"/>
      <c r="M2709" s="104"/>
      <c r="N2709" s="104"/>
      <c r="O2709" s="104"/>
      <c r="P2709" s="105">
        <f t="shared" si="126"/>
        <v>0</v>
      </c>
    </row>
    <row r="2710" spans="1:16" ht="15.75" customHeight="1">
      <c r="A2710" s="241"/>
      <c r="B2710" s="242"/>
      <c r="C2710" s="119">
        <v>16</v>
      </c>
      <c r="D2710" s="143"/>
      <c r="E2710" s="104"/>
      <c r="F2710" s="104"/>
      <c r="G2710" s="104"/>
      <c r="H2710" s="104"/>
      <c r="I2710" s="104"/>
      <c r="J2710" s="104"/>
      <c r="K2710" s="104"/>
      <c r="L2710" s="104"/>
      <c r="M2710" s="104"/>
      <c r="N2710" s="104"/>
      <c r="O2710" s="104"/>
      <c r="P2710" s="105">
        <f t="shared" si="126"/>
        <v>0</v>
      </c>
    </row>
    <row r="2711" spans="1:16" ht="15.75" customHeight="1">
      <c r="A2711" s="241"/>
      <c r="B2711" s="242"/>
      <c r="C2711" s="119">
        <v>17</v>
      </c>
      <c r="D2711" s="143"/>
      <c r="E2711" s="104"/>
      <c r="F2711" s="104"/>
      <c r="G2711" s="104"/>
      <c r="H2711" s="104"/>
      <c r="I2711" s="104"/>
      <c r="J2711" s="104"/>
      <c r="K2711" s="104"/>
      <c r="L2711" s="104"/>
      <c r="M2711" s="104"/>
      <c r="N2711" s="104"/>
      <c r="O2711" s="104"/>
      <c r="P2711" s="105">
        <f t="shared" si="126"/>
        <v>0</v>
      </c>
    </row>
    <row r="2712" spans="1:16" ht="15.75" customHeight="1">
      <c r="A2712" s="241"/>
      <c r="B2712" s="242"/>
      <c r="C2712" s="119">
        <v>25</v>
      </c>
      <c r="D2712" s="143"/>
      <c r="E2712" s="104"/>
      <c r="F2712" s="104"/>
      <c r="G2712" s="104"/>
      <c r="H2712" s="104"/>
      <c r="I2712" s="104"/>
      <c r="J2712" s="104"/>
      <c r="K2712" s="104"/>
      <c r="L2712" s="104"/>
      <c r="M2712" s="104"/>
      <c r="N2712" s="104"/>
      <c r="O2712" s="104"/>
      <c r="P2712" s="105">
        <f t="shared" si="126"/>
        <v>0</v>
      </c>
    </row>
    <row r="2713" spans="1:16" ht="15.75" customHeight="1">
      <c r="A2713" s="241"/>
      <c r="B2713" s="242"/>
      <c r="C2713" s="119">
        <v>26</v>
      </c>
      <c r="D2713" s="143"/>
      <c r="E2713" s="104"/>
      <c r="F2713" s="104"/>
      <c r="G2713" s="104"/>
      <c r="H2713" s="104"/>
      <c r="I2713" s="104"/>
      <c r="J2713" s="104"/>
      <c r="K2713" s="104"/>
      <c r="L2713" s="104"/>
      <c r="M2713" s="104"/>
      <c r="N2713" s="104"/>
      <c r="O2713" s="104"/>
      <c r="P2713" s="105">
        <f t="shared" si="126"/>
        <v>0</v>
      </c>
    </row>
    <row r="2714" spans="1:16" ht="15.75" customHeight="1">
      <c r="A2714" s="237"/>
      <c r="B2714" s="239"/>
      <c r="C2714" s="119">
        <v>27</v>
      </c>
      <c r="D2714" s="143"/>
      <c r="E2714" s="104"/>
      <c r="F2714" s="104"/>
      <c r="G2714" s="104"/>
      <c r="H2714" s="104"/>
      <c r="I2714" s="104"/>
      <c r="J2714" s="104"/>
      <c r="K2714" s="104"/>
      <c r="L2714" s="104"/>
      <c r="M2714" s="104"/>
      <c r="N2714" s="104"/>
      <c r="O2714" s="104"/>
      <c r="P2714" s="105">
        <f t="shared" si="126"/>
        <v>0</v>
      </c>
    </row>
    <row r="2715" spans="1:16" ht="15.75" customHeight="1">
      <c r="A2715" s="317">
        <v>746</v>
      </c>
      <c r="B2715" s="318" t="s">
        <v>2568</v>
      </c>
      <c r="C2715" s="119">
        <v>11</v>
      </c>
      <c r="D2715" s="143"/>
      <c r="E2715" s="104"/>
      <c r="F2715" s="104"/>
      <c r="G2715" s="104"/>
      <c r="H2715" s="104"/>
      <c r="I2715" s="104"/>
      <c r="J2715" s="104"/>
      <c r="K2715" s="104"/>
      <c r="L2715" s="104"/>
      <c r="M2715" s="104"/>
      <c r="N2715" s="104"/>
      <c r="O2715" s="104"/>
      <c r="P2715" s="105">
        <f t="shared" si="126"/>
        <v>0</v>
      </c>
    </row>
    <row r="2716" spans="1:16" ht="15.75" customHeight="1">
      <c r="A2716" s="241"/>
      <c r="B2716" s="242"/>
      <c r="C2716" s="119">
        <v>12</v>
      </c>
      <c r="D2716" s="143"/>
      <c r="E2716" s="104"/>
      <c r="F2716" s="104"/>
      <c r="G2716" s="104"/>
      <c r="H2716" s="104"/>
      <c r="I2716" s="104"/>
      <c r="J2716" s="104"/>
      <c r="K2716" s="104"/>
      <c r="L2716" s="104"/>
      <c r="M2716" s="104"/>
      <c r="N2716" s="104"/>
      <c r="O2716" s="104"/>
      <c r="P2716" s="105">
        <f t="shared" si="126"/>
        <v>0</v>
      </c>
    </row>
    <row r="2717" spans="1:16" ht="15.75" customHeight="1">
      <c r="A2717" s="241"/>
      <c r="B2717" s="242"/>
      <c r="C2717" s="119">
        <v>13</v>
      </c>
      <c r="D2717" s="143"/>
      <c r="E2717" s="104"/>
      <c r="F2717" s="104"/>
      <c r="G2717" s="104"/>
      <c r="H2717" s="104"/>
      <c r="I2717" s="104"/>
      <c r="J2717" s="104"/>
      <c r="K2717" s="104"/>
      <c r="L2717" s="104"/>
      <c r="M2717" s="104"/>
      <c r="N2717" s="104"/>
      <c r="O2717" s="104"/>
      <c r="P2717" s="105">
        <f t="shared" si="126"/>
        <v>0</v>
      </c>
    </row>
    <row r="2718" spans="1:16" ht="15.75" customHeight="1">
      <c r="A2718" s="241"/>
      <c r="B2718" s="242"/>
      <c r="C2718" s="119">
        <v>14</v>
      </c>
      <c r="D2718" s="143"/>
      <c r="E2718" s="104"/>
      <c r="F2718" s="104"/>
      <c r="G2718" s="104"/>
      <c r="H2718" s="104"/>
      <c r="I2718" s="104"/>
      <c r="J2718" s="104"/>
      <c r="K2718" s="104"/>
      <c r="L2718" s="104"/>
      <c r="M2718" s="104"/>
      <c r="N2718" s="104"/>
      <c r="O2718" s="104"/>
      <c r="P2718" s="105">
        <f t="shared" si="126"/>
        <v>0</v>
      </c>
    </row>
    <row r="2719" spans="1:16" ht="15.75" customHeight="1">
      <c r="A2719" s="241"/>
      <c r="B2719" s="242"/>
      <c r="C2719" s="119">
        <v>15</v>
      </c>
      <c r="D2719" s="143"/>
      <c r="E2719" s="104"/>
      <c r="F2719" s="104"/>
      <c r="G2719" s="104"/>
      <c r="H2719" s="104"/>
      <c r="I2719" s="104"/>
      <c r="J2719" s="104"/>
      <c r="K2719" s="104"/>
      <c r="L2719" s="104"/>
      <c r="M2719" s="104"/>
      <c r="N2719" s="104"/>
      <c r="O2719" s="104"/>
      <c r="P2719" s="105">
        <f t="shared" si="126"/>
        <v>0</v>
      </c>
    </row>
    <row r="2720" spans="1:16" ht="15.75" customHeight="1">
      <c r="A2720" s="241"/>
      <c r="B2720" s="242"/>
      <c r="C2720" s="119">
        <v>16</v>
      </c>
      <c r="D2720" s="143"/>
      <c r="E2720" s="104"/>
      <c r="F2720" s="104"/>
      <c r="G2720" s="104"/>
      <c r="H2720" s="104"/>
      <c r="I2720" s="104"/>
      <c r="J2720" s="104"/>
      <c r="K2720" s="104"/>
      <c r="L2720" s="104"/>
      <c r="M2720" s="104"/>
      <c r="N2720" s="104"/>
      <c r="O2720" s="104"/>
      <c r="P2720" s="105">
        <f t="shared" si="126"/>
        <v>0</v>
      </c>
    </row>
    <row r="2721" spans="1:16" ht="15.75" customHeight="1">
      <c r="A2721" s="241"/>
      <c r="B2721" s="242"/>
      <c r="C2721" s="119">
        <v>17</v>
      </c>
      <c r="D2721" s="143"/>
      <c r="E2721" s="104"/>
      <c r="F2721" s="104"/>
      <c r="G2721" s="104"/>
      <c r="H2721" s="104"/>
      <c r="I2721" s="104"/>
      <c r="J2721" s="104"/>
      <c r="K2721" s="104"/>
      <c r="L2721" s="104"/>
      <c r="M2721" s="104"/>
      <c r="N2721" s="104"/>
      <c r="O2721" s="104"/>
      <c r="P2721" s="105">
        <f t="shared" si="126"/>
        <v>0</v>
      </c>
    </row>
    <row r="2722" spans="1:16" ht="15.75" customHeight="1">
      <c r="A2722" s="241"/>
      <c r="B2722" s="242"/>
      <c r="C2722" s="119">
        <v>25</v>
      </c>
      <c r="D2722" s="143"/>
      <c r="E2722" s="104"/>
      <c r="F2722" s="104"/>
      <c r="G2722" s="104"/>
      <c r="H2722" s="104"/>
      <c r="I2722" s="104"/>
      <c r="J2722" s="104"/>
      <c r="K2722" s="104"/>
      <c r="L2722" s="104"/>
      <c r="M2722" s="104"/>
      <c r="N2722" s="104"/>
      <c r="O2722" s="104"/>
      <c r="P2722" s="105">
        <f t="shared" si="126"/>
        <v>0</v>
      </c>
    </row>
    <row r="2723" spans="1:16" ht="15.75" customHeight="1">
      <c r="A2723" s="241"/>
      <c r="B2723" s="242"/>
      <c r="C2723" s="119">
        <v>26</v>
      </c>
      <c r="D2723" s="143"/>
      <c r="E2723" s="104"/>
      <c r="F2723" s="104"/>
      <c r="G2723" s="104"/>
      <c r="H2723" s="104"/>
      <c r="I2723" s="104"/>
      <c r="J2723" s="104"/>
      <c r="K2723" s="104"/>
      <c r="L2723" s="104"/>
      <c r="M2723" s="104"/>
      <c r="N2723" s="104"/>
      <c r="O2723" s="104"/>
      <c r="P2723" s="105">
        <f t="shared" si="126"/>
        <v>0</v>
      </c>
    </row>
    <row r="2724" spans="1:16" ht="15.75" customHeight="1">
      <c r="A2724" s="237"/>
      <c r="B2724" s="239"/>
      <c r="C2724" s="119">
        <v>27</v>
      </c>
      <c r="D2724" s="143"/>
      <c r="E2724" s="104"/>
      <c r="F2724" s="104"/>
      <c r="G2724" s="104"/>
      <c r="H2724" s="104"/>
      <c r="I2724" s="104"/>
      <c r="J2724" s="104"/>
      <c r="K2724" s="104"/>
      <c r="L2724" s="104"/>
      <c r="M2724" s="104"/>
      <c r="N2724" s="104"/>
      <c r="O2724" s="104"/>
      <c r="P2724" s="105">
        <f t="shared" si="126"/>
        <v>0</v>
      </c>
    </row>
    <row r="2725" spans="1:16" ht="15.75" customHeight="1">
      <c r="A2725" s="317">
        <v>747</v>
      </c>
      <c r="B2725" s="318" t="s">
        <v>2569</v>
      </c>
      <c r="C2725" s="119">
        <v>11</v>
      </c>
      <c r="D2725" s="143"/>
      <c r="E2725" s="104"/>
      <c r="F2725" s="104"/>
      <c r="G2725" s="104"/>
      <c r="H2725" s="104"/>
      <c r="I2725" s="104"/>
      <c r="J2725" s="104"/>
      <c r="K2725" s="104"/>
      <c r="L2725" s="104"/>
      <c r="M2725" s="104"/>
      <c r="N2725" s="104"/>
      <c r="O2725" s="104"/>
      <c r="P2725" s="105">
        <f t="shared" si="126"/>
        <v>0</v>
      </c>
    </row>
    <row r="2726" spans="1:16" ht="15.75" customHeight="1">
      <c r="A2726" s="241"/>
      <c r="B2726" s="242"/>
      <c r="C2726" s="119">
        <v>12</v>
      </c>
      <c r="D2726" s="143"/>
      <c r="E2726" s="104"/>
      <c r="F2726" s="104"/>
      <c r="G2726" s="104"/>
      <c r="H2726" s="104"/>
      <c r="I2726" s="104"/>
      <c r="J2726" s="104"/>
      <c r="K2726" s="104"/>
      <c r="L2726" s="104"/>
      <c r="M2726" s="104"/>
      <c r="N2726" s="104"/>
      <c r="O2726" s="104"/>
      <c r="P2726" s="105">
        <f t="shared" si="126"/>
        <v>0</v>
      </c>
    </row>
    <row r="2727" spans="1:16" ht="15.75" customHeight="1">
      <c r="A2727" s="241"/>
      <c r="B2727" s="242"/>
      <c r="C2727" s="119">
        <v>13</v>
      </c>
      <c r="D2727" s="143"/>
      <c r="E2727" s="104"/>
      <c r="F2727" s="104"/>
      <c r="G2727" s="104"/>
      <c r="H2727" s="104"/>
      <c r="I2727" s="104"/>
      <c r="J2727" s="104"/>
      <c r="K2727" s="104"/>
      <c r="L2727" s="104"/>
      <c r="M2727" s="104"/>
      <c r="N2727" s="104"/>
      <c r="O2727" s="104"/>
      <c r="P2727" s="105">
        <f t="shared" si="126"/>
        <v>0</v>
      </c>
    </row>
    <row r="2728" spans="1:16" ht="15.75" customHeight="1">
      <c r="A2728" s="241"/>
      <c r="B2728" s="242"/>
      <c r="C2728" s="119">
        <v>14</v>
      </c>
      <c r="D2728" s="143"/>
      <c r="E2728" s="104"/>
      <c r="F2728" s="104"/>
      <c r="G2728" s="104"/>
      <c r="H2728" s="104"/>
      <c r="I2728" s="104"/>
      <c r="J2728" s="104"/>
      <c r="K2728" s="104"/>
      <c r="L2728" s="104"/>
      <c r="M2728" s="104"/>
      <c r="N2728" s="104"/>
      <c r="O2728" s="104"/>
      <c r="P2728" s="105">
        <f t="shared" si="126"/>
        <v>0</v>
      </c>
    </row>
    <row r="2729" spans="1:16" ht="15.75" customHeight="1">
      <c r="A2729" s="241"/>
      <c r="B2729" s="242"/>
      <c r="C2729" s="119">
        <v>15</v>
      </c>
      <c r="D2729" s="143"/>
      <c r="E2729" s="104"/>
      <c r="F2729" s="104"/>
      <c r="G2729" s="104"/>
      <c r="H2729" s="104"/>
      <c r="I2729" s="104"/>
      <c r="J2729" s="104"/>
      <c r="K2729" s="104"/>
      <c r="L2729" s="104"/>
      <c r="M2729" s="104"/>
      <c r="N2729" s="104"/>
      <c r="O2729" s="104"/>
      <c r="P2729" s="105">
        <f t="shared" si="126"/>
        <v>0</v>
      </c>
    </row>
    <row r="2730" spans="1:16" ht="15.75" customHeight="1">
      <c r="A2730" s="241"/>
      <c r="B2730" s="242"/>
      <c r="C2730" s="119">
        <v>16</v>
      </c>
      <c r="D2730" s="143"/>
      <c r="E2730" s="104"/>
      <c r="F2730" s="104"/>
      <c r="G2730" s="104"/>
      <c r="H2730" s="104"/>
      <c r="I2730" s="104"/>
      <c r="J2730" s="104"/>
      <c r="K2730" s="104"/>
      <c r="L2730" s="104"/>
      <c r="M2730" s="104"/>
      <c r="N2730" s="104"/>
      <c r="O2730" s="104"/>
      <c r="P2730" s="105">
        <f t="shared" si="126"/>
        <v>0</v>
      </c>
    </row>
    <row r="2731" spans="1:16" ht="15.75" customHeight="1">
      <c r="A2731" s="241"/>
      <c r="B2731" s="242"/>
      <c r="C2731" s="119">
        <v>17</v>
      </c>
      <c r="D2731" s="143"/>
      <c r="E2731" s="104"/>
      <c r="F2731" s="104"/>
      <c r="G2731" s="104"/>
      <c r="H2731" s="104"/>
      <c r="I2731" s="104"/>
      <c r="J2731" s="104"/>
      <c r="K2731" s="104"/>
      <c r="L2731" s="104"/>
      <c r="M2731" s="104"/>
      <c r="N2731" s="104"/>
      <c r="O2731" s="104"/>
      <c r="P2731" s="105">
        <f t="shared" si="126"/>
        <v>0</v>
      </c>
    </row>
    <row r="2732" spans="1:16" ht="15.75" customHeight="1">
      <c r="A2732" s="241"/>
      <c r="B2732" s="242"/>
      <c r="C2732" s="119">
        <v>25</v>
      </c>
      <c r="D2732" s="143"/>
      <c r="E2732" s="104"/>
      <c r="F2732" s="104"/>
      <c r="G2732" s="104"/>
      <c r="H2732" s="104"/>
      <c r="I2732" s="104"/>
      <c r="J2732" s="104"/>
      <c r="K2732" s="104"/>
      <c r="L2732" s="104"/>
      <c r="M2732" s="104"/>
      <c r="N2732" s="104"/>
      <c r="O2732" s="104"/>
      <c r="P2732" s="105">
        <f t="shared" si="126"/>
        <v>0</v>
      </c>
    </row>
    <row r="2733" spans="1:16" ht="15.75" customHeight="1">
      <c r="A2733" s="241"/>
      <c r="B2733" s="242"/>
      <c r="C2733" s="119">
        <v>26</v>
      </c>
      <c r="D2733" s="143"/>
      <c r="E2733" s="104"/>
      <c r="F2733" s="104"/>
      <c r="G2733" s="104"/>
      <c r="H2733" s="104"/>
      <c r="I2733" s="104"/>
      <c r="J2733" s="104"/>
      <c r="K2733" s="104"/>
      <c r="L2733" s="104"/>
      <c r="M2733" s="104"/>
      <c r="N2733" s="104"/>
      <c r="O2733" s="104"/>
      <c r="P2733" s="105">
        <f t="shared" si="126"/>
        <v>0</v>
      </c>
    </row>
    <row r="2734" spans="1:16" ht="15.75" customHeight="1">
      <c r="A2734" s="237"/>
      <c r="B2734" s="239"/>
      <c r="C2734" s="119">
        <v>27</v>
      </c>
      <c r="D2734" s="143"/>
      <c r="E2734" s="104"/>
      <c r="F2734" s="104"/>
      <c r="G2734" s="104"/>
      <c r="H2734" s="104"/>
      <c r="I2734" s="104"/>
      <c r="J2734" s="104"/>
      <c r="K2734" s="104"/>
      <c r="L2734" s="104"/>
      <c r="M2734" s="104"/>
      <c r="N2734" s="104"/>
      <c r="O2734" s="104"/>
      <c r="P2734" s="105">
        <f t="shared" si="126"/>
        <v>0</v>
      </c>
    </row>
    <row r="2735" spans="1:16" ht="15.75" customHeight="1">
      <c r="A2735" s="317">
        <v>748</v>
      </c>
      <c r="B2735" s="318" t="s">
        <v>2570</v>
      </c>
      <c r="C2735" s="119">
        <v>11</v>
      </c>
      <c r="D2735" s="143"/>
      <c r="E2735" s="104"/>
      <c r="F2735" s="104"/>
      <c r="G2735" s="104"/>
      <c r="H2735" s="104"/>
      <c r="I2735" s="104"/>
      <c r="J2735" s="104"/>
      <c r="K2735" s="104"/>
      <c r="L2735" s="104"/>
      <c r="M2735" s="104"/>
      <c r="N2735" s="104"/>
      <c r="O2735" s="104"/>
      <c r="P2735" s="105">
        <f t="shared" si="126"/>
        <v>0</v>
      </c>
    </row>
    <row r="2736" spans="1:16" ht="15.75" customHeight="1">
      <c r="A2736" s="241"/>
      <c r="B2736" s="242"/>
      <c r="C2736" s="119">
        <v>12</v>
      </c>
      <c r="D2736" s="143"/>
      <c r="E2736" s="104"/>
      <c r="F2736" s="104"/>
      <c r="G2736" s="104"/>
      <c r="H2736" s="104"/>
      <c r="I2736" s="104"/>
      <c r="J2736" s="104"/>
      <c r="K2736" s="104"/>
      <c r="L2736" s="104"/>
      <c r="M2736" s="104"/>
      <c r="N2736" s="104"/>
      <c r="O2736" s="104"/>
      <c r="P2736" s="105">
        <f t="shared" si="126"/>
        <v>0</v>
      </c>
    </row>
    <row r="2737" spans="1:16" ht="15.75" customHeight="1">
      <c r="A2737" s="241"/>
      <c r="B2737" s="242"/>
      <c r="C2737" s="119">
        <v>13</v>
      </c>
      <c r="D2737" s="143"/>
      <c r="E2737" s="104"/>
      <c r="F2737" s="104"/>
      <c r="G2737" s="104"/>
      <c r="H2737" s="104"/>
      <c r="I2737" s="104"/>
      <c r="J2737" s="104"/>
      <c r="K2737" s="104"/>
      <c r="L2737" s="104"/>
      <c r="M2737" s="104"/>
      <c r="N2737" s="104"/>
      <c r="O2737" s="104"/>
      <c r="P2737" s="105">
        <f t="shared" si="126"/>
        <v>0</v>
      </c>
    </row>
    <row r="2738" spans="1:16" ht="15.75" customHeight="1">
      <c r="A2738" s="241"/>
      <c r="B2738" s="242"/>
      <c r="C2738" s="119">
        <v>14</v>
      </c>
      <c r="D2738" s="143"/>
      <c r="E2738" s="104"/>
      <c r="F2738" s="104"/>
      <c r="G2738" s="104"/>
      <c r="H2738" s="104"/>
      <c r="I2738" s="104"/>
      <c r="J2738" s="104"/>
      <c r="K2738" s="104"/>
      <c r="L2738" s="104"/>
      <c r="M2738" s="104"/>
      <c r="N2738" s="104"/>
      <c r="O2738" s="104"/>
      <c r="P2738" s="105">
        <f t="shared" si="126"/>
        <v>0</v>
      </c>
    </row>
    <row r="2739" spans="1:16" ht="15.75" customHeight="1">
      <c r="A2739" s="241"/>
      <c r="B2739" s="242"/>
      <c r="C2739" s="119">
        <v>15</v>
      </c>
      <c r="D2739" s="143"/>
      <c r="E2739" s="104"/>
      <c r="F2739" s="104"/>
      <c r="G2739" s="104"/>
      <c r="H2739" s="104"/>
      <c r="I2739" s="104"/>
      <c r="J2739" s="104"/>
      <c r="K2739" s="104"/>
      <c r="L2739" s="104"/>
      <c r="M2739" s="104"/>
      <c r="N2739" s="104"/>
      <c r="O2739" s="104"/>
      <c r="P2739" s="105">
        <f t="shared" si="126"/>
        <v>0</v>
      </c>
    </row>
    <row r="2740" spans="1:16" ht="15.75" customHeight="1">
      <c r="A2740" s="241"/>
      <c r="B2740" s="242"/>
      <c r="C2740" s="119">
        <v>16</v>
      </c>
      <c r="D2740" s="143"/>
      <c r="E2740" s="104"/>
      <c r="F2740" s="104"/>
      <c r="G2740" s="104"/>
      <c r="H2740" s="104"/>
      <c r="I2740" s="104"/>
      <c r="J2740" s="104"/>
      <c r="K2740" s="104"/>
      <c r="L2740" s="104"/>
      <c r="M2740" s="104"/>
      <c r="N2740" s="104"/>
      <c r="O2740" s="104"/>
      <c r="P2740" s="105">
        <f t="shared" si="126"/>
        <v>0</v>
      </c>
    </row>
    <row r="2741" spans="1:16" ht="15.75" customHeight="1">
      <c r="A2741" s="241"/>
      <c r="B2741" s="242"/>
      <c r="C2741" s="119">
        <v>17</v>
      </c>
      <c r="D2741" s="143"/>
      <c r="E2741" s="104"/>
      <c r="F2741" s="104"/>
      <c r="G2741" s="104"/>
      <c r="H2741" s="104"/>
      <c r="I2741" s="104"/>
      <c r="J2741" s="104"/>
      <c r="K2741" s="104"/>
      <c r="L2741" s="104"/>
      <c r="M2741" s="104"/>
      <c r="N2741" s="104"/>
      <c r="O2741" s="104"/>
      <c r="P2741" s="105">
        <f t="shared" si="126"/>
        <v>0</v>
      </c>
    </row>
    <row r="2742" spans="1:16" ht="15.75" customHeight="1">
      <c r="A2742" s="241"/>
      <c r="B2742" s="242"/>
      <c r="C2742" s="119">
        <v>25</v>
      </c>
      <c r="D2742" s="143"/>
      <c r="E2742" s="104"/>
      <c r="F2742" s="104"/>
      <c r="G2742" s="104"/>
      <c r="H2742" s="104"/>
      <c r="I2742" s="104"/>
      <c r="J2742" s="104"/>
      <c r="K2742" s="104"/>
      <c r="L2742" s="104"/>
      <c r="M2742" s="104"/>
      <c r="N2742" s="104"/>
      <c r="O2742" s="104"/>
      <c r="P2742" s="105">
        <f t="shared" si="126"/>
        <v>0</v>
      </c>
    </row>
    <row r="2743" spans="1:16" ht="15.75" customHeight="1">
      <c r="A2743" s="241"/>
      <c r="B2743" s="242"/>
      <c r="C2743" s="119">
        <v>26</v>
      </c>
      <c r="D2743" s="143"/>
      <c r="E2743" s="104"/>
      <c r="F2743" s="104"/>
      <c r="G2743" s="104"/>
      <c r="H2743" s="104"/>
      <c r="I2743" s="104"/>
      <c r="J2743" s="104"/>
      <c r="K2743" s="104"/>
      <c r="L2743" s="104"/>
      <c r="M2743" s="104"/>
      <c r="N2743" s="104"/>
      <c r="O2743" s="104"/>
      <c r="P2743" s="105">
        <f t="shared" si="126"/>
        <v>0</v>
      </c>
    </row>
    <row r="2744" spans="1:16" ht="15.75" customHeight="1">
      <c r="A2744" s="237"/>
      <c r="B2744" s="239"/>
      <c r="C2744" s="119">
        <v>27</v>
      </c>
      <c r="D2744" s="143"/>
      <c r="E2744" s="104"/>
      <c r="F2744" s="104"/>
      <c r="G2744" s="104"/>
      <c r="H2744" s="104"/>
      <c r="I2744" s="104"/>
      <c r="J2744" s="104"/>
      <c r="K2744" s="104"/>
      <c r="L2744" s="104"/>
      <c r="M2744" s="104"/>
      <c r="N2744" s="104"/>
      <c r="O2744" s="104"/>
      <c r="P2744" s="105">
        <f t="shared" si="126"/>
        <v>0</v>
      </c>
    </row>
    <row r="2745" spans="1:16" ht="15.75" customHeight="1">
      <c r="A2745" s="317">
        <v>749</v>
      </c>
      <c r="B2745" s="318" t="s">
        <v>2571</v>
      </c>
      <c r="C2745" s="119">
        <v>11</v>
      </c>
      <c r="D2745" s="143"/>
      <c r="E2745" s="104"/>
      <c r="F2745" s="104"/>
      <c r="G2745" s="104"/>
      <c r="H2745" s="104"/>
      <c r="I2745" s="104"/>
      <c r="J2745" s="104"/>
      <c r="K2745" s="104"/>
      <c r="L2745" s="104"/>
      <c r="M2745" s="104"/>
      <c r="N2745" s="104"/>
      <c r="O2745" s="104"/>
      <c r="P2745" s="105">
        <f t="shared" si="126"/>
        <v>0</v>
      </c>
    </row>
    <row r="2746" spans="1:16" ht="15.75" customHeight="1">
      <c r="A2746" s="241"/>
      <c r="B2746" s="242"/>
      <c r="C2746" s="119">
        <v>12</v>
      </c>
      <c r="D2746" s="143"/>
      <c r="E2746" s="104"/>
      <c r="F2746" s="104"/>
      <c r="G2746" s="104"/>
      <c r="H2746" s="104"/>
      <c r="I2746" s="104"/>
      <c r="J2746" s="104"/>
      <c r="K2746" s="104"/>
      <c r="L2746" s="104"/>
      <c r="M2746" s="104"/>
      <c r="N2746" s="104"/>
      <c r="O2746" s="104"/>
      <c r="P2746" s="105">
        <f t="shared" si="126"/>
        <v>0</v>
      </c>
    </row>
    <row r="2747" spans="1:16" ht="15.75" customHeight="1">
      <c r="A2747" s="241"/>
      <c r="B2747" s="242"/>
      <c r="C2747" s="119">
        <v>13</v>
      </c>
      <c r="D2747" s="143"/>
      <c r="E2747" s="104"/>
      <c r="F2747" s="104"/>
      <c r="G2747" s="104"/>
      <c r="H2747" s="104"/>
      <c r="I2747" s="104"/>
      <c r="J2747" s="104"/>
      <c r="K2747" s="104"/>
      <c r="L2747" s="104"/>
      <c r="M2747" s="104"/>
      <c r="N2747" s="104"/>
      <c r="O2747" s="104"/>
      <c r="P2747" s="105">
        <f t="shared" si="126"/>
        <v>0</v>
      </c>
    </row>
    <row r="2748" spans="1:16" ht="15.75" customHeight="1">
      <c r="A2748" s="241"/>
      <c r="B2748" s="242"/>
      <c r="C2748" s="119">
        <v>14</v>
      </c>
      <c r="D2748" s="143"/>
      <c r="E2748" s="104"/>
      <c r="F2748" s="104"/>
      <c r="G2748" s="104"/>
      <c r="H2748" s="104"/>
      <c r="I2748" s="104"/>
      <c r="J2748" s="104"/>
      <c r="K2748" s="104"/>
      <c r="L2748" s="104"/>
      <c r="M2748" s="104"/>
      <c r="N2748" s="104"/>
      <c r="O2748" s="104"/>
      <c r="P2748" s="105">
        <f t="shared" si="126"/>
        <v>0</v>
      </c>
    </row>
    <row r="2749" spans="1:16" ht="15.75" customHeight="1">
      <c r="A2749" s="241"/>
      <c r="B2749" s="242"/>
      <c r="C2749" s="119">
        <v>15</v>
      </c>
      <c r="D2749" s="143"/>
      <c r="E2749" s="104"/>
      <c r="F2749" s="104"/>
      <c r="G2749" s="104"/>
      <c r="H2749" s="104"/>
      <c r="I2749" s="104"/>
      <c r="J2749" s="104"/>
      <c r="K2749" s="104"/>
      <c r="L2749" s="104"/>
      <c r="M2749" s="104"/>
      <c r="N2749" s="104"/>
      <c r="O2749" s="104"/>
      <c r="P2749" s="105">
        <f t="shared" si="126"/>
        <v>0</v>
      </c>
    </row>
    <row r="2750" spans="1:16" ht="15.75" customHeight="1">
      <c r="A2750" s="241"/>
      <c r="B2750" s="242"/>
      <c r="C2750" s="119">
        <v>16</v>
      </c>
      <c r="D2750" s="143"/>
      <c r="E2750" s="104"/>
      <c r="F2750" s="104"/>
      <c r="G2750" s="104"/>
      <c r="H2750" s="104"/>
      <c r="I2750" s="104"/>
      <c r="J2750" s="104"/>
      <c r="K2750" s="104"/>
      <c r="L2750" s="104"/>
      <c r="M2750" s="104"/>
      <c r="N2750" s="104"/>
      <c r="O2750" s="104"/>
      <c r="P2750" s="105">
        <f t="shared" si="126"/>
        <v>0</v>
      </c>
    </row>
    <row r="2751" spans="1:16" ht="15.75" customHeight="1">
      <c r="A2751" s="241"/>
      <c r="B2751" s="242"/>
      <c r="C2751" s="119">
        <v>17</v>
      </c>
      <c r="D2751" s="143"/>
      <c r="E2751" s="104"/>
      <c r="F2751" s="104"/>
      <c r="G2751" s="104"/>
      <c r="H2751" s="104"/>
      <c r="I2751" s="104"/>
      <c r="J2751" s="104"/>
      <c r="K2751" s="104"/>
      <c r="L2751" s="104"/>
      <c r="M2751" s="104"/>
      <c r="N2751" s="104"/>
      <c r="O2751" s="104"/>
      <c r="P2751" s="105">
        <f t="shared" si="126"/>
        <v>0</v>
      </c>
    </row>
    <row r="2752" spans="1:16" ht="15.75" customHeight="1">
      <c r="A2752" s="241"/>
      <c r="B2752" s="242"/>
      <c r="C2752" s="119">
        <v>25</v>
      </c>
      <c r="D2752" s="143"/>
      <c r="E2752" s="104"/>
      <c r="F2752" s="104"/>
      <c r="G2752" s="104"/>
      <c r="H2752" s="104"/>
      <c r="I2752" s="104"/>
      <c r="J2752" s="104"/>
      <c r="K2752" s="104"/>
      <c r="L2752" s="104"/>
      <c r="M2752" s="104"/>
      <c r="N2752" s="104"/>
      <c r="O2752" s="104"/>
      <c r="P2752" s="105">
        <f t="shared" si="126"/>
        <v>0</v>
      </c>
    </row>
    <row r="2753" spans="1:16" ht="15.75" customHeight="1">
      <c r="A2753" s="241"/>
      <c r="B2753" s="242"/>
      <c r="C2753" s="119">
        <v>26</v>
      </c>
      <c r="D2753" s="143"/>
      <c r="E2753" s="104"/>
      <c r="F2753" s="104"/>
      <c r="G2753" s="104"/>
      <c r="H2753" s="104"/>
      <c r="I2753" s="104"/>
      <c r="J2753" s="104"/>
      <c r="K2753" s="104"/>
      <c r="L2753" s="104"/>
      <c r="M2753" s="104"/>
      <c r="N2753" s="104"/>
      <c r="O2753" s="104"/>
      <c r="P2753" s="105">
        <f t="shared" si="126"/>
        <v>0</v>
      </c>
    </row>
    <row r="2754" spans="1:16" ht="15.75" customHeight="1">
      <c r="A2754" s="237"/>
      <c r="B2754" s="239"/>
      <c r="C2754" s="119">
        <v>27</v>
      </c>
      <c r="D2754" s="143"/>
      <c r="E2754" s="104"/>
      <c r="F2754" s="104"/>
      <c r="G2754" s="104"/>
      <c r="H2754" s="104"/>
      <c r="I2754" s="104"/>
      <c r="J2754" s="104"/>
      <c r="K2754" s="104"/>
      <c r="L2754" s="104"/>
      <c r="M2754" s="104"/>
      <c r="N2754" s="104"/>
      <c r="O2754" s="104"/>
      <c r="P2754" s="105">
        <f t="shared" si="126"/>
        <v>0</v>
      </c>
    </row>
    <row r="2755" spans="1:16" ht="15.75" customHeight="1">
      <c r="A2755" s="149">
        <v>7500</v>
      </c>
      <c r="B2755" s="316" t="s">
        <v>2572</v>
      </c>
      <c r="C2755" s="228"/>
      <c r="D2755" s="148">
        <f t="shared" ref="D2755:P2755" si="127">SUM(D2756:D2800)</f>
        <v>0</v>
      </c>
      <c r="E2755" s="148">
        <f t="shared" si="127"/>
        <v>0</v>
      </c>
      <c r="F2755" s="148">
        <f t="shared" si="127"/>
        <v>0</v>
      </c>
      <c r="G2755" s="148">
        <f t="shared" si="127"/>
        <v>0</v>
      </c>
      <c r="H2755" s="148">
        <f t="shared" si="127"/>
        <v>0</v>
      </c>
      <c r="I2755" s="148">
        <f t="shared" si="127"/>
        <v>0</v>
      </c>
      <c r="J2755" s="148">
        <f t="shared" si="127"/>
        <v>0</v>
      </c>
      <c r="K2755" s="148">
        <f t="shared" si="127"/>
        <v>0</v>
      </c>
      <c r="L2755" s="148">
        <f t="shared" si="127"/>
        <v>0</v>
      </c>
      <c r="M2755" s="148">
        <f t="shared" si="127"/>
        <v>0</v>
      </c>
      <c r="N2755" s="148">
        <f t="shared" si="127"/>
        <v>0</v>
      </c>
      <c r="O2755" s="148">
        <f t="shared" si="127"/>
        <v>0</v>
      </c>
      <c r="P2755" s="148">
        <f t="shared" si="127"/>
        <v>0</v>
      </c>
    </row>
    <row r="2756" spans="1:16" ht="15.75" customHeight="1">
      <c r="A2756" s="317">
        <v>751</v>
      </c>
      <c r="B2756" s="318" t="s">
        <v>2573</v>
      </c>
      <c r="C2756" s="119">
        <v>11</v>
      </c>
      <c r="D2756" s="143"/>
      <c r="E2756" s="104"/>
      <c r="F2756" s="104"/>
      <c r="G2756" s="104"/>
      <c r="H2756" s="104"/>
      <c r="I2756" s="104"/>
      <c r="J2756" s="104"/>
      <c r="K2756" s="104"/>
      <c r="L2756" s="104"/>
      <c r="M2756" s="104"/>
      <c r="N2756" s="104"/>
      <c r="O2756" s="104"/>
      <c r="P2756" s="105">
        <f t="shared" ref="P2756:P2800" si="128">SUM(D2756:O2756)</f>
        <v>0</v>
      </c>
    </row>
    <row r="2757" spans="1:16" ht="15.75" customHeight="1">
      <c r="A2757" s="241"/>
      <c r="B2757" s="242"/>
      <c r="C2757" s="119">
        <v>12</v>
      </c>
      <c r="D2757" s="143"/>
      <c r="E2757" s="104"/>
      <c r="F2757" s="104"/>
      <c r="G2757" s="104"/>
      <c r="H2757" s="104"/>
      <c r="I2757" s="104"/>
      <c r="J2757" s="104"/>
      <c r="K2757" s="104"/>
      <c r="L2757" s="104"/>
      <c r="M2757" s="104"/>
      <c r="N2757" s="104"/>
      <c r="O2757" s="104"/>
      <c r="P2757" s="105">
        <f t="shared" si="128"/>
        <v>0</v>
      </c>
    </row>
    <row r="2758" spans="1:16" ht="15.75" customHeight="1">
      <c r="A2758" s="241"/>
      <c r="B2758" s="242"/>
      <c r="C2758" s="119">
        <v>13</v>
      </c>
      <c r="D2758" s="143"/>
      <c r="E2758" s="104"/>
      <c r="F2758" s="104"/>
      <c r="G2758" s="104"/>
      <c r="H2758" s="104"/>
      <c r="I2758" s="104"/>
      <c r="J2758" s="104"/>
      <c r="K2758" s="104"/>
      <c r="L2758" s="104"/>
      <c r="M2758" s="104"/>
      <c r="N2758" s="104"/>
      <c r="O2758" s="104"/>
      <c r="P2758" s="105">
        <f t="shared" si="128"/>
        <v>0</v>
      </c>
    </row>
    <row r="2759" spans="1:16" ht="15.75" customHeight="1">
      <c r="A2759" s="241"/>
      <c r="B2759" s="242"/>
      <c r="C2759" s="119">
        <v>14</v>
      </c>
      <c r="D2759" s="143"/>
      <c r="E2759" s="104"/>
      <c r="F2759" s="104"/>
      <c r="G2759" s="104"/>
      <c r="H2759" s="104"/>
      <c r="I2759" s="104"/>
      <c r="J2759" s="104"/>
      <c r="K2759" s="104"/>
      <c r="L2759" s="104"/>
      <c r="M2759" s="104"/>
      <c r="N2759" s="104"/>
      <c r="O2759" s="104"/>
      <c r="P2759" s="105">
        <f t="shared" si="128"/>
        <v>0</v>
      </c>
    </row>
    <row r="2760" spans="1:16" ht="15.75" customHeight="1">
      <c r="A2760" s="241"/>
      <c r="B2760" s="242"/>
      <c r="C2760" s="119">
        <v>15</v>
      </c>
      <c r="D2760" s="143"/>
      <c r="E2760" s="104"/>
      <c r="F2760" s="104"/>
      <c r="G2760" s="104"/>
      <c r="H2760" s="104"/>
      <c r="I2760" s="104"/>
      <c r="J2760" s="104"/>
      <c r="K2760" s="104"/>
      <c r="L2760" s="104"/>
      <c r="M2760" s="104"/>
      <c r="N2760" s="104"/>
      <c r="O2760" s="104"/>
      <c r="P2760" s="105">
        <f t="shared" si="128"/>
        <v>0</v>
      </c>
    </row>
    <row r="2761" spans="1:16" ht="15.75" customHeight="1">
      <c r="A2761" s="241"/>
      <c r="B2761" s="242"/>
      <c r="C2761" s="119">
        <v>16</v>
      </c>
      <c r="D2761" s="143"/>
      <c r="E2761" s="104"/>
      <c r="F2761" s="104"/>
      <c r="G2761" s="104"/>
      <c r="H2761" s="104"/>
      <c r="I2761" s="104"/>
      <c r="J2761" s="104"/>
      <c r="K2761" s="104"/>
      <c r="L2761" s="104"/>
      <c r="M2761" s="104"/>
      <c r="N2761" s="104"/>
      <c r="O2761" s="104"/>
      <c r="P2761" s="105">
        <f t="shared" si="128"/>
        <v>0</v>
      </c>
    </row>
    <row r="2762" spans="1:16" ht="15.75" customHeight="1">
      <c r="A2762" s="241"/>
      <c r="B2762" s="242"/>
      <c r="C2762" s="119">
        <v>17</v>
      </c>
      <c r="D2762" s="143"/>
      <c r="E2762" s="104"/>
      <c r="F2762" s="104"/>
      <c r="G2762" s="104"/>
      <c r="H2762" s="104"/>
      <c r="I2762" s="104"/>
      <c r="J2762" s="104"/>
      <c r="K2762" s="104"/>
      <c r="L2762" s="104"/>
      <c r="M2762" s="104"/>
      <c r="N2762" s="104"/>
      <c r="O2762" s="104"/>
      <c r="P2762" s="105">
        <f t="shared" si="128"/>
        <v>0</v>
      </c>
    </row>
    <row r="2763" spans="1:16" ht="15.75" customHeight="1">
      <c r="A2763" s="241"/>
      <c r="B2763" s="242"/>
      <c r="C2763" s="119">
        <v>25</v>
      </c>
      <c r="D2763" s="143"/>
      <c r="E2763" s="104"/>
      <c r="F2763" s="104"/>
      <c r="G2763" s="104"/>
      <c r="H2763" s="104"/>
      <c r="I2763" s="104"/>
      <c r="J2763" s="104"/>
      <c r="K2763" s="104"/>
      <c r="L2763" s="104"/>
      <c r="M2763" s="104"/>
      <c r="N2763" s="104"/>
      <c r="O2763" s="104"/>
      <c r="P2763" s="105">
        <f t="shared" si="128"/>
        <v>0</v>
      </c>
    </row>
    <row r="2764" spans="1:16" ht="15.75" customHeight="1">
      <c r="A2764" s="241"/>
      <c r="B2764" s="242"/>
      <c r="C2764" s="119">
        <v>26</v>
      </c>
      <c r="D2764" s="143"/>
      <c r="E2764" s="104"/>
      <c r="F2764" s="104"/>
      <c r="G2764" s="104"/>
      <c r="H2764" s="104"/>
      <c r="I2764" s="104"/>
      <c r="J2764" s="104"/>
      <c r="K2764" s="104"/>
      <c r="L2764" s="104"/>
      <c r="M2764" s="104"/>
      <c r="N2764" s="104"/>
      <c r="O2764" s="104"/>
      <c r="P2764" s="105">
        <f t="shared" si="128"/>
        <v>0</v>
      </c>
    </row>
    <row r="2765" spans="1:16" ht="15.75" customHeight="1">
      <c r="A2765" s="237"/>
      <c r="B2765" s="239"/>
      <c r="C2765" s="119">
        <v>27</v>
      </c>
      <c r="D2765" s="143"/>
      <c r="E2765" s="104"/>
      <c r="F2765" s="104"/>
      <c r="G2765" s="104"/>
      <c r="H2765" s="104"/>
      <c r="I2765" s="104"/>
      <c r="J2765" s="104"/>
      <c r="K2765" s="104"/>
      <c r="L2765" s="104"/>
      <c r="M2765" s="104"/>
      <c r="N2765" s="104"/>
      <c r="O2765" s="104"/>
      <c r="P2765" s="105">
        <f t="shared" si="128"/>
        <v>0</v>
      </c>
    </row>
    <row r="2766" spans="1:16" ht="15.75" customHeight="1">
      <c r="A2766" s="140">
        <v>752</v>
      </c>
      <c r="B2766" s="141" t="s">
        <v>2574</v>
      </c>
      <c r="C2766" s="142"/>
      <c r="D2766" s="142"/>
      <c r="E2766" s="142"/>
      <c r="F2766" s="142"/>
      <c r="G2766" s="142"/>
      <c r="H2766" s="142"/>
      <c r="I2766" s="142"/>
      <c r="J2766" s="142"/>
      <c r="K2766" s="142"/>
      <c r="L2766" s="142"/>
      <c r="M2766" s="142"/>
      <c r="N2766" s="142"/>
      <c r="O2766" s="142"/>
      <c r="P2766" s="104">
        <f t="shared" si="128"/>
        <v>0</v>
      </c>
    </row>
    <row r="2767" spans="1:16" ht="15.75" customHeight="1">
      <c r="A2767" s="140">
        <v>753</v>
      </c>
      <c r="B2767" s="141" t="s">
        <v>2575</v>
      </c>
      <c r="C2767" s="142"/>
      <c r="D2767" s="142"/>
      <c r="E2767" s="142"/>
      <c r="F2767" s="142"/>
      <c r="G2767" s="142"/>
      <c r="H2767" s="142"/>
      <c r="I2767" s="142"/>
      <c r="J2767" s="142"/>
      <c r="K2767" s="142"/>
      <c r="L2767" s="142"/>
      <c r="M2767" s="142"/>
      <c r="N2767" s="142"/>
      <c r="O2767" s="142"/>
      <c r="P2767" s="104">
        <f t="shared" si="128"/>
        <v>0</v>
      </c>
    </row>
    <row r="2768" spans="1:16" ht="15.75" customHeight="1">
      <c r="A2768" s="317">
        <v>754</v>
      </c>
      <c r="B2768" s="318" t="s">
        <v>2576</v>
      </c>
      <c r="C2768" s="119">
        <v>11</v>
      </c>
      <c r="D2768" s="143"/>
      <c r="E2768" s="104"/>
      <c r="F2768" s="104"/>
      <c r="G2768" s="104"/>
      <c r="H2768" s="104"/>
      <c r="I2768" s="104"/>
      <c r="J2768" s="104"/>
      <c r="K2768" s="104"/>
      <c r="L2768" s="104"/>
      <c r="M2768" s="104"/>
      <c r="N2768" s="104"/>
      <c r="O2768" s="104"/>
      <c r="P2768" s="105">
        <f t="shared" si="128"/>
        <v>0</v>
      </c>
    </row>
    <row r="2769" spans="1:16" ht="15.75" customHeight="1">
      <c r="A2769" s="241"/>
      <c r="B2769" s="242"/>
      <c r="C2769" s="119">
        <v>12</v>
      </c>
      <c r="D2769" s="143"/>
      <c r="E2769" s="104"/>
      <c r="F2769" s="104"/>
      <c r="G2769" s="104"/>
      <c r="H2769" s="104"/>
      <c r="I2769" s="104"/>
      <c r="J2769" s="104"/>
      <c r="K2769" s="104"/>
      <c r="L2769" s="104"/>
      <c r="M2769" s="104"/>
      <c r="N2769" s="104"/>
      <c r="O2769" s="104"/>
      <c r="P2769" s="105">
        <f t="shared" si="128"/>
        <v>0</v>
      </c>
    </row>
    <row r="2770" spans="1:16" ht="15.75" customHeight="1">
      <c r="A2770" s="241"/>
      <c r="B2770" s="242"/>
      <c r="C2770" s="119">
        <v>13</v>
      </c>
      <c r="D2770" s="143"/>
      <c r="E2770" s="104"/>
      <c r="F2770" s="104"/>
      <c r="G2770" s="104"/>
      <c r="H2770" s="104"/>
      <c r="I2770" s="104"/>
      <c r="J2770" s="104"/>
      <c r="K2770" s="104"/>
      <c r="L2770" s="104"/>
      <c r="M2770" s="104"/>
      <c r="N2770" s="104"/>
      <c r="O2770" s="104"/>
      <c r="P2770" s="105">
        <f t="shared" si="128"/>
        <v>0</v>
      </c>
    </row>
    <row r="2771" spans="1:16" ht="15.75" customHeight="1">
      <c r="A2771" s="241"/>
      <c r="B2771" s="242"/>
      <c r="C2771" s="119">
        <v>14</v>
      </c>
      <c r="D2771" s="143"/>
      <c r="E2771" s="104"/>
      <c r="F2771" s="104"/>
      <c r="G2771" s="104"/>
      <c r="H2771" s="104"/>
      <c r="I2771" s="104"/>
      <c r="J2771" s="104"/>
      <c r="K2771" s="104"/>
      <c r="L2771" s="104"/>
      <c r="M2771" s="104"/>
      <c r="N2771" s="104"/>
      <c r="O2771" s="104"/>
      <c r="P2771" s="105">
        <f t="shared" si="128"/>
        <v>0</v>
      </c>
    </row>
    <row r="2772" spans="1:16" ht="15.75" customHeight="1">
      <c r="A2772" s="241"/>
      <c r="B2772" s="242"/>
      <c r="C2772" s="119">
        <v>15</v>
      </c>
      <c r="D2772" s="143"/>
      <c r="E2772" s="104"/>
      <c r="F2772" s="104"/>
      <c r="G2772" s="104"/>
      <c r="H2772" s="104"/>
      <c r="I2772" s="104"/>
      <c r="J2772" s="104"/>
      <c r="K2772" s="104"/>
      <c r="L2772" s="104"/>
      <c r="M2772" s="104"/>
      <c r="N2772" s="104"/>
      <c r="O2772" s="104"/>
      <c r="P2772" s="105">
        <f t="shared" si="128"/>
        <v>0</v>
      </c>
    </row>
    <row r="2773" spans="1:16" ht="15.75" customHeight="1">
      <c r="A2773" s="241"/>
      <c r="B2773" s="242"/>
      <c r="C2773" s="119">
        <v>16</v>
      </c>
      <c r="D2773" s="143"/>
      <c r="E2773" s="104"/>
      <c r="F2773" s="104"/>
      <c r="G2773" s="104"/>
      <c r="H2773" s="104"/>
      <c r="I2773" s="104"/>
      <c r="J2773" s="104"/>
      <c r="K2773" s="104"/>
      <c r="L2773" s="104"/>
      <c r="M2773" s="104"/>
      <c r="N2773" s="104"/>
      <c r="O2773" s="104"/>
      <c r="P2773" s="105">
        <f t="shared" si="128"/>
        <v>0</v>
      </c>
    </row>
    <row r="2774" spans="1:16" ht="15.75" customHeight="1">
      <c r="A2774" s="241"/>
      <c r="B2774" s="242"/>
      <c r="C2774" s="119">
        <v>17</v>
      </c>
      <c r="D2774" s="143"/>
      <c r="E2774" s="104"/>
      <c r="F2774" s="104"/>
      <c r="G2774" s="104"/>
      <c r="H2774" s="104"/>
      <c r="I2774" s="104"/>
      <c r="J2774" s="104"/>
      <c r="K2774" s="104"/>
      <c r="L2774" s="104"/>
      <c r="M2774" s="104"/>
      <c r="N2774" s="104"/>
      <c r="O2774" s="104"/>
      <c r="P2774" s="105">
        <f t="shared" si="128"/>
        <v>0</v>
      </c>
    </row>
    <row r="2775" spans="1:16" ht="15.75" customHeight="1">
      <c r="A2775" s="241"/>
      <c r="B2775" s="242"/>
      <c r="C2775" s="119">
        <v>25</v>
      </c>
      <c r="D2775" s="143"/>
      <c r="E2775" s="104"/>
      <c r="F2775" s="104"/>
      <c r="G2775" s="104"/>
      <c r="H2775" s="104"/>
      <c r="I2775" s="104"/>
      <c r="J2775" s="104"/>
      <c r="K2775" s="104"/>
      <c r="L2775" s="104"/>
      <c r="M2775" s="104"/>
      <c r="N2775" s="104"/>
      <c r="O2775" s="104"/>
      <c r="P2775" s="105">
        <f t="shared" si="128"/>
        <v>0</v>
      </c>
    </row>
    <row r="2776" spans="1:16" ht="15.75" customHeight="1">
      <c r="A2776" s="241"/>
      <c r="B2776" s="242"/>
      <c r="C2776" s="119">
        <v>26</v>
      </c>
      <c r="D2776" s="143"/>
      <c r="E2776" s="104"/>
      <c r="F2776" s="104"/>
      <c r="G2776" s="104"/>
      <c r="H2776" s="104"/>
      <c r="I2776" s="104"/>
      <c r="J2776" s="104"/>
      <c r="K2776" s="104"/>
      <c r="L2776" s="104"/>
      <c r="M2776" s="104"/>
      <c r="N2776" s="104"/>
      <c r="O2776" s="104"/>
      <c r="P2776" s="105">
        <f t="shared" si="128"/>
        <v>0</v>
      </c>
    </row>
    <row r="2777" spans="1:16" ht="15.75" customHeight="1">
      <c r="A2777" s="237"/>
      <c r="B2777" s="239"/>
      <c r="C2777" s="119">
        <v>27</v>
      </c>
      <c r="D2777" s="143"/>
      <c r="E2777" s="104"/>
      <c r="F2777" s="104"/>
      <c r="G2777" s="104"/>
      <c r="H2777" s="104"/>
      <c r="I2777" s="104"/>
      <c r="J2777" s="104"/>
      <c r="K2777" s="104"/>
      <c r="L2777" s="104"/>
      <c r="M2777" s="104"/>
      <c r="N2777" s="104"/>
      <c r="O2777" s="104"/>
      <c r="P2777" s="105">
        <f t="shared" si="128"/>
        <v>0</v>
      </c>
    </row>
    <row r="2778" spans="1:16" ht="15.75" customHeight="1">
      <c r="A2778" s="140">
        <v>755</v>
      </c>
      <c r="B2778" s="141" t="s">
        <v>2577</v>
      </c>
      <c r="C2778" s="142"/>
      <c r="D2778" s="142"/>
      <c r="E2778" s="142"/>
      <c r="F2778" s="142"/>
      <c r="G2778" s="142"/>
      <c r="H2778" s="142"/>
      <c r="I2778" s="142"/>
      <c r="J2778" s="142"/>
      <c r="K2778" s="142"/>
      <c r="L2778" s="142"/>
      <c r="M2778" s="142"/>
      <c r="N2778" s="142"/>
      <c r="O2778" s="142"/>
      <c r="P2778" s="104">
        <f t="shared" si="128"/>
        <v>0</v>
      </c>
    </row>
    <row r="2779" spans="1:16" ht="15.75" customHeight="1">
      <c r="A2779" s="140">
        <v>756</v>
      </c>
      <c r="B2779" s="141" t="s">
        <v>2578</v>
      </c>
      <c r="C2779" s="142"/>
      <c r="D2779" s="142"/>
      <c r="E2779" s="142"/>
      <c r="F2779" s="142"/>
      <c r="G2779" s="142"/>
      <c r="H2779" s="142"/>
      <c r="I2779" s="142"/>
      <c r="J2779" s="142"/>
      <c r="K2779" s="142"/>
      <c r="L2779" s="142"/>
      <c r="M2779" s="142"/>
      <c r="N2779" s="142"/>
      <c r="O2779" s="142"/>
      <c r="P2779" s="104">
        <f t="shared" si="128"/>
        <v>0</v>
      </c>
    </row>
    <row r="2780" spans="1:16" ht="15.75" customHeight="1">
      <c r="A2780" s="317">
        <v>757</v>
      </c>
      <c r="B2780" s="318" t="s">
        <v>2579</v>
      </c>
      <c r="C2780" s="119">
        <v>11</v>
      </c>
      <c r="D2780" s="143"/>
      <c r="E2780" s="104"/>
      <c r="F2780" s="104"/>
      <c r="G2780" s="104"/>
      <c r="H2780" s="104"/>
      <c r="I2780" s="104"/>
      <c r="J2780" s="104"/>
      <c r="K2780" s="104"/>
      <c r="L2780" s="104"/>
      <c r="M2780" s="104"/>
      <c r="N2780" s="104"/>
      <c r="O2780" s="104"/>
      <c r="P2780" s="105">
        <f t="shared" si="128"/>
        <v>0</v>
      </c>
    </row>
    <row r="2781" spans="1:16" ht="15.75" customHeight="1">
      <c r="A2781" s="241"/>
      <c r="B2781" s="242"/>
      <c r="C2781" s="119">
        <v>12</v>
      </c>
      <c r="D2781" s="143"/>
      <c r="E2781" s="104"/>
      <c r="F2781" s="104"/>
      <c r="G2781" s="104"/>
      <c r="H2781" s="104"/>
      <c r="I2781" s="104"/>
      <c r="J2781" s="104"/>
      <c r="K2781" s="104"/>
      <c r="L2781" s="104"/>
      <c r="M2781" s="104"/>
      <c r="N2781" s="104"/>
      <c r="O2781" s="104"/>
      <c r="P2781" s="105">
        <f t="shared" si="128"/>
        <v>0</v>
      </c>
    </row>
    <row r="2782" spans="1:16" ht="15.75" customHeight="1">
      <c r="A2782" s="241"/>
      <c r="B2782" s="242"/>
      <c r="C2782" s="119">
        <v>13</v>
      </c>
      <c r="D2782" s="143"/>
      <c r="E2782" s="104"/>
      <c r="F2782" s="104"/>
      <c r="G2782" s="104"/>
      <c r="H2782" s="104"/>
      <c r="I2782" s="104"/>
      <c r="J2782" s="104"/>
      <c r="K2782" s="104"/>
      <c r="L2782" s="104"/>
      <c r="M2782" s="104"/>
      <c r="N2782" s="104"/>
      <c r="O2782" s="104"/>
      <c r="P2782" s="105">
        <f t="shared" si="128"/>
        <v>0</v>
      </c>
    </row>
    <row r="2783" spans="1:16" ht="15.75" customHeight="1">
      <c r="A2783" s="241"/>
      <c r="B2783" s="242"/>
      <c r="C2783" s="119">
        <v>14</v>
      </c>
      <c r="D2783" s="143"/>
      <c r="E2783" s="104"/>
      <c r="F2783" s="104"/>
      <c r="G2783" s="104"/>
      <c r="H2783" s="104"/>
      <c r="I2783" s="104"/>
      <c r="J2783" s="104"/>
      <c r="K2783" s="104"/>
      <c r="L2783" s="104"/>
      <c r="M2783" s="104"/>
      <c r="N2783" s="104"/>
      <c r="O2783" s="104"/>
      <c r="P2783" s="105">
        <f t="shared" si="128"/>
        <v>0</v>
      </c>
    </row>
    <row r="2784" spans="1:16" ht="15.75" customHeight="1">
      <c r="A2784" s="241"/>
      <c r="B2784" s="242"/>
      <c r="C2784" s="119">
        <v>15</v>
      </c>
      <c r="D2784" s="143"/>
      <c r="E2784" s="104"/>
      <c r="F2784" s="104"/>
      <c r="G2784" s="104"/>
      <c r="H2784" s="104"/>
      <c r="I2784" s="104"/>
      <c r="J2784" s="104"/>
      <c r="K2784" s="104"/>
      <c r="L2784" s="104"/>
      <c r="M2784" s="104"/>
      <c r="N2784" s="104"/>
      <c r="O2784" s="104"/>
      <c r="P2784" s="105">
        <f t="shared" si="128"/>
        <v>0</v>
      </c>
    </row>
    <row r="2785" spans="1:16" ht="15.75" customHeight="1">
      <c r="A2785" s="241"/>
      <c r="B2785" s="242"/>
      <c r="C2785" s="119">
        <v>16</v>
      </c>
      <c r="D2785" s="143"/>
      <c r="E2785" s="104"/>
      <c r="F2785" s="104"/>
      <c r="G2785" s="104"/>
      <c r="H2785" s="104"/>
      <c r="I2785" s="104"/>
      <c r="J2785" s="104"/>
      <c r="K2785" s="104"/>
      <c r="L2785" s="104"/>
      <c r="M2785" s="104"/>
      <c r="N2785" s="104"/>
      <c r="O2785" s="104"/>
      <c r="P2785" s="105">
        <f t="shared" si="128"/>
        <v>0</v>
      </c>
    </row>
    <row r="2786" spans="1:16" ht="15.75" customHeight="1">
      <c r="A2786" s="241"/>
      <c r="B2786" s="242"/>
      <c r="C2786" s="119">
        <v>17</v>
      </c>
      <c r="D2786" s="143"/>
      <c r="E2786" s="104"/>
      <c r="F2786" s="104"/>
      <c r="G2786" s="104"/>
      <c r="H2786" s="104"/>
      <c r="I2786" s="104"/>
      <c r="J2786" s="104"/>
      <c r="K2786" s="104"/>
      <c r="L2786" s="104"/>
      <c r="M2786" s="104"/>
      <c r="N2786" s="104"/>
      <c r="O2786" s="104"/>
      <c r="P2786" s="105">
        <f t="shared" si="128"/>
        <v>0</v>
      </c>
    </row>
    <row r="2787" spans="1:16" ht="15.75" customHeight="1">
      <c r="A2787" s="241"/>
      <c r="B2787" s="242"/>
      <c r="C2787" s="119">
        <v>25</v>
      </c>
      <c r="D2787" s="143"/>
      <c r="E2787" s="104"/>
      <c r="F2787" s="104"/>
      <c r="G2787" s="104"/>
      <c r="H2787" s="104"/>
      <c r="I2787" s="104"/>
      <c r="J2787" s="104"/>
      <c r="K2787" s="104"/>
      <c r="L2787" s="104"/>
      <c r="M2787" s="104"/>
      <c r="N2787" s="104"/>
      <c r="O2787" s="104"/>
      <c r="P2787" s="105">
        <f t="shared" si="128"/>
        <v>0</v>
      </c>
    </row>
    <row r="2788" spans="1:16" ht="15.75" customHeight="1">
      <c r="A2788" s="241"/>
      <c r="B2788" s="242"/>
      <c r="C2788" s="119">
        <v>26</v>
      </c>
      <c r="D2788" s="143"/>
      <c r="E2788" s="104"/>
      <c r="F2788" s="104"/>
      <c r="G2788" s="104"/>
      <c r="H2788" s="104"/>
      <c r="I2788" s="104"/>
      <c r="J2788" s="104"/>
      <c r="K2788" s="104"/>
      <c r="L2788" s="104"/>
      <c r="M2788" s="104"/>
      <c r="N2788" s="104"/>
      <c r="O2788" s="104"/>
      <c r="P2788" s="105">
        <f t="shared" si="128"/>
        <v>0</v>
      </c>
    </row>
    <row r="2789" spans="1:16" ht="15.75" customHeight="1">
      <c r="A2789" s="237"/>
      <c r="B2789" s="239"/>
      <c r="C2789" s="119">
        <v>27</v>
      </c>
      <c r="D2789" s="143"/>
      <c r="E2789" s="104"/>
      <c r="F2789" s="104"/>
      <c r="G2789" s="104"/>
      <c r="H2789" s="104"/>
      <c r="I2789" s="104"/>
      <c r="J2789" s="104"/>
      <c r="K2789" s="104"/>
      <c r="L2789" s="104"/>
      <c r="M2789" s="104"/>
      <c r="N2789" s="104"/>
      <c r="O2789" s="104"/>
      <c r="P2789" s="105">
        <f t="shared" si="128"/>
        <v>0</v>
      </c>
    </row>
    <row r="2790" spans="1:16" ht="15.75" customHeight="1">
      <c r="A2790" s="140">
        <v>758</v>
      </c>
      <c r="B2790" s="141" t="s">
        <v>2580</v>
      </c>
      <c r="C2790" s="142"/>
      <c r="D2790" s="142"/>
      <c r="E2790" s="142"/>
      <c r="F2790" s="142"/>
      <c r="G2790" s="142"/>
      <c r="H2790" s="142"/>
      <c r="I2790" s="142"/>
      <c r="J2790" s="142"/>
      <c r="K2790" s="142"/>
      <c r="L2790" s="142"/>
      <c r="M2790" s="142"/>
      <c r="N2790" s="142"/>
      <c r="O2790" s="142"/>
      <c r="P2790" s="104">
        <f t="shared" si="128"/>
        <v>0</v>
      </c>
    </row>
    <row r="2791" spans="1:16" ht="15.75" customHeight="1">
      <c r="A2791" s="317">
        <v>759</v>
      </c>
      <c r="B2791" s="318" t="s">
        <v>2581</v>
      </c>
      <c r="C2791" s="119">
        <v>11</v>
      </c>
      <c r="D2791" s="143"/>
      <c r="E2791" s="104"/>
      <c r="F2791" s="104"/>
      <c r="G2791" s="104"/>
      <c r="H2791" s="104"/>
      <c r="I2791" s="104"/>
      <c r="J2791" s="104"/>
      <c r="K2791" s="104"/>
      <c r="L2791" s="104"/>
      <c r="M2791" s="104"/>
      <c r="N2791" s="104"/>
      <c r="O2791" s="104"/>
      <c r="P2791" s="105">
        <f t="shared" si="128"/>
        <v>0</v>
      </c>
    </row>
    <row r="2792" spans="1:16" ht="15.75" customHeight="1">
      <c r="A2792" s="241"/>
      <c r="B2792" s="242"/>
      <c r="C2792" s="119">
        <v>12</v>
      </c>
      <c r="D2792" s="143"/>
      <c r="E2792" s="104"/>
      <c r="F2792" s="104"/>
      <c r="G2792" s="104"/>
      <c r="H2792" s="104"/>
      <c r="I2792" s="104"/>
      <c r="J2792" s="104"/>
      <c r="K2792" s="104"/>
      <c r="L2792" s="104"/>
      <c r="M2792" s="104"/>
      <c r="N2792" s="104"/>
      <c r="O2792" s="104"/>
      <c r="P2792" s="105">
        <f t="shared" si="128"/>
        <v>0</v>
      </c>
    </row>
    <row r="2793" spans="1:16" ht="15.75" customHeight="1">
      <c r="A2793" s="241"/>
      <c r="B2793" s="242"/>
      <c r="C2793" s="119">
        <v>13</v>
      </c>
      <c r="D2793" s="143"/>
      <c r="E2793" s="104"/>
      <c r="F2793" s="104"/>
      <c r="G2793" s="104"/>
      <c r="H2793" s="104"/>
      <c r="I2793" s="104"/>
      <c r="J2793" s="104"/>
      <c r="K2793" s="104"/>
      <c r="L2793" s="104"/>
      <c r="M2793" s="104"/>
      <c r="N2793" s="104"/>
      <c r="O2793" s="104"/>
      <c r="P2793" s="105">
        <f t="shared" si="128"/>
        <v>0</v>
      </c>
    </row>
    <row r="2794" spans="1:16" ht="15.75" customHeight="1">
      <c r="A2794" s="241"/>
      <c r="B2794" s="242"/>
      <c r="C2794" s="119">
        <v>14</v>
      </c>
      <c r="D2794" s="143"/>
      <c r="E2794" s="104"/>
      <c r="F2794" s="104"/>
      <c r="G2794" s="104"/>
      <c r="H2794" s="104"/>
      <c r="I2794" s="104"/>
      <c r="J2794" s="104"/>
      <c r="K2794" s="104"/>
      <c r="L2794" s="104"/>
      <c r="M2794" s="104"/>
      <c r="N2794" s="104"/>
      <c r="O2794" s="104"/>
      <c r="P2794" s="105">
        <f t="shared" si="128"/>
        <v>0</v>
      </c>
    </row>
    <row r="2795" spans="1:16" ht="15.75" customHeight="1">
      <c r="A2795" s="241"/>
      <c r="B2795" s="242"/>
      <c r="C2795" s="119">
        <v>15</v>
      </c>
      <c r="D2795" s="143"/>
      <c r="E2795" s="104"/>
      <c r="F2795" s="104"/>
      <c r="G2795" s="104"/>
      <c r="H2795" s="104"/>
      <c r="I2795" s="104"/>
      <c r="J2795" s="104"/>
      <c r="K2795" s="104"/>
      <c r="L2795" s="104"/>
      <c r="M2795" s="104"/>
      <c r="N2795" s="104"/>
      <c r="O2795" s="104"/>
      <c r="P2795" s="105">
        <f t="shared" si="128"/>
        <v>0</v>
      </c>
    </row>
    <row r="2796" spans="1:16" ht="15.75" customHeight="1">
      <c r="A2796" s="241"/>
      <c r="B2796" s="242"/>
      <c r="C2796" s="119">
        <v>16</v>
      </c>
      <c r="D2796" s="143"/>
      <c r="E2796" s="104"/>
      <c r="F2796" s="104"/>
      <c r="G2796" s="104"/>
      <c r="H2796" s="104"/>
      <c r="I2796" s="104"/>
      <c r="J2796" s="104"/>
      <c r="K2796" s="104"/>
      <c r="L2796" s="104"/>
      <c r="M2796" s="104"/>
      <c r="N2796" s="104"/>
      <c r="O2796" s="104"/>
      <c r="P2796" s="105">
        <f t="shared" si="128"/>
        <v>0</v>
      </c>
    </row>
    <row r="2797" spans="1:16" ht="15.75" customHeight="1">
      <c r="A2797" s="241"/>
      <c r="B2797" s="242"/>
      <c r="C2797" s="119">
        <v>17</v>
      </c>
      <c r="D2797" s="143"/>
      <c r="E2797" s="104"/>
      <c r="F2797" s="104"/>
      <c r="G2797" s="104"/>
      <c r="H2797" s="104"/>
      <c r="I2797" s="104"/>
      <c r="J2797" s="104"/>
      <c r="K2797" s="104"/>
      <c r="L2797" s="104"/>
      <c r="M2797" s="104"/>
      <c r="N2797" s="104"/>
      <c r="O2797" s="104"/>
      <c r="P2797" s="105">
        <f t="shared" si="128"/>
        <v>0</v>
      </c>
    </row>
    <row r="2798" spans="1:16" ht="15.75" customHeight="1">
      <c r="A2798" s="241"/>
      <c r="B2798" s="242"/>
      <c r="C2798" s="119">
        <v>25</v>
      </c>
      <c r="D2798" s="143"/>
      <c r="E2798" s="104"/>
      <c r="F2798" s="104"/>
      <c r="G2798" s="104"/>
      <c r="H2798" s="104"/>
      <c r="I2798" s="104"/>
      <c r="J2798" s="104"/>
      <c r="K2798" s="104"/>
      <c r="L2798" s="104"/>
      <c r="M2798" s="104"/>
      <c r="N2798" s="104"/>
      <c r="O2798" s="104"/>
      <c r="P2798" s="105">
        <f t="shared" si="128"/>
        <v>0</v>
      </c>
    </row>
    <row r="2799" spans="1:16" ht="15.75" customHeight="1">
      <c r="A2799" s="241"/>
      <c r="B2799" s="242"/>
      <c r="C2799" s="119">
        <v>26</v>
      </c>
      <c r="D2799" s="143"/>
      <c r="E2799" s="104"/>
      <c r="F2799" s="104"/>
      <c r="G2799" s="104"/>
      <c r="H2799" s="104"/>
      <c r="I2799" s="104"/>
      <c r="J2799" s="104"/>
      <c r="K2799" s="104"/>
      <c r="L2799" s="104"/>
      <c r="M2799" s="104"/>
      <c r="N2799" s="104"/>
      <c r="O2799" s="104"/>
      <c r="P2799" s="105">
        <f t="shared" si="128"/>
        <v>0</v>
      </c>
    </row>
    <row r="2800" spans="1:16" ht="15.75" customHeight="1">
      <c r="A2800" s="237"/>
      <c r="B2800" s="239"/>
      <c r="C2800" s="119">
        <v>27</v>
      </c>
      <c r="D2800" s="143"/>
      <c r="E2800" s="104"/>
      <c r="F2800" s="104"/>
      <c r="G2800" s="104"/>
      <c r="H2800" s="104"/>
      <c r="I2800" s="104"/>
      <c r="J2800" s="104"/>
      <c r="K2800" s="104"/>
      <c r="L2800" s="104"/>
      <c r="M2800" s="104"/>
      <c r="N2800" s="104"/>
      <c r="O2800" s="104"/>
      <c r="P2800" s="105">
        <f t="shared" si="128"/>
        <v>0</v>
      </c>
    </row>
    <row r="2801" spans="1:16" ht="15.75" customHeight="1">
      <c r="A2801" s="149">
        <v>7600</v>
      </c>
      <c r="B2801" s="316" t="s">
        <v>2582</v>
      </c>
      <c r="C2801" s="228"/>
      <c r="D2801" s="148">
        <f t="shared" ref="D2801:P2801" si="129">SUM(D2802:D2821)</f>
        <v>0</v>
      </c>
      <c r="E2801" s="148">
        <f t="shared" si="129"/>
        <v>0</v>
      </c>
      <c r="F2801" s="148">
        <f t="shared" si="129"/>
        <v>0</v>
      </c>
      <c r="G2801" s="148">
        <f t="shared" si="129"/>
        <v>0</v>
      </c>
      <c r="H2801" s="148">
        <f t="shared" si="129"/>
        <v>0</v>
      </c>
      <c r="I2801" s="148">
        <f t="shared" si="129"/>
        <v>0</v>
      </c>
      <c r="J2801" s="148">
        <f t="shared" si="129"/>
        <v>0</v>
      </c>
      <c r="K2801" s="148">
        <f t="shared" si="129"/>
        <v>0</v>
      </c>
      <c r="L2801" s="148">
        <f t="shared" si="129"/>
        <v>0</v>
      </c>
      <c r="M2801" s="148">
        <f t="shared" si="129"/>
        <v>0</v>
      </c>
      <c r="N2801" s="148">
        <f t="shared" si="129"/>
        <v>0</v>
      </c>
      <c r="O2801" s="148">
        <f t="shared" si="129"/>
        <v>0</v>
      </c>
      <c r="P2801" s="148">
        <f t="shared" si="129"/>
        <v>0</v>
      </c>
    </row>
    <row r="2802" spans="1:16" ht="15.75" customHeight="1">
      <c r="A2802" s="317">
        <v>761</v>
      </c>
      <c r="B2802" s="318" t="s">
        <v>2583</v>
      </c>
      <c r="C2802" s="119">
        <v>11</v>
      </c>
      <c r="D2802" s="143"/>
      <c r="E2802" s="104"/>
      <c r="F2802" s="104"/>
      <c r="G2802" s="104"/>
      <c r="H2802" s="104"/>
      <c r="I2802" s="104"/>
      <c r="J2802" s="104"/>
      <c r="K2802" s="104"/>
      <c r="L2802" s="104"/>
      <c r="M2802" s="104"/>
      <c r="N2802" s="104"/>
      <c r="O2802" s="104"/>
      <c r="P2802" s="105">
        <f t="shared" ref="P2802:P2821" si="130">SUM(D2802:O2802)</f>
        <v>0</v>
      </c>
    </row>
    <row r="2803" spans="1:16" ht="15.75" customHeight="1">
      <c r="A2803" s="241"/>
      <c r="B2803" s="242"/>
      <c r="C2803" s="119">
        <v>12</v>
      </c>
      <c r="D2803" s="143"/>
      <c r="E2803" s="104"/>
      <c r="F2803" s="104"/>
      <c r="G2803" s="104"/>
      <c r="H2803" s="104"/>
      <c r="I2803" s="104"/>
      <c r="J2803" s="104"/>
      <c r="K2803" s="104"/>
      <c r="L2803" s="104"/>
      <c r="M2803" s="104"/>
      <c r="N2803" s="104"/>
      <c r="O2803" s="104"/>
      <c r="P2803" s="105">
        <f t="shared" si="130"/>
        <v>0</v>
      </c>
    </row>
    <row r="2804" spans="1:16" ht="15.75" customHeight="1">
      <c r="A2804" s="241"/>
      <c r="B2804" s="242"/>
      <c r="C2804" s="119">
        <v>13</v>
      </c>
      <c r="D2804" s="143"/>
      <c r="E2804" s="104"/>
      <c r="F2804" s="104"/>
      <c r="G2804" s="104"/>
      <c r="H2804" s="104"/>
      <c r="I2804" s="104"/>
      <c r="J2804" s="104"/>
      <c r="K2804" s="104"/>
      <c r="L2804" s="104"/>
      <c r="M2804" s="104"/>
      <c r="N2804" s="104"/>
      <c r="O2804" s="104"/>
      <c r="P2804" s="105">
        <f t="shared" si="130"/>
        <v>0</v>
      </c>
    </row>
    <row r="2805" spans="1:16" ht="15.75" customHeight="1">
      <c r="A2805" s="241"/>
      <c r="B2805" s="242"/>
      <c r="C2805" s="119">
        <v>14</v>
      </c>
      <c r="D2805" s="143"/>
      <c r="E2805" s="104"/>
      <c r="F2805" s="104"/>
      <c r="G2805" s="104"/>
      <c r="H2805" s="104"/>
      <c r="I2805" s="104"/>
      <c r="J2805" s="104"/>
      <c r="K2805" s="104"/>
      <c r="L2805" s="104"/>
      <c r="M2805" s="104"/>
      <c r="N2805" s="104"/>
      <c r="O2805" s="104"/>
      <c r="P2805" s="105">
        <f t="shared" si="130"/>
        <v>0</v>
      </c>
    </row>
    <row r="2806" spans="1:16" ht="15.75" customHeight="1">
      <c r="A2806" s="241"/>
      <c r="B2806" s="242"/>
      <c r="C2806" s="119">
        <v>15</v>
      </c>
      <c r="D2806" s="143"/>
      <c r="E2806" s="104"/>
      <c r="F2806" s="104"/>
      <c r="G2806" s="104"/>
      <c r="H2806" s="104"/>
      <c r="I2806" s="104"/>
      <c r="J2806" s="104"/>
      <c r="K2806" s="104"/>
      <c r="L2806" s="104"/>
      <c r="M2806" s="104"/>
      <c r="N2806" s="104"/>
      <c r="O2806" s="104"/>
      <c r="P2806" s="105">
        <f t="shared" si="130"/>
        <v>0</v>
      </c>
    </row>
    <row r="2807" spans="1:16" ht="15.75" customHeight="1">
      <c r="A2807" s="241"/>
      <c r="B2807" s="242"/>
      <c r="C2807" s="119">
        <v>16</v>
      </c>
      <c r="D2807" s="143"/>
      <c r="E2807" s="104"/>
      <c r="F2807" s="104"/>
      <c r="G2807" s="104"/>
      <c r="H2807" s="104"/>
      <c r="I2807" s="104"/>
      <c r="J2807" s="104"/>
      <c r="K2807" s="104"/>
      <c r="L2807" s="104"/>
      <c r="M2807" s="104"/>
      <c r="N2807" s="104"/>
      <c r="O2807" s="104"/>
      <c r="P2807" s="105">
        <f t="shared" si="130"/>
        <v>0</v>
      </c>
    </row>
    <row r="2808" spans="1:16" ht="15.75" customHeight="1">
      <c r="A2808" s="241"/>
      <c r="B2808" s="242"/>
      <c r="C2808" s="119">
        <v>17</v>
      </c>
      <c r="D2808" s="143"/>
      <c r="E2808" s="104"/>
      <c r="F2808" s="104"/>
      <c r="G2808" s="104"/>
      <c r="H2808" s="104"/>
      <c r="I2808" s="104"/>
      <c r="J2808" s="104"/>
      <c r="K2808" s="104"/>
      <c r="L2808" s="104"/>
      <c r="M2808" s="104"/>
      <c r="N2808" s="104"/>
      <c r="O2808" s="104"/>
      <c r="P2808" s="105">
        <f t="shared" si="130"/>
        <v>0</v>
      </c>
    </row>
    <row r="2809" spans="1:16" ht="15.75" customHeight="1">
      <c r="A2809" s="241"/>
      <c r="B2809" s="242"/>
      <c r="C2809" s="119">
        <v>25</v>
      </c>
      <c r="D2809" s="143"/>
      <c r="E2809" s="104"/>
      <c r="F2809" s="104"/>
      <c r="G2809" s="104"/>
      <c r="H2809" s="104"/>
      <c r="I2809" s="104"/>
      <c r="J2809" s="104"/>
      <c r="K2809" s="104"/>
      <c r="L2809" s="104"/>
      <c r="M2809" s="104"/>
      <c r="N2809" s="104"/>
      <c r="O2809" s="104"/>
      <c r="P2809" s="105">
        <f t="shared" si="130"/>
        <v>0</v>
      </c>
    </row>
    <row r="2810" spans="1:16" ht="15.75" customHeight="1">
      <c r="A2810" s="241"/>
      <c r="B2810" s="242"/>
      <c r="C2810" s="119">
        <v>26</v>
      </c>
      <c r="D2810" s="143"/>
      <c r="E2810" s="104"/>
      <c r="F2810" s="104"/>
      <c r="G2810" s="104"/>
      <c r="H2810" s="104"/>
      <c r="I2810" s="104"/>
      <c r="J2810" s="104"/>
      <c r="K2810" s="104"/>
      <c r="L2810" s="104"/>
      <c r="M2810" s="104"/>
      <c r="N2810" s="104"/>
      <c r="O2810" s="104"/>
      <c r="P2810" s="105">
        <f t="shared" si="130"/>
        <v>0</v>
      </c>
    </row>
    <row r="2811" spans="1:16" ht="15.75" customHeight="1">
      <c r="A2811" s="237"/>
      <c r="B2811" s="239"/>
      <c r="C2811" s="119">
        <v>27</v>
      </c>
      <c r="D2811" s="143"/>
      <c r="E2811" s="104"/>
      <c r="F2811" s="104"/>
      <c r="G2811" s="104"/>
      <c r="H2811" s="104"/>
      <c r="I2811" s="104"/>
      <c r="J2811" s="104"/>
      <c r="K2811" s="104"/>
      <c r="L2811" s="104"/>
      <c r="M2811" s="104"/>
      <c r="N2811" s="104"/>
      <c r="O2811" s="104"/>
      <c r="P2811" s="105">
        <f t="shared" si="130"/>
        <v>0</v>
      </c>
    </row>
    <row r="2812" spans="1:16" ht="15.75" customHeight="1">
      <c r="A2812" s="317">
        <v>762</v>
      </c>
      <c r="B2812" s="318" t="s">
        <v>2584</v>
      </c>
      <c r="C2812" s="119">
        <v>11</v>
      </c>
      <c r="D2812" s="143"/>
      <c r="E2812" s="104"/>
      <c r="F2812" s="104"/>
      <c r="G2812" s="104"/>
      <c r="H2812" s="104"/>
      <c r="I2812" s="104"/>
      <c r="J2812" s="104"/>
      <c r="K2812" s="104"/>
      <c r="L2812" s="104"/>
      <c r="M2812" s="104"/>
      <c r="N2812" s="104"/>
      <c r="O2812" s="104"/>
      <c r="P2812" s="105">
        <f t="shared" si="130"/>
        <v>0</v>
      </c>
    </row>
    <row r="2813" spans="1:16" ht="15.75" customHeight="1">
      <c r="A2813" s="241"/>
      <c r="B2813" s="242"/>
      <c r="C2813" s="119">
        <v>12</v>
      </c>
      <c r="D2813" s="143"/>
      <c r="E2813" s="104"/>
      <c r="F2813" s="104"/>
      <c r="G2813" s="104"/>
      <c r="H2813" s="104"/>
      <c r="I2813" s="104"/>
      <c r="J2813" s="104"/>
      <c r="K2813" s="104"/>
      <c r="L2813" s="104"/>
      <c r="M2813" s="104"/>
      <c r="N2813" s="104"/>
      <c r="O2813" s="104"/>
      <c r="P2813" s="105">
        <f t="shared" si="130"/>
        <v>0</v>
      </c>
    </row>
    <row r="2814" spans="1:16" ht="15.75" customHeight="1">
      <c r="A2814" s="241"/>
      <c r="B2814" s="242"/>
      <c r="C2814" s="119">
        <v>13</v>
      </c>
      <c r="D2814" s="143"/>
      <c r="E2814" s="104"/>
      <c r="F2814" s="104"/>
      <c r="G2814" s="104"/>
      <c r="H2814" s="104"/>
      <c r="I2814" s="104"/>
      <c r="J2814" s="104"/>
      <c r="K2814" s="104"/>
      <c r="L2814" s="104"/>
      <c r="M2814" s="104"/>
      <c r="N2814" s="104"/>
      <c r="O2814" s="104"/>
      <c r="P2814" s="105">
        <f t="shared" si="130"/>
        <v>0</v>
      </c>
    </row>
    <row r="2815" spans="1:16" ht="15.75" customHeight="1">
      <c r="A2815" s="241"/>
      <c r="B2815" s="242"/>
      <c r="C2815" s="119">
        <v>14</v>
      </c>
      <c r="D2815" s="143"/>
      <c r="E2815" s="104"/>
      <c r="F2815" s="104"/>
      <c r="G2815" s="104"/>
      <c r="H2815" s="104"/>
      <c r="I2815" s="104"/>
      <c r="J2815" s="104"/>
      <c r="K2815" s="104"/>
      <c r="L2815" s="104"/>
      <c r="M2815" s="104"/>
      <c r="N2815" s="104"/>
      <c r="O2815" s="104"/>
      <c r="P2815" s="105">
        <f t="shared" si="130"/>
        <v>0</v>
      </c>
    </row>
    <row r="2816" spans="1:16" ht="15.75" customHeight="1">
      <c r="A2816" s="241"/>
      <c r="B2816" s="242"/>
      <c r="C2816" s="119">
        <v>15</v>
      </c>
      <c r="D2816" s="143"/>
      <c r="E2816" s="104"/>
      <c r="F2816" s="104"/>
      <c r="G2816" s="104"/>
      <c r="H2816" s="104"/>
      <c r="I2816" s="104"/>
      <c r="J2816" s="104"/>
      <c r="K2816" s="104"/>
      <c r="L2816" s="104"/>
      <c r="M2816" s="104"/>
      <c r="N2816" s="104"/>
      <c r="O2816" s="104"/>
      <c r="P2816" s="105">
        <f t="shared" si="130"/>
        <v>0</v>
      </c>
    </row>
    <row r="2817" spans="1:16" ht="15.75" customHeight="1">
      <c r="A2817" s="241"/>
      <c r="B2817" s="242"/>
      <c r="C2817" s="119">
        <v>16</v>
      </c>
      <c r="D2817" s="143"/>
      <c r="E2817" s="104"/>
      <c r="F2817" s="104"/>
      <c r="G2817" s="104"/>
      <c r="H2817" s="104"/>
      <c r="I2817" s="104"/>
      <c r="J2817" s="104"/>
      <c r="K2817" s="104"/>
      <c r="L2817" s="104"/>
      <c r="M2817" s="104"/>
      <c r="N2817" s="104"/>
      <c r="O2817" s="104"/>
      <c r="P2817" s="105">
        <f t="shared" si="130"/>
        <v>0</v>
      </c>
    </row>
    <row r="2818" spans="1:16" ht="15.75" customHeight="1">
      <c r="A2818" s="241"/>
      <c r="B2818" s="242"/>
      <c r="C2818" s="119">
        <v>17</v>
      </c>
      <c r="D2818" s="143"/>
      <c r="E2818" s="104"/>
      <c r="F2818" s="104"/>
      <c r="G2818" s="104"/>
      <c r="H2818" s="104"/>
      <c r="I2818" s="104"/>
      <c r="J2818" s="104"/>
      <c r="K2818" s="104"/>
      <c r="L2818" s="104"/>
      <c r="M2818" s="104"/>
      <c r="N2818" s="104"/>
      <c r="O2818" s="104"/>
      <c r="P2818" s="105">
        <f t="shared" si="130"/>
        <v>0</v>
      </c>
    </row>
    <row r="2819" spans="1:16" ht="15.75" customHeight="1">
      <c r="A2819" s="241"/>
      <c r="B2819" s="242"/>
      <c r="C2819" s="119">
        <v>25</v>
      </c>
      <c r="D2819" s="143"/>
      <c r="E2819" s="104"/>
      <c r="F2819" s="104"/>
      <c r="G2819" s="104"/>
      <c r="H2819" s="104"/>
      <c r="I2819" s="104"/>
      <c r="J2819" s="104"/>
      <c r="K2819" s="104"/>
      <c r="L2819" s="104"/>
      <c r="M2819" s="104"/>
      <c r="N2819" s="104"/>
      <c r="O2819" s="104"/>
      <c r="P2819" s="105">
        <f t="shared" si="130"/>
        <v>0</v>
      </c>
    </row>
    <row r="2820" spans="1:16" ht="15.75" customHeight="1">
      <c r="A2820" s="241"/>
      <c r="B2820" s="242"/>
      <c r="C2820" s="119">
        <v>26</v>
      </c>
      <c r="D2820" s="143"/>
      <c r="E2820" s="104"/>
      <c r="F2820" s="104"/>
      <c r="G2820" s="104"/>
      <c r="H2820" s="104"/>
      <c r="I2820" s="104"/>
      <c r="J2820" s="104"/>
      <c r="K2820" s="104"/>
      <c r="L2820" s="104"/>
      <c r="M2820" s="104"/>
      <c r="N2820" s="104"/>
      <c r="O2820" s="104"/>
      <c r="P2820" s="105">
        <f t="shared" si="130"/>
        <v>0</v>
      </c>
    </row>
    <row r="2821" spans="1:16" ht="15.75" customHeight="1">
      <c r="A2821" s="237"/>
      <c r="B2821" s="239"/>
      <c r="C2821" s="119">
        <v>27</v>
      </c>
      <c r="D2821" s="143"/>
      <c r="E2821" s="104"/>
      <c r="F2821" s="104"/>
      <c r="G2821" s="104"/>
      <c r="H2821" s="104"/>
      <c r="I2821" s="104"/>
      <c r="J2821" s="104"/>
      <c r="K2821" s="104"/>
      <c r="L2821" s="104"/>
      <c r="M2821" s="104"/>
      <c r="N2821" s="104"/>
      <c r="O2821" s="104"/>
      <c r="P2821" s="105">
        <f t="shared" si="130"/>
        <v>0</v>
      </c>
    </row>
    <row r="2822" spans="1:16" ht="15.75" customHeight="1">
      <c r="A2822" s="149">
        <v>7900</v>
      </c>
      <c r="B2822" s="316" t="s">
        <v>2585</v>
      </c>
      <c r="C2822" s="228"/>
      <c r="D2822" s="148">
        <f t="shared" ref="D2822:P2822" si="131">SUM(D2823:D2852)</f>
        <v>0</v>
      </c>
      <c r="E2822" s="148">
        <f t="shared" si="131"/>
        <v>0</v>
      </c>
      <c r="F2822" s="148">
        <f t="shared" si="131"/>
        <v>0</v>
      </c>
      <c r="G2822" s="148">
        <f t="shared" si="131"/>
        <v>0</v>
      </c>
      <c r="H2822" s="148">
        <f t="shared" si="131"/>
        <v>0</v>
      </c>
      <c r="I2822" s="148">
        <f t="shared" si="131"/>
        <v>0</v>
      </c>
      <c r="J2822" s="148">
        <f t="shared" si="131"/>
        <v>0</v>
      </c>
      <c r="K2822" s="148">
        <f t="shared" si="131"/>
        <v>0</v>
      </c>
      <c r="L2822" s="148">
        <f t="shared" si="131"/>
        <v>0</v>
      </c>
      <c r="M2822" s="148">
        <f t="shared" si="131"/>
        <v>0</v>
      </c>
      <c r="N2822" s="148">
        <f t="shared" si="131"/>
        <v>0</v>
      </c>
      <c r="O2822" s="148">
        <f t="shared" si="131"/>
        <v>0</v>
      </c>
      <c r="P2822" s="148">
        <f t="shared" si="131"/>
        <v>0</v>
      </c>
    </row>
    <row r="2823" spans="1:16" ht="15.75" customHeight="1">
      <c r="A2823" s="317">
        <v>791</v>
      </c>
      <c r="B2823" s="318" t="s">
        <v>2586</v>
      </c>
      <c r="C2823" s="119">
        <v>11</v>
      </c>
      <c r="D2823" s="143"/>
      <c r="E2823" s="104"/>
      <c r="F2823" s="104"/>
      <c r="G2823" s="104"/>
      <c r="H2823" s="104"/>
      <c r="I2823" s="104"/>
      <c r="J2823" s="104"/>
      <c r="K2823" s="104"/>
      <c r="L2823" s="104"/>
      <c r="M2823" s="104"/>
      <c r="N2823" s="104"/>
      <c r="O2823" s="104"/>
      <c r="P2823" s="105">
        <f t="shared" ref="P2823:P2852" si="132">SUM(D2823:O2823)</f>
        <v>0</v>
      </c>
    </row>
    <row r="2824" spans="1:16" ht="15.75" customHeight="1">
      <c r="A2824" s="241"/>
      <c r="B2824" s="242"/>
      <c r="C2824" s="119">
        <v>12</v>
      </c>
      <c r="D2824" s="143"/>
      <c r="E2824" s="104"/>
      <c r="F2824" s="104"/>
      <c r="G2824" s="104"/>
      <c r="H2824" s="104"/>
      <c r="I2824" s="104"/>
      <c r="J2824" s="104"/>
      <c r="K2824" s="104"/>
      <c r="L2824" s="104"/>
      <c r="M2824" s="104"/>
      <c r="N2824" s="104"/>
      <c r="O2824" s="104"/>
      <c r="P2824" s="105">
        <f t="shared" si="132"/>
        <v>0</v>
      </c>
    </row>
    <row r="2825" spans="1:16" ht="15.75" customHeight="1">
      <c r="A2825" s="241"/>
      <c r="B2825" s="242"/>
      <c r="C2825" s="119">
        <v>13</v>
      </c>
      <c r="D2825" s="143"/>
      <c r="E2825" s="104"/>
      <c r="F2825" s="104"/>
      <c r="G2825" s="104"/>
      <c r="H2825" s="104"/>
      <c r="I2825" s="104"/>
      <c r="J2825" s="104"/>
      <c r="K2825" s="104"/>
      <c r="L2825" s="104"/>
      <c r="M2825" s="104"/>
      <c r="N2825" s="104"/>
      <c r="O2825" s="104"/>
      <c r="P2825" s="105">
        <f t="shared" si="132"/>
        <v>0</v>
      </c>
    </row>
    <row r="2826" spans="1:16" ht="15.75" customHeight="1">
      <c r="A2826" s="241"/>
      <c r="B2826" s="242"/>
      <c r="C2826" s="119">
        <v>14</v>
      </c>
      <c r="D2826" s="143"/>
      <c r="E2826" s="104"/>
      <c r="F2826" s="104"/>
      <c r="G2826" s="104"/>
      <c r="H2826" s="104"/>
      <c r="I2826" s="104"/>
      <c r="J2826" s="104"/>
      <c r="K2826" s="104"/>
      <c r="L2826" s="104"/>
      <c r="M2826" s="104"/>
      <c r="N2826" s="104"/>
      <c r="O2826" s="104"/>
      <c r="P2826" s="105">
        <f t="shared" si="132"/>
        <v>0</v>
      </c>
    </row>
    <row r="2827" spans="1:16" ht="15.75" customHeight="1">
      <c r="A2827" s="241"/>
      <c r="B2827" s="242"/>
      <c r="C2827" s="119">
        <v>15</v>
      </c>
      <c r="D2827" s="143"/>
      <c r="E2827" s="104"/>
      <c r="F2827" s="104"/>
      <c r="G2827" s="104"/>
      <c r="H2827" s="104"/>
      <c r="I2827" s="104"/>
      <c r="J2827" s="104"/>
      <c r="K2827" s="104"/>
      <c r="L2827" s="104"/>
      <c r="M2827" s="104"/>
      <c r="N2827" s="104"/>
      <c r="O2827" s="104"/>
      <c r="P2827" s="105">
        <f t="shared" si="132"/>
        <v>0</v>
      </c>
    </row>
    <row r="2828" spans="1:16" ht="15.75" customHeight="1">
      <c r="A2828" s="241"/>
      <c r="B2828" s="242"/>
      <c r="C2828" s="119">
        <v>16</v>
      </c>
      <c r="D2828" s="143"/>
      <c r="E2828" s="104"/>
      <c r="F2828" s="104"/>
      <c r="G2828" s="104"/>
      <c r="H2828" s="104"/>
      <c r="I2828" s="104"/>
      <c r="J2828" s="104"/>
      <c r="K2828" s="104"/>
      <c r="L2828" s="104"/>
      <c r="M2828" s="104"/>
      <c r="N2828" s="104"/>
      <c r="O2828" s="104"/>
      <c r="P2828" s="105">
        <f t="shared" si="132"/>
        <v>0</v>
      </c>
    </row>
    <row r="2829" spans="1:16" ht="15.75" customHeight="1">
      <c r="A2829" s="241"/>
      <c r="B2829" s="242"/>
      <c r="C2829" s="119">
        <v>17</v>
      </c>
      <c r="D2829" s="143"/>
      <c r="E2829" s="104"/>
      <c r="F2829" s="104"/>
      <c r="G2829" s="104"/>
      <c r="H2829" s="104"/>
      <c r="I2829" s="104"/>
      <c r="J2829" s="104"/>
      <c r="K2829" s="104"/>
      <c r="L2829" s="104"/>
      <c r="M2829" s="104"/>
      <c r="N2829" s="104"/>
      <c r="O2829" s="104"/>
      <c r="P2829" s="105">
        <f t="shared" si="132"/>
        <v>0</v>
      </c>
    </row>
    <row r="2830" spans="1:16" ht="15.75" customHeight="1">
      <c r="A2830" s="241"/>
      <c r="B2830" s="242"/>
      <c r="C2830" s="119">
        <v>25</v>
      </c>
      <c r="D2830" s="143"/>
      <c r="E2830" s="104"/>
      <c r="F2830" s="104"/>
      <c r="G2830" s="104"/>
      <c r="H2830" s="104"/>
      <c r="I2830" s="104"/>
      <c r="J2830" s="104"/>
      <c r="K2830" s="104"/>
      <c r="L2830" s="104"/>
      <c r="M2830" s="104"/>
      <c r="N2830" s="104"/>
      <c r="O2830" s="104"/>
      <c r="P2830" s="105">
        <f t="shared" si="132"/>
        <v>0</v>
      </c>
    </row>
    <row r="2831" spans="1:16" ht="15.75" customHeight="1">
      <c r="A2831" s="241"/>
      <c r="B2831" s="242"/>
      <c r="C2831" s="119">
        <v>26</v>
      </c>
      <c r="D2831" s="143"/>
      <c r="E2831" s="104"/>
      <c r="F2831" s="104"/>
      <c r="G2831" s="104"/>
      <c r="H2831" s="104"/>
      <c r="I2831" s="104"/>
      <c r="J2831" s="104"/>
      <c r="K2831" s="104"/>
      <c r="L2831" s="104"/>
      <c r="M2831" s="104"/>
      <c r="N2831" s="104"/>
      <c r="O2831" s="104"/>
      <c r="P2831" s="105">
        <f t="shared" si="132"/>
        <v>0</v>
      </c>
    </row>
    <row r="2832" spans="1:16" ht="15.75" customHeight="1">
      <c r="A2832" s="237"/>
      <c r="B2832" s="239"/>
      <c r="C2832" s="119">
        <v>27</v>
      </c>
      <c r="D2832" s="143"/>
      <c r="E2832" s="104"/>
      <c r="F2832" s="104"/>
      <c r="G2832" s="104"/>
      <c r="H2832" s="104"/>
      <c r="I2832" s="104"/>
      <c r="J2832" s="104"/>
      <c r="K2832" s="104"/>
      <c r="L2832" s="104"/>
      <c r="M2832" s="104"/>
      <c r="N2832" s="104"/>
      <c r="O2832" s="104"/>
      <c r="P2832" s="105">
        <f t="shared" si="132"/>
        <v>0</v>
      </c>
    </row>
    <row r="2833" spans="1:16" ht="15.75" customHeight="1">
      <c r="A2833" s="317">
        <v>792</v>
      </c>
      <c r="B2833" s="318" t="s">
        <v>2587</v>
      </c>
      <c r="C2833" s="119">
        <v>11</v>
      </c>
      <c r="D2833" s="143"/>
      <c r="E2833" s="104"/>
      <c r="F2833" s="104"/>
      <c r="G2833" s="104"/>
      <c r="H2833" s="104"/>
      <c r="I2833" s="104"/>
      <c r="J2833" s="104"/>
      <c r="K2833" s="104"/>
      <c r="L2833" s="104"/>
      <c r="M2833" s="104"/>
      <c r="N2833" s="104"/>
      <c r="O2833" s="104"/>
      <c r="P2833" s="105">
        <f t="shared" si="132"/>
        <v>0</v>
      </c>
    </row>
    <row r="2834" spans="1:16" ht="15.75" customHeight="1">
      <c r="A2834" s="241"/>
      <c r="B2834" s="242"/>
      <c r="C2834" s="119">
        <v>12</v>
      </c>
      <c r="D2834" s="143"/>
      <c r="E2834" s="104"/>
      <c r="F2834" s="104"/>
      <c r="G2834" s="104"/>
      <c r="H2834" s="104"/>
      <c r="I2834" s="104"/>
      <c r="J2834" s="104"/>
      <c r="K2834" s="104"/>
      <c r="L2834" s="104"/>
      <c r="M2834" s="104"/>
      <c r="N2834" s="104"/>
      <c r="O2834" s="104"/>
      <c r="P2834" s="105">
        <f t="shared" si="132"/>
        <v>0</v>
      </c>
    </row>
    <row r="2835" spans="1:16" ht="15.75" customHeight="1">
      <c r="A2835" s="241"/>
      <c r="B2835" s="242"/>
      <c r="C2835" s="119">
        <v>13</v>
      </c>
      <c r="D2835" s="143"/>
      <c r="E2835" s="104"/>
      <c r="F2835" s="104"/>
      <c r="G2835" s="104"/>
      <c r="H2835" s="104"/>
      <c r="I2835" s="104"/>
      <c r="J2835" s="104"/>
      <c r="K2835" s="104"/>
      <c r="L2835" s="104"/>
      <c r="M2835" s="104"/>
      <c r="N2835" s="104"/>
      <c r="O2835" s="104"/>
      <c r="P2835" s="105">
        <f t="shared" si="132"/>
        <v>0</v>
      </c>
    </row>
    <row r="2836" spans="1:16" ht="15.75" customHeight="1">
      <c r="A2836" s="241"/>
      <c r="B2836" s="242"/>
      <c r="C2836" s="119">
        <v>14</v>
      </c>
      <c r="D2836" s="143"/>
      <c r="E2836" s="104"/>
      <c r="F2836" s="104"/>
      <c r="G2836" s="104"/>
      <c r="H2836" s="104"/>
      <c r="I2836" s="104"/>
      <c r="J2836" s="104"/>
      <c r="K2836" s="104"/>
      <c r="L2836" s="104"/>
      <c r="M2836" s="104"/>
      <c r="N2836" s="104"/>
      <c r="O2836" s="104"/>
      <c r="P2836" s="105">
        <f t="shared" si="132"/>
        <v>0</v>
      </c>
    </row>
    <row r="2837" spans="1:16" ht="15.75" customHeight="1">
      <c r="A2837" s="241"/>
      <c r="B2837" s="242"/>
      <c r="C2837" s="119">
        <v>15</v>
      </c>
      <c r="D2837" s="143"/>
      <c r="E2837" s="104"/>
      <c r="F2837" s="104"/>
      <c r="G2837" s="104"/>
      <c r="H2837" s="104"/>
      <c r="I2837" s="104"/>
      <c r="J2837" s="104"/>
      <c r="K2837" s="104"/>
      <c r="L2837" s="104"/>
      <c r="M2837" s="104"/>
      <c r="N2837" s="104"/>
      <c r="O2837" s="104"/>
      <c r="P2837" s="105">
        <f t="shared" si="132"/>
        <v>0</v>
      </c>
    </row>
    <row r="2838" spans="1:16" ht="15.75" customHeight="1">
      <c r="A2838" s="241"/>
      <c r="B2838" s="242"/>
      <c r="C2838" s="119">
        <v>16</v>
      </c>
      <c r="D2838" s="143"/>
      <c r="E2838" s="104"/>
      <c r="F2838" s="104"/>
      <c r="G2838" s="104"/>
      <c r="H2838" s="104"/>
      <c r="I2838" s="104"/>
      <c r="J2838" s="104"/>
      <c r="K2838" s="104"/>
      <c r="L2838" s="104"/>
      <c r="M2838" s="104"/>
      <c r="N2838" s="104"/>
      <c r="O2838" s="104"/>
      <c r="P2838" s="105">
        <f t="shared" si="132"/>
        <v>0</v>
      </c>
    </row>
    <row r="2839" spans="1:16" ht="15.75" customHeight="1">
      <c r="A2839" s="241"/>
      <c r="B2839" s="242"/>
      <c r="C2839" s="119">
        <v>17</v>
      </c>
      <c r="D2839" s="143"/>
      <c r="E2839" s="104"/>
      <c r="F2839" s="104"/>
      <c r="G2839" s="104"/>
      <c r="H2839" s="104"/>
      <c r="I2839" s="104"/>
      <c r="J2839" s="104"/>
      <c r="K2839" s="104"/>
      <c r="L2839" s="104"/>
      <c r="M2839" s="104"/>
      <c r="N2839" s="104"/>
      <c r="O2839" s="104"/>
      <c r="P2839" s="105">
        <f t="shared" si="132"/>
        <v>0</v>
      </c>
    </row>
    <row r="2840" spans="1:16" ht="15.75" customHeight="1">
      <c r="A2840" s="241"/>
      <c r="B2840" s="242"/>
      <c r="C2840" s="119">
        <v>25</v>
      </c>
      <c r="D2840" s="143"/>
      <c r="E2840" s="104"/>
      <c r="F2840" s="104"/>
      <c r="G2840" s="104"/>
      <c r="H2840" s="104"/>
      <c r="I2840" s="104"/>
      <c r="J2840" s="104"/>
      <c r="K2840" s="104"/>
      <c r="L2840" s="104"/>
      <c r="M2840" s="104"/>
      <c r="N2840" s="104"/>
      <c r="O2840" s="104"/>
      <c r="P2840" s="105">
        <f t="shared" si="132"/>
        <v>0</v>
      </c>
    </row>
    <row r="2841" spans="1:16" ht="15.75" customHeight="1">
      <c r="A2841" s="241"/>
      <c r="B2841" s="242"/>
      <c r="C2841" s="119">
        <v>26</v>
      </c>
      <c r="D2841" s="143"/>
      <c r="E2841" s="104"/>
      <c r="F2841" s="104"/>
      <c r="G2841" s="104"/>
      <c r="H2841" s="104"/>
      <c r="I2841" s="104"/>
      <c r="J2841" s="104"/>
      <c r="K2841" s="104"/>
      <c r="L2841" s="104"/>
      <c r="M2841" s="104"/>
      <c r="N2841" s="104"/>
      <c r="O2841" s="104"/>
      <c r="P2841" s="105">
        <f t="shared" si="132"/>
        <v>0</v>
      </c>
    </row>
    <row r="2842" spans="1:16" ht="15.75" customHeight="1">
      <c r="A2842" s="237"/>
      <c r="B2842" s="239"/>
      <c r="C2842" s="119">
        <v>27</v>
      </c>
      <c r="D2842" s="143"/>
      <c r="E2842" s="104"/>
      <c r="F2842" s="104"/>
      <c r="G2842" s="104"/>
      <c r="H2842" s="104"/>
      <c r="I2842" s="104"/>
      <c r="J2842" s="104"/>
      <c r="K2842" s="104"/>
      <c r="L2842" s="104"/>
      <c r="M2842" s="104"/>
      <c r="N2842" s="104"/>
      <c r="O2842" s="104"/>
      <c r="P2842" s="105">
        <f t="shared" si="132"/>
        <v>0</v>
      </c>
    </row>
    <row r="2843" spans="1:16" ht="15.75" customHeight="1">
      <c r="A2843" s="317">
        <v>799</v>
      </c>
      <c r="B2843" s="318" t="s">
        <v>2588</v>
      </c>
      <c r="C2843" s="119">
        <v>11</v>
      </c>
      <c r="D2843" s="143"/>
      <c r="E2843" s="104"/>
      <c r="F2843" s="104"/>
      <c r="G2843" s="104"/>
      <c r="H2843" s="104"/>
      <c r="I2843" s="104"/>
      <c r="J2843" s="104"/>
      <c r="K2843" s="104"/>
      <c r="L2843" s="104"/>
      <c r="M2843" s="104"/>
      <c r="N2843" s="104"/>
      <c r="O2843" s="104"/>
      <c r="P2843" s="105">
        <f t="shared" si="132"/>
        <v>0</v>
      </c>
    </row>
    <row r="2844" spans="1:16" ht="15.75" customHeight="1">
      <c r="A2844" s="241"/>
      <c r="B2844" s="242"/>
      <c r="C2844" s="119">
        <v>12</v>
      </c>
      <c r="D2844" s="143"/>
      <c r="E2844" s="104"/>
      <c r="F2844" s="104"/>
      <c r="G2844" s="104"/>
      <c r="H2844" s="104"/>
      <c r="I2844" s="104"/>
      <c r="J2844" s="104"/>
      <c r="K2844" s="104"/>
      <c r="L2844" s="104"/>
      <c r="M2844" s="104"/>
      <c r="N2844" s="104"/>
      <c r="O2844" s="104"/>
      <c r="P2844" s="105">
        <f t="shared" si="132"/>
        <v>0</v>
      </c>
    </row>
    <row r="2845" spans="1:16" ht="15.75" customHeight="1">
      <c r="A2845" s="241"/>
      <c r="B2845" s="242"/>
      <c r="C2845" s="119">
        <v>13</v>
      </c>
      <c r="D2845" s="143"/>
      <c r="E2845" s="104"/>
      <c r="F2845" s="104"/>
      <c r="G2845" s="104"/>
      <c r="H2845" s="104"/>
      <c r="I2845" s="104"/>
      <c r="J2845" s="104"/>
      <c r="K2845" s="104"/>
      <c r="L2845" s="104"/>
      <c r="M2845" s="104"/>
      <c r="N2845" s="104"/>
      <c r="O2845" s="104"/>
      <c r="P2845" s="105">
        <f t="shared" si="132"/>
        <v>0</v>
      </c>
    </row>
    <row r="2846" spans="1:16" ht="15.75" customHeight="1">
      <c r="A2846" s="241"/>
      <c r="B2846" s="242"/>
      <c r="C2846" s="119">
        <v>14</v>
      </c>
      <c r="D2846" s="143"/>
      <c r="E2846" s="104"/>
      <c r="F2846" s="104"/>
      <c r="G2846" s="104"/>
      <c r="H2846" s="104"/>
      <c r="I2846" s="104"/>
      <c r="J2846" s="104"/>
      <c r="K2846" s="104"/>
      <c r="L2846" s="104"/>
      <c r="M2846" s="104"/>
      <c r="N2846" s="104"/>
      <c r="O2846" s="104"/>
      <c r="P2846" s="105">
        <f t="shared" si="132"/>
        <v>0</v>
      </c>
    </row>
    <row r="2847" spans="1:16" ht="15.75" customHeight="1">
      <c r="A2847" s="241"/>
      <c r="B2847" s="242"/>
      <c r="C2847" s="119">
        <v>15</v>
      </c>
      <c r="D2847" s="143"/>
      <c r="E2847" s="104"/>
      <c r="F2847" s="104"/>
      <c r="G2847" s="104"/>
      <c r="H2847" s="104"/>
      <c r="I2847" s="104"/>
      <c r="J2847" s="104"/>
      <c r="K2847" s="104"/>
      <c r="L2847" s="104"/>
      <c r="M2847" s="104"/>
      <c r="N2847" s="104"/>
      <c r="O2847" s="104"/>
      <c r="P2847" s="105">
        <f t="shared" si="132"/>
        <v>0</v>
      </c>
    </row>
    <row r="2848" spans="1:16" ht="15.75" customHeight="1">
      <c r="A2848" s="241"/>
      <c r="B2848" s="242"/>
      <c r="C2848" s="119">
        <v>16</v>
      </c>
      <c r="D2848" s="143"/>
      <c r="E2848" s="104"/>
      <c r="F2848" s="104"/>
      <c r="G2848" s="104"/>
      <c r="H2848" s="104"/>
      <c r="I2848" s="104"/>
      <c r="J2848" s="104"/>
      <c r="K2848" s="104"/>
      <c r="L2848" s="104"/>
      <c r="M2848" s="104"/>
      <c r="N2848" s="104"/>
      <c r="O2848" s="104"/>
      <c r="P2848" s="105">
        <f t="shared" si="132"/>
        <v>0</v>
      </c>
    </row>
    <row r="2849" spans="1:16" ht="15.75" customHeight="1">
      <c r="A2849" s="241"/>
      <c r="B2849" s="242"/>
      <c r="C2849" s="119">
        <v>17</v>
      </c>
      <c r="D2849" s="143"/>
      <c r="E2849" s="104"/>
      <c r="F2849" s="104"/>
      <c r="G2849" s="104"/>
      <c r="H2849" s="104"/>
      <c r="I2849" s="104"/>
      <c r="J2849" s="104"/>
      <c r="K2849" s="104"/>
      <c r="L2849" s="104"/>
      <c r="M2849" s="104"/>
      <c r="N2849" s="104"/>
      <c r="O2849" s="104"/>
      <c r="P2849" s="105">
        <f t="shared" si="132"/>
        <v>0</v>
      </c>
    </row>
    <row r="2850" spans="1:16" ht="15.75" customHeight="1">
      <c r="A2850" s="241"/>
      <c r="B2850" s="242"/>
      <c r="C2850" s="119">
        <v>25</v>
      </c>
      <c r="D2850" s="143"/>
      <c r="E2850" s="104"/>
      <c r="F2850" s="104"/>
      <c r="G2850" s="104"/>
      <c r="H2850" s="104"/>
      <c r="I2850" s="104"/>
      <c r="J2850" s="104"/>
      <c r="K2850" s="104"/>
      <c r="L2850" s="104"/>
      <c r="M2850" s="104"/>
      <c r="N2850" s="104"/>
      <c r="O2850" s="104"/>
      <c r="P2850" s="105">
        <f t="shared" si="132"/>
        <v>0</v>
      </c>
    </row>
    <row r="2851" spans="1:16" ht="15.75" customHeight="1">
      <c r="A2851" s="241"/>
      <c r="B2851" s="242"/>
      <c r="C2851" s="119">
        <v>26</v>
      </c>
      <c r="D2851" s="143"/>
      <c r="E2851" s="104"/>
      <c r="F2851" s="104"/>
      <c r="G2851" s="104"/>
      <c r="H2851" s="104"/>
      <c r="I2851" s="104"/>
      <c r="J2851" s="104"/>
      <c r="K2851" s="104"/>
      <c r="L2851" s="104"/>
      <c r="M2851" s="104"/>
      <c r="N2851" s="104"/>
      <c r="O2851" s="104"/>
      <c r="P2851" s="105">
        <f t="shared" si="132"/>
        <v>0</v>
      </c>
    </row>
    <row r="2852" spans="1:16" ht="15.75" customHeight="1">
      <c r="A2852" s="237"/>
      <c r="B2852" s="239"/>
      <c r="C2852" s="119">
        <v>27</v>
      </c>
      <c r="D2852" s="143"/>
      <c r="E2852" s="104"/>
      <c r="F2852" s="104"/>
      <c r="G2852" s="104"/>
      <c r="H2852" s="104"/>
      <c r="I2852" s="104"/>
      <c r="J2852" s="104"/>
      <c r="K2852" s="104"/>
      <c r="L2852" s="104"/>
      <c r="M2852" s="104"/>
      <c r="N2852" s="104"/>
      <c r="O2852" s="104"/>
      <c r="P2852" s="105">
        <f t="shared" si="132"/>
        <v>0</v>
      </c>
    </row>
    <row r="2853" spans="1:16" ht="15.75" customHeight="1">
      <c r="A2853" s="144">
        <v>8000</v>
      </c>
      <c r="B2853" s="316" t="s">
        <v>2589</v>
      </c>
      <c r="C2853" s="228"/>
      <c r="D2853" s="148">
        <f t="shared" ref="D2853:P2853" si="133">D2854+D2870+D2876</f>
        <v>0</v>
      </c>
      <c r="E2853" s="146">
        <f t="shared" si="133"/>
        <v>0</v>
      </c>
      <c r="F2853" s="146">
        <f t="shared" si="133"/>
        <v>0</v>
      </c>
      <c r="G2853" s="146">
        <f t="shared" si="133"/>
        <v>0</v>
      </c>
      <c r="H2853" s="146">
        <f t="shared" si="133"/>
        <v>0</v>
      </c>
      <c r="I2853" s="146">
        <f t="shared" si="133"/>
        <v>0</v>
      </c>
      <c r="J2853" s="146">
        <f t="shared" si="133"/>
        <v>0</v>
      </c>
      <c r="K2853" s="146">
        <f t="shared" si="133"/>
        <v>0</v>
      </c>
      <c r="L2853" s="146">
        <f t="shared" si="133"/>
        <v>0</v>
      </c>
      <c r="M2853" s="146">
        <f t="shared" si="133"/>
        <v>0</v>
      </c>
      <c r="N2853" s="146">
        <f t="shared" si="133"/>
        <v>0</v>
      </c>
      <c r="O2853" s="146">
        <f t="shared" si="133"/>
        <v>0</v>
      </c>
      <c r="P2853" s="146">
        <f t="shared" si="133"/>
        <v>0</v>
      </c>
    </row>
    <row r="2854" spans="1:16" ht="15.75" customHeight="1">
      <c r="A2854" s="149">
        <v>8100</v>
      </c>
      <c r="B2854" s="316" t="s">
        <v>2590</v>
      </c>
      <c r="C2854" s="228"/>
      <c r="D2854" s="148">
        <f t="shared" ref="D2854:P2854" si="134">SUM(D2855:D2869)</f>
        <v>0</v>
      </c>
      <c r="E2854" s="148">
        <f t="shared" si="134"/>
        <v>0</v>
      </c>
      <c r="F2854" s="148">
        <f t="shared" si="134"/>
        <v>0</v>
      </c>
      <c r="G2854" s="148">
        <f t="shared" si="134"/>
        <v>0</v>
      </c>
      <c r="H2854" s="148">
        <f t="shared" si="134"/>
        <v>0</v>
      </c>
      <c r="I2854" s="148">
        <f t="shared" si="134"/>
        <v>0</v>
      </c>
      <c r="J2854" s="148">
        <f t="shared" si="134"/>
        <v>0</v>
      </c>
      <c r="K2854" s="148">
        <f t="shared" si="134"/>
        <v>0</v>
      </c>
      <c r="L2854" s="148">
        <f t="shared" si="134"/>
        <v>0</v>
      </c>
      <c r="M2854" s="148">
        <f t="shared" si="134"/>
        <v>0</v>
      </c>
      <c r="N2854" s="148">
        <f t="shared" si="134"/>
        <v>0</v>
      </c>
      <c r="O2854" s="148">
        <f t="shared" si="134"/>
        <v>0</v>
      </c>
      <c r="P2854" s="148">
        <f t="shared" si="134"/>
        <v>0</v>
      </c>
    </row>
    <row r="2855" spans="1:16" ht="15.75" customHeight="1">
      <c r="A2855" s="140">
        <v>811</v>
      </c>
      <c r="B2855" s="141" t="s">
        <v>2591</v>
      </c>
      <c r="C2855" s="142"/>
      <c r="D2855" s="142"/>
      <c r="E2855" s="142"/>
      <c r="F2855" s="142"/>
      <c r="G2855" s="142"/>
      <c r="H2855" s="142"/>
      <c r="I2855" s="142"/>
      <c r="J2855" s="142"/>
      <c r="K2855" s="142"/>
      <c r="L2855" s="142"/>
      <c r="M2855" s="142"/>
      <c r="N2855" s="142"/>
      <c r="O2855" s="142"/>
      <c r="P2855" s="104">
        <f t="shared" ref="P2855:P2869" si="135">SUM(D2855:O2855)</f>
        <v>0</v>
      </c>
    </row>
    <row r="2856" spans="1:16" ht="15.75" customHeight="1">
      <c r="A2856" s="140">
        <v>812</v>
      </c>
      <c r="B2856" s="141" t="s">
        <v>2592</v>
      </c>
      <c r="C2856" s="142"/>
      <c r="D2856" s="142"/>
      <c r="E2856" s="142"/>
      <c r="F2856" s="142"/>
      <c r="G2856" s="142"/>
      <c r="H2856" s="142"/>
      <c r="I2856" s="142"/>
      <c r="J2856" s="142"/>
      <c r="K2856" s="142"/>
      <c r="L2856" s="142"/>
      <c r="M2856" s="142"/>
      <c r="N2856" s="142"/>
      <c r="O2856" s="142"/>
      <c r="P2856" s="104">
        <f t="shared" si="135"/>
        <v>0</v>
      </c>
    </row>
    <row r="2857" spans="1:16" ht="15.75" customHeight="1">
      <c r="A2857" s="140">
        <v>813</v>
      </c>
      <c r="B2857" s="141" t="s">
        <v>2593</v>
      </c>
      <c r="C2857" s="142"/>
      <c r="D2857" s="142"/>
      <c r="E2857" s="142"/>
      <c r="F2857" s="142"/>
      <c r="G2857" s="142"/>
      <c r="H2857" s="142"/>
      <c r="I2857" s="142"/>
      <c r="J2857" s="142"/>
      <c r="K2857" s="142"/>
      <c r="L2857" s="142"/>
      <c r="M2857" s="142"/>
      <c r="N2857" s="142"/>
      <c r="O2857" s="142"/>
      <c r="P2857" s="104">
        <f t="shared" si="135"/>
        <v>0</v>
      </c>
    </row>
    <row r="2858" spans="1:16" ht="15.75" customHeight="1">
      <c r="A2858" s="140">
        <v>814</v>
      </c>
      <c r="B2858" s="141" t="s">
        <v>2594</v>
      </c>
      <c r="C2858" s="142"/>
      <c r="D2858" s="142"/>
      <c r="E2858" s="142"/>
      <c r="F2858" s="142"/>
      <c r="G2858" s="142"/>
      <c r="H2858" s="142"/>
      <c r="I2858" s="142"/>
      <c r="J2858" s="142"/>
      <c r="K2858" s="142"/>
      <c r="L2858" s="142"/>
      <c r="M2858" s="142"/>
      <c r="N2858" s="142"/>
      <c r="O2858" s="142"/>
      <c r="P2858" s="104">
        <f t="shared" si="135"/>
        <v>0</v>
      </c>
    </row>
    <row r="2859" spans="1:16" ht="15.75" customHeight="1">
      <c r="A2859" s="140">
        <v>815</v>
      </c>
      <c r="B2859" s="141" t="s">
        <v>2595</v>
      </c>
      <c r="C2859" s="142"/>
      <c r="D2859" s="142"/>
      <c r="E2859" s="142"/>
      <c r="F2859" s="142"/>
      <c r="G2859" s="142"/>
      <c r="H2859" s="142"/>
      <c r="I2859" s="142"/>
      <c r="J2859" s="142"/>
      <c r="K2859" s="142"/>
      <c r="L2859" s="142"/>
      <c r="M2859" s="142"/>
      <c r="N2859" s="142"/>
      <c r="O2859" s="142"/>
      <c r="P2859" s="104">
        <f t="shared" si="135"/>
        <v>0</v>
      </c>
    </row>
    <row r="2860" spans="1:16" ht="15.75" customHeight="1">
      <c r="A2860" s="317">
        <v>816</v>
      </c>
      <c r="B2860" s="318" t="s">
        <v>2596</v>
      </c>
      <c r="C2860" s="119">
        <v>11</v>
      </c>
      <c r="D2860" s="104"/>
      <c r="E2860" s="104"/>
      <c r="F2860" s="104"/>
      <c r="G2860" s="104"/>
      <c r="H2860" s="104"/>
      <c r="I2860" s="104"/>
      <c r="J2860" s="104"/>
      <c r="K2860" s="104"/>
      <c r="L2860" s="104"/>
      <c r="M2860" s="104"/>
      <c r="N2860" s="104"/>
      <c r="O2860" s="104"/>
      <c r="P2860" s="105">
        <f t="shared" si="135"/>
        <v>0</v>
      </c>
    </row>
    <row r="2861" spans="1:16" ht="15.75" customHeight="1">
      <c r="A2861" s="241"/>
      <c r="B2861" s="242"/>
      <c r="C2861" s="119">
        <v>12</v>
      </c>
      <c r="D2861" s="143"/>
      <c r="E2861" s="104"/>
      <c r="F2861" s="104"/>
      <c r="G2861" s="104"/>
      <c r="H2861" s="104"/>
      <c r="I2861" s="104"/>
      <c r="J2861" s="104"/>
      <c r="K2861" s="104"/>
      <c r="L2861" s="104"/>
      <c r="M2861" s="104"/>
      <c r="N2861" s="104"/>
      <c r="O2861" s="104"/>
      <c r="P2861" s="105">
        <f t="shared" si="135"/>
        <v>0</v>
      </c>
    </row>
    <row r="2862" spans="1:16" ht="15.75" customHeight="1">
      <c r="A2862" s="241"/>
      <c r="B2862" s="242"/>
      <c r="C2862" s="119">
        <v>13</v>
      </c>
      <c r="D2862" s="143"/>
      <c r="E2862" s="104"/>
      <c r="F2862" s="104"/>
      <c r="G2862" s="104"/>
      <c r="H2862" s="104"/>
      <c r="I2862" s="104"/>
      <c r="J2862" s="104"/>
      <c r="K2862" s="104"/>
      <c r="L2862" s="104"/>
      <c r="M2862" s="104"/>
      <c r="N2862" s="104"/>
      <c r="O2862" s="104"/>
      <c r="P2862" s="105">
        <f t="shared" si="135"/>
        <v>0</v>
      </c>
    </row>
    <row r="2863" spans="1:16" ht="15.75" customHeight="1">
      <c r="A2863" s="241"/>
      <c r="B2863" s="242"/>
      <c r="C2863" s="119">
        <v>14</v>
      </c>
      <c r="D2863" s="143"/>
      <c r="E2863" s="104"/>
      <c r="F2863" s="104"/>
      <c r="G2863" s="104"/>
      <c r="H2863" s="104"/>
      <c r="I2863" s="104"/>
      <c r="J2863" s="104"/>
      <c r="K2863" s="104"/>
      <c r="L2863" s="104"/>
      <c r="M2863" s="104"/>
      <c r="N2863" s="104"/>
      <c r="O2863" s="104"/>
      <c r="P2863" s="105">
        <f t="shared" si="135"/>
        <v>0</v>
      </c>
    </row>
    <row r="2864" spans="1:16" ht="15.75" customHeight="1">
      <c r="A2864" s="241"/>
      <c r="B2864" s="242"/>
      <c r="C2864" s="119">
        <v>15</v>
      </c>
      <c r="D2864" s="143"/>
      <c r="E2864" s="104"/>
      <c r="F2864" s="104"/>
      <c r="G2864" s="104"/>
      <c r="H2864" s="104"/>
      <c r="I2864" s="104"/>
      <c r="J2864" s="104"/>
      <c r="K2864" s="104"/>
      <c r="L2864" s="104"/>
      <c r="M2864" s="104"/>
      <c r="N2864" s="104"/>
      <c r="O2864" s="104"/>
      <c r="P2864" s="105">
        <f t="shared" si="135"/>
        <v>0</v>
      </c>
    </row>
    <row r="2865" spans="1:16" ht="15.75" customHeight="1">
      <c r="A2865" s="241"/>
      <c r="B2865" s="242"/>
      <c r="C2865" s="119">
        <v>16</v>
      </c>
      <c r="D2865" s="143"/>
      <c r="E2865" s="104"/>
      <c r="F2865" s="104"/>
      <c r="G2865" s="104"/>
      <c r="H2865" s="104"/>
      <c r="I2865" s="104"/>
      <c r="J2865" s="104"/>
      <c r="K2865" s="104"/>
      <c r="L2865" s="104"/>
      <c r="M2865" s="104"/>
      <c r="N2865" s="104"/>
      <c r="O2865" s="104"/>
      <c r="P2865" s="105">
        <f t="shared" si="135"/>
        <v>0</v>
      </c>
    </row>
    <row r="2866" spans="1:16" ht="15.75" customHeight="1">
      <c r="A2866" s="241"/>
      <c r="B2866" s="242"/>
      <c r="C2866" s="119">
        <v>17</v>
      </c>
      <c r="D2866" s="143"/>
      <c r="E2866" s="104"/>
      <c r="F2866" s="104"/>
      <c r="G2866" s="104"/>
      <c r="H2866" s="104"/>
      <c r="I2866" s="104"/>
      <c r="J2866" s="104"/>
      <c r="K2866" s="104"/>
      <c r="L2866" s="104"/>
      <c r="M2866" s="104"/>
      <c r="N2866" s="104"/>
      <c r="O2866" s="104"/>
      <c r="P2866" s="105">
        <f t="shared" si="135"/>
        <v>0</v>
      </c>
    </row>
    <row r="2867" spans="1:16" ht="15.75" customHeight="1">
      <c r="A2867" s="241"/>
      <c r="B2867" s="242"/>
      <c r="C2867" s="119">
        <v>25</v>
      </c>
      <c r="D2867" s="143"/>
      <c r="E2867" s="104"/>
      <c r="F2867" s="104"/>
      <c r="G2867" s="104"/>
      <c r="H2867" s="104"/>
      <c r="I2867" s="104"/>
      <c r="J2867" s="104"/>
      <c r="K2867" s="104"/>
      <c r="L2867" s="104"/>
      <c r="M2867" s="104"/>
      <c r="N2867" s="104"/>
      <c r="O2867" s="104"/>
      <c r="P2867" s="105">
        <f t="shared" si="135"/>
        <v>0</v>
      </c>
    </row>
    <row r="2868" spans="1:16" ht="15.75" customHeight="1">
      <c r="A2868" s="241"/>
      <c r="B2868" s="242"/>
      <c r="C2868" s="119">
        <v>26</v>
      </c>
      <c r="D2868" s="143"/>
      <c r="E2868" s="104"/>
      <c r="F2868" s="104"/>
      <c r="G2868" s="104"/>
      <c r="H2868" s="104"/>
      <c r="I2868" s="104"/>
      <c r="J2868" s="104"/>
      <c r="K2868" s="104"/>
      <c r="L2868" s="104"/>
      <c r="M2868" s="104"/>
      <c r="N2868" s="104"/>
      <c r="O2868" s="104"/>
      <c r="P2868" s="105">
        <f t="shared" si="135"/>
        <v>0</v>
      </c>
    </row>
    <row r="2869" spans="1:16" ht="15.75" customHeight="1">
      <c r="A2869" s="237"/>
      <c r="B2869" s="239"/>
      <c r="C2869" s="119">
        <v>27</v>
      </c>
      <c r="D2869" s="143"/>
      <c r="E2869" s="104"/>
      <c r="F2869" s="104"/>
      <c r="G2869" s="104"/>
      <c r="H2869" s="104"/>
      <c r="I2869" s="104"/>
      <c r="J2869" s="104"/>
      <c r="K2869" s="104"/>
      <c r="L2869" s="104"/>
      <c r="M2869" s="104"/>
      <c r="N2869" s="104"/>
      <c r="O2869" s="104"/>
      <c r="P2869" s="105">
        <f t="shared" si="135"/>
        <v>0</v>
      </c>
    </row>
    <row r="2870" spans="1:16" ht="15.75" customHeight="1">
      <c r="A2870" s="149">
        <v>8300</v>
      </c>
      <c r="B2870" s="316" t="s">
        <v>2597</v>
      </c>
      <c r="C2870" s="228"/>
      <c r="D2870" s="148">
        <f t="shared" ref="D2870:P2870" si="136">SUM(D2871:D2875)</f>
        <v>0</v>
      </c>
      <c r="E2870" s="146">
        <f t="shared" si="136"/>
        <v>0</v>
      </c>
      <c r="F2870" s="146">
        <f t="shared" si="136"/>
        <v>0</v>
      </c>
      <c r="G2870" s="146">
        <f t="shared" si="136"/>
        <v>0</v>
      </c>
      <c r="H2870" s="146">
        <f t="shared" si="136"/>
        <v>0</v>
      </c>
      <c r="I2870" s="146">
        <f t="shared" si="136"/>
        <v>0</v>
      </c>
      <c r="J2870" s="146">
        <f t="shared" si="136"/>
        <v>0</v>
      </c>
      <c r="K2870" s="146">
        <f t="shared" si="136"/>
        <v>0</v>
      </c>
      <c r="L2870" s="146">
        <f t="shared" si="136"/>
        <v>0</v>
      </c>
      <c r="M2870" s="146">
        <f t="shared" si="136"/>
        <v>0</v>
      </c>
      <c r="N2870" s="146">
        <f t="shared" si="136"/>
        <v>0</v>
      </c>
      <c r="O2870" s="146">
        <f t="shared" si="136"/>
        <v>0</v>
      </c>
      <c r="P2870" s="146">
        <f t="shared" si="136"/>
        <v>0</v>
      </c>
    </row>
    <row r="2871" spans="1:16" ht="15.75" customHeight="1">
      <c r="A2871" s="140">
        <v>831</v>
      </c>
      <c r="B2871" s="141" t="s">
        <v>2598</v>
      </c>
      <c r="C2871" s="142"/>
      <c r="D2871" s="142"/>
      <c r="E2871" s="142"/>
      <c r="F2871" s="142"/>
      <c r="G2871" s="142"/>
      <c r="H2871" s="142"/>
      <c r="I2871" s="142"/>
      <c r="J2871" s="142"/>
      <c r="K2871" s="142"/>
      <c r="L2871" s="142"/>
      <c r="M2871" s="142"/>
      <c r="N2871" s="142"/>
      <c r="O2871" s="142"/>
      <c r="P2871" s="104">
        <f t="shared" ref="P2871:P2875" si="137">SUM(D2871:O2871)</f>
        <v>0</v>
      </c>
    </row>
    <row r="2872" spans="1:16" ht="15.75" customHeight="1">
      <c r="A2872" s="140">
        <v>832</v>
      </c>
      <c r="B2872" s="141" t="s">
        <v>2599</v>
      </c>
      <c r="C2872" s="142"/>
      <c r="D2872" s="142"/>
      <c r="E2872" s="142"/>
      <c r="F2872" s="142"/>
      <c r="G2872" s="142"/>
      <c r="H2872" s="142"/>
      <c r="I2872" s="142"/>
      <c r="J2872" s="142"/>
      <c r="K2872" s="142"/>
      <c r="L2872" s="142"/>
      <c r="M2872" s="142"/>
      <c r="N2872" s="142"/>
      <c r="O2872" s="142"/>
      <c r="P2872" s="104">
        <f t="shared" si="137"/>
        <v>0</v>
      </c>
    </row>
    <row r="2873" spans="1:16" ht="15.75" customHeight="1">
      <c r="A2873" s="140">
        <v>833</v>
      </c>
      <c r="B2873" s="141" t="s">
        <v>2600</v>
      </c>
      <c r="C2873" s="142"/>
      <c r="D2873" s="142"/>
      <c r="E2873" s="142"/>
      <c r="F2873" s="142"/>
      <c r="G2873" s="142"/>
      <c r="H2873" s="142"/>
      <c r="I2873" s="142"/>
      <c r="J2873" s="142"/>
      <c r="K2873" s="142"/>
      <c r="L2873" s="142"/>
      <c r="M2873" s="142"/>
      <c r="N2873" s="142"/>
      <c r="O2873" s="142"/>
      <c r="P2873" s="104">
        <f t="shared" si="137"/>
        <v>0</v>
      </c>
    </row>
    <row r="2874" spans="1:16" ht="15.75" customHeight="1">
      <c r="A2874" s="140">
        <v>834</v>
      </c>
      <c r="B2874" s="141" t="s">
        <v>2601</v>
      </c>
      <c r="C2874" s="142"/>
      <c r="D2874" s="142"/>
      <c r="E2874" s="142"/>
      <c r="F2874" s="142"/>
      <c r="G2874" s="142"/>
      <c r="H2874" s="142"/>
      <c r="I2874" s="142"/>
      <c r="J2874" s="142"/>
      <c r="K2874" s="142"/>
      <c r="L2874" s="142"/>
      <c r="M2874" s="142"/>
      <c r="N2874" s="142"/>
      <c r="O2874" s="142"/>
      <c r="P2874" s="104">
        <f t="shared" si="137"/>
        <v>0</v>
      </c>
    </row>
    <row r="2875" spans="1:16" ht="30" customHeight="1">
      <c r="A2875" s="140">
        <v>835</v>
      </c>
      <c r="B2875" s="141" t="s">
        <v>2602</v>
      </c>
      <c r="C2875" s="142"/>
      <c r="D2875" s="142"/>
      <c r="E2875" s="142"/>
      <c r="F2875" s="142"/>
      <c r="G2875" s="142"/>
      <c r="H2875" s="142"/>
      <c r="I2875" s="142"/>
      <c r="J2875" s="142"/>
      <c r="K2875" s="142"/>
      <c r="L2875" s="142"/>
      <c r="M2875" s="142"/>
      <c r="N2875" s="142"/>
      <c r="O2875" s="142"/>
      <c r="P2875" s="104">
        <f t="shared" si="137"/>
        <v>0</v>
      </c>
    </row>
    <row r="2876" spans="1:16" ht="15.75" customHeight="1">
      <c r="A2876" s="149">
        <v>8500</v>
      </c>
      <c r="B2876" s="316" t="s">
        <v>2603</v>
      </c>
      <c r="C2876" s="228"/>
      <c r="D2876" s="148">
        <f t="shared" ref="D2876:P2876" si="138">SUM(D2877:D2906)</f>
        <v>0</v>
      </c>
      <c r="E2876" s="148">
        <f t="shared" si="138"/>
        <v>0</v>
      </c>
      <c r="F2876" s="148">
        <f t="shared" si="138"/>
        <v>0</v>
      </c>
      <c r="G2876" s="148">
        <f t="shared" si="138"/>
        <v>0</v>
      </c>
      <c r="H2876" s="148">
        <f t="shared" si="138"/>
        <v>0</v>
      </c>
      <c r="I2876" s="148">
        <f t="shared" si="138"/>
        <v>0</v>
      </c>
      <c r="J2876" s="148">
        <f t="shared" si="138"/>
        <v>0</v>
      </c>
      <c r="K2876" s="148">
        <f t="shared" si="138"/>
        <v>0</v>
      </c>
      <c r="L2876" s="148">
        <f t="shared" si="138"/>
        <v>0</v>
      </c>
      <c r="M2876" s="148">
        <f t="shared" si="138"/>
        <v>0</v>
      </c>
      <c r="N2876" s="148">
        <f t="shared" si="138"/>
        <v>0</v>
      </c>
      <c r="O2876" s="148">
        <f t="shared" si="138"/>
        <v>0</v>
      </c>
      <c r="P2876" s="148">
        <f t="shared" si="138"/>
        <v>0</v>
      </c>
    </row>
    <row r="2877" spans="1:16" ht="15.75" customHeight="1">
      <c r="A2877" s="317">
        <v>851</v>
      </c>
      <c r="B2877" s="318" t="s">
        <v>2604</v>
      </c>
      <c r="C2877" s="119">
        <v>11</v>
      </c>
      <c r="D2877" s="143"/>
      <c r="E2877" s="104"/>
      <c r="F2877" s="104"/>
      <c r="G2877" s="104"/>
      <c r="H2877" s="104"/>
      <c r="I2877" s="104"/>
      <c r="J2877" s="104"/>
      <c r="K2877" s="104"/>
      <c r="L2877" s="104"/>
      <c r="M2877" s="104"/>
      <c r="N2877" s="104"/>
      <c r="O2877" s="104"/>
      <c r="P2877" s="105">
        <f t="shared" ref="P2877:P2906" si="139">SUM(D2877:O2877)</f>
        <v>0</v>
      </c>
    </row>
    <row r="2878" spans="1:16" ht="15.75" customHeight="1">
      <c r="A2878" s="241"/>
      <c r="B2878" s="242"/>
      <c r="C2878" s="119">
        <v>12</v>
      </c>
      <c r="D2878" s="143"/>
      <c r="E2878" s="104"/>
      <c r="F2878" s="104"/>
      <c r="G2878" s="104"/>
      <c r="H2878" s="104"/>
      <c r="I2878" s="104"/>
      <c r="J2878" s="104"/>
      <c r="K2878" s="104"/>
      <c r="L2878" s="104"/>
      <c r="M2878" s="104"/>
      <c r="N2878" s="104"/>
      <c r="O2878" s="104"/>
      <c r="P2878" s="105">
        <f t="shared" si="139"/>
        <v>0</v>
      </c>
    </row>
    <row r="2879" spans="1:16" ht="15.75" customHeight="1">
      <c r="A2879" s="241"/>
      <c r="B2879" s="242"/>
      <c r="C2879" s="119">
        <v>13</v>
      </c>
      <c r="D2879" s="143"/>
      <c r="E2879" s="104"/>
      <c r="F2879" s="104"/>
      <c r="G2879" s="104"/>
      <c r="H2879" s="104"/>
      <c r="I2879" s="104"/>
      <c r="J2879" s="104"/>
      <c r="K2879" s="104"/>
      <c r="L2879" s="104"/>
      <c r="M2879" s="104"/>
      <c r="N2879" s="104"/>
      <c r="O2879" s="104"/>
      <c r="P2879" s="105">
        <f t="shared" si="139"/>
        <v>0</v>
      </c>
    </row>
    <row r="2880" spans="1:16" ht="15.75" customHeight="1">
      <c r="A2880" s="241"/>
      <c r="B2880" s="242"/>
      <c r="C2880" s="119">
        <v>14</v>
      </c>
      <c r="D2880" s="143"/>
      <c r="E2880" s="104"/>
      <c r="F2880" s="104"/>
      <c r="G2880" s="104"/>
      <c r="H2880" s="104"/>
      <c r="I2880" s="104"/>
      <c r="J2880" s="104"/>
      <c r="K2880" s="104"/>
      <c r="L2880" s="104"/>
      <c r="M2880" s="104"/>
      <c r="N2880" s="104"/>
      <c r="O2880" s="104"/>
      <c r="P2880" s="105">
        <f t="shared" si="139"/>
        <v>0</v>
      </c>
    </row>
    <row r="2881" spans="1:16" ht="15.75" customHeight="1">
      <c r="A2881" s="241"/>
      <c r="B2881" s="242"/>
      <c r="C2881" s="119">
        <v>15</v>
      </c>
      <c r="D2881" s="143"/>
      <c r="E2881" s="104"/>
      <c r="F2881" s="104"/>
      <c r="G2881" s="104"/>
      <c r="H2881" s="104"/>
      <c r="I2881" s="104"/>
      <c r="J2881" s="104"/>
      <c r="K2881" s="104"/>
      <c r="L2881" s="104"/>
      <c r="M2881" s="104"/>
      <c r="N2881" s="104"/>
      <c r="O2881" s="104"/>
      <c r="P2881" s="105">
        <f t="shared" si="139"/>
        <v>0</v>
      </c>
    </row>
    <row r="2882" spans="1:16" ht="15.75" customHeight="1">
      <c r="A2882" s="241"/>
      <c r="B2882" s="242"/>
      <c r="C2882" s="119">
        <v>16</v>
      </c>
      <c r="D2882" s="143"/>
      <c r="E2882" s="104"/>
      <c r="F2882" s="104"/>
      <c r="G2882" s="104"/>
      <c r="H2882" s="104"/>
      <c r="I2882" s="104"/>
      <c r="J2882" s="104"/>
      <c r="K2882" s="104"/>
      <c r="L2882" s="104"/>
      <c r="M2882" s="104"/>
      <c r="N2882" s="104"/>
      <c r="O2882" s="104"/>
      <c r="P2882" s="105">
        <f t="shared" si="139"/>
        <v>0</v>
      </c>
    </row>
    <row r="2883" spans="1:16" ht="15.75" customHeight="1">
      <c r="A2883" s="241"/>
      <c r="B2883" s="242"/>
      <c r="C2883" s="119">
        <v>17</v>
      </c>
      <c r="D2883" s="143"/>
      <c r="E2883" s="104"/>
      <c r="F2883" s="104"/>
      <c r="G2883" s="104"/>
      <c r="H2883" s="104"/>
      <c r="I2883" s="104"/>
      <c r="J2883" s="104"/>
      <c r="K2883" s="104"/>
      <c r="L2883" s="104"/>
      <c r="M2883" s="104"/>
      <c r="N2883" s="104"/>
      <c r="O2883" s="104"/>
      <c r="P2883" s="105">
        <f t="shared" si="139"/>
        <v>0</v>
      </c>
    </row>
    <row r="2884" spans="1:16" ht="15.75" customHeight="1">
      <c r="A2884" s="241"/>
      <c r="B2884" s="242"/>
      <c r="C2884" s="119">
        <v>25</v>
      </c>
      <c r="D2884" s="143"/>
      <c r="E2884" s="104"/>
      <c r="F2884" s="104"/>
      <c r="G2884" s="104"/>
      <c r="H2884" s="104"/>
      <c r="I2884" s="104"/>
      <c r="J2884" s="104"/>
      <c r="K2884" s="104"/>
      <c r="L2884" s="104"/>
      <c r="M2884" s="104"/>
      <c r="N2884" s="104"/>
      <c r="O2884" s="104"/>
      <c r="P2884" s="105">
        <f t="shared" si="139"/>
        <v>0</v>
      </c>
    </row>
    <row r="2885" spans="1:16" ht="15.75" customHeight="1">
      <c r="A2885" s="241"/>
      <c r="B2885" s="242"/>
      <c r="C2885" s="119">
        <v>26</v>
      </c>
      <c r="D2885" s="143"/>
      <c r="E2885" s="104"/>
      <c r="F2885" s="104"/>
      <c r="G2885" s="104"/>
      <c r="H2885" s="104"/>
      <c r="I2885" s="104"/>
      <c r="J2885" s="104"/>
      <c r="K2885" s="104"/>
      <c r="L2885" s="104"/>
      <c r="M2885" s="104"/>
      <c r="N2885" s="104"/>
      <c r="O2885" s="104"/>
      <c r="P2885" s="105">
        <f t="shared" si="139"/>
        <v>0</v>
      </c>
    </row>
    <row r="2886" spans="1:16" ht="15.75" customHeight="1">
      <c r="A2886" s="237"/>
      <c r="B2886" s="239"/>
      <c r="C2886" s="119">
        <v>27</v>
      </c>
      <c r="D2886" s="143"/>
      <c r="E2886" s="104"/>
      <c r="F2886" s="104"/>
      <c r="G2886" s="104"/>
      <c r="H2886" s="104"/>
      <c r="I2886" s="104"/>
      <c r="J2886" s="104"/>
      <c r="K2886" s="104"/>
      <c r="L2886" s="104"/>
      <c r="M2886" s="104"/>
      <c r="N2886" s="104"/>
      <c r="O2886" s="104"/>
      <c r="P2886" s="105">
        <f t="shared" si="139"/>
        <v>0</v>
      </c>
    </row>
    <row r="2887" spans="1:16" ht="15.75" customHeight="1">
      <c r="A2887" s="317">
        <v>852</v>
      </c>
      <c r="B2887" s="318" t="s">
        <v>2605</v>
      </c>
      <c r="C2887" s="119">
        <v>11</v>
      </c>
      <c r="D2887" s="143"/>
      <c r="E2887" s="104"/>
      <c r="F2887" s="104"/>
      <c r="G2887" s="104"/>
      <c r="H2887" s="104"/>
      <c r="I2887" s="104"/>
      <c r="J2887" s="104"/>
      <c r="K2887" s="104"/>
      <c r="L2887" s="104"/>
      <c r="M2887" s="104"/>
      <c r="N2887" s="104"/>
      <c r="O2887" s="104"/>
      <c r="P2887" s="105">
        <f t="shared" si="139"/>
        <v>0</v>
      </c>
    </row>
    <row r="2888" spans="1:16" ht="15.75" customHeight="1">
      <c r="A2888" s="241"/>
      <c r="B2888" s="242"/>
      <c r="C2888" s="119">
        <v>12</v>
      </c>
      <c r="D2888" s="143"/>
      <c r="E2888" s="104"/>
      <c r="F2888" s="104"/>
      <c r="G2888" s="104"/>
      <c r="H2888" s="104"/>
      <c r="I2888" s="104"/>
      <c r="J2888" s="104"/>
      <c r="K2888" s="104"/>
      <c r="L2888" s="104"/>
      <c r="M2888" s="104"/>
      <c r="N2888" s="104"/>
      <c r="O2888" s="104"/>
      <c r="P2888" s="105">
        <f t="shared" si="139"/>
        <v>0</v>
      </c>
    </row>
    <row r="2889" spans="1:16" ht="15.75" customHeight="1">
      <c r="A2889" s="241"/>
      <c r="B2889" s="242"/>
      <c r="C2889" s="119">
        <v>13</v>
      </c>
      <c r="D2889" s="143"/>
      <c r="E2889" s="104"/>
      <c r="F2889" s="104"/>
      <c r="G2889" s="104"/>
      <c r="H2889" s="104"/>
      <c r="I2889" s="104"/>
      <c r="J2889" s="104"/>
      <c r="K2889" s="104"/>
      <c r="L2889" s="104"/>
      <c r="M2889" s="104"/>
      <c r="N2889" s="104"/>
      <c r="O2889" s="104"/>
      <c r="P2889" s="105">
        <f t="shared" si="139"/>
        <v>0</v>
      </c>
    </row>
    <row r="2890" spans="1:16" ht="15.75" customHeight="1">
      <c r="A2890" s="241"/>
      <c r="B2890" s="242"/>
      <c r="C2890" s="119">
        <v>14</v>
      </c>
      <c r="D2890" s="143"/>
      <c r="E2890" s="104"/>
      <c r="F2890" s="104"/>
      <c r="G2890" s="104"/>
      <c r="H2890" s="104"/>
      <c r="I2890" s="104"/>
      <c r="J2890" s="104"/>
      <c r="K2890" s="104"/>
      <c r="L2890" s="104"/>
      <c r="M2890" s="104"/>
      <c r="N2890" s="104"/>
      <c r="O2890" s="104"/>
      <c r="P2890" s="105">
        <f t="shared" si="139"/>
        <v>0</v>
      </c>
    </row>
    <row r="2891" spans="1:16" ht="15.75" customHeight="1">
      <c r="A2891" s="241"/>
      <c r="B2891" s="242"/>
      <c r="C2891" s="119">
        <v>15</v>
      </c>
      <c r="D2891" s="143"/>
      <c r="E2891" s="104"/>
      <c r="F2891" s="104"/>
      <c r="G2891" s="104"/>
      <c r="H2891" s="104"/>
      <c r="I2891" s="104"/>
      <c r="J2891" s="104"/>
      <c r="K2891" s="104"/>
      <c r="L2891" s="104"/>
      <c r="M2891" s="104"/>
      <c r="N2891" s="104"/>
      <c r="O2891" s="104"/>
      <c r="P2891" s="105">
        <f t="shared" si="139"/>
        <v>0</v>
      </c>
    </row>
    <row r="2892" spans="1:16" ht="15.75" customHeight="1">
      <c r="A2892" s="241"/>
      <c r="B2892" s="242"/>
      <c r="C2892" s="119">
        <v>16</v>
      </c>
      <c r="D2892" s="143"/>
      <c r="E2892" s="104"/>
      <c r="F2892" s="104"/>
      <c r="G2892" s="104"/>
      <c r="H2892" s="104"/>
      <c r="I2892" s="104"/>
      <c r="J2892" s="104"/>
      <c r="K2892" s="104"/>
      <c r="L2892" s="104"/>
      <c r="M2892" s="104"/>
      <c r="N2892" s="104"/>
      <c r="O2892" s="104"/>
      <c r="P2892" s="105">
        <f t="shared" si="139"/>
        <v>0</v>
      </c>
    </row>
    <row r="2893" spans="1:16" ht="15.75" customHeight="1">
      <c r="A2893" s="241"/>
      <c r="B2893" s="242"/>
      <c r="C2893" s="119">
        <v>17</v>
      </c>
      <c r="D2893" s="143"/>
      <c r="E2893" s="104"/>
      <c r="F2893" s="104"/>
      <c r="G2893" s="104"/>
      <c r="H2893" s="104"/>
      <c r="I2893" s="104"/>
      <c r="J2893" s="104"/>
      <c r="K2893" s="104"/>
      <c r="L2893" s="104"/>
      <c r="M2893" s="104"/>
      <c r="N2893" s="104"/>
      <c r="O2893" s="104"/>
      <c r="P2893" s="105">
        <f t="shared" si="139"/>
        <v>0</v>
      </c>
    </row>
    <row r="2894" spans="1:16" ht="15.75" customHeight="1">
      <c r="A2894" s="241"/>
      <c r="B2894" s="242"/>
      <c r="C2894" s="119">
        <v>25</v>
      </c>
      <c r="D2894" s="143"/>
      <c r="E2894" s="104"/>
      <c r="F2894" s="104"/>
      <c r="G2894" s="104"/>
      <c r="H2894" s="104"/>
      <c r="I2894" s="104"/>
      <c r="J2894" s="104"/>
      <c r="K2894" s="104"/>
      <c r="L2894" s="104"/>
      <c r="M2894" s="104"/>
      <c r="N2894" s="104"/>
      <c r="O2894" s="104"/>
      <c r="P2894" s="105">
        <f t="shared" si="139"/>
        <v>0</v>
      </c>
    </row>
    <row r="2895" spans="1:16" ht="15.75" customHeight="1">
      <c r="A2895" s="241"/>
      <c r="B2895" s="242"/>
      <c r="C2895" s="119">
        <v>26</v>
      </c>
      <c r="D2895" s="143"/>
      <c r="E2895" s="104"/>
      <c r="F2895" s="104"/>
      <c r="G2895" s="104"/>
      <c r="H2895" s="104"/>
      <c r="I2895" s="104"/>
      <c r="J2895" s="104"/>
      <c r="K2895" s="104"/>
      <c r="L2895" s="104"/>
      <c r="M2895" s="104"/>
      <c r="N2895" s="104"/>
      <c r="O2895" s="104"/>
      <c r="P2895" s="105">
        <f t="shared" si="139"/>
        <v>0</v>
      </c>
    </row>
    <row r="2896" spans="1:16" ht="15.75" customHeight="1">
      <c r="A2896" s="237"/>
      <c r="B2896" s="239"/>
      <c r="C2896" s="119">
        <v>27</v>
      </c>
      <c r="D2896" s="143"/>
      <c r="E2896" s="104"/>
      <c r="F2896" s="104"/>
      <c r="G2896" s="104"/>
      <c r="H2896" s="104"/>
      <c r="I2896" s="104"/>
      <c r="J2896" s="104"/>
      <c r="K2896" s="104"/>
      <c r="L2896" s="104"/>
      <c r="M2896" s="104"/>
      <c r="N2896" s="104"/>
      <c r="O2896" s="104"/>
      <c r="P2896" s="105">
        <f t="shared" si="139"/>
        <v>0</v>
      </c>
    </row>
    <row r="2897" spans="1:16" ht="15.75" customHeight="1">
      <c r="A2897" s="317">
        <v>853</v>
      </c>
      <c r="B2897" s="318" t="s">
        <v>2606</v>
      </c>
      <c r="C2897" s="119">
        <v>11</v>
      </c>
      <c r="D2897" s="143"/>
      <c r="E2897" s="104"/>
      <c r="F2897" s="104"/>
      <c r="G2897" s="104"/>
      <c r="H2897" s="104"/>
      <c r="I2897" s="104"/>
      <c r="J2897" s="104"/>
      <c r="K2897" s="104"/>
      <c r="L2897" s="104"/>
      <c r="M2897" s="104"/>
      <c r="N2897" s="104"/>
      <c r="O2897" s="104"/>
      <c r="P2897" s="105">
        <f t="shared" si="139"/>
        <v>0</v>
      </c>
    </row>
    <row r="2898" spans="1:16" ht="15.75" customHeight="1">
      <c r="A2898" s="241"/>
      <c r="B2898" s="242"/>
      <c r="C2898" s="119">
        <v>12</v>
      </c>
      <c r="D2898" s="143"/>
      <c r="E2898" s="104"/>
      <c r="F2898" s="104"/>
      <c r="G2898" s="104"/>
      <c r="H2898" s="104"/>
      <c r="I2898" s="104"/>
      <c r="J2898" s="104"/>
      <c r="K2898" s="104"/>
      <c r="L2898" s="104"/>
      <c r="M2898" s="104"/>
      <c r="N2898" s="104"/>
      <c r="O2898" s="104"/>
      <c r="P2898" s="105">
        <f t="shared" si="139"/>
        <v>0</v>
      </c>
    </row>
    <row r="2899" spans="1:16" ht="15.75" customHeight="1">
      <c r="A2899" s="241"/>
      <c r="B2899" s="242"/>
      <c r="C2899" s="119">
        <v>13</v>
      </c>
      <c r="D2899" s="143"/>
      <c r="E2899" s="104"/>
      <c r="F2899" s="104"/>
      <c r="G2899" s="104"/>
      <c r="H2899" s="104"/>
      <c r="I2899" s="104"/>
      <c r="J2899" s="104"/>
      <c r="K2899" s="104"/>
      <c r="L2899" s="104"/>
      <c r="M2899" s="104"/>
      <c r="N2899" s="104"/>
      <c r="O2899" s="104"/>
      <c r="P2899" s="105">
        <f t="shared" si="139"/>
        <v>0</v>
      </c>
    </row>
    <row r="2900" spans="1:16" ht="15.75" customHeight="1">
      <c r="A2900" s="241"/>
      <c r="B2900" s="242"/>
      <c r="C2900" s="119">
        <v>14</v>
      </c>
      <c r="D2900" s="143"/>
      <c r="E2900" s="104"/>
      <c r="F2900" s="104"/>
      <c r="G2900" s="104"/>
      <c r="H2900" s="104"/>
      <c r="I2900" s="104"/>
      <c r="J2900" s="104"/>
      <c r="K2900" s="104"/>
      <c r="L2900" s="104"/>
      <c r="M2900" s="104"/>
      <c r="N2900" s="104"/>
      <c r="O2900" s="104"/>
      <c r="P2900" s="105">
        <f t="shared" si="139"/>
        <v>0</v>
      </c>
    </row>
    <row r="2901" spans="1:16" ht="15.75" customHeight="1">
      <c r="A2901" s="241"/>
      <c r="B2901" s="242"/>
      <c r="C2901" s="119">
        <v>15</v>
      </c>
      <c r="D2901" s="143"/>
      <c r="E2901" s="104"/>
      <c r="F2901" s="104"/>
      <c r="G2901" s="104"/>
      <c r="H2901" s="104"/>
      <c r="I2901" s="104"/>
      <c r="J2901" s="104"/>
      <c r="K2901" s="104"/>
      <c r="L2901" s="104"/>
      <c r="M2901" s="104"/>
      <c r="N2901" s="104"/>
      <c r="O2901" s="104"/>
      <c r="P2901" s="105">
        <f t="shared" si="139"/>
        <v>0</v>
      </c>
    </row>
    <row r="2902" spans="1:16" ht="15.75" customHeight="1">
      <c r="A2902" s="241"/>
      <c r="B2902" s="242"/>
      <c r="C2902" s="119">
        <v>16</v>
      </c>
      <c r="D2902" s="143"/>
      <c r="E2902" s="104"/>
      <c r="F2902" s="104"/>
      <c r="G2902" s="104"/>
      <c r="H2902" s="104"/>
      <c r="I2902" s="104"/>
      <c r="J2902" s="104"/>
      <c r="K2902" s="104"/>
      <c r="L2902" s="104"/>
      <c r="M2902" s="104"/>
      <c r="N2902" s="104"/>
      <c r="O2902" s="104"/>
      <c r="P2902" s="105">
        <f t="shared" si="139"/>
        <v>0</v>
      </c>
    </row>
    <row r="2903" spans="1:16" ht="15.75" customHeight="1">
      <c r="A2903" s="241"/>
      <c r="B2903" s="242"/>
      <c r="C2903" s="119">
        <v>17</v>
      </c>
      <c r="D2903" s="143"/>
      <c r="E2903" s="104"/>
      <c r="F2903" s="104"/>
      <c r="G2903" s="104"/>
      <c r="H2903" s="104"/>
      <c r="I2903" s="104"/>
      <c r="J2903" s="104"/>
      <c r="K2903" s="104"/>
      <c r="L2903" s="104"/>
      <c r="M2903" s="104"/>
      <c r="N2903" s="104"/>
      <c r="O2903" s="104"/>
      <c r="P2903" s="105">
        <f t="shared" si="139"/>
        <v>0</v>
      </c>
    </row>
    <row r="2904" spans="1:16" ht="15.75" customHeight="1">
      <c r="A2904" s="241"/>
      <c r="B2904" s="242"/>
      <c r="C2904" s="119">
        <v>25</v>
      </c>
      <c r="D2904" s="143"/>
      <c r="E2904" s="104"/>
      <c r="F2904" s="104"/>
      <c r="G2904" s="104"/>
      <c r="H2904" s="104"/>
      <c r="I2904" s="104"/>
      <c r="J2904" s="104"/>
      <c r="K2904" s="104"/>
      <c r="L2904" s="104"/>
      <c r="M2904" s="104"/>
      <c r="N2904" s="104"/>
      <c r="O2904" s="104"/>
      <c r="P2904" s="105">
        <f t="shared" si="139"/>
        <v>0</v>
      </c>
    </row>
    <row r="2905" spans="1:16" ht="15.75" customHeight="1">
      <c r="A2905" s="241"/>
      <c r="B2905" s="242"/>
      <c r="C2905" s="119">
        <v>26</v>
      </c>
      <c r="D2905" s="143"/>
      <c r="E2905" s="104"/>
      <c r="F2905" s="104"/>
      <c r="G2905" s="104"/>
      <c r="H2905" s="104"/>
      <c r="I2905" s="104"/>
      <c r="J2905" s="104"/>
      <c r="K2905" s="104"/>
      <c r="L2905" s="104"/>
      <c r="M2905" s="104"/>
      <c r="N2905" s="104"/>
      <c r="O2905" s="104"/>
      <c r="P2905" s="105">
        <f t="shared" si="139"/>
        <v>0</v>
      </c>
    </row>
    <row r="2906" spans="1:16" ht="15.75" customHeight="1">
      <c r="A2906" s="237"/>
      <c r="B2906" s="239"/>
      <c r="C2906" s="119">
        <v>27</v>
      </c>
      <c r="D2906" s="143"/>
      <c r="E2906" s="104"/>
      <c r="F2906" s="104"/>
      <c r="G2906" s="104"/>
      <c r="H2906" s="104"/>
      <c r="I2906" s="104"/>
      <c r="J2906" s="104"/>
      <c r="K2906" s="104"/>
      <c r="L2906" s="104"/>
      <c r="M2906" s="104"/>
      <c r="N2906" s="104"/>
      <c r="O2906" s="104"/>
      <c r="P2906" s="105">
        <f t="shared" si="139"/>
        <v>0</v>
      </c>
    </row>
    <row r="2907" spans="1:16" ht="15.75" customHeight="1">
      <c r="A2907" s="144">
        <v>9000</v>
      </c>
      <c r="B2907" s="316" t="s">
        <v>2607</v>
      </c>
      <c r="C2907" s="228"/>
      <c r="D2907" s="148">
        <f t="shared" ref="D2907:P2907" si="140">D2908+D2944+D2980+D2992+D3004+D3015+D3018</f>
        <v>0</v>
      </c>
      <c r="E2907" s="146">
        <f t="shared" si="140"/>
        <v>0</v>
      </c>
      <c r="F2907" s="146">
        <f t="shared" si="140"/>
        <v>0</v>
      </c>
      <c r="G2907" s="146">
        <f t="shared" si="140"/>
        <v>0</v>
      </c>
      <c r="H2907" s="146">
        <f t="shared" si="140"/>
        <v>0</v>
      </c>
      <c r="I2907" s="146">
        <f t="shared" si="140"/>
        <v>0</v>
      </c>
      <c r="J2907" s="146">
        <f t="shared" si="140"/>
        <v>0</v>
      </c>
      <c r="K2907" s="146">
        <f t="shared" si="140"/>
        <v>0</v>
      </c>
      <c r="L2907" s="146">
        <f t="shared" si="140"/>
        <v>0</v>
      </c>
      <c r="M2907" s="146">
        <f t="shared" si="140"/>
        <v>0</v>
      </c>
      <c r="N2907" s="146">
        <f t="shared" si="140"/>
        <v>0</v>
      </c>
      <c r="O2907" s="146">
        <f t="shared" si="140"/>
        <v>0</v>
      </c>
      <c r="P2907" s="146">
        <f t="shared" si="140"/>
        <v>0</v>
      </c>
    </row>
    <row r="2908" spans="1:16" ht="15.75" customHeight="1">
      <c r="A2908" s="149">
        <v>9100</v>
      </c>
      <c r="B2908" s="316" t="s">
        <v>2608</v>
      </c>
      <c r="C2908" s="228"/>
      <c r="D2908" s="148">
        <f t="shared" ref="D2908:P2908" si="141">SUM(D2909:D2943)</f>
        <v>0</v>
      </c>
      <c r="E2908" s="146">
        <f t="shared" si="141"/>
        <v>0</v>
      </c>
      <c r="F2908" s="146">
        <f t="shared" si="141"/>
        <v>0</v>
      </c>
      <c r="G2908" s="146">
        <f t="shared" si="141"/>
        <v>0</v>
      </c>
      <c r="H2908" s="146">
        <f t="shared" si="141"/>
        <v>0</v>
      </c>
      <c r="I2908" s="146">
        <f t="shared" si="141"/>
        <v>0</v>
      </c>
      <c r="J2908" s="146">
        <f t="shared" si="141"/>
        <v>0</v>
      </c>
      <c r="K2908" s="146">
        <f t="shared" si="141"/>
        <v>0</v>
      </c>
      <c r="L2908" s="146">
        <f t="shared" si="141"/>
        <v>0</v>
      </c>
      <c r="M2908" s="146">
        <f t="shared" si="141"/>
        <v>0</v>
      </c>
      <c r="N2908" s="146">
        <f t="shared" si="141"/>
        <v>0</v>
      </c>
      <c r="O2908" s="146">
        <f t="shared" si="141"/>
        <v>0</v>
      </c>
      <c r="P2908" s="146">
        <f t="shared" si="141"/>
        <v>0</v>
      </c>
    </row>
    <row r="2909" spans="1:16" ht="15.75" customHeight="1">
      <c r="A2909" s="317">
        <v>911</v>
      </c>
      <c r="B2909" s="318" t="s">
        <v>2609</v>
      </c>
      <c r="C2909" s="119">
        <v>11</v>
      </c>
      <c r="D2909" s="104"/>
      <c r="E2909" s="104"/>
      <c r="F2909" s="104"/>
      <c r="G2909" s="104"/>
      <c r="H2909" s="104"/>
      <c r="I2909" s="104"/>
      <c r="J2909" s="104"/>
      <c r="K2909" s="104"/>
      <c r="L2909" s="104"/>
      <c r="M2909" s="104"/>
      <c r="N2909" s="104"/>
      <c r="O2909" s="104"/>
      <c r="P2909" s="105">
        <f t="shared" ref="P2909:P2943" si="142">SUM(D2909:O2909)</f>
        <v>0</v>
      </c>
    </row>
    <row r="2910" spans="1:16" ht="15.75" customHeight="1">
      <c r="A2910" s="241"/>
      <c r="B2910" s="242"/>
      <c r="C2910" s="119">
        <v>12</v>
      </c>
      <c r="D2910" s="143"/>
      <c r="E2910" s="104"/>
      <c r="F2910" s="104"/>
      <c r="G2910" s="104"/>
      <c r="H2910" s="104"/>
      <c r="I2910" s="104"/>
      <c r="J2910" s="104"/>
      <c r="K2910" s="104"/>
      <c r="L2910" s="104"/>
      <c r="M2910" s="104"/>
      <c r="N2910" s="104"/>
      <c r="O2910" s="104"/>
      <c r="P2910" s="105">
        <f t="shared" si="142"/>
        <v>0</v>
      </c>
    </row>
    <row r="2911" spans="1:16" ht="15.75" customHeight="1">
      <c r="A2911" s="241"/>
      <c r="B2911" s="242"/>
      <c r="C2911" s="119">
        <v>13</v>
      </c>
      <c r="D2911" s="143"/>
      <c r="E2911" s="104"/>
      <c r="F2911" s="104"/>
      <c r="G2911" s="104"/>
      <c r="H2911" s="104"/>
      <c r="I2911" s="104"/>
      <c r="J2911" s="104"/>
      <c r="K2911" s="104"/>
      <c r="L2911" s="104"/>
      <c r="M2911" s="104"/>
      <c r="N2911" s="104"/>
      <c r="O2911" s="104"/>
      <c r="P2911" s="105">
        <f t="shared" si="142"/>
        <v>0</v>
      </c>
    </row>
    <row r="2912" spans="1:16" ht="15.75" customHeight="1">
      <c r="A2912" s="241"/>
      <c r="B2912" s="242"/>
      <c r="C2912" s="119">
        <v>14</v>
      </c>
      <c r="D2912" s="143"/>
      <c r="E2912" s="104"/>
      <c r="F2912" s="104"/>
      <c r="G2912" s="104"/>
      <c r="H2912" s="104"/>
      <c r="I2912" s="104"/>
      <c r="J2912" s="104"/>
      <c r="K2912" s="104"/>
      <c r="L2912" s="104"/>
      <c r="M2912" s="104"/>
      <c r="N2912" s="104"/>
      <c r="O2912" s="104"/>
      <c r="P2912" s="105">
        <f t="shared" si="142"/>
        <v>0</v>
      </c>
    </row>
    <row r="2913" spans="1:16" ht="15.75" customHeight="1">
      <c r="A2913" s="241"/>
      <c r="B2913" s="242"/>
      <c r="C2913" s="119">
        <v>15</v>
      </c>
      <c r="D2913" s="143"/>
      <c r="E2913" s="104"/>
      <c r="F2913" s="104"/>
      <c r="G2913" s="104"/>
      <c r="H2913" s="104"/>
      <c r="I2913" s="104"/>
      <c r="J2913" s="104"/>
      <c r="K2913" s="104"/>
      <c r="L2913" s="104"/>
      <c r="M2913" s="104"/>
      <c r="N2913" s="104"/>
      <c r="O2913" s="104"/>
      <c r="P2913" s="105">
        <f t="shared" si="142"/>
        <v>0</v>
      </c>
    </row>
    <row r="2914" spans="1:16" ht="15.75" customHeight="1">
      <c r="A2914" s="241"/>
      <c r="B2914" s="242"/>
      <c r="C2914" s="119">
        <v>16</v>
      </c>
      <c r="D2914" s="143"/>
      <c r="E2914" s="104"/>
      <c r="F2914" s="104"/>
      <c r="G2914" s="104"/>
      <c r="H2914" s="104"/>
      <c r="I2914" s="104"/>
      <c r="J2914" s="104"/>
      <c r="K2914" s="104"/>
      <c r="L2914" s="104"/>
      <c r="M2914" s="104"/>
      <c r="N2914" s="104"/>
      <c r="O2914" s="104"/>
      <c r="P2914" s="105">
        <f t="shared" si="142"/>
        <v>0</v>
      </c>
    </row>
    <row r="2915" spans="1:16" ht="15.75" customHeight="1">
      <c r="A2915" s="241"/>
      <c r="B2915" s="242"/>
      <c r="C2915" s="119">
        <v>17</v>
      </c>
      <c r="D2915" s="143"/>
      <c r="E2915" s="104"/>
      <c r="F2915" s="104"/>
      <c r="G2915" s="104"/>
      <c r="H2915" s="104"/>
      <c r="I2915" s="104"/>
      <c r="J2915" s="104"/>
      <c r="K2915" s="104"/>
      <c r="L2915" s="104"/>
      <c r="M2915" s="104"/>
      <c r="N2915" s="104"/>
      <c r="O2915" s="104"/>
      <c r="P2915" s="105">
        <f t="shared" si="142"/>
        <v>0</v>
      </c>
    </row>
    <row r="2916" spans="1:16" ht="15.75" customHeight="1">
      <c r="A2916" s="241"/>
      <c r="B2916" s="242"/>
      <c r="C2916" s="119">
        <v>25</v>
      </c>
      <c r="D2916" s="143"/>
      <c r="E2916" s="104"/>
      <c r="F2916" s="104"/>
      <c r="G2916" s="104"/>
      <c r="H2916" s="104"/>
      <c r="I2916" s="104"/>
      <c r="J2916" s="104"/>
      <c r="K2916" s="104"/>
      <c r="L2916" s="104"/>
      <c r="M2916" s="104"/>
      <c r="N2916" s="104"/>
      <c r="O2916" s="104"/>
      <c r="P2916" s="105">
        <f t="shared" si="142"/>
        <v>0</v>
      </c>
    </row>
    <row r="2917" spans="1:16" ht="15.75" customHeight="1">
      <c r="A2917" s="241"/>
      <c r="B2917" s="242"/>
      <c r="C2917" s="119">
        <v>26</v>
      </c>
      <c r="D2917" s="143"/>
      <c r="E2917" s="104"/>
      <c r="F2917" s="104"/>
      <c r="G2917" s="104"/>
      <c r="H2917" s="104"/>
      <c r="I2917" s="104"/>
      <c r="J2917" s="104"/>
      <c r="K2917" s="104"/>
      <c r="L2917" s="104"/>
      <c r="M2917" s="104"/>
      <c r="N2917" s="104"/>
      <c r="O2917" s="104"/>
      <c r="P2917" s="105">
        <f t="shared" si="142"/>
        <v>0</v>
      </c>
    </row>
    <row r="2918" spans="1:16" ht="15.75" customHeight="1">
      <c r="A2918" s="237"/>
      <c r="B2918" s="239"/>
      <c r="C2918" s="119">
        <v>27</v>
      </c>
      <c r="D2918" s="143"/>
      <c r="E2918" s="104"/>
      <c r="F2918" s="104"/>
      <c r="G2918" s="104"/>
      <c r="H2918" s="104"/>
      <c r="I2918" s="104"/>
      <c r="J2918" s="104"/>
      <c r="K2918" s="104"/>
      <c r="L2918" s="104"/>
      <c r="M2918" s="104"/>
      <c r="N2918" s="104"/>
      <c r="O2918" s="104"/>
      <c r="P2918" s="105">
        <f t="shared" si="142"/>
        <v>0</v>
      </c>
    </row>
    <row r="2919" spans="1:16" ht="15.75" customHeight="1">
      <c r="A2919" s="317">
        <v>912</v>
      </c>
      <c r="B2919" s="318" t="s">
        <v>2610</v>
      </c>
      <c r="C2919" s="119">
        <v>11</v>
      </c>
      <c r="D2919" s="143"/>
      <c r="E2919" s="104"/>
      <c r="F2919" s="104"/>
      <c r="G2919" s="104"/>
      <c r="H2919" s="104"/>
      <c r="I2919" s="104"/>
      <c r="J2919" s="104"/>
      <c r="K2919" s="104"/>
      <c r="L2919" s="104"/>
      <c r="M2919" s="104"/>
      <c r="N2919" s="104"/>
      <c r="O2919" s="104"/>
      <c r="P2919" s="105">
        <f t="shared" si="142"/>
        <v>0</v>
      </c>
    </row>
    <row r="2920" spans="1:16" ht="15.75" customHeight="1">
      <c r="A2920" s="241"/>
      <c r="B2920" s="242"/>
      <c r="C2920" s="119">
        <v>12</v>
      </c>
      <c r="D2920" s="143"/>
      <c r="E2920" s="104"/>
      <c r="F2920" s="104"/>
      <c r="G2920" s="104"/>
      <c r="H2920" s="104"/>
      <c r="I2920" s="104"/>
      <c r="J2920" s="104"/>
      <c r="K2920" s="104"/>
      <c r="L2920" s="104"/>
      <c r="M2920" s="104"/>
      <c r="N2920" s="104"/>
      <c r="O2920" s="104"/>
      <c r="P2920" s="105">
        <f t="shared" si="142"/>
        <v>0</v>
      </c>
    </row>
    <row r="2921" spans="1:16" ht="15.75" customHeight="1">
      <c r="A2921" s="241"/>
      <c r="B2921" s="242"/>
      <c r="C2921" s="119">
        <v>13</v>
      </c>
      <c r="D2921" s="143"/>
      <c r="E2921" s="104"/>
      <c r="F2921" s="104"/>
      <c r="G2921" s="104"/>
      <c r="H2921" s="104"/>
      <c r="I2921" s="104"/>
      <c r="J2921" s="104"/>
      <c r="K2921" s="104"/>
      <c r="L2921" s="104"/>
      <c r="M2921" s="104"/>
      <c r="N2921" s="104"/>
      <c r="O2921" s="104"/>
      <c r="P2921" s="105">
        <f t="shared" si="142"/>
        <v>0</v>
      </c>
    </row>
    <row r="2922" spans="1:16" ht="15.75" customHeight="1">
      <c r="A2922" s="241"/>
      <c r="B2922" s="242"/>
      <c r="C2922" s="119">
        <v>14</v>
      </c>
      <c r="D2922" s="143"/>
      <c r="E2922" s="104"/>
      <c r="F2922" s="104"/>
      <c r="G2922" s="104"/>
      <c r="H2922" s="104"/>
      <c r="I2922" s="104"/>
      <c r="J2922" s="104"/>
      <c r="K2922" s="104"/>
      <c r="L2922" s="104"/>
      <c r="M2922" s="104"/>
      <c r="N2922" s="104"/>
      <c r="O2922" s="104"/>
      <c r="P2922" s="105">
        <f t="shared" si="142"/>
        <v>0</v>
      </c>
    </row>
    <row r="2923" spans="1:16" ht="15.75" customHeight="1">
      <c r="A2923" s="241"/>
      <c r="B2923" s="242"/>
      <c r="C2923" s="119">
        <v>15</v>
      </c>
      <c r="D2923" s="143"/>
      <c r="E2923" s="104"/>
      <c r="F2923" s="104"/>
      <c r="G2923" s="104"/>
      <c r="H2923" s="104"/>
      <c r="I2923" s="104"/>
      <c r="J2923" s="104"/>
      <c r="K2923" s="104"/>
      <c r="L2923" s="104"/>
      <c r="M2923" s="104"/>
      <c r="N2923" s="104"/>
      <c r="O2923" s="104"/>
      <c r="P2923" s="105">
        <f t="shared" si="142"/>
        <v>0</v>
      </c>
    </row>
    <row r="2924" spans="1:16" ht="15.75" customHeight="1">
      <c r="A2924" s="241"/>
      <c r="B2924" s="242"/>
      <c r="C2924" s="119">
        <v>16</v>
      </c>
      <c r="D2924" s="143"/>
      <c r="E2924" s="104"/>
      <c r="F2924" s="104"/>
      <c r="G2924" s="104"/>
      <c r="H2924" s="104"/>
      <c r="I2924" s="104"/>
      <c r="J2924" s="104"/>
      <c r="K2924" s="104"/>
      <c r="L2924" s="104"/>
      <c r="M2924" s="104"/>
      <c r="N2924" s="104"/>
      <c r="O2924" s="104"/>
      <c r="P2924" s="105">
        <f t="shared" si="142"/>
        <v>0</v>
      </c>
    </row>
    <row r="2925" spans="1:16" ht="15.75" customHeight="1">
      <c r="A2925" s="241"/>
      <c r="B2925" s="242"/>
      <c r="C2925" s="119">
        <v>17</v>
      </c>
      <c r="D2925" s="143"/>
      <c r="E2925" s="104"/>
      <c r="F2925" s="104"/>
      <c r="G2925" s="104"/>
      <c r="H2925" s="104"/>
      <c r="I2925" s="104"/>
      <c r="J2925" s="104"/>
      <c r="K2925" s="104"/>
      <c r="L2925" s="104"/>
      <c r="M2925" s="104"/>
      <c r="N2925" s="104"/>
      <c r="O2925" s="104"/>
      <c r="P2925" s="105">
        <f t="shared" si="142"/>
        <v>0</v>
      </c>
    </row>
    <row r="2926" spans="1:16" ht="15.75" customHeight="1">
      <c r="A2926" s="241"/>
      <c r="B2926" s="242"/>
      <c r="C2926" s="119">
        <v>25</v>
      </c>
      <c r="D2926" s="143"/>
      <c r="E2926" s="104"/>
      <c r="F2926" s="104"/>
      <c r="G2926" s="104"/>
      <c r="H2926" s="104"/>
      <c r="I2926" s="104"/>
      <c r="J2926" s="104"/>
      <c r="K2926" s="104"/>
      <c r="L2926" s="104"/>
      <c r="M2926" s="104"/>
      <c r="N2926" s="104"/>
      <c r="O2926" s="104"/>
      <c r="P2926" s="105">
        <f t="shared" si="142"/>
        <v>0</v>
      </c>
    </row>
    <row r="2927" spans="1:16" ht="15.75" customHeight="1">
      <c r="A2927" s="241"/>
      <c r="B2927" s="242"/>
      <c r="C2927" s="119">
        <v>26</v>
      </c>
      <c r="D2927" s="143"/>
      <c r="E2927" s="104"/>
      <c r="F2927" s="104"/>
      <c r="G2927" s="104"/>
      <c r="H2927" s="104"/>
      <c r="I2927" s="104"/>
      <c r="J2927" s="104"/>
      <c r="K2927" s="104"/>
      <c r="L2927" s="104"/>
      <c r="M2927" s="104"/>
      <c r="N2927" s="104"/>
      <c r="O2927" s="104"/>
      <c r="P2927" s="105">
        <f t="shared" si="142"/>
        <v>0</v>
      </c>
    </row>
    <row r="2928" spans="1:16" ht="15.75" customHeight="1">
      <c r="A2928" s="237"/>
      <c r="B2928" s="239"/>
      <c r="C2928" s="119">
        <v>27</v>
      </c>
      <c r="D2928" s="143"/>
      <c r="E2928" s="104"/>
      <c r="F2928" s="104"/>
      <c r="G2928" s="104"/>
      <c r="H2928" s="104"/>
      <c r="I2928" s="104"/>
      <c r="J2928" s="104"/>
      <c r="K2928" s="104"/>
      <c r="L2928" s="104"/>
      <c r="M2928" s="104"/>
      <c r="N2928" s="104"/>
      <c r="O2928" s="104"/>
      <c r="P2928" s="105">
        <f t="shared" si="142"/>
        <v>0</v>
      </c>
    </row>
    <row r="2929" spans="1:16" ht="15.75" customHeight="1">
      <c r="A2929" s="317">
        <v>913</v>
      </c>
      <c r="B2929" s="318" t="s">
        <v>2611</v>
      </c>
      <c r="C2929" s="119">
        <v>11</v>
      </c>
      <c r="D2929" s="143"/>
      <c r="E2929" s="104"/>
      <c r="F2929" s="104"/>
      <c r="G2929" s="104"/>
      <c r="H2929" s="104"/>
      <c r="I2929" s="104"/>
      <c r="J2929" s="104"/>
      <c r="K2929" s="104"/>
      <c r="L2929" s="104"/>
      <c r="M2929" s="104"/>
      <c r="N2929" s="104"/>
      <c r="O2929" s="104"/>
      <c r="P2929" s="105">
        <f t="shared" si="142"/>
        <v>0</v>
      </c>
    </row>
    <row r="2930" spans="1:16" ht="15.75" customHeight="1">
      <c r="A2930" s="241"/>
      <c r="B2930" s="242"/>
      <c r="C2930" s="119">
        <v>12</v>
      </c>
      <c r="D2930" s="143"/>
      <c r="E2930" s="104"/>
      <c r="F2930" s="104"/>
      <c r="G2930" s="104"/>
      <c r="H2930" s="104"/>
      <c r="I2930" s="104"/>
      <c r="J2930" s="104"/>
      <c r="K2930" s="104"/>
      <c r="L2930" s="104"/>
      <c r="M2930" s="104"/>
      <c r="N2930" s="104"/>
      <c r="O2930" s="104"/>
      <c r="P2930" s="105">
        <f t="shared" si="142"/>
        <v>0</v>
      </c>
    </row>
    <row r="2931" spans="1:16" ht="15.75" customHeight="1">
      <c r="A2931" s="241"/>
      <c r="B2931" s="242"/>
      <c r="C2931" s="119">
        <v>13</v>
      </c>
      <c r="D2931" s="143"/>
      <c r="E2931" s="104"/>
      <c r="F2931" s="104"/>
      <c r="G2931" s="104"/>
      <c r="H2931" s="104"/>
      <c r="I2931" s="104"/>
      <c r="J2931" s="104"/>
      <c r="K2931" s="104"/>
      <c r="L2931" s="104"/>
      <c r="M2931" s="104"/>
      <c r="N2931" s="104"/>
      <c r="O2931" s="104"/>
      <c r="P2931" s="105">
        <f t="shared" si="142"/>
        <v>0</v>
      </c>
    </row>
    <row r="2932" spans="1:16" ht="15.75" customHeight="1">
      <c r="A2932" s="241"/>
      <c r="B2932" s="242"/>
      <c r="C2932" s="119">
        <v>14</v>
      </c>
      <c r="D2932" s="143"/>
      <c r="E2932" s="104"/>
      <c r="F2932" s="104"/>
      <c r="G2932" s="104"/>
      <c r="H2932" s="104"/>
      <c r="I2932" s="104"/>
      <c r="J2932" s="104"/>
      <c r="K2932" s="104"/>
      <c r="L2932" s="104"/>
      <c r="M2932" s="104"/>
      <c r="N2932" s="104"/>
      <c r="O2932" s="104"/>
      <c r="P2932" s="105">
        <f t="shared" si="142"/>
        <v>0</v>
      </c>
    </row>
    <row r="2933" spans="1:16" ht="15.75" customHeight="1">
      <c r="A2933" s="241"/>
      <c r="B2933" s="242"/>
      <c r="C2933" s="119">
        <v>15</v>
      </c>
      <c r="D2933" s="143"/>
      <c r="E2933" s="104"/>
      <c r="F2933" s="104"/>
      <c r="G2933" s="104"/>
      <c r="H2933" s="104"/>
      <c r="I2933" s="104"/>
      <c r="J2933" s="104"/>
      <c r="K2933" s="104"/>
      <c r="L2933" s="104"/>
      <c r="M2933" s="104"/>
      <c r="N2933" s="104"/>
      <c r="O2933" s="104"/>
      <c r="P2933" s="105">
        <f t="shared" si="142"/>
        <v>0</v>
      </c>
    </row>
    <row r="2934" spans="1:16" ht="15.75" customHeight="1">
      <c r="A2934" s="241"/>
      <c r="B2934" s="242"/>
      <c r="C2934" s="119">
        <v>16</v>
      </c>
      <c r="D2934" s="143"/>
      <c r="E2934" s="104"/>
      <c r="F2934" s="104"/>
      <c r="G2934" s="104"/>
      <c r="H2934" s="104"/>
      <c r="I2934" s="104"/>
      <c r="J2934" s="104"/>
      <c r="K2934" s="104"/>
      <c r="L2934" s="104"/>
      <c r="M2934" s="104"/>
      <c r="N2934" s="104"/>
      <c r="O2934" s="104"/>
      <c r="P2934" s="105">
        <f t="shared" si="142"/>
        <v>0</v>
      </c>
    </row>
    <row r="2935" spans="1:16" ht="15.75" customHeight="1">
      <c r="A2935" s="241"/>
      <c r="B2935" s="242"/>
      <c r="C2935" s="119">
        <v>17</v>
      </c>
      <c r="D2935" s="143"/>
      <c r="E2935" s="104"/>
      <c r="F2935" s="104"/>
      <c r="G2935" s="104"/>
      <c r="H2935" s="104"/>
      <c r="I2935" s="104"/>
      <c r="J2935" s="104"/>
      <c r="K2935" s="104"/>
      <c r="L2935" s="104"/>
      <c r="M2935" s="104"/>
      <c r="N2935" s="104"/>
      <c r="O2935" s="104"/>
      <c r="P2935" s="105">
        <f t="shared" si="142"/>
        <v>0</v>
      </c>
    </row>
    <row r="2936" spans="1:16" ht="15.75" customHeight="1">
      <c r="A2936" s="241"/>
      <c r="B2936" s="242"/>
      <c r="C2936" s="119">
        <v>25</v>
      </c>
      <c r="D2936" s="143"/>
      <c r="E2936" s="104"/>
      <c r="F2936" s="104"/>
      <c r="G2936" s="104"/>
      <c r="H2936" s="104"/>
      <c r="I2936" s="104"/>
      <c r="J2936" s="104"/>
      <c r="K2936" s="104"/>
      <c r="L2936" s="104"/>
      <c r="M2936" s="104"/>
      <c r="N2936" s="104"/>
      <c r="O2936" s="104"/>
      <c r="P2936" s="105">
        <f t="shared" si="142"/>
        <v>0</v>
      </c>
    </row>
    <row r="2937" spans="1:16" ht="15.75" customHeight="1">
      <c r="A2937" s="241"/>
      <c r="B2937" s="242"/>
      <c r="C2937" s="119">
        <v>26</v>
      </c>
      <c r="D2937" s="143"/>
      <c r="E2937" s="104"/>
      <c r="F2937" s="104"/>
      <c r="G2937" s="104"/>
      <c r="H2937" s="104"/>
      <c r="I2937" s="104"/>
      <c r="J2937" s="104"/>
      <c r="K2937" s="104"/>
      <c r="L2937" s="104"/>
      <c r="M2937" s="104"/>
      <c r="N2937" s="104"/>
      <c r="O2937" s="104"/>
      <c r="P2937" s="105">
        <f t="shared" si="142"/>
        <v>0</v>
      </c>
    </row>
    <row r="2938" spans="1:16" ht="15.75" customHeight="1">
      <c r="A2938" s="237"/>
      <c r="B2938" s="239"/>
      <c r="C2938" s="119">
        <v>27</v>
      </c>
      <c r="D2938" s="143"/>
      <c r="E2938" s="104"/>
      <c r="F2938" s="104"/>
      <c r="G2938" s="104"/>
      <c r="H2938" s="104"/>
      <c r="I2938" s="104"/>
      <c r="J2938" s="104"/>
      <c r="K2938" s="104"/>
      <c r="L2938" s="104"/>
      <c r="M2938" s="104"/>
      <c r="N2938" s="104"/>
      <c r="O2938" s="104"/>
      <c r="P2938" s="105">
        <f t="shared" si="142"/>
        <v>0</v>
      </c>
    </row>
    <row r="2939" spans="1:16" ht="15.75" customHeight="1">
      <c r="A2939" s="140">
        <v>914</v>
      </c>
      <c r="B2939" s="141" t="s">
        <v>2612</v>
      </c>
      <c r="C2939" s="142"/>
      <c r="D2939" s="142"/>
      <c r="E2939" s="142"/>
      <c r="F2939" s="142"/>
      <c r="G2939" s="142"/>
      <c r="H2939" s="142"/>
      <c r="I2939" s="142"/>
      <c r="J2939" s="142"/>
      <c r="K2939" s="142"/>
      <c r="L2939" s="142"/>
      <c r="M2939" s="142"/>
      <c r="N2939" s="142"/>
      <c r="O2939" s="142"/>
      <c r="P2939" s="104">
        <f t="shared" si="142"/>
        <v>0</v>
      </c>
    </row>
    <row r="2940" spans="1:16" ht="24.75" customHeight="1">
      <c r="A2940" s="140">
        <v>915</v>
      </c>
      <c r="B2940" s="141" t="s">
        <v>2613</v>
      </c>
      <c r="C2940" s="142"/>
      <c r="D2940" s="142"/>
      <c r="E2940" s="142"/>
      <c r="F2940" s="142"/>
      <c r="G2940" s="142"/>
      <c r="H2940" s="142"/>
      <c r="I2940" s="142"/>
      <c r="J2940" s="142"/>
      <c r="K2940" s="142"/>
      <c r="L2940" s="142"/>
      <c r="M2940" s="142"/>
      <c r="N2940" s="142"/>
      <c r="O2940" s="142"/>
      <c r="P2940" s="104">
        <f t="shared" si="142"/>
        <v>0</v>
      </c>
    </row>
    <row r="2941" spans="1:16" ht="15.75" customHeight="1">
      <c r="A2941" s="140">
        <v>916</v>
      </c>
      <c r="B2941" s="141" t="s">
        <v>1834</v>
      </c>
      <c r="C2941" s="142"/>
      <c r="D2941" s="142"/>
      <c r="E2941" s="142"/>
      <c r="F2941" s="142"/>
      <c r="G2941" s="142"/>
      <c r="H2941" s="142"/>
      <c r="I2941" s="142"/>
      <c r="J2941" s="142"/>
      <c r="K2941" s="142"/>
      <c r="L2941" s="142"/>
      <c r="M2941" s="142"/>
      <c r="N2941" s="142"/>
      <c r="O2941" s="142"/>
      <c r="P2941" s="104">
        <f t="shared" si="142"/>
        <v>0</v>
      </c>
    </row>
    <row r="2942" spans="1:16" ht="15.75" customHeight="1">
      <c r="A2942" s="140">
        <v>917</v>
      </c>
      <c r="B2942" s="141" t="s">
        <v>2614</v>
      </c>
      <c r="C2942" s="142"/>
      <c r="D2942" s="142"/>
      <c r="E2942" s="142"/>
      <c r="F2942" s="142"/>
      <c r="G2942" s="142"/>
      <c r="H2942" s="142"/>
      <c r="I2942" s="142"/>
      <c r="J2942" s="142"/>
      <c r="K2942" s="142"/>
      <c r="L2942" s="142"/>
      <c r="M2942" s="142"/>
      <c r="N2942" s="142"/>
      <c r="O2942" s="142"/>
      <c r="P2942" s="104">
        <f t="shared" si="142"/>
        <v>0</v>
      </c>
    </row>
    <row r="2943" spans="1:16" ht="15.75" customHeight="1">
      <c r="A2943" s="140">
        <v>918</v>
      </c>
      <c r="B2943" s="141" t="s">
        <v>2615</v>
      </c>
      <c r="C2943" s="142"/>
      <c r="D2943" s="142"/>
      <c r="E2943" s="142"/>
      <c r="F2943" s="142"/>
      <c r="G2943" s="142"/>
      <c r="H2943" s="142"/>
      <c r="I2943" s="142"/>
      <c r="J2943" s="142"/>
      <c r="K2943" s="142"/>
      <c r="L2943" s="142"/>
      <c r="M2943" s="142"/>
      <c r="N2943" s="142"/>
      <c r="O2943" s="142"/>
      <c r="P2943" s="104">
        <f t="shared" si="142"/>
        <v>0</v>
      </c>
    </row>
    <row r="2944" spans="1:16" ht="15.75" customHeight="1">
      <c r="A2944" s="149">
        <v>9200</v>
      </c>
      <c r="B2944" s="316" t="s">
        <v>2616</v>
      </c>
      <c r="C2944" s="228"/>
      <c r="D2944" s="148">
        <f t="shared" ref="D2944:P2944" si="143">SUM(D2945:D2979)</f>
        <v>0</v>
      </c>
      <c r="E2944" s="146">
        <f t="shared" si="143"/>
        <v>0</v>
      </c>
      <c r="F2944" s="146">
        <f t="shared" si="143"/>
        <v>0</v>
      </c>
      <c r="G2944" s="146">
        <f t="shared" si="143"/>
        <v>0</v>
      </c>
      <c r="H2944" s="146">
        <f t="shared" si="143"/>
        <v>0</v>
      </c>
      <c r="I2944" s="146">
        <f t="shared" si="143"/>
        <v>0</v>
      </c>
      <c r="J2944" s="146">
        <f t="shared" si="143"/>
        <v>0</v>
      </c>
      <c r="K2944" s="146">
        <f t="shared" si="143"/>
        <v>0</v>
      </c>
      <c r="L2944" s="146">
        <f t="shared" si="143"/>
        <v>0</v>
      </c>
      <c r="M2944" s="146">
        <f t="shared" si="143"/>
        <v>0</v>
      </c>
      <c r="N2944" s="146">
        <f t="shared" si="143"/>
        <v>0</v>
      </c>
      <c r="O2944" s="146">
        <f t="shared" si="143"/>
        <v>0</v>
      </c>
      <c r="P2944" s="146">
        <f t="shared" si="143"/>
        <v>0</v>
      </c>
    </row>
    <row r="2945" spans="1:16" ht="15.75" customHeight="1">
      <c r="A2945" s="317">
        <v>921</v>
      </c>
      <c r="B2945" s="318" t="s">
        <v>2617</v>
      </c>
      <c r="C2945" s="119">
        <v>11</v>
      </c>
      <c r="D2945" s="143"/>
      <c r="E2945" s="104"/>
      <c r="F2945" s="104"/>
      <c r="G2945" s="104"/>
      <c r="H2945" s="104"/>
      <c r="I2945" s="104"/>
      <c r="J2945" s="104"/>
      <c r="K2945" s="104"/>
      <c r="L2945" s="104"/>
      <c r="M2945" s="104"/>
      <c r="N2945" s="104"/>
      <c r="O2945" s="104"/>
      <c r="P2945" s="105">
        <f t="shared" ref="P2945:P2979" si="144">SUM(D2945:O2945)</f>
        <v>0</v>
      </c>
    </row>
    <row r="2946" spans="1:16" ht="15.75" customHeight="1">
      <c r="A2946" s="241"/>
      <c r="B2946" s="242"/>
      <c r="C2946" s="119">
        <v>12</v>
      </c>
      <c r="D2946" s="143"/>
      <c r="E2946" s="104"/>
      <c r="F2946" s="104"/>
      <c r="G2946" s="104"/>
      <c r="H2946" s="104"/>
      <c r="I2946" s="104"/>
      <c r="J2946" s="104"/>
      <c r="K2946" s="104"/>
      <c r="L2946" s="104"/>
      <c r="M2946" s="104"/>
      <c r="N2946" s="104"/>
      <c r="O2946" s="104"/>
      <c r="P2946" s="105">
        <f t="shared" si="144"/>
        <v>0</v>
      </c>
    </row>
    <row r="2947" spans="1:16" ht="15.75" customHeight="1">
      <c r="A2947" s="241"/>
      <c r="B2947" s="242"/>
      <c r="C2947" s="119">
        <v>13</v>
      </c>
      <c r="D2947" s="143"/>
      <c r="E2947" s="104"/>
      <c r="F2947" s="104"/>
      <c r="G2947" s="104"/>
      <c r="H2947" s="104"/>
      <c r="I2947" s="104"/>
      <c r="J2947" s="104"/>
      <c r="K2947" s="104"/>
      <c r="L2947" s="104"/>
      <c r="M2947" s="104"/>
      <c r="N2947" s="104"/>
      <c r="O2947" s="104"/>
      <c r="P2947" s="105">
        <f t="shared" si="144"/>
        <v>0</v>
      </c>
    </row>
    <row r="2948" spans="1:16" ht="15.75" customHeight="1">
      <c r="A2948" s="241"/>
      <c r="B2948" s="242"/>
      <c r="C2948" s="119">
        <v>14</v>
      </c>
      <c r="D2948" s="143"/>
      <c r="E2948" s="104"/>
      <c r="F2948" s="104"/>
      <c r="G2948" s="104"/>
      <c r="H2948" s="104"/>
      <c r="I2948" s="104"/>
      <c r="J2948" s="104"/>
      <c r="K2948" s="104"/>
      <c r="L2948" s="104"/>
      <c r="M2948" s="104"/>
      <c r="N2948" s="104"/>
      <c r="O2948" s="104"/>
      <c r="P2948" s="105">
        <f t="shared" si="144"/>
        <v>0</v>
      </c>
    </row>
    <row r="2949" spans="1:16" ht="15.75" customHeight="1">
      <c r="A2949" s="241"/>
      <c r="B2949" s="242"/>
      <c r="C2949" s="119">
        <v>15</v>
      </c>
      <c r="D2949" s="143"/>
      <c r="E2949" s="104"/>
      <c r="F2949" s="104"/>
      <c r="G2949" s="104"/>
      <c r="H2949" s="104"/>
      <c r="I2949" s="104"/>
      <c r="J2949" s="104"/>
      <c r="K2949" s="104"/>
      <c r="L2949" s="104"/>
      <c r="M2949" s="104"/>
      <c r="N2949" s="104"/>
      <c r="O2949" s="104"/>
      <c r="P2949" s="105">
        <f t="shared" si="144"/>
        <v>0</v>
      </c>
    </row>
    <row r="2950" spans="1:16" ht="15.75" customHeight="1">
      <c r="A2950" s="241"/>
      <c r="B2950" s="242"/>
      <c r="C2950" s="119">
        <v>16</v>
      </c>
      <c r="D2950" s="143"/>
      <c r="E2950" s="104"/>
      <c r="F2950" s="104"/>
      <c r="G2950" s="104"/>
      <c r="H2950" s="104"/>
      <c r="I2950" s="104"/>
      <c r="J2950" s="104"/>
      <c r="K2950" s="104"/>
      <c r="L2950" s="104"/>
      <c r="M2950" s="104"/>
      <c r="N2950" s="104"/>
      <c r="O2950" s="104"/>
      <c r="P2950" s="105">
        <f t="shared" si="144"/>
        <v>0</v>
      </c>
    </row>
    <row r="2951" spans="1:16" ht="15.75" customHeight="1">
      <c r="A2951" s="241"/>
      <c r="B2951" s="242"/>
      <c r="C2951" s="119">
        <v>17</v>
      </c>
      <c r="D2951" s="143"/>
      <c r="E2951" s="104"/>
      <c r="F2951" s="104"/>
      <c r="G2951" s="104"/>
      <c r="H2951" s="104"/>
      <c r="I2951" s="104"/>
      <c r="J2951" s="104"/>
      <c r="K2951" s="104"/>
      <c r="L2951" s="104"/>
      <c r="M2951" s="104"/>
      <c r="N2951" s="104"/>
      <c r="O2951" s="104"/>
      <c r="P2951" s="105">
        <f t="shared" si="144"/>
        <v>0</v>
      </c>
    </row>
    <row r="2952" spans="1:16" ht="15.75" customHeight="1">
      <c r="A2952" s="241"/>
      <c r="B2952" s="242"/>
      <c r="C2952" s="119">
        <v>25</v>
      </c>
      <c r="D2952" s="143"/>
      <c r="E2952" s="104"/>
      <c r="F2952" s="104"/>
      <c r="G2952" s="104"/>
      <c r="H2952" s="104"/>
      <c r="I2952" s="104"/>
      <c r="J2952" s="104"/>
      <c r="K2952" s="104"/>
      <c r="L2952" s="104"/>
      <c r="M2952" s="104"/>
      <c r="N2952" s="104"/>
      <c r="O2952" s="104"/>
      <c r="P2952" s="105">
        <f t="shared" si="144"/>
        <v>0</v>
      </c>
    </row>
    <row r="2953" spans="1:16" ht="15.75" customHeight="1">
      <c r="A2953" s="241"/>
      <c r="B2953" s="242"/>
      <c r="C2953" s="119">
        <v>26</v>
      </c>
      <c r="D2953" s="143"/>
      <c r="E2953" s="104"/>
      <c r="F2953" s="104"/>
      <c r="G2953" s="104"/>
      <c r="H2953" s="104"/>
      <c r="I2953" s="104"/>
      <c r="J2953" s="104"/>
      <c r="K2953" s="104"/>
      <c r="L2953" s="104"/>
      <c r="M2953" s="104"/>
      <c r="N2953" s="104"/>
      <c r="O2953" s="104"/>
      <c r="P2953" s="105">
        <f t="shared" si="144"/>
        <v>0</v>
      </c>
    </row>
    <row r="2954" spans="1:16" ht="15.75" customHeight="1">
      <c r="A2954" s="237"/>
      <c r="B2954" s="239"/>
      <c r="C2954" s="119">
        <v>27</v>
      </c>
      <c r="D2954" s="143"/>
      <c r="E2954" s="104"/>
      <c r="F2954" s="104"/>
      <c r="G2954" s="104"/>
      <c r="H2954" s="104"/>
      <c r="I2954" s="104"/>
      <c r="J2954" s="104"/>
      <c r="K2954" s="104"/>
      <c r="L2954" s="104"/>
      <c r="M2954" s="104"/>
      <c r="N2954" s="104"/>
      <c r="O2954" s="104"/>
      <c r="P2954" s="105">
        <f t="shared" si="144"/>
        <v>0</v>
      </c>
    </row>
    <row r="2955" spans="1:16" ht="15.75" customHeight="1">
      <c r="A2955" s="317">
        <v>922</v>
      </c>
      <c r="B2955" s="318" t="s">
        <v>2618</v>
      </c>
      <c r="C2955" s="119">
        <v>11</v>
      </c>
      <c r="D2955" s="143"/>
      <c r="E2955" s="104"/>
      <c r="F2955" s="104"/>
      <c r="G2955" s="104"/>
      <c r="H2955" s="104"/>
      <c r="I2955" s="104"/>
      <c r="J2955" s="104"/>
      <c r="K2955" s="104"/>
      <c r="L2955" s="104"/>
      <c r="M2955" s="104"/>
      <c r="N2955" s="104"/>
      <c r="O2955" s="104"/>
      <c r="P2955" s="105">
        <f t="shared" si="144"/>
        <v>0</v>
      </c>
    </row>
    <row r="2956" spans="1:16" ht="15.75" customHeight="1">
      <c r="A2956" s="241"/>
      <c r="B2956" s="242"/>
      <c r="C2956" s="119">
        <v>12</v>
      </c>
      <c r="D2956" s="143"/>
      <c r="E2956" s="104"/>
      <c r="F2956" s="104"/>
      <c r="G2956" s="104"/>
      <c r="H2956" s="104"/>
      <c r="I2956" s="104"/>
      <c r="J2956" s="104"/>
      <c r="K2956" s="104"/>
      <c r="L2956" s="104"/>
      <c r="M2956" s="104"/>
      <c r="N2956" s="104"/>
      <c r="O2956" s="104"/>
      <c r="P2956" s="105">
        <f t="shared" si="144"/>
        <v>0</v>
      </c>
    </row>
    <row r="2957" spans="1:16" ht="15.75" customHeight="1">
      <c r="A2957" s="241"/>
      <c r="B2957" s="242"/>
      <c r="C2957" s="119">
        <v>13</v>
      </c>
      <c r="D2957" s="143"/>
      <c r="E2957" s="104"/>
      <c r="F2957" s="104"/>
      <c r="G2957" s="104"/>
      <c r="H2957" s="104"/>
      <c r="I2957" s="104"/>
      <c r="J2957" s="104"/>
      <c r="K2957" s="104"/>
      <c r="L2957" s="104"/>
      <c r="M2957" s="104"/>
      <c r="N2957" s="104"/>
      <c r="O2957" s="104"/>
      <c r="P2957" s="105">
        <f t="shared" si="144"/>
        <v>0</v>
      </c>
    </row>
    <row r="2958" spans="1:16" ht="15.75" customHeight="1">
      <c r="A2958" s="241"/>
      <c r="B2958" s="242"/>
      <c r="C2958" s="119">
        <v>14</v>
      </c>
      <c r="D2958" s="143"/>
      <c r="E2958" s="104"/>
      <c r="F2958" s="104"/>
      <c r="G2958" s="104"/>
      <c r="H2958" s="104"/>
      <c r="I2958" s="104"/>
      <c r="J2958" s="104"/>
      <c r="K2958" s="104"/>
      <c r="L2958" s="104"/>
      <c r="M2958" s="104"/>
      <c r="N2958" s="104"/>
      <c r="O2958" s="104"/>
      <c r="P2958" s="105">
        <f t="shared" si="144"/>
        <v>0</v>
      </c>
    </row>
    <row r="2959" spans="1:16" ht="15.75" customHeight="1">
      <c r="A2959" s="241"/>
      <c r="B2959" s="242"/>
      <c r="C2959" s="119">
        <v>15</v>
      </c>
      <c r="D2959" s="143"/>
      <c r="E2959" s="104"/>
      <c r="F2959" s="104"/>
      <c r="G2959" s="104"/>
      <c r="H2959" s="104"/>
      <c r="I2959" s="104"/>
      <c r="J2959" s="104"/>
      <c r="K2959" s="104"/>
      <c r="L2959" s="104"/>
      <c r="M2959" s="104"/>
      <c r="N2959" s="104"/>
      <c r="O2959" s="104"/>
      <c r="P2959" s="105">
        <f t="shared" si="144"/>
        <v>0</v>
      </c>
    </row>
    <row r="2960" spans="1:16" ht="15.75" customHeight="1">
      <c r="A2960" s="241"/>
      <c r="B2960" s="242"/>
      <c r="C2960" s="119">
        <v>16</v>
      </c>
      <c r="D2960" s="143"/>
      <c r="E2960" s="104"/>
      <c r="F2960" s="104"/>
      <c r="G2960" s="104"/>
      <c r="H2960" s="104"/>
      <c r="I2960" s="104"/>
      <c r="J2960" s="104"/>
      <c r="K2960" s="104"/>
      <c r="L2960" s="104"/>
      <c r="M2960" s="104"/>
      <c r="N2960" s="104"/>
      <c r="O2960" s="104"/>
      <c r="P2960" s="105">
        <f t="shared" si="144"/>
        <v>0</v>
      </c>
    </row>
    <row r="2961" spans="1:16" ht="15.75" customHeight="1">
      <c r="A2961" s="241"/>
      <c r="B2961" s="242"/>
      <c r="C2961" s="119">
        <v>17</v>
      </c>
      <c r="D2961" s="143"/>
      <c r="E2961" s="104"/>
      <c r="F2961" s="104"/>
      <c r="G2961" s="104"/>
      <c r="H2961" s="104"/>
      <c r="I2961" s="104"/>
      <c r="J2961" s="104"/>
      <c r="K2961" s="104"/>
      <c r="L2961" s="104"/>
      <c r="M2961" s="104"/>
      <c r="N2961" s="104"/>
      <c r="O2961" s="104"/>
      <c r="P2961" s="105">
        <f t="shared" si="144"/>
        <v>0</v>
      </c>
    </row>
    <row r="2962" spans="1:16" ht="15.75" customHeight="1">
      <c r="A2962" s="241"/>
      <c r="B2962" s="242"/>
      <c r="C2962" s="119">
        <v>25</v>
      </c>
      <c r="D2962" s="143"/>
      <c r="E2962" s="104"/>
      <c r="F2962" s="104"/>
      <c r="G2962" s="104"/>
      <c r="H2962" s="104"/>
      <c r="I2962" s="104"/>
      <c r="J2962" s="104"/>
      <c r="K2962" s="104"/>
      <c r="L2962" s="104"/>
      <c r="M2962" s="104"/>
      <c r="N2962" s="104"/>
      <c r="O2962" s="104"/>
      <c r="P2962" s="105">
        <f t="shared" si="144"/>
        <v>0</v>
      </c>
    </row>
    <row r="2963" spans="1:16" ht="15.75" customHeight="1">
      <c r="A2963" s="241"/>
      <c r="B2963" s="242"/>
      <c r="C2963" s="119">
        <v>26</v>
      </c>
      <c r="D2963" s="143"/>
      <c r="E2963" s="104"/>
      <c r="F2963" s="104"/>
      <c r="G2963" s="104"/>
      <c r="H2963" s="104"/>
      <c r="I2963" s="104"/>
      <c r="J2963" s="104"/>
      <c r="K2963" s="104"/>
      <c r="L2963" s="104"/>
      <c r="M2963" s="104"/>
      <c r="N2963" s="104"/>
      <c r="O2963" s="104"/>
      <c r="P2963" s="105">
        <f t="shared" si="144"/>
        <v>0</v>
      </c>
    </row>
    <row r="2964" spans="1:16" ht="15.75" customHeight="1">
      <c r="A2964" s="237"/>
      <c r="B2964" s="239"/>
      <c r="C2964" s="119">
        <v>27</v>
      </c>
      <c r="D2964" s="143"/>
      <c r="E2964" s="104"/>
      <c r="F2964" s="104"/>
      <c r="G2964" s="104"/>
      <c r="H2964" s="104"/>
      <c r="I2964" s="104"/>
      <c r="J2964" s="104"/>
      <c r="K2964" s="104"/>
      <c r="L2964" s="104"/>
      <c r="M2964" s="104"/>
      <c r="N2964" s="104"/>
      <c r="O2964" s="104"/>
      <c r="P2964" s="105">
        <f t="shared" si="144"/>
        <v>0</v>
      </c>
    </row>
    <row r="2965" spans="1:16" ht="15.75" customHeight="1">
      <c r="A2965" s="317">
        <v>923</v>
      </c>
      <c r="B2965" s="318" t="s">
        <v>2619</v>
      </c>
      <c r="C2965" s="119">
        <v>11</v>
      </c>
      <c r="D2965" s="143"/>
      <c r="E2965" s="104"/>
      <c r="F2965" s="104"/>
      <c r="G2965" s="104"/>
      <c r="H2965" s="104"/>
      <c r="I2965" s="104"/>
      <c r="J2965" s="104"/>
      <c r="K2965" s="104"/>
      <c r="L2965" s="104"/>
      <c r="M2965" s="104"/>
      <c r="N2965" s="104"/>
      <c r="O2965" s="104"/>
      <c r="P2965" s="105">
        <f t="shared" si="144"/>
        <v>0</v>
      </c>
    </row>
    <row r="2966" spans="1:16" ht="15.75" customHeight="1">
      <c r="A2966" s="241"/>
      <c r="B2966" s="242"/>
      <c r="C2966" s="119">
        <v>12</v>
      </c>
      <c r="D2966" s="143"/>
      <c r="E2966" s="104"/>
      <c r="F2966" s="104"/>
      <c r="G2966" s="104"/>
      <c r="H2966" s="104"/>
      <c r="I2966" s="104"/>
      <c r="J2966" s="104"/>
      <c r="K2966" s="104"/>
      <c r="L2966" s="104"/>
      <c r="M2966" s="104"/>
      <c r="N2966" s="104"/>
      <c r="O2966" s="104"/>
      <c r="P2966" s="105">
        <f t="shared" si="144"/>
        <v>0</v>
      </c>
    </row>
    <row r="2967" spans="1:16" ht="15.75" customHeight="1">
      <c r="A2967" s="241"/>
      <c r="B2967" s="242"/>
      <c r="C2967" s="119">
        <v>13</v>
      </c>
      <c r="D2967" s="143"/>
      <c r="E2967" s="104"/>
      <c r="F2967" s="104"/>
      <c r="G2967" s="104"/>
      <c r="H2967" s="104"/>
      <c r="I2967" s="104"/>
      <c r="J2967" s="104"/>
      <c r="K2967" s="104"/>
      <c r="L2967" s="104"/>
      <c r="M2967" s="104"/>
      <c r="N2967" s="104"/>
      <c r="O2967" s="104"/>
      <c r="P2967" s="105">
        <f t="shared" si="144"/>
        <v>0</v>
      </c>
    </row>
    <row r="2968" spans="1:16" ht="15.75" customHeight="1">
      <c r="A2968" s="241"/>
      <c r="B2968" s="242"/>
      <c r="C2968" s="119">
        <v>14</v>
      </c>
      <c r="D2968" s="143"/>
      <c r="E2968" s="104"/>
      <c r="F2968" s="104"/>
      <c r="G2968" s="104"/>
      <c r="H2968" s="104"/>
      <c r="I2968" s="104"/>
      <c r="J2968" s="104"/>
      <c r="K2968" s="104"/>
      <c r="L2968" s="104"/>
      <c r="M2968" s="104"/>
      <c r="N2968" s="104"/>
      <c r="O2968" s="104"/>
      <c r="P2968" s="105">
        <f t="shared" si="144"/>
        <v>0</v>
      </c>
    </row>
    <row r="2969" spans="1:16" ht="15.75" customHeight="1">
      <c r="A2969" s="241"/>
      <c r="B2969" s="242"/>
      <c r="C2969" s="119">
        <v>15</v>
      </c>
      <c r="D2969" s="143"/>
      <c r="E2969" s="104"/>
      <c r="F2969" s="104"/>
      <c r="G2969" s="104"/>
      <c r="H2969" s="104"/>
      <c r="I2969" s="104"/>
      <c r="J2969" s="104"/>
      <c r="K2969" s="104"/>
      <c r="L2969" s="104"/>
      <c r="M2969" s="104"/>
      <c r="N2969" s="104"/>
      <c r="O2969" s="104"/>
      <c r="P2969" s="105">
        <f t="shared" si="144"/>
        <v>0</v>
      </c>
    </row>
    <row r="2970" spans="1:16" ht="15.75" customHeight="1">
      <c r="A2970" s="241"/>
      <c r="B2970" s="242"/>
      <c r="C2970" s="119">
        <v>16</v>
      </c>
      <c r="D2970" s="143"/>
      <c r="E2970" s="104"/>
      <c r="F2970" s="104"/>
      <c r="G2970" s="104"/>
      <c r="H2970" s="104"/>
      <c r="I2970" s="104"/>
      <c r="J2970" s="104"/>
      <c r="K2970" s="104"/>
      <c r="L2970" s="104"/>
      <c r="M2970" s="104"/>
      <c r="N2970" s="104"/>
      <c r="O2970" s="104"/>
      <c r="P2970" s="105">
        <f t="shared" si="144"/>
        <v>0</v>
      </c>
    </row>
    <row r="2971" spans="1:16" ht="15.75" customHeight="1">
      <c r="A2971" s="241"/>
      <c r="B2971" s="242"/>
      <c r="C2971" s="119">
        <v>17</v>
      </c>
      <c r="D2971" s="143"/>
      <c r="E2971" s="104"/>
      <c r="F2971" s="104"/>
      <c r="G2971" s="104"/>
      <c r="H2971" s="104"/>
      <c r="I2971" s="104"/>
      <c r="J2971" s="104"/>
      <c r="K2971" s="104"/>
      <c r="L2971" s="104"/>
      <c r="M2971" s="104"/>
      <c r="N2971" s="104"/>
      <c r="O2971" s="104"/>
      <c r="P2971" s="105">
        <f t="shared" si="144"/>
        <v>0</v>
      </c>
    </row>
    <row r="2972" spans="1:16" ht="15.75" customHeight="1">
      <c r="A2972" s="241"/>
      <c r="B2972" s="242"/>
      <c r="C2972" s="119">
        <v>25</v>
      </c>
      <c r="D2972" s="143"/>
      <c r="E2972" s="104"/>
      <c r="F2972" s="104"/>
      <c r="G2972" s="104"/>
      <c r="H2972" s="104"/>
      <c r="I2972" s="104"/>
      <c r="J2972" s="104"/>
      <c r="K2972" s="104"/>
      <c r="L2972" s="104"/>
      <c r="M2972" s="104"/>
      <c r="N2972" s="104"/>
      <c r="O2972" s="104"/>
      <c r="P2972" s="105">
        <f t="shared" si="144"/>
        <v>0</v>
      </c>
    </row>
    <row r="2973" spans="1:16" ht="15.75" customHeight="1">
      <c r="A2973" s="241"/>
      <c r="B2973" s="242"/>
      <c r="C2973" s="119">
        <v>26</v>
      </c>
      <c r="D2973" s="143"/>
      <c r="E2973" s="104"/>
      <c r="F2973" s="104"/>
      <c r="G2973" s="104"/>
      <c r="H2973" s="104"/>
      <c r="I2973" s="104"/>
      <c r="J2973" s="104"/>
      <c r="K2973" s="104"/>
      <c r="L2973" s="104"/>
      <c r="M2973" s="104"/>
      <c r="N2973" s="104"/>
      <c r="O2973" s="104"/>
      <c r="P2973" s="105">
        <f t="shared" si="144"/>
        <v>0</v>
      </c>
    </row>
    <row r="2974" spans="1:16" ht="15.75" customHeight="1">
      <c r="A2974" s="237"/>
      <c r="B2974" s="239"/>
      <c r="C2974" s="119">
        <v>27</v>
      </c>
      <c r="D2974" s="143"/>
      <c r="E2974" s="104"/>
      <c r="F2974" s="104"/>
      <c r="G2974" s="104"/>
      <c r="H2974" s="104"/>
      <c r="I2974" s="104"/>
      <c r="J2974" s="104"/>
      <c r="K2974" s="104"/>
      <c r="L2974" s="104"/>
      <c r="M2974" s="104"/>
      <c r="N2974" s="104"/>
      <c r="O2974" s="104"/>
      <c r="P2974" s="105">
        <f t="shared" si="144"/>
        <v>0</v>
      </c>
    </row>
    <row r="2975" spans="1:16" ht="15.75" customHeight="1">
      <c r="A2975" s="140">
        <v>924</v>
      </c>
      <c r="B2975" s="141" t="s">
        <v>2620</v>
      </c>
      <c r="C2975" s="142"/>
      <c r="D2975" s="142"/>
      <c r="E2975" s="142"/>
      <c r="F2975" s="142"/>
      <c r="G2975" s="142"/>
      <c r="H2975" s="142"/>
      <c r="I2975" s="142"/>
      <c r="J2975" s="142"/>
      <c r="K2975" s="142"/>
      <c r="L2975" s="142"/>
      <c r="M2975" s="142"/>
      <c r="N2975" s="142"/>
      <c r="O2975" s="142"/>
      <c r="P2975" s="104">
        <f t="shared" si="144"/>
        <v>0</v>
      </c>
    </row>
    <row r="2976" spans="1:16" ht="15.75" customHeight="1">
      <c r="A2976" s="140">
        <v>925</v>
      </c>
      <c r="B2976" s="141" t="s">
        <v>2621</v>
      </c>
      <c r="C2976" s="142"/>
      <c r="D2976" s="142"/>
      <c r="E2976" s="142"/>
      <c r="F2976" s="142"/>
      <c r="G2976" s="142"/>
      <c r="H2976" s="142"/>
      <c r="I2976" s="142"/>
      <c r="J2976" s="142"/>
      <c r="K2976" s="142"/>
      <c r="L2976" s="142"/>
      <c r="M2976" s="142"/>
      <c r="N2976" s="142"/>
      <c r="O2976" s="142"/>
      <c r="P2976" s="104">
        <f t="shared" si="144"/>
        <v>0</v>
      </c>
    </row>
    <row r="2977" spans="1:16" ht="15.75" customHeight="1">
      <c r="A2977" s="140">
        <v>926</v>
      </c>
      <c r="B2977" s="141" t="s">
        <v>2622</v>
      </c>
      <c r="C2977" s="142"/>
      <c r="D2977" s="142"/>
      <c r="E2977" s="142"/>
      <c r="F2977" s="142"/>
      <c r="G2977" s="142"/>
      <c r="H2977" s="142"/>
      <c r="I2977" s="142"/>
      <c r="J2977" s="142"/>
      <c r="K2977" s="142"/>
      <c r="L2977" s="142"/>
      <c r="M2977" s="142"/>
      <c r="N2977" s="142"/>
      <c r="O2977" s="142"/>
      <c r="P2977" s="104">
        <f t="shared" si="144"/>
        <v>0</v>
      </c>
    </row>
    <row r="2978" spans="1:16" ht="15.75" customHeight="1">
      <c r="A2978" s="140">
        <v>927</v>
      </c>
      <c r="B2978" s="141" t="s">
        <v>2623</v>
      </c>
      <c r="C2978" s="142"/>
      <c r="D2978" s="142"/>
      <c r="E2978" s="142"/>
      <c r="F2978" s="142"/>
      <c r="G2978" s="142"/>
      <c r="H2978" s="142"/>
      <c r="I2978" s="142"/>
      <c r="J2978" s="142"/>
      <c r="K2978" s="142"/>
      <c r="L2978" s="142"/>
      <c r="M2978" s="142"/>
      <c r="N2978" s="142"/>
      <c r="O2978" s="142"/>
      <c r="P2978" s="104">
        <f t="shared" si="144"/>
        <v>0</v>
      </c>
    </row>
    <row r="2979" spans="1:16" ht="15.75" customHeight="1">
      <c r="A2979" s="140">
        <v>928</v>
      </c>
      <c r="B2979" s="141" t="s">
        <v>2624</v>
      </c>
      <c r="C2979" s="142"/>
      <c r="D2979" s="142"/>
      <c r="E2979" s="142"/>
      <c r="F2979" s="142"/>
      <c r="G2979" s="142"/>
      <c r="H2979" s="142"/>
      <c r="I2979" s="142"/>
      <c r="J2979" s="142"/>
      <c r="K2979" s="142"/>
      <c r="L2979" s="142"/>
      <c r="M2979" s="142"/>
      <c r="N2979" s="142"/>
      <c r="O2979" s="142"/>
      <c r="P2979" s="104">
        <f t="shared" si="144"/>
        <v>0</v>
      </c>
    </row>
    <row r="2980" spans="1:16" ht="15.75" customHeight="1">
      <c r="A2980" s="149">
        <v>9300</v>
      </c>
      <c r="B2980" s="316" t="s">
        <v>2625</v>
      </c>
      <c r="C2980" s="228"/>
      <c r="D2980" s="148">
        <f t="shared" ref="D2980:P2980" si="145">SUM(D2981:D2991)</f>
        <v>0</v>
      </c>
      <c r="E2980" s="146">
        <f t="shared" si="145"/>
        <v>0</v>
      </c>
      <c r="F2980" s="146">
        <f t="shared" si="145"/>
        <v>0</v>
      </c>
      <c r="G2980" s="146">
        <f t="shared" si="145"/>
        <v>0</v>
      </c>
      <c r="H2980" s="146">
        <f t="shared" si="145"/>
        <v>0</v>
      </c>
      <c r="I2980" s="146">
        <f t="shared" si="145"/>
        <v>0</v>
      </c>
      <c r="J2980" s="146">
        <f t="shared" si="145"/>
        <v>0</v>
      </c>
      <c r="K2980" s="146">
        <f t="shared" si="145"/>
        <v>0</v>
      </c>
      <c r="L2980" s="146">
        <f t="shared" si="145"/>
        <v>0</v>
      </c>
      <c r="M2980" s="146">
        <f t="shared" si="145"/>
        <v>0</v>
      </c>
      <c r="N2980" s="146">
        <f t="shared" si="145"/>
        <v>0</v>
      </c>
      <c r="O2980" s="146">
        <f t="shared" si="145"/>
        <v>0</v>
      </c>
      <c r="P2980" s="146">
        <f t="shared" si="145"/>
        <v>0</v>
      </c>
    </row>
    <row r="2981" spans="1:16" ht="15.75" customHeight="1">
      <c r="A2981" s="317">
        <v>931</v>
      </c>
      <c r="B2981" s="318" t="s">
        <v>2626</v>
      </c>
      <c r="C2981" s="119">
        <v>11</v>
      </c>
      <c r="D2981" s="143"/>
      <c r="E2981" s="104"/>
      <c r="F2981" s="104"/>
      <c r="G2981" s="104"/>
      <c r="H2981" s="104"/>
      <c r="I2981" s="104"/>
      <c r="J2981" s="104"/>
      <c r="K2981" s="104"/>
      <c r="L2981" s="104"/>
      <c r="M2981" s="104"/>
      <c r="N2981" s="104"/>
      <c r="O2981" s="104"/>
      <c r="P2981" s="105">
        <f t="shared" ref="P2981:P2991" si="146">SUM(D2981:O2981)</f>
        <v>0</v>
      </c>
    </row>
    <row r="2982" spans="1:16" ht="15.75" customHeight="1">
      <c r="A2982" s="241"/>
      <c r="B2982" s="242"/>
      <c r="C2982" s="119">
        <v>12</v>
      </c>
      <c r="D2982" s="143"/>
      <c r="E2982" s="104"/>
      <c r="F2982" s="104"/>
      <c r="G2982" s="104"/>
      <c r="H2982" s="104"/>
      <c r="I2982" s="104"/>
      <c r="J2982" s="104"/>
      <c r="K2982" s="104"/>
      <c r="L2982" s="104"/>
      <c r="M2982" s="104"/>
      <c r="N2982" s="104"/>
      <c r="O2982" s="104"/>
      <c r="P2982" s="105">
        <f t="shared" si="146"/>
        <v>0</v>
      </c>
    </row>
    <row r="2983" spans="1:16" ht="15.75" customHeight="1">
      <c r="A2983" s="241"/>
      <c r="B2983" s="242"/>
      <c r="C2983" s="119">
        <v>13</v>
      </c>
      <c r="D2983" s="143"/>
      <c r="E2983" s="104"/>
      <c r="F2983" s="104"/>
      <c r="G2983" s="104"/>
      <c r="H2983" s="104"/>
      <c r="I2983" s="104"/>
      <c r="J2983" s="104"/>
      <c r="K2983" s="104"/>
      <c r="L2983" s="104"/>
      <c r="M2983" s="104"/>
      <c r="N2983" s="104"/>
      <c r="O2983" s="104"/>
      <c r="P2983" s="105">
        <f t="shared" si="146"/>
        <v>0</v>
      </c>
    </row>
    <row r="2984" spans="1:16" ht="15.75" customHeight="1">
      <c r="A2984" s="241"/>
      <c r="B2984" s="242"/>
      <c r="C2984" s="119">
        <v>14</v>
      </c>
      <c r="D2984" s="143"/>
      <c r="E2984" s="104"/>
      <c r="F2984" s="104"/>
      <c r="G2984" s="104"/>
      <c r="H2984" s="104"/>
      <c r="I2984" s="104"/>
      <c r="J2984" s="104"/>
      <c r="K2984" s="104"/>
      <c r="L2984" s="104"/>
      <c r="M2984" s="104"/>
      <c r="N2984" s="104"/>
      <c r="O2984" s="104"/>
      <c r="P2984" s="105">
        <f t="shared" si="146"/>
        <v>0</v>
      </c>
    </row>
    <row r="2985" spans="1:16" ht="15.75" customHeight="1">
      <c r="A2985" s="241"/>
      <c r="B2985" s="242"/>
      <c r="C2985" s="119">
        <v>15</v>
      </c>
      <c r="D2985" s="143"/>
      <c r="E2985" s="104"/>
      <c r="F2985" s="104"/>
      <c r="G2985" s="104"/>
      <c r="H2985" s="104"/>
      <c r="I2985" s="104"/>
      <c r="J2985" s="104"/>
      <c r="K2985" s="104"/>
      <c r="L2985" s="104"/>
      <c r="M2985" s="104"/>
      <c r="N2985" s="104"/>
      <c r="O2985" s="104"/>
      <c r="P2985" s="105">
        <f t="shared" si="146"/>
        <v>0</v>
      </c>
    </row>
    <row r="2986" spans="1:16" ht="15.75" customHeight="1">
      <c r="A2986" s="241"/>
      <c r="B2986" s="242"/>
      <c r="C2986" s="119">
        <v>16</v>
      </c>
      <c r="D2986" s="143"/>
      <c r="E2986" s="104"/>
      <c r="F2986" s="104"/>
      <c r="G2986" s="104"/>
      <c r="H2986" s="104"/>
      <c r="I2986" s="104"/>
      <c r="J2986" s="104"/>
      <c r="K2986" s="104"/>
      <c r="L2986" s="104"/>
      <c r="M2986" s="104"/>
      <c r="N2986" s="104"/>
      <c r="O2986" s="104"/>
      <c r="P2986" s="105">
        <f t="shared" si="146"/>
        <v>0</v>
      </c>
    </row>
    <row r="2987" spans="1:16" ht="15.75" customHeight="1">
      <c r="A2987" s="241"/>
      <c r="B2987" s="242"/>
      <c r="C2987" s="119">
        <v>17</v>
      </c>
      <c r="D2987" s="143"/>
      <c r="E2987" s="104"/>
      <c r="F2987" s="104"/>
      <c r="G2987" s="104"/>
      <c r="H2987" s="104"/>
      <c r="I2987" s="104"/>
      <c r="J2987" s="104"/>
      <c r="K2987" s="104"/>
      <c r="L2987" s="104"/>
      <c r="M2987" s="104"/>
      <c r="N2987" s="104"/>
      <c r="O2987" s="104"/>
      <c r="P2987" s="105">
        <f t="shared" si="146"/>
        <v>0</v>
      </c>
    </row>
    <row r="2988" spans="1:16" ht="15.75" customHeight="1">
      <c r="A2988" s="241"/>
      <c r="B2988" s="242"/>
      <c r="C2988" s="119">
        <v>25</v>
      </c>
      <c r="D2988" s="143"/>
      <c r="E2988" s="104"/>
      <c r="F2988" s="104"/>
      <c r="G2988" s="104"/>
      <c r="H2988" s="104"/>
      <c r="I2988" s="104"/>
      <c r="J2988" s="104"/>
      <c r="K2988" s="104"/>
      <c r="L2988" s="104"/>
      <c r="M2988" s="104"/>
      <c r="N2988" s="104"/>
      <c r="O2988" s="104"/>
      <c r="P2988" s="105">
        <f t="shared" si="146"/>
        <v>0</v>
      </c>
    </row>
    <row r="2989" spans="1:16" ht="15.75" customHeight="1">
      <c r="A2989" s="241"/>
      <c r="B2989" s="242"/>
      <c r="C2989" s="119">
        <v>26</v>
      </c>
      <c r="D2989" s="143"/>
      <c r="E2989" s="104"/>
      <c r="F2989" s="104"/>
      <c r="G2989" s="104"/>
      <c r="H2989" s="104"/>
      <c r="I2989" s="104"/>
      <c r="J2989" s="104"/>
      <c r="K2989" s="104"/>
      <c r="L2989" s="104"/>
      <c r="M2989" s="104"/>
      <c r="N2989" s="104"/>
      <c r="O2989" s="104"/>
      <c r="P2989" s="105">
        <f t="shared" si="146"/>
        <v>0</v>
      </c>
    </row>
    <row r="2990" spans="1:16" ht="15.75" customHeight="1">
      <c r="A2990" s="237"/>
      <c r="B2990" s="239"/>
      <c r="C2990" s="119">
        <v>27</v>
      </c>
      <c r="D2990" s="143"/>
      <c r="E2990" s="104"/>
      <c r="F2990" s="104"/>
      <c r="G2990" s="104"/>
      <c r="H2990" s="104"/>
      <c r="I2990" s="104"/>
      <c r="J2990" s="104"/>
      <c r="K2990" s="104"/>
      <c r="L2990" s="104"/>
      <c r="M2990" s="104"/>
      <c r="N2990" s="104"/>
      <c r="O2990" s="104"/>
      <c r="P2990" s="105">
        <f t="shared" si="146"/>
        <v>0</v>
      </c>
    </row>
    <row r="2991" spans="1:16" ht="15.75" customHeight="1">
      <c r="A2991" s="140">
        <v>932</v>
      </c>
      <c r="B2991" s="141" t="s">
        <v>2627</v>
      </c>
      <c r="C2991" s="142"/>
      <c r="D2991" s="142"/>
      <c r="E2991" s="142"/>
      <c r="F2991" s="142"/>
      <c r="G2991" s="142"/>
      <c r="H2991" s="142"/>
      <c r="I2991" s="142"/>
      <c r="J2991" s="142"/>
      <c r="K2991" s="142"/>
      <c r="L2991" s="142"/>
      <c r="M2991" s="142"/>
      <c r="N2991" s="142"/>
      <c r="O2991" s="142"/>
      <c r="P2991" s="104">
        <f t="shared" si="146"/>
        <v>0</v>
      </c>
    </row>
    <row r="2992" spans="1:16" ht="15.75" customHeight="1">
      <c r="A2992" s="149">
        <v>9400</v>
      </c>
      <c r="B2992" s="316" t="s">
        <v>2628</v>
      </c>
      <c r="C2992" s="228"/>
      <c r="D2992" s="148">
        <f t="shared" ref="D2992:P2992" si="147">SUM(D2993:D3003)</f>
        <v>0</v>
      </c>
      <c r="E2992" s="146">
        <f t="shared" si="147"/>
        <v>0</v>
      </c>
      <c r="F2992" s="146">
        <f t="shared" si="147"/>
        <v>0</v>
      </c>
      <c r="G2992" s="146">
        <f t="shared" si="147"/>
        <v>0</v>
      </c>
      <c r="H2992" s="146">
        <f t="shared" si="147"/>
        <v>0</v>
      </c>
      <c r="I2992" s="146">
        <f t="shared" si="147"/>
        <v>0</v>
      </c>
      <c r="J2992" s="146">
        <f t="shared" si="147"/>
        <v>0</v>
      </c>
      <c r="K2992" s="146">
        <f t="shared" si="147"/>
        <v>0</v>
      </c>
      <c r="L2992" s="146">
        <f t="shared" si="147"/>
        <v>0</v>
      </c>
      <c r="M2992" s="146">
        <f t="shared" si="147"/>
        <v>0</v>
      </c>
      <c r="N2992" s="146">
        <f t="shared" si="147"/>
        <v>0</v>
      </c>
      <c r="O2992" s="146">
        <f t="shared" si="147"/>
        <v>0</v>
      </c>
      <c r="P2992" s="146">
        <f t="shared" si="147"/>
        <v>0</v>
      </c>
    </row>
    <row r="2993" spans="1:16" ht="15.75" customHeight="1">
      <c r="A2993" s="317">
        <v>941</v>
      </c>
      <c r="B2993" s="318" t="s">
        <v>2629</v>
      </c>
      <c r="C2993" s="119">
        <v>11</v>
      </c>
      <c r="D2993" s="143"/>
      <c r="E2993" s="104"/>
      <c r="F2993" s="104"/>
      <c r="G2993" s="104"/>
      <c r="H2993" s="104"/>
      <c r="I2993" s="104"/>
      <c r="J2993" s="104"/>
      <c r="K2993" s="104"/>
      <c r="L2993" s="104"/>
      <c r="M2993" s="104"/>
      <c r="N2993" s="104"/>
      <c r="O2993" s="104"/>
      <c r="P2993" s="105">
        <f t="shared" ref="P2993:P3003" si="148">SUM(D2993:O2993)</f>
        <v>0</v>
      </c>
    </row>
    <row r="2994" spans="1:16" ht="15.75" customHeight="1">
      <c r="A2994" s="241"/>
      <c r="B2994" s="242"/>
      <c r="C2994" s="119">
        <v>12</v>
      </c>
      <c r="D2994" s="143"/>
      <c r="E2994" s="104"/>
      <c r="F2994" s="104"/>
      <c r="G2994" s="104"/>
      <c r="H2994" s="104"/>
      <c r="I2994" s="104"/>
      <c r="J2994" s="104"/>
      <c r="K2994" s="104"/>
      <c r="L2994" s="104"/>
      <c r="M2994" s="104"/>
      <c r="N2994" s="104"/>
      <c r="O2994" s="104"/>
      <c r="P2994" s="105">
        <f t="shared" si="148"/>
        <v>0</v>
      </c>
    </row>
    <row r="2995" spans="1:16" ht="15.75" customHeight="1">
      <c r="A2995" s="241"/>
      <c r="B2995" s="242"/>
      <c r="C2995" s="119">
        <v>13</v>
      </c>
      <c r="D2995" s="143"/>
      <c r="E2995" s="104"/>
      <c r="F2995" s="104"/>
      <c r="G2995" s="104"/>
      <c r="H2995" s="104"/>
      <c r="I2995" s="104"/>
      <c r="J2995" s="104"/>
      <c r="K2995" s="104"/>
      <c r="L2995" s="104"/>
      <c r="M2995" s="104"/>
      <c r="N2995" s="104"/>
      <c r="O2995" s="104"/>
      <c r="P2995" s="105">
        <f t="shared" si="148"/>
        <v>0</v>
      </c>
    </row>
    <row r="2996" spans="1:16" ht="15.75" customHeight="1">
      <c r="A2996" s="241"/>
      <c r="B2996" s="242"/>
      <c r="C2996" s="119">
        <v>14</v>
      </c>
      <c r="D2996" s="143"/>
      <c r="E2996" s="104"/>
      <c r="F2996" s="104"/>
      <c r="G2996" s="104"/>
      <c r="H2996" s="104"/>
      <c r="I2996" s="104"/>
      <c r="J2996" s="104"/>
      <c r="K2996" s="104"/>
      <c r="L2996" s="104"/>
      <c r="M2996" s="104"/>
      <c r="N2996" s="104"/>
      <c r="O2996" s="104"/>
      <c r="P2996" s="105">
        <f t="shared" si="148"/>
        <v>0</v>
      </c>
    </row>
    <row r="2997" spans="1:16" ht="15.75" customHeight="1">
      <c r="A2997" s="241"/>
      <c r="B2997" s="242"/>
      <c r="C2997" s="119">
        <v>15</v>
      </c>
      <c r="D2997" s="143"/>
      <c r="E2997" s="104"/>
      <c r="F2997" s="104"/>
      <c r="G2997" s="104"/>
      <c r="H2997" s="104"/>
      <c r="I2997" s="104"/>
      <c r="J2997" s="104"/>
      <c r="K2997" s="104"/>
      <c r="L2997" s="104"/>
      <c r="M2997" s="104"/>
      <c r="N2997" s="104"/>
      <c r="O2997" s="104"/>
      <c r="P2997" s="105">
        <f t="shared" si="148"/>
        <v>0</v>
      </c>
    </row>
    <row r="2998" spans="1:16" ht="15.75" customHeight="1">
      <c r="A2998" s="241"/>
      <c r="B2998" s="242"/>
      <c r="C2998" s="119">
        <v>16</v>
      </c>
      <c r="D2998" s="143"/>
      <c r="E2998" s="104"/>
      <c r="F2998" s="104"/>
      <c r="G2998" s="104"/>
      <c r="H2998" s="104"/>
      <c r="I2998" s="104"/>
      <c r="J2998" s="104"/>
      <c r="K2998" s="104"/>
      <c r="L2998" s="104"/>
      <c r="M2998" s="104"/>
      <c r="N2998" s="104"/>
      <c r="O2998" s="104"/>
      <c r="P2998" s="105">
        <f t="shared" si="148"/>
        <v>0</v>
      </c>
    </row>
    <row r="2999" spans="1:16" ht="15.75" customHeight="1">
      <c r="A2999" s="241"/>
      <c r="B2999" s="242"/>
      <c r="C2999" s="119">
        <v>17</v>
      </c>
      <c r="D2999" s="143"/>
      <c r="E2999" s="104"/>
      <c r="F2999" s="104"/>
      <c r="G2999" s="104"/>
      <c r="H2999" s="104"/>
      <c r="I2999" s="104"/>
      <c r="J2999" s="104"/>
      <c r="K2999" s="104"/>
      <c r="L2999" s="104"/>
      <c r="M2999" s="104"/>
      <c r="N2999" s="104"/>
      <c r="O2999" s="104"/>
      <c r="P2999" s="105">
        <f t="shared" si="148"/>
        <v>0</v>
      </c>
    </row>
    <row r="3000" spans="1:16" ht="15.75" customHeight="1">
      <c r="A3000" s="241"/>
      <c r="B3000" s="242"/>
      <c r="C3000" s="119">
        <v>25</v>
      </c>
      <c r="D3000" s="143"/>
      <c r="E3000" s="104"/>
      <c r="F3000" s="104"/>
      <c r="G3000" s="104"/>
      <c r="H3000" s="104"/>
      <c r="I3000" s="104"/>
      <c r="J3000" s="104"/>
      <c r="K3000" s="104"/>
      <c r="L3000" s="104"/>
      <c r="M3000" s="104"/>
      <c r="N3000" s="104"/>
      <c r="O3000" s="104"/>
      <c r="P3000" s="105">
        <f t="shared" si="148"/>
        <v>0</v>
      </c>
    </row>
    <row r="3001" spans="1:16" ht="15.75" customHeight="1">
      <c r="A3001" s="241"/>
      <c r="B3001" s="242"/>
      <c r="C3001" s="119">
        <v>26</v>
      </c>
      <c r="D3001" s="143"/>
      <c r="E3001" s="104"/>
      <c r="F3001" s="104"/>
      <c r="G3001" s="104"/>
      <c r="H3001" s="104"/>
      <c r="I3001" s="104"/>
      <c r="J3001" s="104"/>
      <c r="K3001" s="104"/>
      <c r="L3001" s="104"/>
      <c r="M3001" s="104"/>
      <c r="N3001" s="104"/>
      <c r="O3001" s="104"/>
      <c r="P3001" s="105">
        <f t="shared" si="148"/>
        <v>0</v>
      </c>
    </row>
    <row r="3002" spans="1:16" ht="15.75" customHeight="1">
      <c r="A3002" s="237"/>
      <c r="B3002" s="239"/>
      <c r="C3002" s="119">
        <v>27</v>
      </c>
      <c r="D3002" s="143"/>
      <c r="E3002" s="104"/>
      <c r="F3002" s="104"/>
      <c r="G3002" s="104"/>
      <c r="H3002" s="104"/>
      <c r="I3002" s="104"/>
      <c r="J3002" s="104"/>
      <c r="K3002" s="104"/>
      <c r="L3002" s="104"/>
      <c r="M3002" s="104"/>
      <c r="N3002" s="104"/>
      <c r="O3002" s="104"/>
      <c r="P3002" s="105">
        <f t="shared" si="148"/>
        <v>0</v>
      </c>
    </row>
    <row r="3003" spans="1:16" ht="15.75" customHeight="1">
      <c r="A3003" s="140">
        <v>942</v>
      </c>
      <c r="B3003" s="141" t="s">
        <v>2630</v>
      </c>
      <c r="C3003" s="142"/>
      <c r="D3003" s="142"/>
      <c r="E3003" s="142"/>
      <c r="F3003" s="142"/>
      <c r="G3003" s="142"/>
      <c r="H3003" s="142"/>
      <c r="I3003" s="142"/>
      <c r="J3003" s="142"/>
      <c r="K3003" s="142"/>
      <c r="L3003" s="142"/>
      <c r="M3003" s="142"/>
      <c r="N3003" s="142"/>
      <c r="O3003" s="142"/>
      <c r="P3003" s="104">
        <f t="shared" si="148"/>
        <v>0</v>
      </c>
    </row>
    <row r="3004" spans="1:16" ht="15.75" customHeight="1">
      <c r="A3004" s="149">
        <v>9500</v>
      </c>
      <c r="B3004" s="316" t="s">
        <v>2631</v>
      </c>
      <c r="C3004" s="228"/>
      <c r="D3004" s="148">
        <f t="shared" ref="D3004:P3004" si="149">SUM(D3005:D3014)</f>
        <v>0</v>
      </c>
      <c r="E3004" s="148">
        <f t="shared" si="149"/>
        <v>0</v>
      </c>
      <c r="F3004" s="148">
        <f t="shared" si="149"/>
        <v>0</v>
      </c>
      <c r="G3004" s="148">
        <f t="shared" si="149"/>
        <v>0</v>
      </c>
      <c r="H3004" s="148">
        <f t="shared" si="149"/>
        <v>0</v>
      </c>
      <c r="I3004" s="148">
        <f t="shared" si="149"/>
        <v>0</v>
      </c>
      <c r="J3004" s="148">
        <f t="shared" si="149"/>
        <v>0</v>
      </c>
      <c r="K3004" s="148">
        <f t="shared" si="149"/>
        <v>0</v>
      </c>
      <c r="L3004" s="148">
        <f t="shared" si="149"/>
        <v>0</v>
      </c>
      <c r="M3004" s="148">
        <f t="shared" si="149"/>
        <v>0</v>
      </c>
      <c r="N3004" s="148">
        <f t="shared" si="149"/>
        <v>0</v>
      </c>
      <c r="O3004" s="148">
        <f t="shared" si="149"/>
        <v>0</v>
      </c>
      <c r="P3004" s="148">
        <f t="shared" si="149"/>
        <v>0</v>
      </c>
    </row>
    <row r="3005" spans="1:16" ht="15.75" customHeight="1">
      <c r="A3005" s="317">
        <v>951</v>
      </c>
      <c r="B3005" s="318" t="s">
        <v>2632</v>
      </c>
      <c r="C3005" s="119">
        <v>11</v>
      </c>
      <c r="D3005" s="143"/>
      <c r="E3005" s="104"/>
      <c r="F3005" s="104"/>
      <c r="G3005" s="104"/>
      <c r="H3005" s="104"/>
      <c r="I3005" s="104"/>
      <c r="J3005" s="104"/>
      <c r="K3005" s="104"/>
      <c r="L3005" s="104"/>
      <c r="M3005" s="104"/>
      <c r="N3005" s="104"/>
      <c r="O3005" s="104"/>
      <c r="P3005" s="105">
        <f t="shared" ref="P3005:P3014" si="150">SUM(D3005:O3005)</f>
        <v>0</v>
      </c>
    </row>
    <row r="3006" spans="1:16" ht="15.75" customHeight="1">
      <c r="A3006" s="241"/>
      <c r="B3006" s="242"/>
      <c r="C3006" s="119">
        <v>12</v>
      </c>
      <c r="D3006" s="143"/>
      <c r="E3006" s="104"/>
      <c r="F3006" s="104"/>
      <c r="G3006" s="104"/>
      <c r="H3006" s="104"/>
      <c r="I3006" s="104"/>
      <c r="J3006" s="104"/>
      <c r="K3006" s="104"/>
      <c r="L3006" s="104"/>
      <c r="M3006" s="104"/>
      <c r="N3006" s="104"/>
      <c r="O3006" s="104"/>
      <c r="P3006" s="105">
        <f t="shared" si="150"/>
        <v>0</v>
      </c>
    </row>
    <row r="3007" spans="1:16" ht="15.75" customHeight="1">
      <c r="A3007" s="241"/>
      <c r="B3007" s="242"/>
      <c r="C3007" s="119">
        <v>13</v>
      </c>
      <c r="D3007" s="143"/>
      <c r="E3007" s="104"/>
      <c r="F3007" s="104"/>
      <c r="G3007" s="104"/>
      <c r="H3007" s="104"/>
      <c r="I3007" s="104"/>
      <c r="J3007" s="104"/>
      <c r="K3007" s="104"/>
      <c r="L3007" s="104"/>
      <c r="M3007" s="104"/>
      <c r="N3007" s="104"/>
      <c r="O3007" s="104"/>
      <c r="P3007" s="105">
        <f t="shared" si="150"/>
        <v>0</v>
      </c>
    </row>
    <row r="3008" spans="1:16" ht="15.75" customHeight="1">
      <c r="A3008" s="241"/>
      <c r="B3008" s="242"/>
      <c r="C3008" s="119">
        <v>14</v>
      </c>
      <c r="D3008" s="143"/>
      <c r="E3008" s="104"/>
      <c r="F3008" s="104"/>
      <c r="G3008" s="104"/>
      <c r="H3008" s="104"/>
      <c r="I3008" s="104"/>
      <c r="J3008" s="104"/>
      <c r="K3008" s="104"/>
      <c r="L3008" s="104"/>
      <c r="M3008" s="104"/>
      <c r="N3008" s="104"/>
      <c r="O3008" s="104"/>
      <c r="P3008" s="105">
        <f t="shared" si="150"/>
        <v>0</v>
      </c>
    </row>
    <row r="3009" spans="1:16" ht="15.75" customHeight="1">
      <c r="A3009" s="241"/>
      <c r="B3009" s="242"/>
      <c r="C3009" s="119">
        <v>15</v>
      </c>
      <c r="D3009" s="143"/>
      <c r="E3009" s="104"/>
      <c r="F3009" s="104"/>
      <c r="G3009" s="104"/>
      <c r="H3009" s="104"/>
      <c r="I3009" s="104"/>
      <c r="J3009" s="104"/>
      <c r="K3009" s="104"/>
      <c r="L3009" s="104"/>
      <c r="M3009" s="104"/>
      <c r="N3009" s="104"/>
      <c r="O3009" s="104"/>
      <c r="P3009" s="105">
        <f t="shared" si="150"/>
        <v>0</v>
      </c>
    </row>
    <row r="3010" spans="1:16" ht="15.75" customHeight="1">
      <c r="A3010" s="241"/>
      <c r="B3010" s="242"/>
      <c r="C3010" s="119">
        <v>16</v>
      </c>
      <c r="D3010" s="143"/>
      <c r="E3010" s="104"/>
      <c r="F3010" s="104"/>
      <c r="G3010" s="104"/>
      <c r="H3010" s="104"/>
      <c r="I3010" s="104"/>
      <c r="J3010" s="104"/>
      <c r="K3010" s="104"/>
      <c r="L3010" s="104"/>
      <c r="M3010" s="104"/>
      <c r="N3010" s="104"/>
      <c r="O3010" s="104"/>
      <c r="P3010" s="105">
        <f t="shared" si="150"/>
        <v>0</v>
      </c>
    </row>
    <row r="3011" spans="1:16" ht="15.75" customHeight="1">
      <c r="A3011" s="241"/>
      <c r="B3011" s="242"/>
      <c r="C3011" s="119">
        <v>17</v>
      </c>
      <c r="D3011" s="143"/>
      <c r="E3011" s="104"/>
      <c r="F3011" s="104"/>
      <c r="G3011" s="104"/>
      <c r="H3011" s="104"/>
      <c r="I3011" s="104"/>
      <c r="J3011" s="104"/>
      <c r="K3011" s="104"/>
      <c r="L3011" s="104"/>
      <c r="M3011" s="104"/>
      <c r="N3011" s="104"/>
      <c r="O3011" s="104"/>
      <c r="P3011" s="105">
        <f t="shared" si="150"/>
        <v>0</v>
      </c>
    </row>
    <row r="3012" spans="1:16" ht="15.75" customHeight="1">
      <c r="A3012" s="241"/>
      <c r="B3012" s="242"/>
      <c r="C3012" s="119">
        <v>25</v>
      </c>
      <c r="D3012" s="143"/>
      <c r="E3012" s="104"/>
      <c r="F3012" s="104"/>
      <c r="G3012" s="104"/>
      <c r="H3012" s="104"/>
      <c r="I3012" s="104"/>
      <c r="J3012" s="104"/>
      <c r="K3012" s="104"/>
      <c r="L3012" s="104"/>
      <c r="M3012" s="104"/>
      <c r="N3012" s="104"/>
      <c r="O3012" s="104"/>
      <c r="P3012" s="105">
        <f t="shared" si="150"/>
        <v>0</v>
      </c>
    </row>
    <row r="3013" spans="1:16" ht="15.75" customHeight="1">
      <c r="A3013" s="241"/>
      <c r="B3013" s="242"/>
      <c r="C3013" s="119">
        <v>26</v>
      </c>
      <c r="D3013" s="143"/>
      <c r="E3013" s="104"/>
      <c r="F3013" s="104"/>
      <c r="G3013" s="104"/>
      <c r="H3013" s="104"/>
      <c r="I3013" s="104"/>
      <c r="J3013" s="104"/>
      <c r="K3013" s="104"/>
      <c r="L3013" s="104"/>
      <c r="M3013" s="104"/>
      <c r="N3013" s="104"/>
      <c r="O3013" s="104"/>
      <c r="P3013" s="105">
        <f t="shared" si="150"/>
        <v>0</v>
      </c>
    </row>
    <row r="3014" spans="1:16" ht="15.75" customHeight="1">
      <c r="A3014" s="237"/>
      <c r="B3014" s="239"/>
      <c r="C3014" s="119">
        <v>27</v>
      </c>
      <c r="D3014" s="143"/>
      <c r="E3014" s="104"/>
      <c r="F3014" s="104"/>
      <c r="G3014" s="104"/>
      <c r="H3014" s="104"/>
      <c r="I3014" s="104"/>
      <c r="J3014" s="104"/>
      <c r="K3014" s="104"/>
      <c r="L3014" s="104"/>
      <c r="M3014" s="104"/>
      <c r="N3014" s="104"/>
      <c r="O3014" s="104"/>
      <c r="P3014" s="105">
        <f t="shared" si="150"/>
        <v>0</v>
      </c>
    </row>
    <row r="3015" spans="1:16" ht="15.75" customHeight="1">
      <c r="A3015" s="149">
        <v>9600</v>
      </c>
      <c r="B3015" s="316" t="s">
        <v>2633</v>
      </c>
      <c r="C3015" s="228"/>
      <c r="D3015" s="148">
        <f t="shared" ref="D3015:P3015" si="151">SUM(D3016:D3017)</f>
        <v>0</v>
      </c>
      <c r="E3015" s="146">
        <f t="shared" si="151"/>
        <v>0</v>
      </c>
      <c r="F3015" s="146">
        <f t="shared" si="151"/>
        <v>0</v>
      </c>
      <c r="G3015" s="146">
        <f t="shared" si="151"/>
        <v>0</v>
      </c>
      <c r="H3015" s="146">
        <f t="shared" si="151"/>
        <v>0</v>
      </c>
      <c r="I3015" s="146">
        <f t="shared" si="151"/>
        <v>0</v>
      </c>
      <c r="J3015" s="146">
        <f t="shared" si="151"/>
        <v>0</v>
      </c>
      <c r="K3015" s="146">
        <f t="shared" si="151"/>
        <v>0</v>
      </c>
      <c r="L3015" s="146">
        <f t="shared" si="151"/>
        <v>0</v>
      </c>
      <c r="M3015" s="146">
        <f t="shared" si="151"/>
        <v>0</v>
      </c>
      <c r="N3015" s="146">
        <f t="shared" si="151"/>
        <v>0</v>
      </c>
      <c r="O3015" s="146">
        <f t="shared" si="151"/>
        <v>0</v>
      </c>
      <c r="P3015" s="146">
        <f t="shared" si="151"/>
        <v>0</v>
      </c>
    </row>
    <row r="3016" spans="1:16" ht="15.75" customHeight="1">
      <c r="A3016" s="140">
        <v>961</v>
      </c>
      <c r="B3016" s="141" t="s">
        <v>2634</v>
      </c>
      <c r="C3016" s="142"/>
      <c r="D3016" s="142"/>
      <c r="E3016" s="142"/>
      <c r="F3016" s="142"/>
      <c r="G3016" s="142"/>
      <c r="H3016" s="142"/>
      <c r="I3016" s="142"/>
      <c r="J3016" s="142"/>
      <c r="K3016" s="142"/>
      <c r="L3016" s="142"/>
      <c r="M3016" s="142"/>
      <c r="N3016" s="142"/>
      <c r="O3016" s="142"/>
      <c r="P3016" s="104">
        <f t="shared" ref="P3016:P3017" si="152">SUM(D3016:O3016)</f>
        <v>0</v>
      </c>
    </row>
    <row r="3017" spans="1:16" ht="15.75" customHeight="1">
      <c r="A3017" s="140">
        <v>962</v>
      </c>
      <c r="B3017" s="141" t="s">
        <v>2635</v>
      </c>
      <c r="C3017" s="142"/>
      <c r="D3017" s="142"/>
      <c r="E3017" s="142"/>
      <c r="F3017" s="142"/>
      <c r="G3017" s="142"/>
      <c r="H3017" s="142"/>
      <c r="I3017" s="142"/>
      <c r="J3017" s="142"/>
      <c r="K3017" s="142"/>
      <c r="L3017" s="142"/>
      <c r="M3017" s="142"/>
      <c r="N3017" s="142"/>
      <c r="O3017" s="142"/>
      <c r="P3017" s="104">
        <f t="shared" si="152"/>
        <v>0</v>
      </c>
    </row>
    <row r="3018" spans="1:16" ht="15.75" customHeight="1">
      <c r="A3018" s="149">
        <v>9900</v>
      </c>
      <c r="B3018" s="316" t="s">
        <v>2636</v>
      </c>
      <c r="C3018" s="228"/>
      <c r="D3018" s="148">
        <f t="shared" ref="D3018:P3018" si="153">SUM(D3019:D3028)</f>
        <v>0</v>
      </c>
      <c r="E3018" s="148">
        <f t="shared" si="153"/>
        <v>0</v>
      </c>
      <c r="F3018" s="148">
        <f t="shared" si="153"/>
        <v>0</v>
      </c>
      <c r="G3018" s="148">
        <f t="shared" si="153"/>
        <v>0</v>
      </c>
      <c r="H3018" s="148">
        <f t="shared" si="153"/>
        <v>0</v>
      </c>
      <c r="I3018" s="148">
        <f t="shared" si="153"/>
        <v>0</v>
      </c>
      <c r="J3018" s="148">
        <f t="shared" si="153"/>
        <v>0</v>
      </c>
      <c r="K3018" s="148">
        <f t="shared" si="153"/>
        <v>0</v>
      </c>
      <c r="L3018" s="148">
        <f t="shared" si="153"/>
        <v>0</v>
      </c>
      <c r="M3018" s="148">
        <f t="shared" si="153"/>
        <v>0</v>
      </c>
      <c r="N3018" s="148">
        <f t="shared" si="153"/>
        <v>0</v>
      </c>
      <c r="O3018" s="148">
        <f t="shared" si="153"/>
        <v>0</v>
      </c>
      <c r="P3018" s="148">
        <f t="shared" si="153"/>
        <v>0</v>
      </c>
    </row>
    <row r="3019" spans="1:16" ht="15.75" customHeight="1">
      <c r="A3019" s="317">
        <v>991</v>
      </c>
      <c r="B3019" s="318" t="s">
        <v>2637</v>
      </c>
      <c r="C3019" s="119">
        <v>11</v>
      </c>
      <c r="D3019" s="143"/>
      <c r="E3019" s="104"/>
      <c r="F3019" s="104"/>
      <c r="G3019" s="104"/>
      <c r="H3019" s="104"/>
      <c r="I3019" s="104"/>
      <c r="J3019" s="104"/>
      <c r="K3019" s="104"/>
      <c r="L3019" s="104"/>
      <c r="M3019" s="104"/>
      <c r="N3019" s="104"/>
      <c r="O3019" s="104"/>
      <c r="P3019" s="105">
        <f t="shared" ref="P3019:P3028" si="154">SUM(D3019:O3019)</f>
        <v>0</v>
      </c>
    </row>
    <row r="3020" spans="1:16" ht="15.75" customHeight="1">
      <c r="A3020" s="241"/>
      <c r="B3020" s="242"/>
      <c r="C3020" s="119">
        <v>12</v>
      </c>
      <c r="D3020" s="143"/>
      <c r="E3020" s="104"/>
      <c r="F3020" s="104"/>
      <c r="G3020" s="104"/>
      <c r="H3020" s="104"/>
      <c r="I3020" s="104"/>
      <c r="J3020" s="104"/>
      <c r="K3020" s="104"/>
      <c r="L3020" s="104"/>
      <c r="M3020" s="104"/>
      <c r="N3020" s="104"/>
      <c r="O3020" s="104"/>
      <c r="P3020" s="105">
        <f t="shared" si="154"/>
        <v>0</v>
      </c>
    </row>
    <row r="3021" spans="1:16" ht="15.75" customHeight="1">
      <c r="A3021" s="241"/>
      <c r="B3021" s="242"/>
      <c r="C3021" s="119">
        <v>13</v>
      </c>
      <c r="D3021" s="143"/>
      <c r="E3021" s="104"/>
      <c r="F3021" s="104"/>
      <c r="G3021" s="104"/>
      <c r="H3021" s="104"/>
      <c r="I3021" s="104"/>
      <c r="J3021" s="104"/>
      <c r="K3021" s="104"/>
      <c r="L3021" s="104"/>
      <c r="M3021" s="104"/>
      <c r="N3021" s="104"/>
      <c r="O3021" s="104"/>
      <c r="P3021" s="105">
        <f t="shared" si="154"/>
        <v>0</v>
      </c>
    </row>
    <row r="3022" spans="1:16" ht="15.75" customHeight="1">
      <c r="A3022" s="241"/>
      <c r="B3022" s="242"/>
      <c r="C3022" s="119">
        <v>14</v>
      </c>
      <c r="D3022" s="143"/>
      <c r="E3022" s="104"/>
      <c r="F3022" s="104"/>
      <c r="G3022" s="104"/>
      <c r="H3022" s="104"/>
      <c r="I3022" s="104"/>
      <c r="J3022" s="104"/>
      <c r="K3022" s="104"/>
      <c r="L3022" s="104"/>
      <c r="M3022" s="104"/>
      <c r="N3022" s="104"/>
      <c r="O3022" s="104"/>
      <c r="P3022" s="105">
        <f t="shared" si="154"/>
        <v>0</v>
      </c>
    </row>
    <row r="3023" spans="1:16" ht="15.75" customHeight="1">
      <c r="A3023" s="241"/>
      <c r="B3023" s="242"/>
      <c r="C3023" s="119">
        <v>15</v>
      </c>
      <c r="D3023" s="143"/>
      <c r="E3023" s="104"/>
      <c r="F3023" s="104"/>
      <c r="G3023" s="104"/>
      <c r="H3023" s="104"/>
      <c r="I3023" s="104"/>
      <c r="J3023" s="104"/>
      <c r="K3023" s="104"/>
      <c r="L3023" s="104"/>
      <c r="M3023" s="104"/>
      <c r="N3023" s="104"/>
      <c r="O3023" s="104"/>
      <c r="P3023" s="105">
        <f t="shared" si="154"/>
        <v>0</v>
      </c>
    </row>
    <row r="3024" spans="1:16" ht="15.75" customHeight="1">
      <c r="A3024" s="241"/>
      <c r="B3024" s="242"/>
      <c r="C3024" s="119">
        <v>16</v>
      </c>
      <c r="D3024" s="143"/>
      <c r="E3024" s="104"/>
      <c r="F3024" s="104"/>
      <c r="G3024" s="104"/>
      <c r="H3024" s="104"/>
      <c r="I3024" s="104"/>
      <c r="J3024" s="104"/>
      <c r="K3024" s="104"/>
      <c r="L3024" s="104"/>
      <c r="M3024" s="104"/>
      <c r="N3024" s="104"/>
      <c r="O3024" s="104"/>
      <c r="P3024" s="105">
        <f t="shared" si="154"/>
        <v>0</v>
      </c>
    </row>
    <row r="3025" spans="1:16" ht="15.75" customHeight="1">
      <c r="A3025" s="241"/>
      <c r="B3025" s="242"/>
      <c r="C3025" s="119">
        <v>17</v>
      </c>
      <c r="D3025" s="143"/>
      <c r="E3025" s="104"/>
      <c r="F3025" s="104"/>
      <c r="G3025" s="104"/>
      <c r="H3025" s="104"/>
      <c r="I3025" s="104"/>
      <c r="J3025" s="104"/>
      <c r="K3025" s="104"/>
      <c r="L3025" s="104"/>
      <c r="M3025" s="104"/>
      <c r="N3025" s="104"/>
      <c r="O3025" s="104"/>
      <c r="P3025" s="105">
        <f t="shared" si="154"/>
        <v>0</v>
      </c>
    </row>
    <row r="3026" spans="1:16" ht="15.75" customHeight="1">
      <c r="A3026" s="241"/>
      <c r="B3026" s="242"/>
      <c r="C3026" s="119">
        <v>25</v>
      </c>
      <c r="D3026" s="143"/>
      <c r="E3026" s="104"/>
      <c r="F3026" s="104"/>
      <c r="G3026" s="104"/>
      <c r="H3026" s="104"/>
      <c r="I3026" s="104"/>
      <c r="J3026" s="104"/>
      <c r="K3026" s="104"/>
      <c r="L3026" s="104"/>
      <c r="M3026" s="104"/>
      <c r="N3026" s="104"/>
      <c r="O3026" s="104"/>
      <c r="P3026" s="105">
        <f t="shared" si="154"/>
        <v>0</v>
      </c>
    </row>
    <row r="3027" spans="1:16" ht="15.75" customHeight="1">
      <c r="A3027" s="241"/>
      <c r="B3027" s="242"/>
      <c r="C3027" s="119">
        <v>26</v>
      </c>
      <c r="D3027" s="143"/>
      <c r="E3027" s="104"/>
      <c r="F3027" s="104"/>
      <c r="G3027" s="104"/>
      <c r="H3027" s="104"/>
      <c r="I3027" s="104"/>
      <c r="J3027" s="104"/>
      <c r="K3027" s="104"/>
      <c r="L3027" s="104"/>
      <c r="M3027" s="104"/>
      <c r="N3027" s="104"/>
      <c r="O3027" s="104"/>
      <c r="P3027" s="105">
        <f t="shared" si="154"/>
        <v>0</v>
      </c>
    </row>
    <row r="3028" spans="1:16" ht="15.75" customHeight="1">
      <c r="A3028" s="237"/>
      <c r="B3028" s="239"/>
      <c r="C3028" s="119">
        <v>27</v>
      </c>
      <c r="D3028" s="143"/>
      <c r="E3028" s="104"/>
      <c r="F3028" s="104"/>
      <c r="G3028" s="104"/>
      <c r="H3028" s="104"/>
      <c r="I3028" s="104"/>
      <c r="J3028" s="104"/>
      <c r="K3028" s="104"/>
      <c r="L3028" s="104"/>
      <c r="M3028" s="104"/>
      <c r="N3028" s="104"/>
      <c r="O3028" s="104"/>
      <c r="P3028" s="105">
        <f t="shared" si="154"/>
        <v>0</v>
      </c>
    </row>
    <row r="3029" spans="1:16" ht="15.75" customHeight="1">
      <c r="A3029" s="30"/>
      <c r="B3029" s="321" t="s">
        <v>2638</v>
      </c>
      <c r="C3029" s="231"/>
      <c r="D3029" s="153">
        <f t="shared" ref="D3029:P3029" si="155">D2+D264+D743+D1494+D1860+D2360+D2544+D2853+D2907</f>
        <v>4094049.14</v>
      </c>
      <c r="E3029" s="153">
        <f t="shared" si="155"/>
        <v>4094049.14</v>
      </c>
      <c r="F3029" s="153">
        <f t="shared" si="155"/>
        <v>4094049.14</v>
      </c>
      <c r="G3029" s="153">
        <f t="shared" si="155"/>
        <v>4094049.14</v>
      </c>
      <c r="H3029" s="153">
        <f t="shared" si="155"/>
        <v>4094049.14</v>
      </c>
      <c r="I3029" s="153">
        <f t="shared" si="155"/>
        <v>4094049.14</v>
      </c>
      <c r="J3029" s="153">
        <f t="shared" si="155"/>
        <v>4094049.14</v>
      </c>
      <c r="K3029" s="153">
        <f t="shared" si="155"/>
        <v>4094049.14</v>
      </c>
      <c r="L3029" s="153">
        <f t="shared" si="155"/>
        <v>4094049.14</v>
      </c>
      <c r="M3029" s="153">
        <f t="shared" si="155"/>
        <v>4094049.14</v>
      </c>
      <c r="N3029" s="153">
        <f t="shared" si="155"/>
        <v>4094049.14</v>
      </c>
      <c r="O3029" s="153">
        <f t="shared" si="155"/>
        <v>4094049.14</v>
      </c>
      <c r="P3029" s="153">
        <f t="shared" si="155"/>
        <v>49128589.679999992</v>
      </c>
    </row>
  </sheetData>
  <mergeCells count="651">
    <mergeCell ref="A947:A956"/>
    <mergeCell ref="B947:B956"/>
    <mergeCell ref="A957:A966"/>
    <mergeCell ref="B957:B966"/>
    <mergeCell ref="A967:A976"/>
    <mergeCell ref="B967:B976"/>
    <mergeCell ref="B977:B986"/>
    <mergeCell ref="A977:A986"/>
    <mergeCell ref="A987:A996"/>
    <mergeCell ref="A997:A1006"/>
    <mergeCell ref="A1007:A1016"/>
    <mergeCell ref="B1007:B1016"/>
    <mergeCell ref="A1018:A1027"/>
    <mergeCell ref="B1018:B1027"/>
    <mergeCell ref="B1068:B1077"/>
    <mergeCell ref="B1078:B1087"/>
    <mergeCell ref="B1088:B1097"/>
    <mergeCell ref="B1098:B1107"/>
    <mergeCell ref="B1108:C1108"/>
    <mergeCell ref="B1109:B1118"/>
    <mergeCell ref="B1119:B1128"/>
    <mergeCell ref="B1129:B1138"/>
    <mergeCell ref="A1028:A1037"/>
    <mergeCell ref="B1028:B1037"/>
    <mergeCell ref="A1038:A1047"/>
    <mergeCell ref="B1038:B1047"/>
    <mergeCell ref="A1048:A1057"/>
    <mergeCell ref="B1048:B1057"/>
    <mergeCell ref="B1058:B1067"/>
    <mergeCell ref="A1058:A1067"/>
    <mergeCell ref="A1068:A1077"/>
    <mergeCell ref="A1078:A1087"/>
    <mergeCell ref="A1088:A1097"/>
    <mergeCell ref="A1098:A1107"/>
    <mergeCell ref="A1109:A1118"/>
    <mergeCell ref="A1119:A1128"/>
    <mergeCell ref="A1129:A1138"/>
    <mergeCell ref="A1139:A1148"/>
    <mergeCell ref="B1139:B1148"/>
    <mergeCell ref="A1149:A1158"/>
    <mergeCell ref="B1149:B1158"/>
    <mergeCell ref="A1159:A1168"/>
    <mergeCell ref="B1159:B1168"/>
    <mergeCell ref="A1169:A1178"/>
    <mergeCell ref="B1169:B1178"/>
    <mergeCell ref="A1179:A1188"/>
    <mergeCell ref="B1179:B1188"/>
    <mergeCell ref="A1250:A1259"/>
    <mergeCell ref="A1260:A1269"/>
    <mergeCell ref="A1271:A1280"/>
    <mergeCell ref="A1281:A1290"/>
    <mergeCell ref="A1291:A1300"/>
    <mergeCell ref="A1301:A1310"/>
    <mergeCell ref="A1189:A1198"/>
    <mergeCell ref="B1189:B1198"/>
    <mergeCell ref="B1199:C1199"/>
    <mergeCell ref="B1240:B1249"/>
    <mergeCell ref="B1250:B1259"/>
    <mergeCell ref="B1260:B1269"/>
    <mergeCell ref="B1270:C1270"/>
    <mergeCell ref="B1271:B1280"/>
    <mergeCell ref="B1281:B1290"/>
    <mergeCell ref="A1200:A1209"/>
    <mergeCell ref="B1200:B1209"/>
    <mergeCell ref="A1210:A1219"/>
    <mergeCell ref="B1210:B1219"/>
    <mergeCell ref="A1220:A1229"/>
    <mergeCell ref="B1220:B1229"/>
    <mergeCell ref="B1230:B1239"/>
    <mergeCell ref="A1230:A1239"/>
    <mergeCell ref="A1240:A1249"/>
    <mergeCell ref="B1321:B1330"/>
    <mergeCell ref="A1331:A1340"/>
    <mergeCell ref="B1331:B1340"/>
    <mergeCell ref="A1341:A1350"/>
    <mergeCell ref="B1341:B1350"/>
    <mergeCell ref="A1351:A1360"/>
    <mergeCell ref="B1351:B1360"/>
    <mergeCell ref="B1291:B1300"/>
    <mergeCell ref="B1301:B1310"/>
    <mergeCell ref="A1641:A1650"/>
    <mergeCell ref="B1641:B1650"/>
    <mergeCell ref="A1651:A1660"/>
    <mergeCell ref="B1651:B1660"/>
    <mergeCell ref="A1661:A1670"/>
    <mergeCell ref="B1661:B1670"/>
    <mergeCell ref="B1671:B1680"/>
    <mergeCell ref="B1681:B1690"/>
    <mergeCell ref="B1691:B1700"/>
    <mergeCell ref="B1701:C1701"/>
    <mergeCell ref="B1702:B1711"/>
    <mergeCell ref="B1712:B1721"/>
    <mergeCell ref="B1722:B1731"/>
    <mergeCell ref="B1732:C1732"/>
    <mergeCell ref="A1671:A1680"/>
    <mergeCell ref="A1681:A1690"/>
    <mergeCell ref="A1691:A1700"/>
    <mergeCell ref="A1702:A1711"/>
    <mergeCell ref="A1712:A1721"/>
    <mergeCell ref="A1722:A1731"/>
    <mergeCell ref="A1733:A1742"/>
    <mergeCell ref="B1733:B1742"/>
    <mergeCell ref="B1745:B1754"/>
    <mergeCell ref="B1757:B1766"/>
    <mergeCell ref="B1767:C1767"/>
    <mergeCell ref="B1768:B1777"/>
    <mergeCell ref="B1778:C1778"/>
    <mergeCell ref="B1779:B1788"/>
    <mergeCell ref="A1745:A1754"/>
    <mergeCell ref="A1757:A1766"/>
    <mergeCell ref="A1768:A1777"/>
    <mergeCell ref="A1779:A1788"/>
    <mergeCell ref="A1789:A1798"/>
    <mergeCell ref="A1799:A1808"/>
    <mergeCell ref="A1809:A1818"/>
    <mergeCell ref="B1789:B1798"/>
    <mergeCell ref="B1799:B1808"/>
    <mergeCell ref="B1809:B1818"/>
    <mergeCell ref="B1819:B1828"/>
    <mergeCell ref="B1829:C1829"/>
    <mergeCell ref="B1830:B1839"/>
    <mergeCell ref="A1819:A1828"/>
    <mergeCell ref="A1830:A1839"/>
    <mergeCell ref="A2138:A2147"/>
    <mergeCell ref="A2148:A2157"/>
    <mergeCell ref="A2158:A2167"/>
    <mergeCell ref="A2168:A2177"/>
    <mergeCell ref="A2178:A2187"/>
    <mergeCell ref="A2188:A2197"/>
    <mergeCell ref="B1840:B1849"/>
    <mergeCell ref="B1850:B1859"/>
    <mergeCell ref="B1860:C1860"/>
    <mergeCell ref="B1861:C1861"/>
    <mergeCell ref="B1862:B1871"/>
    <mergeCell ref="B1872:B1881"/>
    <mergeCell ref="B1882:B1891"/>
    <mergeCell ref="B1892:B1901"/>
    <mergeCell ref="B2077:B2086"/>
    <mergeCell ref="B2087:B2096"/>
    <mergeCell ref="B2097:B2106"/>
    <mergeCell ref="B2107:B2116"/>
    <mergeCell ref="B2117:B2126"/>
    <mergeCell ref="B2137:C2137"/>
    <mergeCell ref="B2127:B2136"/>
    <mergeCell ref="B2138:B2147"/>
    <mergeCell ref="B2148:B2157"/>
    <mergeCell ref="B2158:B2167"/>
    <mergeCell ref="A2046:A2055"/>
    <mergeCell ref="A2057:A2066"/>
    <mergeCell ref="A2067:A2076"/>
    <mergeCell ref="A2077:A2086"/>
    <mergeCell ref="A2087:A2096"/>
    <mergeCell ref="A2097:A2106"/>
    <mergeCell ref="A2107:A2116"/>
    <mergeCell ref="A2117:A2126"/>
    <mergeCell ref="A2127:A2136"/>
    <mergeCell ref="A1840:A1849"/>
    <mergeCell ref="A1850:A1859"/>
    <mergeCell ref="A1862:A1871"/>
    <mergeCell ref="A1872:A1881"/>
    <mergeCell ref="A1882:A1891"/>
    <mergeCell ref="A1892:A1901"/>
    <mergeCell ref="A1902:A1911"/>
    <mergeCell ref="A2025:A2034"/>
    <mergeCell ref="A2035:A2044"/>
    <mergeCell ref="A1912:A1921"/>
    <mergeCell ref="A1923:A1932"/>
    <mergeCell ref="A1933:A1942"/>
    <mergeCell ref="A1943:A1952"/>
    <mergeCell ref="A1953:A1962"/>
    <mergeCell ref="A1964:A1973"/>
    <mergeCell ref="A1974:A1983"/>
    <mergeCell ref="A1985:A1994"/>
    <mergeCell ref="A1995:A2004"/>
    <mergeCell ref="A2005:A2014"/>
    <mergeCell ref="A2015:A2024"/>
    <mergeCell ref="A2198:A2207"/>
    <mergeCell ref="A2208:A2217"/>
    <mergeCell ref="A2218:A2227"/>
    <mergeCell ref="A2229:A2238"/>
    <mergeCell ref="A2239:A2248"/>
    <mergeCell ref="A2249:A2258"/>
    <mergeCell ref="A2259:A2268"/>
    <mergeCell ref="A2270:A2279"/>
    <mergeCell ref="A2280:A2289"/>
    <mergeCell ref="A2290:A2299"/>
    <mergeCell ref="A2300:A2309"/>
    <mergeCell ref="A2310:A2319"/>
    <mergeCell ref="B1902:B1911"/>
    <mergeCell ref="B1912:B1921"/>
    <mergeCell ref="B1922:C1922"/>
    <mergeCell ref="B1923:B1932"/>
    <mergeCell ref="B1933:B1942"/>
    <mergeCell ref="B1943:B1952"/>
    <mergeCell ref="B1963:C1963"/>
    <mergeCell ref="B1953:B1962"/>
    <mergeCell ref="B1964:B1973"/>
    <mergeCell ref="B1974:B1983"/>
    <mergeCell ref="B1984:C1984"/>
    <mergeCell ref="B1985:B1994"/>
    <mergeCell ref="B1995:B2004"/>
    <mergeCell ref="B2005:B2014"/>
    <mergeCell ref="B2015:B2024"/>
    <mergeCell ref="B2025:B2034"/>
    <mergeCell ref="B2035:B2044"/>
    <mergeCell ref="B2045:C2045"/>
    <mergeCell ref="B2046:B2055"/>
    <mergeCell ref="B2056:C2056"/>
    <mergeCell ref="B2057:B2066"/>
    <mergeCell ref="B2067:B2076"/>
    <mergeCell ref="B2218:B2227"/>
    <mergeCell ref="B2228:C2228"/>
    <mergeCell ref="B2229:B2238"/>
    <mergeCell ref="B2239:B2248"/>
    <mergeCell ref="B2249:B2258"/>
    <mergeCell ref="B2372:B2381"/>
    <mergeCell ref="B2382:B2391"/>
    <mergeCell ref="B2392:B2401"/>
    <mergeCell ref="B2269:C2269"/>
    <mergeCell ref="B2270:B2279"/>
    <mergeCell ref="B2280:B2289"/>
    <mergeCell ref="B2290:B2299"/>
    <mergeCell ref="B2300:B2309"/>
    <mergeCell ref="B2310:B2319"/>
    <mergeCell ref="B2320:B2329"/>
    <mergeCell ref="B2259:B2268"/>
    <mergeCell ref="B2168:B2177"/>
    <mergeCell ref="B2178:B2187"/>
    <mergeCell ref="B2188:B2197"/>
    <mergeCell ref="B2198:B2207"/>
    <mergeCell ref="B2208:B2217"/>
    <mergeCell ref="B2402:B2411"/>
    <mergeCell ref="B2350:B2359"/>
    <mergeCell ref="B2360:C2360"/>
    <mergeCell ref="B2361:C2361"/>
    <mergeCell ref="B2362:B2371"/>
    <mergeCell ref="B2330:B2339"/>
    <mergeCell ref="B2340:B2349"/>
    <mergeCell ref="B2412:B2421"/>
    <mergeCell ref="B2422:B2431"/>
    <mergeCell ref="B2442:C2442"/>
    <mergeCell ref="B2853:C2853"/>
    <mergeCell ref="B2854:C2854"/>
    <mergeCell ref="B2860:B2869"/>
    <mergeCell ref="B2870:C2870"/>
    <mergeCell ref="B2876:C2876"/>
    <mergeCell ref="B2877:B2886"/>
    <mergeCell ref="B2432:B2441"/>
    <mergeCell ref="B2443:B2452"/>
    <mergeCell ref="B2453:B2462"/>
    <mergeCell ref="B2463:B2472"/>
    <mergeCell ref="B2473:B2482"/>
    <mergeCell ref="B2483:B2492"/>
    <mergeCell ref="B2493:B2502"/>
    <mergeCell ref="B2503:B2512"/>
    <mergeCell ref="B2513:B2522"/>
    <mergeCell ref="B2523:C2523"/>
    <mergeCell ref="B2524:B2533"/>
    <mergeCell ref="B2534:B2543"/>
    <mergeCell ref="B2544:C2544"/>
    <mergeCell ref="B2545:C2545"/>
    <mergeCell ref="B2546:B2555"/>
    <mergeCell ref="B2557:C2557"/>
    <mergeCell ref="B2558:B2567"/>
    <mergeCell ref="B2887:B2896"/>
    <mergeCell ref="B2897:B2906"/>
    <mergeCell ref="B2907:C2907"/>
    <mergeCell ref="B2908:C2908"/>
    <mergeCell ref="B2909:B2918"/>
    <mergeCell ref="B2919:B2928"/>
    <mergeCell ref="B2929:B2938"/>
    <mergeCell ref="B2944:C2944"/>
    <mergeCell ref="B2993:B3002"/>
    <mergeCell ref="B3005:B3014"/>
    <mergeCell ref="B3019:B3028"/>
    <mergeCell ref="B3015:C3015"/>
    <mergeCell ref="B3018:C3018"/>
    <mergeCell ref="B3029:C3029"/>
    <mergeCell ref="B2945:B2954"/>
    <mergeCell ref="B2955:B2964"/>
    <mergeCell ref="B2965:B2974"/>
    <mergeCell ref="B2980:C2980"/>
    <mergeCell ref="B2981:B2990"/>
    <mergeCell ref="B2992:C2992"/>
    <mergeCell ref="B3004:C3004"/>
    <mergeCell ref="B2570:B2579"/>
    <mergeCell ref="B2580:B2589"/>
    <mergeCell ref="B2590:B2599"/>
    <mergeCell ref="B2600:B2609"/>
    <mergeCell ref="B2610:B2619"/>
    <mergeCell ref="B2620:B2629"/>
    <mergeCell ref="B2630:C2630"/>
    <mergeCell ref="B2631:B2640"/>
    <mergeCell ref="B2641:B2650"/>
    <mergeCell ref="B2651:B2660"/>
    <mergeCell ref="B2661:B2670"/>
    <mergeCell ref="B2671:B2680"/>
    <mergeCell ref="B2681:B2690"/>
    <mergeCell ref="B2691:C2691"/>
    <mergeCell ref="B2692:B2701"/>
    <mergeCell ref="B2705:B2714"/>
    <mergeCell ref="B2715:B2724"/>
    <mergeCell ref="B2725:B2734"/>
    <mergeCell ref="B2735:B2744"/>
    <mergeCell ref="B2745:B2754"/>
    <mergeCell ref="B2755:C2755"/>
    <mergeCell ref="B2756:B2765"/>
    <mergeCell ref="B2768:B2777"/>
    <mergeCell ref="B2780:B2789"/>
    <mergeCell ref="B2801:C2801"/>
    <mergeCell ref="B2791:B2800"/>
    <mergeCell ref="B2802:B2811"/>
    <mergeCell ref="B2812:B2821"/>
    <mergeCell ref="B2822:C2822"/>
    <mergeCell ref="B2823:B2832"/>
    <mergeCell ref="B2833:B2842"/>
    <mergeCell ref="B2843:B2852"/>
    <mergeCell ref="A2833:A2842"/>
    <mergeCell ref="A2843:A2852"/>
    <mergeCell ref="A2860:A2869"/>
    <mergeCell ref="A2877:A2886"/>
    <mergeCell ref="A2887:A2896"/>
    <mergeCell ref="A2897:A2906"/>
    <mergeCell ref="A2909:A2918"/>
    <mergeCell ref="A3005:A3014"/>
    <mergeCell ref="A3019:A3028"/>
    <mergeCell ref="A2919:A2928"/>
    <mergeCell ref="A2929:A2938"/>
    <mergeCell ref="A2945:A2954"/>
    <mergeCell ref="A2955:A2964"/>
    <mergeCell ref="A2965:A2974"/>
    <mergeCell ref="A2981:A2990"/>
    <mergeCell ref="A2993:A3002"/>
    <mergeCell ref="A2320:A2329"/>
    <mergeCell ref="A2330:A2339"/>
    <mergeCell ref="A2340:A2349"/>
    <mergeCell ref="A2350:A2359"/>
    <mergeCell ref="A2362:A2371"/>
    <mergeCell ref="A2372:A2381"/>
    <mergeCell ref="A2382:A2391"/>
    <mergeCell ref="A2392:A2401"/>
    <mergeCell ref="A2402:A2411"/>
    <mergeCell ref="A2412:A2421"/>
    <mergeCell ref="A2422:A2431"/>
    <mergeCell ref="A2432:A2441"/>
    <mergeCell ref="A2443:A2452"/>
    <mergeCell ref="A2453:A2462"/>
    <mergeCell ref="A2463:A2472"/>
    <mergeCell ref="A2473:A2482"/>
    <mergeCell ref="A2483:A2492"/>
    <mergeCell ref="A2493:A2502"/>
    <mergeCell ref="A2503:A2512"/>
    <mergeCell ref="A2513:A2522"/>
    <mergeCell ref="A2524:A2533"/>
    <mergeCell ref="A2534:A2543"/>
    <mergeCell ref="A2546:A2555"/>
    <mergeCell ref="A2558:A2567"/>
    <mergeCell ref="A2570:A2579"/>
    <mergeCell ref="A2580:A2589"/>
    <mergeCell ref="A2590:A2599"/>
    <mergeCell ref="A2600:A2609"/>
    <mergeCell ref="A2610:A2619"/>
    <mergeCell ref="A2620:A2629"/>
    <mergeCell ref="A2631:A2640"/>
    <mergeCell ref="A2641:A2650"/>
    <mergeCell ref="A2651:A2660"/>
    <mergeCell ref="A2661:A2670"/>
    <mergeCell ref="A2671:A2680"/>
    <mergeCell ref="A2681:A2690"/>
    <mergeCell ref="A2692:A2701"/>
    <mergeCell ref="A2705:A2714"/>
    <mergeCell ref="A2715:A2724"/>
    <mergeCell ref="A2725:A2734"/>
    <mergeCell ref="A2735:A2744"/>
    <mergeCell ref="A2745:A2754"/>
    <mergeCell ref="A2756:A2765"/>
    <mergeCell ref="A2768:A2777"/>
    <mergeCell ref="A2780:A2789"/>
    <mergeCell ref="A2791:A2800"/>
    <mergeCell ref="A2802:A2811"/>
    <mergeCell ref="A2812:A2821"/>
    <mergeCell ref="A2823:A2832"/>
    <mergeCell ref="B25:B34"/>
    <mergeCell ref="B35:C35"/>
    <mergeCell ref="B2:C2"/>
    <mergeCell ref="B3:C3"/>
    <mergeCell ref="A4:A13"/>
    <mergeCell ref="B4:B13"/>
    <mergeCell ref="A15:A24"/>
    <mergeCell ref="B15:B24"/>
    <mergeCell ref="A25:A34"/>
    <mergeCell ref="A36:A45"/>
    <mergeCell ref="B36:B45"/>
    <mergeCell ref="A46:A55"/>
    <mergeCell ref="B46:B55"/>
    <mergeCell ref="A56:A65"/>
    <mergeCell ref="B56:B65"/>
    <mergeCell ref="B67:C67"/>
    <mergeCell ref="A68:A77"/>
    <mergeCell ref="B68:B77"/>
    <mergeCell ref="A78:A87"/>
    <mergeCell ref="B78:B87"/>
    <mergeCell ref="A88:A97"/>
    <mergeCell ref="B88:B97"/>
    <mergeCell ref="B98:B107"/>
    <mergeCell ref="A98:A107"/>
    <mergeCell ref="A110:A119"/>
    <mergeCell ref="B110:B119"/>
    <mergeCell ref="A120:A129"/>
    <mergeCell ref="B120:B129"/>
    <mergeCell ref="B130:C130"/>
    <mergeCell ref="B131:B140"/>
    <mergeCell ref="A131:A140"/>
    <mergeCell ref="A141:A150"/>
    <mergeCell ref="B141:B150"/>
    <mergeCell ref="A151:A160"/>
    <mergeCell ref="B151:B160"/>
    <mergeCell ref="B161:B170"/>
    <mergeCell ref="B171:C171"/>
    <mergeCell ref="A161:A170"/>
    <mergeCell ref="A172:A181"/>
    <mergeCell ref="B172:B181"/>
    <mergeCell ref="A182:A191"/>
    <mergeCell ref="B182:B191"/>
    <mergeCell ref="A192:A201"/>
    <mergeCell ref="B192:B201"/>
    <mergeCell ref="A202:A211"/>
    <mergeCell ref="B202:B211"/>
    <mergeCell ref="A212:A221"/>
    <mergeCell ref="B212:B221"/>
    <mergeCell ref="A222:A231"/>
    <mergeCell ref="B222:B231"/>
    <mergeCell ref="B232:C232"/>
    <mergeCell ref="A233:A242"/>
    <mergeCell ref="B233:B242"/>
    <mergeCell ref="B243:C243"/>
    <mergeCell ref="A244:A253"/>
    <mergeCell ref="B244:B253"/>
    <mergeCell ref="A254:A263"/>
    <mergeCell ref="B254:B263"/>
    <mergeCell ref="B264:C264"/>
    <mergeCell ref="B265:C265"/>
    <mergeCell ref="A266:A275"/>
    <mergeCell ref="B266:B275"/>
    <mergeCell ref="A276:A285"/>
    <mergeCell ref="B276:B285"/>
    <mergeCell ref="B286:B295"/>
    <mergeCell ref="A286:A295"/>
    <mergeCell ref="A296:A305"/>
    <mergeCell ref="B296:B305"/>
    <mergeCell ref="A306:A315"/>
    <mergeCell ref="B306:B315"/>
    <mergeCell ref="A316:A325"/>
    <mergeCell ref="B316:B325"/>
    <mergeCell ref="A326:A335"/>
    <mergeCell ref="B326:B335"/>
    <mergeCell ref="A336:A345"/>
    <mergeCell ref="B336:B345"/>
    <mergeCell ref="B346:C346"/>
    <mergeCell ref="A347:A356"/>
    <mergeCell ref="B347:B356"/>
    <mergeCell ref="A357:A366"/>
    <mergeCell ref="B357:B366"/>
    <mergeCell ref="A367:A376"/>
    <mergeCell ref="B367:B376"/>
    <mergeCell ref="B377:C377"/>
    <mergeCell ref="B387:C387"/>
    <mergeCell ref="B388:B397"/>
    <mergeCell ref="A388:A397"/>
    <mergeCell ref="A398:A407"/>
    <mergeCell ref="B398:B407"/>
    <mergeCell ref="A408:A417"/>
    <mergeCell ref="B408:B417"/>
    <mergeCell ref="A418:A427"/>
    <mergeCell ref="B418:B427"/>
    <mergeCell ref="B539:B548"/>
    <mergeCell ref="B550:B559"/>
    <mergeCell ref="B560:B569"/>
    <mergeCell ref="A458:A467"/>
    <mergeCell ref="A468:A477"/>
    <mergeCell ref="B478:C478"/>
    <mergeCell ref="A428:A437"/>
    <mergeCell ref="B428:B437"/>
    <mergeCell ref="A438:A447"/>
    <mergeCell ref="B438:B447"/>
    <mergeCell ref="B448:B457"/>
    <mergeCell ref="B458:B467"/>
    <mergeCell ref="B468:B477"/>
    <mergeCell ref="A448:A457"/>
    <mergeCell ref="A479:A488"/>
    <mergeCell ref="A489:A498"/>
    <mergeCell ref="A499:A508"/>
    <mergeCell ref="A509:A518"/>
    <mergeCell ref="B570:C570"/>
    <mergeCell ref="B571:B580"/>
    <mergeCell ref="B581:B590"/>
    <mergeCell ref="B591:B600"/>
    <mergeCell ref="B601:B610"/>
    <mergeCell ref="B611:B620"/>
    <mergeCell ref="B621:C621"/>
    <mergeCell ref="B622:B631"/>
    <mergeCell ref="B632:B641"/>
    <mergeCell ref="B642:B651"/>
    <mergeCell ref="B652:C652"/>
    <mergeCell ref="B723:B732"/>
    <mergeCell ref="B733:B742"/>
    <mergeCell ref="B653:B662"/>
    <mergeCell ref="B663:B669"/>
    <mergeCell ref="B673:B682"/>
    <mergeCell ref="B683:B692"/>
    <mergeCell ref="B693:B702"/>
    <mergeCell ref="B703:B712"/>
    <mergeCell ref="B713:B722"/>
    <mergeCell ref="A519:A528"/>
    <mergeCell ref="A529:A538"/>
    <mergeCell ref="B479:B488"/>
    <mergeCell ref="B489:B498"/>
    <mergeCell ref="B499:B508"/>
    <mergeCell ref="B509:B518"/>
    <mergeCell ref="B519:B528"/>
    <mergeCell ref="B529:B538"/>
    <mergeCell ref="B549:C549"/>
    <mergeCell ref="A539:A548"/>
    <mergeCell ref="A550:A559"/>
    <mergeCell ref="A560:A569"/>
    <mergeCell ref="A571:A580"/>
    <mergeCell ref="A581:A590"/>
    <mergeCell ref="A591:A600"/>
    <mergeCell ref="A601:A610"/>
    <mergeCell ref="A611:A620"/>
    <mergeCell ref="A622:A631"/>
    <mergeCell ref="A632:A641"/>
    <mergeCell ref="A642:A651"/>
    <mergeCell ref="A653:A662"/>
    <mergeCell ref="A663:A669"/>
    <mergeCell ref="A673:A682"/>
    <mergeCell ref="A683:A692"/>
    <mergeCell ref="A693:A702"/>
    <mergeCell ref="A703:A712"/>
    <mergeCell ref="A713:A722"/>
    <mergeCell ref="A723:A732"/>
    <mergeCell ref="B743:C743"/>
    <mergeCell ref="B744:C744"/>
    <mergeCell ref="A733:A742"/>
    <mergeCell ref="A745:A754"/>
    <mergeCell ref="B745:B754"/>
    <mergeCell ref="A755:A764"/>
    <mergeCell ref="B755:B764"/>
    <mergeCell ref="A765:A774"/>
    <mergeCell ref="B765:B774"/>
    <mergeCell ref="B815:B824"/>
    <mergeCell ref="B825:B834"/>
    <mergeCell ref="B835:C835"/>
    <mergeCell ref="B836:B845"/>
    <mergeCell ref="B846:B855"/>
    <mergeCell ref="B856:B865"/>
    <mergeCell ref="B866:B875"/>
    <mergeCell ref="B876:B885"/>
    <mergeCell ref="A775:A784"/>
    <mergeCell ref="B775:B784"/>
    <mergeCell ref="A785:A794"/>
    <mergeCell ref="B785:B794"/>
    <mergeCell ref="A795:A804"/>
    <mergeCell ref="B795:B804"/>
    <mergeCell ref="B805:B814"/>
    <mergeCell ref="A805:A814"/>
    <mergeCell ref="A815:A824"/>
    <mergeCell ref="A825:A834"/>
    <mergeCell ref="A836:A845"/>
    <mergeCell ref="A846:A855"/>
    <mergeCell ref="A856:A865"/>
    <mergeCell ref="A866:A875"/>
    <mergeCell ref="A876:A885"/>
    <mergeCell ref="A886:A895"/>
    <mergeCell ref="B886:B895"/>
    <mergeCell ref="A896:A905"/>
    <mergeCell ref="B896:B905"/>
    <mergeCell ref="A906:A915"/>
    <mergeCell ref="B906:B915"/>
    <mergeCell ref="A916:A925"/>
    <mergeCell ref="B916:B925"/>
    <mergeCell ref="B926:C926"/>
    <mergeCell ref="A927:A936"/>
    <mergeCell ref="B927:B936"/>
    <mergeCell ref="A937:A946"/>
    <mergeCell ref="B937:B946"/>
    <mergeCell ref="B987:B996"/>
    <mergeCell ref="B997:B1006"/>
    <mergeCell ref="B1017:C1017"/>
    <mergeCell ref="A1413:A1422"/>
    <mergeCell ref="B1413:B1422"/>
    <mergeCell ref="B1361:C1361"/>
    <mergeCell ref="A1362:A1371"/>
    <mergeCell ref="B1362:B1371"/>
    <mergeCell ref="B1402:B1411"/>
    <mergeCell ref="B1412:C1412"/>
    <mergeCell ref="A1372:A1381"/>
    <mergeCell ref="B1372:B1381"/>
    <mergeCell ref="A1382:A1391"/>
    <mergeCell ref="B1382:B1391"/>
    <mergeCell ref="A1392:A1401"/>
    <mergeCell ref="B1392:B1401"/>
    <mergeCell ref="A1402:A1411"/>
    <mergeCell ref="A1311:A1320"/>
    <mergeCell ref="B1311:B1320"/>
    <mergeCell ref="A1321:A1330"/>
    <mergeCell ref="A1423:A1432"/>
    <mergeCell ref="B1423:B1432"/>
    <mergeCell ref="A1433:A1442"/>
    <mergeCell ref="B1433:B1442"/>
    <mergeCell ref="B1443:B1452"/>
    <mergeCell ref="B1453:B1462"/>
    <mergeCell ref="B1463:B1472"/>
    <mergeCell ref="B1474:B1483"/>
    <mergeCell ref="B1484:B1493"/>
    <mergeCell ref="A1589:A1598"/>
    <mergeCell ref="A1599:A1608"/>
    <mergeCell ref="A1610:A1619"/>
    <mergeCell ref="B1494:C1494"/>
    <mergeCell ref="B1495:C1495"/>
    <mergeCell ref="B1500:B1509"/>
    <mergeCell ref="A1443:A1452"/>
    <mergeCell ref="A1453:A1462"/>
    <mergeCell ref="A1463:A1472"/>
    <mergeCell ref="A1474:A1483"/>
    <mergeCell ref="A1484:A1493"/>
    <mergeCell ref="A1500:A1509"/>
    <mergeCell ref="B1620:C1620"/>
    <mergeCell ref="A1621:A1630"/>
    <mergeCell ref="B1621:B1630"/>
    <mergeCell ref="A1631:A1640"/>
    <mergeCell ref="B1631:B1640"/>
    <mergeCell ref="A1511:A1520"/>
    <mergeCell ref="B1569:B1578"/>
    <mergeCell ref="B1579:B1588"/>
    <mergeCell ref="B1589:B1598"/>
    <mergeCell ref="B1599:B1608"/>
    <mergeCell ref="B1610:B1619"/>
    <mergeCell ref="B1511:B1520"/>
    <mergeCell ref="B1523:C1523"/>
    <mergeCell ref="B1524:B1533"/>
    <mergeCell ref="B1538:C1538"/>
    <mergeCell ref="B1539:B1548"/>
    <mergeCell ref="B1549:B1558"/>
    <mergeCell ref="B1559:B1568"/>
    <mergeCell ref="A1524:A1533"/>
    <mergeCell ref="A1539:A1548"/>
    <mergeCell ref="A1549:A1558"/>
    <mergeCell ref="A1559:A1568"/>
    <mergeCell ref="A1569:A1578"/>
    <mergeCell ref="A1579:A1588"/>
  </mergeCells>
  <conditionalFormatting sqref="D4:O4 D5:D13">
    <cfRule type="containsBlanks" dxfId="191" priority="1">
      <formula>LEN(TRIM(D4))=0</formula>
    </cfRule>
  </conditionalFormatting>
  <conditionalFormatting sqref="D36:O65">
    <cfRule type="containsBlanks" dxfId="190" priority="2">
      <formula>LEN(TRIM(D36))=0</formula>
    </cfRule>
  </conditionalFormatting>
  <conditionalFormatting sqref="D68:O107">
    <cfRule type="containsBlanks" dxfId="189" priority="3">
      <formula>LEN(TRIM(D68))=0</formula>
    </cfRule>
  </conditionalFormatting>
  <conditionalFormatting sqref="D110:O129">
    <cfRule type="containsBlanks" dxfId="188" priority="4">
      <formula>LEN(TRIM(D110))=0</formula>
    </cfRule>
  </conditionalFormatting>
  <conditionalFormatting sqref="D266:O345">
    <cfRule type="containsBlanks" dxfId="187" priority="5">
      <formula>LEN(TRIM(D266))=0</formula>
    </cfRule>
  </conditionalFormatting>
  <conditionalFormatting sqref="D347:O376">
    <cfRule type="containsBlanks" dxfId="186" priority="6">
      <formula>LEN(TRIM(D347))=0</formula>
    </cfRule>
  </conditionalFormatting>
  <conditionalFormatting sqref="D388:O477">
    <cfRule type="containsBlanks" dxfId="185" priority="7">
      <formula>LEN(TRIM(D388))=0</formula>
    </cfRule>
  </conditionalFormatting>
  <conditionalFormatting sqref="D479:O548">
    <cfRule type="containsBlanks" dxfId="184" priority="8">
      <formula>LEN(TRIM(D479))=0</formula>
    </cfRule>
  </conditionalFormatting>
  <conditionalFormatting sqref="D571:O620">
    <cfRule type="containsBlanks" dxfId="183" priority="9">
      <formula>LEN(TRIM(D571))=0</formula>
    </cfRule>
  </conditionalFormatting>
  <conditionalFormatting sqref="D622:O651">
    <cfRule type="containsBlanks" dxfId="182" priority="10">
      <formula>LEN(TRIM(D622))=0</formula>
    </cfRule>
  </conditionalFormatting>
  <conditionalFormatting sqref="D653:O742">
    <cfRule type="containsBlanks" dxfId="181" priority="11">
      <formula>LEN(TRIM(D653))=0</formula>
    </cfRule>
  </conditionalFormatting>
  <conditionalFormatting sqref="D745:O834">
    <cfRule type="containsBlanks" dxfId="180" priority="12">
      <formula>LEN(TRIM(D745))=0</formula>
    </cfRule>
  </conditionalFormatting>
  <conditionalFormatting sqref="D836:O925">
    <cfRule type="containsBlanks" dxfId="179" priority="13">
      <formula>LEN(TRIM(D836))=0</formula>
    </cfRule>
  </conditionalFormatting>
  <conditionalFormatting sqref="D927:O1016">
    <cfRule type="containsBlanks" dxfId="178" priority="14">
      <formula>LEN(TRIM(D927))=0</formula>
    </cfRule>
  </conditionalFormatting>
  <conditionalFormatting sqref="D1018:O1107">
    <cfRule type="containsBlanks" dxfId="177" priority="15">
      <formula>LEN(TRIM(D1018))=0</formula>
    </cfRule>
  </conditionalFormatting>
  <conditionalFormatting sqref="D1109:O1198">
    <cfRule type="containsBlanks" dxfId="176" priority="16">
      <formula>LEN(TRIM(D1109))=0</formula>
    </cfRule>
  </conditionalFormatting>
  <conditionalFormatting sqref="D1200:O1269">
    <cfRule type="containsBlanks" dxfId="175" priority="17">
      <formula>LEN(TRIM(D1200))=0</formula>
    </cfRule>
  </conditionalFormatting>
  <conditionalFormatting sqref="D1271:O1360">
    <cfRule type="containsBlanks" dxfId="174" priority="18">
      <formula>LEN(TRIM(D1271))=0</formula>
    </cfRule>
  </conditionalFormatting>
  <conditionalFormatting sqref="D1362:O1411">
    <cfRule type="containsBlanks" dxfId="173" priority="19">
      <formula>LEN(TRIM(D1362))=0</formula>
    </cfRule>
  </conditionalFormatting>
  <conditionalFormatting sqref="D1413:O1472">
    <cfRule type="containsBlanks" dxfId="172" priority="20">
      <formula>LEN(TRIM(D1413))=0</formula>
    </cfRule>
  </conditionalFormatting>
  <conditionalFormatting sqref="D1474:O1493">
    <cfRule type="containsBlanks" dxfId="171" priority="21">
      <formula>LEN(TRIM(D1474))=0</formula>
    </cfRule>
  </conditionalFormatting>
  <conditionalFormatting sqref="D1500:O1509">
    <cfRule type="containsBlanks" dxfId="170" priority="22">
      <formula>LEN(TRIM(D1500))=0</formula>
    </cfRule>
  </conditionalFormatting>
  <conditionalFormatting sqref="D1511:O1520">
    <cfRule type="containsBlanks" dxfId="169" priority="23">
      <formula>LEN(TRIM(D1511))=0</formula>
    </cfRule>
  </conditionalFormatting>
  <conditionalFormatting sqref="D1524:O1533">
    <cfRule type="containsBlanks" dxfId="168" priority="24">
      <formula>LEN(TRIM(D1524))=0</formula>
    </cfRule>
  </conditionalFormatting>
  <conditionalFormatting sqref="D1539:O1608 D1610:O1619">
    <cfRule type="containsBlanks" dxfId="167" priority="25">
      <formula>LEN(TRIM(D1539))=0</formula>
    </cfRule>
  </conditionalFormatting>
  <conditionalFormatting sqref="D1621:O1700">
    <cfRule type="containsBlanks" dxfId="166" priority="26">
      <formula>LEN(TRIM(D1621))=0</formula>
    </cfRule>
  </conditionalFormatting>
  <conditionalFormatting sqref="D1768:O1777">
    <cfRule type="containsBlanks" dxfId="165" priority="27">
      <formula>LEN(TRIM(D1768))=0</formula>
    </cfRule>
  </conditionalFormatting>
  <conditionalFormatting sqref="D1862:O1921">
    <cfRule type="containsBlanks" dxfId="164" priority="28">
      <formula>LEN(TRIM(D1862))=0</formula>
    </cfRule>
  </conditionalFormatting>
  <conditionalFormatting sqref="D1923:O1962">
    <cfRule type="containsBlanks" dxfId="163" priority="29">
      <formula>LEN(TRIM(D1923))=0</formula>
    </cfRule>
  </conditionalFormatting>
  <conditionalFormatting sqref="D1964:O1983">
    <cfRule type="containsBlanks" dxfId="162" priority="30">
      <formula>LEN(TRIM(D1964))=0</formula>
    </cfRule>
  </conditionalFormatting>
  <conditionalFormatting sqref="D1985:O2044">
    <cfRule type="containsBlanks" dxfId="161" priority="31">
      <formula>LEN(TRIM(D1985))=0</formula>
    </cfRule>
  </conditionalFormatting>
  <conditionalFormatting sqref="D2046:O2055">
    <cfRule type="containsBlanks" dxfId="160" priority="32">
      <formula>LEN(TRIM(D2046))=0</formula>
    </cfRule>
  </conditionalFormatting>
  <conditionalFormatting sqref="D2057:O2136">
    <cfRule type="containsBlanks" dxfId="159" priority="33">
      <formula>LEN(TRIM(D2057))=0</formula>
    </cfRule>
  </conditionalFormatting>
  <conditionalFormatting sqref="D2138:O2227">
    <cfRule type="containsBlanks" dxfId="158" priority="34">
      <formula>LEN(TRIM(D2138))=0</formula>
    </cfRule>
  </conditionalFormatting>
  <conditionalFormatting sqref="D2229:O2268">
    <cfRule type="containsBlanks" dxfId="157" priority="35">
      <formula>LEN(TRIM(D2229))=0</formula>
    </cfRule>
  </conditionalFormatting>
  <conditionalFormatting sqref="D2270:O2359">
    <cfRule type="containsBlanks" dxfId="156" priority="36">
      <formula>LEN(TRIM(D2270))=0</formula>
    </cfRule>
  </conditionalFormatting>
  <conditionalFormatting sqref="D2362:O2441">
    <cfRule type="containsBlanks" dxfId="155" priority="37">
      <formula>LEN(TRIM(D2362))=0</formula>
    </cfRule>
  </conditionalFormatting>
  <conditionalFormatting sqref="D2443:O2522">
    <cfRule type="containsBlanks" dxfId="154" priority="38">
      <formula>LEN(TRIM(D2443))=0</formula>
    </cfRule>
  </conditionalFormatting>
  <conditionalFormatting sqref="D2524:O2543">
    <cfRule type="containsBlanks" dxfId="153" priority="39">
      <formula>LEN(TRIM(D2524))=0</formula>
    </cfRule>
  </conditionalFormatting>
  <conditionalFormatting sqref="D2546:O2555">
    <cfRule type="containsBlanks" dxfId="152" priority="40">
      <formula>LEN(TRIM(D2546))=0</formula>
    </cfRule>
  </conditionalFormatting>
  <conditionalFormatting sqref="D2558:O2567">
    <cfRule type="containsBlanks" dxfId="151" priority="41">
      <formula>LEN(TRIM(D2558))=0</formula>
    </cfRule>
  </conditionalFormatting>
  <conditionalFormatting sqref="D2570:O2629">
    <cfRule type="containsBlanks" dxfId="150" priority="42">
      <formula>LEN(TRIM(D2570))=0</formula>
    </cfRule>
  </conditionalFormatting>
  <conditionalFormatting sqref="D2631:O2690">
    <cfRule type="containsBlanks" dxfId="149" priority="43">
      <formula>LEN(TRIM(D2631))=0</formula>
    </cfRule>
  </conditionalFormatting>
  <conditionalFormatting sqref="D2692:O2701 D2705:O2754">
    <cfRule type="containsBlanks" dxfId="148" priority="44">
      <formula>LEN(TRIM(D2692))=0</formula>
    </cfRule>
  </conditionalFormatting>
  <conditionalFormatting sqref="D2756:O2765 D2768:O2777 D2780:O2789 D2791:O2800">
    <cfRule type="containsBlanks" dxfId="147" priority="45">
      <formula>LEN(TRIM(D2756))=0</formula>
    </cfRule>
  </conditionalFormatting>
  <conditionalFormatting sqref="D2802:O2821">
    <cfRule type="containsBlanks" dxfId="146" priority="46">
      <formula>LEN(TRIM(D2802))=0</formula>
    </cfRule>
  </conditionalFormatting>
  <conditionalFormatting sqref="D2823:O2852">
    <cfRule type="containsBlanks" dxfId="145" priority="47">
      <formula>LEN(TRIM(D2823))=0</formula>
    </cfRule>
  </conditionalFormatting>
  <conditionalFormatting sqref="D2860:O2869">
    <cfRule type="containsBlanks" dxfId="144" priority="48">
      <formula>LEN(TRIM(D2860))=0</formula>
    </cfRule>
  </conditionalFormatting>
  <conditionalFormatting sqref="D2877:O2906">
    <cfRule type="containsBlanks" dxfId="143" priority="49">
      <formula>LEN(TRIM(D2877))=0</formula>
    </cfRule>
  </conditionalFormatting>
  <conditionalFormatting sqref="D2909:O2938">
    <cfRule type="containsBlanks" dxfId="142" priority="50">
      <formula>LEN(TRIM(D2909))=0</formula>
    </cfRule>
  </conditionalFormatting>
  <conditionalFormatting sqref="D3005:O3014">
    <cfRule type="containsBlanks" dxfId="141" priority="51">
      <formula>LEN(TRIM(D3005))=0</formula>
    </cfRule>
  </conditionalFormatting>
  <conditionalFormatting sqref="D3019:O3028">
    <cfRule type="containsBlanks" dxfId="140" priority="52">
      <formula>LEN(TRIM(D3019))=0</formula>
    </cfRule>
  </conditionalFormatting>
  <conditionalFormatting sqref="D131:P170">
    <cfRule type="containsBlanks" dxfId="139" priority="53">
      <formula>LEN(TRIM(D131))=0</formula>
    </cfRule>
  </conditionalFormatting>
  <conditionalFormatting sqref="D172:P231">
    <cfRule type="containsBlanks" dxfId="138" priority="54">
      <formula>LEN(TRIM(D172))=0</formula>
    </cfRule>
  </conditionalFormatting>
  <conditionalFormatting sqref="D233:P242">
    <cfRule type="containsBlanks" dxfId="137" priority="55">
      <formula>LEN(TRIM(D233))=0</formula>
    </cfRule>
  </conditionalFormatting>
  <conditionalFormatting sqref="D244:P263">
    <cfRule type="containsBlanks" dxfId="136" priority="56">
      <formula>LEN(TRIM(D244))=0</formula>
    </cfRule>
  </conditionalFormatting>
  <conditionalFormatting sqref="E8:O10">
    <cfRule type="containsBlanks" dxfId="135" priority="57">
      <formula>LEN(TRIM(E8))=0</formula>
    </cfRule>
  </conditionalFormatting>
  <conditionalFormatting sqref="P4:P34 D15:O15 D16:D24 E18:O22 D25:O34 P36:P66 D1702:O1731 D1733:O1742 D1745:O1754 D1757:O1766 D1779:O1828 D1830:O1859 D2945:O2974 D2981:O2990 D2993:O3002 D550:O569">
    <cfRule type="containsBlanks" dxfId="134" priority="58">
      <formula>LEN(TRIM(D15))=0</formula>
    </cfRule>
  </conditionalFormatting>
  <conditionalFormatting sqref="P68:P129">
    <cfRule type="containsBlanks" dxfId="133" priority="59">
      <formula>LEN(TRIM(P68))=0</formula>
    </cfRule>
  </conditionalFormatting>
  <conditionalFormatting sqref="P378:P386">
    <cfRule type="containsBlanks" dxfId="132" priority="60">
      <formula>LEN(TRIM(P378))=0</formula>
    </cfRule>
  </conditionalFormatting>
  <conditionalFormatting sqref="P1473">
    <cfRule type="containsBlanks" dxfId="131" priority="61">
      <formula>LEN(TRIM(P1473))=0</formula>
    </cfRule>
  </conditionalFormatting>
  <conditionalFormatting sqref="P1496:P1499">
    <cfRule type="containsBlanks" dxfId="130" priority="62">
      <formula>LEN(TRIM(P1496))=0</formula>
    </cfRule>
  </conditionalFormatting>
  <conditionalFormatting sqref="P1510">
    <cfRule type="containsBlanks" dxfId="129" priority="63">
      <formula>LEN(TRIM(P1510))=0</formula>
    </cfRule>
  </conditionalFormatting>
  <conditionalFormatting sqref="P1521:P1522">
    <cfRule type="containsBlanks" dxfId="128" priority="64">
      <formula>LEN(TRIM(P1521))=0</formula>
    </cfRule>
  </conditionalFormatting>
  <conditionalFormatting sqref="P1534:P1537">
    <cfRule type="containsBlanks" dxfId="127" priority="65">
      <formula>LEN(TRIM(P1534))=0</formula>
    </cfRule>
  </conditionalFormatting>
  <conditionalFormatting sqref="P1609">
    <cfRule type="containsBlanks" dxfId="126" priority="66">
      <formula>LEN(TRIM(P1609))=0</formula>
    </cfRule>
  </conditionalFormatting>
  <conditionalFormatting sqref="P1743:P1744">
    <cfRule type="containsBlanks" dxfId="125" priority="67">
      <formula>LEN(TRIM(P1743))=0</formula>
    </cfRule>
  </conditionalFormatting>
  <conditionalFormatting sqref="P1755:P1756">
    <cfRule type="containsBlanks" dxfId="124" priority="68">
      <formula>LEN(TRIM(P1755))=0</formula>
    </cfRule>
  </conditionalFormatting>
  <conditionalFormatting sqref="P2556">
    <cfRule type="containsBlanks" dxfId="123" priority="69">
      <formula>LEN(TRIM(P2556))=0</formula>
    </cfRule>
  </conditionalFormatting>
  <conditionalFormatting sqref="P2568:P2569">
    <cfRule type="containsBlanks" dxfId="122" priority="70">
      <formula>LEN(TRIM(P2568))=0</formula>
    </cfRule>
  </conditionalFormatting>
  <conditionalFormatting sqref="P2702:P2704">
    <cfRule type="containsBlanks" dxfId="121" priority="71">
      <formula>LEN(TRIM(P2702))=0</formula>
    </cfRule>
  </conditionalFormatting>
  <conditionalFormatting sqref="P2766:P2767">
    <cfRule type="containsBlanks" dxfId="120" priority="72">
      <formula>LEN(TRIM(P2766))=0</formula>
    </cfRule>
  </conditionalFormatting>
  <conditionalFormatting sqref="P2778:P2779">
    <cfRule type="containsBlanks" dxfId="119" priority="73">
      <formula>LEN(TRIM(P2778))=0</formula>
    </cfRule>
  </conditionalFormatting>
  <conditionalFormatting sqref="P2790">
    <cfRule type="containsBlanks" dxfId="118" priority="74">
      <formula>LEN(TRIM(P2790))=0</formula>
    </cfRule>
  </conditionalFormatting>
  <conditionalFormatting sqref="P2855:P2859">
    <cfRule type="containsBlanks" dxfId="117" priority="75">
      <formula>LEN(TRIM(P2855))=0</formula>
    </cfRule>
  </conditionalFormatting>
  <conditionalFormatting sqref="P2871:P2875">
    <cfRule type="containsBlanks" dxfId="116" priority="76">
      <formula>LEN(TRIM(P2871))=0</formula>
    </cfRule>
  </conditionalFormatting>
  <conditionalFormatting sqref="P2939:P2943">
    <cfRule type="containsBlanks" dxfId="115" priority="77">
      <formula>LEN(TRIM(P2939))=0</formula>
    </cfRule>
  </conditionalFormatting>
  <conditionalFormatting sqref="P2975:P2979">
    <cfRule type="containsBlanks" dxfId="114" priority="78">
      <formula>LEN(TRIM(P2975))=0</formula>
    </cfRule>
  </conditionalFormatting>
  <conditionalFormatting sqref="P2991">
    <cfRule type="containsBlanks" dxfId="113" priority="79">
      <formula>LEN(TRIM(P2991))=0</formula>
    </cfRule>
  </conditionalFormatting>
  <conditionalFormatting sqref="P3003">
    <cfRule type="containsBlanks" dxfId="112" priority="80">
      <formula>LEN(TRIM(P3003))=0</formula>
    </cfRule>
  </conditionalFormatting>
  <conditionalFormatting sqref="P3016:P3017">
    <cfRule type="containsBlanks" dxfId="111" priority="81">
      <formula>LEN(TRIM(P3016))=0</formula>
    </cfRule>
  </conditionalFormatting>
  <dataValidations count="1">
    <dataValidation type="decimal" operator="greaterThanOrEqual" allowBlank="1" showInputMessage="1" showErrorMessage="1" prompt=" - " sqref="D4:P13 P14 D15:P34 D3019:O3028 P66 D36:P65 P108:P109 D110:P129 D2057:O2136 D1862:O1921 D233:P242 D244:P263 D836:O925 D2270:O2359 P378:P386 D550:O569 D131:P170 D172:P231 D571:O620 D622:O651 D1413:O1472 D653:O742 D745:O834 D479:O548 D927:O1016 D1018:O1107 D266:O345 D1200:O1269 D1109:O1198 D1362:O1411 P1473 D1271:O1360 P1496:P1499 D1500:O1509 P1510 D1511:O1520 P1521:P1522 D1524:O1533 P1534:P1537 D1539:O1608 P1609 D1610:O1619 D1621:O1700 D1702:O1731 D1733:O1742 P1743:P1744 D1745:O1754 P1755:P1756 D1757:O1766 D1768:O1777 D1779:O1828 D1830:O1859 D1474:O1493 D1923:O1962 D1964:O1983 D388:O477 D2046:O2055 D68:P107 D2138:O2227 D2229:O2268 D1985:O2044 D347:O376 D2443:O2522 D2524:O2543 D2546:O2555 P2556 D2558:O2567 P2568:P2569 D2570:O2629 D2631:O2690 D2692:O2701 P2702:P2704 D2705:O2754 D2756:O2765 P2766:P2767 D2768:O2777 P2778:P2779 D2780:O2789 P2790 D2791:O2800 D2802:O2821 D2823:O2852 P2855:P2859 D2860:O2869 P2871:P2875 D2877:O2906 D2909:O2938 P2939:P2943 D2945:O2974 P2975:P2979 D2981:O2990 P2991 D2993:O3002 P3003 D3005:O3014 P3016:P3017 D2362:O2441">
      <formula1>0</formula1>
    </dataValidation>
  </dataValidations>
  <pageMargins left="0.7" right="0.7" top="0.75" bottom="0.75" header="0" footer="0"/>
  <pageSetup orientation="landscape"/>
  <headerFooter>
    <oddHeader>&amp;CPRESUPUESTO DE EGRESOS BASE MENSUAL CLASIFICADOR POR OBJETO DEL GASTO Ente público de &amp;F Ejercicio fiscal 2024</oddHeader>
    <oddFooter>&amp;RPágina &amp;P de</oddFooter>
  </headerFooter>
  <legacy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18</vt:i4>
      </vt:variant>
    </vt:vector>
  </HeadingPairs>
  <TitlesOfParts>
    <vt:vector size="18" baseType="lpstr">
      <vt:lpstr>A</vt:lpstr>
      <vt:lpstr>B</vt:lpstr>
      <vt:lpstr>EF</vt:lpstr>
      <vt:lpstr>BD</vt:lpstr>
      <vt:lpstr>FU</vt:lpstr>
      <vt:lpstr>Inconsistencias</vt:lpstr>
      <vt:lpstr>MIR-IG</vt:lpstr>
      <vt:lpstr>CRI-M</vt:lpstr>
      <vt:lpstr>COG-M</vt:lpstr>
      <vt:lpstr>CRI-RYP</vt:lpstr>
      <vt:lpstr>COG-RYP</vt:lpstr>
      <vt:lpstr>CA</vt:lpstr>
      <vt:lpstr>EA</vt:lpstr>
      <vt:lpstr>Plantilla</vt:lpstr>
      <vt:lpstr>CRI-DE</vt:lpstr>
      <vt:lpstr>COG-FF</vt:lpstr>
      <vt:lpstr>CTG-FF</vt:lpstr>
      <vt:lpstr>CF</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PC</cp:lastModifiedBy>
  <dcterms:modified xsi:type="dcterms:W3CDTF">2024-12-06T20:57:09Z</dcterms:modified>
</cp:coreProperties>
</file>